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rober\OneDrive\Escritorio\"/>
    </mc:Choice>
  </mc:AlternateContent>
  <xr:revisionPtr revIDLastSave="0" documentId="8_{9D93A113-F4B1-4971-B5A1-547665A9AFE2}" xr6:coauthVersionLast="47" xr6:coauthVersionMax="47" xr10:uidLastSave="{00000000-0000-0000-0000-000000000000}"/>
  <bookViews>
    <workbookView xWindow="-108" yWindow="-108" windowWidth="23256" windowHeight="13176" activeTab="1" xr2:uid="{C756CEE9-AF85-4A9A-8D8B-758E0FFD843B}"/>
  </bookViews>
  <sheets>
    <sheet name="Hoja4" sheetId="4" r:id="rId1"/>
    <sheet name="Hoja1" sheetId="1" r:id="rId2"/>
    <sheet name="Explicacion de los graficos" sheetId="7" r:id="rId3"/>
  </sheets>
  <calcPr calcId="191029"/>
  <pivotCaches>
    <pivotCache cacheId="2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2" i="1" l="1"/>
  <c r="V2" i="1"/>
  <c r="V3" i="1"/>
  <c r="V4" i="1"/>
  <c r="V5" i="1"/>
  <c r="V6" i="1"/>
  <c r="V7" i="1"/>
  <c r="V8" i="1"/>
  <c r="V11" i="1"/>
  <c r="V12" i="1"/>
  <c r="V13" i="1"/>
  <c r="V14" i="1"/>
  <c r="V15" i="1"/>
  <c r="V16" i="1"/>
  <c r="V17" i="1"/>
  <c r="U31" i="1"/>
  <c r="R531" i="1"/>
  <c r="R532" i="1"/>
  <c r="R855" i="1"/>
  <c r="R915" i="1"/>
  <c r="R963" i="1"/>
  <c r="R965" i="1"/>
  <c r="R1421" i="1"/>
  <c r="R2152" i="1"/>
  <c r="R2165" i="1"/>
  <c r="R2272" i="1"/>
  <c r="R2273" i="1"/>
  <c r="R2309" i="1"/>
  <c r="R2572" i="1"/>
  <c r="R2716" i="1"/>
  <c r="R2763" i="1"/>
  <c r="R2778" i="1"/>
  <c r="R2860" i="1"/>
  <c r="R3111" i="1"/>
  <c r="R3195" i="1"/>
  <c r="R3196" i="1"/>
  <c r="R3219" i="1"/>
  <c r="R3280" i="1"/>
  <c r="R3281" i="1"/>
  <c r="R3282" i="1"/>
  <c r="R3471" i="1"/>
  <c r="R3508" i="1"/>
  <c r="R3509" i="1"/>
  <c r="R3510" i="1"/>
  <c r="R3540" i="1"/>
  <c r="R3579" i="1"/>
  <c r="R3700" i="1"/>
  <c r="R3807" i="1"/>
  <c r="R3808" i="1"/>
  <c r="R3917" i="1"/>
  <c r="R3939" i="1"/>
  <c r="R3964" i="1"/>
  <c r="R4095" i="1"/>
  <c r="R4096" i="1"/>
  <c r="R4131" i="1"/>
  <c r="R4132" i="1"/>
  <c r="R4144" i="1"/>
  <c r="R4145" i="1"/>
  <c r="R4215" i="1"/>
  <c r="R4372" i="1"/>
  <c r="R4385" i="1"/>
  <c r="R4386" i="1"/>
  <c r="R4468" i="1"/>
  <c r="R4803" i="1"/>
  <c r="R4828" i="1"/>
  <c r="R4887" i="1"/>
  <c r="R4900" i="1"/>
  <c r="R4903" i="1"/>
  <c r="R4925" i="1"/>
  <c r="R4995" i="1"/>
  <c r="X240" i="1"/>
  <c r="X239" i="1"/>
  <c r="W239" i="1"/>
  <c r="W240" i="1"/>
  <c r="X227" i="1"/>
  <c r="X226" i="1"/>
  <c r="W227" i="1"/>
  <c r="W226" i="1"/>
  <c r="W205" i="1"/>
  <c r="W206" i="1"/>
  <c r="X205" i="1"/>
  <c r="X206" i="1"/>
  <c r="W158" i="1"/>
  <c r="Y158" i="1" s="1"/>
  <c r="W184" i="1"/>
  <c r="V39" i="1"/>
  <c r="W183" i="1"/>
  <c r="V38" i="1"/>
  <c r="W182" i="1"/>
  <c r="V37" i="1"/>
  <c r="W181" i="1"/>
  <c r="V36" i="1"/>
  <c r="W180" i="1"/>
  <c r="V35" i="1"/>
  <c r="W179" i="1"/>
  <c r="V34" i="1"/>
  <c r="X159" i="1"/>
  <c r="X158" i="1"/>
  <c r="W159" i="1"/>
  <c r="Y159" i="1" s="1"/>
  <c r="V134" i="1"/>
  <c r="V135" i="1"/>
  <c r="V89" i="1"/>
  <c r="V114" i="1"/>
  <c r="V113" i="1"/>
  <c r="V90" i="1"/>
  <c r="V70" i="1"/>
  <c r="V69" i="1"/>
  <c r="V47" i="1"/>
  <c r="V46"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V42" i="1"/>
  <c r="O2" i="1"/>
  <c r="Q2" i="1" s="1"/>
  <c r="O3" i="1"/>
  <c r="Q3" i="1" s="1"/>
  <c r="O4" i="1"/>
  <c r="Q4" i="1" s="1"/>
  <c r="O5" i="1"/>
  <c r="Q5" i="1" s="1"/>
  <c r="O6" i="1"/>
  <c r="Q6" i="1" s="1"/>
  <c r="O7" i="1"/>
  <c r="Q7" i="1" s="1"/>
  <c r="O8" i="1"/>
  <c r="Q8" i="1" s="1"/>
  <c r="O9" i="1"/>
  <c r="Q9" i="1" s="1"/>
  <c r="O10" i="1"/>
  <c r="Q10" i="1" s="1"/>
  <c r="O11" i="1"/>
  <c r="Q11" i="1" s="1"/>
  <c r="O12" i="1"/>
  <c r="Q12" i="1" s="1"/>
  <c r="O13" i="1"/>
  <c r="Q13" i="1" s="1"/>
  <c r="O14" i="1"/>
  <c r="Q14" i="1" s="1"/>
  <c r="O15" i="1"/>
  <c r="Q15" i="1" s="1"/>
  <c r="O16" i="1"/>
  <c r="Q16" i="1" s="1"/>
  <c r="O17" i="1"/>
  <c r="Q17" i="1" s="1"/>
  <c r="O18" i="1"/>
  <c r="Q18" i="1" s="1"/>
  <c r="O19" i="1"/>
  <c r="Q19" i="1" s="1"/>
  <c r="O20" i="1"/>
  <c r="Q20" i="1" s="1"/>
  <c r="O21" i="1"/>
  <c r="Q21" i="1" s="1"/>
  <c r="O22" i="1"/>
  <c r="Q22" i="1" s="1"/>
  <c r="O23" i="1"/>
  <c r="Q23" i="1" s="1"/>
  <c r="O24" i="1"/>
  <c r="Q24" i="1" s="1"/>
  <c r="O25" i="1"/>
  <c r="Q25" i="1" s="1"/>
  <c r="O26" i="1"/>
  <c r="Q26" i="1" s="1"/>
  <c r="O27" i="1"/>
  <c r="Q27" i="1" s="1"/>
  <c r="O28" i="1"/>
  <c r="Q28" i="1" s="1"/>
  <c r="O29" i="1"/>
  <c r="Q29" i="1" s="1"/>
  <c r="O30" i="1"/>
  <c r="Q30" i="1" s="1"/>
  <c r="O31" i="1"/>
  <c r="Q31" i="1" s="1"/>
  <c r="O32" i="1"/>
  <c r="Q32" i="1" s="1"/>
  <c r="O33" i="1"/>
  <c r="Q33" i="1" s="1"/>
  <c r="O34" i="1"/>
  <c r="Q34" i="1" s="1"/>
  <c r="O35" i="1"/>
  <c r="Q35" i="1" s="1"/>
  <c r="O36" i="1"/>
  <c r="Q36" i="1" s="1"/>
  <c r="O37" i="1"/>
  <c r="Q37" i="1" s="1"/>
  <c r="O38" i="1"/>
  <c r="Q38" i="1" s="1"/>
  <c r="O39" i="1"/>
  <c r="Q39" i="1" s="1"/>
  <c r="O40" i="1"/>
  <c r="Q40" i="1" s="1"/>
  <c r="O41" i="1"/>
  <c r="Q41" i="1" s="1"/>
  <c r="O42" i="1"/>
  <c r="Q42" i="1" s="1"/>
  <c r="O43" i="1"/>
  <c r="Q43" i="1" s="1"/>
  <c r="O44" i="1"/>
  <c r="Q44" i="1" s="1"/>
  <c r="O45" i="1"/>
  <c r="Q45" i="1" s="1"/>
  <c r="O46" i="1"/>
  <c r="Q46" i="1" s="1"/>
  <c r="O47" i="1"/>
  <c r="Q47" i="1" s="1"/>
  <c r="O48" i="1"/>
  <c r="Q48" i="1" s="1"/>
  <c r="O49" i="1"/>
  <c r="Q49" i="1" s="1"/>
  <c r="O50" i="1"/>
  <c r="Q50" i="1" s="1"/>
  <c r="O52" i="1"/>
  <c r="Q52" i="1" s="1"/>
  <c r="O54" i="1"/>
  <c r="Q54" i="1" s="1"/>
  <c r="O55" i="1"/>
  <c r="Q55" i="1" s="1"/>
  <c r="O56" i="1"/>
  <c r="Q56" i="1" s="1"/>
  <c r="O57" i="1"/>
  <c r="Q57" i="1" s="1"/>
  <c r="O58" i="1"/>
  <c r="Q58" i="1" s="1"/>
  <c r="O59" i="1"/>
  <c r="Q59" i="1" s="1"/>
  <c r="O60" i="1"/>
  <c r="Q60" i="1" s="1"/>
  <c r="O61" i="1"/>
  <c r="Q61" i="1" s="1"/>
  <c r="O62" i="1"/>
  <c r="Q62" i="1" s="1"/>
  <c r="O63" i="1"/>
  <c r="Q63" i="1" s="1"/>
  <c r="O64" i="1"/>
  <c r="Q64" i="1" s="1"/>
  <c r="O65" i="1"/>
  <c r="Q65" i="1" s="1"/>
  <c r="O66" i="1"/>
  <c r="Q66" i="1" s="1"/>
  <c r="O67" i="1"/>
  <c r="Q67" i="1" s="1"/>
  <c r="O68" i="1"/>
  <c r="Q68" i="1" s="1"/>
  <c r="O69" i="1"/>
  <c r="Q69" i="1" s="1"/>
  <c r="O70" i="1"/>
  <c r="Q70" i="1" s="1"/>
  <c r="O72" i="1"/>
  <c r="Q72" i="1" s="1"/>
  <c r="O73" i="1"/>
  <c r="Q73" i="1" s="1"/>
  <c r="O74" i="1"/>
  <c r="Q74" i="1" s="1"/>
  <c r="O75" i="1"/>
  <c r="Q75" i="1" s="1"/>
  <c r="O76" i="1"/>
  <c r="Q76" i="1" s="1"/>
  <c r="O77" i="1"/>
  <c r="Q77" i="1" s="1"/>
  <c r="O78" i="1"/>
  <c r="Q78" i="1" s="1"/>
  <c r="O79" i="1"/>
  <c r="Q79" i="1" s="1"/>
  <c r="O80" i="1"/>
  <c r="Q80" i="1" s="1"/>
  <c r="O81" i="1"/>
  <c r="Q81" i="1" s="1"/>
  <c r="O82" i="1"/>
  <c r="Q82" i="1" s="1"/>
  <c r="O83" i="1"/>
  <c r="Q83" i="1" s="1"/>
  <c r="O84" i="1"/>
  <c r="Q84" i="1" s="1"/>
  <c r="O85" i="1"/>
  <c r="Q85" i="1" s="1"/>
  <c r="O86" i="1"/>
  <c r="Q86" i="1" s="1"/>
  <c r="O87" i="1"/>
  <c r="Q87" i="1" s="1"/>
  <c r="O88" i="1"/>
  <c r="Q88" i="1" s="1"/>
  <c r="O89" i="1"/>
  <c r="Q89" i="1" s="1"/>
  <c r="O90" i="1"/>
  <c r="Q90" i="1" s="1"/>
  <c r="O91" i="1"/>
  <c r="Q91" i="1" s="1"/>
  <c r="O92" i="1"/>
  <c r="Q92" i="1" s="1"/>
  <c r="O93" i="1"/>
  <c r="Q93" i="1" s="1"/>
  <c r="O94" i="1"/>
  <c r="Q94" i="1" s="1"/>
  <c r="O95" i="1"/>
  <c r="Q95" i="1" s="1"/>
  <c r="O96" i="1"/>
  <c r="Q96" i="1" s="1"/>
  <c r="O97" i="1"/>
  <c r="Q97" i="1" s="1"/>
  <c r="O98" i="1"/>
  <c r="Q98" i="1" s="1"/>
  <c r="O99" i="1"/>
  <c r="Q99" i="1" s="1"/>
  <c r="O100" i="1"/>
  <c r="Q100" i="1" s="1"/>
  <c r="O101" i="1"/>
  <c r="Q101" i="1" s="1"/>
  <c r="O102" i="1"/>
  <c r="Q102" i="1" s="1"/>
  <c r="O103" i="1"/>
  <c r="Q103" i="1" s="1"/>
  <c r="O104" i="1"/>
  <c r="Q104" i="1" s="1"/>
  <c r="O105" i="1"/>
  <c r="Q105" i="1" s="1"/>
  <c r="O106" i="1"/>
  <c r="Q106" i="1" s="1"/>
  <c r="O107" i="1"/>
  <c r="Q107" i="1" s="1"/>
  <c r="O108" i="1"/>
  <c r="Q108" i="1" s="1"/>
  <c r="O109" i="1"/>
  <c r="Q109" i="1" s="1"/>
  <c r="O110" i="1"/>
  <c r="Q110" i="1" s="1"/>
  <c r="O111" i="1"/>
  <c r="Q111" i="1" s="1"/>
  <c r="O112" i="1"/>
  <c r="Q112" i="1" s="1"/>
  <c r="O113" i="1"/>
  <c r="Q113" i="1" s="1"/>
  <c r="O114" i="1"/>
  <c r="Q114" i="1" s="1"/>
  <c r="O115" i="1"/>
  <c r="Q115" i="1" s="1"/>
  <c r="O116" i="1"/>
  <c r="Q116" i="1" s="1"/>
  <c r="O117" i="1"/>
  <c r="Q117" i="1" s="1"/>
  <c r="O118" i="1"/>
  <c r="Q118" i="1" s="1"/>
  <c r="O119" i="1"/>
  <c r="Q119" i="1" s="1"/>
  <c r="O120" i="1"/>
  <c r="Q120" i="1" s="1"/>
  <c r="O121" i="1"/>
  <c r="Q121" i="1" s="1"/>
  <c r="O122" i="1"/>
  <c r="Q122" i="1" s="1"/>
  <c r="O123" i="1"/>
  <c r="Q123" i="1" s="1"/>
  <c r="O124" i="1"/>
  <c r="Q124" i="1" s="1"/>
  <c r="O125" i="1"/>
  <c r="Q125" i="1" s="1"/>
  <c r="O126" i="1"/>
  <c r="Q126" i="1" s="1"/>
  <c r="O127" i="1"/>
  <c r="Q127" i="1" s="1"/>
  <c r="O128" i="1"/>
  <c r="Q128" i="1" s="1"/>
  <c r="O129" i="1"/>
  <c r="Q129" i="1" s="1"/>
  <c r="O130" i="1"/>
  <c r="Q130" i="1" s="1"/>
  <c r="O131" i="1"/>
  <c r="Q131" i="1" s="1"/>
  <c r="O132" i="1"/>
  <c r="Q132" i="1" s="1"/>
  <c r="O133" i="1"/>
  <c r="Q133" i="1" s="1"/>
  <c r="O134" i="1"/>
  <c r="Q134" i="1" s="1"/>
  <c r="O135" i="1"/>
  <c r="Q135" i="1" s="1"/>
  <c r="O136" i="1"/>
  <c r="Q136" i="1" s="1"/>
  <c r="O137" i="1"/>
  <c r="Q137" i="1" s="1"/>
  <c r="O138" i="1"/>
  <c r="Q138" i="1" s="1"/>
  <c r="O139" i="1"/>
  <c r="Q139" i="1" s="1"/>
  <c r="O140" i="1"/>
  <c r="Q140" i="1" s="1"/>
  <c r="O141" i="1"/>
  <c r="Q141" i="1" s="1"/>
  <c r="O142" i="1"/>
  <c r="Q142" i="1" s="1"/>
  <c r="O143" i="1"/>
  <c r="Q143" i="1" s="1"/>
  <c r="O144" i="1"/>
  <c r="Q144" i="1" s="1"/>
  <c r="O145" i="1"/>
  <c r="Q145" i="1" s="1"/>
  <c r="O146" i="1"/>
  <c r="Q146" i="1" s="1"/>
  <c r="O147" i="1"/>
  <c r="Q147" i="1" s="1"/>
  <c r="O148" i="1"/>
  <c r="Q148" i="1" s="1"/>
  <c r="O149" i="1"/>
  <c r="Q149" i="1" s="1"/>
  <c r="O150" i="1"/>
  <c r="Q150" i="1" s="1"/>
  <c r="O151" i="1"/>
  <c r="Q151" i="1" s="1"/>
  <c r="O152" i="1"/>
  <c r="Q152" i="1" s="1"/>
  <c r="O153" i="1"/>
  <c r="Q153" i="1" s="1"/>
  <c r="O154" i="1"/>
  <c r="Q154" i="1" s="1"/>
  <c r="O155" i="1"/>
  <c r="Q155" i="1" s="1"/>
  <c r="O156" i="1"/>
  <c r="Q156" i="1" s="1"/>
  <c r="O157" i="1"/>
  <c r="Q157" i="1" s="1"/>
  <c r="O158" i="1"/>
  <c r="Q158" i="1" s="1"/>
  <c r="O159" i="1"/>
  <c r="Q159" i="1" s="1"/>
  <c r="O160" i="1"/>
  <c r="Q160" i="1" s="1"/>
  <c r="O161" i="1"/>
  <c r="Q161" i="1" s="1"/>
  <c r="O162" i="1"/>
  <c r="Q162" i="1" s="1"/>
  <c r="O163" i="1"/>
  <c r="Q163" i="1" s="1"/>
  <c r="O164" i="1"/>
  <c r="Q164" i="1" s="1"/>
  <c r="O165" i="1"/>
  <c r="Q165" i="1" s="1"/>
  <c r="O166" i="1"/>
  <c r="Q166" i="1" s="1"/>
  <c r="O167" i="1"/>
  <c r="Q167" i="1" s="1"/>
  <c r="O168" i="1"/>
  <c r="Q168" i="1" s="1"/>
  <c r="O169" i="1"/>
  <c r="Q169" i="1" s="1"/>
  <c r="O170" i="1"/>
  <c r="Q170" i="1" s="1"/>
  <c r="O171" i="1"/>
  <c r="Q171" i="1" s="1"/>
  <c r="O172" i="1"/>
  <c r="Q172" i="1" s="1"/>
  <c r="O173" i="1"/>
  <c r="Q173" i="1" s="1"/>
  <c r="O174" i="1"/>
  <c r="Q174" i="1" s="1"/>
  <c r="O175" i="1"/>
  <c r="Q175" i="1" s="1"/>
  <c r="O176" i="1"/>
  <c r="Q176" i="1" s="1"/>
  <c r="O177" i="1"/>
  <c r="Q177" i="1" s="1"/>
  <c r="O178" i="1"/>
  <c r="Q178" i="1" s="1"/>
  <c r="O179" i="1"/>
  <c r="Q179" i="1" s="1"/>
  <c r="O180" i="1"/>
  <c r="Q180" i="1" s="1"/>
  <c r="O181" i="1"/>
  <c r="Q181" i="1" s="1"/>
  <c r="O182" i="1"/>
  <c r="Q182" i="1" s="1"/>
  <c r="O183" i="1"/>
  <c r="Q183" i="1" s="1"/>
  <c r="O184" i="1"/>
  <c r="Q184" i="1" s="1"/>
  <c r="O185" i="1"/>
  <c r="Q185" i="1" s="1"/>
  <c r="O186" i="1"/>
  <c r="Q186" i="1" s="1"/>
  <c r="O187" i="1"/>
  <c r="Q187" i="1" s="1"/>
  <c r="O188" i="1"/>
  <c r="Q188" i="1" s="1"/>
  <c r="O189" i="1"/>
  <c r="Q189" i="1" s="1"/>
  <c r="O190" i="1"/>
  <c r="Q190" i="1" s="1"/>
  <c r="O191" i="1"/>
  <c r="Q191" i="1" s="1"/>
  <c r="O192" i="1"/>
  <c r="Q192" i="1" s="1"/>
  <c r="O193" i="1"/>
  <c r="Q193" i="1" s="1"/>
  <c r="O194" i="1"/>
  <c r="Q194" i="1" s="1"/>
  <c r="O195" i="1"/>
  <c r="Q195" i="1" s="1"/>
  <c r="O196" i="1"/>
  <c r="Q196" i="1" s="1"/>
  <c r="O197" i="1"/>
  <c r="Q197" i="1" s="1"/>
  <c r="O198" i="1"/>
  <c r="Q198" i="1" s="1"/>
  <c r="O199" i="1"/>
  <c r="Q199" i="1" s="1"/>
  <c r="O200" i="1"/>
  <c r="Q200" i="1" s="1"/>
  <c r="O201" i="1"/>
  <c r="Q201" i="1" s="1"/>
  <c r="O202" i="1"/>
  <c r="Q202" i="1" s="1"/>
  <c r="O203" i="1"/>
  <c r="Q203" i="1" s="1"/>
  <c r="O204" i="1"/>
  <c r="Q204" i="1" s="1"/>
  <c r="O205" i="1"/>
  <c r="Q205" i="1" s="1"/>
  <c r="O206" i="1"/>
  <c r="Q206" i="1" s="1"/>
  <c r="O207" i="1"/>
  <c r="Q207" i="1" s="1"/>
  <c r="O208" i="1"/>
  <c r="Q208" i="1" s="1"/>
  <c r="O209" i="1"/>
  <c r="Q209" i="1" s="1"/>
  <c r="O210" i="1"/>
  <c r="Q210" i="1" s="1"/>
  <c r="O211" i="1"/>
  <c r="Q211" i="1" s="1"/>
  <c r="O212" i="1"/>
  <c r="Q212" i="1" s="1"/>
  <c r="O213" i="1"/>
  <c r="Q213" i="1" s="1"/>
  <c r="O214" i="1"/>
  <c r="Q214" i="1" s="1"/>
  <c r="O215" i="1"/>
  <c r="Q215" i="1" s="1"/>
  <c r="O216" i="1"/>
  <c r="Q216" i="1" s="1"/>
  <c r="O217" i="1"/>
  <c r="Q217" i="1" s="1"/>
  <c r="O218" i="1"/>
  <c r="Q218" i="1" s="1"/>
  <c r="O219" i="1"/>
  <c r="Q219" i="1" s="1"/>
  <c r="O220" i="1"/>
  <c r="Q220" i="1" s="1"/>
  <c r="O221" i="1"/>
  <c r="Q221" i="1" s="1"/>
  <c r="O222" i="1"/>
  <c r="Q222" i="1" s="1"/>
  <c r="O223" i="1"/>
  <c r="Q223" i="1" s="1"/>
  <c r="O224" i="1"/>
  <c r="Q224" i="1" s="1"/>
  <c r="O225" i="1"/>
  <c r="Q225" i="1" s="1"/>
  <c r="O226" i="1"/>
  <c r="Q226" i="1" s="1"/>
  <c r="O227" i="1"/>
  <c r="Q227" i="1" s="1"/>
  <c r="O228" i="1"/>
  <c r="Q228" i="1" s="1"/>
  <c r="O229" i="1"/>
  <c r="Q229" i="1" s="1"/>
  <c r="O230" i="1"/>
  <c r="Q230" i="1" s="1"/>
  <c r="O231" i="1"/>
  <c r="Q231" i="1" s="1"/>
  <c r="O232" i="1"/>
  <c r="Q232" i="1" s="1"/>
  <c r="O233" i="1"/>
  <c r="Q233" i="1" s="1"/>
  <c r="O234" i="1"/>
  <c r="Q234" i="1" s="1"/>
  <c r="O235" i="1"/>
  <c r="Q235" i="1" s="1"/>
  <c r="O236" i="1"/>
  <c r="Q236" i="1" s="1"/>
  <c r="O237" i="1"/>
  <c r="Q237" i="1" s="1"/>
  <c r="O238" i="1"/>
  <c r="Q238" i="1" s="1"/>
  <c r="O239" i="1"/>
  <c r="Q239" i="1" s="1"/>
  <c r="O240" i="1"/>
  <c r="Q240" i="1" s="1"/>
  <c r="O241" i="1"/>
  <c r="Q241" i="1" s="1"/>
  <c r="O242" i="1"/>
  <c r="Q242" i="1" s="1"/>
  <c r="O243" i="1"/>
  <c r="Q243" i="1" s="1"/>
  <c r="O244" i="1"/>
  <c r="Q244" i="1" s="1"/>
  <c r="O245" i="1"/>
  <c r="Q245" i="1" s="1"/>
  <c r="O246" i="1"/>
  <c r="Q246" i="1" s="1"/>
  <c r="O247" i="1"/>
  <c r="Q247" i="1" s="1"/>
  <c r="O248" i="1"/>
  <c r="Q248" i="1" s="1"/>
  <c r="O249" i="1"/>
  <c r="Q249" i="1" s="1"/>
  <c r="O250" i="1"/>
  <c r="Q250" i="1" s="1"/>
  <c r="O251" i="1"/>
  <c r="Q251" i="1" s="1"/>
  <c r="O252" i="1"/>
  <c r="Q252" i="1" s="1"/>
  <c r="O253" i="1"/>
  <c r="Q253" i="1" s="1"/>
  <c r="O254" i="1"/>
  <c r="Q254" i="1" s="1"/>
  <c r="O255" i="1"/>
  <c r="Q255" i="1" s="1"/>
  <c r="O256" i="1"/>
  <c r="Q256" i="1" s="1"/>
  <c r="O257" i="1"/>
  <c r="Q257" i="1" s="1"/>
  <c r="O258" i="1"/>
  <c r="Q258" i="1" s="1"/>
  <c r="O259" i="1"/>
  <c r="Q259" i="1" s="1"/>
  <c r="O260" i="1"/>
  <c r="Q260" i="1" s="1"/>
  <c r="O261" i="1"/>
  <c r="Q261" i="1" s="1"/>
  <c r="O262" i="1"/>
  <c r="Q262" i="1" s="1"/>
  <c r="O263" i="1"/>
  <c r="Q263" i="1" s="1"/>
  <c r="O264" i="1"/>
  <c r="Q264" i="1" s="1"/>
  <c r="O265" i="1"/>
  <c r="Q265" i="1" s="1"/>
  <c r="O266" i="1"/>
  <c r="Q266" i="1" s="1"/>
  <c r="O267" i="1"/>
  <c r="Q267" i="1" s="1"/>
  <c r="O268" i="1"/>
  <c r="Q268" i="1" s="1"/>
  <c r="O269" i="1"/>
  <c r="Q269" i="1" s="1"/>
  <c r="O270" i="1"/>
  <c r="Q270" i="1" s="1"/>
  <c r="O271" i="1"/>
  <c r="Q271" i="1" s="1"/>
  <c r="O272" i="1"/>
  <c r="Q272" i="1" s="1"/>
  <c r="O273" i="1"/>
  <c r="Q273" i="1" s="1"/>
  <c r="O274" i="1"/>
  <c r="Q274" i="1" s="1"/>
  <c r="O275" i="1"/>
  <c r="Q275" i="1" s="1"/>
  <c r="O276" i="1"/>
  <c r="Q276" i="1" s="1"/>
  <c r="O277" i="1"/>
  <c r="Q277" i="1" s="1"/>
  <c r="O278" i="1"/>
  <c r="Q278" i="1" s="1"/>
  <c r="O279" i="1"/>
  <c r="Q279" i="1" s="1"/>
  <c r="O280" i="1"/>
  <c r="Q280" i="1" s="1"/>
  <c r="O281" i="1"/>
  <c r="Q281" i="1" s="1"/>
  <c r="O282" i="1"/>
  <c r="Q282" i="1" s="1"/>
  <c r="O283" i="1"/>
  <c r="Q283" i="1" s="1"/>
  <c r="O284" i="1"/>
  <c r="Q284" i="1" s="1"/>
  <c r="O285" i="1"/>
  <c r="Q285" i="1" s="1"/>
  <c r="O286" i="1"/>
  <c r="Q286" i="1" s="1"/>
  <c r="O287" i="1"/>
  <c r="Q287" i="1" s="1"/>
  <c r="O288" i="1"/>
  <c r="Q288" i="1" s="1"/>
  <c r="O289" i="1"/>
  <c r="Q289" i="1" s="1"/>
  <c r="O290" i="1"/>
  <c r="Q290" i="1" s="1"/>
  <c r="O291" i="1"/>
  <c r="Q291" i="1" s="1"/>
  <c r="O292" i="1"/>
  <c r="Q292" i="1" s="1"/>
  <c r="O293" i="1"/>
  <c r="Q293" i="1" s="1"/>
  <c r="O294" i="1"/>
  <c r="Q294" i="1" s="1"/>
  <c r="O295" i="1"/>
  <c r="Q295" i="1" s="1"/>
  <c r="O296" i="1"/>
  <c r="Q296" i="1" s="1"/>
  <c r="O297" i="1"/>
  <c r="Q297" i="1" s="1"/>
  <c r="O298" i="1"/>
  <c r="Q298" i="1" s="1"/>
  <c r="O299" i="1"/>
  <c r="Q299" i="1" s="1"/>
  <c r="O300" i="1"/>
  <c r="Q300" i="1" s="1"/>
  <c r="O301" i="1"/>
  <c r="Q301" i="1" s="1"/>
  <c r="O302" i="1"/>
  <c r="Q302" i="1" s="1"/>
  <c r="O303" i="1"/>
  <c r="Q303" i="1" s="1"/>
  <c r="O304" i="1"/>
  <c r="Q304" i="1" s="1"/>
  <c r="O305" i="1"/>
  <c r="Q305" i="1" s="1"/>
  <c r="O306" i="1"/>
  <c r="Q306" i="1" s="1"/>
  <c r="O307" i="1"/>
  <c r="Q307" i="1" s="1"/>
  <c r="O308" i="1"/>
  <c r="Q308" i="1" s="1"/>
  <c r="O309" i="1"/>
  <c r="Q309" i="1" s="1"/>
  <c r="O310" i="1"/>
  <c r="Q310" i="1" s="1"/>
  <c r="O311" i="1"/>
  <c r="Q311" i="1" s="1"/>
  <c r="O312" i="1"/>
  <c r="Q312" i="1" s="1"/>
  <c r="O313" i="1"/>
  <c r="Q313" i="1" s="1"/>
  <c r="O314" i="1"/>
  <c r="Q314" i="1" s="1"/>
  <c r="O315" i="1"/>
  <c r="Q315" i="1" s="1"/>
  <c r="O316" i="1"/>
  <c r="Q316" i="1" s="1"/>
  <c r="O317" i="1"/>
  <c r="Q317" i="1" s="1"/>
  <c r="O318" i="1"/>
  <c r="Q318" i="1" s="1"/>
  <c r="O319" i="1"/>
  <c r="Q319" i="1" s="1"/>
  <c r="O320" i="1"/>
  <c r="Q320" i="1" s="1"/>
  <c r="O321" i="1"/>
  <c r="Q321" i="1" s="1"/>
  <c r="O322" i="1"/>
  <c r="Q322" i="1" s="1"/>
  <c r="O323" i="1"/>
  <c r="Q323" i="1" s="1"/>
  <c r="O324" i="1"/>
  <c r="Q324" i="1" s="1"/>
  <c r="O325" i="1"/>
  <c r="Q325" i="1" s="1"/>
  <c r="O326" i="1"/>
  <c r="Q326" i="1" s="1"/>
  <c r="O327" i="1"/>
  <c r="Q327" i="1" s="1"/>
  <c r="O328" i="1"/>
  <c r="Q328" i="1" s="1"/>
  <c r="O329" i="1"/>
  <c r="Q329" i="1" s="1"/>
  <c r="O330" i="1"/>
  <c r="Q330" i="1" s="1"/>
  <c r="O331" i="1"/>
  <c r="Q331" i="1" s="1"/>
  <c r="O332" i="1"/>
  <c r="Q332" i="1" s="1"/>
  <c r="O333" i="1"/>
  <c r="Q333" i="1" s="1"/>
  <c r="O334" i="1"/>
  <c r="Q334" i="1" s="1"/>
  <c r="O335" i="1"/>
  <c r="Q335" i="1" s="1"/>
  <c r="O336" i="1"/>
  <c r="Q336" i="1" s="1"/>
  <c r="O337" i="1"/>
  <c r="Q337" i="1" s="1"/>
  <c r="O338" i="1"/>
  <c r="Q338" i="1" s="1"/>
  <c r="O339" i="1"/>
  <c r="Q339" i="1" s="1"/>
  <c r="O340" i="1"/>
  <c r="Q340" i="1" s="1"/>
  <c r="O341" i="1"/>
  <c r="Q341" i="1" s="1"/>
  <c r="O342" i="1"/>
  <c r="Q342" i="1" s="1"/>
  <c r="O343" i="1"/>
  <c r="Q343" i="1" s="1"/>
  <c r="O344" i="1"/>
  <c r="Q344" i="1" s="1"/>
  <c r="O345" i="1"/>
  <c r="Q345" i="1" s="1"/>
  <c r="O346" i="1"/>
  <c r="Q346" i="1" s="1"/>
  <c r="O347" i="1"/>
  <c r="Q347" i="1" s="1"/>
  <c r="O348" i="1"/>
  <c r="Q348" i="1" s="1"/>
  <c r="O349" i="1"/>
  <c r="Q349" i="1" s="1"/>
  <c r="O350" i="1"/>
  <c r="Q350" i="1" s="1"/>
  <c r="O351" i="1"/>
  <c r="Q351" i="1" s="1"/>
  <c r="O352" i="1"/>
  <c r="Q352" i="1" s="1"/>
  <c r="O353" i="1"/>
  <c r="Q353" i="1" s="1"/>
  <c r="O354" i="1"/>
  <c r="Q354" i="1" s="1"/>
  <c r="O355" i="1"/>
  <c r="Q355" i="1" s="1"/>
  <c r="O356" i="1"/>
  <c r="Q356" i="1" s="1"/>
  <c r="O357" i="1"/>
  <c r="Q357" i="1" s="1"/>
  <c r="O358" i="1"/>
  <c r="Q358" i="1" s="1"/>
  <c r="O359" i="1"/>
  <c r="Q359" i="1" s="1"/>
  <c r="O360" i="1"/>
  <c r="Q360" i="1" s="1"/>
  <c r="O361" i="1"/>
  <c r="Q361" i="1" s="1"/>
  <c r="O362" i="1"/>
  <c r="Q362" i="1" s="1"/>
  <c r="O363" i="1"/>
  <c r="Q363" i="1" s="1"/>
  <c r="O364" i="1"/>
  <c r="Q364" i="1" s="1"/>
  <c r="O365" i="1"/>
  <c r="Q365" i="1" s="1"/>
  <c r="O366" i="1"/>
  <c r="Q366" i="1" s="1"/>
  <c r="O367" i="1"/>
  <c r="Q367" i="1" s="1"/>
  <c r="O368" i="1"/>
  <c r="Q368" i="1" s="1"/>
  <c r="O369" i="1"/>
  <c r="Q369" i="1" s="1"/>
  <c r="O370" i="1"/>
  <c r="Q370" i="1" s="1"/>
  <c r="O371" i="1"/>
  <c r="Q371" i="1" s="1"/>
  <c r="O372" i="1"/>
  <c r="Q372" i="1" s="1"/>
  <c r="O373" i="1"/>
  <c r="Q373" i="1" s="1"/>
  <c r="O374" i="1"/>
  <c r="Q374" i="1" s="1"/>
  <c r="O375" i="1"/>
  <c r="Q375" i="1" s="1"/>
  <c r="O376" i="1"/>
  <c r="Q376" i="1" s="1"/>
  <c r="O377" i="1"/>
  <c r="Q377" i="1" s="1"/>
  <c r="O378" i="1"/>
  <c r="Q378" i="1" s="1"/>
  <c r="O379" i="1"/>
  <c r="Q379" i="1" s="1"/>
  <c r="O380" i="1"/>
  <c r="Q380" i="1" s="1"/>
  <c r="O381" i="1"/>
  <c r="Q381" i="1" s="1"/>
  <c r="O382" i="1"/>
  <c r="Q382" i="1" s="1"/>
  <c r="O383" i="1"/>
  <c r="Q383" i="1" s="1"/>
  <c r="O384" i="1"/>
  <c r="Q384" i="1" s="1"/>
  <c r="O385" i="1"/>
  <c r="Q385" i="1" s="1"/>
  <c r="O386" i="1"/>
  <c r="Q386" i="1" s="1"/>
  <c r="O387" i="1"/>
  <c r="Q387" i="1" s="1"/>
  <c r="O388" i="1"/>
  <c r="Q388" i="1" s="1"/>
  <c r="O389" i="1"/>
  <c r="Q389" i="1" s="1"/>
  <c r="O390" i="1"/>
  <c r="Q390" i="1" s="1"/>
  <c r="O391" i="1"/>
  <c r="Q391" i="1" s="1"/>
  <c r="O392" i="1"/>
  <c r="Q392" i="1" s="1"/>
  <c r="O393" i="1"/>
  <c r="Q393" i="1" s="1"/>
  <c r="O394" i="1"/>
  <c r="Q394" i="1" s="1"/>
  <c r="O395" i="1"/>
  <c r="Q395" i="1" s="1"/>
  <c r="O396" i="1"/>
  <c r="Q396" i="1" s="1"/>
  <c r="O397" i="1"/>
  <c r="Q397" i="1" s="1"/>
  <c r="O398" i="1"/>
  <c r="Q398" i="1" s="1"/>
  <c r="O399" i="1"/>
  <c r="Q399" i="1" s="1"/>
  <c r="O400" i="1"/>
  <c r="Q400" i="1" s="1"/>
  <c r="O401" i="1"/>
  <c r="Q401" i="1" s="1"/>
  <c r="O402" i="1"/>
  <c r="Q402" i="1" s="1"/>
  <c r="O403" i="1"/>
  <c r="Q403" i="1" s="1"/>
  <c r="O404" i="1"/>
  <c r="Q404" i="1" s="1"/>
  <c r="O405" i="1"/>
  <c r="Q405" i="1" s="1"/>
  <c r="O406" i="1"/>
  <c r="Q406" i="1" s="1"/>
  <c r="O407" i="1"/>
  <c r="Q407" i="1" s="1"/>
  <c r="O408" i="1"/>
  <c r="Q408" i="1" s="1"/>
  <c r="O409" i="1"/>
  <c r="Q409" i="1" s="1"/>
  <c r="O410" i="1"/>
  <c r="Q410" i="1" s="1"/>
  <c r="O411" i="1"/>
  <c r="Q411" i="1" s="1"/>
  <c r="O412" i="1"/>
  <c r="Q412" i="1" s="1"/>
  <c r="O413" i="1"/>
  <c r="Q413" i="1" s="1"/>
  <c r="O414" i="1"/>
  <c r="Q414" i="1" s="1"/>
  <c r="O415" i="1"/>
  <c r="Q415" i="1" s="1"/>
  <c r="O416" i="1"/>
  <c r="Q416" i="1" s="1"/>
  <c r="O417" i="1"/>
  <c r="Q417" i="1" s="1"/>
  <c r="O418" i="1"/>
  <c r="Q418" i="1" s="1"/>
  <c r="O419" i="1"/>
  <c r="Q419" i="1" s="1"/>
  <c r="O420" i="1"/>
  <c r="Q420" i="1" s="1"/>
  <c r="O421" i="1"/>
  <c r="Q421" i="1" s="1"/>
  <c r="O422" i="1"/>
  <c r="Q422" i="1" s="1"/>
  <c r="O423" i="1"/>
  <c r="Q423" i="1" s="1"/>
  <c r="O424" i="1"/>
  <c r="Q424" i="1" s="1"/>
  <c r="O425" i="1"/>
  <c r="Q425" i="1" s="1"/>
  <c r="O426" i="1"/>
  <c r="Q426" i="1" s="1"/>
  <c r="O427" i="1"/>
  <c r="Q427" i="1" s="1"/>
  <c r="O428" i="1"/>
  <c r="Q428" i="1" s="1"/>
  <c r="O429" i="1"/>
  <c r="Q429" i="1" s="1"/>
  <c r="O430" i="1"/>
  <c r="Q430" i="1" s="1"/>
  <c r="O431" i="1"/>
  <c r="Q431" i="1" s="1"/>
  <c r="O432" i="1"/>
  <c r="Q432" i="1" s="1"/>
  <c r="O433" i="1"/>
  <c r="Q433" i="1" s="1"/>
  <c r="O434" i="1"/>
  <c r="Q434" i="1" s="1"/>
  <c r="O435" i="1"/>
  <c r="Q435" i="1" s="1"/>
  <c r="O436" i="1"/>
  <c r="Q436" i="1" s="1"/>
  <c r="O437" i="1"/>
  <c r="Q437" i="1" s="1"/>
  <c r="O438" i="1"/>
  <c r="Q438" i="1" s="1"/>
  <c r="O439" i="1"/>
  <c r="Q439" i="1" s="1"/>
  <c r="O440" i="1"/>
  <c r="Q440" i="1" s="1"/>
  <c r="O441" i="1"/>
  <c r="Q441" i="1" s="1"/>
  <c r="O442" i="1"/>
  <c r="Q442" i="1" s="1"/>
  <c r="O443" i="1"/>
  <c r="Q443" i="1" s="1"/>
  <c r="O444" i="1"/>
  <c r="Q444" i="1" s="1"/>
  <c r="O445" i="1"/>
  <c r="Q445" i="1" s="1"/>
  <c r="O446" i="1"/>
  <c r="Q446" i="1" s="1"/>
  <c r="O447" i="1"/>
  <c r="Q447" i="1" s="1"/>
  <c r="O448" i="1"/>
  <c r="Q448" i="1" s="1"/>
  <c r="O449" i="1"/>
  <c r="Q449" i="1" s="1"/>
  <c r="O450" i="1"/>
  <c r="Q450" i="1" s="1"/>
  <c r="O451" i="1"/>
  <c r="Q451" i="1" s="1"/>
  <c r="O452" i="1"/>
  <c r="Q452" i="1" s="1"/>
  <c r="O453" i="1"/>
  <c r="Q453" i="1" s="1"/>
  <c r="O454" i="1"/>
  <c r="Q454" i="1" s="1"/>
  <c r="O455" i="1"/>
  <c r="Q455" i="1" s="1"/>
  <c r="O456" i="1"/>
  <c r="Q456" i="1" s="1"/>
  <c r="O457" i="1"/>
  <c r="Q457" i="1" s="1"/>
  <c r="O458" i="1"/>
  <c r="Q458" i="1" s="1"/>
  <c r="O459" i="1"/>
  <c r="Q459" i="1" s="1"/>
  <c r="O460" i="1"/>
  <c r="Q460" i="1" s="1"/>
  <c r="O461" i="1"/>
  <c r="Q461" i="1" s="1"/>
  <c r="O462" i="1"/>
  <c r="Q462" i="1" s="1"/>
  <c r="O463" i="1"/>
  <c r="Q463" i="1" s="1"/>
  <c r="O464" i="1"/>
  <c r="Q464" i="1" s="1"/>
  <c r="O465" i="1"/>
  <c r="Q465" i="1" s="1"/>
  <c r="O466" i="1"/>
  <c r="Q466" i="1" s="1"/>
  <c r="O467" i="1"/>
  <c r="Q467" i="1" s="1"/>
  <c r="O468" i="1"/>
  <c r="Q468" i="1" s="1"/>
  <c r="O469" i="1"/>
  <c r="Q469" i="1" s="1"/>
  <c r="O470" i="1"/>
  <c r="Q470" i="1" s="1"/>
  <c r="O471" i="1"/>
  <c r="Q471" i="1" s="1"/>
  <c r="O472" i="1"/>
  <c r="Q472" i="1" s="1"/>
  <c r="O473" i="1"/>
  <c r="Q473" i="1" s="1"/>
  <c r="O474" i="1"/>
  <c r="Q474" i="1" s="1"/>
  <c r="O475" i="1"/>
  <c r="Q475" i="1" s="1"/>
  <c r="O476" i="1"/>
  <c r="Q476" i="1" s="1"/>
  <c r="O477" i="1"/>
  <c r="Q477" i="1" s="1"/>
  <c r="O478" i="1"/>
  <c r="Q478" i="1" s="1"/>
  <c r="O479" i="1"/>
  <c r="Q479" i="1" s="1"/>
  <c r="O480" i="1"/>
  <c r="Q480" i="1" s="1"/>
  <c r="O481" i="1"/>
  <c r="Q481" i="1" s="1"/>
  <c r="O482" i="1"/>
  <c r="Q482" i="1" s="1"/>
  <c r="O483" i="1"/>
  <c r="Q483" i="1" s="1"/>
  <c r="O484" i="1"/>
  <c r="Q484" i="1" s="1"/>
  <c r="O485" i="1"/>
  <c r="Q485" i="1" s="1"/>
  <c r="O486" i="1"/>
  <c r="Q486" i="1" s="1"/>
  <c r="O487" i="1"/>
  <c r="Q487" i="1" s="1"/>
  <c r="O488" i="1"/>
  <c r="Q488" i="1" s="1"/>
  <c r="O489" i="1"/>
  <c r="Q489" i="1" s="1"/>
  <c r="O490" i="1"/>
  <c r="Q490" i="1" s="1"/>
  <c r="O491" i="1"/>
  <c r="Q491" i="1" s="1"/>
  <c r="O492" i="1"/>
  <c r="Q492" i="1" s="1"/>
  <c r="O493" i="1"/>
  <c r="Q493" i="1" s="1"/>
  <c r="O494" i="1"/>
  <c r="Q494" i="1" s="1"/>
  <c r="O495" i="1"/>
  <c r="Q495" i="1" s="1"/>
  <c r="O496" i="1"/>
  <c r="Q496" i="1" s="1"/>
  <c r="O497" i="1"/>
  <c r="Q497" i="1" s="1"/>
  <c r="O498" i="1"/>
  <c r="Q498" i="1" s="1"/>
  <c r="O499" i="1"/>
  <c r="Q499" i="1" s="1"/>
  <c r="O500" i="1"/>
  <c r="Q500" i="1" s="1"/>
  <c r="O501" i="1"/>
  <c r="Q501" i="1" s="1"/>
  <c r="O502" i="1"/>
  <c r="Q502" i="1" s="1"/>
  <c r="O503" i="1"/>
  <c r="Q503" i="1" s="1"/>
  <c r="O504" i="1"/>
  <c r="Q504" i="1" s="1"/>
  <c r="O505" i="1"/>
  <c r="Q505" i="1" s="1"/>
  <c r="O506" i="1"/>
  <c r="Q506" i="1" s="1"/>
  <c r="O507" i="1"/>
  <c r="Q507" i="1" s="1"/>
  <c r="O508" i="1"/>
  <c r="Q508" i="1" s="1"/>
  <c r="O509" i="1"/>
  <c r="Q509" i="1" s="1"/>
  <c r="O510" i="1"/>
  <c r="Q510" i="1" s="1"/>
  <c r="O511" i="1"/>
  <c r="Q511" i="1" s="1"/>
  <c r="O512" i="1"/>
  <c r="Q512" i="1" s="1"/>
  <c r="O513" i="1"/>
  <c r="Q513" i="1" s="1"/>
  <c r="O514" i="1"/>
  <c r="Q514" i="1" s="1"/>
  <c r="O515" i="1"/>
  <c r="Q515" i="1" s="1"/>
  <c r="O516" i="1"/>
  <c r="Q516" i="1" s="1"/>
  <c r="O517" i="1"/>
  <c r="Q517" i="1" s="1"/>
  <c r="O518" i="1"/>
  <c r="Q518" i="1" s="1"/>
  <c r="O519" i="1"/>
  <c r="Q519" i="1" s="1"/>
  <c r="O520" i="1"/>
  <c r="Q520" i="1" s="1"/>
  <c r="O521" i="1"/>
  <c r="Q521" i="1" s="1"/>
  <c r="O522" i="1"/>
  <c r="Q522" i="1" s="1"/>
  <c r="O523" i="1"/>
  <c r="Q523" i="1" s="1"/>
  <c r="O524" i="1"/>
  <c r="Q524" i="1" s="1"/>
  <c r="O525" i="1"/>
  <c r="Q525" i="1" s="1"/>
  <c r="O526" i="1"/>
  <c r="Q526" i="1" s="1"/>
  <c r="O527" i="1"/>
  <c r="Q527" i="1" s="1"/>
  <c r="O528" i="1"/>
  <c r="Q528" i="1" s="1"/>
  <c r="O529" i="1"/>
  <c r="Q529" i="1" s="1"/>
  <c r="O530" i="1"/>
  <c r="Q530" i="1" s="1"/>
  <c r="O531" i="1"/>
  <c r="Q531" i="1" s="1"/>
  <c r="O532" i="1"/>
  <c r="Q532" i="1" s="1"/>
  <c r="O533" i="1"/>
  <c r="Q533" i="1" s="1"/>
  <c r="O534" i="1"/>
  <c r="Q534" i="1" s="1"/>
  <c r="O535" i="1"/>
  <c r="Q535" i="1" s="1"/>
  <c r="O536" i="1"/>
  <c r="Q536" i="1" s="1"/>
  <c r="O537" i="1"/>
  <c r="Q537" i="1" s="1"/>
  <c r="O538" i="1"/>
  <c r="Q538" i="1" s="1"/>
  <c r="O539" i="1"/>
  <c r="Q539" i="1" s="1"/>
  <c r="O540" i="1"/>
  <c r="Q540" i="1" s="1"/>
  <c r="O541" i="1"/>
  <c r="Q541" i="1" s="1"/>
  <c r="O542" i="1"/>
  <c r="Q542" i="1" s="1"/>
  <c r="O543" i="1"/>
  <c r="Q543" i="1" s="1"/>
  <c r="O544" i="1"/>
  <c r="Q544" i="1" s="1"/>
  <c r="O545" i="1"/>
  <c r="Q545" i="1" s="1"/>
  <c r="O546" i="1"/>
  <c r="Q546" i="1" s="1"/>
  <c r="O547" i="1"/>
  <c r="Q547" i="1" s="1"/>
  <c r="O548" i="1"/>
  <c r="Q548" i="1" s="1"/>
  <c r="O549" i="1"/>
  <c r="Q549" i="1" s="1"/>
  <c r="O550" i="1"/>
  <c r="Q550" i="1" s="1"/>
  <c r="O551" i="1"/>
  <c r="Q551" i="1" s="1"/>
  <c r="O552" i="1"/>
  <c r="Q552" i="1" s="1"/>
  <c r="O553" i="1"/>
  <c r="Q553" i="1" s="1"/>
  <c r="O554" i="1"/>
  <c r="Q554" i="1" s="1"/>
  <c r="O555" i="1"/>
  <c r="Q555" i="1" s="1"/>
  <c r="O556" i="1"/>
  <c r="Q556" i="1" s="1"/>
  <c r="O557" i="1"/>
  <c r="Q557" i="1" s="1"/>
  <c r="O558" i="1"/>
  <c r="Q558" i="1" s="1"/>
  <c r="O559" i="1"/>
  <c r="Q559" i="1" s="1"/>
  <c r="O560" i="1"/>
  <c r="Q560" i="1" s="1"/>
  <c r="O561" i="1"/>
  <c r="Q561" i="1" s="1"/>
  <c r="O562" i="1"/>
  <c r="Q562" i="1" s="1"/>
  <c r="O563" i="1"/>
  <c r="Q563" i="1" s="1"/>
  <c r="O564" i="1"/>
  <c r="Q564" i="1" s="1"/>
  <c r="O565" i="1"/>
  <c r="Q565" i="1" s="1"/>
  <c r="O566" i="1"/>
  <c r="Q566" i="1" s="1"/>
  <c r="O567" i="1"/>
  <c r="Q567" i="1" s="1"/>
  <c r="O568" i="1"/>
  <c r="Q568" i="1" s="1"/>
  <c r="O569" i="1"/>
  <c r="Q569" i="1" s="1"/>
  <c r="O570" i="1"/>
  <c r="Q570" i="1" s="1"/>
  <c r="O571" i="1"/>
  <c r="Q571" i="1" s="1"/>
  <c r="O572" i="1"/>
  <c r="Q572" i="1" s="1"/>
  <c r="O573" i="1"/>
  <c r="Q573" i="1" s="1"/>
  <c r="O574" i="1"/>
  <c r="Q574" i="1" s="1"/>
  <c r="O575" i="1"/>
  <c r="Q575" i="1" s="1"/>
  <c r="O576" i="1"/>
  <c r="Q576" i="1" s="1"/>
  <c r="O577" i="1"/>
  <c r="Q577" i="1" s="1"/>
  <c r="O578" i="1"/>
  <c r="Q578" i="1" s="1"/>
  <c r="O579" i="1"/>
  <c r="Q579" i="1" s="1"/>
  <c r="O580" i="1"/>
  <c r="Q580" i="1" s="1"/>
  <c r="O581" i="1"/>
  <c r="Q581" i="1" s="1"/>
  <c r="O582" i="1"/>
  <c r="Q582" i="1" s="1"/>
  <c r="O583" i="1"/>
  <c r="Q583" i="1" s="1"/>
  <c r="O584" i="1"/>
  <c r="Q584" i="1" s="1"/>
  <c r="O585" i="1"/>
  <c r="Q585" i="1" s="1"/>
  <c r="O586" i="1"/>
  <c r="Q586" i="1" s="1"/>
  <c r="O587" i="1"/>
  <c r="Q587" i="1" s="1"/>
  <c r="O588" i="1"/>
  <c r="Q588" i="1" s="1"/>
  <c r="O589" i="1"/>
  <c r="Q589" i="1" s="1"/>
  <c r="O590" i="1"/>
  <c r="Q590" i="1" s="1"/>
  <c r="O591" i="1"/>
  <c r="Q591" i="1" s="1"/>
  <c r="O592" i="1"/>
  <c r="Q592" i="1" s="1"/>
  <c r="O593" i="1"/>
  <c r="Q593" i="1" s="1"/>
  <c r="O594" i="1"/>
  <c r="Q594" i="1" s="1"/>
  <c r="O595" i="1"/>
  <c r="Q595" i="1" s="1"/>
  <c r="O596" i="1"/>
  <c r="Q596" i="1" s="1"/>
  <c r="O597" i="1"/>
  <c r="Q597" i="1" s="1"/>
  <c r="O598" i="1"/>
  <c r="Q598" i="1" s="1"/>
  <c r="O599" i="1"/>
  <c r="Q599" i="1" s="1"/>
  <c r="O600" i="1"/>
  <c r="Q600" i="1" s="1"/>
  <c r="O601" i="1"/>
  <c r="Q601" i="1" s="1"/>
  <c r="O602" i="1"/>
  <c r="Q602" i="1" s="1"/>
  <c r="O603" i="1"/>
  <c r="Q603" i="1" s="1"/>
  <c r="O604" i="1"/>
  <c r="Q604" i="1" s="1"/>
  <c r="O605" i="1"/>
  <c r="Q605" i="1" s="1"/>
  <c r="O606" i="1"/>
  <c r="Q606" i="1" s="1"/>
  <c r="O607" i="1"/>
  <c r="Q607" i="1" s="1"/>
  <c r="O608" i="1"/>
  <c r="Q608" i="1" s="1"/>
  <c r="O609" i="1"/>
  <c r="Q609" i="1" s="1"/>
  <c r="O610" i="1"/>
  <c r="Q610" i="1" s="1"/>
  <c r="O611" i="1"/>
  <c r="Q611" i="1" s="1"/>
  <c r="O612" i="1"/>
  <c r="Q612" i="1" s="1"/>
  <c r="O613" i="1"/>
  <c r="Q613" i="1" s="1"/>
  <c r="O614" i="1"/>
  <c r="Q614" i="1" s="1"/>
  <c r="O615" i="1"/>
  <c r="Q615" i="1" s="1"/>
  <c r="O616" i="1"/>
  <c r="Q616" i="1" s="1"/>
  <c r="O617" i="1"/>
  <c r="Q617" i="1" s="1"/>
  <c r="O618" i="1"/>
  <c r="Q618" i="1" s="1"/>
  <c r="O619" i="1"/>
  <c r="Q619" i="1" s="1"/>
  <c r="O620" i="1"/>
  <c r="Q620" i="1" s="1"/>
  <c r="O621" i="1"/>
  <c r="Q621" i="1" s="1"/>
  <c r="O622" i="1"/>
  <c r="Q622" i="1" s="1"/>
  <c r="O623" i="1"/>
  <c r="Q623" i="1" s="1"/>
  <c r="O624" i="1"/>
  <c r="Q624" i="1" s="1"/>
  <c r="O625" i="1"/>
  <c r="Q625" i="1" s="1"/>
  <c r="O626" i="1"/>
  <c r="Q626" i="1" s="1"/>
  <c r="O627" i="1"/>
  <c r="Q627" i="1" s="1"/>
  <c r="O628" i="1"/>
  <c r="Q628" i="1" s="1"/>
  <c r="O629" i="1"/>
  <c r="Q629" i="1" s="1"/>
  <c r="O630" i="1"/>
  <c r="Q630" i="1" s="1"/>
  <c r="O631" i="1"/>
  <c r="Q631" i="1" s="1"/>
  <c r="O632" i="1"/>
  <c r="Q632" i="1" s="1"/>
  <c r="O633" i="1"/>
  <c r="Q633" i="1" s="1"/>
  <c r="O634" i="1"/>
  <c r="Q634" i="1" s="1"/>
  <c r="O635" i="1"/>
  <c r="Q635" i="1" s="1"/>
  <c r="O636" i="1"/>
  <c r="Q636" i="1" s="1"/>
  <c r="O637" i="1"/>
  <c r="Q637" i="1" s="1"/>
  <c r="O638" i="1"/>
  <c r="Q638" i="1" s="1"/>
  <c r="O639" i="1"/>
  <c r="Q639" i="1" s="1"/>
  <c r="O640" i="1"/>
  <c r="Q640" i="1" s="1"/>
  <c r="O641" i="1"/>
  <c r="Q641" i="1" s="1"/>
  <c r="O642" i="1"/>
  <c r="Q642" i="1" s="1"/>
  <c r="O643" i="1"/>
  <c r="Q643" i="1" s="1"/>
  <c r="O644" i="1"/>
  <c r="Q644" i="1" s="1"/>
  <c r="O645" i="1"/>
  <c r="Q645" i="1" s="1"/>
  <c r="O646" i="1"/>
  <c r="Q646" i="1" s="1"/>
  <c r="O647" i="1"/>
  <c r="Q647" i="1" s="1"/>
  <c r="O648" i="1"/>
  <c r="Q648" i="1" s="1"/>
  <c r="O649" i="1"/>
  <c r="Q649" i="1" s="1"/>
  <c r="O650" i="1"/>
  <c r="Q650" i="1" s="1"/>
  <c r="O651" i="1"/>
  <c r="Q651" i="1" s="1"/>
  <c r="O652" i="1"/>
  <c r="Q652" i="1" s="1"/>
  <c r="O653" i="1"/>
  <c r="Q653" i="1" s="1"/>
  <c r="O654" i="1"/>
  <c r="Q654" i="1" s="1"/>
  <c r="O655" i="1"/>
  <c r="Q655" i="1" s="1"/>
  <c r="O656" i="1"/>
  <c r="Q656" i="1" s="1"/>
  <c r="O657" i="1"/>
  <c r="Q657" i="1" s="1"/>
  <c r="O658" i="1"/>
  <c r="Q658" i="1" s="1"/>
  <c r="O659" i="1"/>
  <c r="Q659" i="1" s="1"/>
  <c r="O660" i="1"/>
  <c r="Q660" i="1" s="1"/>
  <c r="O661" i="1"/>
  <c r="Q661" i="1" s="1"/>
  <c r="O662" i="1"/>
  <c r="Q662" i="1" s="1"/>
  <c r="O663" i="1"/>
  <c r="Q663" i="1" s="1"/>
  <c r="O664" i="1"/>
  <c r="Q664" i="1" s="1"/>
  <c r="O665" i="1"/>
  <c r="Q665" i="1" s="1"/>
  <c r="O666" i="1"/>
  <c r="Q666" i="1" s="1"/>
  <c r="O667" i="1"/>
  <c r="Q667" i="1" s="1"/>
  <c r="O668" i="1"/>
  <c r="Q668" i="1" s="1"/>
  <c r="O669" i="1"/>
  <c r="Q669" i="1" s="1"/>
  <c r="O670" i="1"/>
  <c r="Q670" i="1" s="1"/>
  <c r="O671" i="1"/>
  <c r="Q671" i="1" s="1"/>
  <c r="O672" i="1"/>
  <c r="Q672" i="1" s="1"/>
  <c r="O673" i="1"/>
  <c r="Q673" i="1" s="1"/>
  <c r="O674" i="1"/>
  <c r="Q674" i="1" s="1"/>
  <c r="O675" i="1"/>
  <c r="Q675" i="1" s="1"/>
  <c r="O676" i="1"/>
  <c r="Q676" i="1" s="1"/>
  <c r="O677" i="1"/>
  <c r="Q677" i="1" s="1"/>
  <c r="O678" i="1"/>
  <c r="Q678" i="1" s="1"/>
  <c r="O679" i="1"/>
  <c r="Q679" i="1" s="1"/>
  <c r="O680" i="1"/>
  <c r="Q680" i="1" s="1"/>
  <c r="O681" i="1"/>
  <c r="Q681" i="1" s="1"/>
  <c r="O682" i="1"/>
  <c r="Q682" i="1" s="1"/>
  <c r="O683" i="1"/>
  <c r="Q683" i="1" s="1"/>
  <c r="O684" i="1"/>
  <c r="Q684" i="1" s="1"/>
  <c r="O685" i="1"/>
  <c r="Q685" i="1" s="1"/>
  <c r="O686" i="1"/>
  <c r="Q686" i="1" s="1"/>
  <c r="O687" i="1"/>
  <c r="Q687" i="1" s="1"/>
  <c r="O688" i="1"/>
  <c r="Q688" i="1" s="1"/>
  <c r="O689" i="1"/>
  <c r="Q689" i="1" s="1"/>
  <c r="O690" i="1"/>
  <c r="Q690" i="1" s="1"/>
  <c r="O691" i="1"/>
  <c r="Q691" i="1" s="1"/>
  <c r="O692" i="1"/>
  <c r="Q692" i="1" s="1"/>
  <c r="O693" i="1"/>
  <c r="Q693" i="1" s="1"/>
  <c r="O694" i="1"/>
  <c r="Q694" i="1" s="1"/>
  <c r="O695" i="1"/>
  <c r="Q695" i="1" s="1"/>
  <c r="O696" i="1"/>
  <c r="Q696" i="1" s="1"/>
  <c r="O697" i="1"/>
  <c r="Q697" i="1" s="1"/>
  <c r="O698" i="1"/>
  <c r="Q698" i="1" s="1"/>
  <c r="O699" i="1"/>
  <c r="Q699" i="1" s="1"/>
  <c r="O700" i="1"/>
  <c r="Q700" i="1" s="1"/>
  <c r="O701" i="1"/>
  <c r="Q701" i="1" s="1"/>
  <c r="O702" i="1"/>
  <c r="Q702" i="1" s="1"/>
  <c r="O703" i="1"/>
  <c r="Q703" i="1" s="1"/>
  <c r="O704" i="1"/>
  <c r="Q704" i="1" s="1"/>
  <c r="O705" i="1"/>
  <c r="Q705" i="1" s="1"/>
  <c r="O706" i="1"/>
  <c r="Q706" i="1" s="1"/>
  <c r="O707" i="1"/>
  <c r="Q707" i="1" s="1"/>
  <c r="O708" i="1"/>
  <c r="Q708" i="1" s="1"/>
  <c r="O709" i="1"/>
  <c r="Q709" i="1" s="1"/>
  <c r="O710" i="1"/>
  <c r="Q710" i="1" s="1"/>
  <c r="O711" i="1"/>
  <c r="Q711" i="1" s="1"/>
  <c r="O712" i="1"/>
  <c r="Q712" i="1" s="1"/>
  <c r="O713" i="1"/>
  <c r="Q713" i="1" s="1"/>
  <c r="O714" i="1"/>
  <c r="Q714" i="1" s="1"/>
  <c r="O715" i="1"/>
  <c r="Q715" i="1" s="1"/>
  <c r="O716" i="1"/>
  <c r="Q716" i="1" s="1"/>
  <c r="O717" i="1"/>
  <c r="Q717" i="1" s="1"/>
  <c r="O718" i="1"/>
  <c r="Q718" i="1" s="1"/>
  <c r="O719" i="1"/>
  <c r="Q719" i="1" s="1"/>
  <c r="O720" i="1"/>
  <c r="Q720" i="1" s="1"/>
  <c r="O721" i="1"/>
  <c r="Q721" i="1" s="1"/>
  <c r="O722" i="1"/>
  <c r="Q722" i="1" s="1"/>
  <c r="O723" i="1"/>
  <c r="Q723" i="1" s="1"/>
  <c r="O724" i="1"/>
  <c r="Q724" i="1" s="1"/>
  <c r="O725" i="1"/>
  <c r="Q725" i="1" s="1"/>
  <c r="O726" i="1"/>
  <c r="Q726" i="1" s="1"/>
  <c r="O727" i="1"/>
  <c r="Q727" i="1" s="1"/>
  <c r="O728" i="1"/>
  <c r="Q728" i="1" s="1"/>
  <c r="O729" i="1"/>
  <c r="Q729" i="1" s="1"/>
  <c r="O730" i="1"/>
  <c r="Q730" i="1" s="1"/>
  <c r="O731" i="1"/>
  <c r="Q731" i="1" s="1"/>
  <c r="O732" i="1"/>
  <c r="Q732" i="1" s="1"/>
  <c r="O733" i="1"/>
  <c r="Q733" i="1" s="1"/>
  <c r="O734" i="1"/>
  <c r="Q734" i="1" s="1"/>
  <c r="O735" i="1"/>
  <c r="Q735" i="1" s="1"/>
  <c r="O736" i="1"/>
  <c r="Q736" i="1" s="1"/>
  <c r="O737" i="1"/>
  <c r="Q737" i="1" s="1"/>
  <c r="O738" i="1"/>
  <c r="Q738" i="1" s="1"/>
  <c r="O739" i="1"/>
  <c r="Q739" i="1" s="1"/>
  <c r="O740" i="1"/>
  <c r="Q740" i="1" s="1"/>
  <c r="O741" i="1"/>
  <c r="Q741" i="1" s="1"/>
  <c r="O742" i="1"/>
  <c r="Q742" i="1" s="1"/>
  <c r="O743" i="1"/>
  <c r="Q743" i="1" s="1"/>
  <c r="O744" i="1"/>
  <c r="Q744" i="1" s="1"/>
  <c r="O745" i="1"/>
  <c r="Q745" i="1" s="1"/>
  <c r="O746" i="1"/>
  <c r="Q746" i="1" s="1"/>
  <c r="O747" i="1"/>
  <c r="Q747" i="1" s="1"/>
  <c r="O748" i="1"/>
  <c r="Q748" i="1" s="1"/>
  <c r="O749" i="1"/>
  <c r="Q749" i="1" s="1"/>
  <c r="O750" i="1"/>
  <c r="Q750" i="1" s="1"/>
  <c r="O751" i="1"/>
  <c r="Q751" i="1" s="1"/>
  <c r="O752" i="1"/>
  <c r="Q752" i="1" s="1"/>
  <c r="O753" i="1"/>
  <c r="Q753" i="1" s="1"/>
  <c r="O754" i="1"/>
  <c r="Q754" i="1" s="1"/>
  <c r="O755" i="1"/>
  <c r="Q755" i="1" s="1"/>
  <c r="O756" i="1"/>
  <c r="Q756" i="1" s="1"/>
  <c r="O757" i="1"/>
  <c r="Q757" i="1" s="1"/>
  <c r="O758" i="1"/>
  <c r="Q758" i="1" s="1"/>
  <c r="O759" i="1"/>
  <c r="Q759" i="1" s="1"/>
  <c r="O760" i="1"/>
  <c r="Q760" i="1" s="1"/>
  <c r="O761" i="1"/>
  <c r="Q761" i="1" s="1"/>
  <c r="O762" i="1"/>
  <c r="Q762" i="1" s="1"/>
  <c r="O763" i="1"/>
  <c r="Q763" i="1" s="1"/>
  <c r="O764" i="1"/>
  <c r="Q764" i="1" s="1"/>
  <c r="O765" i="1"/>
  <c r="Q765" i="1" s="1"/>
  <c r="O766" i="1"/>
  <c r="Q766" i="1" s="1"/>
  <c r="O767" i="1"/>
  <c r="Q767" i="1" s="1"/>
  <c r="O768" i="1"/>
  <c r="Q768" i="1" s="1"/>
  <c r="O769" i="1"/>
  <c r="Q769" i="1" s="1"/>
  <c r="O770" i="1"/>
  <c r="Q770" i="1" s="1"/>
  <c r="O771" i="1"/>
  <c r="Q771" i="1" s="1"/>
  <c r="O772" i="1"/>
  <c r="Q772" i="1" s="1"/>
  <c r="O773" i="1"/>
  <c r="Q773" i="1" s="1"/>
  <c r="O774" i="1"/>
  <c r="Q774" i="1" s="1"/>
  <c r="O775" i="1"/>
  <c r="Q775" i="1" s="1"/>
  <c r="O776" i="1"/>
  <c r="Q776" i="1" s="1"/>
  <c r="O777" i="1"/>
  <c r="Q777" i="1" s="1"/>
  <c r="O778" i="1"/>
  <c r="Q778" i="1" s="1"/>
  <c r="O779" i="1"/>
  <c r="Q779" i="1" s="1"/>
  <c r="O780" i="1"/>
  <c r="Q780" i="1" s="1"/>
  <c r="O781" i="1"/>
  <c r="Q781" i="1" s="1"/>
  <c r="O782" i="1"/>
  <c r="Q782" i="1" s="1"/>
  <c r="O783" i="1"/>
  <c r="Q783" i="1" s="1"/>
  <c r="O784" i="1"/>
  <c r="Q784" i="1" s="1"/>
  <c r="O785" i="1"/>
  <c r="Q785" i="1" s="1"/>
  <c r="O786" i="1"/>
  <c r="Q786" i="1" s="1"/>
  <c r="O787" i="1"/>
  <c r="Q787" i="1" s="1"/>
  <c r="O788" i="1"/>
  <c r="Q788" i="1" s="1"/>
  <c r="O789" i="1"/>
  <c r="Q789" i="1" s="1"/>
  <c r="O790" i="1"/>
  <c r="Q790" i="1" s="1"/>
  <c r="O791" i="1"/>
  <c r="Q791" i="1" s="1"/>
  <c r="O792" i="1"/>
  <c r="Q792" i="1" s="1"/>
  <c r="O793" i="1"/>
  <c r="Q793" i="1" s="1"/>
  <c r="O794" i="1"/>
  <c r="Q794" i="1" s="1"/>
  <c r="O795" i="1"/>
  <c r="Q795" i="1" s="1"/>
  <c r="O796" i="1"/>
  <c r="Q796" i="1" s="1"/>
  <c r="O797" i="1"/>
  <c r="Q797" i="1" s="1"/>
  <c r="O798" i="1"/>
  <c r="Q798" i="1" s="1"/>
  <c r="O799" i="1"/>
  <c r="Q799" i="1" s="1"/>
  <c r="O800" i="1"/>
  <c r="Q800" i="1" s="1"/>
  <c r="O801" i="1"/>
  <c r="Q801" i="1" s="1"/>
  <c r="O802" i="1"/>
  <c r="Q802" i="1" s="1"/>
  <c r="O803" i="1"/>
  <c r="Q803" i="1" s="1"/>
  <c r="O804" i="1"/>
  <c r="Q804" i="1" s="1"/>
  <c r="O805" i="1"/>
  <c r="Q805" i="1" s="1"/>
  <c r="O806" i="1"/>
  <c r="Q806" i="1" s="1"/>
  <c r="O807" i="1"/>
  <c r="Q807" i="1" s="1"/>
  <c r="O808" i="1"/>
  <c r="Q808" i="1" s="1"/>
  <c r="O809" i="1"/>
  <c r="Q809" i="1" s="1"/>
  <c r="O810" i="1"/>
  <c r="Q810" i="1" s="1"/>
  <c r="O811" i="1"/>
  <c r="Q811" i="1" s="1"/>
  <c r="O812" i="1"/>
  <c r="Q812" i="1" s="1"/>
  <c r="O813" i="1"/>
  <c r="Q813" i="1" s="1"/>
  <c r="O814" i="1"/>
  <c r="Q814" i="1" s="1"/>
  <c r="O815" i="1"/>
  <c r="Q815" i="1" s="1"/>
  <c r="O816" i="1"/>
  <c r="Q816" i="1" s="1"/>
  <c r="O817" i="1"/>
  <c r="Q817" i="1" s="1"/>
  <c r="O818" i="1"/>
  <c r="Q818" i="1" s="1"/>
  <c r="O819" i="1"/>
  <c r="Q819" i="1" s="1"/>
  <c r="O820" i="1"/>
  <c r="Q820" i="1" s="1"/>
  <c r="O821" i="1"/>
  <c r="Q821" i="1" s="1"/>
  <c r="O822" i="1"/>
  <c r="Q822" i="1" s="1"/>
  <c r="O823" i="1"/>
  <c r="Q823" i="1" s="1"/>
  <c r="O824" i="1"/>
  <c r="Q824" i="1" s="1"/>
  <c r="O825" i="1"/>
  <c r="Q825" i="1" s="1"/>
  <c r="O826" i="1"/>
  <c r="Q826" i="1" s="1"/>
  <c r="O827" i="1"/>
  <c r="Q827" i="1" s="1"/>
  <c r="O828" i="1"/>
  <c r="Q828" i="1" s="1"/>
  <c r="O829" i="1"/>
  <c r="Q829" i="1" s="1"/>
  <c r="O830" i="1"/>
  <c r="Q830" i="1" s="1"/>
  <c r="O831" i="1"/>
  <c r="Q831" i="1" s="1"/>
  <c r="O832" i="1"/>
  <c r="Q832" i="1" s="1"/>
  <c r="O833" i="1"/>
  <c r="Q833" i="1" s="1"/>
  <c r="O834" i="1"/>
  <c r="Q834" i="1" s="1"/>
  <c r="O835" i="1"/>
  <c r="Q835" i="1" s="1"/>
  <c r="O836" i="1"/>
  <c r="Q836" i="1" s="1"/>
  <c r="O837" i="1"/>
  <c r="Q837" i="1" s="1"/>
  <c r="O838" i="1"/>
  <c r="Q838" i="1" s="1"/>
  <c r="O839" i="1"/>
  <c r="Q839" i="1" s="1"/>
  <c r="O840" i="1"/>
  <c r="Q840" i="1" s="1"/>
  <c r="O841" i="1"/>
  <c r="Q841" i="1" s="1"/>
  <c r="O842" i="1"/>
  <c r="Q842" i="1" s="1"/>
  <c r="O843" i="1"/>
  <c r="Q843" i="1" s="1"/>
  <c r="O844" i="1"/>
  <c r="Q844" i="1" s="1"/>
  <c r="O845" i="1"/>
  <c r="Q845" i="1" s="1"/>
  <c r="O846" i="1"/>
  <c r="Q846" i="1" s="1"/>
  <c r="O847" i="1"/>
  <c r="Q847" i="1" s="1"/>
  <c r="O848" i="1"/>
  <c r="Q848" i="1" s="1"/>
  <c r="O849" i="1"/>
  <c r="Q849" i="1" s="1"/>
  <c r="O850" i="1"/>
  <c r="Q850" i="1" s="1"/>
  <c r="O851" i="1"/>
  <c r="Q851" i="1" s="1"/>
  <c r="O852" i="1"/>
  <c r="Q852" i="1" s="1"/>
  <c r="O853" i="1"/>
  <c r="Q853" i="1" s="1"/>
  <c r="O854" i="1"/>
  <c r="Q854" i="1" s="1"/>
  <c r="O855" i="1"/>
  <c r="Q855" i="1" s="1"/>
  <c r="O856" i="1"/>
  <c r="Q856" i="1" s="1"/>
  <c r="O857" i="1"/>
  <c r="Q857" i="1" s="1"/>
  <c r="O858" i="1"/>
  <c r="Q858" i="1" s="1"/>
  <c r="O859" i="1"/>
  <c r="Q859" i="1" s="1"/>
  <c r="O860" i="1"/>
  <c r="Q860" i="1" s="1"/>
  <c r="O861" i="1"/>
  <c r="Q861" i="1" s="1"/>
  <c r="O862" i="1"/>
  <c r="Q862" i="1" s="1"/>
  <c r="O863" i="1"/>
  <c r="Q863" i="1" s="1"/>
  <c r="O864" i="1"/>
  <c r="Q864" i="1" s="1"/>
  <c r="O865" i="1"/>
  <c r="Q865" i="1" s="1"/>
  <c r="O866" i="1"/>
  <c r="Q866" i="1" s="1"/>
  <c r="O867" i="1"/>
  <c r="Q867" i="1" s="1"/>
  <c r="O868" i="1"/>
  <c r="Q868" i="1" s="1"/>
  <c r="O869" i="1"/>
  <c r="Q869" i="1" s="1"/>
  <c r="O870" i="1"/>
  <c r="Q870" i="1" s="1"/>
  <c r="O871" i="1"/>
  <c r="Q871" i="1" s="1"/>
  <c r="O872" i="1"/>
  <c r="Q872" i="1" s="1"/>
  <c r="O873" i="1"/>
  <c r="Q873" i="1" s="1"/>
  <c r="O874" i="1"/>
  <c r="Q874" i="1" s="1"/>
  <c r="O875" i="1"/>
  <c r="Q875" i="1" s="1"/>
  <c r="O876" i="1"/>
  <c r="Q876" i="1" s="1"/>
  <c r="O877" i="1"/>
  <c r="Q877" i="1" s="1"/>
  <c r="O878" i="1"/>
  <c r="Q878" i="1" s="1"/>
  <c r="O879" i="1"/>
  <c r="Q879" i="1" s="1"/>
  <c r="O880" i="1"/>
  <c r="Q880" i="1" s="1"/>
  <c r="O881" i="1"/>
  <c r="Q881" i="1" s="1"/>
  <c r="O882" i="1"/>
  <c r="Q882" i="1" s="1"/>
  <c r="O883" i="1"/>
  <c r="Q883" i="1" s="1"/>
  <c r="O884" i="1"/>
  <c r="Q884" i="1" s="1"/>
  <c r="O885" i="1"/>
  <c r="Q885" i="1" s="1"/>
  <c r="O886" i="1"/>
  <c r="Q886" i="1" s="1"/>
  <c r="O887" i="1"/>
  <c r="Q887" i="1" s="1"/>
  <c r="O888" i="1"/>
  <c r="Q888" i="1" s="1"/>
  <c r="O889" i="1"/>
  <c r="Q889" i="1" s="1"/>
  <c r="O890" i="1"/>
  <c r="Q890" i="1" s="1"/>
  <c r="O891" i="1"/>
  <c r="Q891" i="1" s="1"/>
  <c r="O892" i="1"/>
  <c r="Q892" i="1" s="1"/>
  <c r="O893" i="1"/>
  <c r="Q893" i="1" s="1"/>
  <c r="O894" i="1"/>
  <c r="Q894" i="1" s="1"/>
  <c r="O895" i="1"/>
  <c r="Q895" i="1" s="1"/>
  <c r="O896" i="1"/>
  <c r="Q896" i="1" s="1"/>
  <c r="O897" i="1"/>
  <c r="Q897" i="1" s="1"/>
  <c r="O898" i="1"/>
  <c r="Q898" i="1" s="1"/>
  <c r="O899" i="1"/>
  <c r="Q899" i="1" s="1"/>
  <c r="O900" i="1"/>
  <c r="Q900" i="1" s="1"/>
  <c r="O901" i="1"/>
  <c r="Q901" i="1" s="1"/>
  <c r="O902" i="1"/>
  <c r="Q902" i="1" s="1"/>
  <c r="O903" i="1"/>
  <c r="Q903" i="1" s="1"/>
  <c r="O904" i="1"/>
  <c r="Q904" i="1" s="1"/>
  <c r="O905" i="1"/>
  <c r="Q905" i="1" s="1"/>
  <c r="O906" i="1"/>
  <c r="Q906" i="1" s="1"/>
  <c r="O907" i="1"/>
  <c r="Q907" i="1" s="1"/>
  <c r="O908" i="1"/>
  <c r="Q908" i="1" s="1"/>
  <c r="O909" i="1"/>
  <c r="Q909" i="1" s="1"/>
  <c r="O910" i="1"/>
  <c r="Q910" i="1" s="1"/>
  <c r="O911" i="1"/>
  <c r="Q911" i="1" s="1"/>
  <c r="O912" i="1"/>
  <c r="Q912" i="1" s="1"/>
  <c r="O913" i="1"/>
  <c r="Q913" i="1" s="1"/>
  <c r="O914" i="1"/>
  <c r="Q914" i="1" s="1"/>
  <c r="O915" i="1"/>
  <c r="Q915" i="1" s="1"/>
  <c r="O916" i="1"/>
  <c r="Q916" i="1" s="1"/>
  <c r="O917" i="1"/>
  <c r="Q917" i="1" s="1"/>
  <c r="O918" i="1"/>
  <c r="Q918" i="1" s="1"/>
  <c r="O919" i="1"/>
  <c r="Q919" i="1" s="1"/>
  <c r="O920" i="1"/>
  <c r="Q920" i="1" s="1"/>
  <c r="O921" i="1"/>
  <c r="Q921" i="1" s="1"/>
  <c r="O922" i="1"/>
  <c r="Q922" i="1" s="1"/>
  <c r="O923" i="1"/>
  <c r="Q923" i="1" s="1"/>
  <c r="O924" i="1"/>
  <c r="Q924" i="1" s="1"/>
  <c r="O925" i="1"/>
  <c r="Q925" i="1" s="1"/>
  <c r="O926" i="1"/>
  <c r="Q926" i="1" s="1"/>
  <c r="O927" i="1"/>
  <c r="Q927" i="1" s="1"/>
  <c r="O928" i="1"/>
  <c r="Q928" i="1" s="1"/>
  <c r="O929" i="1"/>
  <c r="Q929" i="1" s="1"/>
  <c r="O930" i="1"/>
  <c r="Q930" i="1" s="1"/>
  <c r="O931" i="1"/>
  <c r="Q931" i="1" s="1"/>
  <c r="O932" i="1"/>
  <c r="Q932" i="1" s="1"/>
  <c r="O933" i="1"/>
  <c r="Q933" i="1" s="1"/>
  <c r="O934" i="1"/>
  <c r="Q934" i="1" s="1"/>
  <c r="O935" i="1"/>
  <c r="Q935" i="1" s="1"/>
  <c r="O936" i="1"/>
  <c r="Q936" i="1" s="1"/>
  <c r="O937" i="1"/>
  <c r="Q937" i="1" s="1"/>
  <c r="O938" i="1"/>
  <c r="Q938" i="1" s="1"/>
  <c r="O939" i="1"/>
  <c r="Q939" i="1" s="1"/>
  <c r="O940" i="1"/>
  <c r="Q940" i="1" s="1"/>
  <c r="O941" i="1"/>
  <c r="Q941" i="1" s="1"/>
  <c r="O942" i="1"/>
  <c r="Q942" i="1" s="1"/>
  <c r="O943" i="1"/>
  <c r="Q943" i="1" s="1"/>
  <c r="O944" i="1"/>
  <c r="Q944" i="1" s="1"/>
  <c r="O945" i="1"/>
  <c r="Q945" i="1" s="1"/>
  <c r="O946" i="1"/>
  <c r="Q946" i="1" s="1"/>
  <c r="O947" i="1"/>
  <c r="Q947" i="1" s="1"/>
  <c r="O948" i="1"/>
  <c r="Q948" i="1" s="1"/>
  <c r="O949" i="1"/>
  <c r="Q949" i="1" s="1"/>
  <c r="O950" i="1"/>
  <c r="Q950" i="1" s="1"/>
  <c r="O951" i="1"/>
  <c r="Q951" i="1" s="1"/>
  <c r="O952" i="1"/>
  <c r="Q952" i="1" s="1"/>
  <c r="O953" i="1"/>
  <c r="Q953" i="1" s="1"/>
  <c r="O954" i="1"/>
  <c r="Q954" i="1" s="1"/>
  <c r="O955" i="1"/>
  <c r="Q955" i="1" s="1"/>
  <c r="O956" i="1"/>
  <c r="Q956" i="1" s="1"/>
  <c r="O957" i="1"/>
  <c r="Q957" i="1" s="1"/>
  <c r="O958" i="1"/>
  <c r="Q958" i="1" s="1"/>
  <c r="O959" i="1"/>
  <c r="Q959" i="1" s="1"/>
  <c r="O960" i="1"/>
  <c r="Q960" i="1" s="1"/>
  <c r="O961" i="1"/>
  <c r="Q961" i="1" s="1"/>
  <c r="O962" i="1"/>
  <c r="Q962" i="1" s="1"/>
  <c r="O963" i="1"/>
  <c r="Q963" i="1" s="1"/>
  <c r="O964" i="1"/>
  <c r="Q964" i="1" s="1"/>
  <c r="O965" i="1"/>
  <c r="Q965" i="1" s="1"/>
  <c r="O966" i="1"/>
  <c r="Q966" i="1" s="1"/>
  <c r="O967" i="1"/>
  <c r="Q967" i="1" s="1"/>
  <c r="O968" i="1"/>
  <c r="Q968" i="1" s="1"/>
  <c r="O969" i="1"/>
  <c r="Q969" i="1" s="1"/>
  <c r="O970" i="1"/>
  <c r="Q970" i="1" s="1"/>
  <c r="O971" i="1"/>
  <c r="Q971" i="1" s="1"/>
  <c r="O972" i="1"/>
  <c r="Q972" i="1" s="1"/>
  <c r="O973" i="1"/>
  <c r="Q973" i="1" s="1"/>
  <c r="O974" i="1"/>
  <c r="Q974" i="1" s="1"/>
  <c r="O975" i="1"/>
  <c r="Q975" i="1" s="1"/>
  <c r="O976" i="1"/>
  <c r="Q976" i="1" s="1"/>
  <c r="O977" i="1"/>
  <c r="Q977" i="1" s="1"/>
  <c r="O978" i="1"/>
  <c r="Q978" i="1" s="1"/>
  <c r="O979" i="1"/>
  <c r="Q979" i="1" s="1"/>
  <c r="O980" i="1"/>
  <c r="Q980" i="1" s="1"/>
  <c r="O981" i="1"/>
  <c r="Q981" i="1" s="1"/>
  <c r="O982" i="1"/>
  <c r="Q982" i="1" s="1"/>
  <c r="O983" i="1"/>
  <c r="Q983" i="1" s="1"/>
  <c r="O984" i="1"/>
  <c r="Q984" i="1" s="1"/>
  <c r="O985" i="1"/>
  <c r="Q985" i="1" s="1"/>
  <c r="O986" i="1"/>
  <c r="Q986" i="1" s="1"/>
  <c r="O987" i="1"/>
  <c r="Q987" i="1" s="1"/>
  <c r="O988" i="1"/>
  <c r="Q988" i="1" s="1"/>
  <c r="O989" i="1"/>
  <c r="Q989" i="1" s="1"/>
  <c r="O990" i="1"/>
  <c r="Q990" i="1" s="1"/>
  <c r="O991" i="1"/>
  <c r="Q991" i="1" s="1"/>
  <c r="O992" i="1"/>
  <c r="Q992" i="1" s="1"/>
  <c r="O993" i="1"/>
  <c r="Q993" i="1" s="1"/>
  <c r="O994" i="1"/>
  <c r="Q994" i="1" s="1"/>
  <c r="O995" i="1"/>
  <c r="Q995" i="1" s="1"/>
  <c r="O996" i="1"/>
  <c r="Q996" i="1" s="1"/>
  <c r="O997" i="1"/>
  <c r="Q997" i="1" s="1"/>
  <c r="O998" i="1"/>
  <c r="Q998" i="1" s="1"/>
  <c r="O999" i="1"/>
  <c r="Q999" i="1" s="1"/>
  <c r="O1000" i="1"/>
  <c r="Q1000" i="1" s="1"/>
  <c r="O1001" i="1"/>
  <c r="Q1001" i="1" s="1"/>
  <c r="O1002" i="1"/>
  <c r="Q1002" i="1" s="1"/>
  <c r="O1003" i="1"/>
  <c r="Q1003" i="1" s="1"/>
  <c r="O1004" i="1"/>
  <c r="Q1004" i="1" s="1"/>
  <c r="O1005" i="1"/>
  <c r="Q1005" i="1" s="1"/>
  <c r="O1006" i="1"/>
  <c r="Q1006" i="1" s="1"/>
  <c r="O1007" i="1"/>
  <c r="Q1007" i="1" s="1"/>
  <c r="O1008" i="1"/>
  <c r="Q1008" i="1" s="1"/>
  <c r="O1009" i="1"/>
  <c r="Q1009" i="1" s="1"/>
  <c r="O1010" i="1"/>
  <c r="Q1010" i="1" s="1"/>
  <c r="O1011" i="1"/>
  <c r="Q1011" i="1" s="1"/>
  <c r="O1012" i="1"/>
  <c r="Q1012" i="1" s="1"/>
  <c r="O1013" i="1"/>
  <c r="Q1013" i="1" s="1"/>
  <c r="O1014" i="1"/>
  <c r="Q1014" i="1" s="1"/>
  <c r="O1015" i="1"/>
  <c r="Q1015" i="1" s="1"/>
  <c r="O1016" i="1"/>
  <c r="Q1016" i="1" s="1"/>
  <c r="O1017" i="1"/>
  <c r="Q1017" i="1" s="1"/>
  <c r="O1018" i="1"/>
  <c r="Q1018" i="1" s="1"/>
  <c r="O1019" i="1"/>
  <c r="Q1019" i="1" s="1"/>
  <c r="O1020" i="1"/>
  <c r="Q1020" i="1" s="1"/>
  <c r="O1021" i="1"/>
  <c r="Q1021" i="1" s="1"/>
  <c r="O1022" i="1"/>
  <c r="Q1022" i="1" s="1"/>
  <c r="O1023" i="1"/>
  <c r="Q1023" i="1" s="1"/>
  <c r="O1024" i="1"/>
  <c r="Q1024" i="1" s="1"/>
  <c r="O1025" i="1"/>
  <c r="Q1025" i="1" s="1"/>
  <c r="O1026" i="1"/>
  <c r="Q1026" i="1" s="1"/>
  <c r="O1027" i="1"/>
  <c r="Q1027" i="1" s="1"/>
  <c r="O1028" i="1"/>
  <c r="Q1028" i="1" s="1"/>
  <c r="O1029" i="1"/>
  <c r="Q1029" i="1" s="1"/>
  <c r="O1030" i="1"/>
  <c r="Q1030" i="1" s="1"/>
  <c r="O1031" i="1"/>
  <c r="Q1031" i="1" s="1"/>
  <c r="O1032" i="1"/>
  <c r="Q1032" i="1" s="1"/>
  <c r="O1033" i="1"/>
  <c r="Q1033" i="1" s="1"/>
  <c r="O1034" i="1"/>
  <c r="Q1034" i="1" s="1"/>
  <c r="O1035" i="1"/>
  <c r="Q1035" i="1" s="1"/>
  <c r="O1036" i="1"/>
  <c r="Q1036" i="1" s="1"/>
  <c r="O1037" i="1"/>
  <c r="Q1037" i="1" s="1"/>
  <c r="O1038" i="1"/>
  <c r="Q1038" i="1" s="1"/>
  <c r="O1039" i="1"/>
  <c r="Q1039" i="1" s="1"/>
  <c r="O1040" i="1"/>
  <c r="Q1040" i="1" s="1"/>
  <c r="O1041" i="1"/>
  <c r="Q1041" i="1" s="1"/>
  <c r="O1042" i="1"/>
  <c r="Q1042" i="1" s="1"/>
  <c r="O1043" i="1"/>
  <c r="Q1043" i="1" s="1"/>
  <c r="O1044" i="1"/>
  <c r="Q1044" i="1" s="1"/>
  <c r="O1045" i="1"/>
  <c r="Q1045" i="1" s="1"/>
  <c r="O1046" i="1"/>
  <c r="Q1046" i="1" s="1"/>
  <c r="O1047" i="1"/>
  <c r="Q1047" i="1" s="1"/>
  <c r="O1048" i="1"/>
  <c r="Q1048" i="1" s="1"/>
  <c r="O1049" i="1"/>
  <c r="Q1049" i="1" s="1"/>
  <c r="O1050" i="1"/>
  <c r="Q1050" i="1" s="1"/>
  <c r="O1051" i="1"/>
  <c r="Q1051" i="1" s="1"/>
  <c r="O1052" i="1"/>
  <c r="Q1052" i="1" s="1"/>
  <c r="O1053" i="1"/>
  <c r="Q1053" i="1" s="1"/>
  <c r="O1054" i="1"/>
  <c r="Q1054" i="1" s="1"/>
  <c r="O1055" i="1"/>
  <c r="Q1055" i="1" s="1"/>
  <c r="O1056" i="1"/>
  <c r="Q1056" i="1" s="1"/>
  <c r="O1057" i="1"/>
  <c r="Q1057" i="1" s="1"/>
  <c r="O1058" i="1"/>
  <c r="Q1058" i="1" s="1"/>
  <c r="O1059" i="1"/>
  <c r="Q1059" i="1" s="1"/>
  <c r="O1060" i="1"/>
  <c r="Q1060" i="1" s="1"/>
  <c r="O1061" i="1"/>
  <c r="Q1061" i="1" s="1"/>
  <c r="O1062" i="1"/>
  <c r="Q1062" i="1" s="1"/>
  <c r="O1063" i="1"/>
  <c r="Q1063" i="1" s="1"/>
  <c r="O1064" i="1"/>
  <c r="Q1064" i="1" s="1"/>
  <c r="O1065" i="1"/>
  <c r="Q1065" i="1" s="1"/>
  <c r="O1066" i="1"/>
  <c r="Q1066" i="1" s="1"/>
  <c r="O1067" i="1"/>
  <c r="Q1067" i="1" s="1"/>
  <c r="O1068" i="1"/>
  <c r="Q1068" i="1" s="1"/>
  <c r="O1069" i="1"/>
  <c r="Q1069" i="1" s="1"/>
  <c r="O1070" i="1"/>
  <c r="Q1070" i="1" s="1"/>
  <c r="O1071" i="1"/>
  <c r="Q1071" i="1" s="1"/>
  <c r="O1072" i="1"/>
  <c r="Q1072" i="1" s="1"/>
  <c r="O1073" i="1"/>
  <c r="Q1073" i="1" s="1"/>
  <c r="O1074" i="1"/>
  <c r="Q1074" i="1" s="1"/>
  <c r="O1075" i="1"/>
  <c r="Q1075" i="1" s="1"/>
  <c r="O1076" i="1"/>
  <c r="Q1076" i="1" s="1"/>
  <c r="O1077" i="1"/>
  <c r="Q1077" i="1" s="1"/>
  <c r="O1078" i="1"/>
  <c r="Q1078" i="1" s="1"/>
  <c r="O1079" i="1"/>
  <c r="Q1079" i="1" s="1"/>
  <c r="O1080" i="1"/>
  <c r="Q1080" i="1" s="1"/>
  <c r="O1081" i="1"/>
  <c r="Q1081" i="1" s="1"/>
  <c r="O1082" i="1"/>
  <c r="Q1082" i="1" s="1"/>
  <c r="O1083" i="1"/>
  <c r="Q1083" i="1" s="1"/>
  <c r="O1084" i="1"/>
  <c r="Q1084" i="1" s="1"/>
  <c r="O1085" i="1"/>
  <c r="Q1085" i="1" s="1"/>
  <c r="O1086" i="1"/>
  <c r="Q1086" i="1" s="1"/>
  <c r="O1087" i="1"/>
  <c r="Q1087" i="1" s="1"/>
  <c r="O1088" i="1"/>
  <c r="Q1088" i="1" s="1"/>
  <c r="O1089" i="1"/>
  <c r="Q1089" i="1" s="1"/>
  <c r="O1090" i="1"/>
  <c r="Q1090" i="1" s="1"/>
  <c r="O1091" i="1"/>
  <c r="Q1091" i="1" s="1"/>
  <c r="O1092" i="1"/>
  <c r="Q1092" i="1" s="1"/>
  <c r="O1093" i="1"/>
  <c r="Q1093" i="1" s="1"/>
  <c r="O1094" i="1"/>
  <c r="Q1094" i="1" s="1"/>
  <c r="O1095" i="1"/>
  <c r="Q1095" i="1" s="1"/>
  <c r="O1096" i="1"/>
  <c r="Q1096" i="1" s="1"/>
  <c r="O1097" i="1"/>
  <c r="Q1097" i="1" s="1"/>
  <c r="O1098" i="1"/>
  <c r="Q1098" i="1" s="1"/>
  <c r="O1099" i="1"/>
  <c r="Q1099" i="1" s="1"/>
  <c r="O1100" i="1"/>
  <c r="Q1100" i="1" s="1"/>
  <c r="O1101" i="1"/>
  <c r="Q1101" i="1" s="1"/>
  <c r="O1102" i="1"/>
  <c r="Q1102" i="1" s="1"/>
  <c r="O1103" i="1"/>
  <c r="Q1103" i="1" s="1"/>
  <c r="O1104" i="1"/>
  <c r="Q1104" i="1" s="1"/>
  <c r="O1105" i="1"/>
  <c r="Q1105" i="1" s="1"/>
  <c r="O1106" i="1"/>
  <c r="Q1106" i="1" s="1"/>
  <c r="O1107" i="1"/>
  <c r="Q1107" i="1" s="1"/>
  <c r="O1108" i="1"/>
  <c r="Q1108" i="1" s="1"/>
  <c r="O1109" i="1"/>
  <c r="Q1109" i="1" s="1"/>
  <c r="O1110" i="1"/>
  <c r="Q1110" i="1" s="1"/>
  <c r="O1111" i="1"/>
  <c r="Q1111" i="1" s="1"/>
  <c r="O1112" i="1"/>
  <c r="Q1112" i="1" s="1"/>
  <c r="O1113" i="1"/>
  <c r="Q1113" i="1" s="1"/>
  <c r="O1114" i="1"/>
  <c r="Q1114" i="1" s="1"/>
  <c r="O1115" i="1"/>
  <c r="Q1115" i="1" s="1"/>
  <c r="O1116" i="1"/>
  <c r="Q1116" i="1" s="1"/>
  <c r="O1117" i="1"/>
  <c r="Q1117" i="1" s="1"/>
  <c r="O1118" i="1"/>
  <c r="Q1118" i="1" s="1"/>
  <c r="O1119" i="1"/>
  <c r="Q1119" i="1" s="1"/>
  <c r="O1120" i="1"/>
  <c r="Q1120" i="1" s="1"/>
  <c r="O1121" i="1"/>
  <c r="Q1121" i="1" s="1"/>
  <c r="O1122" i="1"/>
  <c r="Q1122" i="1" s="1"/>
  <c r="O1123" i="1"/>
  <c r="Q1123" i="1" s="1"/>
  <c r="O1124" i="1"/>
  <c r="Q1124" i="1" s="1"/>
  <c r="O1125" i="1"/>
  <c r="Q1125" i="1" s="1"/>
  <c r="O1126" i="1"/>
  <c r="Q1126" i="1" s="1"/>
  <c r="O1127" i="1"/>
  <c r="Q1127" i="1" s="1"/>
  <c r="O1128" i="1"/>
  <c r="Q1128" i="1" s="1"/>
  <c r="O1129" i="1"/>
  <c r="Q1129" i="1" s="1"/>
  <c r="O1130" i="1"/>
  <c r="Q1130" i="1" s="1"/>
  <c r="O1131" i="1"/>
  <c r="Q1131" i="1" s="1"/>
  <c r="O1132" i="1"/>
  <c r="Q1132" i="1" s="1"/>
  <c r="O1133" i="1"/>
  <c r="Q1133" i="1" s="1"/>
  <c r="O1134" i="1"/>
  <c r="Q1134" i="1" s="1"/>
  <c r="O1135" i="1"/>
  <c r="Q1135" i="1" s="1"/>
  <c r="O1136" i="1"/>
  <c r="Q1136" i="1" s="1"/>
  <c r="O1137" i="1"/>
  <c r="Q1137" i="1" s="1"/>
  <c r="O1138" i="1"/>
  <c r="Q1138" i="1" s="1"/>
  <c r="O1139" i="1"/>
  <c r="Q1139" i="1" s="1"/>
  <c r="O1140" i="1"/>
  <c r="Q1140" i="1" s="1"/>
  <c r="O1141" i="1"/>
  <c r="Q1141" i="1" s="1"/>
  <c r="O1142" i="1"/>
  <c r="Q1142" i="1" s="1"/>
  <c r="O1143" i="1"/>
  <c r="Q1143" i="1" s="1"/>
  <c r="O1144" i="1"/>
  <c r="Q1144" i="1" s="1"/>
  <c r="O1145" i="1"/>
  <c r="Q1145" i="1" s="1"/>
  <c r="O1146" i="1"/>
  <c r="Q1146" i="1" s="1"/>
  <c r="O1147" i="1"/>
  <c r="Q1147" i="1" s="1"/>
  <c r="O1148" i="1"/>
  <c r="Q1148" i="1" s="1"/>
  <c r="O1149" i="1"/>
  <c r="Q1149" i="1" s="1"/>
  <c r="O1150" i="1"/>
  <c r="Q1150" i="1" s="1"/>
  <c r="O1151" i="1"/>
  <c r="Q1151" i="1" s="1"/>
  <c r="O1152" i="1"/>
  <c r="Q1152" i="1" s="1"/>
  <c r="O1153" i="1"/>
  <c r="Q1153" i="1" s="1"/>
  <c r="O1154" i="1"/>
  <c r="Q1154" i="1" s="1"/>
  <c r="O1155" i="1"/>
  <c r="Q1155" i="1" s="1"/>
  <c r="O1156" i="1"/>
  <c r="Q1156" i="1" s="1"/>
  <c r="O1157" i="1"/>
  <c r="Q1157" i="1" s="1"/>
  <c r="O1158" i="1"/>
  <c r="Q1158" i="1" s="1"/>
  <c r="O1159" i="1"/>
  <c r="Q1159" i="1" s="1"/>
  <c r="O1160" i="1"/>
  <c r="Q1160" i="1" s="1"/>
  <c r="O1161" i="1"/>
  <c r="Q1161" i="1" s="1"/>
  <c r="O1162" i="1"/>
  <c r="Q1162" i="1" s="1"/>
  <c r="O1163" i="1"/>
  <c r="Q1163" i="1" s="1"/>
  <c r="O1164" i="1"/>
  <c r="Q1164" i="1" s="1"/>
  <c r="O1165" i="1"/>
  <c r="Q1165" i="1" s="1"/>
  <c r="O1166" i="1"/>
  <c r="Q1166" i="1" s="1"/>
  <c r="O1167" i="1"/>
  <c r="Q1167" i="1" s="1"/>
  <c r="O1168" i="1"/>
  <c r="Q1168" i="1" s="1"/>
  <c r="O1169" i="1"/>
  <c r="Q1169" i="1" s="1"/>
  <c r="O1170" i="1"/>
  <c r="Q1170" i="1" s="1"/>
  <c r="O1171" i="1"/>
  <c r="Q1171" i="1" s="1"/>
  <c r="O1172" i="1"/>
  <c r="Q1172" i="1" s="1"/>
  <c r="O1173" i="1"/>
  <c r="Q1173" i="1" s="1"/>
  <c r="O1174" i="1"/>
  <c r="Q1174" i="1" s="1"/>
  <c r="O1175" i="1"/>
  <c r="Q1175" i="1" s="1"/>
  <c r="O1176" i="1"/>
  <c r="Q1176" i="1" s="1"/>
  <c r="O1177" i="1"/>
  <c r="Q1177" i="1" s="1"/>
  <c r="O1178" i="1"/>
  <c r="Q1178" i="1" s="1"/>
  <c r="O1179" i="1"/>
  <c r="Q1179" i="1" s="1"/>
  <c r="O1180" i="1"/>
  <c r="Q1180" i="1" s="1"/>
  <c r="O1181" i="1"/>
  <c r="Q1181" i="1" s="1"/>
  <c r="O1182" i="1"/>
  <c r="Q1182" i="1" s="1"/>
  <c r="O1183" i="1"/>
  <c r="Q1183" i="1" s="1"/>
  <c r="O1184" i="1"/>
  <c r="Q1184" i="1" s="1"/>
  <c r="O1185" i="1"/>
  <c r="Q1185" i="1" s="1"/>
  <c r="O1186" i="1"/>
  <c r="Q1186" i="1" s="1"/>
  <c r="O1187" i="1"/>
  <c r="Q1187" i="1" s="1"/>
  <c r="O1188" i="1"/>
  <c r="Q1188" i="1" s="1"/>
  <c r="O1189" i="1"/>
  <c r="Q1189" i="1" s="1"/>
  <c r="O1190" i="1"/>
  <c r="Q1190" i="1" s="1"/>
  <c r="O1191" i="1"/>
  <c r="Q1191" i="1" s="1"/>
  <c r="O1192" i="1"/>
  <c r="Q1192" i="1" s="1"/>
  <c r="O1193" i="1"/>
  <c r="Q1193" i="1" s="1"/>
  <c r="O1194" i="1"/>
  <c r="Q1194" i="1" s="1"/>
  <c r="O1195" i="1"/>
  <c r="Q1195" i="1" s="1"/>
  <c r="O1196" i="1"/>
  <c r="Q1196" i="1" s="1"/>
  <c r="O1197" i="1"/>
  <c r="Q1197" i="1" s="1"/>
  <c r="O1198" i="1"/>
  <c r="Q1198" i="1" s="1"/>
  <c r="O1199" i="1"/>
  <c r="Q1199" i="1" s="1"/>
  <c r="O1200" i="1"/>
  <c r="Q1200" i="1" s="1"/>
  <c r="O1201" i="1"/>
  <c r="Q1201" i="1" s="1"/>
  <c r="O1202" i="1"/>
  <c r="Q1202" i="1" s="1"/>
  <c r="O1203" i="1"/>
  <c r="Q1203" i="1" s="1"/>
  <c r="O1204" i="1"/>
  <c r="Q1204" i="1" s="1"/>
  <c r="O1205" i="1"/>
  <c r="Q1205" i="1" s="1"/>
  <c r="O1206" i="1"/>
  <c r="Q1206" i="1" s="1"/>
  <c r="O1207" i="1"/>
  <c r="Q1207" i="1" s="1"/>
  <c r="O1208" i="1"/>
  <c r="Q1208" i="1" s="1"/>
  <c r="O1209" i="1"/>
  <c r="Q1209" i="1" s="1"/>
  <c r="O1210" i="1"/>
  <c r="Q1210" i="1" s="1"/>
  <c r="O1211" i="1"/>
  <c r="Q1211" i="1" s="1"/>
  <c r="O1212" i="1"/>
  <c r="Q1212" i="1" s="1"/>
  <c r="O1213" i="1"/>
  <c r="Q1213" i="1" s="1"/>
  <c r="O1214" i="1"/>
  <c r="Q1214" i="1" s="1"/>
  <c r="O1215" i="1"/>
  <c r="Q1215" i="1" s="1"/>
  <c r="O1216" i="1"/>
  <c r="Q1216" i="1" s="1"/>
  <c r="O1217" i="1"/>
  <c r="Q1217" i="1" s="1"/>
  <c r="O1218" i="1"/>
  <c r="Q1218" i="1" s="1"/>
  <c r="O1219" i="1"/>
  <c r="Q1219" i="1" s="1"/>
  <c r="O1220" i="1"/>
  <c r="Q1220" i="1" s="1"/>
  <c r="O1221" i="1"/>
  <c r="Q1221" i="1" s="1"/>
  <c r="O1222" i="1"/>
  <c r="Q1222" i="1" s="1"/>
  <c r="O1223" i="1"/>
  <c r="Q1223" i="1" s="1"/>
  <c r="O1224" i="1"/>
  <c r="Q1224" i="1" s="1"/>
  <c r="O1225" i="1"/>
  <c r="Q1225" i="1" s="1"/>
  <c r="O1226" i="1"/>
  <c r="Q1226" i="1" s="1"/>
  <c r="O1227" i="1"/>
  <c r="Q1227" i="1" s="1"/>
  <c r="O1228" i="1"/>
  <c r="Q1228" i="1" s="1"/>
  <c r="O1229" i="1"/>
  <c r="Q1229" i="1" s="1"/>
  <c r="O1230" i="1"/>
  <c r="Q1230" i="1" s="1"/>
  <c r="O1231" i="1"/>
  <c r="Q1231" i="1" s="1"/>
  <c r="O1232" i="1"/>
  <c r="Q1232" i="1" s="1"/>
  <c r="O1233" i="1"/>
  <c r="Q1233" i="1" s="1"/>
  <c r="O1234" i="1"/>
  <c r="Q1234" i="1" s="1"/>
  <c r="O1235" i="1"/>
  <c r="Q1235" i="1" s="1"/>
  <c r="O1236" i="1"/>
  <c r="Q1236" i="1" s="1"/>
  <c r="O1237" i="1"/>
  <c r="Q1237" i="1" s="1"/>
  <c r="O1238" i="1"/>
  <c r="Q1238" i="1" s="1"/>
  <c r="O1239" i="1"/>
  <c r="Q1239" i="1" s="1"/>
  <c r="O1240" i="1"/>
  <c r="Q1240" i="1" s="1"/>
  <c r="O1241" i="1"/>
  <c r="Q1241" i="1" s="1"/>
  <c r="O1242" i="1"/>
  <c r="Q1242" i="1" s="1"/>
  <c r="O1243" i="1"/>
  <c r="Q1243" i="1" s="1"/>
  <c r="O1244" i="1"/>
  <c r="Q1244" i="1" s="1"/>
  <c r="O1245" i="1"/>
  <c r="Q1245" i="1" s="1"/>
  <c r="O1246" i="1"/>
  <c r="Q1246" i="1" s="1"/>
  <c r="O1247" i="1"/>
  <c r="Q1247" i="1" s="1"/>
  <c r="O1248" i="1"/>
  <c r="Q1248" i="1" s="1"/>
  <c r="O1249" i="1"/>
  <c r="Q1249" i="1" s="1"/>
  <c r="O1250" i="1"/>
  <c r="Q1250" i="1" s="1"/>
  <c r="O1251" i="1"/>
  <c r="Q1251" i="1" s="1"/>
  <c r="O1252" i="1"/>
  <c r="Q1252" i="1" s="1"/>
  <c r="O1253" i="1"/>
  <c r="Q1253" i="1" s="1"/>
  <c r="O1254" i="1"/>
  <c r="Q1254" i="1" s="1"/>
  <c r="O1255" i="1"/>
  <c r="Q1255" i="1" s="1"/>
  <c r="O1256" i="1"/>
  <c r="Q1256" i="1" s="1"/>
  <c r="O1257" i="1"/>
  <c r="Q1257" i="1" s="1"/>
  <c r="O1258" i="1"/>
  <c r="Q1258" i="1" s="1"/>
  <c r="O1259" i="1"/>
  <c r="Q1259" i="1" s="1"/>
  <c r="O1260" i="1"/>
  <c r="Q1260" i="1" s="1"/>
  <c r="O1261" i="1"/>
  <c r="Q1261" i="1" s="1"/>
  <c r="O1262" i="1"/>
  <c r="Q1262" i="1" s="1"/>
  <c r="O1263" i="1"/>
  <c r="Q1263" i="1" s="1"/>
  <c r="O1264" i="1"/>
  <c r="Q1264" i="1" s="1"/>
  <c r="O1265" i="1"/>
  <c r="Q1265" i="1" s="1"/>
  <c r="O1266" i="1"/>
  <c r="Q1266" i="1" s="1"/>
  <c r="O1267" i="1"/>
  <c r="Q1267" i="1" s="1"/>
  <c r="O1268" i="1"/>
  <c r="Q1268" i="1" s="1"/>
  <c r="O1269" i="1"/>
  <c r="Q1269" i="1" s="1"/>
  <c r="O1270" i="1"/>
  <c r="Q1270" i="1" s="1"/>
  <c r="O1271" i="1"/>
  <c r="Q1271" i="1" s="1"/>
  <c r="O1272" i="1"/>
  <c r="Q1272" i="1" s="1"/>
  <c r="O1273" i="1"/>
  <c r="Q1273" i="1" s="1"/>
  <c r="O1274" i="1"/>
  <c r="Q1274" i="1" s="1"/>
  <c r="O1275" i="1"/>
  <c r="Q1275" i="1" s="1"/>
  <c r="O1276" i="1"/>
  <c r="Q1276" i="1" s="1"/>
  <c r="O1277" i="1"/>
  <c r="Q1277" i="1" s="1"/>
  <c r="O1278" i="1"/>
  <c r="Q1278" i="1" s="1"/>
  <c r="O1279" i="1"/>
  <c r="Q1279" i="1" s="1"/>
  <c r="O1280" i="1"/>
  <c r="Q1280" i="1" s="1"/>
  <c r="O1281" i="1"/>
  <c r="Q1281" i="1" s="1"/>
  <c r="O1282" i="1"/>
  <c r="Q1282" i="1" s="1"/>
  <c r="O1283" i="1"/>
  <c r="Q1283" i="1" s="1"/>
  <c r="O1284" i="1"/>
  <c r="Q1284" i="1" s="1"/>
  <c r="O1285" i="1"/>
  <c r="Q1285" i="1" s="1"/>
  <c r="O1286" i="1"/>
  <c r="Q1286" i="1" s="1"/>
  <c r="O1287" i="1"/>
  <c r="Q1287" i="1" s="1"/>
  <c r="O1288" i="1"/>
  <c r="Q1288" i="1" s="1"/>
  <c r="O1289" i="1"/>
  <c r="Q1289" i="1" s="1"/>
  <c r="O1290" i="1"/>
  <c r="Q1290" i="1" s="1"/>
  <c r="O1291" i="1"/>
  <c r="Q1291" i="1" s="1"/>
  <c r="O1292" i="1"/>
  <c r="Q1292" i="1" s="1"/>
  <c r="O1293" i="1"/>
  <c r="Q1293" i="1" s="1"/>
  <c r="O1294" i="1"/>
  <c r="Q1294" i="1" s="1"/>
  <c r="O1295" i="1"/>
  <c r="Q1295" i="1" s="1"/>
  <c r="O1296" i="1"/>
  <c r="Q1296" i="1" s="1"/>
  <c r="O1297" i="1"/>
  <c r="Q1297" i="1" s="1"/>
  <c r="O1298" i="1"/>
  <c r="Q1298" i="1" s="1"/>
  <c r="O1299" i="1"/>
  <c r="Q1299" i="1" s="1"/>
  <c r="O1300" i="1"/>
  <c r="Q1300" i="1" s="1"/>
  <c r="O1301" i="1"/>
  <c r="Q1301" i="1" s="1"/>
  <c r="O1302" i="1"/>
  <c r="Q1302" i="1" s="1"/>
  <c r="O1303" i="1"/>
  <c r="Q1303" i="1" s="1"/>
  <c r="O1304" i="1"/>
  <c r="Q1304" i="1" s="1"/>
  <c r="O1305" i="1"/>
  <c r="Q1305" i="1" s="1"/>
  <c r="O1306" i="1"/>
  <c r="Q1306" i="1" s="1"/>
  <c r="O1307" i="1"/>
  <c r="Q1307" i="1" s="1"/>
  <c r="O1308" i="1"/>
  <c r="Q1308" i="1" s="1"/>
  <c r="O1309" i="1"/>
  <c r="Q1309" i="1" s="1"/>
  <c r="O1310" i="1"/>
  <c r="Q1310" i="1" s="1"/>
  <c r="O1311" i="1"/>
  <c r="Q1311" i="1" s="1"/>
  <c r="O1312" i="1"/>
  <c r="Q1312" i="1" s="1"/>
  <c r="O1313" i="1"/>
  <c r="Q1313" i="1" s="1"/>
  <c r="O1314" i="1"/>
  <c r="Q1314" i="1" s="1"/>
  <c r="O1315" i="1"/>
  <c r="Q1315" i="1" s="1"/>
  <c r="O1316" i="1"/>
  <c r="Q1316" i="1" s="1"/>
  <c r="O1317" i="1"/>
  <c r="Q1317" i="1" s="1"/>
  <c r="O1318" i="1"/>
  <c r="Q1318" i="1" s="1"/>
  <c r="O1319" i="1"/>
  <c r="Q1319" i="1" s="1"/>
  <c r="O1320" i="1"/>
  <c r="Q1320" i="1" s="1"/>
  <c r="O1321" i="1"/>
  <c r="Q1321" i="1" s="1"/>
  <c r="O1322" i="1"/>
  <c r="Q1322" i="1" s="1"/>
  <c r="O1323" i="1"/>
  <c r="Q1323" i="1" s="1"/>
  <c r="O1324" i="1"/>
  <c r="Q1324" i="1" s="1"/>
  <c r="O1325" i="1"/>
  <c r="Q1325" i="1" s="1"/>
  <c r="O1326" i="1"/>
  <c r="Q1326" i="1" s="1"/>
  <c r="O1327" i="1"/>
  <c r="Q1327" i="1" s="1"/>
  <c r="O1328" i="1"/>
  <c r="Q1328" i="1" s="1"/>
  <c r="O1329" i="1"/>
  <c r="Q1329" i="1" s="1"/>
  <c r="O1330" i="1"/>
  <c r="Q1330" i="1" s="1"/>
  <c r="O1331" i="1"/>
  <c r="Q1331" i="1" s="1"/>
  <c r="O1332" i="1"/>
  <c r="Q1332" i="1" s="1"/>
  <c r="O1333" i="1"/>
  <c r="Q1333" i="1" s="1"/>
  <c r="O1334" i="1"/>
  <c r="Q1334" i="1" s="1"/>
  <c r="O1335" i="1"/>
  <c r="Q1335" i="1" s="1"/>
  <c r="O1336" i="1"/>
  <c r="Q1336" i="1" s="1"/>
  <c r="O1337" i="1"/>
  <c r="Q1337" i="1" s="1"/>
  <c r="O1338" i="1"/>
  <c r="Q1338" i="1" s="1"/>
  <c r="O1339" i="1"/>
  <c r="Q1339" i="1" s="1"/>
  <c r="O1340" i="1"/>
  <c r="Q1340" i="1" s="1"/>
  <c r="O1341" i="1"/>
  <c r="Q1341" i="1" s="1"/>
  <c r="O1342" i="1"/>
  <c r="Q1342" i="1" s="1"/>
  <c r="O1343" i="1"/>
  <c r="Q1343" i="1" s="1"/>
  <c r="O1344" i="1"/>
  <c r="Q1344" i="1" s="1"/>
  <c r="O1345" i="1"/>
  <c r="Q1345" i="1" s="1"/>
  <c r="O1346" i="1"/>
  <c r="Q1346" i="1" s="1"/>
  <c r="O1347" i="1"/>
  <c r="Q1347" i="1" s="1"/>
  <c r="O1348" i="1"/>
  <c r="Q1348" i="1" s="1"/>
  <c r="O1349" i="1"/>
  <c r="Q1349" i="1" s="1"/>
  <c r="O1350" i="1"/>
  <c r="Q1350" i="1" s="1"/>
  <c r="O1351" i="1"/>
  <c r="Q1351" i="1" s="1"/>
  <c r="O1352" i="1"/>
  <c r="Q1352" i="1" s="1"/>
  <c r="O1353" i="1"/>
  <c r="Q1353" i="1" s="1"/>
  <c r="O1354" i="1"/>
  <c r="Q1354" i="1" s="1"/>
  <c r="O1355" i="1"/>
  <c r="Q1355" i="1" s="1"/>
  <c r="O1356" i="1"/>
  <c r="Q1356" i="1" s="1"/>
  <c r="O1357" i="1"/>
  <c r="Q1357" i="1" s="1"/>
  <c r="O1358" i="1"/>
  <c r="Q1358" i="1" s="1"/>
  <c r="O1359" i="1"/>
  <c r="Q1359" i="1" s="1"/>
  <c r="O1360" i="1"/>
  <c r="Q1360" i="1" s="1"/>
  <c r="O1361" i="1"/>
  <c r="Q1361" i="1" s="1"/>
  <c r="O1362" i="1"/>
  <c r="Q1362" i="1" s="1"/>
  <c r="O1363" i="1"/>
  <c r="Q1363" i="1" s="1"/>
  <c r="O1364" i="1"/>
  <c r="Q1364" i="1" s="1"/>
  <c r="O1365" i="1"/>
  <c r="Q1365" i="1" s="1"/>
  <c r="O1366" i="1"/>
  <c r="Q1366" i="1" s="1"/>
  <c r="O1367" i="1"/>
  <c r="Q1367" i="1" s="1"/>
  <c r="O1368" i="1"/>
  <c r="Q1368" i="1" s="1"/>
  <c r="O1369" i="1"/>
  <c r="Q1369" i="1" s="1"/>
  <c r="O1370" i="1"/>
  <c r="Q1370" i="1" s="1"/>
  <c r="O1371" i="1"/>
  <c r="Q1371" i="1" s="1"/>
  <c r="O1372" i="1"/>
  <c r="Q1372" i="1" s="1"/>
  <c r="O1373" i="1"/>
  <c r="Q1373" i="1" s="1"/>
  <c r="O1374" i="1"/>
  <c r="Q1374" i="1" s="1"/>
  <c r="O1375" i="1"/>
  <c r="Q1375" i="1" s="1"/>
  <c r="O1376" i="1"/>
  <c r="Q1376" i="1" s="1"/>
  <c r="O1377" i="1"/>
  <c r="Q1377" i="1" s="1"/>
  <c r="O1378" i="1"/>
  <c r="Q1378" i="1" s="1"/>
  <c r="O1379" i="1"/>
  <c r="Q1379" i="1" s="1"/>
  <c r="O1380" i="1"/>
  <c r="Q1380" i="1" s="1"/>
  <c r="O1381" i="1"/>
  <c r="Q1381" i="1" s="1"/>
  <c r="O1382" i="1"/>
  <c r="Q1382" i="1" s="1"/>
  <c r="O1383" i="1"/>
  <c r="Q1383" i="1" s="1"/>
  <c r="O1384" i="1"/>
  <c r="Q1384" i="1" s="1"/>
  <c r="O1385" i="1"/>
  <c r="Q1385" i="1" s="1"/>
  <c r="O1386" i="1"/>
  <c r="Q1386" i="1" s="1"/>
  <c r="O1387" i="1"/>
  <c r="Q1387" i="1" s="1"/>
  <c r="O1388" i="1"/>
  <c r="Q1388" i="1" s="1"/>
  <c r="O1389" i="1"/>
  <c r="Q1389" i="1" s="1"/>
  <c r="O1390" i="1"/>
  <c r="Q1390" i="1" s="1"/>
  <c r="O1391" i="1"/>
  <c r="Q1391" i="1" s="1"/>
  <c r="O1392" i="1"/>
  <c r="Q1392" i="1" s="1"/>
  <c r="O1393" i="1"/>
  <c r="Q1393" i="1" s="1"/>
  <c r="O1394" i="1"/>
  <c r="Q1394" i="1" s="1"/>
  <c r="O1395" i="1"/>
  <c r="Q1395" i="1" s="1"/>
  <c r="O1396" i="1"/>
  <c r="Q1396" i="1" s="1"/>
  <c r="O1397" i="1"/>
  <c r="Q1397" i="1" s="1"/>
  <c r="O1398" i="1"/>
  <c r="Q1398" i="1" s="1"/>
  <c r="O1399" i="1"/>
  <c r="Q1399" i="1" s="1"/>
  <c r="O1400" i="1"/>
  <c r="Q1400" i="1" s="1"/>
  <c r="O1401" i="1"/>
  <c r="Q1401" i="1" s="1"/>
  <c r="O1402" i="1"/>
  <c r="Q1402" i="1" s="1"/>
  <c r="O1403" i="1"/>
  <c r="Q1403" i="1" s="1"/>
  <c r="O1404" i="1"/>
  <c r="Q1404" i="1" s="1"/>
  <c r="O1405" i="1"/>
  <c r="Q1405" i="1" s="1"/>
  <c r="O1406" i="1"/>
  <c r="Q1406" i="1" s="1"/>
  <c r="O1407" i="1"/>
  <c r="Q1407" i="1" s="1"/>
  <c r="O1408" i="1"/>
  <c r="Q1408" i="1" s="1"/>
  <c r="O1409" i="1"/>
  <c r="Q1409" i="1" s="1"/>
  <c r="O1410" i="1"/>
  <c r="Q1410" i="1" s="1"/>
  <c r="O1411" i="1"/>
  <c r="Q1411" i="1" s="1"/>
  <c r="O1412" i="1"/>
  <c r="Q1412" i="1" s="1"/>
  <c r="O1413" i="1"/>
  <c r="Q1413" i="1" s="1"/>
  <c r="O1414" i="1"/>
  <c r="Q1414" i="1" s="1"/>
  <c r="O1415" i="1"/>
  <c r="Q1415" i="1" s="1"/>
  <c r="O1416" i="1"/>
  <c r="Q1416" i="1" s="1"/>
  <c r="O1417" i="1"/>
  <c r="Q1417" i="1" s="1"/>
  <c r="O1418" i="1"/>
  <c r="Q1418" i="1" s="1"/>
  <c r="O1419" i="1"/>
  <c r="Q1419" i="1" s="1"/>
  <c r="O1420" i="1"/>
  <c r="Q1420" i="1" s="1"/>
  <c r="O1421" i="1"/>
  <c r="Q1421" i="1" s="1"/>
  <c r="O1422" i="1"/>
  <c r="Q1422" i="1" s="1"/>
  <c r="O1423" i="1"/>
  <c r="Q1423" i="1" s="1"/>
  <c r="O1424" i="1"/>
  <c r="Q1424" i="1" s="1"/>
  <c r="O1425" i="1"/>
  <c r="Q1425" i="1" s="1"/>
  <c r="O1426" i="1"/>
  <c r="Q1426" i="1" s="1"/>
  <c r="O1427" i="1"/>
  <c r="Q1427" i="1" s="1"/>
  <c r="O1428" i="1"/>
  <c r="Q1428" i="1" s="1"/>
  <c r="O1429" i="1"/>
  <c r="Q1429" i="1" s="1"/>
  <c r="O1430" i="1"/>
  <c r="Q1430" i="1" s="1"/>
  <c r="O1431" i="1"/>
  <c r="Q1431" i="1" s="1"/>
  <c r="O1432" i="1"/>
  <c r="Q1432" i="1" s="1"/>
  <c r="O1433" i="1"/>
  <c r="Q1433" i="1" s="1"/>
  <c r="O1434" i="1"/>
  <c r="Q1434" i="1" s="1"/>
  <c r="O1435" i="1"/>
  <c r="Q1435" i="1" s="1"/>
  <c r="O1436" i="1"/>
  <c r="Q1436" i="1" s="1"/>
  <c r="O1437" i="1"/>
  <c r="Q1437" i="1" s="1"/>
  <c r="O1438" i="1"/>
  <c r="Q1438" i="1" s="1"/>
  <c r="O1439" i="1"/>
  <c r="Q1439" i="1" s="1"/>
  <c r="O1440" i="1"/>
  <c r="Q1440" i="1" s="1"/>
  <c r="O1441" i="1"/>
  <c r="Q1441" i="1" s="1"/>
  <c r="O1442" i="1"/>
  <c r="Q1442" i="1" s="1"/>
  <c r="O1443" i="1"/>
  <c r="Q1443" i="1" s="1"/>
  <c r="O1444" i="1"/>
  <c r="Q1444" i="1" s="1"/>
  <c r="O1445" i="1"/>
  <c r="Q1445" i="1" s="1"/>
  <c r="O1446" i="1"/>
  <c r="Q1446" i="1" s="1"/>
  <c r="O1447" i="1"/>
  <c r="Q1447" i="1" s="1"/>
  <c r="O1448" i="1"/>
  <c r="Q1448" i="1" s="1"/>
  <c r="O1449" i="1"/>
  <c r="Q1449" i="1" s="1"/>
  <c r="O1450" i="1"/>
  <c r="Q1450" i="1" s="1"/>
  <c r="O1451" i="1"/>
  <c r="Q1451" i="1" s="1"/>
  <c r="O1452" i="1"/>
  <c r="Q1452" i="1" s="1"/>
  <c r="O1453" i="1"/>
  <c r="Q1453" i="1" s="1"/>
  <c r="O1454" i="1"/>
  <c r="Q1454" i="1" s="1"/>
  <c r="O1455" i="1"/>
  <c r="Q1455" i="1" s="1"/>
  <c r="O1456" i="1"/>
  <c r="Q1456" i="1" s="1"/>
  <c r="O1457" i="1"/>
  <c r="Q1457" i="1" s="1"/>
  <c r="O1458" i="1"/>
  <c r="Q1458" i="1" s="1"/>
  <c r="O1459" i="1"/>
  <c r="Q1459" i="1" s="1"/>
  <c r="O1460" i="1"/>
  <c r="Q1460" i="1" s="1"/>
  <c r="O1461" i="1"/>
  <c r="Q1461" i="1" s="1"/>
  <c r="O1462" i="1"/>
  <c r="Q1462" i="1" s="1"/>
  <c r="O1463" i="1"/>
  <c r="Q1463" i="1" s="1"/>
  <c r="O1464" i="1"/>
  <c r="Q1464" i="1" s="1"/>
  <c r="O1465" i="1"/>
  <c r="Q1465" i="1" s="1"/>
  <c r="O1466" i="1"/>
  <c r="Q1466" i="1" s="1"/>
  <c r="O1467" i="1"/>
  <c r="Q1467" i="1" s="1"/>
  <c r="O1468" i="1"/>
  <c r="Q1468" i="1" s="1"/>
  <c r="O1469" i="1"/>
  <c r="Q1469" i="1" s="1"/>
  <c r="O1470" i="1"/>
  <c r="Q1470" i="1" s="1"/>
  <c r="O1471" i="1"/>
  <c r="Q1471" i="1" s="1"/>
  <c r="O1472" i="1"/>
  <c r="Q1472" i="1" s="1"/>
  <c r="O1473" i="1"/>
  <c r="Q1473" i="1" s="1"/>
  <c r="O1474" i="1"/>
  <c r="Q1474" i="1" s="1"/>
  <c r="O1475" i="1"/>
  <c r="Q1475" i="1" s="1"/>
  <c r="O1476" i="1"/>
  <c r="Q1476" i="1" s="1"/>
  <c r="O1477" i="1"/>
  <c r="Q1477" i="1" s="1"/>
  <c r="O1478" i="1"/>
  <c r="Q1478" i="1" s="1"/>
  <c r="O1479" i="1"/>
  <c r="Q1479" i="1" s="1"/>
  <c r="O1480" i="1"/>
  <c r="Q1480" i="1" s="1"/>
  <c r="O1481" i="1"/>
  <c r="Q1481" i="1" s="1"/>
  <c r="O1482" i="1"/>
  <c r="Q1482" i="1" s="1"/>
  <c r="O1483" i="1"/>
  <c r="Q1483" i="1" s="1"/>
  <c r="O1484" i="1"/>
  <c r="Q1484" i="1" s="1"/>
  <c r="O1485" i="1"/>
  <c r="Q1485" i="1" s="1"/>
  <c r="O1486" i="1"/>
  <c r="Q1486" i="1" s="1"/>
  <c r="O1487" i="1"/>
  <c r="Q1487" i="1" s="1"/>
  <c r="O1488" i="1"/>
  <c r="Q1488" i="1" s="1"/>
  <c r="O1489" i="1"/>
  <c r="Q1489" i="1" s="1"/>
  <c r="O1490" i="1"/>
  <c r="Q1490" i="1" s="1"/>
  <c r="O1491" i="1"/>
  <c r="Q1491" i="1" s="1"/>
  <c r="O1492" i="1"/>
  <c r="Q1492" i="1" s="1"/>
  <c r="O1493" i="1"/>
  <c r="Q1493" i="1" s="1"/>
  <c r="O1494" i="1"/>
  <c r="Q1494" i="1" s="1"/>
  <c r="O1495" i="1"/>
  <c r="Q1495" i="1" s="1"/>
  <c r="O1496" i="1"/>
  <c r="Q1496" i="1" s="1"/>
  <c r="O1497" i="1"/>
  <c r="Q1497" i="1" s="1"/>
  <c r="O1498" i="1"/>
  <c r="Q1498" i="1" s="1"/>
  <c r="O1499" i="1"/>
  <c r="Q1499" i="1" s="1"/>
  <c r="O1500" i="1"/>
  <c r="Q1500" i="1" s="1"/>
  <c r="O1501" i="1"/>
  <c r="Q1501" i="1" s="1"/>
  <c r="O1502" i="1"/>
  <c r="Q1502" i="1" s="1"/>
  <c r="O1503" i="1"/>
  <c r="Q1503" i="1" s="1"/>
  <c r="O1504" i="1"/>
  <c r="Q1504" i="1" s="1"/>
  <c r="O1505" i="1"/>
  <c r="Q1505" i="1" s="1"/>
  <c r="O1506" i="1"/>
  <c r="Q1506" i="1" s="1"/>
  <c r="O1507" i="1"/>
  <c r="Q1507" i="1" s="1"/>
  <c r="O1508" i="1"/>
  <c r="Q1508" i="1" s="1"/>
  <c r="O1509" i="1"/>
  <c r="Q1509" i="1" s="1"/>
  <c r="O1510" i="1"/>
  <c r="Q1510" i="1" s="1"/>
  <c r="O1511" i="1"/>
  <c r="Q1511" i="1" s="1"/>
  <c r="O1512" i="1"/>
  <c r="Q1512" i="1" s="1"/>
  <c r="O1513" i="1"/>
  <c r="Q1513" i="1" s="1"/>
  <c r="O1514" i="1"/>
  <c r="Q1514" i="1" s="1"/>
  <c r="O1515" i="1"/>
  <c r="Q1515" i="1" s="1"/>
  <c r="O1516" i="1"/>
  <c r="Q1516" i="1" s="1"/>
  <c r="O1517" i="1"/>
  <c r="Q1517" i="1" s="1"/>
  <c r="O1518" i="1"/>
  <c r="Q1518" i="1" s="1"/>
  <c r="O1519" i="1"/>
  <c r="Q1519" i="1" s="1"/>
  <c r="O1520" i="1"/>
  <c r="Q1520" i="1" s="1"/>
  <c r="O1521" i="1"/>
  <c r="Q1521" i="1" s="1"/>
  <c r="O1522" i="1"/>
  <c r="Q1522" i="1" s="1"/>
  <c r="O1523" i="1"/>
  <c r="Q1523" i="1" s="1"/>
  <c r="O1524" i="1"/>
  <c r="Q1524" i="1" s="1"/>
  <c r="O1525" i="1"/>
  <c r="Q1525" i="1" s="1"/>
  <c r="O1526" i="1"/>
  <c r="Q1526" i="1" s="1"/>
  <c r="O1527" i="1"/>
  <c r="Q1527" i="1" s="1"/>
  <c r="O1528" i="1"/>
  <c r="Q1528" i="1" s="1"/>
  <c r="O1529" i="1"/>
  <c r="Q1529" i="1" s="1"/>
  <c r="O1530" i="1"/>
  <c r="Q1530" i="1" s="1"/>
  <c r="O1531" i="1"/>
  <c r="Q1531" i="1" s="1"/>
  <c r="O1532" i="1"/>
  <c r="Q1532" i="1" s="1"/>
  <c r="O1533" i="1"/>
  <c r="Q1533" i="1" s="1"/>
  <c r="O1534" i="1"/>
  <c r="Q1534" i="1" s="1"/>
  <c r="O1535" i="1"/>
  <c r="Q1535" i="1" s="1"/>
  <c r="O1536" i="1"/>
  <c r="Q1536" i="1" s="1"/>
  <c r="O1537" i="1"/>
  <c r="Q1537" i="1" s="1"/>
  <c r="O1538" i="1"/>
  <c r="Q1538" i="1" s="1"/>
  <c r="O1539" i="1"/>
  <c r="Q1539" i="1" s="1"/>
  <c r="O1540" i="1"/>
  <c r="Q1540" i="1" s="1"/>
  <c r="O1541" i="1"/>
  <c r="Q1541" i="1" s="1"/>
  <c r="O1542" i="1"/>
  <c r="Q1542" i="1" s="1"/>
  <c r="O1543" i="1"/>
  <c r="Q1543" i="1" s="1"/>
  <c r="O1544" i="1"/>
  <c r="Q1544" i="1" s="1"/>
  <c r="O1545" i="1"/>
  <c r="Q1545" i="1" s="1"/>
  <c r="O1546" i="1"/>
  <c r="Q1546" i="1" s="1"/>
  <c r="O1547" i="1"/>
  <c r="Q1547" i="1" s="1"/>
  <c r="O1548" i="1"/>
  <c r="Q1548" i="1" s="1"/>
  <c r="O1549" i="1"/>
  <c r="Q1549" i="1" s="1"/>
  <c r="O1550" i="1"/>
  <c r="Q1550" i="1" s="1"/>
  <c r="O1551" i="1"/>
  <c r="Q1551" i="1" s="1"/>
  <c r="O1552" i="1"/>
  <c r="Q1552" i="1" s="1"/>
  <c r="O1553" i="1"/>
  <c r="Q1553" i="1" s="1"/>
  <c r="O1554" i="1"/>
  <c r="Q1554" i="1" s="1"/>
  <c r="O1555" i="1"/>
  <c r="Q1555" i="1" s="1"/>
  <c r="O1556" i="1"/>
  <c r="Q1556" i="1" s="1"/>
  <c r="O1557" i="1"/>
  <c r="Q1557" i="1" s="1"/>
  <c r="O1558" i="1"/>
  <c r="Q1558" i="1" s="1"/>
  <c r="O1559" i="1"/>
  <c r="Q1559" i="1" s="1"/>
  <c r="O1560" i="1"/>
  <c r="Q1560" i="1" s="1"/>
  <c r="O1561" i="1"/>
  <c r="Q1561" i="1" s="1"/>
  <c r="O1562" i="1"/>
  <c r="Q1562" i="1" s="1"/>
  <c r="O1563" i="1"/>
  <c r="Q1563" i="1" s="1"/>
  <c r="O1564" i="1"/>
  <c r="Q1564" i="1" s="1"/>
  <c r="O1565" i="1"/>
  <c r="Q1565" i="1" s="1"/>
  <c r="O1566" i="1"/>
  <c r="Q1566" i="1" s="1"/>
  <c r="O1567" i="1"/>
  <c r="Q1567" i="1" s="1"/>
  <c r="O1568" i="1"/>
  <c r="Q1568" i="1" s="1"/>
  <c r="O1569" i="1"/>
  <c r="Q1569" i="1" s="1"/>
  <c r="O1570" i="1"/>
  <c r="Q1570" i="1" s="1"/>
  <c r="O1571" i="1"/>
  <c r="Q1571" i="1" s="1"/>
  <c r="O1572" i="1"/>
  <c r="Q1572" i="1" s="1"/>
  <c r="O1573" i="1"/>
  <c r="Q1573" i="1" s="1"/>
  <c r="O1574" i="1"/>
  <c r="Q1574" i="1" s="1"/>
  <c r="O1575" i="1"/>
  <c r="Q1575" i="1" s="1"/>
  <c r="O1576" i="1"/>
  <c r="Q1576" i="1" s="1"/>
  <c r="O1577" i="1"/>
  <c r="Q1577" i="1" s="1"/>
  <c r="O1578" i="1"/>
  <c r="Q1578" i="1" s="1"/>
  <c r="O1579" i="1"/>
  <c r="Q1579" i="1" s="1"/>
  <c r="O1580" i="1"/>
  <c r="Q1580" i="1" s="1"/>
  <c r="O1581" i="1"/>
  <c r="Q1581" i="1" s="1"/>
  <c r="O1582" i="1"/>
  <c r="Q1582" i="1" s="1"/>
  <c r="O1583" i="1"/>
  <c r="Q1583" i="1" s="1"/>
  <c r="O1584" i="1"/>
  <c r="Q1584" i="1" s="1"/>
  <c r="O1585" i="1"/>
  <c r="Q1585" i="1" s="1"/>
  <c r="O1586" i="1"/>
  <c r="Q1586" i="1" s="1"/>
  <c r="O1587" i="1"/>
  <c r="Q1587" i="1" s="1"/>
  <c r="O1588" i="1"/>
  <c r="Q1588" i="1" s="1"/>
  <c r="O1589" i="1"/>
  <c r="Q1589" i="1" s="1"/>
  <c r="O1590" i="1"/>
  <c r="Q1590" i="1" s="1"/>
  <c r="O1591" i="1"/>
  <c r="Q1591" i="1" s="1"/>
  <c r="O1592" i="1"/>
  <c r="Q1592" i="1" s="1"/>
  <c r="O1593" i="1"/>
  <c r="Q1593" i="1" s="1"/>
  <c r="O1594" i="1"/>
  <c r="Q1594" i="1" s="1"/>
  <c r="O1595" i="1"/>
  <c r="Q1595" i="1" s="1"/>
  <c r="O1596" i="1"/>
  <c r="Q1596" i="1" s="1"/>
  <c r="O1597" i="1"/>
  <c r="Q1597" i="1" s="1"/>
  <c r="O1598" i="1"/>
  <c r="Q1598" i="1" s="1"/>
  <c r="O1599" i="1"/>
  <c r="Q1599" i="1" s="1"/>
  <c r="O1600" i="1"/>
  <c r="Q1600" i="1" s="1"/>
  <c r="O1601" i="1"/>
  <c r="Q1601" i="1" s="1"/>
  <c r="O1602" i="1"/>
  <c r="Q1602" i="1" s="1"/>
  <c r="O1603" i="1"/>
  <c r="Q1603" i="1" s="1"/>
  <c r="O1604" i="1"/>
  <c r="Q1604" i="1" s="1"/>
  <c r="O1605" i="1"/>
  <c r="Q1605" i="1" s="1"/>
  <c r="O1606" i="1"/>
  <c r="Q1606" i="1" s="1"/>
  <c r="O1607" i="1"/>
  <c r="Q1607" i="1" s="1"/>
  <c r="O1608" i="1"/>
  <c r="Q1608" i="1" s="1"/>
  <c r="O1609" i="1"/>
  <c r="Q1609" i="1" s="1"/>
  <c r="O1610" i="1"/>
  <c r="Q1610" i="1" s="1"/>
  <c r="O1611" i="1"/>
  <c r="Q1611" i="1" s="1"/>
  <c r="O1612" i="1"/>
  <c r="Q1612" i="1" s="1"/>
  <c r="O1613" i="1"/>
  <c r="Q1613" i="1" s="1"/>
  <c r="O1614" i="1"/>
  <c r="Q1614" i="1" s="1"/>
  <c r="O1615" i="1"/>
  <c r="Q1615" i="1" s="1"/>
  <c r="O1616" i="1"/>
  <c r="Q1616" i="1" s="1"/>
  <c r="O1617" i="1"/>
  <c r="Q1617" i="1" s="1"/>
  <c r="O1618" i="1"/>
  <c r="Q1618" i="1" s="1"/>
  <c r="O1619" i="1"/>
  <c r="Q1619" i="1" s="1"/>
  <c r="O1620" i="1"/>
  <c r="Q1620" i="1" s="1"/>
  <c r="O1621" i="1"/>
  <c r="Q1621" i="1" s="1"/>
  <c r="O1622" i="1"/>
  <c r="Q1622" i="1" s="1"/>
  <c r="O1623" i="1"/>
  <c r="Q1623" i="1" s="1"/>
  <c r="O1624" i="1"/>
  <c r="Q1624" i="1" s="1"/>
  <c r="O1625" i="1"/>
  <c r="Q1625" i="1" s="1"/>
  <c r="O1626" i="1"/>
  <c r="Q1626" i="1" s="1"/>
  <c r="O1627" i="1"/>
  <c r="Q1627" i="1" s="1"/>
  <c r="O1628" i="1"/>
  <c r="Q1628" i="1" s="1"/>
  <c r="O1629" i="1"/>
  <c r="Q1629" i="1" s="1"/>
  <c r="O1630" i="1"/>
  <c r="Q1630" i="1" s="1"/>
  <c r="O1631" i="1"/>
  <c r="Q1631" i="1" s="1"/>
  <c r="O1632" i="1"/>
  <c r="Q1632" i="1" s="1"/>
  <c r="O1633" i="1"/>
  <c r="Q1633" i="1" s="1"/>
  <c r="O1634" i="1"/>
  <c r="Q1634" i="1" s="1"/>
  <c r="O1635" i="1"/>
  <c r="Q1635" i="1" s="1"/>
  <c r="O1636" i="1"/>
  <c r="Q1636" i="1" s="1"/>
  <c r="O1637" i="1"/>
  <c r="Q1637" i="1" s="1"/>
  <c r="O1638" i="1"/>
  <c r="Q1638" i="1" s="1"/>
  <c r="O1639" i="1"/>
  <c r="Q1639" i="1" s="1"/>
  <c r="O1640" i="1"/>
  <c r="Q1640" i="1" s="1"/>
  <c r="O1641" i="1"/>
  <c r="Q1641" i="1" s="1"/>
  <c r="O1642" i="1"/>
  <c r="Q1642" i="1" s="1"/>
  <c r="O1643" i="1"/>
  <c r="Q1643" i="1" s="1"/>
  <c r="O1644" i="1"/>
  <c r="Q1644" i="1" s="1"/>
  <c r="O1645" i="1"/>
  <c r="Q1645" i="1" s="1"/>
  <c r="O1646" i="1"/>
  <c r="Q1646" i="1" s="1"/>
  <c r="O1647" i="1"/>
  <c r="Q1647" i="1" s="1"/>
  <c r="O1648" i="1"/>
  <c r="Q1648" i="1" s="1"/>
  <c r="O1649" i="1"/>
  <c r="Q1649" i="1" s="1"/>
  <c r="O1650" i="1"/>
  <c r="Q1650" i="1" s="1"/>
  <c r="O1651" i="1"/>
  <c r="Q1651" i="1" s="1"/>
  <c r="O1652" i="1"/>
  <c r="Q1652" i="1" s="1"/>
  <c r="O1653" i="1"/>
  <c r="Q1653" i="1" s="1"/>
  <c r="O1654" i="1"/>
  <c r="Q1654" i="1" s="1"/>
  <c r="O1655" i="1"/>
  <c r="Q1655" i="1" s="1"/>
  <c r="O1656" i="1"/>
  <c r="Q1656" i="1" s="1"/>
  <c r="O1657" i="1"/>
  <c r="Q1657" i="1" s="1"/>
  <c r="O1658" i="1"/>
  <c r="Q1658" i="1" s="1"/>
  <c r="O1659" i="1"/>
  <c r="Q1659" i="1" s="1"/>
  <c r="O1660" i="1"/>
  <c r="Q1660" i="1" s="1"/>
  <c r="O1661" i="1"/>
  <c r="Q1661" i="1" s="1"/>
  <c r="O1662" i="1"/>
  <c r="Q1662" i="1" s="1"/>
  <c r="O1663" i="1"/>
  <c r="Q1663" i="1" s="1"/>
  <c r="O1664" i="1"/>
  <c r="Q1664" i="1" s="1"/>
  <c r="O1665" i="1"/>
  <c r="Q1665" i="1" s="1"/>
  <c r="O1666" i="1"/>
  <c r="Q1666" i="1" s="1"/>
  <c r="O1667" i="1"/>
  <c r="Q1667" i="1" s="1"/>
  <c r="O1668" i="1"/>
  <c r="Q1668" i="1" s="1"/>
  <c r="O1669" i="1"/>
  <c r="Q1669" i="1" s="1"/>
  <c r="O1670" i="1"/>
  <c r="Q1670" i="1" s="1"/>
  <c r="O1671" i="1"/>
  <c r="Q1671" i="1" s="1"/>
  <c r="O1672" i="1"/>
  <c r="Q1672" i="1" s="1"/>
  <c r="O1673" i="1"/>
  <c r="Q1673" i="1" s="1"/>
  <c r="O1674" i="1"/>
  <c r="Q1674" i="1" s="1"/>
  <c r="O1675" i="1"/>
  <c r="Q1675" i="1" s="1"/>
  <c r="O1676" i="1"/>
  <c r="Q1676" i="1" s="1"/>
  <c r="O1677" i="1"/>
  <c r="Q1677" i="1" s="1"/>
  <c r="O1678" i="1"/>
  <c r="Q1678" i="1" s="1"/>
  <c r="O1679" i="1"/>
  <c r="Q1679" i="1" s="1"/>
  <c r="O1680" i="1"/>
  <c r="Q1680" i="1" s="1"/>
  <c r="O1681" i="1"/>
  <c r="Q1681" i="1" s="1"/>
  <c r="O1682" i="1"/>
  <c r="Q1682" i="1" s="1"/>
  <c r="O1683" i="1"/>
  <c r="Q1683" i="1" s="1"/>
  <c r="O1684" i="1"/>
  <c r="Q1684" i="1" s="1"/>
  <c r="O1685" i="1"/>
  <c r="Q1685" i="1" s="1"/>
  <c r="O1686" i="1"/>
  <c r="Q1686" i="1" s="1"/>
  <c r="O1687" i="1"/>
  <c r="Q1687" i="1" s="1"/>
  <c r="O1688" i="1"/>
  <c r="Q1688" i="1" s="1"/>
  <c r="O1689" i="1"/>
  <c r="Q1689" i="1" s="1"/>
  <c r="O1690" i="1"/>
  <c r="Q1690" i="1" s="1"/>
  <c r="O1691" i="1"/>
  <c r="Q1691" i="1" s="1"/>
  <c r="O1692" i="1"/>
  <c r="Q1692" i="1" s="1"/>
  <c r="O1693" i="1"/>
  <c r="Q1693" i="1" s="1"/>
  <c r="O1694" i="1"/>
  <c r="Q1694" i="1" s="1"/>
  <c r="O1695" i="1"/>
  <c r="Q1695" i="1" s="1"/>
  <c r="O1696" i="1"/>
  <c r="Q1696" i="1" s="1"/>
  <c r="O1697" i="1"/>
  <c r="Q1697" i="1" s="1"/>
  <c r="O1698" i="1"/>
  <c r="Q1698" i="1" s="1"/>
  <c r="O1699" i="1"/>
  <c r="Q1699" i="1" s="1"/>
  <c r="O1700" i="1"/>
  <c r="Q1700" i="1" s="1"/>
  <c r="O1701" i="1"/>
  <c r="Q1701" i="1" s="1"/>
  <c r="O1702" i="1"/>
  <c r="Q1702" i="1" s="1"/>
  <c r="O1703" i="1"/>
  <c r="Q1703" i="1" s="1"/>
  <c r="O1704" i="1"/>
  <c r="Q1704" i="1" s="1"/>
  <c r="O1705" i="1"/>
  <c r="Q1705" i="1" s="1"/>
  <c r="O1706" i="1"/>
  <c r="Q1706" i="1" s="1"/>
  <c r="O1707" i="1"/>
  <c r="Q1707" i="1" s="1"/>
  <c r="O1708" i="1"/>
  <c r="Q1708" i="1" s="1"/>
  <c r="O1709" i="1"/>
  <c r="Q1709" i="1" s="1"/>
  <c r="O1710" i="1"/>
  <c r="Q1710" i="1" s="1"/>
  <c r="O1711" i="1"/>
  <c r="Q1711" i="1" s="1"/>
  <c r="O1712" i="1"/>
  <c r="Q1712" i="1" s="1"/>
  <c r="O1713" i="1"/>
  <c r="Q1713" i="1" s="1"/>
  <c r="O1714" i="1"/>
  <c r="Q1714" i="1" s="1"/>
  <c r="O1715" i="1"/>
  <c r="Q1715" i="1" s="1"/>
  <c r="O1716" i="1"/>
  <c r="Q1716" i="1" s="1"/>
  <c r="O1717" i="1"/>
  <c r="Q1717" i="1" s="1"/>
  <c r="O1718" i="1"/>
  <c r="Q1718" i="1" s="1"/>
  <c r="O1719" i="1"/>
  <c r="Q1719" i="1" s="1"/>
  <c r="O1720" i="1"/>
  <c r="Q1720" i="1" s="1"/>
  <c r="O1721" i="1"/>
  <c r="Q1721" i="1" s="1"/>
  <c r="O1722" i="1"/>
  <c r="Q1722" i="1" s="1"/>
  <c r="O1723" i="1"/>
  <c r="Q1723" i="1" s="1"/>
  <c r="O1724" i="1"/>
  <c r="Q1724" i="1" s="1"/>
  <c r="O1725" i="1"/>
  <c r="Q1725" i="1" s="1"/>
  <c r="O1726" i="1"/>
  <c r="Q1726" i="1" s="1"/>
  <c r="O1727" i="1"/>
  <c r="Q1727" i="1" s="1"/>
  <c r="O1728" i="1"/>
  <c r="Q1728" i="1" s="1"/>
  <c r="O1729" i="1"/>
  <c r="Q1729" i="1" s="1"/>
  <c r="O1730" i="1"/>
  <c r="Q1730" i="1" s="1"/>
  <c r="O1731" i="1"/>
  <c r="Q1731" i="1" s="1"/>
  <c r="O1732" i="1"/>
  <c r="Q1732" i="1" s="1"/>
  <c r="O1733" i="1"/>
  <c r="Q1733" i="1" s="1"/>
  <c r="O1734" i="1"/>
  <c r="Q1734" i="1" s="1"/>
  <c r="O1735" i="1"/>
  <c r="Q1735" i="1" s="1"/>
  <c r="O1736" i="1"/>
  <c r="Q1736" i="1" s="1"/>
  <c r="O1737" i="1"/>
  <c r="Q1737" i="1" s="1"/>
  <c r="O1738" i="1"/>
  <c r="Q1738" i="1" s="1"/>
  <c r="O1739" i="1"/>
  <c r="Q1739" i="1" s="1"/>
  <c r="O1740" i="1"/>
  <c r="Q1740" i="1" s="1"/>
  <c r="O1741" i="1"/>
  <c r="Q1741" i="1" s="1"/>
  <c r="O1742" i="1"/>
  <c r="Q1742" i="1" s="1"/>
  <c r="O1743" i="1"/>
  <c r="Q1743" i="1" s="1"/>
  <c r="O1744" i="1"/>
  <c r="Q1744" i="1" s="1"/>
  <c r="O1745" i="1"/>
  <c r="Q1745" i="1" s="1"/>
  <c r="O1746" i="1"/>
  <c r="Q1746" i="1" s="1"/>
  <c r="O1747" i="1"/>
  <c r="Q1747" i="1" s="1"/>
  <c r="O1748" i="1"/>
  <c r="Q1748" i="1" s="1"/>
  <c r="O1749" i="1"/>
  <c r="Q1749" i="1" s="1"/>
  <c r="O1750" i="1"/>
  <c r="Q1750" i="1" s="1"/>
  <c r="O1751" i="1"/>
  <c r="Q1751" i="1" s="1"/>
  <c r="O1752" i="1"/>
  <c r="Q1752" i="1" s="1"/>
  <c r="O1753" i="1"/>
  <c r="Q1753" i="1" s="1"/>
  <c r="O1754" i="1"/>
  <c r="Q1754" i="1" s="1"/>
  <c r="O1755" i="1"/>
  <c r="Q1755" i="1" s="1"/>
  <c r="O1756" i="1"/>
  <c r="Q1756" i="1" s="1"/>
  <c r="O1757" i="1"/>
  <c r="Q1757" i="1" s="1"/>
  <c r="O1758" i="1"/>
  <c r="Q1758" i="1" s="1"/>
  <c r="O1759" i="1"/>
  <c r="Q1759" i="1" s="1"/>
  <c r="O1760" i="1"/>
  <c r="Q1760" i="1" s="1"/>
  <c r="O1761" i="1"/>
  <c r="Q1761" i="1" s="1"/>
  <c r="O1762" i="1"/>
  <c r="Q1762" i="1" s="1"/>
  <c r="O1763" i="1"/>
  <c r="Q1763" i="1" s="1"/>
  <c r="O1764" i="1"/>
  <c r="Q1764" i="1" s="1"/>
  <c r="O1765" i="1"/>
  <c r="Q1765" i="1" s="1"/>
  <c r="O1766" i="1"/>
  <c r="Q1766" i="1" s="1"/>
  <c r="O1767" i="1"/>
  <c r="Q1767" i="1" s="1"/>
  <c r="O1768" i="1"/>
  <c r="Q1768" i="1" s="1"/>
  <c r="O1769" i="1"/>
  <c r="Q1769" i="1" s="1"/>
  <c r="O1770" i="1"/>
  <c r="Q1770" i="1" s="1"/>
  <c r="O1771" i="1"/>
  <c r="Q1771" i="1" s="1"/>
  <c r="O1772" i="1"/>
  <c r="Q1772" i="1" s="1"/>
  <c r="O1773" i="1"/>
  <c r="Q1773" i="1" s="1"/>
  <c r="O1774" i="1"/>
  <c r="Q1774" i="1" s="1"/>
  <c r="O1775" i="1"/>
  <c r="Q1775" i="1" s="1"/>
  <c r="O1776" i="1"/>
  <c r="Q1776" i="1" s="1"/>
  <c r="O1777" i="1"/>
  <c r="Q1777" i="1" s="1"/>
  <c r="O1778" i="1"/>
  <c r="Q1778" i="1" s="1"/>
  <c r="O1779" i="1"/>
  <c r="Q1779" i="1" s="1"/>
  <c r="O1780" i="1"/>
  <c r="Q1780" i="1" s="1"/>
  <c r="O1781" i="1"/>
  <c r="Q1781" i="1" s="1"/>
  <c r="O1782" i="1"/>
  <c r="Q1782" i="1" s="1"/>
  <c r="O1783" i="1"/>
  <c r="Q1783" i="1" s="1"/>
  <c r="O1784" i="1"/>
  <c r="Q1784" i="1" s="1"/>
  <c r="O1785" i="1"/>
  <c r="Q1785" i="1" s="1"/>
  <c r="O1786" i="1"/>
  <c r="Q1786" i="1" s="1"/>
  <c r="O1787" i="1"/>
  <c r="Q1787" i="1" s="1"/>
  <c r="O1788" i="1"/>
  <c r="Q1788" i="1" s="1"/>
  <c r="O1789" i="1"/>
  <c r="Q1789" i="1" s="1"/>
  <c r="O1790" i="1"/>
  <c r="Q1790" i="1" s="1"/>
  <c r="O1791" i="1"/>
  <c r="Q1791" i="1" s="1"/>
  <c r="O1792" i="1"/>
  <c r="Q1792" i="1" s="1"/>
  <c r="O1793" i="1"/>
  <c r="Q1793" i="1" s="1"/>
  <c r="O1794" i="1"/>
  <c r="Q1794" i="1" s="1"/>
  <c r="O1795" i="1"/>
  <c r="Q1795" i="1" s="1"/>
  <c r="O1796" i="1"/>
  <c r="Q1796" i="1" s="1"/>
  <c r="O1797" i="1"/>
  <c r="Q1797" i="1" s="1"/>
  <c r="O1798" i="1"/>
  <c r="Q1798" i="1" s="1"/>
  <c r="O1799" i="1"/>
  <c r="Q1799" i="1" s="1"/>
  <c r="O1800" i="1"/>
  <c r="Q1800" i="1" s="1"/>
  <c r="O1801" i="1"/>
  <c r="Q1801" i="1" s="1"/>
  <c r="O1802" i="1"/>
  <c r="Q1802" i="1" s="1"/>
  <c r="O1803" i="1"/>
  <c r="Q1803" i="1" s="1"/>
  <c r="O1804" i="1"/>
  <c r="Q1804" i="1" s="1"/>
  <c r="O1805" i="1"/>
  <c r="Q1805" i="1" s="1"/>
  <c r="O1806" i="1"/>
  <c r="Q1806" i="1" s="1"/>
  <c r="O1807" i="1"/>
  <c r="Q1807" i="1" s="1"/>
  <c r="O1808" i="1"/>
  <c r="Q1808" i="1" s="1"/>
  <c r="O1809" i="1"/>
  <c r="Q1809" i="1" s="1"/>
  <c r="O1810" i="1"/>
  <c r="Q1810" i="1" s="1"/>
  <c r="O1811" i="1"/>
  <c r="Q1811" i="1" s="1"/>
  <c r="O1812" i="1"/>
  <c r="Q1812" i="1" s="1"/>
  <c r="O1813" i="1"/>
  <c r="Q1813" i="1" s="1"/>
  <c r="O1814" i="1"/>
  <c r="Q1814" i="1" s="1"/>
  <c r="O1815" i="1"/>
  <c r="Q1815" i="1" s="1"/>
  <c r="O1816" i="1"/>
  <c r="Q1816" i="1" s="1"/>
  <c r="O1817" i="1"/>
  <c r="Q1817" i="1" s="1"/>
  <c r="O1818" i="1"/>
  <c r="Q1818" i="1" s="1"/>
  <c r="O1819" i="1"/>
  <c r="Q1819" i="1" s="1"/>
  <c r="O1820" i="1"/>
  <c r="Q1820" i="1" s="1"/>
  <c r="O1821" i="1"/>
  <c r="Q1821" i="1" s="1"/>
  <c r="O1822" i="1"/>
  <c r="Q1822" i="1" s="1"/>
  <c r="O1823" i="1"/>
  <c r="Q1823" i="1" s="1"/>
  <c r="O1824" i="1"/>
  <c r="Q1824" i="1" s="1"/>
  <c r="O1825" i="1"/>
  <c r="Q1825" i="1" s="1"/>
  <c r="O1826" i="1"/>
  <c r="Q1826" i="1" s="1"/>
  <c r="O1827" i="1"/>
  <c r="Q1827" i="1" s="1"/>
  <c r="O1828" i="1"/>
  <c r="Q1828" i="1" s="1"/>
  <c r="O1829" i="1"/>
  <c r="Q1829" i="1" s="1"/>
  <c r="O1830" i="1"/>
  <c r="Q1830" i="1" s="1"/>
  <c r="O1831" i="1"/>
  <c r="Q1831" i="1" s="1"/>
  <c r="O1832" i="1"/>
  <c r="Q1832" i="1" s="1"/>
  <c r="O1833" i="1"/>
  <c r="Q1833" i="1" s="1"/>
  <c r="O1834" i="1"/>
  <c r="Q1834" i="1" s="1"/>
  <c r="O1835" i="1"/>
  <c r="Q1835" i="1" s="1"/>
  <c r="O1836" i="1"/>
  <c r="Q1836" i="1" s="1"/>
  <c r="O1837" i="1"/>
  <c r="Q1837" i="1" s="1"/>
  <c r="O1838" i="1"/>
  <c r="Q1838" i="1" s="1"/>
  <c r="O1839" i="1"/>
  <c r="Q1839" i="1" s="1"/>
  <c r="O1840" i="1"/>
  <c r="Q1840" i="1" s="1"/>
  <c r="O1841" i="1"/>
  <c r="Q1841" i="1" s="1"/>
  <c r="O1842" i="1"/>
  <c r="Q1842" i="1" s="1"/>
  <c r="O1843" i="1"/>
  <c r="Q1843" i="1" s="1"/>
  <c r="O1844" i="1"/>
  <c r="Q1844" i="1" s="1"/>
  <c r="O1845" i="1"/>
  <c r="Q1845" i="1" s="1"/>
  <c r="O1846" i="1"/>
  <c r="Q1846" i="1" s="1"/>
  <c r="O1847" i="1"/>
  <c r="Q1847" i="1" s="1"/>
  <c r="O1848" i="1"/>
  <c r="Q1848" i="1" s="1"/>
  <c r="O1849" i="1"/>
  <c r="Q1849" i="1" s="1"/>
  <c r="O1850" i="1"/>
  <c r="Q1850" i="1" s="1"/>
  <c r="O1851" i="1"/>
  <c r="Q1851" i="1" s="1"/>
  <c r="O1852" i="1"/>
  <c r="Q1852" i="1" s="1"/>
  <c r="O1853" i="1"/>
  <c r="Q1853" i="1" s="1"/>
  <c r="O1854" i="1"/>
  <c r="Q1854" i="1" s="1"/>
  <c r="O1855" i="1"/>
  <c r="Q1855" i="1" s="1"/>
  <c r="O1856" i="1"/>
  <c r="Q1856" i="1" s="1"/>
  <c r="O1857" i="1"/>
  <c r="Q1857" i="1" s="1"/>
  <c r="O1858" i="1"/>
  <c r="Q1858" i="1" s="1"/>
  <c r="O1859" i="1"/>
  <c r="Q1859" i="1" s="1"/>
  <c r="O1860" i="1"/>
  <c r="Q1860" i="1" s="1"/>
  <c r="O1861" i="1"/>
  <c r="Q1861" i="1" s="1"/>
  <c r="O1862" i="1"/>
  <c r="Q1862" i="1" s="1"/>
  <c r="O1863" i="1"/>
  <c r="Q1863" i="1" s="1"/>
  <c r="O1864" i="1"/>
  <c r="Q1864" i="1" s="1"/>
  <c r="O1865" i="1"/>
  <c r="Q1865" i="1" s="1"/>
  <c r="O1866" i="1"/>
  <c r="Q1866" i="1" s="1"/>
  <c r="O1867" i="1"/>
  <c r="Q1867" i="1" s="1"/>
  <c r="O1868" i="1"/>
  <c r="Q1868" i="1" s="1"/>
  <c r="O1869" i="1"/>
  <c r="Q1869" i="1" s="1"/>
  <c r="O1870" i="1"/>
  <c r="Q1870" i="1" s="1"/>
  <c r="O1871" i="1"/>
  <c r="Q1871" i="1" s="1"/>
  <c r="O1872" i="1"/>
  <c r="Q1872" i="1" s="1"/>
  <c r="O1873" i="1"/>
  <c r="Q1873" i="1" s="1"/>
  <c r="O1874" i="1"/>
  <c r="Q1874" i="1" s="1"/>
  <c r="O1875" i="1"/>
  <c r="Q1875" i="1" s="1"/>
  <c r="O1876" i="1"/>
  <c r="Q1876" i="1" s="1"/>
  <c r="O1877" i="1"/>
  <c r="Q1877" i="1" s="1"/>
  <c r="O1878" i="1"/>
  <c r="Q1878" i="1" s="1"/>
  <c r="O1879" i="1"/>
  <c r="Q1879" i="1" s="1"/>
  <c r="O1880" i="1"/>
  <c r="Q1880" i="1" s="1"/>
  <c r="O1881" i="1"/>
  <c r="Q1881" i="1" s="1"/>
  <c r="O1882" i="1"/>
  <c r="Q1882" i="1" s="1"/>
  <c r="O1883" i="1"/>
  <c r="Q1883" i="1" s="1"/>
  <c r="O1884" i="1"/>
  <c r="Q1884" i="1" s="1"/>
  <c r="O1885" i="1"/>
  <c r="Q1885" i="1" s="1"/>
  <c r="O1886" i="1"/>
  <c r="Q1886" i="1" s="1"/>
  <c r="O1887" i="1"/>
  <c r="Q1887" i="1" s="1"/>
  <c r="O1888" i="1"/>
  <c r="Q1888" i="1" s="1"/>
  <c r="O1889" i="1"/>
  <c r="Q1889" i="1" s="1"/>
  <c r="O1890" i="1"/>
  <c r="Q1890" i="1" s="1"/>
  <c r="O1891" i="1"/>
  <c r="Q1891" i="1" s="1"/>
  <c r="O1892" i="1"/>
  <c r="Q1892" i="1" s="1"/>
  <c r="O1893" i="1"/>
  <c r="Q1893" i="1" s="1"/>
  <c r="O1894" i="1"/>
  <c r="Q1894" i="1" s="1"/>
  <c r="O1895" i="1"/>
  <c r="Q1895" i="1" s="1"/>
  <c r="O1896" i="1"/>
  <c r="Q1896" i="1" s="1"/>
  <c r="O1897" i="1"/>
  <c r="Q1897" i="1" s="1"/>
  <c r="O1898" i="1"/>
  <c r="Q1898" i="1" s="1"/>
  <c r="O1899" i="1"/>
  <c r="Q1899" i="1" s="1"/>
  <c r="O1900" i="1"/>
  <c r="Q1900" i="1" s="1"/>
  <c r="O1901" i="1"/>
  <c r="Q1901" i="1" s="1"/>
  <c r="O1902" i="1"/>
  <c r="Q1902" i="1" s="1"/>
  <c r="O1903" i="1"/>
  <c r="Q1903" i="1" s="1"/>
  <c r="O1904" i="1"/>
  <c r="Q1904" i="1" s="1"/>
  <c r="O1905" i="1"/>
  <c r="Q1905" i="1" s="1"/>
  <c r="O1906" i="1"/>
  <c r="Q1906" i="1" s="1"/>
  <c r="O1907" i="1"/>
  <c r="Q1907" i="1" s="1"/>
  <c r="O1908" i="1"/>
  <c r="Q1908" i="1" s="1"/>
  <c r="O1909" i="1"/>
  <c r="Q1909" i="1" s="1"/>
  <c r="O1910" i="1"/>
  <c r="Q1910" i="1" s="1"/>
  <c r="O1911" i="1"/>
  <c r="Q1911" i="1" s="1"/>
  <c r="O1912" i="1"/>
  <c r="Q1912" i="1" s="1"/>
  <c r="O1913" i="1"/>
  <c r="Q1913" i="1" s="1"/>
  <c r="O1914" i="1"/>
  <c r="Q1914" i="1" s="1"/>
  <c r="O1915" i="1"/>
  <c r="Q1915" i="1" s="1"/>
  <c r="O1916" i="1"/>
  <c r="Q1916" i="1" s="1"/>
  <c r="O1917" i="1"/>
  <c r="Q1917" i="1" s="1"/>
  <c r="O1918" i="1"/>
  <c r="Q1918" i="1" s="1"/>
  <c r="O1919" i="1"/>
  <c r="Q1919" i="1" s="1"/>
  <c r="O1920" i="1"/>
  <c r="Q1920" i="1" s="1"/>
  <c r="O1921" i="1"/>
  <c r="Q1921" i="1" s="1"/>
  <c r="O1922" i="1"/>
  <c r="Q1922" i="1" s="1"/>
  <c r="O1923" i="1"/>
  <c r="Q1923" i="1" s="1"/>
  <c r="O1924" i="1"/>
  <c r="Q1924" i="1" s="1"/>
  <c r="O1925" i="1"/>
  <c r="Q1925" i="1" s="1"/>
  <c r="O1926" i="1"/>
  <c r="Q1926" i="1" s="1"/>
  <c r="O1927" i="1"/>
  <c r="Q1927" i="1" s="1"/>
  <c r="O1928" i="1"/>
  <c r="Q1928" i="1" s="1"/>
  <c r="O1929" i="1"/>
  <c r="Q1929" i="1" s="1"/>
  <c r="O1930" i="1"/>
  <c r="Q1930" i="1" s="1"/>
  <c r="O1931" i="1"/>
  <c r="Q1931" i="1" s="1"/>
  <c r="O1932" i="1"/>
  <c r="Q1932" i="1" s="1"/>
  <c r="O1933" i="1"/>
  <c r="Q1933" i="1" s="1"/>
  <c r="O1934" i="1"/>
  <c r="Q1934" i="1" s="1"/>
  <c r="O1935" i="1"/>
  <c r="Q1935" i="1" s="1"/>
  <c r="O1936" i="1"/>
  <c r="Q1936" i="1" s="1"/>
  <c r="O1937" i="1"/>
  <c r="Q1937" i="1" s="1"/>
  <c r="O1938" i="1"/>
  <c r="Q1938" i="1" s="1"/>
  <c r="O1939" i="1"/>
  <c r="Q1939" i="1" s="1"/>
  <c r="O1940" i="1"/>
  <c r="Q1940" i="1" s="1"/>
  <c r="O1941" i="1"/>
  <c r="Q1941" i="1" s="1"/>
  <c r="O1942" i="1"/>
  <c r="Q1942" i="1" s="1"/>
  <c r="O1943" i="1"/>
  <c r="Q1943" i="1" s="1"/>
  <c r="O1944" i="1"/>
  <c r="Q1944" i="1" s="1"/>
  <c r="O1945" i="1"/>
  <c r="Q1945" i="1" s="1"/>
  <c r="O1946" i="1"/>
  <c r="Q1946" i="1" s="1"/>
  <c r="O1947" i="1"/>
  <c r="Q1947" i="1" s="1"/>
  <c r="O1948" i="1"/>
  <c r="Q1948" i="1" s="1"/>
  <c r="O1949" i="1"/>
  <c r="Q1949" i="1" s="1"/>
  <c r="O1950" i="1"/>
  <c r="Q1950" i="1" s="1"/>
  <c r="O1951" i="1"/>
  <c r="Q1951" i="1" s="1"/>
  <c r="O1952" i="1"/>
  <c r="Q1952" i="1" s="1"/>
  <c r="O1953" i="1"/>
  <c r="Q1953" i="1" s="1"/>
  <c r="O1954" i="1"/>
  <c r="Q1954" i="1" s="1"/>
  <c r="O1955" i="1"/>
  <c r="Q1955" i="1" s="1"/>
  <c r="O1956" i="1"/>
  <c r="Q1956" i="1" s="1"/>
  <c r="O1957" i="1"/>
  <c r="Q1957" i="1" s="1"/>
  <c r="O1958" i="1"/>
  <c r="Q1958" i="1" s="1"/>
  <c r="O1959" i="1"/>
  <c r="Q1959" i="1" s="1"/>
  <c r="O1960" i="1"/>
  <c r="Q1960" i="1" s="1"/>
  <c r="O1961" i="1"/>
  <c r="Q1961" i="1" s="1"/>
  <c r="O1962" i="1"/>
  <c r="Q1962" i="1" s="1"/>
  <c r="O1963" i="1"/>
  <c r="Q1963" i="1" s="1"/>
  <c r="O1964" i="1"/>
  <c r="Q1964" i="1" s="1"/>
  <c r="O1965" i="1"/>
  <c r="Q1965" i="1" s="1"/>
  <c r="O1966" i="1"/>
  <c r="Q1966" i="1" s="1"/>
  <c r="O1967" i="1"/>
  <c r="Q1967" i="1" s="1"/>
  <c r="O1968" i="1"/>
  <c r="Q1968" i="1" s="1"/>
  <c r="O1969" i="1"/>
  <c r="Q1969" i="1" s="1"/>
  <c r="O1970" i="1"/>
  <c r="Q1970" i="1" s="1"/>
  <c r="O1971" i="1"/>
  <c r="Q1971" i="1" s="1"/>
  <c r="O1972" i="1"/>
  <c r="Q1972" i="1" s="1"/>
  <c r="O1973" i="1"/>
  <c r="Q1973" i="1" s="1"/>
  <c r="O1974" i="1"/>
  <c r="Q1974" i="1" s="1"/>
  <c r="O1975" i="1"/>
  <c r="Q1975" i="1" s="1"/>
  <c r="O1976" i="1"/>
  <c r="Q1976" i="1" s="1"/>
  <c r="O1977" i="1"/>
  <c r="Q1977" i="1" s="1"/>
  <c r="O1978" i="1"/>
  <c r="Q1978" i="1" s="1"/>
  <c r="O1979" i="1"/>
  <c r="Q1979" i="1" s="1"/>
  <c r="O1980" i="1"/>
  <c r="Q1980" i="1" s="1"/>
  <c r="O1981" i="1"/>
  <c r="Q1981" i="1" s="1"/>
  <c r="O1982" i="1"/>
  <c r="Q1982" i="1" s="1"/>
  <c r="O1983" i="1"/>
  <c r="Q1983" i="1" s="1"/>
  <c r="O1984" i="1"/>
  <c r="Q1984" i="1" s="1"/>
  <c r="O1985" i="1"/>
  <c r="Q1985" i="1" s="1"/>
  <c r="O1986" i="1"/>
  <c r="Q1986" i="1" s="1"/>
  <c r="O1987" i="1"/>
  <c r="Q1987" i="1" s="1"/>
  <c r="O1988" i="1"/>
  <c r="Q1988" i="1" s="1"/>
  <c r="O1989" i="1"/>
  <c r="Q1989" i="1" s="1"/>
  <c r="O1990" i="1"/>
  <c r="Q1990" i="1" s="1"/>
  <c r="O1991" i="1"/>
  <c r="Q1991" i="1" s="1"/>
  <c r="O1992" i="1"/>
  <c r="Q1992" i="1" s="1"/>
  <c r="O1993" i="1"/>
  <c r="Q1993" i="1" s="1"/>
  <c r="O1994" i="1"/>
  <c r="Q1994" i="1" s="1"/>
  <c r="O1995" i="1"/>
  <c r="Q1995" i="1" s="1"/>
  <c r="O1996" i="1"/>
  <c r="Q1996" i="1" s="1"/>
  <c r="O1997" i="1"/>
  <c r="Q1997" i="1" s="1"/>
  <c r="O1998" i="1"/>
  <c r="Q1998" i="1" s="1"/>
  <c r="O1999" i="1"/>
  <c r="Q1999" i="1" s="1"/>
  <c r="O2000" i="1"/>
  <c r="Q2000" i="1" s="1"/>
  <c r="O2001" i="1"/>
  <c r="Q2001" i="1" s="1"/>
  <c r="O2002" i="1"/>
  <c r="Q2002" i="1" s="1"/>
  <c r="O2003" i="1"/>
  <c r="Q2003" i="1" s="1"/>
  <c r="O2004" i="1"/>
  <c r="Q2004" i="1" s="1"/>
  <c r="O2005" i="1"/>
  <c r="Q2005" i="1" s="1"/>
  <c r="O2006" i="1"/>
  <c r="Q2006" i="1" s="1"/>
  <c r="O2007" i="1"/>
  <c r="Q2007" i="1" s="1"/>
  <c r="O2008" i="1"/>
  <c r="Q2008" i="1" s="1"/>
  <c r="O2009" i="1"/>
  <c r="Q2009" i="1" s="1"/>
  <c r="O2010" i="1"/>
  <c r="Q2010" i="1" s="1"/>
  <c r="O2011" i="1"/>
  <c r="Q2011" i="1" s="1"/>
  <c r="O2012" i="1"/>
  <c r="Q2012" i="1" s="1"/>
  <c r="O2013" i="1"/>
  <c r="Q2013" i="1" s="1"/>
  <c r="O2014" i="1"/>
  <c r="Q2014" i="1" s="1"/>
  <c r="O2015" i="1"/>
  <c r="Q2015" i="1" s="1"/>
  <c r="O2016" i="1"/>
  <c r="Q2016" i="1" s="1"/>
  <c r="O2017" i="1"/>
  <c r="Q2017" i="1" s="1"/>
  <c r="O2018" i="1"/>
  <c r="Q2018" i="1" s="1"/>
  <c r="O2019" i="1"/>
  <c r="Q2019" i="1" s="1"/>
  <c r="O2020" i="1"/>
  <c r="Q2020" i="1" s="1"/>
  <c r="O2021" i="1"/>
  <c r="Q2021" i="1" s="1"/>
  <c r="O2022" i="1"/>
  <c r="Q2022" i="1" s="1"/>
  <c r="O2023" i="1"/>
  <c r="Q2023" i="1" s="1"/>
  <c r="O2024" i="1"/>
  <c r="Q2024" i="1" s="1"/>
  <c r="O2025" i="1"/>
  <c r="Q2025" i="1" s="1"/>
  <c r="O2026" i="1"/>
  <c r="Q2026" i="1" s="1"/>
  <c r="O2027" i="1"/>
  <c r="Q2027" i="1" s="1"/>
  <c r="O2028" i="1"/>
  <c r="Q2028" i="1" s="1"/>
  <c r="O2029" i="1"/>
  <c r="Q2029" i="1" s="1"/>
  <c r="O2030" i="1"/>
  <c r="Q2030" i="1" s="1"/>
  <c r="O2031" i="1"/>
  <c r="Q2031" i="1" s="1"/>
  <c r="O2032" i="1"/>
  <c r="Q2032" i="1" s="1"/>
  <c r="O2033" i="1"/>
  <c r="Q2033" i="1" s="1"/>
  <c r="O2034" i="1"/>
  <c r="Q2034" i="1" s="1"/>
  <c r="O2035" i="1"/>
  <c r="Q2035" i="1" s="1"/>
  <c r="O2036" i="1"/>
  <c r="Q2036" i="1" s="1"/>
  <c r="O2037" i="1"/>
  <c r="Q2037" i="1" s="1"/>
  <c r="O2038" i="1"/>
  <c r="Q2038" i="1" s="1"/>
  <c r="O2039" i="1"/>
  <c r="Q2039" i="1" s="1"/>
  <c r="O2040" i="1"/>
  <c r="Q2040" i="1" s="1"/>
  <c r="O2041" i="1"/>
  <c r="Q2041" i="1" s="1"/>
  <c r="O2042" i="1"/>
  <c r="Q2042" i="1" s="1"/>
  <c r="O2043" i="1"/>
  <c r="Q2043" i="1" s="1"/>
  <c r="O2044" i="1"/>
  <c r="Q2044" i="1" s="1"/>
  <c r="O2045" i="1"/>
  <c r="Q2045" i="1" s="1"/>
  <c r="O2046" i="1"/>
  <c r="Q2046" i="1" s="1"/>
  <c r="O2047" i="1"/>
  <c r="Q2047" i="1" s="1"/>
  <c r="O2048" i="1"/>
  <c r="Q2048" i="1" s="1"/>
  <c r="O2049" i="1"/>
  <c r="Q2049" i="1" s="1"/>
  <c r="O2050" i="1"/>
  <c r="Q2050" i="1" s="1"/>
  <c r="O2051" i="1"/>
  <c r="Q2051" i="1" s="1"/>
  <c r="O2052" i="1"/>
  <c r="Q2052" i="1" s="1"/>
  <c r="O2053" i="1"/>
  <c r="Q2053" i="1" s="1"/>
  <c r="O2054" i="1"/>
  <c r="Q2054" i="1" s="1"/>
  <c r="O2055" i="1"/>
  <c r="Q2055" i="1" s="1"/>
  <c r="O2056" i="1"/>
  <c r="Q2056" i="1" s="1"/>
  <c r="O2057" i="1"/>
  <c r="Q2057" i="1" s="1"/>
  <c r="O2058" i="1"/>
  <c r="Q2058" i="1" s="1"/>
  <c r="O2059" i="1"/>
  <c r="Q2059" i="1" s="1"/>
  <c r="O2060" i="1"/>
  <c r="Q2060" i="1" s="1"/>
  <c r="O2061" i="1"/>
  <c r="Q2061" i="1" s="1"/>
  <c r="O2062" i="1"/>
  <c r="Q2062" i="1" s="1"/>
  <c r="O2063" i="1"/>
  <c r="Q2063" i="1" s="1"/>
  <c r="O2064" i="1"/>
  <c r="Q2064" i="1" s="1"/>
  <c r="O2065" i="1"/>
  <c r="Q2065" i="1" s="1"/>
  <c r="O2066" i="1"/>
  <c r="Q2066" i="1" s="1"/>
  <c r="O2067" i="1"/>
  <c r="Q2067" i="1" s="1"/>
  <c r="O2068" i="1"/>
  <c r="Q2068" i="1" s="1"/>
  <c r="O2069" i="1"/>
  <c r="Q2069" i="1" s="1"/>
  <c r="O2070" i="1"/>
  <c r="Q2070" i="1" s="1"/>
  <c r="O2071" i="1"/>
  <c r="Q2071" i="1" s="1"/>
  <c r="O2072" i="1"/>
  <c r="Q2072" i="1" s="1"/>
  <c r="O2073" i="1"/>
  <c r="Q2073" i="1" s="1"/>
  <c r="O2074" i="1"/>
  <c r="Q2074" i="1" s="1"/>
  <c r="O2075" i="1"/>
  <c r="Q2075" i="1" s="1"/>
  <c r="O2076" i="1"/>
  <c r="Q2076" i="1" s="1"/>
  <c r="O2077" i="1"/>
  <c r="Q2077" i="1" s="1"/>
  <c r="O2078" i="1"/>
  <c r="Q2078" i="1" s="1"/>
  <c r="O2079" i="1"/>
  <c r="Q2079" i="1" s="1"/>
  <c r="O2080" i="1"/>
  <c r="Q2080" i="1" s="1"/>
  <c r="O2081" i="1"/>
  <c r="Q2081" i="1" s="1"/>
  <c r="O2082" i="1"/>
  <c r="Q2082" i="1" s="1"/>
  <c r="O2083" i="1"/>
  <c r="Q2083" i="1" s="1"/>
  <c r="O2084" i="1"/>
  <c r="Q2084" i="1" s="1"/>
  <c r="O2085" i="1"/>
  <c r="Q2085" i="1" s="1"/>
  <c r="O2086" i="1"/>
  <c r="Q2086" i="1" s="1"/>
  <c r="O2087" i="1"/>
  <c r="Q2087" i="1" s="1"/>
  <c r="O2088" i="1"/>
  <c r="Q2088" i="1" s="1"/>
  <c r="O2089" i="1"/>
  <c r="Q2089" i="1" s="1"/>
  <c r="O2090" i="1"/>
  <c r="Q2090" i="1" s="1"/>
  <c r="O2091" i="1"/>
  <c r="Q2091" i="1" s="1"/>
  <c r="O2092" i="1"/>
  <c r="Q2092" i="1" s="1"/>
  <c r="O2093" i="1"/>
  <c r="Q2093" i="1" s="1"/>
  <c r="O2094" i="1"/>
  <c r="Q2094" i="1" s="1"/>
  <c r="O2095" i="1"/>
  <c r="Q2095" i="1" s="1"/>
  <c r="O2096" i="1"/>
  <c r="Q2096" i="1" s="1"/>
  <c r="O2097" i="1"/>
  <c r="Q2097" i="1" s="1"/>
  <c r="O2098" i="1"/>
  <c r="Q2098" i="1" s="1"/>
  <c r="O2099" i="1"/>
  <c r="Q2099" i="1" s="1"/>
  <c r="O2100" i="1"/>
  <c r="Q2100" i="1" s="1"/>
  <c r="O2101" i="1"/>
  <c r="Q2101" i="1" s="1"/>
  <c r="O2102" i="1"/>
  <c r="Q2102" i="1" s="1"/>
  <c r="O2103" i="1"/>
  <c r="Q2103" i="1" s="1"/>
  <c r="O2104" i="1"/>
  <c r="Q2104" i="1" s="1"/>
  <c r="O2105" i="1"/>
  <c r="Q2105" i="1" s="1"/>
  <c r="O2106" i="1"/>
  <c r="Q2106" i="1" s="1"/>
  <c r="O2107" i="1"/>
  <c r="Q2107" i="1" s="1"/>
  <c r="O2108" i="1"/>
  <c r="Q2108" i="1" s="1"/>
  <c r="O2109" i="1"/>
  <c r="Q2109" i="1" s="1"/>
  <c r="O2110" i="1"/>
  <c r="Q2110" i="1" s="1"/>
  <c r="O2111" i="1"/>
  <c r="Q2111" i="1" s="1"/>
  <c r="O2112" i="1"/>
  <c r="Q2112" i="1" s="1"/>
  <c r="O2113" i="1"/>
  <c r="Q2113" i="1" s="1"/>
  <c r="O2114" i="1"/>
  <c r="Q2114" i="1" s="1"/>
  <c r="O2115" i="1"/>
  <c r="Q2115" i="1" s="1"/>
  <c r="O2116" i="1"/>
  <c r="Q2116" i="1" s="1"/>
  <c r="O2117" i="1"/>
  <c r="Q2117" i="1" s="1"/>
  <c r="O2118" i="1"/>
  <c r="Q2118" i="1" s="1"/>
  <c r="O2119" i="1"/>
  <c r="Q2119" i="1" s="1"/>
  <c r="O2120" i="1"/>
  <c r="Q2120" i="1" s="1"/>
  <c r="O2121" i="1"/>
  <c r="Q2121" i="1" s="1"/>
  <c r="O2122" i="1"/>
  <c r="Q2122" i="1" s="1"/>
  <c r="O2123" i="1"/>
  <c r="Q2123" i="1" s="1"/>
  <c r="O2124" i="1"/>
  <c r="Q2124" i="1" s="1"/>
  <c r="O2125" i="1"/>
  <c r="Q2125" i="1" s="1"/>
  <c r="O2126" i="1"/>
  <c r="Q2126" i="1" s="1"/>
  <c r="O2127" i="1"/>
  <c r="Q2127" i="1" s="1"/>
  <c r="O2128" i="1"/>
  <c r="Q2128" i="1" s="1"/>
  <c r="O2129" i="1"/>
  <c r="Q2129" i="1" s="1"/>
  <c r="O2130" i="1"/>
  <c r="Q2130" i="1" s="1"/>
  <c r="O2131" i="1"/>
  <c r="Q2131" i="1" s="1"/>
  <c r="O2132" i="1"/>
  <c r="Q2132" i="1" s="1"/>
  <c r="O2133" i="1"/>
  <c r="Q2133" i="1" s="1"/>
  <c r="O2134" i="1"/>
  <c r="Q2134" i="1" s="1"/>
  <c r="O2135" i="1"/>
  <c r="Q2135" i="1" s="1"/>
  <c r="O2136" i="1"/>
  <c r="Q2136" i="1" s="1"/>
  <c r="O2137" i="1"/>
  <c r="Q2137" i="1" s="1"/>
  <c r="O2138" i="1"/>
  <c r="Q2138" i="1" s="1"/>
  <c r="O2139" i="1"/>
  <c r="Q2139" i="1" s="1"/>
  <c r="O2140" i="1"/>
  <c r="Q2140" i="1" s="1"/>
  <c r="O2141" i="1"/>
  <c r="Q2141" i="1" s="1"/>
  <c r="O2142" i="1"/>
  <c r="Q2142" i="1" s="1"/>
  <c r="O2143" i="1"/>
  <c r="Q2143" i="1" s="1"/>
  <c r="O2144" i="1"/>
  <c r="Q2144" i="1" s="1"/>
  <c r="O2145" i="1"/>
  <c r="Q2145" i="1" s="1"/>
  <c r="O2146" i="1"/>
  <c r="Q2146" i="1" s="1"/>
  <c r="O2147" i="1"/>
  <c r="Q2147" i="1" s="1"/>
  <c r="O2148" i="1"/>
  <c r="Q2148" i="1" s="1"/>
  <c r="O2149" i="1"/>
  <c r="Q2149" i="1" s="1"/>
  <c r="O2150" i="1"/>
  <c r="Q2150" i="1" s="1"/>
  <c r="O2151" i="1"/>
  <c r="Q2151" i="1" s="1"/>
  <c r="O2152" i="1"/>
  <c r="Q2152" i="1" s="1"/>
  <c r="O2153" i="1"/>
  <c r="Q2153" i="1" s="1"/>
  <c r="O2154" i="1"/>
  <c r="Q2154" i="1" s="1"/>
  <c r="O2155" i="1"/>
  <c r="Q2155" i="1" s="1"/>
  <c r="O2156" i="1"/>
  <c r="Q2156" i="1" s="1"/>
  <c r="O2157" i="1"/>
  <c r="Q2157" i="1" s="1"/>
  <c r="O2158" i="1"/>
  <c r="Q2158" i="1" s="1"/>
  <c r="O2159" i="1"/>
  <c r="Q2159" i="1" s="1"/>
  <c r="O2160" i="1"/>
  <c r="Q2160" i="1" s="1"/>
  <c r="O2161" i="1"/>
  <c r="Q2161" i="1" s="1"/>
  <c r="O2162" i="1"/>
  <c r="Q2162" i="1" s="1"/>
  <c r="O2163" i="1"/>
  <c r="Q2163" i="1" s="1"/>
  <c r="O2164" i="1"/>
  <c r="Q2164" i="1" s="1"/>
  <c r="O2165" i="1"/>
  <c r="Q2165" i="1" s="1"/>
  <c r="O2166" i="1"/>
  <c r="Q2166" i="1" s="1"/>
  <c r="O2167" i="1"/>
  <c r="Q2167" i="1" s="1"/>
  <c r="O2168" i="1"/>
  <c r="Q2168" i="1" s="1"/>
  <c r="O2169" i="1"/>
  <c r="Q2169" i="1" s="1"/>
  <c r="O2170" i="1"/>
  <c r="Q2170" i="1" s="1"/>
  <c r="O2171" i="1"/>
  <c r="Q2171" i="1" s="1"/>
  <c r="O2172" i="1"/>
  <c r="Q2172" i="1" s="1"/>
  <c r="O2173" i="1"/>
  <c r="Q2173" i="1" s="1"/>
  <c r="O2174" i="1"/>
  <c r="Q2174" i="1" s="1"/>
  <c r="O2175" i="1"/>
  <c r="Q2175" i="1" s="1"/>
  <c r="O2176" i="1"/>
  <c r="Q2176" i="1" s="1"/>
  <c r="O2177" i="1"/>
  <c r="Q2177" i="1" s="1"/>
  <c r="O2178" i="1"/>
  <c r="Q2178" i="1" s="1"/>
  <c r="O2179" i="1"/>
  <c r="Q2179" i="1" s="1"/>
  <c r="O2180" i="1"/>
  <c r="Q2180" i="1" s="1"/>
  <c r="O2181" i="1"/>
  <c r="Q2181" i="1" s="1"/>
  <c r="O2182" i="1"/>
  <c r="Q2182" i="1" s="1"/>
  <c r="O2183" i="1"/>
  <c r="Q2183" i="1" s="1"/>
  <c r="O2184" i="1"/>
  <c r="Q2184" i="1" s="1"/>
  <c r="O2185" i="1"/>
  <c r="Q2185" i="1" s="1"/>
  <c r="O2186" i="1"/>
  <c r="Q2186" i="1" s="1"/>
  <c r="O2187" i="1"/>
  <c r="Q2187" i="1" s="1"/>
  <c r="O2188" i="1"/>
  <c r="Q2188" i="1" s="1"/>
  <c r="O2189" i="1"/>
  <c r="Q2189" i="1" s="1"/>
  <c r="O2190" i="1"/>
  <c r="Q2190" i="1" s="1"/>
  <c r="O2191" i="1"/>
  <c r="Q2191" i="1" s="1"/>
  <c r="O2192" i="1"/>
  <c r="Q2192" i="1" s="1"/>
  <c r="O2193" i="1"/>
  <c r="Q2193" i="1" s="1"/>
  <c r="O2194" i="1"/>
  <c r="Q2194" i="1" s="1"/>
  <c r="O2195" i="1"/>
  <c r="Q2195" i="1" s="1"/>
  <c r="O2196" i="1"/>
  <c r="Q2196" i="1" s="1"/>
  <c r="O2197" i="1"/>
  <c r="Q2197" i="1" s="1"/>
  <c r="O2198" i="1"/>
  <c r="Q2198" i="1" s="1"/>
  <c r="O2199" i="1"/>
  <c r="Q2199" i="1" s="1"/>
  <c r="O2200" i="1"/>
  <c r="Q2200" i="1" s="1"/>
  <c r="O2201" i="1"/>
  <c r="Q2201" i="1" s="1"/>
  <c r="O2202" i="1"/>
  <c r="Q2202" i="1" s="1"/>
  <c r="O2203" i="1"/>
  <c r="Q2203" i="1" s="1"/>
  <c r="O2204" i="1"/>
  <c r="Q2204" i="1" s="1"/>
  <c r="O2205" i="1"/>
  <c r="Q2205" i="1" s="1"/>
  <c r="O2206" i="1"/>
  <c r="Q2206" i="1" s="1"/>
  <c r="O2207" i="1"/>
  <c r="Q2207" i="1" s="1"/>
  <c r="O2208" i="1"/>
  <c r="Q2208" i="1" s="1"/>
  <c r="O2209" i="1"/>
  <c r="Q2209" i="1" s="1"/>
  <c r="O2210" i="1"/>
  <c r="Q2210" i="1" s="1"/>
  <c r="O2211" i="1"/>
  <c r="Q2211" i="1" s="1"/>
  <c r="O2212" i="1"/>
  <c r="Q2212" i="1" s="1"/>
  <c r="O2213" i="1"/>
  <c r="Q2213" i="1" s="1"/>
  <c r="O2214" i="1"/>
  <c r="Q2214" i="1" s="1"/>
  <c r="O2215" i="1"/>
  <c r="Q2215" i="1" s="1"/>
  <c r="O2216" i="1"/>
  <c r="Q2216" i="1" s="1"/>
  <c r="O2217" i="1"/>
  <c r="Q2217" i="1" s="1"/>
  <c r="O2218" i="1"/>
  <c r="Q2218" i="1" s="1"/>
  <c r="O2219" i="1"/>
  <c r="Q2219" i="1" s="1"/>
  <c r="O2220" i="1"/>
  <c r="Q2220" i="1" s="1"/>
  <c r="O2221" i="1"/>
  <c r="Q2221" i="1" s="1"/>
  <c r="O2222" i="1"/>
  <c r="Q2222" i="1" s="1"/>
  <c r="O2223" i="1"/>
  <c r="Q2223" i="1" s="1"/>
  <c r="O2224" i="1"/>
  <c r="Q2224" i="1" s="1"/>
  <c r="O2225" i="1"/>
  <c r="Q2225" i="1" s="1"/>
  <c r="O2226" i="1"/>
  <c r="Q2226" i="1" s="1"/>
  <c r="O2227" i="1"/>
  <c r="Q2227" i="1" s="1"/>
  <c r="O2228" i="1"/>
  <c r="Q2228" i="1" s="1"/>
  <c r="O2229" i="1"/>
  <c r="Q2229" i="1" s="1"/>
  <c r="O2230" i="1"/>
  <c r="Q2230" i="1" s="1"/>
  <c r="O2231" i="1"/>
  <c r="Q2231" i="1" s="1"/>
  <c r="O2232" i="1"/>
  <c r="Q2232" i="1" s="1"/>
  <c r="O2233" i="1"/>
  <c r="Q2233" i="1" s="1"/>
  <c r="O2234" i="1"/>
  <c r="Q2234" i="1" s="1"/>
  <c r="O2235" i="1"/>
  <c r="Q2235" i="1" s="1"/>
  <c r="O2236" i="1"/>
  <c r="Q2236" i="1" s="1"/>
  <c r="O2237" i="1"/>
  <c r="Q2237" i="1" s="1"/>
  <c r="O2238" i="1"/>
  <c r="Q2238" i="1" s="1"/>
  <c r="O2239" i="1"/>
  <c r="Q2239" i="1" s="1"/>
  <c r="O2240" i="1"/>
  <c r="Q2240" i="1" s="1"/>
  <c r="O2241" i="1"/>
  <c r="Q2241" i="1" s="1"/>
  <c r="O2242" i="1"/>
  <c r="Q2242" i="1" s="1"/>
  <c r="O2243" i="1"/>
  <c r="Q2243" i="1" s="1"/>
  <c r="O2244" i="1"/>
  <c r="Q2244" i="1" s="1"/>
  <c r="O2245" i="1"/>
  <c r="Q2245" i="1" s="1"/>
  <c r="O2246" i="1"/>
  <c r="Q2246" i="1" s="1"/>
  <c r="O2247" i="1"/>
  <c r="Q2247" i="1" s="1"/>
  <c r="O2248" i="1"/>
  <c r="Q2248" i="1" s="1"/>
  <c r="O2249" i="1"/>
  <c r="Q2249" i="1" s="1"/>
  <c r="O2250" i="1"/>
  <c r="Q2250" i="1" s="1"/>
  <c r="O2251" i="1"/>
  <c r="Q2251" i="1" s="1"/>
  <c r="O2252" i="1"/>
  <c r="Q2252" i="1" s="1"/>
  <c r="O2253" i="1"/>
  <c r="Q2253" i="1" s="1"/>
  <c r="O2254" i="1"/>
  <c r="Q2254" i="1" s="1"/>
  <c r="O2255" i="1"/>
  <c r="Q2255" i="1" s="1"/>
  <c r="O2256" i="1"/>
  <c r="Q2256" i="1" s="1"/>
  <c r="O2257" i="1"/>
  <c r="Q2257" i="1" s="1"/>
  <c r="O2258" i="1"/>
  <c r="Q2258" i="1" s="1"/>
  <c r="O2259" i="1"/>
  <c r="Q2259" i="1" s="1"/>
  <c r="O2260" i="1"/>
  <c r="Q2260" i="1" s="1"/>
  <c r="O2261" i="1"/>
  <c r="Q2261" i="1" s="1"/>
  <c r="O2262" i="1"/>
  <c r="Q2262" i="1" s="1"/>
  <c r="O2263" i="1"/>
  <c r="Q2263" i="1" s="1"/>
  <c r="O2264" i="1"/>
  <c r="Q2264" i="1" s="1"/>
  <c r="O2265" i="1"/>
  <c r="Q2265" i="1" s="1"/>
  <c r="O2266" i="1"/>
  <c r="Q2266" i="1" s="1"/>
  <c r="O2267" i="1"/>
  <c r="Q2267" i="1" s="1"/>
  <c r="O2268" i="1"/>
  <c r="Q2268" i="1" s="1"/>
  <c r="O2269" i="1"/>
  <c r="Q2269" i="1" s="1"/>
  <c r="O2270" i="1"/>
  <c r="Q2270" i="1" s="1"/>
  <c r="O2271" i="1"/>
  <c r="Q2271" i="1" s="1"/>
  <c r="O2272" i="1"/>
  <c r="Q2272" i="1" s="1"/>
  <c r="O2273" i="1"/>
  <c r="Q2273" i="1" s="1"/>
  <c r="O2274" i="1"/>
  <c r="Q2274" i="1" s="1"/>
  <c r="O2275" i="1"/>
  <c r="Q2275" i="1" s="1"/>
  <c r="O2276" i="1"/>
  <c r="Q2276" i="1" s="1"/>
  <c r="O2277" i="1"/>
  <c r="Q2277" i="1" s="1"/>
  <c r="O2278" i="1"/>
  <c r="Q2278" i="1" s="1"/>
  <c r="O2279" i="1"/>
  <c r="Q2279" i="1" s="1"/>
  <c r="O2280" i="1"/>
  <c r="Q2280" i="1" s="1"/>
  <c r="O2281" i="1"/>
  <c r="Q2281" i="1" s="1"/>
  <c r="O2282" i="1"/>
  <c r="Q2282" i="1" s="1"/>
  <c r="O2283" i="1"/>
  <c r="Q2283" i="1" s="1"/>
  <c r="O2284" i="1"/>
  <c r="Q2284" i="1" s="1"/>
  <c r="O2285" i="1"/>
  <c r="Q2285" i="1" s="1"/>
  <c r="O2286" i="1"/>
  <c r="Q2286" i="1" s="1"/>
  <c r="O2287" i="1"/>
  <c r="Q2287" i="1" s="1"/>
  <c r="O2288" i="1"/>
  <c r="Q2288" i="1" s="1"/>
  <c r="O2289" i="1"/>
  <c r="Q2289" i="1" s="1"/>
  <c r="O2290" i="1"/>
  <c r="Q2290" i="1" s="1"/>
  <c r="O2291" i="1"/>
  <c r="Q2291" i="1" s="1"/>
  <c r="O2292" i="1"/>
  <c r="Q2292" i="1" s="1"/>
  <c r="O2293" i="1"/>
  <c r="Q2293" i="1" s="1"/>
  <c r="O2294" i="1"/>
  <c r="Q2294" i="1" s="1"/>
  <c r="O2295" i="1"/>
  <c r="Q2295" i="1" s="1"/>
  <c r="O2296" i="1"/>
  <c r="Q2296" i="1" s="1"/>
  <c r="O2297" i="1"/>
  <c r="Q2297" i="1" s="1"/>
  <c r="O2298" i="1"/>
  <c r="Q2298" i="1" s="1"/>
  <c r="O2299" i="1"/>
  <c r="Q2299" i="1" s="1"/>
  <c r="O2300" i="1"/>
  <c r="Q2300" i="1" s="1"/>
  <c r="O2301" i="1"/>
  <c r="Q2301" i="1" s="1"/>
  <c r="O2302" i="1"/>
  <c r="Q2302" i="1" s="1"/>
  <c r="O2303" i="1"/>
  <c r="Q2303" i="1" s="1"/>
  <c r="O2304" i="1"/>
  <c r="Q2304" i="1" s="1"/>
  <c r="O2305" i="1"/>
  <c r="Q2305" i="1" s="1"/>
  <c r="O2306" i="1"/>
  <c r="Q2306" i="1" s="1"/>
  <c r="O2307" i="1"/>
  <c r="Q2307" i="1" s="1"/>
  <c r="O2308" i="1"/>
  <c r="Q2308" i="1" s="1"/>
  <c r="O2309" i="1"/>
  <c r="Q2309" i="1" s="1"/>
  <c r="O2310" i="1"/>
  <c r="Q2310" i="1" s="1"/>
  <c r="O2311" i="1"/>
  <c r="Q2311" i="1" s="1"/>
  <c r="O2312" i="1"/>
  <c r="Q2312" i="1" s="1"/>
  <c r="O2313" i="1"/>
  <c r="Q2313" i="1" s="1"/>
  <c r="O2314" i="1"/>
  <c r="Q2314" i="1" s="1"/>
  <c r="O2315" i="1"/>
  <c r="Q2315" i="1" s="1"/>
  <c r="O2316" i="1"/>
  <c r="Q2316" i="1" s="1"/>
  <c r="O2317" i="1"/>
  <c r="Q2317" i="1" s="1"/>
  <c r="O2318" i="1"/>
  <c r="Q2318" i="1" s="1"/>
  <c r="O2319" i="1"/>
  <c r="Q2319" i="1" s="1"/>
  <c r="O2320" i="1"/>
  <c r="Q2320" i="1" s="1"/>
  <c r="O2321" i="1"/>
  <c r="Q2321" i="1" s="1"/>
  <c r="O2322" i="1"/>
  <c r="Q2322" i="1" s="1"/>
  <c r="O2323" i="1"/>
  <c r="Q2323" i="1" s="1"/>
  <c r="O2324" i="1"/>
  <c r="Q2324" i="1" s="1"/>
  <c r="O2325" i="1"/>
  <c r="Q2325" i="1" s="1"/>
  <c r="O2326" i="1"/>
  <c r="Q2326" i="1" s="1"/>
  <c r="O2327" i="1"/>
  <c r="Q2327" i="1" s="1"/>
  <c r="O2328" i="1"/>
  <c r="Q2328" i="1" s="1"/>
  <c r="O2329" i="1"/>
  <c r="Q2329" i="1" s="1"/>
  <c r="O2330" i="1"/>
  <c r="Q2330" i="1" s="1"/>
  <c r="O2331" i="1"/>
  <c r="Q2331" i="1" s="1"/>
  <c r="O2332" i="1"/>
  <c r="Q2332" i="1" s="1"/>
  <c r="O2333" i="1"/>
  <c r="Q2333" i="1" s="1"/>
  <c r="O2334" i="1"/>
  <c r="Q2334" i="1" s="1"/>
  <c r="O2335" i="1"/>
  <c r="Q2335" i="1" s="1"/>
  <c r="O2336" i="1"/>
  <c r="Q2336" i="1" s="1"/>
  <c r="O2337" i="1"/>
  <c r="Q2337" i="1" s="1"/>
  <c r="O2338" i="1"/>
  <c r="Q2338" i="1" s="1"/>
  <c r="O2339" i="1"/>
  <c r="Q2339" i="1" s="1"/>
  <c r="O2340" i="1"/>
  <c r="Q2340" i="1" s="1"/>
  <c r="O2341" i="1"/>
  <c r="Q2341" i="1" s="1"/>
  <c r="O2342" i="1"/>
  <c r="Q2342" i="1" s="1"/>
  <c r="O2343" i="1"/>
  <c r="Q2343" i="1" s="1"/>
  <c r="O2344" i="1"/>
  <c r="Q2344" i="1" s="1"/>
  <c r="O2345" i="1"/>
  <c r="Q2345" i="1" s="1"/>
  <c r="O2346" i="1"/>
  <c r="Q2346" i="1" s="1"/>
  <c r="O2347" i="1"/>
  <c r="Q2347" i="1" s="1"/>
  <c r="O2348" i="1"/>
  <c r="Q2348" i="1" s="1"/>
  <c r="O2349" i="1"/>
  <c r="Q2349" i="1" s="1"/>
  <c r="O2350" i="1"/>
  <c r="Q2350" i="1" s="1"/>
  <c r="O2351" i="1"/>
  <c r="Q2351" i="1" s="1"/>
  <c r="O2352" i="1"/>
  <c r="Q2352" i="1" s="1"/>
  <c r="O2353" i="1"/>
  <c r="Q2353" i="1" s="1"/>
  <c r="O2354" i="1"/>
  <c r="Q2354" i="1" s="1"/>
  <c r="O2355" i="1"/>
  <c r="Q2355" i="1" s="1"/>
  <c r="O2356" i="1"/>
  <c r="Q2356" i="1" s="1"/>
  <c r="O2357" i="1"/>
  <c r="Q2357" i="1" s="1"/>
  <c r="O2358" i="1"/>
  <c r="Q2358" i="1" s="1"/>
  <c r="O2359" i="1"/>
  <c r="Q2359" i="1" s="1"/>
  <c r="O2360" i="1"/>
  <c r="Q2360" i="1" s="1"/>
  <c r="O2361" i="1"/>
  <c r="Q2361" i="1" s="1"/>
  <c r="O2362" i="1"/>
  <c r="Q2362" i="1" s="1"/>
  <c r="O2363" i="1"/>
  <c r="Q2363" i="1" s="1"/>
  <c r="O2364" i="1"/>
  <c r="Q2364" i="1" s="1"/>
  <c r="O2365" i="1"/>
  <c r="Q2365" i="1" s="1"/>
  <c r="O2366" i="1"/>
  <c r="Q2366" i="1" s="1"/>
  <c r="O2367" i="1"/>
  <c r="Q2367" i="1" s="1"/>
  <c r="O2368" i="1"/>
  <c r="Q2368" i="1" s="1"/>
  <c r="O2369" i="1"/>
  <c r="Q2369" i="1" s="1"/>
  <c r="O2370" i="1"/>
  <c r="Q2370" i="1" s="1"/>
  <c r="O2371" i="1"/>
  <c r="Q2371" i="1" s="1"/>
  <c r="O2372" i="1"/>
  <c r="Q2372" i="1" s="1"/>
  <c r="O2373" i="1"/>
  <c r="Q2373" i="1" s="1"/>
  <c r="O2374" i="1"/>
  <c r="Q2374" i="1" s="1"/>
  <c r="O2375" i="1"/>
  <c r="Q2375" i="1" s="1"/>
  <c r="O2376" i="1"/>
  <c r="Q2376" i="1" s="1"/>
  <c r="O2377" i="1"/>
  <c r="Q2377" i="1" s="1"/>
  <c r="O2378" i="1"/>
  <c r="Q2378" i="1" s="1"/>
  <c r="O2379" i="1"/>
  <c r="Q2379" i="1" s="1"/>
  <c r="O2380" i="1"/>
  <c r="Q2380" i="1" s="1"/>
  <c r="O2381" i="1"/>
  <c r="Q2381" i="1" s="1"/>
  <c r="O2382" i="1"/>
  <c r="Q2382" i="1" s="1"/>
  <c r="O2383" i="1"/>
  <c r="Q2383" i="1" s="1"/>
  <c r="O2384" i="1"/>
  <c r="Q2384" i="1" s="1"/>
  <c r="O2385" i="1"/>
  <c r="Q2385" i="1" s="1"/>
  <c r="O2386" i="1"/>
  <c r="Q2386" i="1" s="1"/>
  <c r="O2387" i="1"/>
  <c r="Q2387" i="1" s="1"/>
  <c r="O2388" i="1"/>
  <c r="Q2388" i="1" s="1"/>
  <c r="O2389" i="1"/>
  <c r="Q2389" i="1" s="1"/>
  <c r="O2390" i="1"/>
  <c r="Q2390" i="1" s="1"/>
  <c r="O2391" i="1"/>
  <c r="Q2391" i="1" s="1"/>
  <c r="O2392" i="1"/>
  <c r="Q2392" i="1" s="1"/>
  <c r="O2393" i="1"/>
  <c r="Q2393" i="1" s="1"/>
  <c r="O2394" i="1"/>
  <c r="Q2394" i="1" s="1"/>
  <c r="O2395" i="1"/>
  <c r="Q2395" i="1" s="1"/>
  <c r="O2396" i="1"/>
  <c r="Q2396" i="1" s="1"/>
  <c r="O2397" i="1"/>
  <c r="Q2397" i="1" s="1"/>
  <c r="O2398" i="1"/>
  <c r="Q2398" i="1" s="1"/>
  <c r="O2399" i="1"/>
  <c r="Q2399" i="1" s="1"/>
  <c r="O2400" i="1"/>
  <c r="Q2400" i="1" s="1"/>
  <c r="O2401" i="1"/>
  <c r="Q2401" i="1" s="1"/>
  <c r="O2402" i="1"/>
  <c r="Q2402" i="1" s="1"/>
  <c r="O2403" i="1"/>
  <c r="Q2403" i="1" s="1"/>
  <c r="O2404" i="1"/>
  <c r="Q2404" i="1" s="1"/>
  <c r="O2405" i="1"/>
  <c r="Q2405" i="1" s="1"/>
  <c r="O2406" i="1"/>
  <c r="Q2406" i="1" s="1"/>
  <c r="O2407" i="1"/>
  <c r="Q2407" i="1" s="1"/>
  <c r="O2408" i="1"/>
  <c r="Q2408" i="1" s="1"/>
  <c r="O2409" i="1"/>
  <c r="Q2409" i="1" s="1"/>
  <c r="O2410" i="1"/>
  <c r="Q2410" i="1" s="1"/>
  <c r="O2411" i="1"/>
  <c r="Q2411" i="1" s="1"/>
  <c r="O2412" i="1"/>
  <c r="Q2412" i="1" s="1"/>
  <c r="O2413" i="1"/>
  <c r="Q2413" i="1" s="1"/>
  <c r="O2414" i="1"/>
  <c r="Q2414" i="1" s="1"/>
  <c r="O2415" i="1"/>
  <c r="Q2415" i="1" s="1"/>
  <c r="O2416" i="1"/>
  <c r="Q2416" i="1" s="1"/>
  <c r="O2417" i="1"/>
  <c r="Q2417" i="1" s="1"/>
  <c r="O2418" i="1"/>
  <c r="Q2418" i="1" s="1"/>
  <c r="O2419" i="1"/>
  <c r="Q2419" i="1" s="1"/>
  <c r="O2420" i="1"/>
  <c r="Q2420" i="1" s="1"/>
  <c r="O2421" i="1"/>
  <c r="Q2421" i="1" s="1"/>
  <c r="O2422" i="1"/>
  <c r="Q2422" i="1" s="1"/>
  <c r="O2423" i="1"/>
  <c r="Q2423" i="1" s="1"/>
  <c r="O2424" i="1"/>
  <c r="Q2424" i="1" s="1"/>
  <c r="O2425" i="1"/>
  <c r="Q2425" i="1" s="1"/>
  <c r="O2426" i="1"/>
  <c r="Q2426" i="1" s="1"/>
  <c r="O2427" i="1"/>
  <c r="Q2427" i="1" s="1"/>
  <c r="O2428" i="1"/>
  <c r="Q2428" i="1" s="1"/>
  <c r="O2429" i="1"/>
  <c r="Q2429" i="1" s="1"/>
  <c r="O2430" i="1"/>
  <c r="Q2430" i="1" s="1"/>
  <c r="O2431" i="1"/>
  <c r="Q2431" i="1" s="1"/>
  <c r="O2432" i="1"/>
  <c r="Q2432" i="1" s="1"/>
  <c r="O2433" i="1"/>
  <c r="Q2433" i="1" s="1"/>
  <c r="O2434" i="1"/>
  <c r="Q2434" i="1" s="1"/>
  <c r="O2435" i="1"/>
  <c r="Q2435" i="1" s="1"/>
  <c r="O2436" i="1"/>
  <c r="Q2436" i="1" s="1"/>
  <c r="O2437" i="1"/>
  <c r="Q2437" i="1" s="1"/>
  <c r="O2438" i="1"/>
  <c r="Q2438" i="1" s="1"/>
  <c r="O2439" i="1"/>
  <c r="Q2439" i="1" s="1"/>
  <c r="O2440" i="1"/>
  <c r="Q2440" i="1" s="1"/>
  <c r="O2441" i="1"/>
  <c r="Q2441" i="1" s="1"/>
  <c r="O2442" i="1"/>
  <c r="Q2442" i="1" s="1"/>
  <c r="O2443" i="1"/>
  <c r="Q2443" i="1" s="1"/>
  <c r="O2444" i="1"/>
  <c r="Q2444" i="1" s="1"/>
  <c r="O2445" i="1"/>
  <c r="Q2445" i="1" s="1"/>
  <c r="O2446" i="1"/>
  <c r="Q2446" i="1" s="1"/>
  <c r="O2447" i="1"/>
  <c r="Q2447" i="1" s="1"/>
  <c r="O2448" i="1"/>
  <c r="Q2448" i="1" s="1"/>
  <c r="O2449" i="1"/>
  <c r="Q2449" i="1" s="1"/>
  <c r="O2450" i="1"/>
  <c r="Q2450" i="1" s="1"/>
  <c r="O2451" i="1"/>
  <c r="Q2451" i="1" s="1"/>
  <c r="O2452" i="1"/>
  <c r="Q2452" i="1" s="1"/>
  <c r="O2453" i="1"/>
  <c r="Q2453" i="1" s="1"/>
  <c r="O2454" i="1"/>
  <c r="Q2454" i="1" s="1"/>
  <c r="O2455" i="1"/>
  <c r="Q2455" i="1" s="1"/>
  <c r="O2456" i="1"/>
  <c r="Q2456" i="1" s="1"/>
  <c r="O2457" i="1"/>
  <c r="Q2457" i="1" s="1"/>
  <c r="O2458" i="1"/>
  <c r="Q2458" i="1" s="1"/>
  <c r="O2459" i="1"/>
  <c r="Q2459" i="1" s="1"/>
  <c r="O2460" i="1"/>
  <c r="Q2460" i="1" s="1"/>
  <c r="O2461" i="1"/>
  <c r="Q2461" i="1" s="1"/>
  <c r="O2462" i="1"/>
  <c r="Q2462" i="1" s="1"/>
  <c r="O2463" i="1"/>
  <c r="Q2463" i="1" s="1"/>
  <c r="O2464" i="1"/>
  <c r="Q2464" i="1" s="1"/>
  <c r="O2465" i="1"/>
  <c r="Q2465" i="1" s="1"/>
  <c r="O2466" i="1"/>
  <c r="Q2466" i="1" s="1"/>
  <c r="O2467" i="1"/>
  <c r="Q2467" i="1" s="1"/>
  <c r="O2468" i="1"/>
  <c r="Q2468" i="1" s="1"/>
  <c r="O2469" i="1"/>
  <c r="Q2469" i="1" s="1"/>
  <c r="O2470" i="1"/>
  <c r="Q2470" i="1" s="1"/>
  <c r="O2471" i="1"/>
  <c r="Q2471" i="1" s="1"/>
  <c r="O2472" i="1"/>
  <c r="Q2472" i="1" s="1"/>
  <c r="O2473" i="1"/>
  <c r="Q2473" i="1" s="1"/>
  <c r="O2474" i="1"/>
  <c r="Q2474" i="1" s="1"/>
  <c r="O2475" i="1"/>
  <c r="Q2475" i="1" s="1"/>
  <c r="O2476" i="1"/>
  <c r="Q2476" i="1" s="1"/>
  <c r="O2477" i="1"/>
  <c r="Q2477" i="1" s="1"/>
  <c r="O2478" i="1"/>
  <c r="Q2478" i="1" s="1"/>
  <c r="O2479" i="1"/>
  <c r="Q2479" i="1" s="1"/>
  <c r="O2480" i="1"/>
  <c r="Q2480" i="1" s="1"/>
  <c r="O2481" i="1"/>
  <c r="Q2481" i="1" s="1"/>
  <c r="O2482" i="1"/>
  <c r="Q2482" i="1" s="1"/>
  <c r="O2483" i="1"/>
  <c r="Q2483" i="1" s="1"/>
  <c r="O2484" i="1"/>
  <c r="Q2484" i="1" s="1"/>
  <c r="O2485" i="1"/>
  <c r="Q2485" i="1" s="1"/>
  <c r="O2486" i="1"/>
  <c r="Q2486" i="1" s="1"/>
  <c r="O2487" i="1"/>
  <c r="Q2487" i="1" s="1"/>
  <c r="O2488" i="1"/>
  <c r="Q2488" i="1" s="1"/>
  <c r="O2489" i="1"/>
  <c r="Q2489" i="1" s="1"/>
  <c r="O2490" i="1"/>
  <c r="Q2490" i="1" s="1"/>
  <c r="O2491" i="1"/>
  <c r="Q2491" i="1" s="1"/>
  <c r="O2492" i="1"/>
  <c r="Q2492" i="1" s="1"/>
  <c r="O2493" i="1"/>
  <c r="Q2493" i="1" s="1"/>
  <c r="O2494" i="1"/>
  <c r="Q2494" i="1" s="1"/>
  <c r="O2495" i="1"/>
  <c r="Q2495" i="1" s="1"/>
  <c r="O2496" i="1"/>
  <c r="Q2496" i="1" s="1"/>
  <c r="O2497" i="1"/>
  <c r="Q2497" i="1" s="1"/>
  <c r="O2498" i="1"/>
  <c r="Q2498" i="1" s="1"/>
  <c r="O2499" i="1"/>
  <c r="Q2499" i="1" s="1"/>
  <c r="O2500" i="1"/>
  <c r="Q2500" i="1" s="1"/>
  <c r="O2501" i="1"/>
  <c r="Q2501" i="1" s="1"/>
  <c r="O2502" i="1"/>
  <c r="Q2502" i="1" s="1"/>
  <c r="O2503" i="1"/>
  <c r="Q2503" i="1" s="1"/>
  <c r="O2504" i="1"/>
  <c r="Q2504" i="1" s="1"/>
  <c r="O2505" i="1"/>
  <c r="Q2505" i="1" s="1"/>
  <c r="O2506" i="1"/>
  <c r="Q2506" i="1" s="1"/>
  <c r="O2507" i="1"/>
  <c r="Q2507" i="1" s="1"/>
  <c r="O2508" i="1"/>
  <c r="Q2508" i="1" s="1"/>
  <c r="O2509" i="1"/>
  <c r="Q2509" i="1" s="1"/>
  <c r="O2510" i="1"/>
  <c r="Q2510" i="1" s="1"/>
  <c r="O2511" i="1"/>
  <c r="Q2511" i="1" s="1"/>
  <c r="O2512" i="1"/>
  <c r="Q2512" i="1" s="1"/>
  <c r="O2513" i="1"/>
  <c r="Q2513" i="1" s="1"/>
  <c r="O2514" i="1"/>
  <c r="Q2514" i="1" s="1"/>
  <c r="O2515" i="1"/>
  <c r="Q2515" i="1" s="1"/>
  <c r="O2516" i="1"/>
  <c r="Q2516" i="1" s="1"/>
  <c r="O2517" i="1"/>
  <c r="Q2517" i="1" s="1"/>
  <c r="O2518" i="1"/>
  <c r="Q2518" i="1" s="1"/>
  <c r="O2519" i="1"/>
  <c r="Q2519" i="1" s="1"/>
  <c r="O2520" i="1"/>
  <c r="Q2520" i="1" s="1"/>
  <c r="O2521" i="1"/>
  <c r="Q2521" i="1" s="1"/>
  <c r="O2522" i="1"/>
  <c r="Q2522" i="1" s="1"/>
  <c r="O2523" i="1"/>
  <c r="Q2523" i="1" s="1"/>
  <c r="O2524" i="1"/>
  <c r="Q2524" i="1" s="1"/>
  <c r="O2525" i="1"/>
  <c r="Q2525" i="1" s="1"/>
  <c r="O2526" i="1"/>
  <c r="Q2526" i="1" s="1"/>
  <c r="O2527" i="1"/>
  <c r="Q2527" i="1" s="1"/>
  <c r="O2528" i="1"/>
  <c r="Q2528" i="1" s="1"/>
  <c r="O2529" i="1"/>
  <c r="Q2529" i="1" s="1"/>
  <c r="O2530" i="1"/>
  <c r="Q2530" i="1" s="1"/>
  <c r="O2531" i="1"/>
  <c r="Q2531" i="1" s="1"/>
  <c r="O2532" i="1"/>
  <c r="Q2532" i="1" s="1"/>
  <c r="O2533" i="1"/>
  <c r="Q2533" i="1" s="1"/>
  <c r="O2534" i="1"/>
  <c r="Q2534" i="1" s="1"/>
  <c r="O2535" i="1"/>
  <c r="Q2535" i="1" s="1"/>
  <c r="O2536" i="1"/>
  <c r="Q2536" i="1" s="1"/>
  <c r="O2537" i="1"/>
  <c r="Q2537" i="1" s="1"/>
  <c r="O2538" i="1"/>
  <c r="Q2538" i="1" s="1"/>
  <c r="O2539" i="1"/>
  <c r="Q2539" i="1" s="1"/>
  <c r="O2540" i="1"/>
  <c r="Q2540" i="1" s="1"/>
  <c r="O2541" i="1"/>
  <c r="Q2541" i="1" s="1"/>
  <c r="O2542" i="1"/>
  <c r="Q2542" i="1" s="1"/>
  <c r="O2543" i="1"/>
  <c r="Q2543" i="1" s="1"/>
  <c r="O2544" i="1"/>
  <c r="Q2544" i="1" s="1"/>
  <c r="O2545" i="1"/>
  <c r="Q2545" i="1" s="1"/>
  <c r="O2546" i="1"/>
  <c r="Q2546" i="1" s="1"/>
  <c r="O2547" i="1"/>
  <c r="Q2547" i="1" s="1"/>
  <c r="O2548" i="1"/>
  <c r="Q2548" i="1" s="1"/>
  <c r="O2549" i="1"/>
  <c r="Q2549" i="1" s="1"/>
  <c r="O2550" i="1"/>
  <c r="Q2550" i="1" s="1"/>
  <c r="O2551" i="1"/>
  <c r="Q2551" i="1" s="1"/>
  <c r="O2552" i="1"/>
  <c r="Q2552" i="1" s="1"/>
  <c r="O2553" i="1"/>
  <c r="Q2553" i="1" s="1"/>
  <c r="O2554" i="1"/>
  <c r="Q2554" i="1" s="1"/>
  <c r="O2555" i="1"/>
  <c r="Q2555" i="1" s="1"/>
  <c r="O2556" i="1"/>
  <c r="Q2556" i="1" s="1"/>
  <c r="O2557" i="1"/>
  <c r="Q2557" i="1" s="1"/>
  <c r="O2558" i="1"/>
  <c r="Q2558" i="1" s="1"/>
  <c r="O2559" i="1"/>
  <c r="Q2559" i="1" s="1"/>
  <c r="O2560" i="1"/>
  <c r="Q2560" i="1" s="1"/>
  <c r="O2561" i="1"/>
  <c r="Q2561" i="1" s="1"/>
  <c r="O2562" i="1"/>
  <c r="Q2562" i="1" s="1"/>
  <c r="O2563" i="1"/>
  <c r="Q2563" i="1" s="1"/>
  <c r="O2564" i="1"/>
  <c r="Q2564" i="1" s="1"/>
  <c r="O2565" i="1"/>
  <c r="Q2565" i="1" s="1"/>
  <c r="O2566" i="1"/>
  <c r="Q2566" i="1" s="1"/>
  <c r="O2567" i="1"/>
  <c r="Q2567" i="1" s="1"/>
  <c r="O2568" i="1"/>
  <c r="Q2568" i="1" s="1"/>
  <c r="O2569" i="1"/>
  <c r="Q2569" i="1" s="1"/>
  <c r="O2570" i="1"/>
  <c r="Q2570" i="1" s="1"/>
  <c r="O2571" i="1"/>
  <c r="Q2571" i="1" s="1"/>
  <c r="O2572" i="1"/>
  <c r="Q2572" i="1" s="1"/>
  <c r="O2573" i="1"/>
  <c r="Q2573" i="1" s="1"/>
  <c r="O2574" i="1"/>
  <c r="Q2574" i="1" s="1"/>
  <c r="O2575" i="1"/>
  <c r="Q2575" i="1" s="1"/>
  <c r="O2576" i="1"/>
  <c r="Q2576" i="1" s="1"/>
  <c r="O2577" i="1"/>
  <c r="Q2577" i="1" s="1"/>
  <c r="O2578" i="1"/>
  <c r="Q2578" i="1" s="1"/>
  <c r="O2579" i="1"/>
  <c r="Q2579" i="1" s="1"/>
  <c r="O2580" i="1"/>
  <c r="Q2580" i="1" s="1"/>
  <c r="O2581" i="1"/>
  <c r="Q2581" i="1" s="1"/>
  <c r="O2582" i="1"/>
  <c r="Q2582" i="1" s="1"/>
  <c r="O2583" i="1"/>
  <c r="Q2583" i="1" s="1"/>
  <c r="O2584" i="1"/>
  <c r="Q2584" i="1" s="1"/>
  <c r="O2585" i="1"/>
  <c r="Q2585" i="1" s="1"/>
  <c r="O2586" i="1"/>
  <c r="Q2586" i="1" s="1"/>
  <c r="O2587" i="1"/>
  <c r="Q2587" i="1" s="1"/>
  <c r="O2588" i="1"/>
  <c r="Q2588" i="1" s="1"/>
  <c r="O2589" i="1"/>
  <c r="Q2589" i="1" s="1"/>
  <c r="O2590" i="1"/>
  <c r="Q2590" i="1" s="1"/>
  <c r="O2591" i="1"/>
  <c r="Q2591" i="1" s="1"/>
  <c r="O2592" i="1"/>
  <c r="Q2592" i="1" s="1"/>
  <c r="O2593" i="1"/>
  <c r="Q2593" i="1" s="1"/>
  <c r="O2594" i="1"/>
  <c r="Q2594" i="1" s="1"/>
  <c r="O2595" i="1"/>
  <c r="Q2595" i="1" s="1"/>
  <c r="O2596" i="1"/>
  <c r="Q2596" i="1" s="1"/>
  <c r="O2597" i="1"/>
  <c r="Q2597" i="1" s="1"/>
  <c r="O2598" i="1"/>
  <c r="Q2598" i="1" s="1"/>
  <c r="O2599" i="1"/>
  <c r="Q2599" i="1" s="1"/>
  <c r="O2600" i="1"/>
  <c r="Q2600" i="1" s="1"/>
  <c r="O2601" i="1"/>
  <c r="Q2601" i="1" s="1"/>
  <c r="O2602" i="1"/>
  <c r="Q2602" i="1" s="1"/>
  <c r="O2603" i="1"/>
  <c r="Q2603" i="1" s="1"/>
  <c r="O2604" i="1"/>
  <c r="Q2604" i="1" s="1"/>
  <c r="O2605" i="1"/>
  <c r="Q2605" i="1" s="1"/>
  <c r="O2606" i="1"/>
  <c r="Q2606" i="1" s="1"/>
  <c r="O2607" i="1"/>
  <c r="Q2607" i="1" s="1"/>
  <c r="O2608" i="1"/>
  <c r="Q2608" i="1" s="1"/>
  <c r="O2609" i="1"/>
  <c r="Q2609" i="1" s="1"/>
  <c r="O2610" i="1"/>
  <c r="Q2610" i="1" s="1"/>
  <c r="O2611" i="1"/>
  <c r="Q2611" i="1" s="1"/>
  <c r="O2612" i="1"/>
  <c r="Q2612" i="1" s="1"/>
  <c r="O2613" i="1"/>
  <c r="Q2613" i="1" s="1"/>
  <c r="O2614" i="1"/>
  <c r="Q2614" i="1" s="1"/>
  <c r="O2615" i="1"/>
  <c r="Q2615" i="1" s="1"/>
  <c r="O2616" i="1"/>
  <c r="Q2616" i="1" s="1"/>
  <c r="O2617" i="1"/>
  <c r="Q2617" i="1" s="1"/>
  <c r="O2618" i="1"/>
  <c r="Q2618" i="1" s="1"/>
  <c r="O2619" i="1"/>
  <c r="Q2619" i="1" s="1"/>
  <c r="O2620" i="1"/>
  <c r="Q2620" i="1" s="1"/>
  <c r="O2621" i="1"/>
  <c r="Q2621" i="1" s="1"/>
  <c r="O2622" i="1"/>
  <c r="Q2622" i="1" s="1"/>
  <c r="O2623" i="1"/>
  <c r="Q2623" i="1" s="1"/>
  <c r="O2624" i="1"/>
  <c r="Q2624" i="1" s="1"/>
  <c r="O2625" i="1"/>
  <c r="Q2625" i="1" s="1"/>
  <c r="O2626" i="1"/>
  <c r="Q2626" i="1" s="1"/>
  <c r="O2627" i="1"/>
  <c r="Q2627" i="1" s="1"/>
  <c r="O2628" i="1"/>
  <c r="Q2628" i="1" s="1"/>
  <c r="O2629" i="1"/>
  <c r="Q2629" i="1" s="1"/>
  <c r="O2630" i="1"/>
  <c r="Q2630" i="1" s="1"/>
  <c r="O2631" i="1"/>
  <c r="Q2631" i="1" s="1"/>
  <c r="O2632" i="1"/>
  <c r="Q2632" i="1" s="1"/>
  <c r="O2633" i="1"/>
  <c r="Q2633" i="1" s="1"/>
  <c r="O2634" i="1"/>
  <c r="Q2634" i="1" s="1"/>
  <c r="O2635" i="1"/>
  <c r="Q2635" i="1" s="1"/>
  <c r="O2636" i="1"/>
  <c r="Q2636" i="1" s="1"/>
  <c r="O2637" i="1"/>
  <c r="Q2637" i="1" s="1"/>
  <c r="O2638" i="1"/>
  <c r="Q2638" i="1" s="1"/>
  <c r="O2639" i="1"/>
  <c r="Q2639" i="1" s="1"/>
  <c r="O2640" i="1"/>
  <c r="Q2640" i="1" s="1"/>
  <c r="O2641" i="1"/>
  <c r="Q2641" i="1" s="1"/>
  <c r="O2642" i="1"/>
  <c r="Q2642" i="1" s="1"/>
  <c r="O2643" i="1"/>
  <c r="Q2643" i="1" s="1"/>
  <c r="O2644" i="1"/>
  <c r="Q2644" i="1" s="1"/>
  <c r="O2645" i="1"/>
  <c r="Q2645" i="1" s="1"/>
  <c r="O2646" i="1"/>
  <c r="Q2646" i="1" s="1"/>
  <c r="O2647" i="1"/>
  <c r="Q2647" i="1" s="1"/>
  <c r="O2648" i="1"/>
  <c r="Q2648" i="1" s="1"/>
  <c r="O2649" i="1"/>
  <c r="Q2649" i="1" s="1"/>
  <c r="O2650" i="1"/>
  <c r="Q2650" i="1" s="1"/>
  <c r="O2651" i="1"/>
  <c r="Q2651" i="1" s="1"/>
  <c r="O2652" i="1"/>
  <c r="Q2652" i="1" s="1"/>
  <c r="O2653" i="1"/>
  <c r="Q2653" i="1" s="1"/>
  <c r="O2654" i="1"/>
  <c r="Q2654" i="1" s="1"/>
  <c r="O2655" i="1"/>
  <c r="Q2655" i="1" s="1"/>
  <c r="O2656" i="1"/>
  <c r="Q2656" i="1" s="1"/>
  <c r="O2657" i="1"/>
  <c r="Q2657" i="1" s="1"/>
  <c r="O2658" i="1"/>
  <c r="Q2658" i="1" s="1"/>
  <c r="O2659" i="1"/>
  <c r="Q2659" i="1" s="1"/>
  <c r="O2660" i="1"/>
  <c r="Q2660" i="1" s="1"/>
  <c r="O2661" i="1"/>
  <c r="Q2661" i="1" s="1"/>
  <c r="O2662" i="1"/>
  <c r="Q2662" i="1" s="1"/>
  <c r="O2663" i="1"/>
  <c r="Q2663" i="1" s="1"/>
  <c r="O2664" i="1"/>
  <c r="Q2664" i="1" s="1"/>
  <c r="O2665" i="1"/>
  <c r="Q2665" i="1" s="1"/>
  <c r="O2666" i="1"/>
  <c r="Q2666" i="1" s="1"/>
  <c r="O2667" i="1"/>
  <c r="Q2667" i="1" s="1"/>
  <c r="O2668" i="1"/>
  <c r="Q2668" i="1" s="1"/>
  <c r="O2669" i="1"/>
  <c r="Q2669" i="1" s="1"/>
  <c r="O2670" i="1"/>
  <c r="Q2670" i="1" s="1"/>
  <c r="O2671" i="1"/>
  <c r="Q2671" i="1" s="1"/>
  <c r="O2672" i="1"/>
  <c r="Q2672" i="1" s="1"/>
  <c r="O2673" i="1"/>
  <c r="Q2673" i="1" s="1"/>
  <c r="O2674" i="1"/>
  <c r="Q2674" i="1" s="1"/>
  <c r="O2675" i="1"/>
  <c r="Q2675" i="1" s="1"/>
  <c r="O2676" i="1"/>
  <c r="Q2676" i="1" s="1"/>
  <c r="O2677" i="1"/>
  <c r="Q2677" i="1" s="1"/>
  <c r="O2678" i="1"/>
  <c r="Q2678" i="1" s="1"/>
  <c r="O2679" i="1"/>
  <c r="Q2679" i="1" s="1"/>
  <c r="O2680" i="1"/>
  <c r="Q2680" i="1" s="1"/>
  <c r="O2681" i="1"/>
  <c r="Q2681" i="1" s="1"/>
  <c r="O2682" i="1"/>
  <c r="Q2682" i="1" s="1"/>
  <c r="O2683" i="1"/>
  <c r="Q2683" i="1" s="1"/>
  <c r="O2684" i="1"/>
  <c r="Q2684" i="1" s="1"/>
  <c r="O2685" i="1"/>
  <c r="Q2685" i="1" s="1"/>
  <c r="O2686" i="1"/>
  <c r="Q2686" i="1" s="1"/>
  <c r="O2687" i="1"/>
  <c r="Q2687" i="1" s="1"/>
  <c r="O2688" i="1"/>
  <c r="Q2688" i="1" s="1"/>
  <c r="O2689" i="1"/>
  <c r="Q2689" i="1" s="1"/>
  <c r="O2690" i="1"/>
  <c r="Q2690" i="1" s="1"/>
  <c r="O2691" i="1"/>
  <c r="Q2691" i="1" s="1"/>
  <c r="O2692" i="1"/>
  <c r="Q2692" i="1" s="1"/>
  <c r="O2693" i="1"/>
  <c r="Q2693" i="1" s="1"/>
  <c r="O2694" i="1"/>
  <c r="Q2694" i="1" s="1"/>
  <c r="O2695" i="1"/>
  <c r="Q2695" i="1" s="1"/>
  <c r="O2696" i="1"/>
  <c r="Q2696" i="1" s="1"/>
  <c r="O2697" i="1"/>
  <c r="Q2697" i="1" s="1"/>
  <c r="O2698" i="1"/>
  <c r="Q2698" i="1" s="1"/>
  <c r="O2699" i="1"/>
  <c r="Q2699" i="1" s="1"/>
  <c r="O2700" i="1"/>
  <c r="Q2700" i="1" s="1"/>
  <c r="O2701" i="1"/>
  <c r="Q2701" i="1" s="1"/>
  <c r="O2702" i="1"/>
  <c r="Q2702" i="1" s="1"/>
  <c r="O2703" i="1"/>
  <c r="Q2703" i="1" s="1"/>
  <c r="O2704" i="1"/>
  <c r="Q2704" i="1" s="1"/>
  <c r="O2705" i="1"/>
  <c r="Q2705" i="1" s="1"/>
  <c r="O2706" i="1"/>
  <c r="Q2706" i="1" s="1"/>
  <c r="O2707" i="1"/>
  <c r="Q2707" i="1" s="1"/>
  <c r="O2708" i="1"/>
  <c r="Q2708" i="1" s="1"/>
  <c r="O2709" i="1"/>
  <c r="Q2709" i="1" s="1"/>
  <c r="O2710" i="1"/>
  <c r="Q2710" i="1" s="1"/>
  <c r="O2711" i="1"/>
  <c r="Q2711" i="1" s="1"/>
  <c r="O2712" i="1"/>
  <c r="Q2712" i="1" s="1"/>
  <c r="O2713" i="1"/>
  <c r="Q2713" i="1" s="1"/>
  <c r="O2714" i="1"/>
  <c r="Q2714" i="1" s="1"/>
  <c r="O2715" i="1"/>
  <c r="Q2715" i="1" s="1"/>
  <c r="O2716" i="1"/>
  <c r="Q2716" i="1" s="1"/>
  <c r="O2717" i="1"/>
  <c r="Q2717" i="1" s="1"/>
  <c r="O2718" i="1"/>
  <c r="Q2718" i="1" s="1"/>
  <c r="O2719" i="1"/>
  <c r="Q2719" i="1" s="1"/>
  <c r="O2720" i="1"/>
  <c r="Q2720" i="1" s="1"/>
  <c r="O2721" i="1"/>
  <c r="Q2721" i="1" s="1"/>
  <c r="O2722" i="1"/>
  <c r="Q2722" i="1" s="1"/>
  <c r="O2723" i="1"/>
  <c r="Q2723" i="1" s="1"/>
  <c r="O2724" i="1"/>
  <c r="Q2724" i="1" s="1"/>
  <c r="O2725" i="1"/>
  <c r="Q2725" i="1" s="1"/>
  <c r="O2726" i="1"/>
  <c r="Q2726" i="1" s="1"/>
  <c r="O2727" i="1"/>
  <c r="Q2727" i="1" s="1"/>
  <c r="O2728" i="1"/>
  <c r="Q2728" i="1" s="1"/>
  <c r="O2729" i="1"/>
  <c r="Q2729" i="1" s="1"/>
  <c r="O2730" i="1"/>
  <c r="Q2730" i="1" s="1"/>
  <c r="O2731" i="1"/>
  <c r="Q2731" i="1" s="1"/>
  <c r="O2732" i="1"/>
  <c r="Q2732" i="1" s="1"/>
  <c r="O2733" i="1"/>
  <c r="Q2733" i="1" s="1"/>
  <c r="O2734" i="1"/>
  <c r="Q2734" i="1" s="1"/>
  <c r="O2735" i="1"/>
  <c r="Q2735" i="1" s="1"/>
  <c r="O2736" i="1"/>
  <c r="Q2736" i="1" s="1"/>
  <c r="O2737" i="1"/>
  <c r="Q2737" i="1" s="1"/>
  <c r="O2738" i="1"/>
  <c r="Q2738" i="1" s="1"/>
  <c r="O2739" i="1"/>
  <c r="Q2739" i="1" s="1"/>
  <c r="O2740" i="1"/>
  <c r="Q2740" i="1" s="1"/>
  <c r="O2741" i="1"/>
  <c r="Q2741" i="1" s="1"/>
  <c r="O2742" i="1"/>
  <c r="Q2742" i="1" s="1"/>
  <c r="O2743" i="1"/>
  <c r="Q2743" i="1" s="1"/>
  <c r="O2744" i="1"/>
  <c r="Q2744" i="1" s="1"/>
  <c r="O2745" i="1"/>
  <c r="Q2745" i="1" s="1"/>
  <c r="O2746" i="1"/>
  <c r="Q2746" i="1" s="1"/>
  <c r="O2747" i="1"/>
  <c r="Q2747" i="1" s="1"/>
  <c r="O2748" i="1"/>
  <c r="Q2748" i="1" s="1"/>
  <c r="O2749" i="1"/>
  <c r="Q2749" i="1" s="1"/>
  <c r="O2750" i="1"/>
  <c r="Q2750" i="1" s="1"/>
  <c r="O2751" i="1"/>
  <c r="Q2751" i="1" s="1"/>
  <c r="O2752" i="1"/>
  <c r="Q2752" i="1" s="1"/>
  <c r="O2753" i="1"/>
  <c r="Q2753" i="1" s="1"/>
  <c r="O2754" i="1"/>
  <c r="Q2754" i="1" s="1"/>
  <c r="O2755" i="1"/>
  <c r="Q2755" i="1" s="1"/>
  <c r="O2756" i="1"/>
  <c r="Q2756" i="1" s="1"/>
  <c r="O2757" i="1"/>
  <c r="Q2757" i="1" s="1"/>
  <c r="O2758" i="1"/>
  <c r="Q2758" i="1" s="1"/>
  <c r="O2759" i="1"/>
  <c r="Q2759" i="1" s="1"/>
  <c r="O2760" i="1"/>
  <c r="Q2760" i="1" s="1"/>
  <c r="O2761" i="1"/>
  <c r="Q2761" i="1" s="1"/>
  <c r="O2762" i="1"/>
  <c r="Q2762" i="1" s="1"/>
  <c r="O2763" i="1"/>
  <c r="Q2763" i="1" s="1"/>
  <c r="O2764" i="1"/>
  <c r="Q2764" i="1" s="1"/>
  <c r="O2765" i="1"/>
  <c r="Q2765" i="1" s="1"/>
  <c r="O2766" i="1"/>
  <c r="Q2766" i="1" s="1"/>
  <c r="O2767" i="1"/>
  <c r="Q2767" i="1" s="1"/>
  <c r="O2768" i="1"/>
  <c r="Q2768" i="1" s="1"/>
  <c r="O2769" i="1"/>
  <c r="Q2769" i="1" s="1"/>
  <c r="O2770" i="1"/>
  <c r="Q2770" i="1" s="1"/>
  <c r="O2771" i="1"/>
  <c r="Q2771" i="1" s="1"/>
  <c r="O2772" i="1"/>
  <c r="Q2772" i="1" s="1"/>
  <c r="O2773" i="1"/>
  <c r="Q2773" i="1" s="1"/>
  <c r="O2774" i="1"/>
  <c r="Q2774" i="1" s="1"/>
  <c r="O2775" i="1"/>
  <c r="Q2775" i="1" s="1"/>
  <c r="O2776" i="1"/>
  <c r="Q2776" i="1" s="1"/>
  <c r="O2777" i="1"/>
  <c r="Q2777" i="1" s="1"/>
  <c r="O2778" i="1"/>
  <c r="Q2778" i="1" s="1"/>
  <c r="O2779" i="1"/>
  <c r="Q2779" i="1" s="1"/>
  <c r="O2780" i="1"/>
  <c r="Q2780" i="1" s="1"/>
  <c r="O2781" i="1"/>
  <c r="Q2781" i="1" s="1"/>
  <c r="O2782" i="1"/>
  <c r="Q2782" i="1" s="1"/>
  <c r="O2783" i="1"/>
  <c r="Q2783" i="1" s="1"/>
  <c r="O2784" i="1"/>
  <c r="Q2784" i="1" s="1"/>
  <c r="O2785" i="1"/>
  <c r="Q2785" i="1" s="1"/>
  <c r="O2786" i="1"/>
  <c r="Q2786" i="1" s="1"/>
  <c r="O2787" i="1"/>
  <c r="Q2787" i="1" s="1"/>
  <c r="O2788" i="1"/>
  <c r="Q2788" i="1" s="1"/>
  <c r="O2789" i="1"/>
  <c r="Q2789" i="1" s="1"/>
  <c r="O2790" i="1"/>
  <c r="Q2790" i="1" s="1"/>
  <c r="O2791" i="1"/>
  <c r="Q2791" i="1" s="1"/>
  <c r="O2792" i="1"/>
  <c r="Q2792" i="1" s="1"/>
  <c r="O2793" i="1"/>
  <c r="Q2793" i="1" s="1"/>
  <c r="O2794" i="1"/>
  <c r="Q2794" i="1" s="1"/>
  <c r="O2795" i="1"/>
  <c r="Q2795" i="1" s="1"/>
  <c r="O2796" i="1"/>
  <c r="Q2796" i="1" s="1"/>
  <c r="O2797" i="1"/>
  <c r="Q2797" i="1" s="1"/>
  <c r="O2798" i="1"/>
  <c r="Q2798" i="1" s="1"/>
  <c r="O2799" i="1"/>
  <c r="Q2799" i="1" s="1"/>
  <c r="O2800" i="1"/>
  <c r="Q2800" i="1" s="1"/>
  <c r="O2801" i="1"/>
  <c r="Q2801" i="1" s="1"/>
  <c r="O2802" i="1"/>
  <c r="Q2802" i="1" s="1"/>
  <c r="O2803" i="1"/>
  <c r="Q2803" i="1" s="1"/>
  <c r="O2804" i="1"/>
  <c r="Q2804" i="1" s="1"/>
  <c r="O2805" i="1"/>
  <c r="Q2805" i="1" s="1"/>
  <c r="O2806" i="1"/>
  <c r="Q2806" i="1" s="1"/>
  <c r="O2807" i="1"/>
  <c r="Q2807" i="1" s="1"/>
  <c r="O2808" i="1"/>
  <c r="Q2808" i="1" s="1"/>
  <c r="O2809" i="1"/>
  <c r="Q2809" i="1" s="1"/>
  <c r="O2810" i="1"/>
  <c r="Q2810" i="1" s="1"/>
  <c r="O2811" i="1"/>
  <c r="Q2811" i="1" s="1"/>
  <c r="O2812" i="1"/>
  <c r="Q2812" i="1" s="1"/>
  <c r="O2813" i="1"/>
  <c r="Q2813" i="1" s="1"/>
  <c r="O2814" i="1"/>
  <c r="Q2814" i="1" s="1"/>
  <c r="O2815" i="1"/>
  <c r="Q2815" i="1" s="1"/>
  <c r="O2816" i="1"/>
  <c r="Q2816" i="1" s="1"/>
  <c r="O2817" i="1"/>
  <c r="Q2817" i="1" s="1"/>
  <c r="O2818" i="1"/>
  <c r="Q2818" i="1" s="1"/>
  <c r="O2819" i="1"/>
  <c r="Q2819" i="1" s="1"/>
  <c r="O2820" i="1"/>
  <c r="Q2820" i="1" s="1"/>
  <c r="O2821" i="1"/>
  <c r="Q2821" i="1" s="1"/>
  <c r="O2822" i="1"/>
  <c r="Q2822" i="1" s="1"/>
  <c r="O2823" i="1"/>
  <c r="Q2823" i="1" s="1"/>
  <c r="O2824" i="1"/>
  <c r="Q2824" i="1" s="1"/>
  <c r="O2825" i="1"/>
  <c r="Q2825" i="1" s="1"/>
  <c r="O2826" i="1"/>
  <c r="Q2826" i="1" s="1"/>
  <c r="O2827" i="1"/>
  <c r="Q2827" i="1" s="1"/>
  <c r="O2828" i="1"/>
  <c r="Q2828" i="1" s="1"/>
  <c r="O2829" i="1"/>
  <c r="Q2829" i="1" s="1"/>
  <c r="O2830" i="1"/>
  <c r="Q2830" i="1" s="1"/>
  <c r="O2831" i="1"/>
  <c r="Q2831" i="1" s="1"/>
  <c r="O2832" i="1"/>
  <c r="Q2832" i="1" s="1"/>
  <c r="O2833" i="1"/>
  <c r="Q2833" i="1" s="1"/>
  <c r="O2834" i="1"/>
  <c r="Q2834" i="1" s="1"/>
  <c r="O2835" i="1"/>
  <c r="Q2835" i="1" s="1"/>
  <c r="O2836" i="1"/>
  <c r="Q2836" i="1" s="1"/>
  <c r="O2837" i="1"/>
  <c r="Q2837" i="1" s="1"/>
  <c r="O2838" i="1"/>
  <c r="Q2838" i="1" s="1"/>
  <c r="O2839" i="1"/>
  <c r="Q2839" i="1" s="1"/>
  <c r="O2840" i="1"/>
  <c r="Q2840" i="1" s="1"/>
  <c r="O2841" i="1"/>
  <c r="Q2841" i="1" s="1"/>
  <c r="O2842" i="1"/>
  <c r="Q2842" i="1" s="1"/>
  <c r="O2843" i="1"/>
  <c r="Q2843" i="1" s="1"/>
  <c r="O2844" i="1"/>
  <c r="Q2844" i="1" s="1"/>
  <c r="O2845" i="1"/>
  <c r="Q2845" i="1" s="1"/>
  <c r="O2846" i="1"/>
  <c r="Q2846" i="1" s="1"/>
  <c r="O2847" i="1"/>
  <c r="Q2847" i="1" s="1"/>
  <c r="O2848" i="1"/>
  <c r="Q2848" i="1" s="1"/>
  <c r="O2849" i="1"/>
  <c r="Q2849" i="1" s="1"/>
  <c r="O2850" i="1"/>
  <c r="Q2850" i="1" s="1"/>
  <c r="O2851" i="1"/>
  <c r="Q2851" i="1" s="1"/>
  <c r="O2852" i="1"/>
  <c r="Q2852" i="1" s="1"/>
  <c r="O2853" i="1"/>
  <c r="Q2853" i="1" s="1"/>
  <c r="O2854" i="1"/>
  <c r="Q2854" i="1" s="1"/>
  <c r="O2855" i="1"/>
  <c r="Q2855" i="1" s="1"/>
  <c r="O2856" i="1"/>
  <c r="Q2856" i="1" s="1"/>
  <c r="O2857" i="1"/>
  <c r="Q2857" i="1" s="1"/>
  <c r="O2858" i="1"/>
  <c r="Q2858" i="1" s="1"/>
  <c r="O2859" i="1"/>
  <c r="Q2859" i="1" s="1"/>
  <c r="O2860" i="1"/>
  <c r="Q2860" i="1" s="1"/>
  <c r="O2861" i="1"/>
  <c r="Q2861" i="1" s="1"/>
  <c r="O2862" i="1"/>
  <c r="Q2862" i="1" s="1"/>
  <c r="O2863" i="1"/>
  <c r="Q2863" i="1" s="1"/>
  <c r="O2864" i="1"/>
  <c r="Q2864" i="1" s="1"/>
  <c r="O2865" i="1"/>
  <c r="Q2865" i="1" s="1"/>
  <c r="O2866" i="1"/>
  <c r="Q2866" i="1" s="1"/>
  <c r="O2867" i="1"/>
  <c r="Q2867" i="1" s="1"/>
  <c r="O2868" i="1"/>
  <c r="Q2868" i="1" s="1"/>
  <c r="O2869" i="1"/>
  <c r="Q2869" i="1" s="1"/>
  <c r="O2870" i="1"/>
  <c r="Q2870" i="1" s="1"/>
  <c r="O2871" i="1"/>
  <c r="Q2871" i="1" s="1"/>
  <c r="O2872" i="1"/>
  <c r="Q2872" i="1" s="1"/>
  <c r="O2873" i="1"/>
  <c r="Q2873" i="1" s="1"/>
  <c r="O2874" i="1"/>
  <c r="Q2874" i="1" s="1"/>
  <c r="O2875" i="1"/>
  <c r="Q2875" i="1" s="1"/>
  <c r="O2876" i="1"/>
  <c r="Q2876" i="1" s="1"/>
  <c r="O2877" i="1"/>
  <c r="Q2877" i="1" s="1"/>
  <c r="O2878" i="1"/>
  <c r="Q2878" i="1" s="1"/>
  <c r="O2879" i="1"/>
  <c r="Q2879" i="1" s="1"/>
  <c r="O2880" i="1"/>
  <c r="Q2880" i="1" s="1"/>
  <c r="O2881" i="1"/>
  <c r="Q2881" i="1" s="1"/>
  <c r="O2882" i="1"/>
  <c r="Q2882" i="1" s="1"/>
  <c r="O2883" i="1"/>
  <c r="Q2883" i="1" s="1"/>
  <c r="O2884" i="1"/>
  <c r="Q2884" i="1" s="1"/>
  <c r="O2885" i="1"/>
  <c r="Q2885" i="1" s="1"/>
  <c r="O2886" i="1"/>
  <c r="Q2886" i="1" s="1"/>
  <c r="O2887" i="1"/>
  <c r="Q2887" i="1" s="1"/>
  <c r="O2888" i="1"/>
  <c r="Q2888" i="1" s="1"/>
  <c r="O2889" i="1"/>
  <c r="Q2889" i="1" s="1"/>
  <c r="O2890" i="1"/>
  <c r="Q2890" i="1" s="1"/>
  <c r="O2891" i="1"/>
  <c r="Q2891" i="1" s="1"/>
  <c r="O2892" i="1"/>
  <c r="Q2892" i="1" s="1"/>
  <c r="O2893" i="1"/>
  <c r="Q2893" i="1" s="1"/>
  <c r="O2894" i="1"/>
  <c r="Q2894" i="1" s="1"/>
  <c r="O2895" i="1"/>
  <c r="Q2895" i="1" s="1"/>
  <c r="O2896" i="1"/>
  <c r="Q2896" i="1" s="1"/>
  <c r="O2897" i="1"/>
  <c r="Q2897" i="1" s="1"/>
  <c r="O2898" i="1"/>
  <c r="Q2898" i="1" s="1"/>
  <c r="O2899" i="1"/>
  <c r="Q2899" i="1" s="1"/>
  <c r="O2900" i="1"/>
  <c r="Q2900" i="1" s="1"/>
  <c r="O2901" i="1"/>
  <c r="Q2901" i="1" s="1"/>
  <c r="O2902" i="1"/>
  <c r="Q2902" i="1" s="1"/>
  <c r="O2903" i="1"/>
  <c r="Q2903" i="1" s="1"/>
  <c r="O2904" i="1"/>
  <c r="Q2904" i="1" s="1"/>
  <c r="O2905" i="1"/>
  <c r="Q2905" i="1" s="1"/>
  <c r="O2906" i="1"/>
  <c r="Q2906" i="1" s="1"/>
  <c r="O2907" i="1"/>
  <c r="Q2907" i="1" s="1"/>
  <c r="O2908" i="1"/>
  <c r="Q2908" i="1" s="1"/>
  <c r="O2909" i="1"/>
  <c r="Q2909" i="1" s="1"/>
  <c r="O2910" i="1"/>
  <c r="Q2910" i="1" s="1"/>
  <c r="O2911" i="1"/>
  <c r="Q2911" i="1" s="1"/>
  <c r="O2912" i="1"/>
  <c r="Q2912" i="1" s="1"/>
  <c r="O2913" i="1"/>
  <c r="Q2913" i="1" s="1"/>
  <c r="O2914" i="1"/>
  <c r="Q2914" i="1" s="1"/>
  <c r="O2915" i="1"/>
  <c r="Q2915" i="1" s="1"/>
  <c r="O2916" i="1"/>
  <c r="Q2916" i="1" s="1"/>
  <c r="O2917" i="1"/>
  <c r="Q2917" i="1" s="1"/>
  <c r="O2918" i="1"/>
  <c r="Q2918" i="1" s="1"/>
  <c r="O2919" i="1"/>
  <c r="Q2919" i="1" s="1"/>
  <c r="O2920" i="1"/>
  <c r="Q2920" i="1" s="1"/>
  <c r="O2921" i="1"/>
  <c r="Q2921" i="1" s="1"/>
  <c r="O2922" i="1"/>
  <c r="Q2922" i="1" s="1"/>
  <c r="O2923" i="1"/>
  <c r="Q2923" i="1" s="1"/>
  <c r="O2924" i="1"/>
  <c r="Q2924" i="1" s="1"/>
  <c r="O2925" i="1"/>
  <c r="Q2925" i="1" s="1"/>
  <c r="O2926" i="1"/>
  <c r="Q2926" i="1" s="1"/>
  <c r="O2927" i="1"/>
  <c r="Q2927" i="1" s="1"/>
  <c r="O2928" i="1"/>
  <c r="Q2928" i="1" s="1"/>
  <c r="O2929" i="1"/>
  <c r="Q2929" i="1" s="1"/>
  <c r="O2930" i="1"/>
  <c r="Q2930" i="1" s="1"/>
  <c r="O2931" i="1"/>
  <c r="Q2931" i="1" s="1"/>
  <c r="O2932" i="1"/>
  <c r="Q2932" i="1" s="1"/>
  <c r="O2933" i="1"/>
  <c r="Q2933" i="1" s="1"/>
  <c r="O2934" i="1"/>
  <c r="Q2934" i="1" s="1"/>
  <c r="O2935" i="1"/>
  <c r="Q2935" i="1" s="1"/>
  <c r="O2936" i="1"/>
  <c r="Q2936" i="1" s="1"/>
  <c r="O2937" i="1"/>
  <c r="Q2937" i="1" s="1"/>
  <c r="O2938" i="1"/>
  <c r="Q2938" i="1" s="1"/>
  <c r="O2939" i="1"/>
  <c r="Q2939" i="1" s="1"/>
  <c r="O2940" i="1"/>
  <c r="Q2940" i="1" s="1"/>
  <c r="O2941" i="1"/>
  <c r="Q2941" i="1" s="1"/>
  <c r="O2942" i="1"/>
  <c r="Q2942" i="1" s="1"/>
  <c r="O2943" i="1"/>
  <c r="Q2943" i="1" s="1"/>
  <c r="O2944" i="1"/>
  <c r="Q2944" i="1" s="1"/>
  <c r="O2945" i="1"/>
  <c r="Q2945" i="1" s="1"/>
  <c r="O2946" i="1"/>
  <c r="Q2946" i="1" s="1"/>
  <c r="O2947" i="1"/>
  <c r="Q2947" i="1" s="1"/>
  <c r="O2948" i="1"/>
  <c r="Q2948" i="1" s="1"/>
  <c r="O2949" i="1"/>
  <c r="Q2949" i="1" s="1"/>
  <c r="O2950" i="1"/>
  <c r="Q2950" i="1" s="1"/>
  <c r="O2951" i="1"/>
  <c r="Q2951" i="1" s="1"/>
  <c r="O2952" i="1"/>
  <c r="Q2952" i="1" s="1"/>
  <c r="O2953" i="1"/>
  <c r="Q2953" i="1" s="1"/>
  <c r="O2954" i="1"/>
  <c r="Q2954" i="1" s="1"/>
  <c r="O2955" i="1"/>
  <c r="Q2955" i="1" s="1"/>
  <c r="O2956" i="1"/>
  <c r="Q2956" i="1" s="1"/>
  <c r="O2957" i="1"/>
  <c r="Q2957" i="1" s="1"/>
  <c r="O2958" i="1"/>
  <c r="Q2958" i="1" s="1"/>
  <c r="O2959" i="1"/>
  <c r="Q2959" i="1" s="1"/>
  <c r="O2960" i="1"/>
  <c r="Q2960" i="1" s="1"/>
  <c r="O2961" i="1"/>
  <c r="Q2961" i="1" s="1"/>
  <c r="O2962" i="1"/>
  <c r="Q2962" i="1" s="1"/>
  <c r="O2963" i="1"/>
  <c r="Q2963" i="1" s="1"/>
  <c r="O2964" i="1"/>
  <c r="Q2964" i="1" s="1"/>
  <c r="O2965" i="1"/>
  <c r="Q2965" i="1" s="1"/>
  <c r="O2966" i="1"/>
  <c r="Q2966" i="1" s="1"/>
  <c r="O2967" i="1"/>
  <c r="Q2967" i="1" s="1"/>
  <c r="O2968" i="1"/>
  <c r="Q2968" i="1" s="1"/>
  <c r="O2969" i="1"/>
  <c r="Q2969" i="1" s="1"/>
  <c r="O2970" i="1"/>
  <c r="Q2970" i="1" s="1"/>
  <c r="O2971" i="1"/>
  <c r="Q2971" i="1" s="1"/>
  <c r="O2972" i="1"/>
  <c r="Q2972" i="1" s="1"/>
  <c r="O2973" i="1"/>
  <c r="Q2973" i="1" s="1"/>
  <c r="O2974" i="1"/>
  <c r="Q2974" i="1" s="1"/>
  <c r="O2975" i="1"/>
  <c r="Q2975" i="1" s="1"/>
  <c r="O2976" i="1"/>
  <c r="Q2976" i="1" s="1"/>
  <c r="O2977" i="1"/>
  <c r="Q2977" i="1" s="1"/>
  <c r="O2978" i="1"/>
  <c r="Q2978" i="1" s="1"/>
  <c r="O2979" i="1"/>
  <c r="Q2979" i="1" s="1"/>
  <c r="O2980" i="1"/>
  <c r="Q2980" i="1" s="1"/>
  <c r="O2981" i="1"/>
  <c r="Q2981" i="1" s="1"/>
  <c r="O2982" i="1"/>
  <c r="Q2982" i="1" s="1"/>
  <c r="O2983" i="1"/>
  <c r="Q2983" i="1" s="1"/>
  <c r="O2984" i="1"/>
  <c r="Q2984" i="1" s="1"/>
  <c r="O2985" i="1"/>
  <c r="Q2985" i="1" s="1"/>
  <c r="O2986" i="1"/>
  <c r="Q2986" i="1" s="1"/>
  <c r="O2987" i="1"/>
  <c r="Q2987" i="1" s="1"/>
  <c r="O2988" i="1"/>
  <c r="Q2988" i="1" s="1"/>
  <c r="O2989" i="1"/>
  <c r="Q2989" i="1" s="1"/>
  <c r="O2990" i="1"/>
  <c r="Q2990" i="1" s="1"/>
  <c r="O2991" i="1"/>
  <c r="Q2991" i="1" s="1"/>
  <c r="O2992" i="1"/>
  <c r="Q2992" i="1" s="1"/>
  <c r="O2993" i="1"/>
  <c r="Q2993" i="1" s="1"/>
  <c r="O2994" i="1"/>
  <c r="Q2994" i="1" s="1"/>
  <c r="O2995" i="1"/>
  <c r="Q2995" i="1" s="1"/>
  <c r="O2996" i="1"/>
  <c r="Q2996" i="1" s="1"/>
  <c r="O2997" i="1"/>
  <c r="Q2997" i="1" s="1"/>
  <c r="O2998" i="1"/>
  <c r="Q2998" i="1" s="1"/>
  <c r="O2999" i="1"/>
  <c r="Q2999" i="1" s="1"/>
  <c r="O3000" i="1"/>
  <c r="Q3000" i="1" s="1"/>
  <c r="O3001" i="1"/>
  <c r="Q3001" i="1" s="1"/>
  <c r="O3002" i="1"/>
  <c r="Q3002" i="1" s="1"/>
  <c r="O3003" i="1"/>
  <c r="Q3003" i="1" s="1"/>
  <c r="O3004" i="1"/>
  <c r="Q3004" i="1" s="1"/>
  <c r="O3005" i="1"/>
  <c r="Q3005" i="1" s="1"/>
  <c r="O3006" i="1"/>
  <c r="Q3006" i="1" s="1"/>
  <c r="O3007" i="1"/>
  <c r="Q3007" i="1" s="1"/>
  <c r="O3008" i="1"/>
  <c r="Q3008" i="1" s="1"/>
  <c r="O3009" i="1"/>
  <c r="Q3009" i="1" s="1"/>
  <c r="O3010" i="1"/>
  <c r="Q3010" i="1" s="1"/>
  <c r="O3011" i="1"/>
  <c r="Q3011" i="1" s="1"/>
  <c r="O3012" i="1"/>
  <c r="Q3012" i="1" s="1"/>
  <c r="O3013" i="1"/>
  <c r="Q3013" i="1" s="1"/>
  <c r="O3014" i="1"/>
  <c r="Q3014" i="1" s="1"/>
  <c r="O3015" i="1"/>
  <c r="Q3015" i="1" s="1"/>
  <c r="O3016" i="1"/>
  <c r="Q3016" i="1" s="1"/>
  <c r="O3017" i="1"/>
  <c r="Q3017" i="1" s="1"/>
  <c r="O3018" i="1"/>
  <c r="Q3018" i="1" s="1"/>
  <c r="O3019" i="1"/>
  <c r="Q3019" i="1" s="1"/>
  <c r="O3020" i="1"/>
  <c r="Q3020" i="1" s="1"/>
  <c r="O3021" i="1"/>
  <c r="Q3021" i="1" s="1"/>
  <c r="O3022" i="1"/>
  <c r="Q3022" i="1" s="1"/>
  <c r="O3023" i="1"/>
  <c r="Q3023" i="1" s="1"/>
  <c r="O3024" i="1"/>
  <c r="Q3024" i="1" s="1"/>
  <c r="O3025" i="1"/>
  <c r="Q3025" i="1" s="1"/>
  <c r="O3026" i="1"/>
  <c r="Q3026" i="1" s="1"/>
  <c r="O3027" i="1"/>
  <c r="Q3027" i="1" s="1"/>
  <c r="O3028" i="1"/>
  <c r="Q3028" i="1" s="1"/>
  <c r="O3029" i="1"/>
  <c r="Q3029" i="1" s="1"/>
  <c r="O3030" i="1"/>
  <c r="Q3030" i="1" s="1"/>
  <c r="O3031" i="1"/>
  <c r="Q3031" i="1" s="1"/>
  <c r="O3032" i="1"/>
  <c r="Q3032" i="1" s="1"/>
  <c r="O3033" i="1"/>
  <c r="Q3033" i="1" s="1"/>
  <c r="O3034" i="1"/>
  <c r="Q3034" i="1" s="1"/>
  <c r="O3035" i="1"/>
  <c r="Q3035" i="1" s="1"/>
  <c r="O3036" i="1"/>
  <c r="Q3036" i="1" s="1"/>
  <c r="O3037" i="1"/>
  <c r="Q3037" i="1" s="1"/>
  <c r="O3038" i="1"/>
  <c r="Q3038" i="1" s="1"/>
  <c r="O3039" i="1"/>
  <c r="Q3039" i="1" s="1"/>
  <c r="O3040" i="1"/>
  <c r="Q3040" i="1" s="1"/>
  <c r="O3041" i="1"/>
  <c r="Q3041" i="1" s="1"/>
  <c r="O3042" i="1"/>
  <c r="Q3042" i="1" s="1"/>
  <c r="O3043" i="1"/>
  <c r="Q3043" i="1" s="1"/>
  <c r="O3044" i="1"/>
  <c r="Q3044" i="1" s="1"/>
  <c r="O3045" i="1"/>
  <c r="Q3045" i="1" s="1"/>
  <c r="O3046" i="1"/>
  <c r="Q3046" i="1" s="1"/>
  <c r="O3047" i="1"/>
  <c r="Q3047" i="1" s="1"/>
  <c r="O3048" i="1"/>
  <c r="Q3048" i="1" s="1"/>
  <c r="O3049" i="1"/>
  <c r="Q3049" i="1" s="1"/>
  <c r="O3050" i="1"/>
  <c r="Q3050" i="1" s="1"/>
  <c r="O3051" i="1"/>
  <c r="Q3051" i="1" s="1"/>
  <c r="O3052" i="1"/>
  <c r="Q3052" i="1" s="1"/>
  <c r="O3053" i="1"/>
  <c r="Q3053" i="1" s="1"/>
  <c r="O3054" i="1"/>
  <c r="Q3054" i="1" s="1"/>
  <c r="O3055" i="1"/>
  <c r="Q3055" i="1" s="1"/>
  <c r="O3056" i="1"/>
  <c r="Q3056" i="1" s="1"/>
  <c r="O3057" i="1"/>
  <c r="Q3057" i="1" s="1"/>
  <c r="O3058" i="1"/>
  <c r="Q3058" i="1" s="1"/>
  <c r="O3059" i="1"/>
  <c r="Q3059" i="1" s="1"/>
  <c r="O3060" i="1"/>
  <c r="Q3060" i="1" s="1"/>
  <c r="O3061" i="1"/>
  <c r="Q3061" i="1" s="1"/>
  <c r="O3062" i="1"/>
  <c r="Q3062" i="1" s="1"/>
  <c r="O3063" i="1"/>
  <c r="Q3063" i="1" s="1"/>
  <c r="O3064" i="1"/>
  <c r="Q3064" i="1" s="1"/>
  <c r="O3065" i="1"/>
  <c r="Q3065" i="1" s="1"/>
  <c r="O3066" i="1"/>
  <c r="Q3066" i="1" s="1"/>
  <c r="O3067" i="1"/>
  <c r="Q3067" i="1" s="1"/>
  <c r="O3068" i="1"/>
  <c r="Q3068" i="1" s="1"/>
  <c r="O3069" i="1"/>
  <c r="Q3069" i="1" s="1"/>
  <c r="O3070" i="1"/>
  <c r="Q3070" i="1" s="1"/>
  <c r="O3071" i="1"/>
  <c r="Q3071" i="1" s="1"/>
  <c r="O3072" i="1"/>
  <c r="Q3072" i="1" s="1"/>
  <c r="O3073" i="1"/>
  <c r="Q3073" i="1" s="1"/>
  <c r="O3074" i="1"/>
  <c r="Q3074" i="1" s="1"/>
  <c r="O3075" i="1"/>
  <c r="Q3075" i="1" s="1"/>
  <c r="O3076" i="1"/>
  <c r="Q3076" i="1" s="1"/>
  <c r="O3077" i="1"/>
  <c r="Q3077" i="1" s="1"/>
  <c r="O3078" i="1"/>
  <c r="Q3078" i="1" s="1"/>
  <c r="O3079" i="1"/>
  <c r="Q3079" i="1" s="1"/>
  <c r="O3080" i="1"/>
  <c r="Q3080" i="1" s="1"/>
  <c r="O3081" i="1"/>
  <c r="Q3081" i="1" s="1"/>
  <c r="O3082" i="1"/>
  <c r="Q3082" i="1" s="1"/>
  <c r="O3083" i="1"/>
  <c r="Q3083" i="1" s="1"/>
  <c r="O3084" i="1"/>
  <c r="Q3084" i="1" s="1"/>
  <c r="O3085" i="1"/>
  <c r="Q3085" i="1" s="1"/>
  <c r="O3086" i="1"/>
  <c r="Q3086" i="1" s="1"/>
  <c r="O3087" i="1"/>
  <c r="Q3087" i="1" s="1"/>
  <c r="O3088" i="1"/>
  <c r="Q3088" i="1" s="1"/>
  <c r="O3089" i="1"/>
  <c r="Q3089" i="1" s="1"/>
  <c r="O3090" i="1"/>
  <c r="Q3090" i="1" s="1"/>
  <c r="O3091" i="1"/>
  <c r="Q3091" i="1" s="1"/>
  <c r="O3092" i="1"/>
  <c r="Q3092" i="1" s="1"/>
  <c r="O3093" i="1"/>
  <c r="Q3093" i="1" s="1"/>
  <c r="O3094" i="1"/>
  <c r="Q3094" i="1" s="1"/>
  <c r="O3095" i="1"/>
  <c r="Q3095" i="1" s="1"/>
  <c r="O3096" i="1"/>
  <c r="Q3096" i="1" s="1"/>
  <c r="O3097" i="1"/>
  <c r="Q3097" i="1" s="1"/>
  <c r="O3098" i="1"/>
  <c r="Q3098" i="1" s="1"/>
  <c r="O3099" i="1"/>
  <c r="Q3099" i="1" s="1"/>
  <c r="O3100" i="1"/>
  <c r="Q3100" i="1" s="1"/>
  <c r="O3101" i="1"/>
  <c r="Q3101" i="1" s="1"/>
  <c r="O3102" i="1"/>
  <c r="Q3102" i="1" s="1"/>
  <c r="O3103" i="1"/>
  <c r="Q3103" i="1" s="1"/>
  <c r="O3104" i="1"/>
  <c r="Q3104" i="1" s="1"/>
  <c r="O3105" i="1"/>
  <c r="Q3105" i="1" s="1"/>
  <c r="O3106" i="1"/>
  <c r="Q3106" i="1" s="1"/>
  <c r="O3107" i="1"/>
  <c r="Q3107" i="1" s="1"/>
  <c r="O3108" i="1"/>
  <c r="Q3108" i="1" s="1"/>
  <c r="O3109" i="1"/>
  <c r="Q3109" i="1" s="1"/>
  <c r="O3110" i="1"/>
  <c r="Q3110" i="1" s="1"/>
  <c r="O3111" i="1"/>
  <c r="Q3111" i="1" s="1"/>
  <c r="O3112" i="1"/>
  <c r="Q3112" i="1" s="1"/>
  <c r="O3113" i="1"/>
  <c r="Q3113" i="1" s="1"/>
  <c r="O3114" i="1"/>
  <c r="Q3114" i="1" s="1"/>
  <c r="O3115" i="1"/>
  <c r="Q3115" i="1" s="1"/>
  <c r="O3116" i="1"/>
  <c r="Q3116" i="1" s="1"/>
  <c r="O3117" i="1"/>
  <c r="Q3117" i="1" s="1"/>
  <c r="O3118" i="1"/>
  <c r="Q3118" i="1" s="1"/>
  <c r="O3119" i="1"/>
  <c r="Q3119" i="1" s="1"/>
  <c r="O3120" i="1"/>
  <c r="Q3120" i="1" s="1"/>
  <c r="O3121" i="1"/>
  <c r="Q3121" i="1" s="1"/>
  <c r="O3122" i="1"/>
  <c r="Q3122" i="1" s="1"/>
  <c r="O3123" i="1"/>
  <c r="Q3123" i="1" s="1"/>
  <c r="O3124" i="1"/>
  <c r="Q3124" i="1" s="1"/>
  <c r="O3125" i="1"/>
  <c r="Q3125" i="1" s="1"/>
  <c r="O3126" i="1"/>
  <c r="Q3126" i="1" s="1"/>
  <c r="O3127" i="1"/>
  <c r="Q3127" i="1" s="1"/>
  <c r="O3128" i="1"/>
  <c r="Q3128" i="1" s="1"/>
  <c r="O3129" i="1"/>
  <c r="Q3129" i="1" s="1"/>
  <c r="O3130" i="1"/>
  <c r="Q3130" i="1" s="1"/>
  <c r="O3131" i="1"/>
  <c r="Q3131" i="1" s="1"/>
  <c r="O3132" i="1"/>
  <c r="Q3132" i="1" s="1"/>
  <c r="O3133" i="1"/>
  <c r="Q3133" i="1" s="1"/>
  <c r="O3134" i="1"/>
  <c r="Q3134" i="1" s="1"/>
  <c r="O3135" i="1"/>
  <c r="Q3135" i="1" s="1"/>
  <c r="O3136" i="1"/>
  <c r="Q3136" i="1" s="1"/>
  <c r="O3137" i="1"/>
  <c r="Q3137" i="1" s="1"/>
  <c r="O3138" i="1"/>
  <c r="Q3138" i="1" s="1"/>
  <c r="O3139" i="1"/>
  <c r="Q3139" i="1" s="1"/>
  <c r="O3140" i="1"/>
  <c r="Q3140" i="1" s="1"/>
  <c r="O3141" i="1"/>
  <c r="Q3141" i="1" s="1"/>
  <c r="O3142" i="1"/>
  <c r="Q3142" i="1" s="1"/>
  <c r="O3143" i="1"/>
  <c r="Q3143" i="1" s="1"/>
  <c r="O3144" i="1"/>
  <c r="Q3144" i="1" s="1"/>
  <c r="O3145" i="1"/>
  <c r="Q3145" i="1" s="1"/>
  <c r="O3146" i="1"/>
  <c r="Q3146" i="1" s="1"/>
  <c r="O3147" i="1"/>
  <c r="Q3147" i="1" s="1"/>
  <c r="O3148" i="1"/>
  <c r="Q3148" i="1" s="1"/>
  <c r="O3149" i="1"/>
  <c r="Q3149" i="1" s="1"/>
  <c r="O3150" i="1"/>
  <c r="Q3150" i="1" s="1"/>
  <c r="O3151" i="1"/>
  <c r="Q3151" i="1" s="1"/>
  <c r="O3152" i="1"/>
  <c r="Q3152" i="1" s="1"/>
  <c r="O3153" i="1"/>
  <c r="Q3153" i="1" s="1"/>
  <c r="O3154" i="1"/>
  <c r="Q3154" i="1" s="1"/>
  <c r="O3155" i="1"/>
  <c r="Q3155" i="1" s="1"/>
  <c r="O3156" i="1"/>
  <c r="Q3156" i="1" s="1"/>
  <c r="O3157" i="1"/>
  <c r="Q3157" i="1" s="1"/>
  <c r="O3158" i="1"/>
  <c r="Q3158" i="1" s="1"/>
  <c r="O3159" i="1"/>
  <c r="Q3159" i="1" s="1"/>
  <c r="O3160" i="1"/>
  <c r="Q3160" i="1" s="1"/>
  <c r="O3161" i="1"/>
  <c r="Q3161" i="1" s="1"/>
  <c r="O3162" i="1"/>
  <c r="Q3162" i="1" s="1"/>
  <c r="O3163" i="1"/>
  <c r="Q3163" i="1" s="1"/>
  <c r="O3164" i="1"/>
  <c r="Q3164" i="1" s="1"/>
  <c r="O3165" i="1"/>
  <c r="Q3165" i="1" s="1"/>
  <c r="O3166" i="1"/>
  <c r="Q3166" i="1" s="1"/>
  <c r="O3167" i="1"/>
  <c r="Q3167" i="1" s="1"/>
  <c r="O3168" i="1"/>
  <c r="Q3168" i="1" s="1"/>
  <c r="O3169" i="1"/>
  <c r="Q3169" i="1" s="1"/>
  <c r="O3170" i="1"/>
  <c r="Q3170" i="1" s="1"/>
  <c r="O3171" i="1"/>
  <c r="Q3171" i="1" s="1"/>
  <c r="O3172" i="1"/>
  <c r="Q3172" i="1" s="1"/>
  <c r="O3173" i="1"/>
  <c r="Q3173" i="1" s="1"/>
  <c r="O3174" i="1"/>
  <c r="Q3174" i="1" s="1"/>
  <c r="O3175" i="1"/>
  <c r="Q3175" i="1" s="1"/>
  <c r="O3176" i="1"/>
  <c r="Q3176" i="1" s="1"/>
  <c r="O3177" i="1"/>
  <c r="Q3177" i="1" s="1"/>
  <c r="O3178" i="1"/>
  <c r="Q3178" i="1" s="1"/>
  <c r="O3179" i="1"/>
  <c r="Q3179" i="1" s="1"/>
  <c r="O3180" i="1"/>
  <c r="Q3180" i="1" s="1"/>
  <c r="O3181" i="1"/>
  <c r="Q3181" i="1" s="1"/>
  <c r="O3182" i="1"/>
  <c r="Q3182" i="1" s="1"/>
  <c r="O3183" i="1"/>
  <c r="Q3183" i="1" s="1"/>
  <c r="O3184" i="1"/>
  <c r="Q3184" i="1" s="1"/>
  <c r="O3185" i="1"/>
  <c r="Q3185" i="1" s="1"/>
  <c r="O3186" i="1"/>
  <c r="Q3186" i="1" s="1"/>
  <c r="O3187" i="1"/>
  <c r="Q3187" i="1" s="1"/>
  <c r="O3188" i="1"/>
  <c r="Q3188" i="1" s="1"/>
  <c r="O3189" i="1"/>
  <c r="Q3189" i="1" s="1"/>
  <c r="O3190" i="1"/>
  <c r="Q3190" i="1" s="1"/>
  <c r="O3191" i="1"/>
  <c r="Q3191" i="1" s="1"/>
  <c r="O3192" i="1"/>
  <c r="Q3192" i="1" s="1"/>
  <c r="O3193" i="1"/>
  <c r="Q3193" i="1" s="1"/>
  <c r="O3194" i="1"/>
  <c r="Q3194" i="1" s="1"/>
  <c r="O3195" i="1"/>
  <c r="Q3195" i="1" s="1"/>
  <c r="O3196" i="1"/>
  <c r="Q3196" i="1" s="1"/>
  <c r="O3197" i="1"/>
  <c r="Q3197" i="1" s="1"/>
  <c r="O3198" i="1"/>
  <c r="Q3198" i="1" s="1"/>
  <c r="O3199" i="1"/>
  <c r="Q3199" i="1" s="1"/>
  <c r="O3200" i="1"/>
  <c r="Q3200" i="1" s="1"/>
  <c r="O3201" i="1"/>
  <c r="Q3201" i="1" s="1"/>
  <c r="O3202" i="1"/>
  <c r="Q3202" i="1" s="1"/>
  <c r="O3203" i="1"/>
  <c r="Q3203" i="1" s="1"/>
  <c r="O3204" i="1"/>
  <c r="Q3204" i="1" s="1"/>
  <c r="O3205" i="1"/>
  <c r="Q3205" i="1" s="1"/>
  <c r="O3206" i="1"/>
  <c r="Q3206" i="1" s="1"/>
  <c r="O3207" i="1"/>
  <c r="Q3207" i="1" s="1"/>
  <c r="O3208" i="1"/>
  <c r="Q3208" i="1" s="1"/>
  <c r="O3209" i="1"/>
  <c r="Q3209" i="1" s="1"/>
  <c r="O3210" i="1"/>
  <c r="Q3210" i="1" s="1"/>
  <c r="O3211" i="1"/>
  <c r="Q3211" i="1" s="1"/>
  <c r="O3212" i="1"/>
  <c r="Q3212" i="1" s="1"/>
  <c r="O3213" i="1"/>
  <c r="Q3213" i="1" s="1"/>
  <c r="O3214" i="1"/>
  <c r="Q3214" i="1" s="1"/>
  <c r="O3215" i="1"/>
  <c r="Q3215" i="1" s="1"/>
  <c r="O3216" i="1"/>
  <c r="Q3216" i="1" s="1"/>
  <c r="O3217" i="1"/>
  <c r="Q3217" i="1" s="1"/>
  <c r="O3218" i="1"/>
  <c r="Q3218" i="1" s="1"/>
  <c r="O3219" i="1"/>
  <c r="Q3219" i="1" s="1"/>
  <c r="O3220" i="1"/>
  <c r="Q3220" i="1" s="1"/>
  <c r="O3221" i="1"/>
  <c r="Q3221" i="1" s="1"/>
  <c r="O3222" i="1"/>
  <c r="Q3222" i="1" s="1"/>
  <c r="O3223" i="1"/>
  <c r="Q3223" i="1" s="1"/>
  <c r="O3224" i="1"/>
  <c r="Q3224" i="1" s="1"/>
  <c r="O3225" i="1"/>
  <c r="Q3225" i="1" s="1"/>
  <c r="O3226" i="1"/>
  <c r="Q3226" i="1" s="1"/>
  <c r="O3227" i="1"/>
  <c r="Q3227" i="1" s="1"/>
  <c r="O3228" i="1"/>
  <c r="Q3228" i="1" s="1"/>
  <c r="O3229" i="1"/>
  <c r="Q3229" i="1" s="1"/>
  <c r="O3230" i="1"/>
  <c r="Q3230" i="1" s="1"/>
  <c r="O3231" i="1"/>
  <c r="Q3231" i="1" s="1"/>
  <c r="O3232" i="1"/>
  <c r="Q3232" i="1" s="1"/>
  <c r="O3233" i="1"/>
  <c r="Q3233" i="1" s="1"/>
  <c r="O3234" i="1"/>
  <c r="Q3234" i="1" s="1"/>
  <c r="O3235" i="1"/>
  <c r="Q3235" i="1" s="1"/>
  <c r="O3236" i="1"/>
  <c r="Q3236" i="1" s="1"/>
  <c r="O3237" i="1"/>
  <c r="Q3237" i="1" s="1"/>
  <c r="O3238" i="1"/>
  <c r="Q3238" i="1" s="1"/>
  <c r="O3239" i="1"/>
  <c r="Q3239" i="1" s="1"/>
  <c r="O3240" i="1"/>
  <c r="Q3240" i="1" s="1"/>
  <c r="O3241" i="1"/>
  <c r="Q3241" i="1" s="1"/>
  <c r="O3242" i="1"/>
  <c r="Q3242" i="1" s="1"/>
  <c r="O3243" i="1"/>
  <c r="Q3243" i="1" s="1"/>
  <c r="O3244" i="1"/>
  <c r="Q3244" i="1" s="1"/>
  <c r="O3245" i="1"/>
  <c r="Q3245" i="1" s="1"/>
  <c r="O3246" i="1"/>
  <c r="Q3246" i="1" s="1"/>
  <c r="O3247" i="1"/>
  <c r="Q3247" i="1" s="1"/>
  <c r="O3248" i="1"/>
  <c r="Q3248" i="1" s="1"/>
  <c r="O3249" i="1"/>
  <c r="Q3249" i="1" s="1"/>
  <c r="O3250" i="1"/>
  <c r="Q3250" i="1" s="1"/>
  <c r="O3251" i="1"/>
  <c r="Q3251" i="1" s="1"/>
  <c r="O3252" i="1"/>
  <c r="Q3252" i="1" s="1"/>
  <c r="O3253" i="1"/>
  <c r="Q3253" i="1" s="1"/>
  <c r="O3254" i="1"/>
  <c r="Q3254" i="1" s="1"/>
  <c r="O3255" i="1"/>
  <c r="Q3255" i="1" s="1"/>
  <c r="O3256" i="1"/>
  <c r="Q3256" i="1" s="1"/>
  <c r="O3257" i="1"/>
  <c r="Q3257" i="1" s="1"/>
  <c r="O3258" i="1"/>
  <c r="Q3258" i="1" s="1"/>
  <c r="O3259" i="1"/>
  <c r="Q3259" i="1" s="1"/>
  <c r="O3260" i="1"/>
  <c r="Q3260" i="1" s="1"/>
  <c r="O3261" i="1"/>
  <c r="Q3261" i="1" s="1"/>
  <c r="O3262" i="1"/>
  <c r="Q3262" i="1" s="1"/>
  <c r="O3263" i="1"/>
  <c r="Q3263" i="1" s="1"/>
  <c r="O3264" i="1"/>
  <c r="Q3264" i="1" s="1"/>
  <c r="O3265" i="1"/>
  <c r="Q3265" i="1" s="1"/>
  <c r="O3266" i="1"/>
  <c r="Q3266" i="1" s="1"/>
  <c r="O3267" i="1"/>
  <c r="Q3267" i="1" s="1"/>
  <c r="O3268" i="1"/>
  <c r="Q3268" i="1" s="1"/>
  <c r="O3269" i="1"/>
  <c r="Q3269" i="1" s="1"/>
  <c r="O3270" i="1"/>
  <c r="Q3270" i="1" s="1"/>
  <c r="O3271" i="1"/>
  <c r="Q3271" i="1" s="1"/>
  <c r="O3272" i="1"/>
  <c r="Q3272" i="1" s="1"/>
  <c r="O3273" i="1"/>
  <c r="Q3273" i="1" s="1"/>
  <c r="O3274" i="1"/>
  <c r="Q3274" i="1" s="1"/>
  <c r="O3275" i="1"/>
  <c r="Q3275" i="1" s="1"/>
  <c r="O3276" i="1"/>
  <c r="Q3276" i="1" s="1"/>
  <c r="O3277" i="1"/>
  <c r="Q3277" i="1" s="1"/>
  <c r="O3278" i="1"/>
  <c r="Q3278" i="1" s="1"/>
  <c r="O3279" i="1"/>
  <c r="Q3279" i="1" s="1"/>
  <c r="O3280" i="1"/>
  <c r="Q3280" i="1" s="1"/>
  <c r="O3281" i="1"/>
  <c r="Q3281" i="1" s="1"/>
  <c r="O3282" i="1"/>
  <c r="Q3282" i="1" s="1"/>
  <c r="O3283" i="1"/>
  <c r="Q3283" i="1" s="1"/>
  <c r="O3284" i="1"/>
  <c r="Q3284" i="1" s="1"/>
  <c r="O3285" i="1"/>
  <c r="Q3285" i="1" s="1"/>
  <c r="O3286" i="1"/>
  <c r="Q3286" i="1" s="1"/>
  <c r="O3287" i="1"/>
  <c r="Q3287" i="1" s="1"/>
  <c r="O3288" i="1"/>
  <c r="Q3288" i="1" s="1"/>
  <c r="O3289" i="1"/>
  <c r="Q3289" i="1" s="1"/>
  <c r="O3290" i="1"/>
  <c r="Q3290" i="1" s="1"/>
  <c r="O3291" i="1"/>
  <c r="Q3291" i="1" s="1"/>
  <c r="O3292" i="1"/>
  <c r="Q3292" i="1" s="1"/>
  <c r="O3293" i="1"/>
  <c r="Q3293" i="1" s="1"/>
  <c r="O3294" i="1"/>
  <c r="Q3294" i="1" s="1"/>
  <c r="O3295" i="1"/>
  <c r="Q3295" i="1" s="1"/>
  <c r="O3296" i="1"/>
  <c r="Q3296" i="1" s="1"/>
  <c r="O3297" i="1"/>
  <c r="Q3297" i="1" s="1"/>
  <c r="O3298" i="1"/>
  <c r="Q3298" i="1" s="1"/>
  <c r="O3299" i="1"/>
  <c r="Q3299" i="1" s="1"/>
  <c r="O3300" i="1"/>
  <c r="Q3300" i="1" s="1"/>
  <c r="O3301" i="1"/>
  <c r="Q3301" i="1" s="1"/>
  <c r="O3302" i="1"/>
  <c r="Q3302" i="1" s="1"/>
  <c r="O3303" i="1"/>
  <c r="Q3303" i="1" s="1"/>
  <c r="O3304" i="1"/>
  <c r="Q3304" i="1" s="1"/>
  <c r="O3305" i="1"/>
  <c r="Q3305" i="1" s="1"/>
  <c r="O3306" i="1"/>
  <c r="Q3306" i="1" s="1"/>
  <c r="O3307" i="1"/>
  <c r="Q3307" i="1" s="1"/>
  <c r="O3308" i="1"/>
  <c r="Q3308" i="1" s="1"/>
  <c r="O3309" i="1"/>
  <c r="Q3309" i="1" s="1"/>
  <c r="O3310" i="1"/>
  <c r="Q3310" i="1" s="1"/>
  <c r="O3311" i="1"/>
  <c r="Q3311" i="1" s="1"/>
  <c r="O3312" i="1"/>
  <c r="Q3312" i="1" s="1"/>
  <c r="O3313" i="1"/>
  <c r="Q3313" i="1" s="1"/>
  <c r="O3314" i="1"/>
  <c r="Q3314" i="1" s="1"/>
  <c r="O3315" i="1"/>
  <c r="Q3315" i="1" s="1"/>
  <c r="O3316" i="1"/>
  <c r="Q3316" i="1" s="1"/>
  <c r="O3317" i="1"/>
  <c r="Q3317" i="1" s="1"/>
  <c r="O3318" i="1"/>
  <c r="Q3318" i="1" s="1"/>
  <c r="O3319" i="1"/>
  <c r="Q3319" i="1" s="1"/>
  <c r="O3320" i="1"/>
  <c r="Q3320" i="1" s="1"/>
  <c r="O3321" i="1"/>
  <c r="Q3321" i="1" s="1"/>
  <c r="O3322" i="1"/>
  <c r="Q3322" i="1" s="1"/>
  <c r="O3323" i="1"/>
  <c r="Q3323" i="1" s="1"/>
  <c r="O3324" i="1"/>
  <c r="Q3324" i="1" s="1"/>
  <c r="O3325" i="1"/>
  <c r="Q3325" i="1" s="1"/>
  <c r="O3326" i="1"/>
  <c r="Q3326" i="1" s="1"/>
  <c r="O3327" i="1"/>
  <c r="Q3327" i="1" s="1"/>
  <c r="O3328" i="1"/>
  <c r="Q3328" i="1" s="1"/>
  <c r="O3329" i="1"/>
  <c r="Q3329" i="1" s="1"/>
  <c r="O3330" i="1"/>
  <c r="Q3330" i="1" s="1"/>
  <c r="O3331" i="1"/>
  <c r="Q3331" i="1" s="1"/>
  <c r="O3332" i="1"/>
  <c r="Q3332" i="1" s="1"/>
  <c r="O3333" i="1"/>
  <c r="Q3333" i="1" s="1"/>
  <c r="O3334" i="1"/>
  <c r="Q3334" i="1" s="1"/>
  <c r="O3335" i="1"/>
  <c r="Q3335" i="1" s="1"/>
  <c r="O3336" i="1"/>
  <c r="Q3336" i="1" s="1"/>
  <c r="O3337" i="1"/>
  <c r="Q3337" i="1" s="1"/>
  <c r="O3338" i="1"/>
  <c r="Q3338" i="1" s="1"/>
  <c r="O3339" i="1"/>
  <c r="Q3339" i="1" s="1"/>
  <c r="O3340" i="1"/>
  <c r="Q3340" i="1" s="1"/>
  <c r="O3341" i="1"/>
  <c r="Q3341" i="1" s="1"/>
  <c r="O3342" i="1"/>
  <c r="Q3342" i="1" s="1"/>
  <c r="O3343" i="1"/>
  <c r="Q3343" i="1" s="1"/>
  <c r="O3344" i="1"/>
  <c r="Q3344" i="1" s="1"/>
  <c r="O3345" i="1"/>
  <c r="Q3345" i="1" s="1"/>
  <c r="O3346" i="1"/>
  <c r="Q3346" i="1" s="1"/>
  <c r="O3347" i="1"/>
  <c r="Q3347" i="1" s="1"/>
  <c r="O3348" i="1"/>
  <c r="Q3348" i="1" s="1"/>
  <c r="O3349" i="1"/>
  <c r="Q3349" i="1" s="1"/>
  <c r="O3350" i="1"/>
  <c r="Q3350" i="1" s="1"/>
  <c r="O3351" i="1"/>
  <c r="Q3351" i="1" s="1"/>
  <c r="O3352" i="1"/>
  <c r="Q3352" i="1" s="1"/>
  <c r="O3353" i="1"/>
  <c r="Q3353" i="1" s="1"/>
  <c r="O3354" i="1"/>
  <c r="Q3354" i="1" s="1"/>
  <c r="O3355" i="1"/>
  <c r="Q3355" i="1" s="1"/>
  <c r="O3356" i="1"/>
  <c r="Q3356" i="1" s="1"/>
  <c r="O3357" i="1"/>
  <c r="Q3357" i="1" s="1"/>
  <c r="O3358" i="1"/>
  <c r="Q3358" i="1" s="1"/>
  <c r="O3359" i="1"/>
  <c r="Q3359" i="1" s="1"/>
  <c r="O3360" i="1"/>
  <c r="Q3360" i="1" s="1"/>
  <c r="O3361" i="1"/>
  <c r="Q3361" i="1" s="1"/>
  <c r="O3362" i="1"/>
  <c r="Q3362" i="1" s="1"/>
  <c r="O3363" i="1"/>
  <c r="Q3363" i="1" s="1"/>
  <c r="O3364" i="1"/>
  <c r="Q3364" i="1" s="1"/>
  <c r="O3365" i="1"/>
  <c r="Q3365" i="1" s="1"/>
  <c r="O3366" i="1"/>
  <c r="Q3366" i="1" s="1"/>
  <c r="O3367" i="1"/>
  <c r="Q3367" i="1" s="1"/>
  <c r="O3368" i="1"/>
  <c r="Q3368" i="1" s="1"/>
  <c r="O3369" i="1"/>
  <c r="Q3369" i="1" s="1"/>
  <c r="O3370" i="1"/>
  <c r="Q3370" i="1" s="1"/>
  <c r="O3371" i="1"/>
  <c r="Q3371" i="1" s="1"/>
  <c r="O3372" i="1"/>
  <c r="Q3372" i="1" s="1"/>
  <c r="O3373" i="1"/>
  <c r="Q3373" i="1" s="1"/>
  <c r="O3374" i="1"/>
  <c r="Q3374" i="1" s="1"/>
  <c r="O3375" i="1"/>
  <c r="Q3375" i="1" s="1"/>
  <c r="O3376" i="1"/>
  <c r="Q3376" i="1" s="1"/>
  <c r="O3377" i="1"/>
  <c r="Q3377" i="1" s="1"/>
  <c r="O3378" i="1"/>
  <c r="Q3378" i="1" s="1"/>
  <c r="O3379" i="1"/>
  <c r="Q3379" i="1" s="1"/>
  <c r="O3380" i="1"/>
  <c r="Q3380" i="1" s="1"/>
  <c r="O3381" i="1"/>
  <c r="Q3381" i="1" s="1"/>
  <c r="O3382" i="1"/>
  <c r="Q3382" i="1" s="1"/>
  <c r="O3383" i="1"/>
  <c r="Q3383" i="1" s="1"/>
  <c r="O3384" i="1"/>
  <c r="Q3384" i="1" s="1"/>
  <c r="O3385" i="1"/>
  <c r="Q3385" i="1" s="1"/>
  <c r="O3386" i="1"/>
  <c r="Q3386" i="1" s="1"/>
  <c r="O3387" i="1"/>
  <c r="Q3387" i="1" s="1"/>
  <c r="O3388" i="1"/>
  <c r="Q3388" i="1" s="1"/>
  <c r="O3389" i="1"/>
  <c r="Q3389" i="1" s="1"/>
  <c r="O3390" i="1"/>
  <c r="Q3390" i="1" s="1"/>
  <c r="O3391" i="1"/>
  <c r="Q3391" i="1" s="1"/>
  <c r="O3392" i="1"/>
  <c r="Q3392" i="1" s="1"/>
  <c r="O3393" i="1"/>
  <c r="Q3393" i="1" s="1"/>
  <c r="O3394" i="1"/>
  <c r="Q3394" i="1" s="1"/>
  <c r="O3395" i="1"/>
  <c r="Q3395" i="1" s="1"/>
  <c r="O3396" i="1"/>
  <c r="Q3396" i="1" s="1"/>
  <c r="O3397" i="1"/>
  <c r="Q3397" i="1" s="1"/>
  <c r="O3398" i="1"/>
  <c r="Q3398" i="1" s="1"/>
  <c r="O3399" i="1"/>
  <c r="Q3399" i="1" s="1"/>
  <c r="O3400" i="1"/>
  <c r="Q3400" i="1" s="1"/>
  <c r="O3401" i="1"/>
  <c r="Q3401" i="1" s="1"/>
  <c r="O3402" i="1"/>
  <c r="Q3402" i="1" s="1"/>
  <c r="O3403" i="1"/>
  <c r="Q3403" i="1" s="1"/>
  <c r="O3404" i="1"/>
  <c r="Q3404" i="1" s="1"/>
  <c r="O3405" i="1"/>
  <c r="Q3405" i="1" s="1"/>
  <c r="O3406" i="1"/>
  <c r="Q3406" i="1" s="1"/>
  <c r="O3407" i="1"/>
  <c r="Q3407" i="1" s="1"/>
  <c r="O3408" i="1"/>
  <c r="Q3408" i="1" s="1"/>
  <c r="O3409" i="1"/>
  <c r="Q3409" i="1" s="1"/>
  <c r="O3410" i="1"/>
  <c r="Q3410" i="1" s="1"/>
  <c r="O3411" i="1"/>
  <c r="Q3411" i="1" s="1"/>
  <c r="O3412" i="1"/>
  <c r="Q3412" i="1" s="1"/>
  <c r="O3413" i="1"/>
  <c r="Q3413" i="1" s="1"/>
  <c r="O3414" i="1"/>
  <c r="Q3414" i="1" s="1"/>
  <c r="O3415" i="1"/>
  <c r="Q3415" i="1" s="1"/>
  <c r="O3416" i="1"/>
  <c r="Q3416" i="1" s="1"/>
  <c r="O3417" i="1"/>
  <c r="Q3417" i="1" s="1"/>
  <c r="O3418" i="1"/>
  <c r="Q3418" i="1" s="1"/>
  <c r="O3419" i="1"/>
  <c r="Q3419" i="1" s="1"/>
  <c r="O3420" i="1"/>
  <c r="Q3420" i="1" s="1"/>
  <c r="O3421" i="1"/>
  <c r="Q3421" i="1" s="1"/>
  <c r="O3422" i="1"/>
  <c r="Q3422" i="1" s="1"/>
  <c r="O3423" i="1"/>
  <c r="Q3423" i="1" s="1"/>
  <c r="O3424" i="1"/>
  <c r="Q3424" i="1" s="1"/>
  <c r="O3425" i="1"/>
  <c r="Q3425" i="1" s="1"/>
  <c r="O3426" i="1"/>
  <c r="Q3426" i="1" s="1"/>
  <c r="O3427" i="1"/>
  <c r="Q3427" i="1" s="1"/>
  <c r="O3428" i="1"/>
  <c r="Q3428" i="1" s="1"/>
  <c r="O3429" i="1"/>
  <c r="Q3429" i="1" s="1"/>
  <c r="O3430" i="1"/>
  <c r="Q3430" i="1" s="1"/>
  <c r="O3431" i="1"/>
  <c r="Q3431" i="1" s="1"/>
  <c r="O3432" i="1"/>
  <c r="Q3432" i="1" s="1"/>
  <c r="O3433" i="1"/>
  <c r="Q3433" i="1" s="1"/>
  <c r="O3434" i="1"/>
  <c r="Q3434" i="1" s="1"/>
  <c r="O3435" i="1"/>
  <c r="Q3435" i="1" s="1"/>
  <c r="O3436" i="1"/>
  <c r="Q3436" i="1" s="1"/>
  <c r="O3437" i="1"/>
  <c r="Q3437" i="1" s="1"/>
  <c r="O3438" i="1"/>
  <c r="Q3438" i="1" s="1"/>
  <c r="O3439" i="1"/>
  <c r="Q3439" i="1" s="1"/>
  <c r="O3440" i="1"/>
  <c r="Q3440" i="1" s="1"/>
  <c r="O3441" i="1"/>
  <c r="Q3441" i="1" s="1"/>
  <c r="O3442" i="1"/>
  <c r="Q3442" i="1" s="1"/>
  <c r="O3443" i="1"/>
  <c r="Q3443" i="1" s="1"/>
  <c r="O3444" i="1"/>
  <c r="Q3444" i="1" s="1"/>
  <c r="O3445" i="1"/>
  <c r="Q3445" i="1" s="1"/>
  <c r="O3446" i="1"/>
  <c r="Q3446" i="1" s="1"/>
  <c r="O3447" i="1"/>
  <c r="Q3447" i="1" s="1"/>
  <c r="O3448" i="1"/>
  <c r="Q3448" i="1" s="1"/>
  <c r="O3449" i="1"/>
  <c r="Q3449" i="1" s="1"/>
  <c r="O3450" i="1"/>
  <c r="Q3450" i="1" s="1"/>
  <c r="O3451" i="1"/>
  <c r="Q3451" i="1" s="1"/>
  <c r="O3452" i="1"/>
  <c r="Q3452" i="1" s="1"/>
  <c r="O3453" i="1"/>
  <c r="Q3453" i="1" s="1"/>
  <c r="O3454" i="1"/>
  <c r="Q3454" i="1" s="1"/>
  <c r="O3455" i="1"/>
  <c r="Q3455" i="1" s="1"/>
  <c r="O3456" i="1"/>
  <c r="Q3456" i="1" s="1"/>
  <c r="O3457" i="1"/>
  <c r="Q3457" i="1" s="1"/>
  <c r="O3458" i="1"/>
  <c r="Q3458" i="1" s="1"/>
  <c r="O3459" i="1"/>
  <c r="Q3459" i="1" s="1"/>
  <c r="O3460" i="1"/>
  <c r="Q3460" i="1" s="1"/>
  <c r="O3461" i="1"/>
  <c r="Q3461" i="1" s="1"/>
  <c r="O3462" i="1"/>
  <c r="Q3462" i="1" s="1"/>
  <c r="O3463" i="1"/>
  <c r="Q3463" i="1" s="1"/>
  <c r="O3464" i="1"/>
  <c r="Q3464" i="1" s="1"/>
  <c r="O3465" i="1"/>
  <c r="Q3465" i="1" s="1"/>
  <c r="O3466" i="1"/>
  <c r="Q3466" i="1" s="1"/>
  <c r="O3467" i="1"/>
  <c r="Q3467" i="1" s="1"/>
  <c r="O3468" i="1"/>
  <c r="Q3468" i="1" s="1"/>
  <c r="O3469" i="1"/>
  <c r="Q3469" i="1" s="1"/>
  <c r="O3470" i="1"/>
  <c r="Q3470" i="1" s="1"/>
  <c r="O3471" i="1"/>
  <c r="Q3471" i="1" s="1"/>
  <c r="O3472" i="1"/>
  <c r="Q3472" i="1" s="1"/>
  <c r="O3473" i="1"/>
  <c r="Q3473" i="1" s="1"/>
  <c r="O3474" i="1"/>
  <c r="Q3474" i="1" s="1"/>
  <c r="O3475" i="1"/>
  <c r="Q3475" i="1" s="1"/>
  <c r="O3476" i="1"/>
  <c r="Q3476" i="1" s="1"/>
  <c r="O3477" i="1"/>
  <c r="Q3477" i="1" s="1"/>
  <c r="O3478" i="1"/>
  <c r="Q3478" i="1" s="1"/>
  <c r="O3479" i="1"/>
  <c r="Q3479" i="1" s="1"/>
  <c r="O3480" i="1"/>
  <c r="Q3480" i="1" s="1"/>
  <c r="O3481" i="1"/>
  <c r="Q3481" i="1" s="1"/>
  <c r="O3482" i="1"/>
  <c r="Q3482" i="1" s="1"/>
  <c r="O3483" i="1"/>
  <c r="Q3483" i="1" s="1"/>
  <c r="O3484" i="1"/>
  <c r="Q3484" i="1" s="1"/>
  <c r="O3485" i="1"/>
  <c r="Q3485" i="1" s="1"/>
  <c r="O3486" i="1"/>
  <c r="Q3486" i="1" s="1"/>
  <c r="O3487" i="1"/>
  <c r="Q3487" i="1" s="1"/>
  <c r="O3488" i="1"/>
  <c r="Q3488" i="1" s="1"/>
  <c r="O3489" i="1"/>
  <c r="Q3489" i="1" s="1"/>
  <c r="O3490" i="1"/>
  <c r="Q3490" i="1" s="1"/>
  <c r="O3491" i="1"/>
  <c r="Q3491" i="1" s="1"/>
  <c r="O3492" i="1"/>
  <c r="Q3492" i="1" s="1"/>
  <c r="O3493" i="1"/>
  <c r="Q3493" i="1" s="1"/>
  <c r="O3494" i="1"/>
  <c r="Q3494" i="1" s="1"/>
  <c r="O3495" i="1"/>
  <c r="Q3495" i="1" s="1"/>
  <c r="O3496" i="1"/>
  <c r="Q3496" i="1" s="1"/>
  <c r="O3497" i="1"/>
  <c r="Q3497" i="1" s="1"/>
  <c r="O3498" i="1"/>
  <c r="Q3498" i="1" s="1"/>
  <c r="O3499" i="1"/>
  <c r="Q3499" i="1" s="1"/>
  <c r="O3500" i="1"/>
  <c r="Q3500" i="1" s="1"/>
  <c r="O3501" i="1"/>
  <c r="Q3501" i="1" s="1"/>
  <c r="O3502" i="1"/>
  <c r="Q3502" i="1" s="1"/>
  <c r="O3503" i="1"/>
  <c r="Q3503" i="1" s="1"/>
  <c r="O3504" i="1"/>
  <c r="Q3504" i="1" s="1"/>
  <c r="O3505" i="1"/>
  <c r="Q3505" i="1" s="1"/>
  <c r="O3506" i="1"/>
  <c r="Q3506" i="1" s="1"/>
  <c r="O3507" i="1"/>
  <c r="Q3507" i="1" s="1"/>
  <c r="O3508" i="1"/>
  <c r="Q3508" i="1" s="1"/>
  <c r="O3509" i="1"/>
  <c r="Q3509" i="1" s="1"/>
  <c r="O3510" i="1"/>
  <c r="Q3510" i="1" s="1"/>
  <c r="O3511" i="1"/>
  <c r="Q3511" i="1" s="1"/>
  <c r="O3512" i="1"/>
  <c r="Q3512" i="1" s="1"/>
  <c r="O3513" i="1"/>
  <c r="Q3513" i="1" s="1"/>
  <c r="O3514" i="1"/>
  <c r="Q3514" i="1" s="1"/>
  <c r="O3515" i="1"/>
  <c r="Q3515" i="1" s="1"/>
  <c r="O3516" i="1"/>
  <c r="Q3516" i="1" s="1"/>
  <c r="O3517" i="1"/>
  <c r="Q3517" i="1" s="1"/>
  <c r="O3518" i="1"/>
  <c r="Q3518" i="1" s="1"/>
  <c r="O3519" i="1"/>
  <c r="Q3519" i="1" s="1"/>
  <c r="O3520" i="1"/>
  <c r="Q3520" i="1" s="1"/>
  <c r="O3521" i="1"/>
  <c r="Q3521" i="1" s="1"/>
  <c r="O3522" i="1"/>
  <c r="Q3522" i="1" s="1"/>
  <c r="O3523" i="1"/>
  <c r="Q3523" i="1" s="1"/>
  <c r="O3524" i="1"/>
  <c r="Q3524" i="1" s="1"/>
  <c r="O3525" i="1"/>
  <c r="Q3525" i="1" s="1"/>
  <c r="O3526" i="1"/>
  <c r="Q3526" i="1" s="1"/>
  <c r="O3527" i="1"/>
  <c r="Q3527" i="1" s="1"/>
  <c r="O3528" i="1"/>
  <c r="Q3528" i="1" s="1"/>
  <c r="O3529" i="1"/>
  <c r="Q3529" i="1" s="1"/>
  <c r="O3530" i="1"/>
  <c r="Q3530" i="1" s="1"/>
  <c r="O3531" i="1"/>
  <c r="Q3531" i="1" s="1"/>
  <c r="O3532" i="1"/>
  <c r="Q3532" i="1" s="1"/>
  <c r="O3533" i="1"/>
  <c r="Q3533" i="1" s="1"/>
  <c r="O3534" i="1"/>
  <c r="Q3534" i="1" s="1"/>
  <c r="O3535" i="1"/>
  <c r="Q3535" i="1" s="1"/>
  <c r="O3536" i="1"/>
  <c r="Q3536" i="1" s="1"/>
  <c r="O3537" i="1"/>
  <c r="Q3537" i="1" s="1"/>
  <c r="O3538" i="1"/>
  <c r="Q3538" i="1" s="1"/>
  <c r="O3539" i="1"/>
  <c r="Q3539" i="1" s="1"/>
  <c r="O3540" i="1"/>
  <c r="Q3540" i="1" s="1"/>
  <c r="O3541" i="1"/>
  <c r="Q3541" i="1" s="1"/>
  <c r="O3542" i="1"/>
  <c r="Q3542" i="1" s="1"/>
  <c r="O3543" i="1"/>
  <c r="Q3543" i="1" s="1"/>
  <c r="O3544" i="1"/>
  <c r="Q3544" i="1" s="1"/>
  <c r="O3545" i="1"/>
  <c r="Q3545" i="1" s="1"/>
  <c r="O3546" i="1"/>
  <c r="Q3546" i="1" s="1"/>
  <c r="O3547" i="1"/>
  <c r="Q3547" i="1" s="1"/>
  <c r="O3548" i="1"/>
  <c r="Q3548" i="1" s="1"/>
  <c r="O3549" i="1"/>
  <c r="Q3549" i="1" s="1"/>
  <c r="O3550" i="1"/>
  <c r="Q3550" i="1" s="1"/>
  <c r="O3551" i="1"/>
  <c r="Q3551" i="1" s="1"/>
  <c r="O3552" i="1"/>
  <c r="Q3552" i="1" s="1"/>
  <c r="O3553" i="1"/>
  <c r="Q3553" i="1" s="1"/>
  <c r="O3554" i="1"/>
  <c r="Q3554" i="1" s="1"/>
  <c r="O3555" i="1"/>
  <c r="Q3555" i="1" s="1"/>
  <c r="O3556" i="1"/>
  <c r="Q3556" i="1" s="1"/>
  <c r="O3557" i="1"/>
  <c r="Q3557" i="1" s="1"/>
  <c r="O3558" i="1"/>
  <c r="Q3558" i="1" s="1"/>
  <c r="O3559" i="1"/>
  <c r="Q3559" i="1" s="1"/>
  <c r="O3560" i="1"/>
  <c r="Q3560" i="1" s="1"/>
  <c r="O3561" i="1"/>
  <c r="Q3561" i="1" s="1"/>
  <c r="O3562" i="1"/>
  <c r="Q3562" i="1" s="1"/>
  <c r="O3563" i="1"/>
  <c r="Q3563" i="1" s="1"/>
  <c r="O3564" i="1"/>
  <c r="Q3564" i="1" s="1"/>
  <c r="O3565" i="1"/>
  <c r="Q3565" i="1" s="1"/>
  <c r="O3566" i="1"/>
  <c r="Q3566" i="1" s="1"/>
  <c r="O3567" i="1"/>
  <c r="Q3567" i="1" s="1"/>
  <c r="O3568" i="1"/>
  <c r="Q3568" i="1" s="1"/>
  <c r="O3569" i="1"/>
  <c r="Q3569" i="1" s="1"/>
  <c r="O3570" i="1"/>
  <c r="Q3570" i="1" s="1"/>
  <c r="O3571" i="1"/>
  <c r="Q3571" i="1" s="1"/>
  <c r="O3572" i="1"/>
  <c r="Q3572" i="1" s="1"/>
  <c r="O3573" i="1"/>
  <c r="Q3573" i="1" s="1"/>
  <c r="O3574" i="1"/>
  <c r="Q3574" i="1" s="1"/>
  <c r="O3575" i="1"/>
  <c r="Q3575" i="1" s="1"/>
  <c r="O3576" i="1"/>
  <c r="Q3576" i="1" s="1"/>
  <c r="O3577" i="1"/>
  <c r="Q3577" i="1" s="1"/>
  <c r="O3578" i="1"/>
  <c r="Q3578" i="1" s="1"/>
  <c r="O3579" i="1"/>
  <c r="Q3579" i="1" s="1"/>
  <c r="O3580" i="1"/>
  <c r="Q3580" i="1" s="1"/>
  <c r="O3581" i="1"/>
  <c r="Q3581" i="1" s="1"/>
  <c r="O3582" i="1"/>
  <c r="Q3582" i="1" s="1"/>
  <c r="O3583" i="1"/>
  <c r="Q3583" i="1" s="1"/>
  <c r="O3584" i="1"/>
  <c r="Q3584" i="1" s="1"/>
  <c r="O3585" i="1"/>
  <c r="Q3585" i="1" s="1"/>
  <c r="O3586" i="1"/>
  <c r="Q3586" i="1" s="1"/>
  <c r="O3587" i="1"/>
  <c r="Q3587" i="1" s="1"/>
  <c r="O3588" i="1"/>
  <c r="Q3588" i="1" s="1"/>
  <c r="O3589" i="1"/>
  <c r="Q3589" i="1" s="1"/>
  <c r="O3590" i="1"/>
  <c r="Q3590" i="1" s="1"/>
  <c r="O3591" i="1"/>
  <c r="Q3591" i="1" s="1"/>
  <c r="O3592" i="1"/>
  <c r="Q3592" i="1" s="1"/>
  <c r="O3593" i="1"/>
  <c r="Q3593" i="1" s="1"/>
  <c r="O3594" i="1"/>
  <c r="Q3594" i="1" s="1"/>
  <c r="O3595" i="1"/>
  <c r="Q3595" i="1" s="1"/>
  <c r="O3596" i="1"/>
  <c r="Q3596" i="1" s="1"/>
  <c r="O3597" i="1"/>
  <c r="Q3597" i="1" s="1"/>
  <c r="O3598" i="1"/>
  <c r="Q3598" i="1" s="1"/>
  <c r="O3599" i="1"/>
  <c r="Q3599" i="1" s="1"/>
  <c r="O3600" i="1"/>
  <c r="Q3600" i="1" s="1"/>
  <c r="O3601" i="1"/>
  <c r="Q3601" i="1" s="1"/>
  <c r="O3602" i="1"/>
  <c r="Q3602" i="1" s="1"/>
  <c r="O3603" i="1"/>
  <c r="Q3603" i="1" s="1"/>
  <c r="O3604" i="1"/>
  <c r="Q3604" i="1" s="1"/>
  <c r="O3605" i="1"/>
  <c r="Q3605" i="1" s="1"/>
  <c r="O3606" i="1"/>
  <c r="Q3606" i="1" s="1"/>
  <c r="O3607" i="1"/>
  <c r="Q3607" i="1" s="1"/>
  <c r="O3608" i="1"/>
  <c r="Q3608" i="1" s="1"/>
  <c r="O3609" i="1"/>
  <c r="Q3609" i="1" s="1"/>
  <c r="O3610" i="1"/>
  <c r="Q3610" i="1" s="1"/>
  <c r="O3611" i="1"/>
  <c r="Q3611" i="1" s="1"/>
  <c r="O3612" i="1"/>
  <c r="Q3612" i="1" s="1"/>
  <c r="O3613" i="1"/>
  <c r="Q3613" i="1" s="1"/>
  <c r="O3614" i="1"/>
  <c r="Q3614" i="1" s="1"/>
  <c r="O3615" i="1"/>
  <c r="Q3615" i="1" s="1"/>
  <c r="O3616" i="1"/>
  <c r="Q3616" i="1" s="1"/>
  <c r="O3617" i="1"/>
  <c r="Q3617" i="1" s="1"/>
  <c r="O3618" i="1"/>
  <c r="Q3618" i="1" s="1"/>
  <c r="O3619" i="1"/>
  <c r="Q3619" i="1" s="1"/>
  <c r="O3620" i="1"/>
  <c r="Q3620" i="1" s="1"/>
  <c r="O3621" i="1"/>
  <c r="Q3621" i="1" s="1"/>
  <c r="O3622" i="1"/>
  <c r="Q3622" i="1" s="1"/>
  <c r="O3623" i="1"/>
  <c r="Q3623" i="1" s="1"/>
  <c r="O3624" i="1"/>
  <c r="Q3624" i="1" s="1"/>
  <c r="O3625" i="1"/>
  <c r="Q3625" i="1" s="1"/>
  <c r="O3626" i="1"/>
  <c r="Q3626" i="1" s="1"/>
  <c r="O3627" i="1"/>
  <c r="Q3627" i="1" s="1"/>
  <c r="O3628" i="1"/>
  <c r="Q3628" i="1" s="1"/>
  <c r="O3629" i="1"/>
  <c r="Q3629" i="1" s="1"/>
  <c r="O3630" i="1"/>
  <c r="Q3630" i="1" s="1"/>
  <c r="O3631" i="1"/>
  <c r="Q3631" i="1" s="1"/>
  <c r="O3632" i="1"/>
  <c r="Q3632" i="1" s="1"/>
  <c r="O3633" i="1"/>
  <c r="Q3633" i="1" s="1"/>
  <c r="O3634" i="1"/>
  <c r="Q3634" i="1" s="1"/>
  <c r="O3635" i="1"/>
  <c r="Q3635" i="1" s="1"/>
  <c r="O3636" i="1"/>
  <c r="Q3636" i="1" s="1"/>
  <c r="O3637" i="1"/>
  <c r="Q3637" i="1" s="1"/>
  <c r="O3638" i="1"/>
  <c r="Q3638" i="1" s="1"/>
  <c r="O3639" i="1"/>
  <c r="Q3639" i="1" s="1"/>
  <c r="O3640" i="1"/>
  <c r="Q3640" i="1" s="1"/>
  <c r="O3641" i="1"/>
  <c r="Q3641" i="1" s="1"/>
  <c r="O3642" i="1"/>
  <c r="Q3642" i="1" s="1"/>
  <c r="O3643" i="1"/>
  <c r="Q3643" i="1" s="1"/>
  <c r="O3644" i="1"/>
  <c r="Q3644" i="1" s="1"/>
  <c r="O3645" i="1"/>
  <c r="Q3645" i="1" s="1"/>
  <c r="O3646" i="1"/>
  <c r="Q3646" i="1" s="1"/>
  <c r="O3647" i="1"/>
  <c r="Q3647" i="1" s="1"/>
  <c r="O3648" i="1"/>
  <c r="Q3648" i="1" s="1"/>
  <c r="O3649" i="1"/>
  <c r="Q3649" i="1" s="1"/>
  <c r="O3650" i="1"/>
  <c r="Q3650" i="1" s="1"/>
  <c r="O3651" i="1"/>
  <c r="Q3651" i="1" s="1"/>
  <c r="O3652" i="1"/>
  <c r="Q3652" i="1" s="1"/>
  <c r="O3653" i="1"/>
  <c r="Q3653" i="1" s="1"/>
  <c r="O3654" i="1"/>
  <c r="Q3654" i="1" s="1"/>
  <c r="O3655" i="1"/>
  <c r="Q3655" i="1" s="1"/>
  <c r="O3656" i="1"/>
  <c r="Q3656" i="1" s="1"/>
  <c r="O3657" i="1"/>
  <c r="Q3657" i="1" s="1"/>
  <c r="O3658" i="1"/>
  <c r="Q3658" i="1" s="1"/>
  <c r="O3659" i="1"/>
  <c r="Q3659" i="1" s="1"/>
  <c r="O3660" i="1"/>
  <c r="Q3660" i="1" s="1"/>
  <c r="O3661" i="1"/>
  <c r="Q3661" i="1" s="1"/>
  <c r="O3662" i="1"/>
  <c r="Q3662" i="1" s="1"/>
  <c r="O3663" i="1"/>
  <c r="Q3663" i="1" s="1"/>
  <c r="O3664" i="1"/>
  <c r="Q3664" i="1" s="1"/>
  <c r="O3665" i="1"/>
  <c r="Q3665" i="1" s="1"/>
  <c r="O3666" i="1"/>
  <c r="Q3666" i="1" s="1"/>
  <c r="O3667" i="1"/>
  <c r="Q3667" i="1" s="1"/>
  <c r="O3668" i="1"/>
  <c r="Q3668" i="1" s="1"/>
  <c r="O3669" i="1"/>
  <c r="Q3669" i="1" s="1"/>
  <c r="O3670" i="1"/>
  <c r="Q3670" i="1" s="1"/>
  <c r="O3671" i="1"/>
  <c r="Q3671" i="1" s="1"/>
  <c r="O3672" i="1"/>
  <c r="Q3672" i="1" s="1"/>
  <c r="O3673" i="1"/>
  <c r="Q3673" i="1" s="1"/>
  <c r="O3674" i="1"/>
  <c r="Q3674" i="1" s="1"/>
  <c r="O3675" i="1"/>
  <c r="Q3675" i="1" s="1"/>
  <c r="O3676" i="1"/>
  <c r="Q3676" i="1" s="1"/>
  <c r="O3677" i="1"/>
  <c r="Q3677" i="1" s="1"/>
  <c r="O3678" i="1"/>
  <c r="Q3678" i="1" s="1"/>
  <c r="O3679" i="1"/>
  <c r="Q3679" i="1" s="1"/>
  <c r="O3680" i="1"/>
  <c r="Q3680" i="1" s="1"/>
  <c r="O3681" i="1"/>
  <c r="Q3681" i="1" s="1"/>
  <c r="O3682" i="1"/>
  <c r="Q3682" i="1" s="1"/>
  <c r="O3683" i="1"/>
  <c r="Q3683" i="1" s="1"/>
  <c r="O3684" i="1"/>
  <c r="Q3684" i="1" s="1"/>
  <c r="O3685" i="1"/>
  <c r="Q3685" i="1" s="1"/>
  <c r="O3686" i="1"/>
  <c r="Q3686" i="1" s="1"/>
  <c r="O3687" i="1"/>
  <c r="Q3687" i="1" s="1"/>
  <c r="O3688" i="1"/>
  <c r="Q3688" i="1" s="1"/>
  <c r="O3689" i="1"/>
  <c r="Q3689" i="1" s="1"/>
  <c r="O3690" i="1"/>
  <c r="Q3690" i="1" s="1"/>
  <c r="O3691" i="1"/>
  <c r="Q3691" i="1" s="1"/>
  <c r="O3692" i="1"/>
  <c r="Q3692" i="1" s="1"/>
  <c r="O3693" i="1"/>
  <c r="Q3693" i="1" s="1"/>
  <c r="O3694" i="1"/>
  <c r="Q3694" i="1" s="1"/>
  <c r="O3695" i="1"/>
  <c r="Q3695" i="1" s="1"/>
  <c r="O3696" i="1"/>
  <c r="Q3696" i="1" s="1"/>
  <c r="O3697" i="1"/>
  <c r="Q3697" i="1" s="1"/>
  <c r="O3698" i="1"/>
  <c r="Q3698" i="1" s="1"/>
  <c r="O3699" i="1"/>
  <c r="Q3699" i="1" s="1"/>
  <c r="O3700" i="1"/>
  <c r="Q3700" i="1" s="1"/>
  <c r="O3701" i="1"/>
  <c r="Q3701" i="1" s="1"/>
  <c r="O3702" i="1"/>
  <c r="Q3702" i="1" s="1"/>
  <c r="O3703" i="1"/>
  <c r="Q3703" i="1" s="1"/>
  <c r="O3704" i="1"/>
  <c r="Q3704" i="1" s="1"/>
  <c r="O3705" i="1"/>
  <c r="Q3705" i="1" s="1"/>
  <c r="O3706" i="1"/>
  <c r="Q3706" i="1" s="1"/>
  <c r="O3707" i="1"/>
  <c r="Q3707" i="1" s="1"/>
  <c r="O3708" i="1"/>
  <c r="Q3708" i="1" s="1"/>
  <c r="O3709" i="1"/>
  <c r="Q3709" i="1" s="1"/>
  <c r="O3710" i="1"/>
  <c r="Q3710" i="1" s="1"/>
  <c r="O3711" i="1"/>
  <c r="Q3711" i="1" s="1"/>
  <c r="O3712" i="1"/>
  <c r="Q3712" i="1" s="1"/>
  <c r="O3713" i="1"/>
  <c r="Q3713" i="1" s="1"/>
  <c r="O3714" i="1"/>
  <c r="Q3714" i="1" s="1"/>
  <c r="O3715" i="1"/>
  <c r="Q3715" i="1" s="1"/>
  <c r="O3716" i="1"/>
  <c r="Q3716" i="1" s="1"/>
  <c r="O3717" i="1"/>
  <c r="Q3717" i="1" s="1"/>
  <c r="O3718" i="1"/>
  <c r="Q3718" i="1" s="1"/>
  <c r="O3719" i="1"/>
  <c r="Q3719" i="1" s="1"/>
  <c r="O3720" i="1"/>
  <c r="Q3720" i="1" s="1"/>
  <c r="O3721" i="1"/>
  <c r="Q3721" i="1" s="1"/>
  <c r="O3722" i="1"/>
  <c r="Q3722" i="1" s="1"/>
  <c r="O3723" i="1"/>
  <c r="Q3723" i="1" s="1"/>
  <c r="O3724" i="1"/>
  <c r="Q3724" i="1" s="1"/>
  <c r="O3725" i="1"/>
  <c r="Q3725" i="1" s="1"/>
  <c r="O3726" i="1"/>
  <c r="Q3726" i="1" s="1"/>
  <c r="O3727" i="1"/>
  <c r="Q3727" i="1" s="1"/>
  <c r="O3728" i="1"/>
  <c r="Q3728" i="1" s="1"/>
  <c r="O3729" i="1"/>
  <c r="Q3729" i="1" s="1"/>
  <c r="O3730" i="1"/>
  <c r="Q3730" i="1" s="1"/>
  <c r="O3731" i="1"/>
  <c r="Q3731" i="1" s="1"/>
  <c r="O3732" i="1"/>
  <c r="Q3732" i="1" s="1"/>
  <c r="O3733" i="1"/>
  <c r="Q3733" i="1" s="1"/>
  <c r="O3734" i="1"/>
  <c r="Q3734" i="1" s="1"/>
  <c r="O3735" i="1"/>
  <c r="Q3735" i="1" s="1"/>
  <c r="O3736" i="1"/>
  <c r="Q3736" i="1" s="1"/>
  <c r="O3737" i="1"/>
  <c r="Q3737" i="1" s="1"/>
  <c r="O3738" i="1"/>
  <c r="Q3738" i="1" s="1"/>
  <c r="O3739" i="1"/>
  <c r="Q3739" i="1" s="1"/>
  <c r="O3740" i="1"/>
  <c r="Q3740" i="1" s="1"/>
  <c r="O3741" i="1"/>
  <c r="Q3741" i="1" s="1"/>
  <c r="O3742" i="1"/>
  <c r="Q3742" i="1" s="1"/>
  <c r="O3743" i="1"/>
  <c r="Q3743" i="1" s="1"/>
  <c r="O3744" i="1"/>
  <c r="Q3744" i="1" s="1"/>
  <c r="O3745" i="1"/>
  <c r="Q3745" i="1" s="1"/>
  <c r="O3746" i="1"/>
  <c r="Q3746" i="1" s="1"/>
  <c r="O3747" i="1"/>
  <c r="Q3747" i="1" s="1"/>
  <c r="O3748" i="1"/>
  <c r="Q3748" i="1" s="1"/>
  <c r="O3749" i="1"/>
  <c r="Q3749" i="1" s="1"/>
  <c r="O3750" i="1"/>
  <c r="Q3750" i="1" s="1"/>
  <c r="O3751" i="1"/>
  <c r="Q3751" i="1" s="1"/>
  <c r="O3752" i="1"/>
  <c r="Q3752" i="1" s="1"/>
  <c r="O3753" i="1"/>
  <c r="Q3753" i="1" s="1"/>
  <c r="O3754" i="1"/>
  <c r="Q3754" i="1" s="1"/>
  <c r="O3755" i="1"/>
  <c r="Q3755" i="1" s="1"/>
  <c r="O3756" i="1"/>
  <c r="Q3756" i="1" s="1"/>
  <c r="O3757" i="1"/>
  <c r="Q3757" i="1" s="1"/>
  <c r="O3758" i="1"/>
  <c r="Q3758" i="1" s="1"/>
  <c r="O3759" i="1"/>
  <c r="Q3759" i="1" s="1"/>
  <c r="O3760" i="1"/>
  <c r="Q3760" i="1" s="1"/>
  <c r="O3761" i="1"/>
  <c r="Q3761" i="1" s="1"/>
  <c r="O3762" i="1"/>
  <c r="Q3762" i="1" s="1"/>
  <c r="O3763" i="1"/>
  <c r="Q3763" i="1" s="1"/>
  <c r="O3764" i="1"/>
  <c r="Q3764" i="1" s="1"/>
  <c r="O3765" i="1"/>
  <c r="Q3765" i="1" s="1"/>
  <c r="O3766" i="1"/>
  <c r="Q3766" i="1" s="1"/>
  <c r="O3767" i="1"/>
  <c r="Q3767" i="1" s="1"/>
  <c r="O3768" i="1"/>
  <c r="Q3768" i="1" s="1"/>
  <c r="O3769" i="1"/>
  <c r="Q3769" i="1" s="1"/>
  <c r="O3770" i="1"/>
  <c r="Q3770" i="1" s="1"/>
  <c r="O3771" i="1"/>
  <c r="Q3771" i="1" s="1"/>
  <c r="O3772" i="1"/>
  <c r="Q3772" i="1" s="1"/>
  <c r="O3773" i="1"/>
  <c r="Q3773" i="1" s="1"/>
  <c r="O3774" i="1"/>
  <c r="Q3774" i="1" s="1"/>
  <c r="O3775" i="1"/>
  <c r="Q3775" i="1" s="1"/>
  <c r="O3776" i="1"/>
  <c r="Q3776" i="1" s="1"/>
  <c r="O3777" i="1"/>
  <c r="Q3777" i="1" s="1"/>
  <c r="O3778" i="1"/>
  <c r="Q3778" i="1" s="1"/>
  <c r="O3779" i="1"/>
  <c r="Q3779" i="1" s="1"/>
  <c r="O3780" i="1"/>
  <c r="Q3780" i="1" s="1"/>
  <c r="O3781" i="1"/>
  <c r="Q3781" i="1" s="1"/>
  <c r="O3782" i="1"/>
  <c r="Q3782" i="1" s="1"/>
  <c r="O3783" i="1"/>
  <c r="Q3783" i="1" s="1"/>
  <c r="O3784" i="1"/>
  <c r="Q3784" i="1" s="1"/>
  <c r="O3785" i="1"/>
  <c r="Q3785" i="1" s="1"/>
  <c r="O3786" i="1"/>
  <c r="Q3786" i="1" s="1"/>
  <c r="O3787" i="1"/>
  <c r="Q3787" i="1" s="1"/>
  <c r="O3788" i="1"/>
  <c r="Q3788" i="1" s="1"/>
  <c r="O3789" i="1"/>
  <c r="Q3789" i="1" s="1"/>
  <c r="O3790" i="1"/>
  <c r="Q3790" i="1" s="1"/>
  <c r="O3791" i="1"/>
  <c r="Q3791" i="1" s="1"/>
  <c r="O3792" i="1"/>
  <c r="Q3792" i="1" s="1"/>
  <c r="O3793" i="1"/>
  <c r="Q3793" i="1" s="1"/>
  <c r="O3794" i="1"/>
  <c r="Q3794" i="1" s="1"/>
  <c r="O3795" i="1"/>
  <c r="Q3795" i="1" s="1"/>
  <c r="O3796" i="1"/>
  <c r="Q3796" i="1" s="1"/>
  <c r="O3797" i="1"/>
  <c r="Q3797" i="1" s="1"/>
  <c r="O3798" i="1"/>
  <c r="Q3798" i="1" s="1"/>
  <c r="O3799" i="1"/>
  <c r="Q3799" i="1" s="1"/>
  <c r="O3800" i="1"/>
  <c r="Q3800" i="1" s="1"/>
  <c r="O3801" i="1"/>
  <c r="Q3801" i="1" s="1"/>
  <c r="O3802" i="1"/>
  <c r="Q3802" i="1" s="1"/>
  <c r="O3803" i="1"/>
  <c r="Q3803" i="1" s="1"/>
  <c r="O3804" i="1"/>
  <c r="Q3804" i="1" s="1"/>
  <c r="O3805" i="1"/>
  <c r="Q3805" i="1" s="1"/>
  <c r="O3806" i="1"/>
  <c r="Q3806" i="1" s="1"/>
  <c r="O3807" i="1"/>
  <c r="Q3807" i="1" s="1"/>
  <c r="O3808" i="1"/>
  <c r="Q3808" i="1" s="1"/>
  <c r="O3809" i="1"/>
  <c r="Q3809" i="1" s="1"/>
  <c r="O3810" i="1"/>
  <c r="Q3810" i="1" s="1"/>
  <c r="O3811" i="1"/>
  <c r="Q3811" i="1" s="1"/>
  <c r="O3812" i="1"/>
  <c r="Q3812" i="1" s="1"/>
  <c r="O3813" i="1"/>
  <c r="Q3813" i="1" s="1"/>
  <c r="O3814" i="1"/>
  <c r="Q3814" i="1" s="1"/>
  <c r="O3815" i="1"/>
  <c r="Q3815" i="1" s="1"/>
  <c r="O3816" i="1"/>
  <c r="Q3816" i="1" s="1"/>
  <c r="O3817" i="1"/>
  <c r="Q3817" i="1" s="1"/>
  <c r="O3818" i="1"/>
  <c r="Q3818" i="1" s="1"/>
  <c r="O3819" i="1"/>
  <c r="Q3819" i="1" s="1"/>
  <c r="O3820" i="1"/>
  <c r="Q3820" i="1" s="1"/>
  <c r="O3821" i="1"/>
  <c r="Q3821" i="1" s="1"/>
  <c r="O3822" i="1"/>
  <c r="Q3822" i="1" s="1"/>
  <c r="O3823" i="1"/>
  <c r="Q3823" i="1" s="1"/>
  <c r="O3824" i="1"/>
  <c r="Q3824" i="1" s="1"/>
  <c r="O3825" i="1"/>
  <c r="Q3825" i="1" s="1"/>
  <c r="O3826" i="1"/>
  <c r="Q3826" i="1" s="1"/>
  <c r="O3827" i="1"/>
  <c r="Q3827" i="1" s="1"/>
  <c r="O3828" i="1"/>
  <c r="Q3828" i="1" s="1"/>
  <c r="O3829" i="1"/>
  <c r="Q3829" i="1" s="1"/>
  <c r="O3830" i="1"/>
  <c r="Q3830" i="1" s="1"/>
  <c r="O3831" i="1"/>
  <c r="Q3831" i="1" s="1"/>
  <c r="O3832" i="1"/>
  <c r="Q3832" i="1" s="1"/>
  <c r="O3833" i="1"/>
  <c r="Q3833" i="1" s="1"/>
  <c r="O3834" i="1"/>
  <c r="Q3834" i="1" s="1"/>
  <c r="O3835" i="1"/>
  <c r="Q3835" i="1" s="1"/>
  <c r="O3836" i="1"/>
  <c r="Q3836" i="1" s="1"/>
  <c r="O3837" i="1"/>
  <c r="Q3837" i="1" s="1"/>
  <c r="O3838" i="1"/>
  <c r="Q3838" i="1" s="1"/>
  <c r="O3839" i="1"/>
  <c r="Q3839" i="1" s="1"/>
  <c r="O3840" i="1"/>
  <c r="Q3840" i="1" s="1"/>
  <c r="O3841" i="1"/>
  <c r="Q3841" i="1" s="1"/>
  <c r="O3842" i="1"/>
  <c r="Q3842" i="1" s="1"/>
  <c r="O3843" i="1"/>
  <c r="Q3843" i="1" s="1"/>
  <c r="O3844" i="1"/>
  <c r="Q3844" i="1" s="1"/>
  <c r="O3845" i="1"/>
  <c r="Q3845" i="1" s="1"/>
  <c r="O3846" i="1"/>
  <c r="Q3846" i="1" s="1"/>
  <c r="O3847" i="1"/>
  <c r="Q3847" i="1" s="1"/>
  <c r="O3848" i="1"/>
  <c r="Q3848" i="1" s="1"/>
  <c r="O3849" i="1"/>
  <c r="Q3849" i="1" s="1"/>
  <c r="O3850" i="1"/>
  <c r="Q3850" i="1" s="1"/>
  <c r="O3851" i="1"/>
  <c r="Q3851" i="1" s="1"/>
  <c r="O3852" i="1"/>
  <c r="Q3852" i="1" s="1"/>
  <c r="O3853" i="1"/>
  <c r="Q3853" i="1" s="1"/>
  <c r="O3854" i="1"/>
  <c r="Q3854" i="1" s="1"/>
  <c r="O3855" i="1"/>
  <c r="Q3855" i="1" s="1"/>
  <c r="O3856" i="1"/>
  <c r="Q3856" i="1" s="1"/>
  <c r="O3857" i="1"/>
  <c r="Q3857" i="1" s="1"/>
  <c r="O3858" i="1"/>
  <c r="Q3858" i="1" s="1"/>
  <c r="O3859" i="1"/>
  <c r="Q3859" i="1" s="1"/>
  <c r="O3860" i="1"/>
  <c r="Q3860" i="1" s="1"/>
  <c r="O3861" i="1"/>
  <c r="Q3861" i="1" s="1"/>
  <c r="O3862" i="1"/>
  <c r="Q3862" i="1" s="1"/>
  <c r="O3863" i="1"/>
  <c r="Q3863" i="1" s="1"/>
  <c r="O3864" i="1"/>
  <c r="Q3864" i="1" s="1"/>
  <c r="O3865" i="1"/>
  <c r="Q3865" i="1" s="1"/>
  <c r="O3866" i="1"/>
  <c r="Q3866" i="1" s="1"/>
  <c r="O3867" i="1"/>
  <c r="Q3867" i="1" s="1"/>
  <c r="O3868" i="1"/>
  <c r="Q3868" i="1" s="1"/>
  <c r="O3869" i="1"/>
  <c r="Q3869" i="1" s="1"/>
  <c r="O3870" i="1"/>
  <c r="Q3870" i="1" s="1"/>
  <c r="O3871" i="1"/>
  <c r="Q3871" i="1" s="1"/>
  <c r="O3872" i="1"/>
  <c r="Q3872" i="1" s="1"/>
  <c r="O3873" i="1"/>
  <c r="Q3873" i="1" s="1"/>
  <c r="O3874" i="1"/>
  <c r="Q3874" i="1" s="1"/>
  <c r="O3875" i="1"/>
  <c r="Q3875" i="1" s="1"/>
  <c r="O3876" i="1"/>
  <c r="Q3876" i="1" s="1"/>
  <c r="O3877" i="1"/>
  <c r="Q3877" i="1" s="1"/>
  <c r="O3878" i="1"/>
  <c r="Q3878" i="1" s="1"/>
  <c r="O3879" i="1"/>
  <c r="Q3879" i="1" s="1"/>
  <c r="O3880" i="1"/>
  <c r="Q3880" i="1" s="1"/>
  <c r="O3881" i="1"/>
  <c r="Q3881" i="1" s="1"/>
  <c r="O3882" i="1"/>
  <c r="Q3882" i="1" s="1"/>
  <c r="O3883" i="1"/>
  <c r="Q3883" i="1" s="1"/>
  <c r="O3884" i="1"/>
  <c r="Q3884" i="1" s="1"/>
  <c r="O3885" i="1"/>
  <c r="Q3885" i="1" s="1"/>
  <c r="O3886" i="1"/>
  <c r="Q3886" i="1" s="1"/>
  <c r="O3887" i="1"/>
  <c r="Q3887" i="1" s="1"/>
  <c r="O3888" i="1"/>
  <c r="Q3888" i="1" s="1"/>
  <c r="O3889" i="1"/>
  <c r="Q3889" i="1" s="1"/>
  <c r="O3890" i="1"/>
  <c r="Q3890" i="1" s="1"/>
  <c r="O3891" i="1"/>
  <c r="Q3891" i="1" s="1"/>
  <c r="O3892" i="1"/>
  <c r="Q3892" i="1" s="1"/>
  <c r="O3893" i="1"/>
  <c r="Q3893" i="1" s="1"/>
  <c r="O3894" i="1"/>
  <c r="Q3894" i="1" s="1"/>
  <c r="O3895" i="1"/>
  <c r="Q3895" i="1" s="1"/>
  <c r="O3896" i="1"/>
  <c r="Q3896" i="1" s="1"/>
  <c r="O3897" i="1"/>
  <c r="Q3897" i="1" s="1"/>
  <c r="O3898" i="1"/>
  <c r="Q3898" i="1" s="1"/>
  <c r="O3899" i="1"/>
  <c r="Q3899" i="1" s="1"/>
  <c r="O3900" i="1"/>
  <c r="Q3900" i="1" s="1"/>
  <c r="O3901" i="1"/>
  <c r="Q3901" i="1" s="1"/>
  <c r="O3902" i="1"/>
  <c r="Q3902" i="1" s="1"/>
  <c r="O3903" i="1"/>
  <c r="Q3903" i="1" s="1"/>
  <c r="O3904" i="1"/>
  <c r="Q3904" i="1" s="1"/>
  <c r="O3905" i="1"/>
  <c r="Q3905" i="1" s="1"/>
  <c r="O3906" i="1"/>
  <c r="Q3906" i="1" s="1"/>
  <c r="O3907" i="1"/>
  <c r="Q3907" i="1" s="1"/>
  <c r="O3908" i="1"/>
  <c r="Q3908" i="1" s="1"/>
  <c r="O3909" i="1"/>
  <c r="Q3909" i="1" s="1"/>
  <c r="O3910" i="1"/>
  <c r="Q3910" i="1" s="1"/>
  <c r="O3911" i="1"/>
  <c r="Q3911" i="1" s="1"/>
  <c r="O3912" i="1"/>
  <c r="Q3912" i="1" s="1"/>
  <c r="O3913" i="1"/>
  <c r="Q3913" i="1" s="1"/>
  <c r="O3914" i="1"/>
  <c r="Q3914" i="1" s="1"/>
  <c r="O3915" i="1"/>
  <c r="Q3915" i="1" s="1"/>
  <c r="O3916" i="1"/>
  <c r="Q3916" i="1" s="1"/>
  <c r="O3917" i="1"/>
  <c r="Q3917" i="1" s="1"/>
  <c r="O3918" i="1"/>
  <c r="Q3918" i="1" s="1"/>
  <c r="O3919" i="1"/>
  <c r="Q3919" i="1" s="1"/>
  <c r="O3920" i="1"/>
  <c r="Q3920" i="1" s="1"/>
  <c r="O3921" i="1"/>
  <c r="Q3921" i="1" s="1"/>
  <c r="O3922" i="1"/>
  <c r="Q3922" i="1" s="1"/>
  <c r="O3923" i="1"/>
  <c r="Q3923" i="1" s="1"/>
  <c r="O3924" i="1"/>
  <c r="Q3924" i="1" s="1"/>
  <c r="O3925" i="1"/>
  <c r="Q3925" i="1" s="1"/>
  <c r="O3926" i="1"/>
  <c r="Q3926" i="1" s="1"/>
  <c r="O3927" i="1"/>
  <c r="Q3927" i="1" s="1"/>
  <c r="O3928" i="1"/>
  <c r="Q3928" i="1" s="1"/>
  <c r="O3929" i="1"/>
  <c r="Q3929" i="1" s="1"/>
  <c r="O3930" i="1"/>
  <c r="Q3930" i="1" s="1"/>
  <c r="O3931" i="1"/>
  <c r="Q3931" i="1" s="1"/>
  <c r="O3932" i="1"/>
  <c r="Q3932" i="1" s="1"/>
  <c r="O3933" i="1"/>
  <c r="Q3933" i="1" s="1"/>
  <c r="O3934" i="1"/>
  <c r="Q3934" i="1" s="1"/>
  <c r="O3935" i="1"/>
  <c r="Q3935" i="1" s="1"/>
  <c r="O3936" i="1"/>
  <c r="Q3936" i="1" s="1"/>
  <c r="O3937" i="1"/>
  <c r="Q3937" i="1" s="1"/>
  <c r="O3938" i="1"/>
  <c r="Q3938" i="1" s="1"/>
  <c r="O3939" i="1"/>
  <c r="Q3939" i="1" s="1"/>
  <c r="O3940" i="1"/>
  <c r="Q3940" i="1" s="1"/>
  <c r="O3941" i="1"/>
  <c r="Q3941" i="1" s="1"/>
  <c r="O3942" i="1"/>
  <c r="Q3942" i="1" s="1"/>
  <c r="O3943" i="1"/>
  <c r="Q3943" i="1" s="1"/>
  <c r="O3944" i="1"/>
  <c r="Q3944" i="1" s="1"/>
  <c r="O3945" i="1"/>
  <c r="Q3945" i="1" s="1"/>
  <c r="O3946" i="1"/>
  <c r="Q3946" i="1" s="1"/>
  <c r="O3947" i="1"/>
  <c r="Q3947" i="1" s="1"/>
  <c r="O3948" i="1"/>
  <c r="Q3948" i="1" s="1"/>
  <c r="O3949" i="1"/>
  <c r="Q3949" i="1" s="1"/>
  <c r="O3950" i="1"/>
  <c r="Q3950" i="1" s="1"/>
  <c r="O3951" i="1"/>
  <c r="Q3951" i="1" s="1"/>
  <c r="O3952" i="1"/>
  <c r="Q3952" i="1" s="1"/>
  <c r="O3953" i="1"/>
  <c r="Q3953" i="1" s="1"/>
  <c r="O3954" i="1"/>
  <c r="Q3954" i="1" s="1"/>
  <c r="O3955" i="1"/>
  <c r="Q3955" i="1" s="1"/>
  <c r="O3956" i="1"/>
  <c r="Q3956" i="1" s="1"/>
  <c r="O3957" i="1"/>
  <c r="Q3957" i="1" s="1"/>
  <c r="O3958" i="1"/>
  <c r="Q3958" i="1" s="1"/>
  <c r="O3959" i="1"/>
  <c r="Q3959" i="1" s="1"/>
  <c r="O3960" i="1"/>
  <c r="Q3960" i="1" s="1"/>
  <c r="O3961" i="1"/>
  <c r="Q3961" i="1" s="1"/>
  <c r="O3962" i="1"/>
  <c r="Q3962" i="1" s="1"/>
  <c r="O3963" i="1"/>
  <c r="Q3963" i="1" s="1"/>
  <c r="O3964" i="1"/>
  <c r="Q3964" i="1" s="1"/>
  <c r="O3965" i="1"/>
  <c r="Q3965" i="1" s="1"/>
  <c r="O3966" i="1"/>
  <c r="Q3966" i="1" s="1"/>
  <c r="O3967" i="1"/>
  <c r="Q3967" i="1" s="1"/>
  <c r="O3968" i="1"/>
  <c r="Q3968" i="1" s="1"/>
  <c r="O3969" i="1"/>
  <c r="Q3969" i="1" s="1"/>
  <c r="O3970" i="1"/>
  <c r="Q3970" i="1" s="1"/>
  <c r="O3971" i="1"/>
  <c r="Q3971" i="1" s="1"/>
  <c r="O3972" i="1"/>
  <c r="Q3972" i="1" s="1"/>
  <c r="O3973" i="1"/>
  <c r="Q3973" i="1" s="1"/>
  <c r="O3974" i="1"/>
  <c r="Q3974" i="1" s="1"/>
  <c r="O3975" i="1"/>
  <c r="Q3975" i="1" s="1"/>
  <c r="O3976" i="1"/>
  <c r="Q3976" i="1" s="1"/>
  <c r="O3977" i="1"/>
  <c r="Q3977" i="1" s="1"/>
  <c r="O3978" i="1"/>
  <c r="Q3978" i="1" s="1"/>
  <c r="O3979" i="1"/>
  <c r="Q3979" i="1" s="1"/>
  <c r="O3980" i="1"/>
  <c r="Q3980" i="1" s="1"/>
  <c r="O3981" i="1"/>
  <c r="Q3981" i="1" s="1"/>
  <c r="O3982" i="1"/>
  <c r="Q3982" i="1" s="1"/>
  <c r="O3983" i="1"/>
  <c r="Q3983" i="1" s="1"/>
  <c r="O3984" i="1"/>
  <c r="Q3984" i="1" s="1"/>
  <c r="O3985" i="1"/>
  <c r="Q3985" i="1" s="1"/>
  <c r="O3986" i="1"/>
  <c r="Q3986" i="1" s="1"/>
  <c r="O3987" i="1"/>
  <c r="Q3987" i="1" s="1"/>
  <c r="O3988" i="1"/>
  <c r="Q3988" i="1" s="1"/>
  <c r="O3989" i="1"/>
  <c r="Q3989" i="1" s="1"/>
  <c r="O3990" i="1"/>
  <c r="Q3990" i="1" s="1"/>
  <c r="O3991" i="1"/>
  <c r="Q3991" i="1" s="1"/>
  <c r="O3992" i="1"/>
  <c r="Q3992" i="1" s="1"/>
  <c r="O3993" i="1"/>
  <c r="Q3993" i="1" s="1"/>
  <c r="O3994" i="1"/>
  <c r="Q3994" i="1" s="1"/>
  <c r="O3995" i="1"/>
  <c r="Q3995" i="1" s="1"/>
  <c r="O3996" i="1"/>
  <c r="Q3996" i="1" s="1"/>
  <c r="O3997" i="1"/>
  <c r="Q3997" i="1" s="1"/>
  <c r="O3998" i="1"/>
  <c r="Q3998" i="1" s="1"/>
  <c r="O3999" i="1"/>
  <c r="Q3999" i="1" s="1"/>
  <c r="O4000" i="1"/>
  <c r="Q4000" i="1" s="1"/>
  <c r="O4001" i="1"/>
  <c r="Q4001" i="1" s="1"/>
  <c r="O4002" i="1"/>
  <c r="Q4002" i="1" s="1"/>
  <c r="O4003" i="1"/>
  <c r="Q4003" i="1" s="1"/>
  <c r="O4004" i="1"/>
  <c r="Q4004" i="1" s="1"/>
  <c r="O4005" i="1"/>
  <c r="Q4005" i="1" s="1"/>
  <c r="O4006" i="1"/>
  <c r="Q4006" i="1" s="1"/>
  <c r="O4007" i="1"/>
  <c r="Q4007" i="1" s="1"/>
  <c r="O4008" i="1"/>
  <c r="Q4008" i="1" s="1"/>
  <c r="O4009" i="1"/>
  <c r="Q4009" i="1" s="1"/>
  <c r="O4010" i="1"/>
  <c r="Q4010" i="1" s="1"/>
  <c r="O4011" i="1"/>
  <c r="Q4011" i="1" s="1"/>
  <c r="O4012" i="1"/>
  <c r="Q4012" i="1" s="1"/>
  <c r="O4013" i="1"/>
  <c r="Q4013" i="1" s="1"/>
  <c r="O4014" i="1"/>
  <c r="Q4014" i="1" s="1"/>
  <c r="O4015" i="1"/>
  <c r="Q4015" i="1" s="1"/>
  <c r="O4016" i="1"/>
  <c r="Q4016" i="1" s="1"/>
  <c r="O4017" i="1"/>
  <c r="Q4017" i="1" s="1"/>
  <c r="O4018" i="1"/>
  <c r="Q4018" i="1" s="1"/>
  <c r="O4019" i="1"/>
  <c r="Q4019" i="1" s="1"/>
  <c r="O4020" i="1"/>
  <c r="Q4020" i="1" s="1"/>
  <c r="O4021" i="1"/>
  <c r="Q4021" i="1" s="1"/>
  <c r="O4022" i="1"/>
  <c r="Q4022" i="1" s="1"/>
  <c r="O4023" i="1"/>
  <c r="Q4023" i="1" s="1"/>
  <c r="O4024" i="1"/>
  <c r="Q4024" i="1" s="1"/>
  <c r="O4025" i="1"/>
  <c r="Q4025" i="1" s="1"/>
  <c r="O4026" i="1"/>
  <c r="Q4026" i="1" s="1"/>
  <c r="O4027" i="1"/>
  <c r="Q4027" i="1" s="1"/>
  <c r="O4028" i="1"/>
  <c r="Q4028" i="1" s="1"/>
  <c r="O4029" i="1"/>
  <c r="Q4029" i="1" s="1"/>
  <c r="O4030" i="1"/>
  <c r="Q4030" i="1" s="1"/>
  <c r="O4031" i="1"/>
  <c r="Q4031" i="1" s="1"/>
  <c r="O4032" i="1"/>
  <c r="Q4032" i="1" s="1"/>
  <c r="O4033" i="1"/>
  <c r="Q4033" i="1" s="1"/>
  <c r="O4034" i="1"/>
  <c r="Q4034" i="1" s="1"/>
  <c r="O4035" i="1"/>
  <c r="Q4035" i="1" s="1"/>
  <c r="O4036" i="1"/>
  <c r="Q4036" i="1" s="1"/>
  <c r="O4037" i="1"/>
  <c r="Q4037" i="1" s="1"/>
  <c r="O4038" i="1"/>
  <c r="Q4038" i="1" s="1"/>
  <c r="O4039" i="1"/>
  <c r="Q4039" i="1" s="1"/>
  <c r="O4040" i="1"/>
  <c r="Q4040" i="1" s="1"/>
  <c r="O4041" i="1"/>
  <c r="Q4041" i="1" s="1"/>
  <c r="O4042" i="1"/>
  <c r="Q4042" i="1" s="1"/>
  <c r="O4043" i="1"/>
  <c r="Q4043" i="1" s="1"/>
  <c r="O4044" i="1"/>
  <c r="Q4044" i="1" s="1"/>
  <c r="O4045" i="1"/>
  <c r="Q4045" i="1" s="1"/>
  <c r="O4046" i="1"/>
  <c r="Q4046" i="1" s="1"/>
  <c r="O4047" i="1"/>
  <c r="Q4047" i="1" s="1"/>
  <c r="O4048" i="1"/>
  <c r="Q4048" i="1" s="1"/>
  <c r="O4049" i="1"/>
  <c r="Q4049" i="1" s="1"/>
  <c r="O4050" i="1"/>
  <c r="Q4050" i="1" s="1"/>
  <c r="O4051" i="1"/>
  <c r="Q4051" i="1" s="1"/>
  <c r="O4052" i="1"/>
  <c r="Q4052" i="1" s="1"/>
  <c r="O4053" i="1"/>
  <c r="Q4053" i="1" s="1"/>
  <c r="O4054" i="1"/>
  <c r="Q4054" i="1" s="1"/>
  <c r="O4055" i="1"/>
  <c r="Q4055" i="1" s="1"/>
  <c r="O4056" i="1"/>
  <c r="Q4056" i="1" s="1"/>
  <c r="O4057" i="1"/>
  <c r="Q4057" i="1" s="1"/>
  <c r="O4058" i="1"/>
  <c r="Q4058" i="1" s="1"/>
  <c r="O4059" i="1"/>
  <c r="Q4059" i="1" s="1"/>
  <c r="O4060" i="1"/>
  <c r="Q4060" i="1" s="1"/>
  <c r="O4061" i="1"/>
  <c r="Q4061" i="1" s="1"/>
  <c r="O4062" i="1"/>
  <c r="Q4062" i="1" s="1"/>
  <c r="O4063" i="1"/>
  <c r="Q4063" i="1" s="1"/>
  <c r="O4064" i="1"/>
  <c r="Q4064" i="1" s="1"/>
  <c r="O4065" i="1"/>
  <c r="Q4065" i="1" s="1"/>
  <c r="O4066" i="1"/>
  <c r="Q4066" i="1" s="1"/>
  <c r="O4067" i="1"/>
  <c r="Q4067" i="1" s="1"/>
  <c r="O4068" i="1"/>
  <c r="Q4068" i="1" s="1"/>
  <c r="O4069" i="1"/>
  <c r="Q4069" i="1" s="1"/>
  <c r="O4070" i="1"/>
  <c r="Q4070" i="1" s="1"/>
  <c r="O4071" i="1"/>
  <c r="Q4071" i="1" s="1"/>
  <c r="O4072" i="1"/>
  <c r="Q4072" i="1" s="1"/>
  <c r="O4073" i="1"/>
  <c r="Q4073" i="1" s="1"/>
  <c r="O4074" i="1"/>
  <c r="Q4074" i="1" s="1"/>
  <c r="O4075" i="1"/>
  <c r="Q4075" i="1" s="1"/>
  <c r="O4076" i="1"/>
  <c r="Q4076" i="1" s="1"/>
  <c r="O4077" i="1"/>
  <c r="Q4077" i="1" s="1"/>
  <c r="O4078" i="1"/>
  <c r="Q4078" i="1" s="1"/>
  <c r="O4079" i="1"/>
  <c r="Q4079" i="1" s="1"/>
  <c r="O4080" i="1"/>
  <c r="Q4080" i="1" s="1"/>
  <c r="O4081" i="1"/>
  <c r="Q4081" i="1" s="1"/>
  <c r="O4082" i="1"/>
  <c r="Q4082" i="1" s="1"/>
  <c r="O4083" i="1"/>
  <c r="Q4083" i="1" s="1"/>
  <c r="O4084" i="1"/>
  <c r="Q4084" i="1" s="1"/>
  <c r="O4085" i="1"/>
  <c r="Q4085" i="1" s="1"/>
  <c r="O4086" i="1"/>
  <c r="Q4086" i="1" s="1"/>
  <c r="O4087" i="1"/>
  <c r="Q4087" i="1" s="1"/>
  <c r="O4088" i="1"/>
  <c r="Q4088" i="1" s="1"/>
  <c r="O4089" i="1"/>
  <c r="Q4089" i="1" s="1"/>
  <c r="O4090" i="1"/>
  <c r="Q4090" i="1" s="1"/>
  <c r="O4091" i="1"/>
  <c r="Q4091" i="1" s="1"/>
  <c r="O4092" i="1"/>
  <c r="Q4092" i="1" s="1"/>
  <c r="O4093" i="1"/>
  <c r="Q4093" i="1" s="1"/>
  <c r="O4094" i="1"/>
  <c r="Q4094" i="1" s="1"/>
  <c r="O4095" i="1"/>
  <c r="Q4095" i="1" s="1"/>
  <c r="O4096" i="1"/>
  <c r="Q4096" i="1" s="1"/>
  <c r="O4097" i="1"/>
  <c r="Q4097" i="1" s="1"/>
  <c r="O4098" i="1"/>
  <c r="Q4098" i="1" s="1"/>
  <c r="O4099" i="1"/>
  <c r="Q4099" i="1" s="1"/>
  <c r="O4100" i="1"/>
  <c r="Q4100" i="1" s="1"/>
  <c r="O4101" i="1"/>
  <c r="Q4101" i="1" s="1"/>
  <c r="O4102" i="1"/>
  <c r="Q4102" i="1" s="1"/>
  <c r="O4103" i="1"/>
  <c r="Q4103" i="1" s="1"/>
  <c r="O4104" i="1"/>
  <c r="Q4104" i="1" s="1"/>
  <c r="O4105" i="1"/>
  <c r="Q4105" i="1" s="1"/>
  <c r="O4106" i="1"/>
  <c r="Q4106" i="1" s="1"/>
  <c r="O4107" i="1"/>
  <c r="Q4107" i="1" s="1"/>
  <c r="O4108" i="1"/>
  <c r="Q4108" i="1" s="1"/>
  <c r="O4109" i="1"/>
  <c r="Q4109" i="1" s="1"/>
  <c r="O4110" i="1"/>
  <c r="Q4110" i="1" s="1"/>
  <c r="O4111" i="1"/>
  <c r="Q4111" i="1" s="1"/>
  <c r="O4112" i="1"/>
  <c r="Q4112" i="1" s="1"/>
  <c r="O4113" i="1"/>
  <c r="Q4113" i="1" s="1"/>
  <c r="O4114" i="1"/>
  <c r="Q4114" i="1" s="1"/>
  <c r="O4115" i="1"/>
  <c r="Q4115" i="1" s="1"/>
  <c r="O4116" i="1"/>
  <c r="Q4116" i="1" s="1"/>
  <c r="O4117" i="1"/>
  <c r="Q4117" i="1" s="1"/>
  <c r="O4118" i="1"/>
  <c r="Q4118" i="1" s="1"/>
  <c r="O4119" i="1"/>
  <c r="Q4119" i="1" s="1"/>
  <c r="O4120" i="1"/>
  <c r="Q4120" i="1" s="1"/>
  <c r="O4121" i="1"/>
  <c r="Q4121" i="1" s="1"/>
  <c r="O4122" i="1"/>
  <c r="Q4122" i="1" s="1"/>
  <c r="O4123" i="1"/>
  <c r="Q4123" i="1" s="1"/>
  <c r="O4124" i="1"/>
  <c r="Q4124" i="1" s="1"/>
  <c r="O4125" i="1"/>
  <c r="Q4125" i="1" s="1"/>
  <c r="O4126" i="1"/>
  <c r="Q4126" i="1" s="1"/>
  <c r="O4127" i="1"/>
  <c r="Q4127" i="1" s="1"/>
  <c r="O4128" i="1"/>
  <c r="Q4128" i="1" s="1"/>
  <c r="O4129" i="1"/>
  <c r="Q4129" i="1" s="1"/>
  <c r="O4130" i="1"/>
  <c r="Q4130" i="1" s="1"/>
  <c r="O4131" i="1"/>
  <c r="Q4131" i="1" s="1"/>
  <c r="O4132" i="1"/>
  <c r="Q4132" i="1" s="1"/>
  <c r="O4133" i="1"/>
  <c r="Q4133" i="1" s="1"/>
  <c r="O4134" i="1"/>
  <c r="Q4134" i="1" s="1"/>
  <c r="O4135" i="1"/>
  <c r="Q4135" i="1" s="1"/>
  <c r="O4136" i="1"/>
  <c r="Q4136" i="1" s="1"/>
  <c r="O4137" i="1"/>
  <c r="Q4137" i="1" s="1"/>
  <c r="O4138" i="1"/>
  <c r="Q4138" i="1" s="1"/>
  <c r="O4139" i="1"/>
  <c r="Q4139" i="1" s="1"/>
  <c r="O4140" i="1"/>
  <c r="Q4140" i="1" s="1"/>
  <c r="O4141" i="1"/>
  <c r="Q4141" i="1" s="1"/>
  <c r="O4142" i="1"/>
  <c r="Q4142" i="1" s="1"/>
  <c r="O4143" i="1"/>
  <c r="Q4143" i="1" s="1"/>
  <c r="O4144" i="1"/>
  <c r="Q4144" i="1" s="1"/>
  <c r="O4145" i="1"/>
  <c r="Q4145" i="1" s="1"/>
  <c r="O4146" i="1"/>
  <c r="Q4146" i="1" s="1"/>
  <c r="O4147" i="1"/>
  <c r="Q4147" i="1" s="1"/>
  <c r="O4148" i="1"/>
  <c r="Q4148" i="1" s="1"/>
  <c r="O4149" i="1"/>
  <c r="Q4149" i="1" s="1"/>
  <c r="O4150" i="1"/>
  <c r="Q4150" i="1" s="1"/>
  <c r="O4151" i="1"/>
  <c r="Q4151" i="1" s="1"/>
  <c r="O4152" i="1"/>
  <c r="Q4152" i="1" s="1"/>
  <c r="O4153" i="1"/>
  <c r="Q4153" i="1" s="1"/>
  <c r="O4154" i="1"/>
  <c r="Q4154" i="1" s="1"/>
  <c r="O4155" i="1"/>
  <c r="Q4155" i="1" s="1"/>
  <c r="O4156" i="1"/>
  <c r="Q4156" i="1" s="1"/>
  <c r="O4157" i="1"/>
  <c r="Q4157" i="1" s="1"/>
  <c r="O4158" i="1"/>
  <c r="Q4158" i="1" s="1"/>
  <c r="O4159" i="1"/>
  <c r="Q4159" i="1" s="1"/>
  <c r="O4160" i="1"/>
  <c r="Q4160" i="1" s="1"/>
  <c r="O4161" i="1"/>
  <c r="Q4161" i="1" s="1"/>
  <c r="O4162" i="1"/>
  <c r="Q4162" i="1" s="1"/>
  <c r="O4163" i="1"/>
  <c r="Q4163" i="1" s="1"/>
  <c r="O4164" i="1"/>
  <c r="Q4164" i="1" s="1"/>
  <c r="O4165" i="1"/>
  <c r="Q4165" i="1" s="1"/>
  <c r="O4166" i="1"/>
  <c r="Q4166" i="1" s="1"/>
  <c r="O4167" i="1"/>
  <c r="Q4167" i="1" s="1"/>
  <c r="O4168" i="1"/>
  <c r="Q4168" i="1" s="1"/>
  <c r="O4169" i="1"/>
  <c r="Q4169" i="1" s="1"/>
  <c r="O4170" i="1"/>
  <c r="Q4170" i="1" s="1"/>
  <c r="O4171" i="1"/>
  <c r="Q4171" i="1" s="1"/>
  <c r="O4172" i="1"/>
  <c r="Q4172" i="1" s="1"/>
  <c r="O4173" i="1"/>
  <c r="Q4173" i="1" s="1"/>
  <c r="O4174" i="1"/>
  <c r="Q4174" i="1" s="1"/>
  <c r="O4175" i="1"/>
  <c r="Q4175" i="1" s="1"/>
  <c r="O4176" i="1"/>
  <c r="Q4176" i="1" s="1"/>
  <c r="O4177" i="1"/>
  <c r="Q4177" i="1" s="1"/>
  <c r="O4178" i="1"/>
  <c r="Q4178" i="1" s="1"/>
  <c r="O4179" i="1"/>
  <c r="Q4179" i="1" s="1"/>
  <c r="O4180" i="1"/>
  <c r="Q4180" i="1" s="1"/>
  <c r="O4181" i="1"/>
  <c r="Q4181" i="1" s="1"/>
  <c r="O4182" i="1"/>
  <c r="Q4182" i="1" s="1"/>
  <c r="O4183" i="1"/>
  <c r="Q4183" i="1" s="1"/>
  <c r="O4184" i="1"/>
  <c r="Q4184" i="1" s="1"/>
  <c r="O4185" i="1"/>
  <c r="Q4185" i="1" s="1"/>
  <c r="O4186" i="1"/>
  <c r="Q4186" i="1" s="1"/>
  <c r="O4187" i="1"/>
  <c r="Q4187" i="1" s="1"/>
  <c r="O4188" i="1"/>
  <c r="Q4188" i="1" s="1"/>
  <c r="O4189" i="1"/>
  <c r="Q4189" i="1" s="1"/>
  <c r="O4190" i="1"/>
  <c r="Q4190" i="1" s="1"/>
  <c r="O4191" i="1"/>
  <c r="Q4191" i="1" s="1"/>
  <c r="O4192" i="1"/>
  <c r="Q4192" i="1" s="1"/>
  <c r="O4193" i="1"/>
  <c r="Q4193" i="1" s="1"/>
  <c r="O4194" i="1"/>
  <c r="Q4194" i="1" s="1"/>
  <c r="O4195" i="1"/>
  <c r="Q4195" i="1" s="1"/>
  <c r="O4196" i="1"/>
  <c r="Q4196" i="1" s="1"/>
  <c r="O4197" i="1"/>
  <c r="Q4197" i="1" s="1"/>
  <c r="O4198" i="1"/>
  <c r="Q4198" i="1" s="1"/>
  <c r="O4199" i="1"/>
  <c r="Q4199" i="1" s="1"/>
  <c r="O4200" i="1"/>
  <c r="Q4200" i="1" s="1"/>
  <c r="O4201" i="1"/>
  <c r="Q4201" i="1" s="1"/>
  <c r="O4202" i="1"/>
  <c r="Q4202" i="1" s="1"/>
  <c r="O4203" i="1"/>
  <c r="Q4203" i="1" s="1"/>
  <c r="O4204" i="1"/>
  <c r="Q4204" i="1" s="1"/>
  <c r="O4205" i="1"/>
  <c r="Q4205" i="1" s="1"/>
  <c r="O4206" i="1"/>
  <c r="Q4206" i="1" s="1"/>
  <c r="O4207" i="1"/>
  <c r="Q4207" i="1" s="1"/>
  <c r="O4208" i="1"/>
  <c r="Q4208" i="1" s="1"/>
  <c r="O4209" i="1"/>
  <c r="Q4209" i="1" s="1"/>
  <c r="O4210" i="1"/>
  <c r="Q4210" i="1" s="1"/>
  <c r="O4211" i="1"/>
  <c r="Q4211" i="1" s="1"/>
  <c r="O4212" i="1"/>
  <c r="Q4212" i="1" s="1"/>
  <c r="O4213" i="1"/>
  <c r="Q4213" i="1" s="1"/>
  <c r="O4214" i="1"/>
  <c r="Q4214" i="1" s="1"/>
  <c r="O4215" i="1"/>
  <c r="Q4215" i="1" s="1"/>
  <c r="O4216" i="1"/>
  <c r="Q4216" i="1" s="1"/>
  <c r="O4217" i="1"/>
  <c r="Q4217" i="1" s="1"/>
  <c r="O4218" i="1"/>
  <c r="Q4218" i="1" s="1"/>
  <c r="O4219" i="1"/>
  <c r="Q4219" i="1" s="1"/>
  <c r="O4220" i="1"/>
  <c r="Q4220" i="1" s="1"/>
  <c r="O4221" i="1"/>
  <c r="Q4221" i="1" s="1"/>
  <c r="O4222" i="1"/>
  <c r="Q4222" i="1" s="1"/>
  <c r="O4223" i="1"/>
  <c r="Q4223" i="1" s="1"/>
  <c r="O4224" i="1"/>
  <c r="Q4224" i="1" s="1"/>
  <c r="O4225" i="1"/>
  <c r="Q4225" i="1" s="1"/>
  <c r="O4226" i="1"/>
  <c r="Q4226" i="1" s="1"/>
  <c r="O4227" i="1"/>
  <c r="Q4227" i="1" s="1"/>
  <c r="O4228" i="1"/>
  <c r="Q4228" i="1" s="1"/>
  <c r="O4229" i="1"/>
  <c r="Q4229" i="1" s="1"/>
  <c r="O4230" i="1"/>
  <c r="Q4230" i="1" s="1"/>
  <c r="O4231" i="1"/>
  <c r="Q4231" i="1" s="1"/>
  <c r="O4232" i="1"/>
  <c r="Q4232" i="1" s="1"/>
  <c r="O4233" i="1"/>
  <c r="Q4233" i="1" s="1"/>
  <c r="O4234" i="1"/>
  <c r="Q4234" i="1" s="1"/>
  <c r="O4235" i="1"/>
  <c r="Q4235" i="1" s="1"/>
  <c r="O4236" i="1"/>
  <c r="Q4236" i="1" s="1"/>
  <c r="O4237" i="1"/>
  <c r="Q4237" i="1" s="1"/>
  <c r="O4238" i="1"/>
  <c r="Q4238" i="1" s="1"/>
  <c r="O4239" i="1"/>
  <c r="Q4239" i="1" s="1"/>
  <c r="O4240" i="1"/>
  <c r="Q4240" i="1" s="1"/>
  <c r="O4241" i="1"/>
  <c r="Q4241" i="1" s="1"/>
  <c r="O4242" i="1"/>
  <c r="Q4242" i="1" s="1"/>
  <c r="O4243" i="1"/>
  <c r="Q4243" i="1" s="1"/>
  <c r="O4244" i="1"/>
  <c r="Q4244" i="1" s="1"/>
  <c r="O4245" i="1"/>
  <c r="Q4245" i="1" s="1"/>
  <c r="O4246" i="1"/>
  <c r="Q4246" i="1" s="1"/>
  <c r="O4247" i="1"/>
  <c r="Q4247" i="1" s="1"/>
  <c r="O4248" i="1"/>
  <c r="Q4248" i="1" s="1"/>
  <c r="O4249" i="1"/>
  <c r="Q4249" i="1" s="1"/>
  <c r="O4250" i="1"/>
  <c r="Q4250" i="1" s="1"/>
  <c r="O4251" i="1"/>
  <c r="Q4251" i="1" s="1"/>
  <c r="O4252" i="1"/>
  <c r="Q4252" i="1" s="1"/>
  <c r="O4253" i="1"/>
  <c r="Q4253" i="1" s="1"/>
  <c r="O4254" i="1"/>
  <c r="Q4254" i="1" s="1"/>
  <c r="O4255" i="1"/>
  <c r="Q4255" i="1" s="1"/>
  <c r="O4256" i="1"/>
  <c r="Q4256" i="1" s="1"/>
  <c r="O4257" i="1"/>
  <c r="Q4257" i="1" s="1"/>
  <c r="O4258" i="1"/>
  <c r="Q4258" i="1" s="1"/>
  <c r="O4259" i="1"/>
  <c r="Q4259" i="1" s="1"/>
  <c r="O4260" i="1"/>
  <c r="Q4260" i="1" s="1"/>
  <c r="O4261" i="1"/>
  <c r="Q4261" i="1" s="1"/>
  <c r="O4262" i="1"/>
  <c r="Q4262" i="1" s="1"/>
  <c r="O4263" i="1"/>
  <c r="Q4263" i="1" s="1"/>
  <c r="O4264" i="1"/>
  <c r="Q4264" i="1" s="1"/>
  <c r="O4265" i="1"/>
  <c r="Q4265" i="1" s="1"/>
  <c r="O4266" i="1"/>
  <c r="Q4266" i="1" s="1"/>
  <c r="O4267" i="1"/>
  <c r="Q4267" i="1" s="1"/>
  <c r="O4268" i="1"/>
  <c r="Q4268" i="1" s="1"/>
  <c r="O4269" i="1"/>
  <c r="Q4269" i="1" s="1"/>
  <c r="O4270" i="1"/>
  <c r="Q4270" i="1" s="1"/>
  <c r="O4271" i="1"/>
  <c r="Q4271" i="1" s="1"/>
  <c r="O4272" i="1"/>
  <c r="Q4272" i="1" s="1"/>
  <c r="O4273" i="1"/>
  <c r="Q4273" i="1" s="1"/>
  <c r="O4274" i="1"/>
  <c r="Q4274" i="1" s="1"/>
  <c r="O4275" i="1"/>
  <c r="Q4275" i="1" s="1"/>
  <c r="O4276" i="1"/>
  <c r="Q4276" i="1" s="1"/>
  <c r="O4277" i="1"/>
  <c r="Q4277" i="1" s="1"/>
  <c r="O4278" i="1"/>
  <c r="Q4278" i="1" s="1"/>
  <c r="O4279" i="1"/>
  <c r="Q4279" i="1" s="1"/>
  <c r="O4280" i="1"/>
  <c r="Q4280" i="1" s="1"/>
  <c r="O4281" i="1"/>
  <c r="Q4281" i="1" s="1"/>
  <c r="O4282" i="1"/>
  <c r="Q4282" i="1" s="1"/>
  <c r="O4283" i="1"/>
  <c r="Q4283" i="1" s="1"/>
  <c r="O4284" i="1"/>
  <c r="Q4284" i="1" s="1"/>
  <c r="O4285" i="1"/>
  <c r="Q4285" i="1" s="1"/>
  <c r="O4286" i="1"/>
  <c r="Q4286" i="1" s="1"/>
  <c r="O4287" i="1"/>
  <c r="Q4287" i="1" s="1"/>
  <c r="O4288" i="1"/>
  <c r="Q4288" i="1" s="1"/>
  <c r="O4289" i="1"/>
  <c r="Q4289" i="1" s="1"/>
  <c r="O4290" i="1"/>
  <c r="Q4290" i="1" s="1"/>
  <c r="O4291" i="1"/>
  <c r="Q4291" i="1" s="1"/>
  <c r="O4292" i="1"/>
  <c r="Q4292" i="1" s="1"/>
  <c r="O4293" i="1"/>
  <c r="Q4293" i="1" s="1"/>
  <c r="O4294" i="1"/>
  <c r="Q4294" i="1" s="1"/>
  <c r="O4295" i="1"/>
  <c r="Q4295" i="1" s="1"/>
  <c r="O4296" i="1"/>
  <c r="Q4296" i="1" s="1"/>
  <c r="O4297" i="1"/>
  <c r="Q4297" i="1" s="1"/>
  <c r="O4298" i="1"/>
  <c r="Q4298" i="1" s="1"/>
  <c r="O4299" i="1"/>
  <c r="Q4299" i="1" s="1"/>
  <c r="O4300" i="1"/>
  <c r="Q4300" i="1" s="1"/>
  <c r="O4301" i="1"/>
  <c r="Q4301" i="1" s="1"/>
  <c r="O4302" i="1"/>
  <c r="Q4302" i="1" s="1"/>
  <c r="O4303" i="1"/>
  <c r="Q4303" i="1" s="1"/>
  <c r="O4304" i="1"/>
  <c r="Q4304" i="1" s="1"/>
  <c r="O4305" i="1"/>
  <c r="Q4305" i="1" s="1"/>
  <c r="O4306" i="1"/>
  <c r="Q4306" i="1" s="1"/>
  <c r="O4307" i="1"/>
  <c r="Q4307" i="1" s="1"/>
  <c r="O4308" i="1"/>
  <c r="Q4308" i="1" s="1"/>
  <c r="O4309" i="1"/>
  <c r="Q4309" i="1" s="1"/>
  <c r="O4310" i="1"/>
  <c r="Q4310" i="1" s="1"/>
  <c r="O4311" i="1"/>
  <c r="Q4311" i="1" s="1"/>
  <c r="O4312" i="1"/>
  <c r="Q4312" i="1" s="1"/>
  <c r="O4313" i="1"/>
  <c r="Q4313" i="1" s="1"/>
  <c r="O4314" i="1"/>
  <c r="Q4314" i="1" s="1"/>
  <c r="O4315" i="1"/>
  <c r="Q4315" i="1" s="1"/>
  <c r="O4316" i="1"/>
  <c r="Q4316" i="1" s="1"/>
  <c r="O4317" i="1"/>
  <c r="Q4317" i="1" s="1"/>
  <c r="O4318" i="1"/>
  <c r="Q4318" i="1" s="1"/>
  <c r="O4319" i="1"/>
  <c r="Q4319" i="1" s="1"/>
  <c r="O4320" i="1"/>
  <c r="Q4320" i="1" s="1"/>
  <c r="O4321" i="1"/>
  <c r="Q4321" i="1" s="1"/>
  <c r="O4322" i="1"/>
  <c r="Q4322" i="1" s="1"/>
  <c r="O4323" i="1"/>
  <c r="Q4323" i="1" s="1"/>
  <c r="O4324" i="1"/>
  <c r="Q4324" i="1" s="1"/>
  <c r="O4325" i="1"/>
  <c r="Q4325" i="1" s="1"/>
  <c r="O4326" i="1"/>
  <c r="Q4326" i="1" s="1"/>
  <c r="O4327" i="1"/>
  <c r="Q4327" i="1" s="1"/>
  <c r="O4328" i="1"/>
  <c r="Q4328" i="1" s="1"/>
  <c r="O4329" i="1"/>
  <c r="Q4329" i="1" s="1"/>
  <c r="O4330" i="1"/>
  <c r="Q4330" i="1" s="1"/>
  <c r="O4331" i="1"/>
  <c r="Q4331" i="1" s="1"/>
  <c r="O4332" i="1"/>
  <c r="Q4332" i="1" s="1"/>
  <c r="O4333" i="1"/>
  <c r="Q4333" i="1" s="1"/>
  <c r="O4334" i="1"/>
  <c r="Q4334" i="1" s="1"/>
  <c r="O4335" i="1"/>
  <c r="Q4335" i="1" s="1"/>
  <c r="O4336" i="1"/>
  <c r="Q4336" i="1" s="1"/>
  <c r="O4337" i="1"/>
  <c r="Q4337" i="1" s="1"/>
  <c r="O4338" i="1"/>
  <c r="Q4338" i="1" s="1"/>
  <c r="O4339" i="1"/>
  <c r="Q4339" i="1" s="1"/>
  <c r="O4340" i="1"/>
  <c r="Q4340" i="1" s="1"/>
  <c r="O4341" i="1"/>
  <c r="Q4341" i="1" s="1"/>
  <c r="O4342" i="1"/>
  <c r="Q4342" i="1" s="1"/>
  <c r="O4343" i="1"/>
  <c r="Q4343" i="1" s="1"/>
  <c r="O4344" i="1"/>
  <c r="Q4344" i="1" s="1"/>
  <c r="O4345" i="1"/>
  <c r="Q4345" i="1" s="1"/>
  <c r="O4346" i="1"/>
  <c r="Q4346" i="1" s="1"/>
  <c r="O4347" i="1"/>
  <c r="Q4347" i="1" s="1"/>
  <c r="O4348" i="1"/>
  <c r="Q4348" i="1" s="1"/>
  <c r="O4349" i="1"/>
  <c r="Q4349" i="1" s="1"/>
  <c r="O4350" i="1"/>
  <c r="Q4350" i="1" s="1"/>
  <c r="O4351" i="1"/>
  <c r="Q4351" i="1" s="1"/>
  <c r="O4352" i="1"/>
  <c r="Q4352" i="1" s="1"/>
  <c r="O4353" i="1"/>
  <c r="Q4353" i="1" s="1"/>
  <c r="O4354" i="1"/>
  <c r="Q4354" i="1" s="1"/>
  <c r="O4355" i="1"/>
  <c r="Q4355" i="1" s="1"/>
  <c r="O4356" i="1"/>
  <c r="Q4356" i="1" s="1"/>
  <c r="O4357" i="1"/>
  <c r="Q4357" i="1" s="1"/>
  <c r="O4358" i="1"/>
  <c r="Q4358" i="1" s="1"/>
  <c r="O4359" i="1"/>
  <c r="Q4359" i="1" s="1"/>
  <c r="O4360" i="1"/>
  <c r="Q4360" i="1" s="1"/>
  <c r="O4361" i="1"/>
  <c r="Q4361" i="1" s="1"/>
  <c r="O4362" i="1"/>
  <c r="Q4362" i="1" s="1"/>
  <c r="O4363" i="1"/>
  <c r="Q4363" i="1" s="1"/>
  <c r="O4364" i="1"/>
  <c r="Q4364" i="1" s="1"/>
  <c r="O4365" i="1"/>
  <c r="Q4365" i="1" s="1"/>
  <c r="O4366" i="1"/>
  <c r="Q4366" i="1" s="1"/>
  <c r="O4367" i="1"/>
  <c r="Q4367" i="1" s="1"/>
  <c r="O4368" i="1"/>
  <c r="Q4368" i="1" s="1"/>
  <c r="O4369" i="1"/>
  <c r="Q4369" i="1" s="1"/>
  <c r="O4370" i="1"/>
  <c r="Q4370" i="1" s="1"/>
  <c r="O4371" i="1"/>
  <c r="Q4371" i="1" s="1"/>
  <c r="O4372" i="1"/>
  <c r="Q4372" i="1" s="1"/>
  <c r="O4373" i="1"/>
  <c r="Q4373" i="1" s="1"/>
  <c r="O4374" i="1"/>
  <c r="Q4374" i="1" s="1"/>
  <c r="O4375" i="1"/>
  <c r="Q4375" i="1" s="1"/>
  <c r="O4376" i="1"/>
  <c r="Q4376" i="1" s="1"/>
  <c r="O4377" i="1"/>
  <c r="Q4377" i="1" s="1"/>
  <c r="O4378" i="1"/>
  <c r="Q4378" i="1" s="1"/>
  <c r="O4379" i="1"/>
  <c r="Q4379" i="1" s="1"/>
  <c r="O4380" i="1"/>
  <c r="Q4380" i="1" s="1"/>
  <c r="O4381" i="1"/>
  <c r="Q4381" i="1" s="1"/>
  <c r="O4382" i="1"/>
  <c r="Q4382" i="1" s="1"/>
  <c r="O4383" i="1"/>
  <c r="Q4383" i="1" s="1"/>
  <c r="O4384" i="1"/>
  <c r="Q4384" i="1" s="1"/>
  <c r="O4385" i="1"/>
  <c r="Q4385" i="1" s="1"/>
  <c r="O4386" i="1"/>
  <c r="Q4386" i="1" s="1"/>
  <c r="O4387" i="1"/>
  <c r="Q4387" i="1" s="1"/>
  <c r="O4388" i="1"/>
  <c r="Q4388" i="1" s="1"/>
  <c r="O4389" i="1"/>
  <c r="Q4389" i="1" s="1"/>
  <c r="O4390" i="1"/>
  <c r="Q4390" i="1" s="1"/>
  <c r="O4391" i="1"/>
  <c r="Q4391" i="1" s="1"/>
  <c r="O4392" i="1"/>
  <c r="Q4392" i="1" s="1"/>
  <c r="O4393" i="1"/>
  <c r="Q4393" i="1" s="1"/>
  <c r="O4394" i="1"/>
  <c r="Q4394" i="1" s="1"/>
  <c r="O4395" i="1"/>
  <c r="Q4395" i="1" s="1"/>
  <c r="O4396" i="1"/>
  <c r="Q4396" i="1" s="1"/>
  <c r="O4397" i="1"/>
  <c r="Q4397" i="1" s="1"/>
  <c r="O4398" i="1"/>
  <c r="Q4398" i="1" s="1"/>
  <c r="O4399" i="1"/>
  <c r="Q4399" i="1" s="1"/>
  <c r="O4400" i="1"/>
  <c r="Q4400" i="1" s="1"/>
  <c r="O4401" i="1"/>
  <c r="Q4401" i="1" s="1"/>
  <c r="O4402" i="1"/>
  <c r="Q4402" i="1" s="1"/>
  <c r="O4403" i="1"/>
  <c r="Q4403" i="1" s="1"/>
  <c r="O4404" i="1"/>
  <c r="Q4404" i="1" s="1"/>
  <c r="O4405" i="1"/>
  <c r="Q4405" i="1" s="1"/>
  <c r="O4406" i="1"/>
  <c r="Q4406" i="1" s="1"/>
  <c r="O4407" i="1"/>
  <c r="Q4407" i="1" s="1"/>
  <c r="O4408" i="1"/>
  <c r="Q4408" i="1" s="1"/>
  <c r="O4409" i="1"/>
  <c r="Q4409" i="1" s="1"/>
  <c r="O4410" i="1"/>
  <c r="Q4410" i="1" s="1"/>
  <c r="O4411" i="1"/>
  <c r="Q4411" i="1" s="1"/>
  <c r="O4412" i="1"/>
  <c r="Q4412" i="1" s="1"/>
  <c r="O4413" i="1"/>
  <c r="Q4413" i="1" s="1"/>
  <c r="O4414" i="1"/>
  <c r="Q4414" i="1" s="1"/>
  <c r="O4415" i="1"/>
  <c r="Q4415" i="1" s="1"/>
  <c r="O4416" i="1"/>
  <c r="Q4416" i="1" s="1"/>
  <c r="O4417" i="1"/>
  <c r="Q4417" i="1" s="1"/>
  <c r="O4418" i="1"/>
  <c r="Q4418" i="1" s="1"/>
  <c r="O4419" i="1"/>
  <c r="Q4419" i="1" s="1"/>
  <c r="O4420" i="1"/>
  <c r="Q4420" i="1" s="1"/>
  <c r="O4421" i="1"/>
  <c r="Q4421" i="1" s="1"/>
  <c r="O4422" i="1"/>
  <c r="Q4422" i="1" s="1"/>
  <c r="O4423" i="1"/>
  <c r="Q4423" i="1" s="1"/>
  <c r="O4424" i="1"/>
  <c r="Q4424" i="1" s="1"/>
  <c r="O4425" i="1"/>
  <c r="Q4425" i="1" s="1"/>
  <c r="O4426" i="1"/>
  <c r="Q4426" i="1" s="1"/>
  <c r="O4427" i="1"/>
  <c r="Q4427" i="1" s="1"/>
  <c r="O4428" i="1"/>
  <c r="Q4428" i="1" s="1"/>
  <c r="O4429" i="1"/>
  <c r="Q4429" i="1" s="1"/>
  <c r="O4430" i="1"/>
  <c r="Q4430" i="1" s="1"/>
  <c r="O4431" i="1"/>
  <c r="Q4431" i="1" s="1"/>
  <c r="O4432" i="1"/>
  <c r="Q4432" i="1" s="1"/>
  <c r="O4433" i="1"/>
  <c r="Q4433" i="1" s="1"/>
  <c r="O4434" i="1"/>
  <c r="Q4434" i="1" s="1"/>
  <c r="O4435" i="1"/>
  <c r="Q4435" i="1" s="1"/>
  <c r="O4436" i="1"/>
  <c r="Q4436" i="1" s="1"/>
  <c r="O4437" i="1"/>
  <c r="Q4437" i="1" s="1"/>
  <c r="O4438" i="1"/>
  <c r="Q4438" i="1" s="1"/>
  <c r="O4439" i="1"/>
  <c r="Q4439" i="1" s="1"/>
  <c r="O4440" i="1"/>
  <c r="Q4440" i="1" s="1"/>
  <c r="O4441" i="1"/>
  <c r="Q4441" i="1" s="1"/>
  <c r="O4442" i="1"/>
  <c r="Q4442" i="1" s="1"/>
  <c r="O4443" i="1"/>
  <c r="Q4443" i="1" s="1"/>
  <c r="O4444" i="1"/>
  <c r="Q4444" i="1" s="1"/>
  <c r="O4445" i="1"/>
  <c r="Q4445" i="1" s="1"/>
  <c r="O4446" i="1"/>
  <c r="Q4446" i="1" s="1"/>
  <c r="O4447" i="1"/>
  <c r="Q4447" i="1" s="1"/>
  <c r="O4448" i="1"/>
  <c r="Q4448" i="1" s="1"/>
  <c r="O4449" i="1"/>
  <c r="Q4449" i="1" s="1"/>
  <c r="O4450" i="1"/>
  <c r="Q4450" i="1" s="1"/>
  <c r="O4451" i="1"/>
  <c r="Q4451" i="1" s="1"/>
  <c r="O4452" i="1"/>
  <c r="Q4452" i="1" s="1"/>
  <c r="O4453" i="1"/>
  <c r="Q4453" i="1" s="1"/>
  <c r="O4454" i="1"/>
  <c r="Q4454" i="1" s="1"/>
  <c r="O4455" i="1"/>
  <c r="Q4455" i="1" s="1"/>
  <c r="O4456" i="1"/>
  <c r="Q4456" i="1" s="1"/>
  <c r="O4457" i="1"/>
  <c r="Q4457" i="1" s="1"/>
  <c r="O4458" i="1"/>
  <c r="Q4458" i="1" s="1"/>
  <c r="O4459" i="1"/>
  <c r="Q4459" i="1" s="1"/>
  <c r="O4460" i="1"/>
  <c r="Q4460" i="1" s="1"/>
  <c r="O4461" i="1"/>
  <c r="Q4461" i="1" s="1"/>
  <c r="O4462" i="1"/>
  <c r="Q4462" i="1" s="1"/>
  <c r="O4463" i="1"/>
  <c r="Q4463" i="1" s="1"/>
  <c r="O4464" i="1"/>
  <c r="Q4464" i="1" s="1"/>
  <c r="O4465" i="1"/>
  <c r="Q4465" i="1" s="1"/>
  <c r="O4466" i="1"/>
  <c r="Q4466" i="1" s="1"/>
  <c r="O4467" i="1"/>
  <c r="Q4467" i="1" s="1"/>
  <c r="O4468" i="1"/>
  <c r="Q4468" i="1" s="1"/>
  <c r="O4469" i="1"/>
  <c r="Q4469" i="1" s="1"/>
  <c r="O4470" i="1"/>
  <c r="Q4470" i="1" s="1"/>
  <c r="O4471" i="1"/>
  <c r="Q4471" i="1" s="1"/>
  <c r="O4472" i="1"/>
  <c r="Q4472" i="1" s="1"/>
  <c r="O4473" i="1"/>
  <c r="Q4473" i="1" s="1"/>
  <c r="O4474" i="1"/>
  <c r="Q4474" i="1" s="1"/>
  <c r="O4475" i="1"/>
  <c r="Q4475" i="1" s="1"/>
  <c r="O4476" i="1"/>
  <c r="Q4476" i="1" s="1"/>
  <c r="O4477" i="1"/>
  <c r="Q4477" i="1" s="1"/>
  <c r="O4478" i="1"/>
  <c r="Q4478" i="1" s="1"/>
  <c r="O4479" i="1"/>
  <c r="Q4479" i="1" s="1"/>
  <c r="O4480" i="1"/>
  <c r="Q4480" i="1" s="1"/>
  <c r="O4481" i="1"/>
  <c r="Q4481" i="1" s="1"/>
  <c r="O4482" i="1"/>
  <c r="Q4482" i="1" s="1"/>
  <c r="O4483" i="1"/>
  <c r="Q4483" i="1" s="1"/>
  <c r="O4484" i="1"/>
  <c r="Q4484" i="1" s="1"/>
  <c r="O4485" i="1"/>
  <c r="Q4485" i="1" s="1"/>
  <c r="O4486" i="1"/>
  <c r="Q4486" i="1" s="1"/>
  <c r="O4487" i="1"/>
  <c r="Q4487" i="1" s="1"/>
  <c r="O4488" i="1"/>
  <c r="Q4488" i="1" s="1"/>
  <c r="O4489" i="1"/>
  <c r="Q4489" i="1" s="1"/>
  <c r="O4490" i="1"/>
  <c r="Q4490" i="1" s="1"/>
  <c r="O4491" i="1"/>
  <c r="Q4491" i="1" s="1"/>
  <c r="O4492" i="1"/>
  <c r="Q4492" i="1" s="1"/>
  <c r="O4493" i="1"/>
  <c r="Q4493" i="1" s="1"/>
  <c r="O4494" i="1"/>
  <c r="Q4494" i="1" s="1"/>
  <c r="O4495" i="1"/>
  <c r="Q4495" i="1" s="1"/>
  <c r="O4496" i="1"/>
  <c r="Q4496" i="1" s="1"/>
  <c r="O4497" i="1"/>
  <c r="Q4497" i="1" s="1"/>
  <c r="O4498" i="1"/>
  <c r="Q4498" i="1" s="1"/>
  <c r="O4499" i="1"/>
  <c r="Q4499" i="1" s="1"/>
  <c r="O4500" i="1"/>
  <c r="Q4500" i="1" s="1"/>
  <c r="O4501" i="1"/>
  <c r="Q4501" i="1" s="1"/>
  <c r="O4502" i="1"/>
  <c r="Q4502" i="1" s="1"/>
  <c r="O4503" i="1"/>
  <c r="Q4503" i="1" s="1"/>
  <c r="O4504" i="1"/>
  <c r="Q4504" i="1" s="1"/>
  <c r="O4505" i="1"/>
  <c r="Q4505" i="1" s="1"/>
  <c r="O4506" i="1"/>
  <c r="Q4506" i="1" s="1"/>
  <c r="O4507" i="1"/>
  <c r="Q4507" i="1" s="1"/>
  <c r="O4508" i="1"/>
  <c r="Q4508" i="1" s="1"/>
  <c r="O4509" i="1"/>
  <c r="Q4509" i="1" s="1"/>
  <c r="O4510" i="1"/>
  <c r="Q4510" i="1" s="1"/>
  <c r="O4511" i="1"/>
  <c r="Q4511" i="1" s="1"/>
  <c r="O4512" i="1"/>
  <c r="Q4512" i="1" s="1"/>
  <c r="O4513" i="1"/>
  <c r="Q4513" i="1" s="1"/>
  <c r="O4514" i="1"/>
  <c r="Q4514" i="1" s="1"/>
  <c r="O4515" i="1"/>
  <c r="Q4515" i="1" s="1"/>
  <c r="O4516" i="1"/>
  <c r="Q4516" i="1" s="1"/>
  <c r="O4517" i="1"/>
  <c r="Q4517" i="1" s="1"/>
  <c r="O4518" i="1"/>
  <c r="Q4518" i="1" s="1"/>
  <c r="O4519" i="1"/>
  <c r="Q4519" i="1" s="1"/>
  <c r="O4520" i="1"/>
  <c r="Q4520" i="1" s="1"/>
  <c r="O4521" i="1"/>
  <c r="Q4521" i="1" s="1"/>
  <c r="O4522" i="1"/>
  <c r="Q4522" i="1" s="1"/>
  <c r="O4523" i="1"/>
  <c r="Q4523" i="1" s="1"/>
  <c r="O4524" i="1"/>
  <c r="Q4524" i="1" s="1"/>
  <c r="O4525" i="1"/>
  <c r="Q4525" i="1" s="1"/>
  <c r="O4526" i="1"/>
  <c r="Q4526" i="1" s="1"/>
  <c r="O4527" i="1"/>
  <c r="Q4527" i="1" s="1"/>
  <c r="O4528" i="1"/>
  <c r="Q4528" i="1" s="1"/>
  <c r="O4529" i="1"/>
  <c r="Q4529" i="1" s="1"/>
  <c r="O4530" i="1"/>
  <c r="Q4530" i="1" s="1"/>
  <c r="O4531" i="1"/>
  <c r="Q4531" i="1" s="1"/>
  <c r="O4532" i="1"/>
  <c r="Q4532" i="1" s="1"/>
  <c r="O4533" i="1"/>
  <c r="Q4533" i="1" s="1"/>
  <c r="O4534" i="1"/>
  <c r="Q4534" i="1" s="1"/>
  <c r="O4535" i="1"/>
  <c r="Q4535" i="1" s="1"/>
  <c r="O4536" i="1"/>
  <c r="Q4536" i="1" s="1"/>
  <c r="O4537" i="1"/>
  <c r="Q4537" i="1" s="1"/>
  <c r="O4538" i="1"/>
  <c r="Q4538" i="1" s="1"/>
  <c r="O4539" i="1"/>
  <c r="Q4539" i="1" s="1"/>
  <c r="O4540" i="1"/>
  <c r="Q4540" i="1" s="1"/>
  <c r="O4541" i="1"/>
  <c r="Q4541" i="1" s="1"/>
  <c r="O4542" i="1"/>
  <c r="Q4542" i="1" s="1"/>
  <c r="O4543" i="1"/>
  <c r="Q4543" i="1" s="1"/>
  <c r="O4544" i="1"/>
  <c r="Q4544" i="1" s="1"/>
  <c r="O4545" i="1"/>
  <c r="Q4545" i="1" s="1"/>
  <c r="O4546" i="1"/>
  <c r="Q4546" i="1" s="1"/>
  <c r="O4547" i="1"/>
  <c r="Q4547" i="1" s="1"/>
  <c r="O4548" i="1"/>
  <c r="Q4548" i="1" s="1"/>
  <c r="O4549" i="1"/>
  <c r="Q4549" i="1" s="1"/>
  <c r="O4550" i="1"/>
  <c r="Q4550" i="1" s="1"/>
  <c r="O4551" i="1"/>
  <c r="Q4551" i="1" s="1"/>
  <c r="O4552" i="1"/>
  <c r="Q4552" i="1" s="1"/>
  <c r="O4553" i="1"/>
  <c r="Q4553" i="1" s="1"/>
  <c r="O4554" i="1"/>
  <c r="Q4554" i="1" s="1"/>
  <c r="O4555" i="1"/>
  <c r="Q4555" i="1" s="1"/>
  <c r="O4556" i="1"/>
  <c r="Q4556" i="1" s="1"/>
  <c r="O4557" i="1"/>
  <c r="Q4557" i="1" s="1"/>
  <c r="O4558" i="1"/>
  <c r="Q4558" i="1" s="1"/>
  <c r="O4559" i="1"/>
  <c r="Q4559" i="1" s="1"/>
  <c r="O4560" i="1"/>
  <c r="Q4560" i="1" s="1"/>
  <c r="O4561" i="1"/>
  <c r="Q4561" i="1" s="1"/>
  <c r="O4562" i="1"/>
  <c r="Q4562" i="1" s="1"/>
  <c r="O4563" i="1"/>
  <c r="Q4563" i="1" s="1"/>
  <c r="O4564" i="1"/>
  <c r="Q4564" i="1" s="1"/>
  <c r="O4565" i="1"/>
  <c r="Q4565" i="1" s="1"/>
  <c r="O4566" i="1"/>
  <c r="Q4566" i="1" s="1"/>
  <c r="O4567" i="1"/>
  <c r="Q4567" i="1" s="1"/>
  <c r="O4568" i="1"/>
  <c r="Q4568" i="1" s="1"/>
  <c r="O4569" i="1"/>
  <c r="Q4569" i="1" s="1"/>
  <c r="O4570" i="1"/>
  <c r="Q4570" i="1" s="1"/>
  <c r="O4571" i="1"/>
  <c r="Q4571" i="1" s="1"/>
  <c r="O4572" i="1"/>
  <c r="Q4572" i="1" s="1"/>
  <c r="O4573" i="1"/>
  <c r="Q4573" i="1" s="1"/>
  <c r="O4574" i="1"/>
  <c r="Q4574" i="1" s="1"/>
  <c r="O4575" i="1"/>
  <c r="Q4575" i="1" s="1"/>
  <c r="O4576" i="1"/>
  <c r="Q4576" i="1" s="1"/>
  <c r="O4577" i="1"/>
  <c r="Q4577" i="1" s="1"/>
  <c r="O4578" i="1"/>
  <c r="Q4578" i="1" s="1"/>
  <c r="O4579" i="1"/>
  <c r="Q4579" i="1" s="1"/>
  <c r="O4580" i="1"/>
  <c r="Q4580" i="1" s="1"/>
  <c r="O4581" i="1"/>
  <c r="Q4581" i="1" s="1"/>
  <c r="O4582" i="1"/>
  <c r="Q4582" i="1" s="1"/>
  <c r="O4583" i="1"/>
  <c r="Q4583" i="1" s="1"/>
  <c r="O4584" i="1"/>
  <c r="Q4584" i="1" s="1"/>
  <c r="O4585" i="1"/>
  <c r="Q4585" i="1" s="1"/>
  <c r="O4586" i="1"/>
  <c r="Q4586" i="1" s="1"/>
  <c r="O4587" i="1"/>
  <c r="Q4587" i="1" s="1"/>
  <c r="O4588" i="1"/>
  <c r="Q4588" i="1" s="1"/>
  <c r="O4589" i="1"/>
  <c r="Q4589" i="1" s="1"/>
  <c r="O4590" i="1"/>
  <c r="Q4590" i="1" s="1"/>
  <c r="O4591" i="1"/>
  <c r="Q4591" i="1" s="1"/>
  <c r="O4592" i="1"/>
  <c r="Q4592" i="1" s="1"/>
  <c r="O4593" i="1"/>
  <c r="Q4593" i="1" s="1"/>
  <c r="O4594" i="1"/>
  <c r="Q4594" i="1" s="1"/>
  <c r="O4595" i="1"/>
  <c r="Q4595" i="1" s="1"/>
  <c r="O4596" i="1"/>
  <c r="Q4596" i="1" s="1"/>
  <c r="O4597" i="1"/>
  <c r="Q4597" i="1" s="1"/>
  <c r="O4598" i="1"/>
  <c r="Q4598" i="1" s="1"/>
  <c r="O4599" i="1"/>
  <c r="Q4599" i="1" s="1"/>
  <c r="O4600" i="1"/>
  <c r="Q4600" i="1" s="1"/>
  <c r="O4601" i="1"/>
  <c r="Q4601" i="1" s="1"/>
  <c r="O4602" i="1"/>
  <c r="Q4602" i="1" s="1"/>
  <c r="O4603" i="1"/>
  <c r="Q4603" i="1" s="1"/>
  <c r="O4604" i="1"/>
  <c r="Q4604" i="1" s="1"/>
  <c r="O4605" i="1"/>
  <c r="Q4605" i="1" s="1"/>
  <c r="O4606" i="1"/>
  <c r="Q4606" i="1" s="1"/>
  <c r="O4607" i="1"/>
  <c r="Q4607" i="1" s="1"/>
  <c r="O4608" i="1"/>
  <c r="Q4608" i="1" s="1"/>
  <c r="O4609" i="1"/>
  <c r="Q4609" i="1" s="1"/>
  <c r="O4610" i="1"/>
  <c r="Q4610" i="1" s="1"/>
  <c r="O4611" i="1"/>
  <c r="Q4611" i="1" s="1"/>
  <c r="O4612" i="1"/>
  <c r="Q4612" i="1" s="1"/>
  <c r="O4613" i="1"/>
  <c r="Q4613" i="1" s="1"/>
  <c r="O4614" i="1"/>
  <c r="Q4614" i="1" s="1"/>
  <c r="O4615" i="1"/>
  <c r="Q4615" i="1" s="1"/>
  <c r="O4616" i="1"/>
  <c r="Q4616" i="1" s="1"/>
  <c r="O4617" i="1"/>
  <c r="Q4617" i="1" s="1"/>
  <c r="O4618" i="1"/>
  <c r="Q4618" i="1" s="1"/>
  <c r="O4619" i="1"/>
  <c r="Q4619" i="1" s="1"/>
  <c r="O4620" i="1"/>
  <c r="Q4620" i="1" s="1"/>
  <c r="O4621" i="1"/>
  <c r="Q4621" i="1" s="1"/>
  <c r="O4622" i="1"/>
  <c r="Q4622" i="1" s="1"/>
  <c r="O4623" i="1"/>
  <c r="Q4623" i="1" s="1"/>
  <c r="O4624" i="1"/>
  <c r="Q4624" i="1" s="1"/>
  <c r="O4625" i="1"/>
  <c r="Q4625" i="1" s="1"/>
  <c r="O4626" i="1"/>
  <c r="Q4626" i="1" s="1"/>
  <c r="O4627" i="1"/>
  <c r="Q4627" i="1" s="1"/>
  <c r="O4628" i="1"/>
  <c r="Q4628" i="1" s="1"/>
  <c r="O4629" i="1"/>
  <c r="Q4629" i="1" s="1"/>
  <c r="O4630" i="1"/>
  <c r="Q4630" i="1" s="1"/>
  <c r="O4631" i="1"/>
  <c r="Q4631" i="1" s="1"/>
  <c r="O4632" i="1"/>
  <c r="Q4632" i="1" s="1"/>
  <c r="O4633" i="1"/>
  <c r="Q4633" i="1" s="1"/>
  <c r="O4634" i="1"/>
  <c r="Q4634" i="1" s="1"/>
  <c r="O4635" i="1"/>
  <c r="Q4635" i="1" s="1"/>
  <c r="O4636" i="1"/>
  <c r="Q4636" i="1" s="1"/>
  <c r="O4637" i="1"/>
  <c r="Q4637" i="1" s="1"/>
  <c r="O4638" i="1"/>
  <c r="Q4638" i="1" s="1"/>
  <c r="O4639" i="1"/>
  <c r="Q4639" i="1" s="1"/>
  <c r="O4640" i="1"/>
  <c r="Q4640" i="1" s="1"/>
  <c r="O4641" i="1"/>
  <c r="Q4641" i="1" s="1"/>
  <c r="O4642" i="1"/>
  <c r="Q4642" i="1" s="1"/>
  <c r="O4643" i="1"/>
  <c r="Q4643" i="1" s="1"/>
  <c r="O4644" i="1"/>
  <c r="Q4644" i="1" s="1"/>
  <c r="O4645" i="1"/>
  <c r="Q4645" i="1" s="1"/>
  <c r="O4646" i="1"/>
  <c r="Q4646" i="1" s="1"/>
  <c r="O4647" i="1"/>
  <c r="Q4647" i="1" s="1"/>
  <c r="O4648" i="1"/>
  <c r="Q4648" i="1" s="1"/>
  <c r="O4649" i="1"/>
  <c r="Q4649" i="1" s="1"/>
  <c r="O4650" i="1"/>
  <c r="Q4650" i="1" s="1"/>
  <c r="O4651" i="1"/>
  <c r="Q4651" i="1" s="1"/>
  <c r="O4652" i="1"/>
  <c r="Q4652" i="1" s="1"/>
  <c r="O4653" i="1"/>
  <c r="Q4653" i="1" s="1"/>
  <c r="O4654" i="1"/>
  <c r="Q4654" i="1" s="1"/>
  <c r="O4655" i="1"/>
  <c r="Q4655" i="1" s="1"/>
  <c r="O4656" i="1"/>
  <c r="Q4656" i="1" s="1"/>
  <c r="O4657" i="1"/>
  <c r="Q4657" i="1" s="1"/>
  <c r="O4658" i="1"/>
  <c r="Q4658" i="1" s="1"/>
  <c r="O4659" i="1"/>
  <c r="Q4659" i="1" s="1"/>
  <c r="O4660" i="1"/>
  <c r="Q4660" i="1" s="1"/>
  <c r="O4661" i="1"/>
  <c r="Q4661" i="1" s="1"/>
  <c r="O4662" i="1"/>
  <c r="Q4662" i="1" s="1"/>
  <c r="O4663" i="1"/>
  <c r="Q4663" i="1" s="1"/>
  <c r="O4664" i="1"/>
  <c r="Q4664" i="1" s="1"/>
  <c r="O4665" i="1"/>
  <c r="Q4665" i="1" s="1"/>
  <c r="O4666" i="1"/>
  <c r="Q4666" i="1" s="1"/>
  <c r="O4667" i="1"/>
  <c r="Q4667" i="1" s="1"/>
  <c r="O4668" i="1"/>
  <c r="Q4668" i="1" s="1"/>
  <c r="O4669" i="1"/>
  <c r="Q4669" i="1" s="1"/>
  <c r="O4670" i="1"/>
  <c r="Q4670" i="1" s="1"/>
  <c r="O4671" i="1"/>
  <c r="Q4671" i="1" s="1"/>
  <c r="O4672" i="1"/>
  <c r="Q4672" i="1" s="1"/>
  <c r="O4673" i="1"/>
  <c r="Q4673" i="1" s="1"/>
  <c r="O4674" i="1"/>
  <c r="Q4674" i="1" s="1"/>
  <c r="O4675" i="1"/>
  <c r="Q4675" i="1" s="1"/>
  <c r="O4676" i="1"/>
  <c r="Q4676" i="1" s="1"/>
  <c r="O4677" i="1"/>
  <c r="Q4677" i="1" s="1"/>
  <c r="O4678" i="1"/>
  <c r="Q4678" i="1" s="1"/>
  <c r="O4679" i="1"/>
  <c r="Q4679" i="1" s="1"/>
  <c r="O4680" i="1"/>
  <c r="Q4680" i="1" s="1"/>
  <c r="O4681" i="1"/>
  <c r="Q4681" i="1" s="1"/>
  <c r="O4682" i="1"/>
  <c r="Q4682" i="1" s="1"/>
  <c r="O4683" i="1"/>
  <c r="Q4683" i="1" s="1"/>
  <c r="O4684" i="1"/>
  <c r="Q4684" i="1" s="1"/>
  <c r="O4685" i="1"/>
  <c r="Q4685" i="1" s="1"/>
  <c r="O4686" i="1"/>
  <c r="Q4686" i="1" s="1"/>
  <c r="O4687" i="1"/>
  <c r="Q4687" i="1" s="1"/>
  <c r="O4688" i="1"/>
  <c r="Q4688" i="1" s="1"/>
  <c r="O4689" i="1"/>
  <c r="Q4689" i="1" s="1"/>
  <c r="O4690" i="1"/>
  <c r="Q4690" i="1" s="1"/>
  <c r="O4691" i="1"/>
  <c r="Q4691" i="1" s="1"/>
  <c r="O4692" i="1"/>
  <c r="Q4692" i="1" s="1"/>
  <c r="O4693" i="1"/>
  <c r="Q4693" i="1" s="1"/>
  <c r="O4694" i="1"/>
  <c r="Q4694" i="1" s="1"/>
  <c r="O4695" i="1"/>
  <c r="Q4695" i="1" s="1"/>
  <c r="O4696" i="1"/>
  <c r="Q4696" i="1" s="1"/>
  <c r="O4697" i="1"/>
  <c r="Q4697" i="1" s="1"/>
  <c r="O4698" i="1"/>
  <c r="Q4698" i="1" s="1"/>
  <c r="O4699" i="1"/>
  <c r="Q4699" i="1" s="1"/>
  <c r="O4700" i="1"/>
  <c r="Q4700" i="1" s="1"/>
  <c r="O4701" i="1"/>
  <c r="Q4701" i="1" s="1"/>
  <c r="O4702" i="1"/>
  <c r="Q4702" i="1" s="1"/>
  <c r="O4703" i="1"/>
  <c r="Q4703" i="1" s="1"/>
  <c r="O4704" i="1"/>
  <c r="Q4704" i="1" s="1"/>
  <c r="O4705" i="1"/>
  <c r="Q4705" i="1" s="1"/>
  <c r="O4706" i="1"/>
  <c r="Q4706" i="1" s="1"/>
  <c r="O4707" i="1"/>
  <c r="Q4707" i="1" s="1"/>
  <c r="O4708" i="1"/>
  <c r="Q4708" i="1" s="1"/>
  <c r="O4709" i="1"/>
  <c r="Q4709" i="1" s="1"/>
  <c r="O4710" i="1"/>
  <c r="Q4710" i="1" s="1"/>
  <c r="O4711" i="1"/>
  <c r="Q4711" i="1" s="1"/>
  <c r="O4712" i="1"/>
  <c r="Q4712" i="1" s="1"/>
  <c r="O4713" i="1"/>
  <c r="Q4713" i="1" s="1"/>
  <c r="O4714" i="1"/>
  <c r="Q4714" i="1" s="1"/>
  <c r="O4715" i="1"/>
  <c r="Q4715" i="1" s="1"/>
  <c r="O4716" i="1"/>
  <c r="Q4716" i="1" s="1"/>
  <c r="O4717" i="1"/>
  <c r="Q4717" i="1" s="1"/>
  <c r="O4718" i="1"/>
  <c r="Q4718" i="1" s="1"/>
  <c r="O4719" i="1"/>
  <c r="Q4719" i="1" s="1"/>
  <c r="O4720" i="1"/>
  <c r="Q4720" i="1" s="1"/>
  <c r="O4721" i="1"/>
  <c r="Q4721" i="1" s="1"/>
  <c r="O4722" i="1"/>
  <c r="Q4722" i="1" s="1"/>
  <c r="O4723" i="1"/>
  <c r="Q4723" i="1" s="1"/>
  <c r="O4724" i="1"/>
  <c r="Q4724" i="1" s="1"/>
  <c r="O4725" i="1"/>
  <c r="Q4725" i="1" s="1"/>
  <c r="O4726" i="1"/>
  <c r="Q4726" i="1" s="1"/>
  <c r="O4727" i="1"/>
  <c r="Q4727" i="1" s="1"/>
  <c r="O4728" i="1"/>
  <c r="Q4728" i="1" s="1"/>
  <c r="O4729" i="1"/>
  <c r="Q4729" i="1" s="1"/>
  <c r="O4730" i="1"/>
  <c r="Q4730" i="1" s="1"/>
  <c r="O4731" i="1"/>
  <c r="Q4731" i="1" s="1"/>
  <c r="O4732" i="1"/>
  <c r="Q4732" i="1" s="1"/>
  <c r="O4733" i="1"/>
  <c r="Q4733" i="1" s="1"/>
  <c r="O4734" i="1"/>
  <c r="Q4734" i="1" s="1"/>
  <c r="O4735" i="1"/>
  <c r="Q4735" i="1" s="1"/>
  <c r="O4736" i="1"/>
  <c r="Q4736" i="1" s="1"/>
  <c r="O4737" i="1"/>
  <c r="Q4737" i="1" s="1"/>
  <c r="O4738" i="1"/>
  <c r="Q4738" i="1" s="1"/>
  <c r="O4739" i="1"/>
  <c r="Q4739" i="1" s="1"/>
  <c r="O4740" i="1"/>
  <c r="Q4740" i="1" s="1"/>
  <c r="O4741" i="1"/>
  <c r="Q4741" i="1" s="1"/>
  <c r="O4742" i="1"/>
  <c r="Q4742" i="1" s="1"/>
  <c r="O4743" i="1"/>
  <c r="Q4743" i="1" s="1"/>
  <c r="O4744" i="1"/>
  <c r="Q4744" i="1" s="1"/>
  <c r="O4745" i="1"/>
  <c r="Q4745" i="1" s="1"/>
  <c r="O4746" i="1"/>
  <c r="Q4746" i="1" s="1"/>
  <c r="O4747" i="1"/>
  <c r="Q4747" i="1" s="1"/>
  <c r="O4748" i="1"/>
  <c r="Q4748" i="1" s="1"/>
  <c r="O4749" i="1"/>
  <c r="Q4749" i="1" s="1"/>
  <c r="O4750" i="1"/>
  <c r="Q4750" i="1" s="1"/>
  <c r="O4751" i="1"/>
  <c r="Q4751" i="1" s="1"/>
  <c r="O4752" i="1"/>
  <c r="Q4752" i="1" s="1"/>
  <c r="O4753" i="1"/>
  <c r="Q4753" i="1" s="1"/>
  <c r="O4754" i="1"/>
  <c r="Q4754" i="1" s="1"/>
  <c r="O4755" i="1"/>
  <c r="Q4755" i="1" s="1"/>
  <c r="O4756" i="1"/>
  <c r="Q4756" i="1" s="1"/>
  <c r="O4757" i="1"/>
  <c r="Q4757" i="1" s="1"/>
  <c r="O4758" i="1"/>
  <c r="Q4758" i="1" s="1"/>
  <c r="O4759" i="1"/>
  <c r="Q4759" i="1" s="1"/>
  <c r="O4760" i="1"/>
  <c r="Q4760" i="1" s="1"/>
  <c r="O4761" i="1"/>
  <c r="Q4761" i="1" s="1"/>
  <c r="O4762" i="1"/>
  <c r="Q4762" i="1" s="1"/>
  <c r="O4763" i="1"/>
  <c r="Q4763" i="1" s="1"/>
  <c r="O4764" i="1"/>
  <c r="Q4764" i="1" s="1"/>
  <c r="O4765" i="1"/>
  <c r="Q4765" i="1" s="1"/>
  <c r="O4766" i="1"/>
  <c r="Q4766" i="1" s="1"/>
  <c r="O4767" i="1"/>
  <c r="Q4767" i="1" s="1"/>
  <c r="O4768" i="1"/>
  <c r="Q4768" i="1" s="1"/>
  <c r="O4769" i="1"/>
  <c r="Q4769" i="1" s="1"/>
  <c r="O4770" i="1"/>
  <c r="Q4770" i="1" s="1"/>
  <c r="O4771" i="1"/>
  <c r="Q4771" i="1" s="1"/>
  <c r="O4772" i="1"/>
  <c r="Q4772" i="1" s="1"/>
  <c r="O4773" i="1"/>
  <c r="Q4773" i="1" s="1"/>
  <c r="O4774" i="1"/>
  <c r="Q4774" i="1" s="1"/>
  <c r="O4775" i="1"/>
  <c r="Q4775" i="1" s="1"/>
  <c r="O4776" i="1"/>
  <c r="Q4776" i="1" s="1"/>
  <c r="O4777" i="1"/>
  <c r="Q4777" i="1" s="1"/>
  <c r="O4778" i="1"/>
  <c r="Q4778" i="1" s="1"/>
  <c r="O4779" i="1"/>
  <c r="Q4779" i="1" s="1"/>
  <c r="O4780" i="1"/>
  <c r="Q4780" i="1" s="1"/>
  <c r="O4781" i="1"/>
  <c r="Q4781" i="1" s="1"/>
  <c r="O4782" i="1"/>
  <c r="Q4782" i="1" s="1"/>
  <c r="O4783" i="1"/>
  <c r="Q4783" i="1" s="1"/>
  <c r="O4784" i="1"/>
  <c r="Q4784" i="1" s="1"/>
  <c r="O4785" i="1"/>
  <c r="Q4785" i="1" s="1"/>
  <c r="O4786" i="1"/>
  <c r="Q4786" i="1" s="1"/>
  <c r="O4787" i="1"/>
  <c r="Q4787" i="1" s="1"/>
  <c r="O4788" i="1"/>
  <c r="Q4788" i="1" s="1"/>
  <c r="O4789" i="1"/>
  <c r="Q4789" i="1" s="1"/>
  <c r="O4790" i="1"/>
  <c r="Q4790" i="1" s="1"/>
  <c r="O4791" i="1"/>
  <c r="Q4791" i="1" s="1"/>
  <c r="O4792" i="1"/>
  <c r="Q4792" i="1" s="1"/>
  <c r="O4793" i="1"/>
  <c r="Q4793" i="1" s="1"/>
  <c r="O4794" i="1"/>
  <c r="Q4794" i="1" s="1"/>
  <c r="O4795" i="1"/>
  <c r="Q4795" i="1" s="1"/>
  <c r="O4796" i="1"/>
  <c r="Q4796" i="1" s="1"/>
  <c r="O4797" i="1"/>
  <c r="Q4797" i="1" s="1"/>
  <c r="O4798" i="1"/>
  <c r="Q4798" i="1" s="1"/>
  <c r="O4799" i="1"/>
  <c r="Q4799" i="1" s="1"/>
  <c r="O4800" i="1"/>
  <c r="Q4800" i="1" s="1"/>
  <c r="O4801" i="1"/>
  <c r="Q4801" i="1" s="1"/>
  <c r="O4802" i="1"/>
  <c r="Q4802" i="1" s="1"/>
  <c r="O4803" i="1"/>
  <c r="Q4803" i="1" s="1"/>
  <c r="O4804" i="1"/>
  <c r="Q4804" i="1" s="1"/>
  <c r="O4805" i="1"/>
  <c r="Q4805" i="1" s="1"/>
  <c r="O4806" i="1"/>
  <c r="Q4806" i="1" s="1"/>
  <c r="O4807" i="1"/>
  <c r="Q4807" i="1" s="1"/>
  <c r="O4808" i="1"/>
  <c r="Q4808" i="1" s="1"/>
  <c r="O4809" i="1"/>
  <c r="Q4809" i="1" s="1"/>
  <c r="O4810" i="1"/>
  <c r="Q4810" i="1" s="1"/>
  <c r="O4811" i="1"/>
  <c r="Q4811" i="1" s="1"/>
  <c r="O4812" i="1"/>
  <c r="Q4812" i="1" s="1"/>
  <c r="O4813" i="1"/>
  <c r="Q4813" i="1" s="1"/>
  <c r="O4814" i="1"/>
  <c r="Q4814" i="1" s="1"/>
  <c r="O4815" i="1"/>
  <c r="Q4815" i="1" s="1"/>
  <c r="O4816" i="1"/>
  <c r="Q4816" i="1" s="1"/>
  <c r="O4817" i="1"/>
  <c r="Q4817" i="1" s="1"/>
  <c r="O4818" i="1"/>
  <c r="Q4818" i="1" s="1"/>
  <c r="O4819" i="1"/>
  <c r="Q4819" i="1" s="1"/>
  <c r="O4820" i="1"/>
  <c r="Q4820" i="1" s="1"/>
  <c r="O4821" i="1"/>
  <c r="Q4821" i="1" s="1"/>
  <c r="O4822" i="1"/>
  <c r="Q4822" i="1" s="1"/>
  <c r="O4823" i="1"/>
  <c r="Q4823" i="1" s="1"/>
  <c r="O4824" i="1"/>
  <c r="Q4824" i="1" s="1"/>
  <c r="O4825" i="1"/>
  <c r="Q4825" i="1" s="1"/>
  <c r="O4826" i="1"/>
  <c r="Q4826" i="1" s="1"/>
  <c r="O4827" i="1"/>
  <c r="Q4827" i="1" s="1"/>
  <c r="O4828" i="1"/>
  <c r="Q4828" i="1" s="1"/>
  <c r="O4829" i="1"/>
  <c r="Q4829" i="1" s="1"/>
  <c r="O4830" i="1"/>
  <c r="Q4830" i="1" s="1"/>
  <c r="O4831" i="1"/>
  <c r="Q4831" i="1" s="1"/>
  <c r="O4832" i="1"/>
  <c r="Q4832" i="1" s="1"/>
  <c r="O4833" i="1"/>
  <c r="Q4833" i="1" s="1"/>
  <c r="O4834" i="1"/>
  <c r="Q4834" i="1" s="1"/>
  <c r="O4835" i="1"/>
  <c r="Q4835" i="1" s="1"/>
  <c r="O4836" i="1"/>
  <c r="Q4836" i="1" s="1"/>
  <c r="O4837" i="1"/>
  <c r="Q4837" i="1" s="1"/>
  <c r="O4838" i="1"/>
  <c r="Q4838" i="1" s="1"/>
  <c r="O4839" i="1"/>
  <c r="Q4839" i="1" s="1"/>
  <c r="O4840" i="1"/>
  <c r="Q4840" i="1" s="1"/>
  <c r="O4841" i="1"/>
  <c r="Q4841" i="1" s="1"/>
  <c r="O4842" i="1"/>
  <c r="Q4842" i="1" s="1"/>
  <c r="O4843" i="1"/>
  <c r="Q4843" i="1" s="1"/>
  <c r="O4844" i="1"/>
  <c r="Q4844" i="1" s="1"/>
  <c r="O4845" i="1"/>
  <c r="Q4845" i="1" s="1"/>
  <c r="O4846" i="1"/>
  <c r="Q4846" i="1" s="1"/>
  <c r="O4847" i="1"/>
  <c r="Q4847" i="1" s="1"/>
  <c r="O4848" i="1"/>
  <c r="Q4848" i="1" s="1"/>
  <c r="O4849" i="1"/>
  <c r="Q4849" i="1" s="1"/>
  <c r="O4850" i="1"/>
  <c r="Q4850" i="1" s="1"/>
  <c r="O4851" i="1"/>
  <c r="Q4851" i="1" s="1"/>
  <c r="O4852" i="1"/>
  <c r="Q4852" i="1" s="1"/>
  <c r="O4853" i="1"/>
  <c r="Q4853" i="1" s="1"/>
  <c r="O4854" i="1"/>
  <c r="Q4854" i="1" s="1"/>
  <c r="O4855" i="1"/>
  <c r="Q4855" i="1" s="1"/>
  <c r="O4856" i="1"/>
  <c r="Q4856" i="1" s="1"/>
  <c r="O4857" i="1"/>
  <c r="Q4857" i="1" s="1"/>
  <c r="O4858" i="1"/>
  <c r="Q4858" i="1" s="1"/>
  <c r="O4859" i="1"/>
  <c r="Q4859" i="1" s="1"/>
  <c r="O4860" i="1"/>
  <c r="Q4860" i="1" s="1"/>
  <c r="O4861" i="1"/>
  <c r="Q4861" i="1" s="1"/>
  <c r="O4862" i="1"/>
  <c r="Q4862" i="1" s="1"/>
  <c r="O4863" i="1"/>
  <c r="Q4863" i="1" s="1"/>
  <c r="O4864" i="1"/>
  <c r="Q4864" i="1" s="1"/>
  <c r="O4865" i="1"/>
  <c r="Q4865" i="1" s="1"/>
  <c r="O4866" i="1"/>
  <c r="Q4866" i="1" s="1"/>
  <c r="O4867" i="1"/>
  <c r="Q4867" i="1" s="1"/>
  <c r="O4868" i="1"/>
  <c r="Q4868" i="1" s="1"/>
  <c r="O4869" i="1"/>
  <c r="Q4869" i="1" s="1"/>
  <c r="O4870" i="1"/>
  <c r="Q4870" i="1" s="1"/>
  <c r="O4871" i="1"/>
  <c r="Q4871" i="1" s="1"/>
  <c r="O4872" i="1"/>
  <c r="Q4872" i="1" s="1"/>
  <c r="O4873" i="1"/>
  <c r="Q4873" i="1" s="1"/>
  <c r="O4874" i="1"/>
  <c r="Q4874" i="1" s="1"/>
  <c r="O4875" i="1"/>
  <c r="Q4875" i="1" s="1"/>
  <c r="O4876" i="1"/>
  <c r="Q4876" i="1" s="1"/>
  <c r="O4877" i="1"/>
  <c r="Q4877" i="1" s="1"/>
  <c r="O4878" i="1"/>
  <c r="Q4878" i="1" s="1"/>
  <c r="O4879" i="1"/>
  <c r="Q4879" i="1" s="1"/>
  <c r="O4880" i="1"/>
  <c r="Q4880" i="1" s="1"/>
  <c r="O4881" i="1"/>
  <c r="Q4881" i="1" s="1"/>
  <c r="O4882" i="1"/>
  <c r="Q4882" i="1" s="1"/>
  <c r="O4883" i="1"/>
  <c r="Q4883" i="1" s="1"/>
  <c r="O4884" i="1"/>
  <c r="Q4884" i="1" s="1"/>
  <c r="O4885" i="1"/>
  <c r="Q4885" i="1" s="1"/>
  <c r="O4886" i="1"/>
  <c r="Q4886" i="1" s="1"/>
  <c r="O4887" i="1"/>
  <c r="Q4887" i="1" s="1"/>
  <c r="O4888" i="1"/>
  <c r="Q4888" i="1" s="1"/>
  <c r="O4889" i="1"/>
  <c r="Q4889" i="1" s="1"/>
  <c r="O4890" i="1"/>
  <c r="Q4890" i="1" s="1"/>
  <c r="O4891" i="1"/>
  <c r="Q4891" i="1" s="1"/>
  <c r="O4892" i="1"/>
  <c r="Q4892" i="1" s="1"/>
  <c r="O4893" i="1"/>
  <c r="Q4893" i="1" s="1"/>
  <c r="O4894" i="1"/>
  <c r="Q4894" i="1" s="1"/>
  <c r="O4895" i="1"/>
  <c r="Q4895" i="1" s="1"/>
  <c r="O4896" i="1"/>
  <c r="Q4896" i="1" s="1"/>
  <c r="O4897" i="1"/>
  <c r="Q4897" i="1" s="1"/>
  <c r="O4898" i="1"/>
  <c r="Q4898" i="1" s="1"/>
  <c r="O4899" i="1"/>
  <c r="Q4899" i="1" s="1"/>
  <c r="O4900" i="1"/>
  <c r="Q4900" i="1" s="1"/>
  <c r="O4901" i="1"/>
  <c r="Q4901" i="1" s="1"/>
  <c r="O4902" i="1"/>
  <c r="Q4902" i="1" s="1"/>
  <c r="O4903" i="1"/>
  <c r="Q4903" i="1" s="1"/>
  <c r="O4904" i="1"/>
  <c r="Q4904" i="1" s="1"/>
  <c r="O4905" i="1"/>
  <c r="Q4905" i="1" s="1"/>
  <c r="O4906" i="1"/>
  <c r="Q4906" i="1" s="1"/>
  <c r="O4907" i="1"/>
  <c r="Q4907" i="1" s="1"/>
  <c r="O4908" i="1"/>
  <c r="Q4908" i="1" s="1"/>
  <c r="O4909" i="1"/>
  <c r="Q4909" i="1" s="1"/>
  <c r="O4910" i="1"/>
  <c r="Q4910" i="1" s="1"/>
  <c r="O4911" i="1"/>
  <c r="Q4911" i="1" s="1"/>
  <c r="O4912" i="1"/>
  <c r="Q4912" i="1" s="1"/>
  <c r="O4913" i="1"/>
  <c r="Q4913" i="1" s="1"/>
  <c r="O4914" i="1"/>
  <c r="Q4914" i="1" s="1"/>
  <c r="O4915" i="1"/>
  <c r="Q4915" i="1" s="1"/>
  <c r="O4916" i="1"/>
  <c r="Q4916" i="1" s="1"/>
  <c r="O4917" i="1"/>
  <c r="Q4917" i="1" s="1"/>
  <c r="O4918" i="1"/>
  <c r="Q4918" i="1" s="1"/>
  <c r="O4919" i="1"/>
  <c r="Q4919" i="1" s="1"/>
  <c r="O4920" i="1"/>
  <c r="Q4920" i="1" s="1"/>
  <c r="O4921" i="1"/>
  <c r="Q4921" i="1" s="1"/>
  <c r="O4922" i="1"/>
  <c r="Q4922" i="1" s="1"/>
  <c r="O4923" i="1"/>
  <c r="Q4923" i="1" s="1"/>
  <c r="O4924" i="1"/>
  <c r="Q4924" i="1" s="1"/>
  <c r="O4925" i="1"/>
  <c r="Q4925" i="1" s="1"/>
  <c r="O4926" i="1"/>
  <c r="Q4926" i="1" s="1"/>
  <c r="O4927" i="1"/>
  <c r="Q4927" i="1" s="1"/>
  <c r="O4928" i="1"/>
  <c r="Q4928" i="1" s="1"/>
  <c r="O4929" i="1"/>
  <c r="Q4929" i="1" s="1"/>
  <c r="O4930" i="1"/>
  <c r="Q4930" i="1" s="1"/>
  <c r="O4931" i="1"/>
  <c r="Q4931" i="1" s="1"/>
  <c r="O4932" i="1"/>
  <c r="Q4932" i="1" s="1"/>
  <c r="O4933" i="1"/>
  <c r="Q4933" i="1" s="1"/>
  <c r="O4934" i="1"/>
  <c r="Q4934" i="1" s="1"/>
  <c r="O4935" i="1"/>
  <c r="Q4935" i="1" s="1"/>
  <c r="O4936" i="1"/>
  <c r="Q4936" i="1" s="1"/>
  <c r="O4937" i="1"/>
  <c r="Q4937" i="1" s="1"/>
  <c r="O4938" i="1"/>
  <c r="Q4938" i="1" s="1"/>
  <c r="O4939" i="1"/>
  <c r="Q4939" i="1" s="1"/>
  <c r="O4940" i="1"/>
  <c r="Q4940" i="1" s="1"/>
  <c r="O4941" i="1"/>
  <c r="Q4941" i="1" s="1"/>
  <c r="O4942" i="1"/>
  <c r="Q4942" i="1" s="1"/>
  <c r="O4943" i="1"/>
  <c r="Q4943" i="1" s="1"/>
  <c r="O4944" i="1"/>
  <c r="Q4944" i="1" s="1"/>
  <c r="O4945" i="1"/>
  <c r="Q4945" i="1" s="1"/>
  <c r="O4946" i="1"/>
  <c r="Q4946" i="1" s="1"/>
  <c r="O4947" i="1"/>
  <c r="Q4947" i="1" s="1"/>
  <c r="O4948" i="1"/>
  <c r="Q4948" i="1" s="1"/>
  <c r="O4949" i="1"/>
  <c r="Q4949" i="1" s="1"/>
  <c r="O4950" i="1"/>
  <c r="Q4950" i="1" s="1"/>
  <c r="O4951" i="1"/>
  <c r="Q4951" i="1" s="1"/>
  <c r="O4952" i="1"/>
  <c r="Q4952" i="1" s="1"/>
  <c r="O4953" i="1"/>
  <c r="Q4953" i="1" s="1"/>
  <c r="O4954" i="1"/>
  <c r="Q4954" i="1" s="1"/>
  <c r="O4955" i="1"/>
  <c r="Q4955" i="1" s="1"/>
  <c r="O4956" i="1"/>
  <c r="Q4956" i="1" s="1"/>
  <c r="O4957" i="1"/>
  <c r="Q4957" i="1" s="1"/>
  <c r="O4958" i="1"/>
  <c r="Q4958" i="1" s="1"/>
  <c r="O4959" i="1"/>
  <c r="Q4959" i="1" s="1"/>
  <c r="O4960" i="1"/>
  <c r="Q4960" i="1" s="1"/>
  <c r="O4961" i="1"/>
  <c r="Q4961" i="1" s="1"/>
  <c r="O4962" i="1"/>
  <c r="Q4962" i="1" s="1"/>
  <c r="O4963" i="1"/>
  <c r="Q4963" i="1" s="1"/>
  <c r="O4964" i="1"/>
  <c r="Q4964" i="1" s="1"/>
  <c r="O4965" i="1"/>
  <c r="Q4965" i="1" s="1"/>
  <c r="O4966" i="1"/>
  <c r="Q4966" i="1" s="1"/>
  <c r="O4967" i="1"/>
  <c r="Q4967" i="1" s="1"/>
  <c r="O4968" i="1"/>
  <c r="Q4968" i="1" s="1"/>
  <c r="O4969" i="1"/>
  <c r="Q4969" i="1" s="1"/>
  <c r="O4970" i="1"/>
  <c r="Q4970" i="1" s="1"/>
  <c r="O4971" i="1"/>
  <c r="Q4971" i="1" s="1"/>
  <c r="O4972" i="1"/>
  <c r="Q4972" i="1" s="1"/>
  <c r="O4973" i="1"/>
  <c r="Q4973" i="1" s="1"/>
  <c r="O4974" i="1"/>
  <c r="Q4974" i="1" s="1"/>
  <c r="O4975" i="1"/>
  <c r="Q4975" i="1" s="1"/>
  <c r="O4976" i="1"/>
  <c r="Q4976" i="1" s="1"/>
  <c r="O4977" i="1"/>
  <c r="Q4977" i="1" s="1"/>
  <c r="O4978" i="1"/>
  <c r="Q4978" i="1" s="1"/>
  <c r="O4979" i="1"/>
  <c r="Q4979" i="1" s="1"/>
  <c r="O4980" i="1"/>
  <c r="Q4980" i="1" s="1"/>
  <c r="O4981" i="1"/>
  <c r="Q4981" i="1" s="1"/>
  <c r="O4982" i="1"/>
  <c r="Q4982" i="1" s="1"/>
  <c r="O4983" i="1"/>
  <c r="Q4983" i="1" s="1"/>
  <c r="O4984" i="1"/>
  <c r="Q4984" i="1" s="1"/>
  <c r="O4985" i="1"/>
  <c r="Q4985" i="1" s="1"/>
  <c r="O4986" i="1"/>
  <c r="Q4986" i="1" s="1"/>
  <c r="O4987" i="1"/>
  <c r="Q4987" i="1" s="1"/>
  <c r="O4988" i="1"/>
  <c r="Q4988" i="1" s="1"/>
  <c r="O4989" i="1"/>
  <c r="Q4989" i="1" s="1"/>
  <c r="O4990" i="1"/>
  <c r="Q4990" i="1" s="1"/>
  <c r="O4991" i="1"/>
  <c r="Q4991" i="1" s="1"/>
  <c r="O4992" i="1"/>
  <c r="Q4992" i="1" s="1"/>
  <c r="O4993" i="1"/>
  <c r="Q4993" i="1" s="1"/>
  <c r="O4994" i="1"/>
  <c r="Q4994" i="1" s="1"/>
  <c r="O4995" i="1"/>
  <c r="Q4995" i="1" s="1"/>
  <c r="O4996" i="1"/>
  <c r="Q4996" i="1" s="1"/>
  <c r="O4997" i="1"/>
  <c r="Q4997" i="1" s="1"/>
  <c r="O4998" i="1"/>
  <c r="Q4998" i="1" s="1"/>
  <c r="O4999" i="1"/>
  <c r="Q4999" i="1" s="1"/>
  <c r="O5000" i="1"/>
  <c r="Q5000" i="1" s="1"/>
  <c r="O5001" i="1"/>
  <c r="Q5001" i="1" s="1"/>
  <c r="N3" i="1"/>
  <c r="R3" i="1" s="1"/>
  <c r="N4" i="1"/>
  <c r="R4" i="1" s="1"/>
  <c r="N5" i="1"/>
  <c r="R5" i="1" s="1"/>
  <c r="N6" i="1"/>
  <c r="R6" i="1" s="1"/>
  <c r="N7" i="1"/>
  <c r="R7" i="1" s="1"/>
  <c r="N8" i="1"/>
  <c r="R8" i="1" s="1"/>
  <c r="N9" i="1"/>
  <c r="R9" i="1" s="1"/>
  <c r="N10" i="1"/>
  <c r="R10" i="1" s="1"/>
  <c r="N11" i="1"/>
  <c r="R11" i="1" s="1"/>
  <c r="N12" i="1"/>
  <c r="R12" i="1" s="1"/>
  <c r="N13" i="1"/>
  <c r="R13" i="1" s="1"/>
  <c r="N14" i="1"/>
  <c r="R14" i="1" s="1"/>
  <c r="N15" i="1"/>
  <c r="R15" i="1" s="1"/>
  <c r="N16" i="1"/>
  <c r="R16" i="1" s="1"/>
  <c r="N17" i="1"/>
  <c r="R17" i="1" s="1"/>
  <c r="N18" i="1"/>
  <c r="R18" i="1" s="1"/>
  <c r="N19" i="1"/>
  <c r="R19" i="1" s="1"/>
  <c r="N20" i="1"/>
  <c r="R20" i="1" s="1"/>
  <c r="N21" i="1"/>
  <c r="R21" i="1" s="1"/>
  <c r="N23" i="1"/>
  <c r="R23" i="1" s="1"/>
  <c r="N24" i="1"/>
  <c r="R24" i="1" s="1"/>
  <c r="N25" i="1"/>
  <c r="R25" i="1" s="1"/>
  <c r="N26" i="1"/>
  <c r="R26" i="1" s="1"/>
  <c r="N27" i="1"/>
  <c r="R27" i="1" s="1"/>
  <c r="N28" i="1"/>
  <c r="R28" i="1" s="1"/>
  <c r="N29" i="1"/>
  <c r="R29" i="1" s="1"/>
  <c r="N30" i="1"/>
  <c r="R30" i="1" s="1"/>
  <c r="N31" i="1"/>
  <c r="R31" i="1" s="1"/>
  <c r="N32" i="1"/>
  <c r="R32" i="1" s="1"/>
  <c r="N33" i="1"/>
  <c r="R33" i="1" s="1"/>
  <c r="N34" i="1"/>
  <c r="R34" i="1" s="1"/>
  <c r="N35" i="1"/>
  <c r="R35" i="1" s="1"/>
  <c r="N36" i="1"/>
  <c r="R36" i="1" s="1"/>
  <c r="N38" i="1"/>
  <c r="R38" i="1" s="1"/>
  <c r="N39" i="1"/>
  <c r="R39" i="1" s="1"/>
  <c r="N40" i="1"/>
  <c r="R40" i="1" s="1"/>
  <c r="N41" i="1"/>
  <c r="R41" i="1" s="1"/>
  <c r="N42" i="1"/>
  <c r="R42" i="1" s="1"/>
  <c r="N43" i="1"/>
  <c r="R43" i="1" s="1"/>
  <c r="N44" i="1"/>
  <c r="R44" i="1" s="1"/>
  <c r="N45" i="1"/>
  <c r="R45" i="1" s="1"/>
  <c r="N46" i="1"/>
  <c r="R46" i="1" s="1"/>
  <c r="N47" i="1"/>
  <c r="R47" i="1" s="1"/>
  <c r="N48" i="1"/>
  <c r="R48" i="1" s="1"/>
  <c r="N49" i="1"/>
  <c r="R49" i="1" s="1"/>
  <c r="N50" i="1"/>
  <c r="R50" i="1" s="1"/>
  <c r="N51" i="1"/>
  <c r="R51" i="1" s="1"/>
  <c r="N52" i="1"/>
  <c r="R52" i="1" s="1"/>
  <c r="N53" i="1"/>
  <c r="R53" i="1" s="1"/>
  <c r="N54" i="1"/>
  <c r="R54" i="1" s="1"/>
  <c r="N55" i="1"/>
  <c r="R55" i="1" s="1"/>
  <c r="N56" i="1"/>
  <c r="R56" i="1" s="1"/>
  <c r="N57" i="1"/>
  <c r="R57" i="1" s="1"/>
  <c r="N58" i="1"/>
  <c r="R58" i="1" s="1"/>
  <c r="N59" i="1"/>
  <c r="R59" i="1" s="1"/>
  <c r="N60" i="1"/>
  <c r="R60" i="1" s="1"/>
  <c r="N61" i="1"/>
  <c r="R61" i="1" s="1"/>
  <c r="N62" i="1"/>
  <c r="R62" i="1" s="1"/>
  <c r="N63" i="1"/>
  <c r="R63" i="1" s="1"/>
  <c r="N64" i="1"/>
  <c r="R64" i="1" s="1"/>
  <c r="N65" i="1"/>
  <c r="R65" i="1" s="1"/>
  <c r="N66" i="1"/>
  <c r="R66" i="1" s="1"/>
  <c r="N67" i="1"/>
  <c r="R67" i="1" s="1"/>
  <c r="N68" i="1"/>
  <c r="R68" i="1" s="1"/>
  <c r="N69" i="1"/>
  <c r="R69" i="1" s="1"/>
  <c r="N70" i="1"/>
  <c r="R70" i="1" s="1"/>
  <c r="N71" i="1"/>
  <c r="R71" i="1" s="1"/>
  <c r="N72" i="1"/>
  <c r="R72" i="1" s="1"/>
  <c r="N73" i="1"/>
  <c r="R73" i="1" s="1"/>
  <c r="N74" i="1"/>
  <c r="R74" i="1" s="1"/>
  <c r="N75" i="1"/>
  <c r="R75" i="1" s="1"/>
  <c r="N76" i="1"/>
  <c r="R76" i="1" s="1"/>
  <c r="N77" i="1"/>
  <c r="R77" i="1" s="1"/>
  <c r="N78" i="1"/>
  <c r="R78" i="1" s="1"/>
  <c r="N79" i="1"/>
  <c r="R79" i="1" s="1"/>
  <c r="N80" i="1"/>
  <c r="R80" i="1" s="1"/>
  <c r="N81" i="1"/>
  <c r="R81" i="1" s="1"/>
  <c r="N82" i="1"/>
  <c r="R82" i="1" s="1"/>
  <c r="N83" i="1"/>
  <c r="R83" i="1" s="1"/>
  <c r="N84" i="1"/>
  <c r="R84" i="1" s="1"/>
  <c r="N85" i="1"/>
  <c r="R85" i="1" s="1"/>
  <c r="N86" i="1"/>
  <c r="R86" i="1" s="1"/>
  <c r="N87" i="1"/>
  <c r="R87" i="1" s="1"/>
  <c r="N88" i="1"/>
  <c r="R88" i="1" s="1"/>
  <c r="N89" i="1"/>
  <c r="R89" i="1" s="1"/>
  <c r="N90" i="1"/>
  <c r="R90" i="1" s="1"/>
  <c r="N91" i="1"/>
  <c r="R91" i="1" s="1"/>
  <c r="N92" i="1"/>
  <c r="R92" i="1" s="1"/>
  <c r="N93" i="1"/>
  <c r="R93" i="1" s="1"/>
  <c r="N94" i="1"/>
  <c r="R94" i="1" s="1"/>
  <c r="N95" i="1"/>
  <c r="R95" i="1" s="1"/>
  <c r="N96" i="1"/>
  <c r="R96" i="1" s="1"/>
  <c r="N97" i="1"/>
  <c r="R97" i="1" s="1"/>
  <c r="N98" i="1"/>
  <c r="R98" i="1" s="1"/>
  <c r="N99" i="1"/>
  <c r="R99" i="1" s="1"/>
  <c r="N100" i="1"/>
  <c r="R100" i="1" s="1"/>
  <c r="N101" i="1"/>
  <c r="R101" i="1" s="1"/>
  <c r="N102" i="1"/>
  <c r="R102" i="1" s="1"/>
  <c r="N103" i="1"/>
  <c r="R103" i="1" s="1"/>
  <c r="N104" i="1"/>
  <c r="R104" i="1" s="1"/>
  <c r="N105" i="1"/>
  <c r="R105" i="1" s="1"/>
  <c r="N106" i="1"/>
  <c r="R106" i="1" s="1"/>
  <c r="N107" i="1"/>
  <c r="R107" i="1" s="1"/>
  <c r="N108" i="1"/>
  <c r="R108" i="1" s="1"/>
  <c r="N109" i="1"/>
  <c r="R109" i="1" s="1"/>
  <c r="N110" i="1"/>
  <c r="R110" i="1" s="1"/>
  <c r="N111" i="1"/>
  <c r="R111" i="1" s="1"/>
  <c r="N112" i="1"/>
  <c r="R112" i="1" s="1"/>
  <c r="N113" i="1"/>
  <c r="R113" i="1" s="1"/>
  <c r="N114" i="1"/>
  <c r="R114" i="1" s="1"/>
  <c r="N115" i="1"/>
  <c r="R115" i="1" s="1"/>
  <c r="N116" i="1"/>
  <c r="R116" i="1" s="1"/>
  <c r="N117" i="1"/>
  <c r="R117" i="1" s="1"/>
  <c r="N118" i="1"/>
  <c r="R118" i="1" s="1"/>
  <c r="N119" i="1"/>
  <c r="R119" i="1" s="1"/>
  <c r="N120" i="1"/>
  <c r="R120" i="1" s="1"/>
  <c r="N121" i="1"/>
  <c r="R121" i="1" s="1"/>
  <c r="N122" i="1"/>
  <c r="R122" i="1" s="1"/>
  <c r="N123" i="1"/>
  <c r="R123" i="1" s="1"/>
  <c r="N124" i="1"/>
  <c r="R124" i="1" s="1"/>
  <c r="N125" i="1"/>
  <c r="R125" i="1" s="1"/>
  <c r="N126" i="1"/>
  <c r="R126" i="1" s="1"/>
  <c r="N127" i="1"/>
  <c r="R127" i="1" s="1"/>
  <c r="N128" i="1"/>
  <c r="R128" i="1" s="1"/>
  <c r="N129" i="1"/>
  <c r="R129" i="1" s="1"/>
  <c r="N130" i="1"/>
  <c r="R130" i="1" s="1"/>
  <c r="N131" i="1"/>
  <c r="R131" i="1" s="1"/>
  <c r="N132" i="1"/>
  <c r="R132" i="1" s="1"/>
  <c r="N133" i="1"/>
  <c r="R133" i="1" s="1"/>
  <c r="N134" i="1"/>
  <c r="R134" i="1" s="1"/>
  <c r="N135" i="1"/>
  <c r="R135" i="1" s="1"/>
  <c r="N136" i="1"/>
  <c r="R136" i="1" s="1"/>
  <c r="N137" i="1"/>
  <c r="R137" i="1" s="1"/>
  <c r="N138" i="1"/>
  <c r="R138" i="1" s="1"/>
  <c r="N139" i="1"/>
  <c r="R139" i="1" s="1"/>
  <c r="N140" i="1"/>
  <c r="R140" i="1" s="1"/>
  <c r="N141" i="1"/>
  <c r="R141" i="1" s="1"/>
  <c r="N142" i="1"/>
  <c r="R142" i="1" s="1"/>
  <c r="N143" i="1"/>
  <c r="R143" i="1" s="1"/>
  <c r="N144" i="1"/>
  <c r="R144" i="1" s="1"/>
  <c r="N145" i="1"/>
  <c r="R145" i="1" s="1"/>
  <c r="N146" i="1"/>
  <c r="R146" i="1" s="1"/>
  <c r="N147" i="1"/>
  <c r="R147" i="1" s="1"/>
  <c r="N148" i="1"/>
  <c r="R148" i="1" s="1"/>
  <c r="N149" i="1"/>
  <c r="R149" i="1" s="1"/>
  <c r="N150" i="1"/>
  <c r="R150" i="1" s="1"/>
  <c r="N151" i="1"/>
  <c r="R151" i="1" s="1"/>
  <c r="N152" i="1"/>
  <c r="R152" i="1" s="1"/>
  <c r="N153" i="1"/>
  <c r="R153" i="1" s="1"/>
  <c r="N154" i="1"/>
  <c r="R154" i="1" s="1"/>
  <c r="N155" i="1"/>
  <c r="R155" i="1" s="1"/>
  <c r="N156" i="1"/>
  <c r="R156" i="1" s="1"/>
  <c r="N157" i="1"/>
  <c r="R157" i="1" s="1"/>
  <c r="N158" i="1"/>
  <c r="R158" i="1" s="1"/>
  <c r="N159" i="1"/>
  <c r="R159" i="1" s="1"/>
  <c r="N160" i="1"/>
  <c r="R160" i="1" s="1"/>
  <c r="N161" i="1"/>
  <c r="R161" i="1" s="1"/>
  <c r="N162" i="1"/>
  <c r="R162" i="1" s="1"/>
  <c r="N163" i="1"/>
  <c r="R163" i="1" s="1"/>
  <c r="N164" i="1"/>
  <c r="R164" i="1" s="1"/>
  <c r="N165" i="1"/>
  <c r="R165" i="1" s="1"/>
  <c r="N166" i="1"/>
  <c r="R166" i="1" s="1"/>
  <c r="N167" i="1"/>
  <c r="R167" i="1" s="1"/>
  <c r="N168" i="1"/>
  <c r="R168" i="1" s="1"/>
  <c r="N169" i="1"/>
  <c r="R169" i="1" s="1"/>
  <c r="N170" i="1"/>
  <c r="R170" i="1" s="1"/>
  <c r="N171" i="1"/>
  <c r="R171" i="1" s="1"/>
  <c r="N172" i="1"/>
  <c r="R172" i="1" s="1"/>
  <c r="N173" i="1"/>
  <c r="R173" i="1" s="1"/>
  <c r="N174" i="1"/>
  <c r="R174" i="1" s="1"/>
  <c r="N175" i="1"/>
  <c r="R175" i="1" s="1"/>
  <c r="N176" i="1"/>
  <c r="R176" i="1" s="1"/>
  <c r="N177" i="1"/>
  <c r="R177" i="1" s="1"/>
  <c r="N178" i="1"/>
  <c r="R178" i="1" s="1"/>
  <c r="N179" i="1"/>
  <c r="R179" i="1" s="1"/>
  <c r="N180" i="1"/>
  <c r="R180" i="1" s="1"/>
  <c r="N181" i="1"/>
  <c r="R181" i="1" s="1"/>
  <c r="N182" i="1"/>
  <c r="R182" i="1" s="1"/>
  <c r="N183" i="1"/>
  <c r="R183" i="1" s="1"/>
  <c r="N184" i="1"/>
  <c r="R184" i="1" s="1"/>
  <c r="N185" i="1"/>
  <c r="R185" i="1" s="1"/>
  <c r="N186" i="1"/>
  <c r="R186" i="1" s="1"/>
  <c r="N187" i="1"/>
  <c r="R187" i="1" s="1"/>
  <c r="N188" i="1"/>
  <c r="R188" i="1" s="1"/>
  <c r="N189" i="1"/>
  <c r="R189" i="1" s="1"/>
  <c r="N190" i="1"/>
  <c r="R190" i="1" s="1"/>
  <c r="N191" i="1"/>
  <c r="R191" i="1" s="1"/>
  <c r="N192" i="1"/>
  <c r="R192" i="1" s="1"/>
  <c r="N193" i="1"/>
  <c r="R193" i="1" s="1"/>
  <c r="N194" i="1"/>
  <c r="R194" i="1" s="1"/>
  <c r="N195" i="1"/>
  <c r="R195" i="1" s="1"/>
  <c r="N196" i="1"/>
  <c r="R196" i="1" s="1"/>
  <c r="N197" i="1"/>
  <c r="R197" i="1" s="1"/>
  <c r="N198" i="1"/>
  <c r="R198" i="1" s="1"/>
  <c r="N199" i="1"/>
  <c r="R199" i="1" s="1"/>
  <c r="N200" i="1"/>
  <c r="R200" i="1" s="1"/>
  <c r="N201" i="1"/>
  <c r="R201" i="1" s="1"/>
  <c r="N202" i="1"/>
  <c r="R202" i="1" s="1"/>
  <c r="N203" i="1"/>
  <c r="R203" i="1" s="1"/>
  <c r="N204" i="1"/>
  <c r="R204" i="1" s="1"/>
  <c r="N205" i="1"/>
  <c r="R205" i="1" s="1"/>
  <c r="N206" i="1"/>
  <c r="R206" i="1" s="1"/>
  <c r="N207" i="1"/>
  <c r="R207" i="1" s="1"/>
  <c r="N208" i="1"/>
  <c r="R208" i="1" s="1"/>
  <c r="N209" i="1"/>
  <c r="R209" i="1" s="1"/>
  <c r="N210" i="1"/>
  <c r="R210" i="1" s="1"/>
  <c r="N211" i="1"/>
  <c r="R211" i="1" s="1"/>
  <c r="N212" i="1"/>
  <c r="R212" i="1" s="1"/>
  <c r="N213" i="1"/>
  <c r="R213" i="1" s="1"/>
  <c r="N214" i="1"/>
  <c r="R214" i="1" s="1"/>
  <c r="N215" i="1"/>
  <c r="R215" i="1" s="1"/>
  <c r="N216" i="1"/>
  <c r="R216" i="1" s="1"/>
  <c r="N217" i="1"/>
  <c r="R217" i="1" s="1"/>
  <c r="N218" i="1"/>
  <c r="R218" i="1" s="1"/>
  <c r="N219" i="1"/>
  <c r="R219" i="1" s="1"/>
  <c r="N220" i="1"/>
  <c r="R220" i="1" s="1"/>
  <c r="N221" i="1"/>
  <c r="R221" i="1" s="1"/>
  <c r="N222" i="1"/>
  <c r="R222" i="1" s="1"/>
  <c r="N223" i="1"/>
  <c r="R223" i="1" s="1"/>
  <c r="N224" i="1"/>
  <c r="R224" i="1" s="1"/>
  <c r="N225" i="1"/>
  <c r="R225" i="1" s="1"/>
  <c r="N226" i="1"/>
  <c r="R226" i="1" s="1"/>
  <c r="N227" i="1"/>
  <c r="R227" i="1" s="1"/>
  <c r="N228" i="1"/>
  <c r="R228" i="1" s="1"/>
  <c r="N229" i="1"/>
  <c r="R229" i="1" s="1"/>
  <c r="N230" i="1"/>
  <c r="R230" i="1" s="1"/>
  <c r="N231" i="1"/>
  <c r="R231" i="1" s="1"/>
  <c r="N232" i="1"/>
  <c r="R232" i="1" s="1"/>
  <c r="N233" i="1"/>
  <c r="R233" i="1" s="1"/>
  <c r="N234" i="1"/>
  <c r="R234" i="1" s="1"/>
  <c r="N235" i="1"/>
  <c r="R235" i="1" s="1"/>
  <c r="N236" i="1"/>
  <c r="R236" i="1" s="1"/>
  <c r="N237" i="1"/>
  <c r="R237" i="1" s="1"/>
  <c r="N238" i="1"/>
  <c r="R238" i="1" s="1"/>
  <c r="N239" i="1"/>
  <c r="R239" i="1" s="1"/>
  <c r="N240" i="1"/>
  <c r="R240" i="1" s="1"/>
  <c r="N241" i="1"/>
  <c r="R241" i="1" s="1"/>
  <c r="N242" i="1"/>
  <c r="R242" i="1" s="1"/>
  <c r="N243" i="1"/>
  <c r="R243" i="1" s="1"/>
  <c r="N244" i="1"/>
  <c r="R244" i="1" s="1"/>
  <c r="N245" i="1"/>
  <c r="R245" i="1" s="1"/>
  <c r="N246" i="1"/>
  <c r="R246" i="1" s="1"/>
  <c r="N247" i="1"/>
  <c r="R247" i="1" s="1"/>
  <c r="N248" i="1"/>
  <c r="R248" i="1" s="1"/>
  <c r="N249" i="1"/>
  <c r="R249" i="1" s="1"/>
  <c r="N250" i="1"/>
  <c r="R250" i="1" s="1"/>
  <c r="N251" i="1"/>
  <c r="R251" i="1" s="1"/>
  <c r="N252" i="1"/>
  <c r="R252" i="1" s="1"/>
  <c r="N253" i="1"/>
  <c r="R253" i="1" s="1"/>
  <c r="N254" i="1"/>
  <c r="R254" i="1" s="1"/>
  <c r="N255" i="1"/>
  <c r="R255" i="1" s="1"/>
  <c r="N256" i="1"/>
  <c r="R256" i="1" s="1"/>
  <c r="N257" i="1"/>
  <c r="R257" i="1" s="1"/>
  <c r="N258" i="1"/>
  <c r="R258" i="1" s="1"/>
  <c r="N259" i="1"/>
  <c r="R259" i="1" s="1"/>
  <c r="N260" i="1"/>
  <c r="R260" i="1" s="1"/>
  <c r="N261" i="1"/>
  <c r="R261" i="1" s="1"/>
  <c r="N262" i="1"/>
  <c r="R262" i="1" s="1"/>
  <c r="N263" i="1"/>
  <c r="R263" i="1" s="1"/>
  <c r="N264" i="1"/>
  <c r="R264" i="1" s="1"/>
  <c r="N265" i="1"/>
  <c r="R265" i="1" s="1"/>
  <c r="N266" i="1"/>
  <c r="R266" i="1" s="1"/>
  <c r="N267" i="1"/>
  <c r="R267" i="1" s="1"/>
  <c r="N268" i="1"/>
  <c r="R268" i="1" s="1"/>
  <c r="N269" i="1"/>
  <c r="R269" i="1" s="1"/>
  <c r="N270" i="1"/>
  <c r="R270" i="1" s="1"/>
  <c r="N271" i="1"/>
  <c r="R271" i="1" s="1"/>
  <c r="N272" i="1"/>
  <c r="R272" i="1" s="1"/>
  <c r="N273" i="1"/>
  <c r="R273" i="1" s="1"/>
  <c r="N274" i="1"/>
  <c r="R274" i="1" s="1"/>
  <c r="N275" i="1"/>
  <c r="R275" i="1" s="1"/>
  <c r="N276" i="1"/>
  <c r="R276" i="1" s="1"/>
  <c r="N277" i="1"/>
  <c r="R277" i="1" s="1"/>
  <c r="N278" i="1"/>
  <c r="R278" i="1" s="1"/>
  <c r="N279" i="1"/>
  <c r="R279" i="1" s="1"/>
  <c r="N280" i="1"/>
  <c r="R280" i="1" s="1"/>
  <c r="N281" i="1"/>
  <c r="R281" i="1" s="1"/>
  <c r="N282" i="1"/>
  <c r="R282" i="1" s="1"/>
  <c r="N283" i="1"/>
  <c r="R283" i="1" s="1"/>
  <c r="N284" i="1"/>
  <c r="R284" i="1" s="1"/>
  <c r="N285" i="1"/>
  <c r="R285" i="1" s="1"/>
  <c r="N286" i="1"/>
  <c r="R286" i="1" s="1"/>
  <c r="N287" i="1"/>
  <c r="R287" i="1" s="1"/>
  <c r="N288" i="1"/>
  <c r="R288" i="1" s="1"/>
  <c r="N289" i="1"/>
  <c r="R289" i="1" s="1"/>
  <c r="N290" i="1"/>
  <c r="R290" i="1" s="1"/>
  <c r="N291" i="1"/>
  <c r="R291" i="1" s="1"/>
  <c r="N292" i="1"/>
  <c r="R292" i="1" s="1"/>
  <c r="N293" i="1"/>
  <c r="R293" i="1" s="1"/>
  <c r="N294" i="1"/>
  <c r="R294" i="1" s="1"/>
  <c r="N295" i="1"/>
  <c r="R295" i="1" s="1"/>
  <c r="N296" i="1"/>
  <c r="R296" i="1" s="1"/>
  <c r="N297" i="1"/>
  <c r="R297" i="1" s="1"/>
  <c r="N298" i="1"/>
  <c r="R298" i="1" s="1"/>
  <c r="N299" i="1"/>
  <c r="R299" i="1" s="1"/>
  <c r="N300" i="1"/>
  <c r="R300" i="1" s="1"/>
  <c r="N301" i="1"/>
  <c r="R301" i="1" s="1"/>
  <c r="N302" i="1"/>
  <c r="R302" i="1" s="1"/>
  <c r="N303" i="1"/>
  <c r="R303" i="1" s="1"/>
  <c r="N304" i="1"/>
  <c r="R304" i="1" s="1"/>
  <c r="N305" i="1"/>
  <c r="R305" i="1" s="1"/>
  <c r="N306" i="1"/>
  <c r="R306" i="1" s="1"/>
  <c r="N307" i="1"/>
  <c r="R307" i="1" s="1"/>
  <c r="N308" i="1"/>
  <c r="R308" i="1" s="1"/>
  <c r="N309" i="1"/>
  <c r="R309" i="1" s="1"/>
  <c r="N310" i="1"/>
  <c r="R310" i="1" s="1"/>
  <c r="N311" i="1"/>
  <c r="R311" i="1" s="1"/>
  <c r="N312" i="1"/>
  <c r="R312" i="1" s="1"/>
  <c r="N313" i="1"/>
  <c r="R313" i="1" s="1"/>
  <c r="N314" i="1"/>
  <c r="R314" i="1" s="1"/>
  <c r="N315" i="1"/>
  <c r="R315" i="1" s="1"/>
  <c r="N316" i="1"/>
  <c r="R316" i="1" s="1"/>
  <c r="N317" i="1"/>
  <c r="R317" i="1" s="1"/>
  <c r="N318" i="1"/>
  <c r="R318" i="1" s="1"/>
  <c r="N319" i="1"/>
  <c r="R319" i="1" s="1"/>
  <c r="N320" i="1"/>
  <c r="R320" i="1" s="1"/>
  <c r="N321" i="1"/>
  <c r="R321" i="1" s="1"/>
  <c r="N322" i="1"/>
  <c r="R322" i="1" s="1"/>
  <c r="N323" i="1"/>
  <c r="R323" i="1" s="1"/>
  <c r="N324" i="1"/>
  <c r="R324" i="1" s="1"/>
  <c r="N325" i="1"/>
  <c r="R325" i="1" s="1"/>
  <c r="N326" i="1"/>
  <c r="R326" i="1" s="1"/>
  <c r="N327" i="1"/>
  <c r="R327" i="1" s="1"/>
  <c r="N328" i="1"/>
  <c r="R328" i="1" s="1"/>
  <c r="N329" i="1"/>
  <c r="R329" i="1" s="1"/>
  <c r="N330" i="1"/>
  <c r="R330" i="1" s="1"/>
  <c r="N331" i="1"/>
  <c r="R331" i="1" s="1"/>
  <c r="N332" i="1"/>
  <c r="R332" i="1" s="1"/>
  <c r="N333" i="1"/>
  <c r="R333" i="1" s="1"/>
  <c r="N334" i="1"/>
  <c r="R334" i="1" s="1"/>
  <c r="N335" i="1"/>
  <c r="R335" i="1" s="1"/>
  <c r="N336" i="1"/>
  <c r="R336" i="1" s="1"/>
  <c r="N337" i="1"/>
  <c r="R337" i="1" s="1"/>
  <c r="N338" i="1"/>
  <c r="R338" i="1" s="1"/>
  <c r="N339" i="1"/>
  <c r="R339" i="1" s="1"/>
  <c r="N340" i="1"/>
  <c r="R340" i="1" s="1"/>
  <c r="N341" i="1"/>
  <c r="R341" i="1" s="1"/>
  <c r="N342" i="1"/>
  <c r="R342" i="1" s="1"/>
  <c r="N343" i="1"/>
  <c r="R343" i="1" s="1"/>
  <c r="N344" i="1"/>
  <c r="R344" i="1" s="1"/>
  <c r="N345" i="1"/>
  <c r="R345" i="1" s="1"/>
  <c r="N346" i="1"/>
  <c r="R346" i="1" s="1"/>
  <c r="N347" i="1"/>
  <c r="R347" i="1" s="1"/>
  <c r="N348" i="1"/>
  <c r="R348" i="1" s="1"/>
  <c r="N349" i="1"/>
  <c r="R349" i="1" s="1"/>
  <c r="N350" i="1"/>
  <c r="R350" i="1" s="1"/>
  <c r="N351" i="1"/>
  <c r="R351" i="1" s="1"/>
  <c r="N352" i="1"/>
  <c r="R352" i="1" s="1"/>
  <c r="N353" i="1"/>
  <c r="R353" i="1" s="1"/>
  <c r="N354" i="1"/>
  <c r="R354" i="1" s="1"/>
  <c r="N355" i="1"/>
  <c r="R355" i="1" s="1"/>
  <c r="N356" i="1"/>
  <c r="R356" i="1" s="1"/>
  <c r="N357" i="1"/>
  <c r="R357" i="1" s="1"/>
  <c r="N358" i="1"/>
  <c r="R358" i="1" s="1"/>
  <c r="N359" i="1"/>
  <c r="R359" i="1" s="1"/>
  <c r="N360" i="1"/>
  <c r="R360" i="1" s="1"/>
  <c r="N361" i="1"/>
  <c r="R361" i="1" s="1"/>
  <c r="N362" i="1"/>
  <c r="R362" i="1" s="1"/>
  <c r="N363" i="1"/>
  <c r="R363" i="1" s="1"/>
  <c r="N364" i="1"/>
  <c r="R364" i="1" s="1"/>
  <c r="N365" i="1"/>
  <c r="R365" i="1" s="1"/>
  <c r="N366" i="1"/>
  <c r="R366" i="1" s="1"/>
  <c r="N367" i="1"/>
  <c r="R367" i="1" s="1"/>
  <c r="N368" i="1"/>
  <c r="R368" i="1" s="1"/>
  <c r="N369" i="1"/>
  <c r="R369" i="1" s="1"/>
  <c r="N370" i="1"/>
  <c r="R370" i="1" s="1"/>
  <c r="N371" i="1"/>
  <c r="R371" i="1" s="1"/>
  <c r="N372" i="1"/>
  <c r="R372" i="1" s="1"/>
  <c r="N373" i="1"/>
  <c r="R373" i="1" s="1"/>
  <c r="N374" i="1"/>
  <c r="R374" i="1" s="1"/>
  <c r="N375" i="1"/>
  <c r="R375" i="1" s="1"/>
  <c r="N376" i="1"/>
  <c r="R376" i="1" s="1"/>
  <c r="N377" i="1"/>
  <c r="R377" i="1" s="1"/>
  <c r="N378" i="1"/>
  <c r="R378" i="1" s="1"/>
  <c r="N379" i="1"/>
  <c r="R379" i="1" s="1"/>
  <c r="N380" i="1"/>
  <c r="R380" i="1" s="1"/>
  <c r="N381" i="1"/>
  <c r="R381" i="1" s="1"/>
  <c r="N382" i="1"/>
  <c r="R382" i="1" s="1"/>
  <c r="N383" i="1"/>
  <c r="R383" i="1" s="1"/>
  <c r="N384" i="1"/>
  <c r="R384" i="1" s="1"/>
  <c r="N385" i="1"/>
  <c r="R385" i="1" s="1"/>
  <c r="N386" i="1"/>
  <c r="R386" i="1" s="1"/>
  <c r="N387" i="1"/>
  <c r="R387" i="1" s="1"/>
  <c r="N388" i="1"/>
  <c r="R388" i="1" s="1"/>
  <c r="N389" i="1"/>
  <c r="R389" i="1" s="1"/>
  <c r="N390" i="1"/>
  <c r="R390" i="1" s="1"/>
  <c r="N391" i="1"/>
  <c r="R391" i="1" s="1"/>
  <c r="N392" i="1"/>
  <c r="R392" i="1" s="1"/>
  <c r="N393" i="1"/>
  <c r="R393" i="1" s="1"/>
  <c r="N394" i="1"/>
  <c r="R394" i="1" s="1"/>
  <c r="N395" i="1"/>
  <c r="R395" i="1" s="1"/>
  <c r="N396" i="1"/>
  <c r="R396" i="1" s="1"/>
  <c r="N397" i="1"/>
  <c r="R397" i="1" s="1"/>
  <c r="N398" i="1"/>
  <c r="R398" i="1" s="1"/>
  <c r="N399" i="1"/>
  <c r="R399" i="1" s="1"/>
  <c r="N400" i="1"/>
  <c r="R400" i="1" s="1"/>
  <c r="N401" i="1"/>
  <c r="R401" i="1" s="1"/>
  <c r="N402" i="1"/>
  <c r="R402" i="1" s="1"/>
  <c r="N403" i="1"/>
  <c r="R403" i="1" s="1"/>
  <c r="N404" i="1"/>
  <c r="R404" i="1" s="1"/>
  <c r="N405" i="1"/>
  <c r="R405" i="1" s="1"/>
  <c r="N406" i="1"/>
  <c r="R406" i="1" s="1"/>
  <c r="N407" i="1"/>
  <c r="R407" i="1" s="1"/>
  <c r="N408" i="1"/>
  <c r="R408" i="1" s="1"/>
  <c r="N409" i="1"/>
  <c r="R409" i="1" s="1"/>
  <c r="N410" i="1"/>
  <c r="R410" i="1" s="1"/>
  <c r="N411" i="1"/>
  <c r="R411" i="1" s="1"/>
  <c r="N412" i="1"/>
  <c r="R412" i="1" s="1"/>
  <c r="N413" i="1"/>
  <c r="R413" i="1" s="1"/>
  <c r="N414" i="1"/>
  <c r="R414" i="1" s="1"/>
  <c r="N415" i="1"/>
  <c r="R415" i="1" s="1"/>
  <c r="N416" i="1"/>
  <c r="R416" i="1" s="1"/>
  <c r="N417" i="1"/>
  <c r="R417" i="1" s="1"/>
  <c r="N418" i="1"/>
  <c r="R418" i="1" s="1"/>
  <c r="N419" i="1"/>
  <c r="R419" i="1" s="1"/>
  <c r="N420" i="1"/>
  <c r="R420" i="1" s="1"/>
  <c r="N421" i="1"/>
  <c r="R421" i="1" s="1"/>
  <c r="N422" i="1"/>
  <c r="R422" i="1" s="1"/>
  <c r="N423" i="1"/>
  <c r="R423" i="1" s="1"/>
  <c r="N424" i="1"/>
  <c r="R424" i="1" s="1"/>
  <c r="N425" i="1"/>
  <c r="R425" i="1" s="1"/>
  <c r="N426" i="1"/>
  <c r="R426" i="1" s="1"/>
  <c r="N427" i="1"/>
  <c r="R427" i="1" s="1"/>
  <c r="N428" i="1"/>
  <c r="R428" i="1" s="1"/>
  <c r="N429" i="1"/>
  <c r="R429" i="1" s="1"/>
  <c r="N430" i="1"/>
  <c r="R430" i="1" s="1"/>
  <c r="N431" i="1"/>
  <c r="R431" i="1" s="1"/>
  <c r="N432" i="1"/>
  <c r="R432" i="1" s="1"/>
  <c r="N433" i="1"/>
  <c r="R433" i="1" s="1"/>
  <c r="N434" i="1"/>
  <c r="R434" i="1" s="1"/>
  <c r="N435" i="1"/>
  <c r="R435" i="1" s="1"/>
  <c r="N436" i="1"/>
  <c r="R436" i="1" s="1"/>
  <c r="N437" i="1"/>
  <c r="R437" i="1" s="1"/>
  <c r="N438" i="1"/>
  <c r="R438" i="1" s="1"/>
  <c r="N439" i="1"/>
  <c r="R439" i="1" s="1"/>
  <c r="N440" i="1"/>
  <c r="R440" i="1" s="1"/>
  <c r="N441" i="1"/>
  <c r="R441" i="1" s="1"/>
  <c r="N442" i="1"/>
  <c r="R442" i="1" s="1"/>
  <c r="N443" i="1"/>
  <c r="R443" i="1" s="1"/>
  <c r="N444" i="1"/>
  <c r="R444" i="1" s="1"/>
  <c r="N445" i="1"/>
  <c r="R445" i="1" s="1"/>
  <c r="N446" i="1"/>
  <c r="R446" i="1" s="1"/>
  <c r="N447" i="1"/>
  <c r="R447" i="1" s="1"/>
  <c r="N448" i="1"/>
  <c r="R448" i="1" s="1"/>
  <c r="N449" i="1"/>
  <c r="R449" i="1" s="1"/>
  <c r="N450" i="1"/>
  <c r="R450" i="1" s="1"/>
  <c r="N451" i="1"/>
  <c r="R451" i="1" s="1"/>
  <c r="N452" i="1"/>
  <c r="R452" i="1" s="1"/>
  <c r="N453" i="1"/>
  <c r="R453" i="1" s="1"/>
  <c r="N454" i="1"/>
  <c r="R454" i="1" s="1"/>
  <c r="N455" i="1"/>
  <c r="R455" i="1" s="1"/>
  <c r="N456" i="1"/>
  <c r="R456" i="1" s="1"/>
  <c r="N457" i="1"/>
  <c r="R457" i="1" s="1"/>
  <c r="N458" i="1"/>
  <c r="R458" i="1" s="1"/>
  <c r="N459" i="1"/>
  <c r="R459" i="1" s="1"/>
  <c r="N460" i="1"/>
  <c r="R460" i="1" s="1"/>
  <c r="N461" i="1"/>
  <c r="R461" i="1" s="1"/>
  <c r="N462" i="1"/>
  <c r="R462" i="1" s="1"/>
  <c r="N463" i="1"/>
  <c r="R463" i="1" s="1"/>
  <c r="N464" i="1"/>
  <c r="R464" i="1" s="1"/>
  <c r="N465" i="1"/>
  <c r="R465" i="1" s="1"/>
  <c r="N466" i="1"/>
  <c r="R466" i="1" s="1"/>
  <c r="N467" i="1"/>
  <c r="R467" i="1" s="1"/>
  <c r="N468" i="1"/>
  <c r="R468" i="1" s="1"/>
  <c r="N469" i="1"/>
  <c r="R469" i="1" s="1"/>
  <c r="N470" i="1"/>
  <c r="R470" i="1" s="1"/>
  <c r="N471" i="1"/>
  <c r="R471" i="1" s="1"/>
  <c r="N472" i="1"/>
  <c r="R472" i="1" s="1"/>
  <c r="N473" i="1"/>
  <c r="R473" i="1" s="1"/>
  <c r="N474" i="1"/>
  <c r="R474" i="1" s="1"/>
  <c r="N475" i="1"/>
  <c r="R475" i="1" s="1"/>
  <c r="N476" i="1"/>
  <c r="R476" i="1" s="1"/>
  <c r="N477" i="1"/>
  <c r="R477" i="1" s="1"/>
  <c r="N478" i="1"/>
  <c r="R478" i="1" s="1"/>
  <c r="N479" i="1"/>
  <c r="R479" i="1" s="1"/>
  <c r="N480" i="1"/>
  <c r="R480" i="1" s="1"/>
  <c r="N481" i="1"/>
  <c r="R481" i="1" s="1"/>
  <c r="N482" i="1"/>
  <c r="R482" i="1" s="1"/>
  <c r="N483" i="1"/>
  <c r="R483" i="1" s="1"/>
  <c r="N484" i="1"/>
  <c r="R484" i="1" s="1"/>
  <c r="N485" i="1"/>
  <c r="R485" i="1" s="1"/>
  <c r="N486" i="1"/>
  <c r="R486" i="1" s="1"/>
  <c r="N487" i="1"/>
  <c r="R487" i="1" s="1"/>
  <c r="N488" i="1"/>
  <c r="R488" i="1" s="1"/>
  <c r="N489" i="1"/>
  <c r="R489" i="1" s="1"/>
  <c r="N490" i="1"/>
  <c r="R490" i="1" s="1"/>
  <c r="N491" i="1"/>
  <c r="R491" i="1" s="1"/>
  <c r="N492" i="1"/>
  <c r="R492" i="1" s="1"/>
  <c r="N493" i="1"/>
  <c r="R493" i="1" s="1"/>
  <c r="N494" i="1"/>
  <c r="R494" i="1" s="1"/>
  <c r="N495" i="1"/>
  <c r="R495" i="1" s="1"/>
  <c r="N496" i="1"/>
  <c r="R496" i="1" s="1"/>
  <c r="N497" i="1"/>
  <c r="R497" i="1" s="1"/>
  <c r="N498" i="1"/>
  <c r="R498" i="1" s="1"/>
  <c r="N499" i="1"/>
  <c r="R499" i="1" s="1"/>
  <c r="N500" i="1"/>
  <c r="R500" i="1" s="1"/>
  <c r="N501" i="1"/>
  <c r="R501" i="1" s="1"/>
  <c r="N502" i="1"/>
  <c r="R502" i="1" s="1"/>
  <c r="N503" i="1"/>
  <c r="R503" i="1" s="1"/>
  <c r="N504" i="1"/>
  <c r="R504" i="1" s="1"/>
  <c r="N505" i="1"/>
  <c r="R505" i="1" s="1"/>
  <c r="N506" i="1"/>
  <c r="R506" i="1" s="1"/>
  <c r="N507" i="1"/>
  <c r="R507" i="1" s="1"/>
  <c r="N508" i="1"/>
  <c r="R508" i="1" s="1"/>
  <c r="N509" i="1"/>
  <c r="R509" i="1" s="1"/>
  <c r="N510" i="1"/>
  <c r="R510" i="1" s="1"/>
  <c r="N511" i="1"/>
  <c r="R511" i="1" s="1"/>
  <c r="N512" i="1"/>
  <c r="R512" i="1" s="1"/>
  <c r="N513" i="1"/>
  <c r="R513" i="1" s="1"/>
  <c r="N514" i="1"/>
  <c r="R514" i="1" s="1"/>
  <c r="N515" i="1"/>
  <c r="R515" i="1" s="1"/>
  <c r="N516" i="1"/>
  <c r="R516" i="1" s="1"/>
  <c r="N517" i="1"/>
  <c r="R517" i="1" s="1"/>
  <c r="N518" i="1"/>
  <c r="R518" i="1" s="1"/>
  <c r="N519" i="1"/>
  <c r="R519" i="1" s="1"/>
  <c r="N520" i="1"/>
  <c r="R520" i="1" s="1"/>
  <c r="N521" i="1"/>
  <c r="R521" i="1" s="1"/>
  <c r="N522" i="1"/>
  <c r="R522" i="1" s="1"/>
  <c r="N523" i="1"/>
  <c r="R523" i="1" s="1"/>
  <c r="N524" i="1"/>
  <c r="R524" i="1" s="1"/>
  <c r="N525" i="1"/>
  <c r="R525" i="1" s="1"/>
  <c r="N526" i="1"/>
  <c r="R526" i="1" s="1"/>
  <c r="N527" i="1"/>
  <c r="R527" i="1" s="1"/>
  <c r="N528" i="1"/>
  <c r="R528" i="1" s="1"/>
  <c r="N529" i="1"/>
  <c r="R529" i="1" s="1"/>
  <c r="N530" i="1"/>
  <c r="R530" i="1" s="1"/>
  <c r="N531" i="1"/>
  <c r="N532" i="1"/>
  <c r="N533" i="1"/>
  <c r="R533" i="1" s="1"/>
  <c r="N534" i="1"/>
  <c r="R534" i="1" s="1"/>
  <c r="N535" i="1"/>
  <c r="R535" i="1" s="1"/>
  <c r="N536" i="1"/>
  <c r="R536" i="1" s="1"/>
  <c r="N537" i="1"/>
  <c r="R537" i="1" s="1"/>
  <c r="N538" i="1"/>
  <c r="R538" i="1" s="1"/>
  <c r="N539" i="1"/>
  <c r="R539" i="1" s="1"/>
  <c r="N540" i="1"/>
  <c r="R540" i="1" s="1"/>
  <c r="N541" i="1"/>
  <c r="R541" i="1" s="1"/>
  <c r="N542" i="1"/>
  <c r="R542" i="1" s="1"/>
  <c r="N543" i="1"/>
  <c r="R543" i="1" s="1"/>
  <c r="N544" i="1"/>
  <c r="R544" i="1" s="1"/>
  <c r="N545" i="1"/>
  <c r="R545" i="1" s="1"/>
  <c r="N546" i="1"/>
  <c r="R546" i="1" s="1"/>
  <c r="N547" i="1"/>
  <c r="R547" i="1" s="1"/>
  <c r="N548" i="1"/>
  <c r="R548" i="1" s="1"/>
  <c r="N549" i="1"/>
  <c r="R549" i="1" s="1"/>
  <c r="N550" i="1"/>
  <c r="R550" i="1" s="1"/>
  <c r="N551" i="1"/>
  <c r="R551" i="1" s="1"/>
  <c r="N552" i="1"/>
  <c r="R552" i="1" s="1"/>
  <c r="N553" i="1"/>
  <c r="R553" i="1" s="1"/>
  <c r="N554" i="1"/>
  <c r="R554" i="1" s="1"/>
  <c r="N555" i="1"/>
  <c r="R555" i="1" s="1"/>
  <c r="N556" i="1"/>
  <c r="R556" i="1" s="1"/>
  <c r="N557" i="1"/>
  <c r="R557" i="1" s="1"/>
  <c r="N558" i="1"/>
  <c r="R558" i="1" s="1"/>
  <c r="N559" i="1"/>
  <c r="R559" i="1" s="1"/>
  <c r="N560" i="1"/>
  <c r="R560" i="1" s="1"/>
  <c r="N561" i="1"/>
  <c r="R561" i="1" s="1"/>
  <c r="N562" i="1"/>
  <c r="R562" i="1" s="1"/>
  <c r="N563" i="1"/>
  <c r="R563" i="1" s="1"/>
  <c r="N564" i="1"/>
  <c r="R564" i="1" s="1"/>
  <c r="N565" i="1"/>
  <c r="R565" i="1" s="1"/>
  <c r="N566" i="1"/>
  <c r="R566" i="1" s="1"/>
  <c r="N567" i="1"/>
  <c r="R567" i="1" s="1"/>
  <c r="N568" i="1"/>
  <c r="R568" i="1" s="1"/>
  <c r="N569" i="1"/>
  <c r="R569" i="1" s="1"/>
  <c r="N570" i="1"/>
  <c r="R570" i="1" s="1"/>
  <c r="N571" i="1"/>
  <c r="R571" i="1" s="1"/>
  <c r="N572" i="1"/>
  <c r="R572" i="1" s="1"/>
  <c r="N573" i="1"/>
  <c r="R573" i="1" s="1"/>
  <c r="N574" i="1"/>
  <c r="R574" i="1" s="1"/>
  <c r="N575" i="1"/>
  <c r="R575" i="1" s="1"/>
  <c r="N576" i="1"/>
  <c r="R576" i="1" s="1"/>
  <c r="N577" i="1"/>
  <c r="R577" i="1" s="1"/>
  <c r="N578" i="1"/>
  <c r="R578" i="1" s="1"/>
  <c r="N579" i="1"/>
  <c r="R579" i="1" s="1"/>
  <c r="N580" i="1"/>
  <c r="R580" i="1" s="1"/>
  <c r="N581" i="1"/>
  <c r="R581" i="1" s="1"/>
  <c r="N582" i="1"/>
  <c r="R582" i="1" s="1"/>
  <c r="N583" i="1"/>
  <c r="R583" i="1" s="1"/>
  <c r="N584" i="1"/>
  <c r="R584" i="1" s="1"/>
  <c r="N585" i="1"/>
  <c r="R585" i="1" s="1"/>
  <c r="N586" i="1"/>
  <c r="R586" i="1" s="1"/>
  <c r="N587" i="1"/>
  <c r="R587" i="1" s="1"/>
  <c r="N588" i="1"/>
  <c r="R588" i="1" s="1"/>
  <c r="N589" i="1"/>
  <c r="R589" i="1" s="1"/>
  <c r="N590" i="1"/>
  <c r="R590" i="1" s="1"/>
  <c r="N591" i="1"/>
  <c r="R591" i="1" s="1"/>
  <c r="N592" i="1"/>
  <c r="R592" i="1" s="1"/>
  <c r="N593" i="1"/>
  <c r="R593" i="1" s="1"/>
  <c r="N594" i="1"/>
  <c r="R594" i="1" s="1"/>
  <c r="N595" i="1"/>
  <c r="R595" i="1" s="1"/>
  <c r="N596" i="1"/>
  <c r="R596" i="1" s="1"/>
  <c r="N597" i="1"/>
  <c r="R597" i="1" s="1"/>
  <c r="N598" i="1"/>
  <c r="R598" i="1" s="1"/>
  <c r="N599" i="1"/>
  <c r="R599" i="1" s="1"/>
  <c r="N600" i="1"/>
  <c r="R600" i="1" s="1"/>
  <c r="N601" i="1"/>
  <c r="R601" i="1" s="1"/>
  <c r="N602" i="1"/>
  <c r="R602" i="1" s="1"/>
  <c r="N603" i="1"/>
  <c r="R603" i="1" s="1"/>
  <c r="N604" i="1"/>
  <c r="R604" i="1" s="1"/>
  <c r="N605" i="1"/>
  <c r="R605" i="1" s="1"/>
  <c r="N606" i="1"/>
  <c r="R606" i="1" s="1"/>
  <c r="N607" i="1"/>
  <c r="R607" i="1" s="1"/>
  <c r="N608" i="1"/>
  <c r="R608" i="1" s="1"/>
  <c r="N609" i="1"/>
  <c r="R609" i="1" s="1"/>
  <c r="N610" i="1"/>
  <c r="R610" i="1" s="1"/>
  <c r="N611" i="1"/>
  <c r="R611" i="1" s="1"/>
  <c r="N612" i="1"/>
  <c r="R612" i="1" s="1"/>
  <c r="N613" i="1"/>
  <c r="R613" i="1" s="1"/>
  <c r="N614" i="1"/>
  <c r="R614" i="1" s="1"/>
  <c r="N615" i="1"/>
  <c r="R615" i="1" s="1"/>
  <c r="N616" i="1"/>
  <c r="R616" i="1" s="1"/>
  <c r="N617" i="1"/>
  <c r="R617" i="1" s="1"/>
  <c r="N618" i="1"/>
  <c r="R618" i="1" s="1"/>
  <c r="N619" i="1"/>
  <c r="R619" i="1" s="1"/>
  <c r="N620" i="1"/>
  <c r="R620" i="1" s="1"/>
  <c r="N621" i="1"/>
  <c r="R621" i="1" s="1"/>
  <c r="N622" i="1"/>
  <c r="R622" i="1" s="1"/>
  <c r="N623" i="1"/>
  <c r="R623" i="1" s="1"/>
  <c r="N624" i="1"/>
  <c r="R624" i="1" s="1"/>
  <c r="N625" i="1"/>
  <c r="R625" i="1" s="1"/>
  <c r="N626" i="1"/>
  <c r="R626" i="1" s="1"/>
  <c r="N627" i="1"/>
  <c r="R627" i="1" s="1"/>
  <c r="N628" i="1"/>
  <c r="R628" i="1" s="1"/>
  <c r="N629" i="1"/>
  <c r="R629" i="1" s="1"/>
  <c r="N630" i="1"/>
  <c r="R630" i="1" s="1"/>
  <c r="N631" i="1"/>
  <c r="R631" i="1" s="1"/>
  <c r="N632" i="1"/>
  <c r="R632" i="1" s="1"/>
  <c r="N633" i="1"/>
  <c r="R633" i="1" s="1"/>
  <c r="N634" i="1"/>
  <c r="R634" i="1" s="1"/>
  <c r="N635" i="1"/>
  <c r="R635" i="1" s="1"/>
  <c r="N636" i="1"/>
  <c r="R636" i="1" s="1"/>
  <c r="N637" i="1"/>
  <c r="R637" i="1" s="1"/>
  <c r="N638" i="1"/>
  <c r="R638" i="1" s="1"/>
  <c r="N639" i="1"/>
  <c r="R639" i="1" s="1"/>
  <c r="N640" i="1"/>
  <c r="R640" i="1" s="1"/>
  <c r="N641" i="1"/>
  <c r="R641" i="1" s="1"/>
  <c r="N642" i="1"/>
  <c r="R642" i="1" s="1"/>
  <c r="N643" i="1"/>
  <c r="R643" i="1" s="1"/>
  <c r="N644" i="1"/>
  <c r="R644" i="1" s="1"/>
  <c r="N645" i="1"/>
  <c r="R645" i="1" s="1"/>
  <c r="N646" i="1"/>
  <c r="R646" i="1" s="1"/>
  <c r="N647" i="1"/>
  <c r="R647" i="1" s="1"/>
  <c r="N648" i="1"/>
  <c r="R648" i="1" s="1"/>
  <c r="N649" i="1"/>
  <c r="R649" i="1" s="1"/>
  <c r="N650" i="1"/>
  <c r="R650" i="1" s="1"/>
  <c r="N651" i="1"/>
  <c r="R651" i="1" s="1"/>
  <c r="N652" i="1"/>
  <c r="R652" i="1" s="1"/>
  <c r="N653" i="1"/>
  <c r="R653" i="1" s="1"/>
  <c r="N654" i="1"/>
  <c r="R654" i="1" s="1"/>
  <c r="N655" i="1"/>
  <c r="R655" i="1" s="1"/>
  <c r="N656" i="1"/>
  <c r="R656" i="1" s="1"/>
  <c r="N657" i="1"/>
  <c r="R657" i="1" s="1"/>
  <c r="N658" i="1"/>
  <c r="R658" i="1" s="1"/>
  <c r="N659" i="1"/>
  <c r="R659" i="1" s="1"/>
  <c r="N660" i="1"/>
  <c r="R660" i="1" s="1"/>
  <c r="N661" i="1"/>
  <c r="R661" i="1" s="1"/>
  <c r="N662" i="1"/>
  <c r="R662" i="1" s="1"/>
  <c r="N663" i="1"/>
  <c r="R663" i="1" s="1"/>
  <c r="N664" i="1"/>
  <c r="R664" i="1" s="1"/>
  <c r="N665" i="1"/>
  <c r="R665" i="1" s="1"/>
  <c r="N666" i="1"/>
  <c r="R666" i="1" s="1"/>
  <c r="N667" i="1"/>
  <c r="R667" i="1" s="1"/>
  <c r="N668" i="1"/>
  <c r="R668" i="1" s="1"/>
  <c r="N669" i="1"/>
  <c r="R669" i="1" s="1"/>
  <c r="N670" i="1"/>
  <c r="R670" i="1" s="1"/>
  <c r="N671" i="1"/>
  <c r="R671" i="1" s="1"/>
  <c r="N672" i="1"/>
  <c r="R672" i="1" s="1"/>
  <c r="N673" i="1"/>
  <c r="R673" i="1" s="1"/>
  <c r="N674" i="1"/>
  <c r="R674" i="1" s="1"/>
  <c r="N675" i="1"/>
  <c r="R675" i="1" s="1"/>
  <c r="N676" i="1"/>
  <c r="R676" i="1" s="1"/>
  <c r="N677" i="1"/>
  <c r="R677" i="1" s="1"/>
  <c r="N678" i="1"/>
  <c r="R678" i="1" s="1"/>
  <c r="N679" i="1"/>
  <c r="R679" i="1" s="1"/>
  <c r="N680" i="1"/>
  <c r="R680" i="1" s="1"/>
  <c r="N681" i="1"/>
  <c r="R681" i="1" s="1"/>
  <c r="N682" i="1"/>
  <c r="R682" i="1" s="1"/>
  <c r="N683" i="1"/>
  <c r="R683" i="1" s="1"/>
  <c r="N684" i="1"/>
  <c r="R684" i="1" s="1"/>
  <c r="N685" i="1"/>
  <c r="R685" i="1" s="1"/>
  <c r="N686" i="1"/>
  <c r="R686" i="1" s="1"/>
  <c r="N687" i="1"/>
  <c r="R687" i="1" s="1"/>
  <c r="N688" i="1"/>
  <c r="R688" i="1" s="1"/>
  <c r="N689" i="1"/>
  <c r="R689" i="1" s="1"/>
  <c r="N690" i="1"/>
  <c r="R690" i="1" s="1"/>
  <c r="N691" i="1"/>
  <c r="R691" i="1" s="1"/>
  <c r="N692" i="1"/>
  <c r="R692" i="1" s="1"/>
  <c r="N693" i="1"/>
  <c r="R693" i="1" s="1"/>
  <c r="N694" i="1"/>
  <c r="R694" i="1" s="1"/>
  <c r="N695" i="1"/>
  <c r="R695" i="1" s="1"/>
  <c r="N696" i="1"/>
  <c r="R696" i="1" s="1"/>
  <c r="N697" i="1"/>
  <c r="R697" i="1" s="1"/>
  <c r="N698" i="1"/>
  <c r="R698" i="1" s="1"/>
  <c r="N699" i="1"/>
  <c r="R699" i="1" s="1"/>
  <c r="N700" i="1"/>
  <c r="R700" i="1" s="1"/>
  <c r="N701" i="1"/>
  <c r="R701" i="1" s="1"/>
  <c r="N702" i="1"/>
  <c r="R702" i="1" s="1"/>
  <c r="N703" i="1"/>
  <c r="R703" i="1" s="1"/>
  <c r="N704" i="1"/>
  <c r="R704" i="1" s="1"/>
  <c r="N705" i="1"/>
  <c r="R705" i="1" s="1"/>
  <c r="N706" i="1"/>
  <c r="R706" i="1" s="1"/>
  <c r="N707" i="1"/>
  <c r="R707" i="1" s="1"/>
  <c r="N708" i="1"/>
  <c r="R708" i="1" s="1"/>
  <c r="N709" i="1"/>
  <c r="R709" i="1" s="1"/>
  <c r="N710" i="1"/>
  <c r="R710" i="1" s="1"/>
  <c r="N711" i="1"/>
  <c r="R711" i="1" s="1"/>
  <c r="N712" i="1"/>
  <c r="R712" i="1" s="1"/>
  <c r="N713" i="1"/>
  <c r="R713" i="1" s="1"/>
  <c r="N714" i="1"/>
  <c r="R714" i="1" s="1"/>
  <c r="N715" i="1"/>
  <c r="R715" i="1" s="1"/>
  <c r="N716" i="1"/>
  <c r="R716" i="1" s="1"/>
  <c r="N717" i="1"/>
  <c r="R717" i="1" s="1"/>
  <c r="N718" i="1"/>
  <c r="R718" i="1" s="1"/>
  <c r="N719" i="1"/>
  <c r="R719" i="1" s="1"/>
  <c r="N720" i="1"/>
  <c r="R720" i="1" s="1"/>
  <c r="N721" i="1"/>
  <c r="R721" i="1" s="1"/>
  <c r="N722" i="1"/>
  <c r="R722" i="1" s="1"/>
  <c r="N723" i="1"/>
  <c r="R723" i="1" s="1"/>
  <c r="N724" i="1"/>
  <c r="R724" i="1" s="1"/>
  <c r="N725" i="1"/>
  <c r="R725" i="1" s="1"/>
  <c r="N726" i="1"/>
  <c r="R726" i="1" s="1"/>
  <c r="N727" i="1"/>
  <c r="R727" i="1" s="1"/>
  <c r="N728" i="1"/>
  <c r="R728" i="1" s="1"/>
  <c r="N729" i="1"/>
  <c r="R729" i="1" s="1"/>
  <c r="N730" i="1"/>
  <c r="R730" i="1" s="1"/>
  <c r="N731" i="1"/>
  <c r="R731" i="1" s="1"/>
  <c r="N732" i="1"/>
  <c r="R732" i="1" s="1"/>
  <c r="N733" i="1"/>
  <c r="R733" i="1" s="1"/>
  <c r="N734" i="1"/>
  <c r="R734" i="1" s="1"/>
  <c r="N735" i="1"/>
  <c r="R735" i="1" s="1"/>
  <c r="N736" i="1"/>
  <c r="R736" i="1" s="1"/>
  <c r="N737" i="1"/>
  <c r="R737" i="1" s="1"/>
  <c r="N738" i="1"/>
  <c r="R738" i="1" s="1"/>
  <c r="N739" i="1"/>
  <c r="R739" i="1" s="1"/>
  <c r="N740" i="1"/>
  <c r="R740" i="1" s="1"/>
  <c r="N741" i="1"/>
  <c r="R741" i="1" s="1"/>
  <c r="N742" i="1"/>
  <c r="R742" i="1" s="1"/>
  <c r="N743" i="1"/>
  <c r="R743" i="1" s="1"/>
  <c r="N744" i="1"/>
  <c r="R744" i="1" s="1"/>
  <c r="N745" i="1"/>
  <c r="R745" i="1" s="1"/>
  <c r="N746" i="1"/>
  <c r="R746" i="1" s="1"/>
  <c r="N747" i="1"/>
  <c r="R747" i="1" s="1"/>
  <c r="N748" i="1"/>
  <c r="R748" i="1" s="1"/>
  <c r="N749" i="1"/>
  <c r="R749" i="1" s="1"/>
  <c r="N750" i="1"/>
  <c r="R750" i="1" s="1"/>
  <c r="N751" i="1"/>
  <c r="R751" i="1" s="1"/>
  <c r="N752" i="1"/>
  <c r="R752" i="1" s="1"/>
  <c r="N753" i="1"/>
  <c r="R753" i="1" s="1"/>
  <c r="N754" i="1"/>
  <c r="R754" i="1" s="1"/>
  <c r="N755" i="1"/>
  <c r="R755" i="1" s="1"/>
  <c r="N756" i="1"/>
  <c r="R756" i="1" s="1"/>
  <c r="N757" i="1"/>
  <c r="R757" i="1" s="1"/>
  <c r="N758" i="1"/>
  <c r="R758" i="1" s="1"/>
  <c r="N759" i="1"/>
  <c r="R759" i="1" s="1"/>
  <c r="N760" i="1"/>
  <c r="R760" i="1" s="1"/>
  <c r="N761" i="1"/>
  <c r="R761" i="1" s="1"/>
  <c r="N762" i="1"/>
  <c r="R762" i="1" s="1"/>
  <c r="N763" i="1"/>
  <c r="R763" i="1" s="1"/>
  <c r="N764" i="1"/>
  <c r="R764" i="1" s="1"/>
  <c r="N765" i="1"/>
  <c r="R765" i="1" s="1"/>
  <c r="N766" i="1"/>
  <c r="R766" i="1" s="1"/>
  <c r="N767" i="1"/>
  <c r="R767" i="1" s="1"/>
  <c r="N768" i="1"/>
  <c r="R768" i="1" s="1"/>
  <c r="N769" i="1"/>
  <c r="R769" i="1" s="1"/>
  <c r="N770" i="1"/>
  <c r="R770" i="1" s="1"/>
  <c r="N771" i="1"/>
  <c r="R771" i="1" s="1"/>
  <c r="N772" i="1"/>
  <c r="R772" i="1" s="1"/>
  <c r="N773" i="1"/>
  <c r="R773" i="1" s="1"/>
  <c r="N774" i="1"/>
  <c r="R774" i="1" s="1"/>
  <c r="N775" i="1"/>
  <c r="R775" i="1" s="1"/>
  <c r="N776" i="1"/>
  <c r="R776" i="1" s="1"/>
  <c r="N777" i="1"/>
  <c r="R777" i="1" s="1"/>
  <c r="N778" i="1"/>
  <c r="R778" i="1" s="1"/>
  <c r="N779" i="1"/>
  <c r="R779" i="1" s="1"/>
  <c r="N780" i="1"/>
  <c r="R780" i="1" s="1"/>
  <c r="N781" i="1"/>
  <c r="R781" i="1" s="1"/>
  <c r="N782" i="1"/>
  <c r="R782" i="1" s="1"/>
  <c r="N783" i="1"/>
  <c r="R783" i="1" s="1"/>
  <c r="N784" i="1"/>
  <c r="R784" i="1" s="1"/>
  <c r="N785" i="1"/>
  <c r="R785" i="1" s="1"/>
  <c r="N786" i="1"/>
  <c r="R786" i="1" s="1"/>
  <c r="N787" i="1"/>
  <c r="R787" i="1" s="1"/>
  <c r="N788" i="1"/>
  <c r="R788" i="1" s="1"/>
  <c r="N789" i="1"/>
  <c r="R789" i="1" s="1"/>
  <c r="N790" i="1"/>
  <c r="R790" i="1" s="1"/>
  <c r="N791" i="1"/>
  <c r="R791" i="1" s="1"/>
  <c r="N792" i="1"/>
  <c r="R792" i="1" s="1"/>
  <c r="N793" i="1"/>
  <c r="R793" i="1" s="1"/>
  <c r="N794" i="1"/>
  <c r="R794" i="1" s="1"/>
  <c r="N795" i="1"/>
  <c r="R795" i="1" s="1"/>
  <c r="N796" i="1"/>
  <c r="R796" i="1" s="1"/>
  <c r="N797" i="1"/>
  <c r="R797" i="1" s="1"/>
  <c r="N798" i="1"/>
  <c r="R798" i="1" s="1"/>
  <c r="N799" i="1"/>
  <c r="R799" i="1" s="1"/>
  <c r="N800" i="1"/>
  <c r="R800" i="1" s="1"/>
  <c r="N801" i="1"/>
  <c r="R801" i="1" s="1"/>
  <c r="N802" i="1"/>
  <c r="R802" i="1" s="1"/>
  <c r="N803" i="1"/>
  <c r="R803" i="1" s="1"/>
  <c r="N804" i="1"/>
  <c r="R804" i="1" s="1"/>
  <c r="N805" i="1"/>
  <c r="R805" i="1" s="1"/>
  <c r="N806" i="1"/>
  <c r="R806" i="1" s="1"/>
  <c r="N807" i="1"/>
  <c r="R807" i="1" s="1"/>
  <c r="N808" i="1"/>
  <c r="R808" i="1" s="1"/>
  <c r="N809" i="1"/>
  <c r="R809" i="1" s="1"/>
  <c r="N810" i="1"/>
  <c r="R810" i="1" s="1"/>
  <c r="N811" i="1"/>
  <c r="R811" i="1" s="1"/>
  <c r="N812" i="1"/>
  <c r="R812" i="1" s="1"/>
  <c r="N813" i="1"/>
  <c r="R813" i="1" s="1"/>
  <c r="N814" i="1"/>
  <c r="R814" i="1" s="1"/>
  <c r="N815" i="1"/>
  <c r="R815" i="1" s="1"/>
  <c r="N816" i="1"/>
  <c r="R816" i="1" s="1"/>
  <c r="N817" i="1"/>
  <c r="R817" i="1" s="1"/>
  <c r="N818" i="1"/>
  <c r="R818" i="1" s="1"/>
  <c r="N819" i="1"/>
  <c r="R819" i="1" s="1"/>
  <c r="N820" i="1"/>
  <c r="R820" i="1" s="1"/>
  <c r="N821" i="1"/>
  <c r="R821" i="1" s="1"/>
  <c r="N822" i="1"/>
  <c r="R822" i="1" s="1"/>
  <c r="N823" i="1"/>
  <c r="R823" i="1" s="1"/>
  <c r="N824" i="1"/>
  <c r="R824" i="1" s="1"/>
  <c r="N825" i="1"/>
  <c r="R825" i="1" s="1"/>
  <c r="N826" i="1"/>
  <c r="R826" i="1" s="1"/>
  <c r="N827" i="1"/>
  <c r="R827" i="1" s="1"/>
  <c r="N828" i="1"/>
  <c r="R828" i="1" s="1"/>
  <c r="N829" i="1"/>
  <c r="R829" i="1" s="1"/>
  <c r="N830" i="1"/>
  <c r="R830" i="1" s="1"/>
  <c r="N831" i="1"/>
  <c r="R831" i="1" s="1"/>
  <c r="N832" i="1"/>
  <c r="R832" i="1" s="1"/>
  <c r="N833" i="1"/>
  <c r="R833" i="1" s="1"/>
  <c r="N834" i="1"/>
  <c r="R834" i="1" s="1"/>
  <c r="N835" i="1"/>
  <c r="R835" i="1" s="1"/>
  <c r="N836" i="1"/>
  <c r="R836" i="1" s="1"/>
  <c r="N837" i="1"/>
  <c r="R837" i="1" s="1"/>
  <c r="N838" i="1"/>
  <c r="R838" i="1" s="1"/>
  <c r="N839" i="1"/>
  <c r="R839" i="1" s="1"/>
  <c r="N840" i="1"/>
  <c r="R840" i="1" s="1"/>
  <c r="N841" i="1"/>
  <c r="R841" i="1" s="1"/>
  <c r="N842" i="1"/>
  <c r="R842" i="1" s="1"/>
  <c r="N843" i="1"/>
  <c r="R843" i="1" s="1"/>
  <c r="N844" i="1"/>
  <c r="R844" i="1" s="1"/>
  <c r="N845" i="1"/>
  <c r="R845" i="1" s="1"/>
  <c r="N846" i="1"/>
  <c r="R846" i="1" s="1"/>
  <c r="N847" i="1"/>
  <c r="R847" i="1" s="1"/>
  <c r="N848" i="1"/>
  <c r="R848" i="1" s="1"/>
  <c r="N849" i="1"/>
  <c r="R849" i="1" s="1"/>
  <c r="N850" i="1"/>
  <c r="R850" i="1" s="1"/>
  <c r="N851" i="1"/>
  <c r="R851" i="1" s="1"/>
  <c r="N852" i="1"/>
  <c r="R852" i="1" s="1"/>
  <c r="N853" i="1"/>
  <c r="R853" i="1" s="1"/>
  <c r="N854" i="1"/>
  <c r="R854" i="1" s="1"/>
  <c r="N855" i="1"/>
  <c r="N856" i="1"/>
  <c r="R856" i="1" s="1"/>
  <c r="N857" i="1"/>
  <c r="R857" i="1" s="1"/>
  <c r="N858" i="1"/>
  <c r="R858" i="1" s="1"/>
  <c r="N859" i="1"/>
  <c r="R859" i="1" s="1"/>
  <c r="N860" i="1"/>
  <c r="R860" i="1" s="1"/>
  <c r="N861" i="1"/>
  <c r="R861" i="1" s="1"/>
  <c r="N862" i="1"/>
  <c r="R862" i="1" s="1"/>
  <c r="N863" i="1"/>
  <c r="R863" i="1" s="1"/>
  <c r="N864" i="1"/>
  <c r="R864" i="1" s="1"/>
  <c r="N865" i="1"/>
  <c r="R865" i="1" s="1"/>
  <c r="N866" i="1"/>
  <c r="R866" i="1" s="1"/>
  <c r="N867" i="1"/>
  <c r="R867" i="1" s="1"/>
  <c r="N868" i="1"/>
  <c r="R868" i="1" s="1"/>
  <c r="N869" i="1"/>
  <c r="R869" i="1" s="1"/>
  <c r="N870" i="1"/>
  <c r="R870" i="1" s="1"/>
  <c r="N871" i="1"/>
  <c r="R871" i="1" s="1"/>
  <c r="N872" i="1"/>
  <c r="R872" i="1" s="1"/>
  <c r="N873" i="1"/>
  <c r="R873" i="1" s="1"/>
  <c r="N874" i="1"/>
  <c r="R874" i="1" s="1"/>
  <c r="N875" i="1"/>
  <c r="R875" i="1" s="1"/>
  <c r="N876" i="1"/>
  <c r="R876" i="1" s="1"/>
  <c r="N877" i="1"/>
  <c r="R877" i="1" s="1"/>
  <c r="N878" i="1"/>
  <c r="R878" i="1" s="1"/>
  <c r="N879" i="1"/>
  <c r="R879" i="1" s="1"/>
  <c r="N880" i="1"/>
  <c r="R880" i="1" s="1"/>
  <c r="N881" i="1"/>
  <c r="R881" i="1" s="1"/>
  <c r="N882" i="1"/>
  <c r="R882" i="1" s="1"/>
  <c r="N883" i="1"/>
  <c r="R883" i="1" s="1"/>
  <c r="N884" i="1"/>
  <c r="R884" i="1" s="1"/>
  <c r="N885" i="1"/>
  <c r="R885" i="1" s="1"/>
  <c r="N886" i="1"/>
  <c r="R886" i="1" s="1"/>
  <c r="N887" i="1"/>
  <c r="R887" i="1" s="1"/>
  <c r="N888" i="1"/>
  <c r="R888" i="1" s="1"/>
  <c r="N889" i="1"/>
  <c r="R889" i="1" s="1"/>
  <c r="N890" i="1"/>
  <c r="R890" i="1" s="1"/>
  <c r="N891" i="1"/>
  <c r="R891" i="1" s="1"/>
  <c r="N892" i="1"/>
  <c r="R892" i="1" s="1"/>
  <c r="N893" i="1"/>
  <c r="R893" i="1" s="1"/>
  <c r="N894" i="1"/>
  <c r="R894" i="1" s="1"/>
  <c r="N895" i="1"/>
  <c r="R895" i="1" s="1"/>
  <c r="N896" i="1"/>
  <c r="R896" i="1" s="1"/>
  <c r="N897" i="1"/>
  <c r="R897" i="1" s="1"/>
  <c r="N898" i="1"/>
  <c r="R898" i="1" s="1"/>
  <c r="N899" i="1"/>
  <c r="R899" i="1" s="1"/>
  <c r="N900" i="1"/>
  <c r="R900" i="1" s="1"/>
  <c r="N901" i="1"/>
  <c r="R901" i="1" s="1"/>
  <c r="N902" i="1"/>
  <c r="R902" i="1" s="1"/>
  <c r="N903" i="1"/>
  <c r="R903" i="1" s="1"/>
  <c r="N904" i="1"/>
  <c r="R904" i="1" s="1"/>
  <c r="N905" i="1"/>
  <c r="R905" i="1" s="1"/>
  <c r="N906" i="1"/>
  <c r="R906" i="1" s="1"/>
  <c r="N907" i="1"/>
  <c r="R907" i="1" s="1"/>
  <c r="N908" i="1"/>
  <c r="R908" i="1" s="1"/>
  <c r="N909" i="1"/>
  <c r="R909" i="1" s="1"/>
  <c r="N910" i="1"/>
  <c r="R910" i="1" s="1"/>
  <c r="N911" i="1"/>
  <c r="R911" i="1" s="1"/>
  <c r="N912" i="1"/>
  <c r="R912" i="1" s="1"/>
  <c r="N913" i="1"/>
  <c r="R913" i="1" s="1"/>
  <c r="N914" i="1"/>
  <c r="R914" i="1" s="1"/>
  <c r="N915" i="1"/>
  <c r="N916" i="1"/>
  <c r="R916" i="1" s="1"/>
  <c r="N917" i="1"/>
  <c r="R917" i="1" s="1"/>
  <c r="N918" i="1"/>
  <c r="R918" i="1" s="1"/>
  <c r="N919" i="1"/>
  <c r="R919" i="1" s="1"/>
  <c r="N920" i="1"/>
  <c r="R920" i="1" s="1"/>
  <c r="N921" i="1"/>
  <c r="R921" i="1" s="1"/>
  <c r="N922" i="1"/>
  <c r="R922" i="1" s="1"/>
  <c r="N923" i="1"/>
  <c r="R923" i="1" s="1"/>
  <c r="N924" i="1"/>
  <c r="R924" i="1" s="1"/>
  <c r="N925" i="1"/>
  <c r="R925" i="1" s="1"/>
  <c r="N926" i="1"/>
  <c r="R926" i="1" s="1"/>
  <c r="N927" i="1"/>
  <c r="R927" i="1" s="1"/>
  <c r="N928" i="1"/>
  <c r="R928" i="1" s="1"/>
  <c r="N929" i="1"/>
  <c r="R929" i="1" s="1"/>
  <c r="N930" i="1"/>
  <c r="R930" i="1" s="1"/>
  <c r="N931" i="1"/>
  <c r="R931" i="1" s="1"/>
  <c r="N932" i="1"/>
  <c r="R932" i="1" s="1"/>
  <c r="N933" i="1"/>
  <c r="R933" i="1" s="1"/>
  <c r="N934" i="1"/>
  <c r="R934" i="1" s="1"/>
  <c r="N935" i="1"/>
  <c r="R935" i="1" s="1"/>
  <c r="N936" i="1"/>
  <c r="R936" i="1" s="1"/>
  <c r="N937" i="1"/>
  <c r="R937" i="1" s="1"/>
  <c r="N938" i="1"/>
  <c r="R938" i="1" s="1"/>
  <c r="N939" i="1"/>
  <c r="R939" i="1" s="1"/>
  <c r="N940" i="1"/>
  <c r="R940" i="1" s="1"/>
  <c r="N941" i="1"/>
  <c r="R941" i="1" s="1"/>
  <c r="N942" i="1"/>
  <c r="R942" i="1" s="1"/>
  <c r="N943" i="1"/>
  <c r="R943" i="1" s="1"/>
  <c r="N944" i="1"/>
  <c r="R944" i="1" s="1"/>
  <c r="N945" i="1"/>
  <c r="R945" i="1" s="1"/>
  <c r="N946" i="1"/>
  <c r="R946" i="1" s="1"/>
  <c r="N947" i="1"/>
  <c r="R947" i="1" s="1"/>
  <c r="N948" i="1"/>
  <c r="R948" i="1" s="1"/>
  <c r="N949" i="1"/>
  <c r="R949" i="1" s="1"/>
  <c r="N950" i="1"/>
  <c r="R950" i="1" s="1"/>
  <c r="N951" i="1"/>
  <c r="R951" i="1" s="1"/>
  <c r="N952" i="1"/>
  <c r="R952" i="1" s="1"/>
  <c r="N953" i="1"/>
  <c r="R953" i="1" s="1"/>
  <c r="N954" i="1"/>
  <c r="R954" i="1" s="1"/>
  <c r="N955" i="1"/>
  <c r="R955" i="1" s="1"/>
  <c r="N956" i="1"/>
  <c r="R956" i="1" s="1"/>
  <c r="N957" i="1"/>
  <c r="R957" i="1" s="1"/>
  <c r="N958" i="1"/>
  <c r="R958" i="1" s="1"/>
  <c r="N959" i="1"/>
  <c r="R959" i="1" s="1"/>
  <c r="N960" i="1"/>
  <c r="R960" i="1" s="1"/>
  <c r="N961" i="1"/>
  <c r="R961" i="1" s="1"/>
  <c r="N962" i="1"/>
  <c r="R962" i="1" s="1"/>
  <c r="N963" i="1"/>
  <c r="N964" i="1"/>
  <c r="R964" i="1" s="1"/>
  <c r="N965" i="1"/>
  <c r="N966" i="1"/>
  <c r="R966" i="1" s="1"/>
  <c r="N967" i="1"/>
  <c r="R967" i="1" s="1"/>
  <c r="N968" i="1"/>
  <c r="R968" i="1" s="1"/>
  <c r="N969" i="1"/>
  <c r="R969" i="1" s="1"/>
  <c r="N970" i="1"/>
  <c r="R970" i="1" s="1"/>
  <c r="N971" i="1"/>
  <c r="R971" i="1" s="1"/>
  <c r="N972" i="1"/>
  <c r="R972" i="1" s="1"/>
  <c r="N973" i="1"/>
  <c r="R973" i="1" s="1"/>
  <c r="N974" i="1"/>
  <c r="R974" i="1" s="1"/>
  <c r="N975" i="1"/>
  <c r="R975" i="1" s="1"/>
  <c r="N976" i="1"/>
  <c r="R976" i="1" s="1"/>
  <c r="N977" i="1"/>
  <c r="R977" i="1" s="1"/>
  <c r="N978" i="1"/>
  <c r="R978" i="1" s="1"/>
  <c r="N979" i="1"/>
  <c r="R979" i="1" s="1"/>
  <c r="N980" i="1"/>
  <c r="R980" i="1" s="1"/>
  <c r="N981" i="1"/>
  <c r="R981" i="1" s="1"/>
  <c r="N982" i="1"/>
  <c r="R982" i="1" s="1"/>
  <c r="N983" i="1"/>
  <c r="R983" i="1" s="1"/>
  <c r="N984" i="1"/>
  <c r="R984" i="1" s="1"/>
  <c r="N985" i="1"/>
  <c r="R985" i="1" s="1"/>
  <c r="N986" i="1"/>
  <c r="R986" i="1" s="1"/>
  <c r="N987" i="1"/>
  <c r="R987" i="1" s="1"/>
  <c r="N988" i="1"/>
  <c r="R988" i="1" s="1"/>
  <c r="N989" i="1"/>
  <c r="R989" i="1" s="1"/>
  <c r="N990" i="1"/>
  <c r="R990" i="1" s="1"/>
  <c r="N991" i="1"/>
  <c r="R991" i="1" s="1"/>
  <c r="N992" i="1"/>
  <c r="R992" i="1" s="1"/>
  <c r="N993" i="1"/>
  <c r="R993" i="1" s="1"/>
  <c r="N994" i="1"/>
  <c r="R994" i="1" s="1"/>
  <c r="N995" i="1"/>
  <c r="R995" i="1" s="1"/>
  <c r="N996" i="1"/>
  <c r="R996" i="1" s="1"/>
  <c r="N997" i="1"/>
  <c r="R997" i="1" s="1"/>
  <c r="N998" i="1"/>
  <c r="R998" i="1" s="1"/>
  <c r="N999" i="1"/>
  <c r="R999" i="1" s="1"/>
  <c r="N1000" i="1"/>
  <c r="R1000" i="1" s="1"/>
  <c r="N1001" i="1"/>
  <c r="R1001" i="1" s="1"/>
  <c r="N1002" i="1"/>
  <c r="R1002" i="1" s="1"/>
  <c r="N1003" i="1"/>
  <c r="R1003" i="1" s="1"/>
  <c r="N1004" i="1"/>
  <c r="R1004" i="1" s="1"/>
  <c r="N1005" i="1"/>
  <c r="R1005" i="1" s="1"/>
  <c r="N1006" i="1"/>
  <c r="R1006" i="1" s="1"/>
  <c r="N1007" i="1"/>
  <c r="R1007" i="1" s="1"/>
  <c r="N1008" i="1"/>
  <c r="R1008" i="1" s="1"/>
  <c r="N1009" i="1"/>
  <c r="R1009" i="1" s="1"/>
  <c r="N1010" i="1"/>
  <c r="R1010" i="1" s="1"/>
  <c r="N1011" i="1"/>
  <c r="R1011" i="1" s="1"/>
  <c r="N1012" i="1"/>
  <c r="R1012" i="1" s="1"/>
  <c r="N1013" i="1"/>
  <c r="R1013" i="1" s="1"/>
  <c r="N1014" i="1"/>
  <c r="R1014" i="1" s="1"/>
  <c r="N1015" i="1"/>
  <c r="R1015" i="1" s="1"/>
  <c r="N1016" i="1"/>
  <c r="R1016" i="1" s="1"/>
  <c r="N1017" i="1"/>
  <c r="R1017" i="1" s="1"/>
  <c r="N1018" i="1"/>
  <c r="R1018" i="1" s="1"/>
  <c r="N1019" i="1"/>
  <c r="R1019" i="1" s="1"/>
  <c r="N1020" i="1"/>
  <c r="R1020" i="1" s="1"/>
  <c r="N1021" i="1"/>
  <c r="R1021" i="1" s="1"/>
  <c r="N1022" i="1"/>
  <c r="R1022" i="1" s="1"/>
  <c r="N1023" i="1"/>
  <c r="R1023" i="1" s="1"/>
  <c r="N1024" i="1"/>
  <c r="R1024" i="1" s="1"/>
  <c r="N1025" i="1"/>
  <c r="R1025" i="1" s="1"/>
  <c r="N1026" i="1"/>
  <c r="R1026" i="1" s="1"/>
  <c r="N1027" i="1"/>
  <c r="R1027" i="1" s="1"/>
  <c r="N1028" i="1"/>
  <c r="R1028" i="1" s="1"/>
  <c r="N1029" i="1"/>
  <c r="R1029" i="1" s="1"/>
  <c r="N1030" i="1"/>
  <c r="R1030" i="1" s="1"/>
  <c r="N1031" i="1"/>
  <c r="R1031" i="1" s="1"/>
  <c r="N1032" i="1"/>
  <c r="R1032" i="1" s="1"/>
  <c r="N1033" i="1"/>
  <c r="R1033" i="1" s="1"/>
  <c r="N1034" i="1"/>
  <c r="R1034" i="1" s="1"/>
  <c r="N1035" i="1"/>
  <c r="R1035" i="1" s="1"/>
  <c r="N1036" i="1"/>
  <c r="R1036" i="1" s="1"/>
  <c r="N1037" i="1"/>
  <c r="R1037" i="1" s="1"/>
  <c r="N1038" i="1"/>
  <c r="R1038" i="1" s="1"/>
  <c r="N1039" i="1"/>
  <c r="R1039" i="1" s="1"/>
  <c r="N1040" i="1"/>
  <c r="R1040" i="1" s="1"/>
  <c r="N1041" i="1"/>
  <c r="R1041" i="1" s="1"/>
  <c r="N1042" i="1"/>
  <c r="R1042" i="1" s="1"/>
  <c r="N1043" i="1"/>
  <c r="R1043" i="1" s="1"/>
  <c r="N1044" i="1"/>
  <c r="R1044" i="1" s="1"/>
  <c r="N1045" i="1"/>
  <c r="R1045" i="1" s="1"/>
  <c r="N1046" i="1"/>
  <c r="R1046" i="1" s="1"/>
  <c r="N1047" i="1"/>
  <c r="R1047" i="1" s="1"/>
  <c r="N1048" i="1"/>
  <c r="R1048" i="1" s="1"/>
  <c r="N1049" i="1"/>
  <c r="R1049" i="1" s="1"/>
  <c r="N1050" i="1"/>
  <c r="R1050" i="1" s="1"/>
  <c r="N1051" i="1"/>
  <c r="R1051" i="1" s="1"/>
  <c r="N1052" i="1"/>
  <c r="R1052" i="1" s="1"/>
  <c r="N1053" i="1"/>
  <c r="R1053" i="1" s="1"/>
  <c r="N1054" i="1"/>
  <c r="R1054" i="1" s="1"/>
  <c r="N1055" i="1"/>
  <c r="R1055" i="1" s="1"/>
  <c r="N1056" i="1"/>
  <c r="R1056" i="1" s="1"/>
  <c r="N1057" i="1"/>
  <c r="R1057" i="1" s="1"/>
  <c r="N1058" i="1"/>
  <c r="R1058" i="1" s="1"/>
  <c r="N1059" i="1"/>
  <c r="R1059" i="1" s="1"/>
  <c r="N1060" i="1"/>
  <c r="R1060" i="1" s="1"/>
  <c r="N1061" i="1"/>
  <c r="R1061" i="1" s="1"/>
  <c r="N1062" i="1"/>
  <c r="R1062" i="1" s="1"/>
  <c r="N1063" i="1"/>
  <c r="R1063" i="1" s="1"/>
  <c r="N1064" i="1"/>
  <c r="R1064" i="1" s="1"/>
  <c r="N1065" i="1"/>
  <c r="R1065" i="1" s="1"/>
  <c r="N1066" i="1"/>
  <c r="R1066" i="1" s="1"/>
  <c r="N1067" i="1"/>
  <c r="R1067" i="1" s="1"/>
  <c r="N1068" i="1"/>
  <c r="R1068" i="1" s="1"/>
  <c r="N1069" i="1"/>
  <c r="R1069" i="1" s="1"/>
  <c r="N1070" i="1"/>
  <c r="R1070" i="1" s="1"/>
  <c r="N1071" i="1"/>
  <c r="R1071" i="1" s="1"/>
  <c r="N1072" i="1"/>
  <c r="R1072" i="1" s="1"/>
  <c r="N1073" i="1"/>
  <c r="R1073" i="1" s="1"/>
  <c r="N1074" i="1"/>
  <c r="R1074" i="1" s="1"/>
  <c r="N1075" i="1"/>
  <c r="R1075" i="1" s="1"/>
  <c r="N1076" i="1"/>
  <c r="R1076" i="1" s="1"/>
  <c r="N1077" i="1"/>
  <c r="R1077" i="1" s="1"/>
  <c r="N1078" i="1"/>
  <c r="R1078" i="1" s="1"/>
  <c r="N1079" i="1"/>
  <c r="R1079" i="1" s="1"/>
  <c r="N1080" i="1"/>
  <c r="R1080" i="1" s="1"/>
  <c r="N1081" i="1"/>
  <c r="R1081" i="1" s="1"/>
  <c r="N1082" i="1"/>
  <c r="R1082" i="1" s="1"/>
  <c r="N1083" i="1"/>
  <c r="R1083" i="1" s="1"/>
  <c r="N1084" i="1"/>
  <c r="R1084" i="1" s="1"/>
  <c r="N1085" i="1"/>
  <c r="R1085" i="1" s="1"/>
  <c r="N1086" i="1"/>
  <c r="R1086" i="1" s="1"/>
  <c r="N1087" i="1"/>
  <c r="R1087" i="1" s="1"/>
  <c r="N1088" i="1"/>
  <c r="R1088" i="1" s="1"/>
  <c r="N1089" i="1"/>
  <c r="R1089" i="1" s="1"/>
  <c r="N1090" i="1"/>
  <c r="R1090" i="1" s="1"/>
  <c r="N1091" i="1"/>
  <c r="R1091" i="1" s="1"/>
  <c r="N1092" i="1"/>
  <c r="R1092" i="1" s="1"/>
  <c r="N1093" i="1"/>
  <c r="R1093" i="1" s="1"/>
  <c r="N1094" i="1"/>
  <c r="R1094" i="1" s="1"/>
  <c r="N1095" i="1"/>
  <c r="R1095" i="1" s="1"/>
  <c r="N1096" i="1"/>
  <c r="R1096" i="1" s="1"/>
  <c r="N1097" i="1"/>
  <c r="R1097" i="1" s="1"/>
  <c r="N1098" i="1"/>
  <c r="R1098" i="1" s="1"/>
  <c r="N1099" i="1"/>
  <c r="R1099" i="1" s="1"/>
  <c r="N1100" i="1"/>
  <c r="R1100" i="1" s="1"/>
  <c r="N1101" i="1"/>
  <c r="R1101" i="1" s="1"/>
  <c r="N1102" i="1"/>
  <c r="R1102" i="1" s="1"/>
  <c r="N1103" i="1"/>
  <c r="R1103" i="1" s="1"/>
  <c r="N1104" i="1"/>
  <c r="R1104" i="1" s="1"/>
  <c r="N1105" i="1"/>
  <c r="R1105" i="1" s="1"/>
  <c r="N1106" i="1"/>
  <c r="R1106" i="1" s="1"/>
  <c r="N1107" i="1"/>
  <c r="R1107" i="1" s="1"/>
  <c r="N1108" i="1"/>
  <c r="R1108" i="1" s="1"/>
  <c r="N1109" i="1"/>
  <c r="R1109" i="1" s="1"/>
  <c r="N1110" i="1"/>
  <c r="R1110" i="1" s="1"/>
  <c r="N1111" i="1"/>
  <c r="R1111" i="1" s="1"/>
  <c r="N1112" i="1"/>
  <c r="R1112" i="1" s="1"/>
  <c r="N1113" i="1"/>
  <c r="R1113" i="1" s="1"/>
  <c r="N1114" i="1"/>
  <c r="R1114" i="1" s="1"/>
  <c r="N1115" i="1"/>
  <c r="R1115" i="1" s="1"/>
  <c r="N1116" i="1"/>
  <c r="R1116" i="1" s="1"/>
  <c r="N1117" i="1"/>
  <c r="R1117" i="1" s="1"/>
  <c r="N1118" i="1"/>
  <c r="R1118" i="1" s="1"/>
  <c r="N1119" i="1"/>
  <c r="R1119" i="1" s="1"/>
  <c r="N1120" i="1"/>
  <c r="R1120" i="1" s="1"/>
  <c r="N1121" i="1"/>
  <c r="R1121" i="1" s="1"/>
  <c r="N1122" i="1"/>
  <c r="R1122" i="1" s="1"/>
  <c r="N1123" i="1"/>
  <c r="R1123" i="1" s="1"/>
  <c r="N1124" i="1"/>
  <c r="R1124" i="1" s="1"/>
  <c r="N1125" i="1"/>
  <c r="R1125" i="1" s="1"/>
  <c r="N1126" i="1"/>
  <c r="R1126" i="1" s="1"/>
  <c r="N1127" i="1"/>
  <c r="R1127" i="1" s="1"/>
  <c r="N1128" i="1"/>
  <c r="R1128" i="1" s="1"/>
  <c r="N1129" i="1"/>
  <c r="R1129" i="1" s="1"/>
  <c r="N1130" i="1"/>
  <c r="R1130" i="1" s="1"/>
  <c r="N1131" i="1"/>
  <c r="R1131" i="1" s="1"/>
  <c r="N1132" i="1"/>
  <c r="R1132" i="1" s="1"/>
  <c r="N1133" i="1"/>
  <c r="R1133" i="1" s="1"/>
  <c r="N1134" i="1"/>
  <c r="R1134" i="1" s="1"/>
  <c r="N1135" i="1"/>
  <c r="R1135" i="1" s="1"/>
  <c r="N1136" i="1"/>
  <c r="R1136" i="1" s="1"/>
  <c r="N1137" i="1"/>
  <c r="R1137" i="1" s="1"/>
  <c r="N1138" i="1"/>
  <c r="R1138" i="1" s="1"/>
  <c r="N1139" i="1"/>
  <c r="R1139" i="1" s="1"/>
  <c r="N1140" i="1"/>
  <c r="R1140" i="1" s="1"/>
  <c r="N1141" i="1"/>
  <c r="R1141" i="1" s="1"/>
  <c r="N1142" i="1"/>
  <c r="R1142" i="1" s="1"/>
  <c r="N1143" i="1"/>
  <c r="R1143" i="1" s="1"/>
  <c r="N1144" i="1"/>
  <c r="R1144" i="1" s="1"/>
  <c r="N1145" i="1"/>
  <c r="R1145" i="1" s="1"/>
  <c r="N1146" i="1"/>
  <c r="R1146" i="1" s="1"/>
  <c r="N1147" i="1"/>
  <c r="R1147" i="1" s="1"/>
  <c r="N1148" i="1"/>
  <c r="R1148" i="1" s="1"/>
  <c r="N1149" i="1"/>
  <c r="R1149" i="1" s="1"/>
  <c r="N1150" i="1"/>
  <c r="R1150" i="1" s="1"/>
  <c r="N1151" i="1"/>
  <c r="R1151" i="1" s="1"/>
  <c r="N1152" i="1"/>
  <c r="R1152" i="1" s="1"/>
  <c r="N1153" i="1"/>
  <c r="R1153" i="1" s="1"/>
  <c r="N1154" i="1"/>
  <c r="R1154" i="1" s="1"/>
  <c r="N1155" i="1"/>
  <c r="R1155" i="1" s="1"/>
  <c r="N1156" i="1"/>
  <c r="R1156" i="1" s="1"/>
  <c r="N1157" i="1"/>
  <c r="R1157" i="1" s="1"/>
  <c r="N1158" i="1"/>
  <c r="R1158" i="1" s="1"/>
  <c r="N1159" i="1"/>
  <c r="R1159" i="1" s="1"/>
  <c r="N1160" i="1"/>
  <c r="R1160" i="1" s="1"/>
  <c r="N1161" i="1"/>
  <c r="R1161" i="1" s="1"/>
  <c r="N1162" i="1"/>
  <c r="R1162" i="1" s="1"/>
  <c r="N1163" i="1"/>
  <c r="R1163" i="1" s="1"/>
  <c r="N1164" i="1"/>
  <c r="R1164" i="1" s="1"/>
  <c r="N1165" i="1"/>
  <c r="R1165" i="1" s="1"/>
  <c r="N1166" i="1"/>
  <c r="R1166" i="1" s="1"/>
  <c r="N1167" i="1"/>
  <c r="R1167" i="1" s="1"/>
  <c r="N1168" i="1"/>
  <c r="R1168" i="1" s="1"/>
  <c r="N1169" i="1"/>
  <c r="R1169" i="1" s="1"/>
  <c r="N1170" i="1"/>
  <c r="R1170" i="1" s="1"/>
  <c r="N1171" i="1"/>
  <c r="R1171" i="1" s="1"/>
  <c r="N1172" i="1"/>
  <c r="R1172" i="1" s="1"/>
  <c r="N1173" i="1"/>
  <c r="R1173" i="1" s="1"/>
  <c r="N1174" i="1"/>
  <c r="R1174" i="1" s="1"/>
  <c r="N1175" i="1"/>
  <c r="R1175" i="1" s="1"/>
  <c r="N1176" i="1"/>
  <c r="R1176" i="1" s="1"/>
  <c r="N1177" i="1"/>
  <c r="R1177" i="1" s="1"/>
  <c r="N1178" i="1"/>
  <c r="R1178" i="1" s="1"/>
  <c r="N1179" i="1"/>
  <c r="R1179" i="1" s="1"/>
  <c r="N1180" i="1"/>
  <c r="R1180" i="1" s="1"/>
  <c r="N1181" i="1"/>
  <c r="R1181" i="1" s="1"/>
  <c r="N1182" i="1"/>
  <c r="R1182" i="1" s="1"/>
  <c r="N1183" i="1"/>
  <c r="R1183" i="1" s="1"/>
  <c r="N1184" i="1"/>
  <c r="R1184" i="1" s="1"/>
  <c r="N1185" i="1"/>
  <c r="R1185" i="1" s="1"/>
  <c r="N1186" i="1"/>
  <c r="R1186" i="1" s="1"/>
  <c r="N1187" i="1"/>
  <c r="R1187" i="1" s="1"/>
  <c r="N1188" i="1"/>
  <c r="R1188" i="1" s="1"/>
  <c r="N1189" i="1"/>
  <c r="R1189" i="1" s="1"/>
  <c r="N1190" i="1"/>
  <c r="R1190" i="1" s="1"/>
  <c r="N1191" i="1"/>
  <c r="R1191" i="1" s="1"/>
  <c r="N1192" i="1"/>
  <c r="R1192" i="1" s="1"/>
  <c r="N1193" i="1"/>
  <c r="R1193" i="1" s="1"/>
  <c r="N1194" i="1"/>
  <c r="R1194" i="1" s="1"/>
  <c r="N1195" i="1"/>
  <c r="R1195" i="1" s="1"/>
  <c r="N1196" i="1"/>
  <c r="R1196" i="1" s="1"/>
  <c r="N1197" i="1"/>
  <c r="R1197" i="1" s="1"/>
  <c r="N1198" i="1"/>
  <c r="R1198" i="1" s="1"/>
  <c r="N1199" i="1"/>
  <c r="R1199" i="1" s="1"/>
  <c r="N1200" i="1"/>
  <c r="R1200" i="1" s="1"/>
  <c r="N1201" i="1"/>
  <c r="R1201" i="1" s="1"/>
  <c r="N1202" i="1"/>
  <c r="R1202" i="1" s="1"/>
  <c r="N1203" i="1"/>
  <c r="R1203" i="1" s="1"/>
  <c r="N1204" i="1"/>
  <c r="R1204" i="1" s="1"/>
  <c r="N1205" i="1"/>
  <c r="R1205" i="1" s="1"/>
  <c r="N1206" i="1"/>
  <c r="R1206" i="1" s="1"/>
  <c r="N1207" i="1"/>
  <c r="R1207" i="1" s="1"/>
  <c r="N1208" i="1"/>
  <c r="R1208" i="1" s="1"/>
  <c r="N1209" i="1"/>
  <c r="R1209" i="1" s="1"/>
  <c r="N1210" i="1"/>
  <c r="R1210" i="1" s="1"/>
  <c r="N1211" i="1"/>
  <c r="R1211" i="1" s="1"/>
  <c r="N1212" i="1"/>
  <c r="R1212" i="1" s="1"/>
  <c r="N1213" i="1"/>
  <c r="R1213" i="1" s="1"/>
  <c r="N1214" i="1"/>
  <c r="R1214" i="1" s="1"/>
  <c r="N1215" i="1"/>
  <c r="R1215" i="1" s="1"/>
  <c r="N1216" i="1"/>
  <c r="R1216" i="1" s="1"/>
  <c r="N1217" i="1"/>
  <c r="R1217" i="1" s="1"/>
  <c r="N1218" i="1"/>
  <c r="R1218" i="1" s="1"/>
  <c r="N1219" i="1"/>
  <c r="R1219" i="1" s="1"/>
  <c r="N1220" i="1"/>
  <c r="R1220" i="1" s="1"/>
  <c r="N1221" i="1"/>
  <c r="R1221" i="1" s="1"/>
  <c r="N1222" i="1"/>
  <c r="R1222" i="1" s="1"/>
  <c r="N1223" i="1"/>
  <c r="R1223" i="1" s="1"/>
  <c r="N1224" i="1"/>
  <c r="R1224" i="1" s="1"/>
  <c r="N1225" i="1"/>
  <c r="R1225" i="1" s="1"/>
  <c r="N1226" i="1"/>
  <c r="R1226" i="1" s="1"/>
  <c r="N1227" i="1"/>
  <c r="R1227" i="1" s="1"/>
  <c r="N1228" i="1"/>
  <c r="R1228" i="1" s="1"/>
  <c r="N1229" i="1"/>
  <c r="R1229" i="1" s="1"/>
  <c r="N1230" i="1"/>
  <c r="R1230" i="1" s="1"/>
  <c r="N1231" i="1"/>
  <c r="R1231" i="1" s="1"/>
  <c r="N1232" i="1"/>
  <c r="R1232" i="1" s="1"/>
  <c r="N1233" i="1"/>
  <c r="R1233" i="1" s="1"/>
  <c r="N1234" i="1"/>
  <c r="R1234" i="1" s="1"/>
  <c r="N1235" i="1"/>
  <c r="R1235" i="1" s="1"/>
  <c r="N1236" i="1"/>
  <c r="R1236" i="1" s="1"/>
  <c r="N1237" i="1"/>
  <c r="R1237" i="1" s="1"/>
  <c r="N1238" i="1"/>
  <c r="R1238" i="1" s="1"/>
  <c r="N1239" i="1"/>
  <c r="R1239" i="1" s="1"/>
  <c r="N1240" i="1"/>
  <c r="R1240" i="1" s="1"/>
  <c r="N1241" i="1"/>
  <c r="R1241" i="1" s="1"/>
  <c r="N1242" i="1"/>
  <c r="R1242" i="1" s="1"/>
  <c r="N1243" i="1"/>
  <c r="R1243" i="1" s="1"/>
  <c r="N1244" i="1"/>
  <c r="R1244" i="1" s="1"/>
  <c r="N1245" i="1"/>
  <c r="R1245" i="1" s="1"/>
  <c r="N1246" i="1"/>
  <c r="R1246" i="1" s="1"/>
  <c r="N1247" i="1"/>
  <c r="R1247" i="1" s="1"/>
  <c r="N1248" i="1"/>
  <c r="R1248" i="1" s="1"/>
  <c r="N1249" i="1"/>
  <c r="R1249" i="1" s="1"/>
  <c r="N1250" i="1"/>
  <c r="R1250" i="1" s="1"/>
  <c r="N1251" i="1"/>
  <c r="R1251" i="1" s="1"/>
  <c r="N1252" i="1"/>
  <c r="R1252" i="1" s="1"/>
  <c r="N1253" i="1"/>
  <c r="R1253" i="1" s="1"/>
  <c r="N1254" i="1"/>
  <c r="R1254" i="1" s="1"/>
  <c r="N1255" i="1"/>
  <c r="R1255" i="1" s="1"/>
  <c r="N1256" i="1"/>
  <c r="R1256" i="1" s="1"/>
  <c r="N1257" i="1"/>
  <c r="R1257" i="1" s="1"/>
  <c r="N1258" i="1"/>
  <c r="R1258" i="1" s="1"/>
  <c r="N1259" i="1"/>
  <c r="R1259" i="1" s="1"/>
  <c r="N1260" i="1"/>
  <c r="R1260" i="1" s="1"/>
  <c r="N1261" i="1"/>
  <c r="R1261" i="1" s="1"/>
  <c r="N1262" i="1"/>
  <c r="R1262" i="1" s="1"/>
  <c r="N1263" i="1"/>
  <c r="R1263" i="1" s="1"/>
  <c r="N1264" i="1"/>
  <c r="R1264" i="1" s="1"/>
  <c r="N1265" i="1"/>
  <c r="R1265" i="1" s="1"/>
  <c r="N1266" i="1"/>
  <c r="R1266" i="1" s="1"/>
  <c r="N1267" i="1"/>
  <c r="R1267" i="1" s="1"/>
  <c r="N1268" i="1"/>
  <c r="R1268" i="1" s="1"/>
  <c r="N1269" i="1"/>
  <c r="R1269" i="1" s="1"/>
  <c r="N1270" i="1"/>
  <c r="R1270" i="1" s="1"/>
  <c r="N1271" i="1"/>
  <c r="R1271" i="1" s="1"/>
  <c r="N1272" i="1"/>
  <c r="R1272" i="1" s="1"/>
  <c r="N1273" i="1"/>
  <c r="R1273" i="1" s="1"/>
  <c r="N1274" i="1"/>
  <c r="R1274" i="1" s="1"/>
  <c r="N1275" i="1"/>
  <c r="R1275" i="1" s="1"/>
  <c r="N1276" i="1"/>
  <c r="R1276" i="1" s="1"/>
  <c r="N1277" i="1"/>
  <c r="R1277" i="1" s="1"/>
  <c r="N1278" i="1"/>
  <c r="R1278" i="1" s="1"/>
  <c r="N1279" i="1"/>
  <c r="R1279" i="1" s="1"/>
  <c r="N1280" i="1"/>
  <c r="R1280" i="1" s="1"/>
  <c r="N1281" i="1"/>
  <c r="R1281" i="1" s="1"/>
  <c r="N1282" i="1"/>
  <c r="R1282" i="1" s="1"/>
  <c r="N1283" i="1"/>
  <c r="R1283" i="1" s="1"/>
  <c r="N1284" i="1"/>
  <c r="R1284" i="1" s="1"/>
  <c r="N1285" i="1"/>
  <c r="R1285" i="1" s="1"/>
  <c r="N1286" i="1"/>
  <c r="R1286" i="1" s="1"/>
  <c r="N1287" i="1"/>
  <c r="R1287" i="1" s="1"/>
  <c r="N1288" i="1"/>
  <c r="R1288" i="1" s="1"/>
  <c r="N1289" i="1"/>
  <c r="R1289" i="1" s="1"/>
  <c r="N1290" i="1"/>
  <c r="R1290" i="1" s="1"/>
  <c r="N1291" i="1"/>
  <c r="R1291" i="1" s="1"/>
  <c r="N1292" i="1"/>
  <c r="R1292" i="1" s="1"/>
  <c r="N1293" i="1"/>
  <c r="R1293" i="1" s="1"/>
  <c r="N1294" i="1"/>
  <c r="R1294" i="1" s="1"/>
  <c r="N1295" i="1"/>
  <c r="R1295" i="1" s="1"/>
  <c r="N1296" i="1"/>
  <c r="R1296" i="1" s="1"/>
  <c r="N1297" i="1"/>
  <c r="R1297" i="1" s="1"/>
  <c r="N1298" i="1"/>
  <c r="R1298" i="1" s="1"/>
  <c r="N1299" i="1"/>
  <c r="R1299" i="1" s="1"/>
  <c r="N1300" i="1"/>
  <c r="R1300" i="1" s="1"/>
  <c r="N1301" i="1"/>
  <c r="R1301" i="1" s="1"/>
  <c r="N1302" i="1"/>
  <c r="R1302" i="1" s="1"/>
  <c r="N1303" i="1"/>
  <c r="R1303" i="1" s="1"/>
  <c r="N1304" i="1"/>
  <c r="R1304" i="1" s="1"/>
  <c r="N1305" i="1"/>
  <c r="R1305" i="1" s="1"/>
  <c r="N1306" i="1"/>
  <c r="R1306" i="1" s="1"/>
  <c r="N1307" i="1"/>
  <c r="R1307" i="1" s="1"/>
  <c r="N1308" i="1"/>
  <c r="R1308" i="1" s="1"/>
  <c r="N1309" i="1"/>
  <c r="R1309" i="1" s="1"/>
  <c r="N1310" i="1"/>
  <c r="R1310" i="1" s="1"/>
  <c r="N1311" i="1"/>
  <c r="R1311" i="1" s="1"/>
  <c r="N1312" i="1"/>
  <c r="R1312" i="1" s="1"/>
  <c r="N1313" i="1"/>
  <c r="R1313" i="1" s="1"/>
  <c r="N1314" i="1"/>
  <c r="R1314" i="1" s="1"/>
  <c r="N1315" i="1"/>
  <c r="R1315" i="1" s="1"/>
  <c r="N1316" i="1"/>
  <c r="R1316" i="1" s="1"/>
  <c r="N1317" i="1"/>
  <c r="R1317" i="1" s="1"/>
  <c r="N1318" i="1"/>
  <c r="R1318" i="1" s="1"/>
  <c r="N1319" i="1"/>
  <c r="R1319" i="1" s="1"/>
  <c r="N1320" i="1"/>
  <c r="R1320" i="1" s="1"/>
  <c r="N1321" i="1"/>
  <c r="R1321" i="1" s="1"/>
  <c r="N1322" i="1"/>
  <c r="R1322" i="1" s="1"/>
  <c r="N1323" i="1"/>
  <c r="R1323" i="1" s="1"/>
  <c r="N1324" i="1"/>
  <c r="R1324" i="1" s="1"/>
  <c r="N1325" i="1"/>
  <c r="R1325" i="1" s="1"/>
  <c r="N1326" i="1"/>
  <c r="R1326" i="1" s="1"/>
  <c r="N1327" i="1"/>
  <c r="R1327" i="1" s="1"/>
  <c r="N1328" i="1"/>
  <c r="R1328" i="1" s="1"/>
  <c r="N1329" i="1"/>
  <c r="R1329" i="1" s="1"/>
  <c r="N1330" i="1"/>
  <c r="R1330" i="1" s="1"/>
  <c r="N1331" i="1"/>
  <c r="R1331" i="1" s="1"/>
  <c r="N1332" i="1"/>
  <c r="R1332" i="1" s="1"/>
  <c r="N1333" i="1"/>
  <c r="R1333" i="1" s="1"/>
  <c r="N1334" i="1"/>
  <c r="R1334" i="1" s="1"/>
  <c r="N1335" i="1"/>
  <c r="R1335" i="1" s="1"/>
  <c r="N1336" i="1"/>
  <c r="R1336" i="1" s="1"/>
  <c r="N1337" i="1"/>
  <c r="R1337" i="1" s="1"/>
  <c r="N1338" i="1"/>
  <c r="R1338" i="1" s="1"/>
  <c r="N1339" i="1"/>
  <c r="R1339" i="1" s="1"/>
  <c r="N1340" i="1"/>
  <c r="R1340" i="1" s="1"/>
  <c r="N1341" i="1"/>
  <c r="R1341" i="1" s="1"/>
  <c r="N1342" i="1"/>
  <c r="R1342" i="1" s="1"/>
  <c r="N1343" i="1"/>
  <c r="R1343" i="1" s="1"/>
  <c r="N1344" i="1"/>
  <c r="R1344" i="1" s="1"/>
  <c r="N1345" i="1"/>
  <c r="R1345" i="1" s="1"/>
  <c r="N1346" i="1"/>
  <c r="R1346" i="1" s="1"/>
  <c r="N1347" i="1"/>
  <c r="R1347" i="1" s="1"/>
  <c r="N1348" i="1"/>
  <c r="R1348" i="1" s="1"/>
  <c r="N1349" i="1"/>
  <c r="R1349" i="1" s="1"/>
  <c r="N1350" i="1"/>
  <c r="R1350" i="1" s="1"/>
  <c r="N1351" i="1"/>
  <c r="R1351" i="1" s="1"/>
  <c r="N1352" i="1"/>
  <c r="R1352" i="1" s="1"/>
  <c r="N1353" i="1"/>
  <c r="R1353" i="1" s="1"/>
  <c r="N1354" i="1"/>
  <c r="R1354" i="1" s="1"/>
  <c r="N1355" i="1"/>
  <c r="R1355" i="1" s="1"/>
  <c r="N1356" i="1"/>
  <c r="R1356" i="1" s="1"/>
  <c r="N1357" i="1"/>
  <c r="R1357" i="1" s="1"/>
  <c r="N1358" i="1"/>
  <c r="R1358" i="1" s="1"/>
  <c r="N1359" i="1"/>
  <c r="R1359" i="1" s="1"/>
  <c r="N1360" i="1"/>
  <c r="R1360" i="1" s="1"/>
  <c r="N1361" i="1"/>
  <c r="R1361" i="1" s="1"/>
  <c r="N1362" i="1"/>
  <c r="R1362" i="1" s="1"/>
  <c r="N1363" i="1"/>
  <c r="R1363" i="1" s="1"/>
  <c r="N1364" i="1"/>
  <c r="R1364" i="1" s="1"/>
  <c r="N1365" i="1"/>
  <c r="R1365" i="1" s="1"/>
  <c r="N1366" i="1"/>
  <c r="R1366" i="1" s="1"/>
  <c r="N1367" i="1"/>
  <c r="R1367" i="1" s="1"/>
  <c r="N1368" i="1"/>
  <c r="R1368" i="1" s="1"/>
  <c r="N1369" i="1"/>
  <c r="R1369" i="1" s="1"/>
  <c r="N1370" i="1"/>
  <c r="R1370" i="1" s="1"/>
  <c r="N1371" i="1"/>
  <c r="R1371" i="1" s="1"/>
  <c r="N1372" i="1"/>
  <c r="R1372" i="1" s="1"/>
  <c r="N1373" i="1"/>
  <c r="R1373" i="1" s="1"/>
  <c r="N1374" i="1"/>
  <c r="R1374" i="1" s="1"/>
  <c r="N1375" i="1"/>
  <c r="R1375" i="1" s="1"/>
  <c r="N1376" i="1"/>
  <c r="R1376" i="1" s="1"/>
  <c r="N1377" i="1"/>
  <c r="R1377" i="1" s="1"/>
  <c r="N1378" i="1"/>
  <c r="R1378" i="1" s="1"/>
  <c r="N1379" i="1"/>
  <c r="R1379" i="1" s="1"/>
  <c r="N1380" i="1"/>
  <c r="R1380" i="1" s="1"/>
  <c r="N1381" i="1"/>
  <c r="R1381" i="1" s="1"/>
  <c r="N1382" i="1"/>
  <c r="R1382" i="1" s="1"/>
  <c r="N1383" i="1"/>
  <c r="R1383" i="1" s="1"/>
  <c r="N1384" i="1"/>
  <c r="R1384" i="1" s="1"/>
  <c r="N1385" i="1"/>
  <c r="R1385" i="1" s="1"/>
  <c r="N1386" i="1"/>
  <c r="R1386" i="1" s="1"/>
  <c r="N1387" i="1"/>
  <c r="R1387" i="1" s="1"/>
  <c r="N1388" i="1"/>
  <c r="R1388" i="1" s="1"/>
  <c r="N1389" i="1"/>
  <c r="R1389" i="1" s="1"/>
  <c r="N1390" i="1"/>
  <c r="R1390" i="1" s="1"/>
  <c r="N1391" i="1"/>
  <c r="R1391" i="1" s="1"/>
  <c r="N1392" i="1"/>
  <c r="R1392" i="1" s="1"/>
  <c r="N1393" i="1"/>
  <c r="R1393" i="1" s="1"/>
  <c r="N1394" i="1"/>
  <c r="R1394" i="1" s="1"/>
  <c r="N1395" i="1"/>
  <c r="R1395" i="1" s="1"/>
  <c r="N1396" i="1"/>
  <c r="R1396" i="1" s="1"/>
  <c r="N1397" i="1"/>
  <c r="R1397" i="1" s="1"/>
  <c r="N1398" i="1"/>
  <c r="R1398" i="1" s="1"/>
  <c r="N1399" i="1"/>
  <c r="R1399" i="1" s="1"/>
  <c r="N1400" i="1"/>
  <c r="R1400" i="1" s="1"/>
  <c r="N1401" i="1"/>
  <c r="R1401" i="1" s="1"/>
  <c r="N1402" i="1"/>
  <c r="R1402" i="1" s="1"/>
  <c r="N1403" i="1"/>
  <c r="R1403" i="1" s="1"/>
  <c r="N1404" i="1"/>
  <c r="R1404" i="1" s="1"/>
  <c r="N1405" i="1"/>
  <c r="R1405" i="1" s="1"/>
  <c r="N1406" i="1"/>
  <c r="R1406" i="1" s="1"/>
  <c r="N1407" i="1"/>
  <c r="R1407" i="1" s="1"/>
  <c r="N1408" i="1"/>
  <c r="R1408" i="1" s="1"/>
  <c r="N1409" i="1"/>
  <c r="R1409" i="1" s="1"/>
  <c r="N1410" i="1"/>
  <c r="R1410" i="1" s="1"/>
  <c r="N1411" i="1"/>
  <c r="R1411" i="1" s="1"/>
  <c r="N1412" i="1"/>
  <c r="R1412" i="1" s="1"/>
  <c r="N1413" i="1"/>
  <c r="R1413" i="1" s="1"/>
  <c r="N1414" i="1"/>
  <c r="R1414" i="1" s="1"/>
  <c r="N1415" i="1"/>
  <c r="R1415" i="1" s="1"/>
  <c r="N1416" i="1"/>
  <c r="R1416" i="1" s="1"/>
  <c r="N1417" i="1"/>
  <c r="R1417" i="1" s="1"/>
  <c r="N1418" i="1"/>
  <c r="R1418" i="1" s="1"/>
  <c r="N1419" i="1"/>
  <c r="R1419" i="1" s="1"/>
  <c r="N1420" i="1"/>
  <c r="R1420" i="1" s="1"/>
  <c r="N1421" i="1"/>
  <c r="N1422" i="1"/>
  <c r="R1422" i="1" s="1"/>
  <c r="N1423" i="1"/>
  <c r="R1423" i="1" s="1"/>
  <c r="N1424" i="1"/>
  <c r="R1424" i="1" s="1"/>
  <c r="N1425" i="1"/>
  <c r="R1425" i="1" s="1"/>
  <c r="N1426" i="1"/>
  <c r="R1426" i="1" s="1"/>
  <c r="N1427" i="1"/>
  <c r="R1427" i="1" s="1"/>
  <c r="N1428" i="1"/>
  <c r="R1428" i="1" s="1"/>
  <c r="N1429" i="1"/>
  <c r="R1429" i="1" s="1"/>
  <c r="N1430" i="1"/>
  <c r="R1430" i="1" s="1"/>
  <c r="N1431" i="1"/>
  <c r="R1431" i="1" s="1"/>
  <c r="N1432" i="1"/>
  <c r="R1432" i="1" s="1"/>
  <c r="N1433" i="1"/>
  <c r="R1433" i="1" s="1"/>
  <c r="N1434" i="1"/>
  <c r="R1434" i="1" s="1"/>
  <c r="N1435" i="1"/>
  <c r="R1435" i="1" s="1"/>
  <c r="N1436" i="1"/>
  <c r="R1436" i="1" s="1"/>
  <c r="N1437" i="1"/>
  <c r="R1437" i="1" s="1"/>
  <c r="N1438" i="1"/>
  <c r="R1438" i="1" s="1"/>
  <c r="N1439" i="1"/>
  <c r="R1439" i="1" s="1"/>
  <c r="N1440" i="1"/>
  <c r="R1440" i="1" s="1"/>
  <c r="N1441" i="1"/>
  <c r="R1441" i="1" s="1"/>
  <c r="N1442" i="1"/>
  <c r="R1442" i="1" s="1"/>
  <c r="N1443" i="1"/>
  <c r="R1443" i="1" s="1"/>
  <c r="N1444" i="1"/>
  <c r="R1444" i="1" s="1"/>
  <c r="N1445" i="1"/>
  <c r="R1445" i="1" s="1"/>
  <c r="N1446" i="1"/>
  <c r="R1446" i="1" s="1"/>
  <c r="N1447" i="1"/>
  <c r="R1447" i="1" s="1"/>
  <c r="N1448" i="1"/>
  <c r="R1448" i="1" s="1"/>
  <c r="N1449" i="1"/>
  <c r="R1449" i="1" s="1"/>
  <c r="N1450" i="1"/>
  <c r="R1450" i="1" s="1"/>
  <c r="N1451" i="1"/>
  <c r="R1451" i="1" s="1"/>
  <c r="N1452" i="1"/>
  <c r="R1452" i="1" s="1"/>
  <c r="N1453" i="1"/>
  <c r="R1453" i="1" s="1"/>
  <c r="N1454" i="1"/>
  <c r="R1454" i="1" s="1"/>
  <c r="N1455" i="1"/>
  <c r="R1455" i="1" s="1"/>
  <c r="N1456" i="1"/>
  <c r="R1456" i="1" s="1"/>
  <c r="N1457" i="1"/>
  <c r="R1457" i="1" s="1"/>
  <c r="N1458" i="1"/>
  <c r="R1458" i="1" s="1"/>
  <c r="N1459" i="1"/>
  <c r="R1459" i="1" s="1"/>
  <c r="N1460" i="1"/>
  <c r="R1460" i="1" s="1"/>
  <c r="N1461" i="1"/>
  <c r="R1461" i="1" s="1"/>
  <c r="N1462" i="1"/>
  <c r="R1462" i="1" s="1"/>
  <c r="N1463" i="1"/>
  <c r="R1463" i="1" s="1"/>
  <c r="N1464" i="1"/>
  <c r="R1464" i="1" s="1"/>
  <c r="N1465" i="1"/>
  <c r="R1465" i="1" s="1"/>
  <c r="N1466" i="1"/>
  <c r="R1466" i="1" s="1"/>
  <c r="N1467" i="1"/>
  <c r="R1467" i="1" s="1"/>
  <c r="N1468" i="1"/>
  <c r="R1468" i="1" s="1"/>
  <c r="N1469" i="1"/>
  <c r="R1469" i="1" s="1"/>
  <c r="N1470" i="1"/>
  <c r="R1470" i="1" s="1"/>
  <c r="N1471" i="1"/>
  <c r="R1471" i="1" s="1"/>
  <c r="N1472" i="1"/>
  <c r="R1472" i="1" s="1"/>
  <c r="N1473" i="1"/>
  <c r="R1473" i="1" s="1"/>
  <c r="N1474" i="1"/>
  <c r="R1474" i="1" s="1"/>
  <c r="N1475" i="1"/>
  <c r="R1475" i="1" s="1"/>
  <c r="N1476" i="1"/>
  <c r="R1476" i="1" s="1"/>
  <c r="N1477" i="1"/>
  <c r="R1477" i="1" s="1"/>
  <c r="N1478" i="1"/>
  <c r="R1478" i="1" s="1"/>
  <c r="N1479" i="1"/>
  <c r="R1479" i="1" s="1"/>
  <c r="N1480" i="1"/>
  <c r="R1480" i="1" s="1"/>
  <c r="N1481" i="1"/>
  <c r="R1481" i="1" s="1"/>
  <c r="N1482" i="1"/>
  <c r="R1482" i="1" s="1"/>
  <c r="N1483" i="1"/>
  <c r="R1483" i="1" s="1"/>
  <c r="N1484" i="1"/>
  <c r="R1484" i="1" s="1"/>
  <c r="N1485" i="1"/>
  <c r="R1485" i="1" s="1"/>
  <c r="N1486" i="1"/>
  <c r="R1486" i="1" s="1"/>
  <c r="N1487" i="1"/>
  <c r="R1487" i="1" s="1"/>
  <c r="N1488" i="1"/>
  <c r="R1488" i="1" s="1"/>
  <c r="N1489" i="1"/>
  <c r="R1489" i="1" s="1"/>
  <c r="N1490" i="1"/>
  <c r="R1490" i="1" s="1"/>
  <c r="N1491" i="1"/>
  <c r="R1491" i="1" s="1"/>
  <c r="N1492" i="1"/>
  <c r="R1492" i="1" s="1"/>
  <c r="N1493" i="1"/>
  <c r="R1493" i="1" s="1"/>
  <c r="N1494" i="1"/>
  <c r="R1494" i="1" s="1"/>
  <c r="N1495" i="1"/>
  <c r="R1495" i="1" s="1"/>
  <c r="N1496" i="1"/>
  <c r="R1496" i="1" s="1"/>
  <c r="N1497" i="1"/>
  <c r="R1497" i="1" s="1"/>
  <c r="N1498" i="1"/>
  <c r="R1498" i="1" s="1"/>
  <c r="N1499" i="1"/>
  <c r="R1499" i="1" s="1"/>
  <c r="N1500" i="1"/>
  <c r="R1500" i="1" s="1"/>
  <c r="N1501" i="1"/>
  <c r="R1501" i="1" s="1"/>
  <c r="N1502" i="1"/>
  <c r="R1502" i="1" s="1"/>
  <c r="N1503" i="1"/>
  <c r="R1503" i="1" s="1"/>
  <c r="N1504" i="1"/>
  <c r="R1504" i="1" s="1"/>
  <c r="N1505" i="1"/>
  <c r="R1505" i="1" s="1"/>
  <c r="N1506" i="1"/>
  <c r="R1506" i="1" s="1"/>
  <c r="N1507" i="1"/>
  <c r="R1507" i="1" s="1"/>
  <c r="N1508" i="1"/>
  <c r="R1508" i="1" s="1"/>
  <c r="N1509" i="1"/>
  <c r="R1509" i="1" s="1"/>
  <c r="N1510" i="1"/>
  <c r="R1510" i="1" s="1"/>
  <c r="N1511" i="1"/>
  <c r="R1511" i="1" s="1"/>
  <c r="N1512" i="1"/>
  <c r="R1512" i="1" s="1"/>
  <c r="N1513" i="1"/>
  <c r="R1513" i="1" s="1"/>
  <c r="N1514" i="1"/>
  <c r="R1514" i="1" s="1"/>
  <c r="N1515" i="1"/>
  <c r="R1515" i="1" s="1"/>
  <c r="N1516" i="1"/>
  <c r="R1516" i="1" s="1"/>
  <c r="N1517" i="1"/>
  <c r="R1517" i="1" s="1"/>
  <c r="N1518" i="1"/>
  <c r="R1518" i="1" s="1"/>
  <c r="N1519" i="1"/>
  <c r="R1519" i="1" s="1"/>
  <c r="N1520" i="1"/>
  <c r="R1520" i="1" s="1"/>
  <c r="N1521" i="1"/>
  <c r="R1521" i="1" s="1"/>
  <c r="N1522" i="1"/>
  <c r="R1522" i="1" s="1"/>
  <c r="N1523" i="1"/>
  <c r="R1523" i="1" s="1"/>
  <c r="N1524" i="1"/>
  <c r="R1524" i="1" s="1"/>
  <c r="N1525" i="1"/>
  <c r="R1525" i="1" s="1"/>
  <c r="N1526" i="1"/>
  <c r="R1526" i="1" s="1"/>
  <c r="N1527" i="1"/>
  <c r="R1527" i="1" s="1"/>
  <c r="N1528" i="1"/>
  <c r="R1528" i="1" s="1"/>
  <c r="N1529" i="1"/>
  <c r="R1529" i="1" s="1"/>
  <c r="N1530" i="1"/>
  <c r="R1530" i="1" s="1"/>
  <c r="N1531" i="1"/>
  <c r="R1531" i="1" s="1"/>
  <c r="N1532" i="1"/>
  <c r="R1532" i="1" s="1"/>
  <c r="N1533" i="1"/>
  <c r="R1533" i="1" s="1"/>
  <c r="N1534" i="1"/>
  <c r="R1534" i="1" s="1"/>
  <c r="N1535" i="1"/>
  <c r="R1535" i="1" s="1"/>
  <c r="N1536" i="1"/>
  <c r="R1536" i="1" s="1"/>
  <c r="N1537" i="1"/>
  <c r="R1537" i="1" s="1"/>
  <c r="N1538" i="1"/>
  <c r="R1538" i="1" s="1"/>
  <c r="N1539" i="1"/>
  <c r="R1539" i="1" s="1"/>
  <c r="N1540" i="1"/>
  <c r="R1540" i="1" s="1"/>
  <c r="N1541" i="1"/>
  <c r="R1541" i="1" s="1"/>
  <c r="N1542" i="1"/>
  <c r="R1542" i="1" s="1"/>
  <c r="N1543" i="1"/>
  <c r="R1543" i="1" s="1"/>
  <c r="N1544" i="1"/>
  <c r="R1544" i="1" s="1"/>
  <c r="N1545" i="1"/>
  <c r="R1545" i="1" s="1"/>
  <c r="N1546" i="1"/>
  <c r="R1546" i="1" s="1"/>
  <c r="N1547" i="1"/>
  <c r="R1547" i="1" s="1"/>
  <c r="N1548" i="1"/>
  <c r="R1548" i="1" s="1"/>
  <c r="N1549" i="1"/>
  <c r="R1549" i="1" s="1"/>
  <c r="N1550" i="1"/>
  <c r="R1550" i="1" s="1"/>
  <c r="N1551" i="1"/>
  <c r="R1551" i="1" s="1"/>
  <c r="N1552" i="1"/>
  <c r="R1552" i="1" s="1"/>
  <c r="N1553" i="1"/>
  <c r="R1553" i="1" s="1"/>
  <c r="N1554" i="1"/>
  <c r="R1554" i="1" s="1"/>
  <c r="N1555" i="1"/>
  <c r="R1555" i="1" s="1"/>
  <c r="N1556" i="1"/>
  <c r="R1556" i="1" s="1"/>
  <c r="N1557" i="1"/>
  <c r="R1557" i="1" s="1"/>
  <c r="N1558" i="1"/>
  <c r="R1558" i="1" s="1"/>
  <c r="N1559" i="1"/>
  <c r="R1559" i="1" s="1"/>
  <c r="N1560" i="1"/>
  <c r="R1560" i="1" s="1"/>
  <c r="N1561" i="1"/>
  <c r="R1561" i="1" s="1"/>
  <c r="N1562" i="1"/>
  <c r="R1562" i="1" s="1"/>
  <c r="N1563" i="1"/>
  <c r="R1563" i="1" s="1"/>
  <c r="N1564" i="1"/>
  <c r="R1564" i="1" s="1"/>
  <c r="N1565" i="1"/>
  <c r="R1565" i="1" s="1"/>
  <c r="N1566" i="1"/>
  <c r="R1566" i="1" s="1"/>
  <c r="N1567" i="1"/>
  <c r="R1567" i="1" s="1"/>
  <c r="N1568" i="1"/>
  <c r="R1568" i="1" s="1"/>
  <c r="N1569" i="1"/>
  <c r="R1569" i="1" s="1"/>
  <c r="N1570" i="1"/>
  <c r="R1570" i="1" s="1"/>
  <c r="N1571" i="1"/>
  <c r="R1571" i="1" s="1"/>
  <c r="N1572" i="1"/>
  <c r="R1572" i="1" s="1"/>
  <c r="N1573" i="1"/>
  <c r="R1573" i="1" s="1"/>
  <c r="N1574" i="1"/>
  <c r="R1574" i="1" s="1"/>
  <c r="N1575" i="1"/>
  <c r="R1575" i="1" s="1"/>
  <c r="N1576" i="1"/>
  <c r="R1576" i="1" s="1"/>
  <c r="N1577" i="1"/>
  <c r="R1577" i="1" s="1"/>
  <c r="N1578" i="1"/>
  <c r="R1578" i="1" s="1"/>
  <c r="N1579" i="1"/>
  <c r="R1579" i="1" s="1"/>
  <c r="N1580" i="1"/>
  <c r="R1580" i="1" s="1"/>
  <c r="N1581" i="1"/>
  <c r="R1581" i="1" s="1"/>
  <c r="N1582" i="1"/>
  <c r="R1582" i="1" s="1"/>
  <c r="N1583" i="1"/>
  <c r="R1583" i="1" s="1"/>
  <c r="N1584" i="1"/>
  <c r="R1584" i="1" s="1"/>
  <c r="N1585" i="1"/>
  <c r="R1585" i="1" s="1"/>
  <c r="N1586" i="1"/>
  <c r="R1586" i="1" s="1"/>
  <c r="N1587" i="1"/>
  <c r="R1587" i="1" s="1"/>
  <c r="N1588" i="1"/>
  <c r="R1588" i="1" s="1"/>
  <c r="N1589" i="1"/>
  <c r="R1589" i="1" s="1"/>
  <c r="N1590" i="1"/>
  <c r="R1590" i="1" s="1"/>
  <c r="N1591" i="1"/>
  <c r="R1591" i="1" s="1"/>
  <c r="N1592" i="1"/>
  <c r="R1592" i="1" s="1"/>
  <c r="N1593" i="1"/>
  <c r="R1593" i="1" s="1"/>
  <c r="N1594" i="1"/>
  <c r="R1594" i="1" s="1"/>
  <c r="N1595" i="1"/>
  <c r="R1595" i="1" s="1"/>
  <c r="N1596" i="1"/>
  <c r="R1596" i="1" s="1"/>
  <c r="N1597" i="1"/>
  <c r="R1597" i="1" s="1"/>
  <c r="N1598" i="1"/>
  <c r="R1598" i="1" s="1"/>
  <c r="N1599" i="1"/>
  <c r="R1599" i="1" s="1"/>
  <c r="N1600" i="1"/>
  <c r="R1600" i="1" s="1"/>
  <c r="N1601" i="1"/>
  <c r="R1601" i="1" s="1"/>
  <c r="N1602" i="1"/>
  <c r="R1602" i="1" s="1"/>
  <c r="N1603" i="1"/>
  <c r="R1603" i="1" s="1"/>
  <c r="N1604" i="1"/>
  <c r="R1604" i="1" s="1"/>
  <c r="N1605" i="1"/>
  <c r="R1605" i="1" s="1"/>
  <c r="N1606" i="1"/>
  <c r="R1606" i="1" s="1"/>
  <c r="N1607" i="1"/>
  <c r="R1607" i="1" s="1"/>
  <c r="N1608" i="1"/>
  <c r="R1608" i="1" s="1"/>
  <c r="N1609" i="1"/>
  <c r="R1609" i="1" s="1"/>
  <c r="N1610" i="1"/>
  <c r="R1610" i="1" s="1"/>
  <c r="N1611" i="1"/>
  <c r="R1611" i="1" s="1"/>
  <c r="N1612" i="1"/>
  <c r="R1612" i="1" s="1"/>
  <c r="N1613" i="1"/>
  <c r="R1613" i="1" s="1"/>
  <c r="N1614" i="1"/>
  <c r="R1614" i="1" s="1"/>
  <c r="N1615" i="1"/>
  <c r="R1615" i="1" s="1"/>
  <c r="N1616" i="1"/>
  <c r="R1616" i="1" s="1"/>
  <c r="N1617" i="1"/>
  <c r="R1617" i="1" s="1"/>
  <c r="N1618" i="1"/>
  <c r="R1618" i="1" s="1"/>
  <c r="N1619" i="1"/>
  <c r="R1619" i="1" s="1"/>
  <c r="N1620" i="1"/>
  <c r="R1620" i="1" s="1"/>
  <c r="N1621" i="1"/>
  <c r="R1621" i="1" s="1"/>
  <c r="N1622" i="1"/>
  <c r="R1622" i="1" s="1"/>
  <c r="N1623" i="1"/>
  <c r="R1623" i="1" s="1"/>
  <c r="N1624" i="1"/>
  <c r="R1624" i="1" s="1"/>
  <c r="N1625" i="1"/>
  <c r="R1625" i="1" s="1"/>
  <c r="N1626" i="1"/>
  <c r="R1626" i="1" s="1"/>
  <c r="N1627" i="1"/>
  <c r="R1627" i="1" s="1"/>
  <c r="N1628" i="1"/>
  <c r="R1628" i="1" s="1"/>
  <c r="N1629" i="1"/>
  <c r="R1629" i="1" s="1"/>
  <c r="N1630" i="1"/>
  <c r="R1630" i="1" s="1"/>
  <c r="N1631" i="1"/>
  <c r="R1631" i="1" s="1"/>
  <c r="N1632" i="1"/>
  <c r="R1632" i="1" s="1"/>
  <c r="N1633" i="1"/>
  <c r="R1633" i="1" s="1"/>
  <c r="N1634" i="1"/>
  <c r="R1634" i="1" s="1"/>
  <c r="N1635" i="1"/>
  <c r="R1635" i="1" s="1"/>
  <c r="N1636" i="1"/>
  <c r="R1636" i="1" s="1"/>
  <c r="N1637" i="1"/>
  <c r="R1637" i="1" s="1"/>
  <c r="N1638" i="1"/>
  <c r="R1638" i="1" s="1"/>
  <c r="N1639" i="1"/>
  <c r="R1639" i="1" s="1"/>
  <c r="N1640" i="1"/>
  <c r="R1640" i="1" s="1"/>
  <c r="N1641" i="1"/>
  <c r="R1641" i="1" s="1"/>
  <c r="N1642" i="1"/>
  <c r="R1642" i="1" s="1"/>
  <c r="N1643" i="1"/>
  <c r="R1643" i="1" s="1"/>
  <c r="N1644" i="1"/>
  <c r="R1644" i="1" s="1"/>
  <c r="N1645" i="1"/>
  <c r="R1645" i="1" s="1"/>
  <c r="N1646" i="1"/>
  <c r="R1646" i="1" s="1"/>
  <c r="N1647" i="1"/>
  <c r="R1647" i="1" s="1"/>
  <c r="N1648" i="1"/>
  <c r="R1648" i="1" s="1"/>
  <c r="N1649" i="1"/>
  <c r="R1649" i="1" s="1"/>
  <c r="N1650" i="1"/>
  <c r="R1650" i="1" s="1"/>
  <c r="N1651" i="1"/>
  <c r="R1651" i="1" s="1"/>
  <c r="N1652" i="1"/>
  <c r="R1652" i="1" s="1"/>
  <c r="N1653" i="1"/>
  <c r="R1653" i="1" s="1"/>
  <c r="N1654" i="1"/>
  <c r="R1654" i="1" s="1"/>
  <c r="N1655" i="1"/>
  <c r="R1655" i="1" s="1"/>
  <c r="N1656" i="1"/>
  <c r="R1656" i="1" s="1"/>
  <c r="N1657" i="1"/>
  <c r="R1657" i="1" s="1"/>
  <c r="N1658" i="1"/>
  <c r="R1658" i="1" s="1"/>
  <c r="N1659" i="1"/>
  <c r="R1659" i="1" s="1"/>
  <c r="N1660" i="1"/>
  <c r="R1660" i="1" s="1"/>
  <c r="N1661" i="1"/>
  <c r="R1661" i="1" s="1"/>
  <c r="N1662" i="1"/>
  <c r="R1662" i="1" s="1"/>
  <c r="N1663" i="1"/>
  <c r="R1663" i="1" s="1"/>
  <c r="N1664" i="1"/>
  <c r="R1664" i="1" s="1"/>
  <c r="N1665" i="1"/>
  <c r="R1665" i="1" s="1"/>
  <c r="N1666" i="1"/>
  <c r="R1666" i="1" s="1"/>
  <c r="N1667" i="1"/>
  <c r="R1667" i="1" s="1"/>
  <c r="N1668" i="1"/>
  <c r="R1668" i="1" s="1"/>
  <c r="N1669" i="1"/>
  <c r="R1669" i="1" s="1"/>
  <c r="N1670" i="1"/>
  <c r="R1670" i="1" s="1"/>
  <c r="N1671" i="1"/>
  <c r="R1671" i="1" s="1"/>
  <c r="N1672" i="1"/>
  <c r="R1672" i="1" s="1"/>
  <c r="N1673" i="1"/>
  <c r="R1673" i="1" s="1"/>
  <c r="N1674" i="1"/>
  <c r="R1674" i="1" s="1"/>
  <c r="N1675" i="1"/>
  <c r="R1675" i="1" s="1"/>
  <c r="N1676" i="1"/>
  <c r="R1676" i="1" s="1"/>
  <c r="N1677" i="1"/>
  <c r="R1677" i="1" s="1"/>
  <c r="N1678" i="1"/>
  <c r="R1678" i="1" s="1"/>
  <c r="N1679" i="1"/>
  <c r="R1679" i="1" s="1"/>
  <c r="N1680" i="1"/>
  <c r="R1680" i="1" s="1"/>
  <c r="N1681" i="1"/>
  <c r="R1681" i="1" s="1"/>
  <c r="N1682" i="1"/>
  <c r="R1682" i="1" s="1"/>
  <c r="N1683" i="1"/>
  <c r="R1683" i="1" s="1"/>
  <c r="N1684" i="1"/>
  <c r="R1684" i="1" s="1"/>
  <c r="N1685" i="1"/>
  <c r="R1685" i="1" s="1"/>
  <c r="N1686" i="1"/>
  <c r="R1686" i="1" s="1"/>
  <c r="N1687" i="1"/>
  <c r="R1687" i="1" s="1"/>
  <c r="N1688" i="1"/>
  <c r="R1688" i="1" s="1"/>
  <c r="N1689" i="1"/>
  <c r="R1689" i="1" s="1"/>
  <c r="N1690" i="1"/>
  <c r="R1690" i="1" s="1"/>
  <c r="N1691" i="1"/>
  <c r="R1691" i="1" s="1"/>
  <c r="N1692" i="1"/>
  <c r="R1692" i="1" s="1"/>
  <c r="N1693" i="1"/>
  <c r="R1693" i="1" s="1"/>
  <c r="N1694" i="1"/>
  <c r="R1694" i="1" s="1"/>
  <c r="N1695" i="1"/>
  <c r="R1695" i="1" s="1"/>
  <c r="N1696" i="1"/>
  <c r="R1696" i="1" s="1"/>
  <c r="N1697" i="1"/>
  <c r="R1697" i="1" s="1"/>
  <c r="N1698" i="1"/>
  <c r="R1698" i="1" s="1"/>
  <c r="N1699" i="1"/>
  <c r="R1699" i="1" s="1"/>
  <c r="N1700" i="1"/>
  <c r="R1700" i="1" s="1"/>
  <c r="N1701" i="1"/>
  <c r="R1701" i="1" s="1"/>
  <c r="N1702" i="1"/>
  <c r="R1702" i="1" s="1"/>
  <c r="N1703" i="1"/>
  <c r="R1703" i="1" s="1"/>
  <c r="N1704" i="1"/>
  <c r="R1704" i="1" s="1"/>
  <c r="N1705" i="1"/>
  <c r="R1705" i="1" s="1"/>
  <c r="N1706" i="1"/>
  <c r="R1706" i="1" s="1"/>
  <c r="N1707" i="1"/>
  <c r="R1707" i="1" s="1"/>
  <c r="N1708" i="1"/>
  <c r="R1708" i="1" s="1"/>
  <c r="N1709" i="1"/>
  <c r="R1709" i="1" s="1"/>
  <c r="N1710" i="1"/>
  <c r="R1710" i="1" s="1"/>
  <c r="N1711" i="1"/>
  <c r="R1711" i="1" s="1"/>
  <c r="N1712" i="1"/>
  <c r="R1712" i="1" s="1"/>
  <c r="N1713" i="1"/>
  <c r="R1713" i="1" s="1"/>
  <c r="N1714" i="1"/>
  <c r="R1714" i="1" s="1"/>
  <c r="N1715" i="1"/>
  <c r="R1715" i="1" s="1"/>
  <c r="N1716" i="1"/>
  <c r="R1716" i="1" s="1"/>
  <c r="N1717" i="1"/>
  <c r="R1717" i="1" s="1"/>
  <c r="N1718" i="1"/>
  <c r="R1718" i="1" s="1"/>
  <c r="N1719" i="1"/>
  <c r="R1719" i="1" s="1"/>
  <c r="N1720" i="1"/>
  <c r="R1720" i="1" s="1"/>
  <c r="N1721" i="1"/>
  <c r="R1721" i="1" s="1"/>
  <c r="N1722" i="1"/>
  <c r="R1722" i="1" s="1"/>
  <c r="N1723" i="1"/>
  <c r="R1723" i="1" s="1"/>
  <c r="N1724" i="1"/>
  <c r="R1724" i="1" s="1"/>
  <c r="N1725" i="1"/>
  <c r="R1725" i="1" s="1"/>
  <c r="N1726" i="1"/>
  <c r="R1726" i="1" s="1"/>
  <c r="N1727" i="1"/>
  <c r="R1727" i="1" s="1"/>
  <c r="N1728" i="1"/>
  <c r="R1728" i="1" s="1"/>
  <c r="N1729" i="1"/>
  <c r="R1729" i="1" s="1"/>
  <c r="N1730" i="1"/>
  <c r="R1730" i="1" s="1"/>
  <c r="N1731" i="1"/>
  <c r="R1731" i="1" s="1"/>
  <c r="N1732" i="1"/>
  <c r="R1732" i="1" s="1"/>
  <c r="N1733" i="1"/>
  <c r="R1733" i="1" s="1"/>
  <c r="N1734" i="1"/>
  <c r="R1734" i="1" s="1"/>
  <c r="N1735" i="1"/>
  <c r="R1735" i="1" s="1"/>
  <c r="N1736" i="1"/>
  <c r="R1736" i="1" s="1"/>
  <c r="N1737" i="1"/>
  <c r="R1737" i="1" s="1"/>
  <c r="N1738" i="1"/>
  <c r="R1738" i="1" s="1"/>
  <c r="N1739" i="1"/>
  <c r="R1739" i="1" s="1"/>
  <c r="N1740" i="1"/>
  <c r="R1740" i="1" s="1"/>
  <c r="N1741" i="1"/>
  <c r="R1741" i="1" s="1"/>
  <c r="N1742" i="1"/>
  <c r="R1742" i="1" s="1"/>
  <c r="N1743" i="1"/>
  <c r="R1743" i="1" s="1"/>
  <c r="N1744" i="1"/>
  <c r="R1744" i="1" s="1"/>
  <c r="N1745" i="1"/>
  <c r="R1745" i="1" s="1"/>
  <c r="N1746" i="1"/>
  <c r="R1746" i="1" s="1"/>
  <c r="N1747" i="1"/>
  <c r="R1747" i="1" s="1"/>
  <c r="N1748" i="1"/>
  <c r="R1748" i="1" s="1"/>
  <c r="N1749" i="1"/>
  <c r="R1749" i="1" s="1"/>
  <c r="N1750" i="1"/>
  <c r="R1750" i="1" s="1"/>
  <c r="N1751" i="1"/>
  <c r="R1751" i="1" s="1"/>
  <c r="N1752" i="1"/>
  <c r="R1752" i="1" s="1"/>
  <c r="N1753" i="1"/>
  <c r="R1753" i="1" s="1"/>
  <c r="N1754" i="1"/>
  <c r="R1754" i="1" s="1"/>
  <c r="N1755" i="1"/>
  <c r="R1755" i="1" s="1"/>
  <c r="N1756" i="1"/>
  <c r="R1756" i="1" s="1"/>
  <c r="N1757" i="1"/>
  <c r="R1757" i="1" s="1"/>
  <c r="N1758" i="1"/>
  <c r="R1758" i="1" s="1"/>
  <c r="N1759" i="1"/>
  <c r="R1759" i="1" s="1"/>
  <c r="N1760" i="1"/>
  <c r="R1760" i="1" s="1"/>
  <c r="N1761" i="1"/>
  <c r="R1761" i="1" s="1"/>
  <c r="N1762" i="1"/>
  <c r="R1762" i="1" s="1"/>
  <c r="N1763" i="1"/>
  <c r="R1763" i="1" s="1"/>
  <c r="N1764" i="1"/>
  <c r="R1764" i="1" s="1"/>
  <c r="N1765" i="1"/>
  <c r="R1765" i="1" s="1"/>
  <c r="N1766" i="1"/>
  <c r="R1766" i="1" s="1"/>
  <c r="N1767" i="1"/>
  <c r="R1767" i="1" s="1"/>
  <c r="N1768" i="1"/>
  <c r="R1768" i="1" s="1"/>
  <c r="N1769" i="1"/>
  <c r="R1769" i="1" s="1"/>
  <c r="N1770" i="1"/>
  <c r="R1770" i="1" s="1"/>
  <c r="N1771" i="1"/>
  <c r="R1771" i="1" s="1"/>
  <c r="N1772" i="1"/>
  <c r="R1772" i="1" s="1"/>
  <c r="N1773" i="1"/>
  <c r="R1773" i="1" s="1"/>
  <c r="N1774" i="1"/>
  <c r="R1774" i="1" s="1"/>
  <c r="N1775" i="1"/>
  <c r="R1775" i="1" s="1"/>
  <c r="N1776" i="1"/>
  <c r="R1776" i="1" s="1"/>
  <c r="N1777" i="1"/>
  <c r="R1777" i="1" s="1"/>
  <c r="N1778" i="1"/>
  <c r="R1778" i="1" s="1"/>
  <c r="N1779" i="1"/>
  <c r="R1779" i="1" s="1"/>
  <c r="N1780" i="1"/>
  <c r="R1780" i="1" s="1"/>
  <c r="N1781" i="1"/>
  <c r="R1781" i="1" s="1"/>
  <c r="N1782" i="1"/>
  <c r="R1782" i="1" s="1"/>
  <c r="N1783" i="1"/>
  <c r="R1783" i="1" s="1"/>
  <c r="N1784" i="1"/>
  <c r="R1784" i="1" s="1"/>
  <c r="N1785" i="1"/>
  <c r="R1785" i="1" s="1"/>
  <c r="N1786" i="1"/>
  <c r="R1786" i="1" s="1"/>
  <c r="N1787" i="1"/>
  <c r="R1787" i="1" s="1"/>
  <c r="N1788" i="1"/>
  <c r="R1788" i="1" s="1"/>
  <c r="N1789" i="1"/>
  <c r="R1789" i="1" s="1"/>
  <c r="N1790" i="1"/>
  <c r="R1790" i="1" s="1"/>
  <c r="N1791" i="1"/>
  <c r="R1791" i="1" s="1"/>
  <c r="N1792" i="1"/>
  <c r="R1792" i="1" s="1"/>
  <c r="N1793" i="1"/>
  <c r="R1793" i="1" s="1"/>
  <c r="N1794" i="1"/>
  <c r="R1794" i="1" s="1"/>
  <c r="N1795" i="1"/>
  <c r="R1795" i="1" s="1"/>
  <c r="N1796" i="1"/>
  <c r="R1796" i="1" s="1"/>
  <c r="N1797" i="1"/>
  <c r="R1797" i="1" s="1"/>
  <c r="N1798" i="1"/>
  <c r="R1798" i="1" s="1"/>
  <c r="N1799" i="1"/>
  <c r="R1799" i="1" s="1"/>
  <c r="N1800" i="1"/>
  <c r="R1800" i="1" s="1"/>
  <c r="N1801" i="1"/>
  <c r="R1801" i="1" s="1"/>
  <c r="N1802" i="1"/>
  <c r="R1802" i="1" s="1"/>
  <c r="N1803" i="1"/>
  <c r="R1803" i="1" s="1"/>
  <c r="N1804" i="1"/>
  <c r="R1804" i="1" s="1"/>
  <c r="N1805" i="1"/>
  <c r="R1805" i="1" s="1"/>
  <c r="N1806" i="1"/>
  <c r="R1806" i="1" s="1"/>
  <c r="N1807" i="1"/>
  <c r="R1807" i="1" s="1"/>
  <c r="N1808" i="1"/>
  <c r="R1808" i="1" s="1"/>
  <c r="N1809" i="1"/>
  <c r="R1809" i="1" s="1"/>
  <c r="N1810" i="1"/>
  <c r="R1810" i="1" s="1"/>
  <c r="N1811" i="1"/>
  <c r="R1811" i="1" s="1"/>
  <c r="N1812" i="1"/>
  <c r="R1812" i="1" s="1"/>
  <c r="N1813" i="1"/>
  <c r="R1813" i="1" s="1"/>
  <c r="N1814" i="1"/>
  <c r="R1814" i="1" s="1"/>
  <c r="N1815" i="1"/>
  <c r="R1815" i="1" s="1"/>
  <c r="N1816" i="1"/>
  <c r="R1816" i="1" s="1"/>
  <c r="N1817" i="1"/>
  <c r="R1817" i="1" s="1"/>
  <c r="N1818" i="1"/>
  <c r="R1818" i="1" s="1"/>
  <c r="N1819" i="1"/>
  <c r="R1819" i="1" s="1"/>
  <c r="N1820" i="1"/>
  <c r="R1820" i="1" s="1"/>
  <c r="N1821" i="1"/>
  <c r="R1821" i="1" s="1"/>
  <c r="N1822" i="1"/>
  <c r="R1822" i="1" s="1"/>
  <c r="N1823" i="1"/>
  <c r="R1823" i="1" s="1"/>
  <c r="N1824" i="1"/>
  <c r="R1824" i="1" s="1"/>
  <c r="N1825" i="1"/>
  <c r="R1825" i="1" s="1"/>
  <c r="N1826" i="1"/>
  <c r="R1826" i="1" s="1"/>
  <c r="N1827" i="1"/>
  <c r="R1827" i="1" s="1"/>
  <c r="N1828" i="1"/>
  <c r="R1828" i="1" s="1"/>
  <c r="N1829" i="1"/>
  <c r="R1829" i="1" s="1"/>
  <c r="N1830" i="1"/>
  <c r="R1830" i="1" s="1"/>
  <c r="N1831" i="1"/>
  <c r="R1831" i="1" s="1"/>
  <c r="N1832" i="1"/>
  <c r="R1832" i="1" s="1"/>
  <c r="N1833" i="1"/>
  <c r="R1833" i="1" s="1"/>
  <c r="N1834" i="1"/>
  <c r="R1834" i="1" s="1"/>
  <c r="N1835" i="1"/>
  <c r="R1835" i="1" s="1"/>
  <c r="N1836" i="1"/>
  <c r="R1836" i="1" s="1"/>
  <c r="N1837" i="1"/>
  <c r="R1837" i="1" s="1"/>
  <c r="N1838" i="1"/>
  <c r="R1838" i="1" s="1"/>
  <c r="N1839" i="1"/>
  <c r="R1839" i="1" s="1"/>
  <c r="N1840" i="1"/>
  <c r="R1840" i="1" s="1"/>
  <c r="N1841" i="1"/>
  <c r="R1841" i="1" s="1"/>
  <c r="N1842" i="1"/>
  <c r="R1842" i="1" s="1"/>
  <c r="N1843" i="1"/>
  <c r="R1843" i="1" s="1"/>
  <c r="N1844" i="1"/>
  <c r="R1844" i="1" s="1"/>
  <c r="N1845" i="1"/>
  <c r="R1845" i="1" s="1"/>
  <c r="N1846" i="1"/>
  <c r="R1846" i="1" s="1"/>
  <c r="N1847" i="1"/>
  <c r="R1847" i="1" s="1"/>
  <c r="N1848" i="1"/>
  <c r="R1848" i="1" s="1"/>
  <c r="N1849" i="1"/>
  <c r="R1849" i="1" s="1"/>
  <c r="N1850" i="1"/>
  <c r="R1850" i="1" s="1"/>
  <c r="N1851" i="1"/>
  <c r="R1851" i="1" s="1"/>
  <c r="N1852" i="1"/>
  <c r="R1852" i="1" s="1"/>
  <c r="N1853" i="1"/>
  <c r="R1853" i="1" s="1"/>
  <c r="N1854" i="1"/>
  <c r="R1854" i="1" s="1"/>
  <c r="N1855" i="1"/>
  <c r="R1855" i="1" s="1"/>
  <c r="N1856" i="1"/>
  <c r="R1856" i="1" s="1"/>
  <c r="N1857" i="1"/>
  <c r="R1857" i="1" s="1"/>
  <c r="N1858" i="1"/>
  <c r="R1858" i="1" s="1"/>
  <c r="N1859" i="1"/>
  <c r="R1859" i="1" s="1"/>
  <c r="N1860" i="1"/>
  <c r="R1860" i="1" s="1"/>
  <c r="N1861" i="1"/>
  <c r="R1861" i="1" s="1"/>
  <c r="N1862" i="1"/>
  <c r="R1862" i="1" s="1"/>
  <c r="N1863" i="1"/>
  <c r="R1863" i="1" s="1"/>
  <c r="N1864" i="1"/>
  <c r="R1864" i="1" s="1"/>
  <c r="N1865" i="1"/>
  <c r="R1865" i="1" s="1"/>
  <c r="N1866" i="1"/>
  <c r="R1866" i="1" s="1"/>
  <c r="N1867" i="1"/>
  <c r="R1867" i="1" s="1"/>
  <c r="N1868" i="1"/>
  <c r="R1868" i="1" s="1"/>
  <c r="N1869" i="1"/>
  <c r="R1869" i="1" s="1"/>
  <c r="N1870" i="1"/>
  <c r="R1870" i="1" s="1"/>
  <c r="N1871" i="1"/>
  <c r="R1871" i="1" s="1"/>
  <c r="N1872" i="1"/>
  <c r="R1872" i="1" s="1"/>
  <c r="N1873" i="1"/>
  <c r="R1873" i="1" s="1"/>
  <c r="N1874" i="1"/>
  <c r="R1874" i="1" s="1"/>
  <c r="N1875" i="1"/>
  <c r="R1875" i="1" s="1"/>
  <c r="N1876" i="1"/>
  <c r="R1876" i="1" s="1"/>
  <c r="N1877" i="1"/>
  <c r="R1877" i="1" s="1"/>
  <c r="N1878" i="1"/>
  <c r="R1878" i="1" s="1"/>
  <c r="N1879" i="1"/>
  <c r="R1879" i="1" s="1"/>
  <c r="N1880" i="1"/>
  <c r="R1880" i="1" s="1"/>
  <c r="N1881" i="1"/>
  <c r="R1881" i="1" s="1"/>
  <c r="N1882" i="1"/>
  <c r="R1882" i="1" s="1"/>
  <c r="N1883" i="1"/>
  <c r="R1883" i="1" s="1"/>
  <c r="N1884" i="1"/>
  <c r="R1884" i="1" s="1"/>
  <c r="N1885" i="1"/>
  <c r="R1885" i="1" s="1"/>
  <c r="N1886" i="1"/>
  <c r="R1886" i="1" s="1"/>
  <c r="N1887" i="1"/>
  <c r="R1887" i="1" s="1"/>
  <c r="N1888" i="1"/>
  <c r="R1888" i="1" s="1"/>
  <c r="N1889" i="1"/>
  <c r="R1889" i="1" s="1"/>
  <c r="N1890" i="1"/>
  <c r="R1890" i="1" s="1"/>
  <c r="N1891" i="1"/>
  <c r="R1891" i="1" s="1"/>
  <c r="N1892" i="1"/>
  <c r="R1892" i="1" s="1"/>
  <c r="N1893" i="1"/>
  <c r="R1893" i="1" s="1"/>
  <c r="N1894" i="1"/>
  <c r="R1894" i="1" s="1"/>
  <c r="N1895" i="1"/>
  <c r="R1895" i="1" s="1"/>
  <c r="N1896" i="1"/>
  <c r="R1896" i="1" s="1"/>
  <c r="N1897" i="1"/>
  <c r="R1897" i="1" s="1"/>
  <c r="N1898" i="1"/>
  <c r="R1898" i="1" s="1"/>
  <c r="N1899" i="1"/>
  <c r="R1899" i="1" s="1"/>
  <c r="N1900" i="1"/>
  <c r="R1900" i="1" s="1"/>
  <c r="N1901" i="1"/>
  <c r="R1901" i="1" s="1"/>
  <c r="N1902" i="1"/>
  <c r="R1902" i="1" s="1"/>
  <c r="N1903" i="1"/>
  <c r="R1903" i="1" s="1"/>
  <c r="N1904" i="1"/>
  <c r="R1904" i="1" s="1"/>
  <c r="N1905" i="1"/>
  <c r="R1905" i="1" s="1"/>
  <c r="N1906" i="1"/>
  <c r="R1906" i="1" s="1"/>
  <c r="N1907" i="1"/>
  <c r="R1907" i="1" s="1"/>
  <c r="N1908" i="1"/>
  <c r="R1908" i="1" s="1"/>
  <c r="N1909" i="1"/>
  <c r="R1909" i="1" s="1"/>
  <c r="N1910" i="1"/>
  <c r="R1910" i="1" s="1"/>
  <c r="N1911" i="1"/>
  <c r="R1911" i="1" s="1"/>
  <c r="N1912" i="1"/>
  <c r="R1912" i="1" s="1"/>
  <c r="N1913" i="1"/>
  <c r="R1913" i="1" s="1"/>
  <c r="N1914" i="1"/>
  <c r="R1914" i="1" s="1"/>
  <c r="N1915" i="1"/>
  <c r="R1915" i="1" s="1"/>
  <c r="N1916" i="1"/>
  <c r="R1916" i="1" s="1"/>
  <c r="N1917" i="1"/>
  <c r="R1917" i="1" s="1"/>
  <c r="N1918" i="1"/>
  <c r="R1918" i="1" s="1"/>
  <c r="N1919" i="1"/>
  <c r="R1919" i="1" s="1"/>
  <c r="N1920" i="1"/>
  <c r="R1920" i="1" s="1"/>
  <c r="N1921" i="1"/>
  <c r="R1921" i="1" s="1"/>
  <c r="N1922" i="1"/>
  <c r="R1922" i="1" s="1"/>
  <c r="N1923" i="1"/>
  <c r="R1923" i="1" s="1"/>
  <c r="N1924" i="1"/>
  <c r="R1924" i="1" s="1"/>
  <c r="N1925" i="1"/>
  <c r="R1925" i="1" s="1"/>
  <c r="N1926" i="1"/>
  <c r="R1926" i="1" s="1"/>
  <c r="N1927" i="1"/>
  <c r="R1927" i="1" s="1"/>
  <c r="N1928" i="1"/>
  <c r="R1928" i="1" s="1"/>
  <c r="N1929" i="1"/>
  <c r="R1929" i="1" s="1"/>
  <c r="N1930" i="1"/>
  <c r="R1930" i="1" s="1"/>
  <c r="N1931" i="1"/>
  <c r="R1931" i="1" s="1"/>
  <c r="N1932" i="1"/>
  <c r="R1932" i="1" s="1"/>
  <c r="N1933" i="1"/>
  <c r="R1933" i="1" s="1"/>
  <c r="N1934" i="1"/>
  <c r="R1934" i="1" s="1"/>
  <c r="N1935" i="1"/>
  <c r="R1935" i="1" s="1"/>
  <c r="N1936" i="1"/>
  <c r="R1936" i="1" s="1"/>
  <c r="N1937" i="1"/>
  <c r="R1937" i="1" s="1"/>
  <c r="N1938" i="1"/>
  <c r="R1938" i="1" s="1"/>
  <c r="N1939" i="1"/>
  <c r="R1939" i="1" s="1"/>
  <c r="N1940" i="1"/>
  <c r="R1940" i="1" s="1"/>
  <c r="N1941" i="1"/>
  <c r="R1941" i="1" s="1"/>
  <c r="N1942" i="1"/>
  <c r="R1942" i="1" s="1"/>
  <c r="N1943" i="1"/>
  <c r="R1943" i="1" s="1"/>
  <c r="N1944" i="1"/>
  <c r="R1944" i="1" s="1"/>
  <c r="N1945" i="1"/>
  <c r="R1945" i="1" s="1"/>
  <c r="N1946" i="1"/>
  <c r="R1946" i="1" s="1"/>
  <c r="N1947" i="1"/>
  <c r="R1947" i="1" s="1"/>
  <c r="N1948" i="1"/>
  <c r="R1948" i="1" s="1"/>
  <c r="N1949" i="1"/>
  <c r="R1949" i="1" s="1"/>
  <c r="N1950" i="1"/>
  <c r="R1950" i="1" s="1"/>
  <c r="N1951" i="1"/>
  <c r="R1951" i="1" s="1"/>
  <c r="N1952" i="1"/>
  <c r="R1952" i="1" s="1"/>
  <c r="N1953" i="1"/>
  <c r="R1953" i="1" s="1"/>
  <c r="N1954" i="1"/>
  <c r="R1954" i="1" s="1"/>
  <c r="N1955" i="1"/>
  <c r="R1955" i="1" s="1"/>
  <c r="N1956" i="1"/>
  <c r="R1956" i="1" s="1"/>
  <c r="N1957" i="1"/>
  <c r="R1957" i="1" s="1"/>
  <c r="N1958" i="1"/>
  <c r="R1958" i="1" s="1"/>
  <c r="N1959" i="1"/>
  <c r="R1959" i="1" s="1"/>
  <c r="N1960" i="1"/>
  <c r="R1960" i="1" s="1"/>
  <c r="N1961" i="1"/>
  <c r="R1961" i="1" s="1"/>
  <c r="N1962" i="1"/>
  <c r="R1962" i="1" s="1"/>
  <c r="N1963" i="1"/>
  <c r="R1963" i="1" s="1"/>
  <c r="N1964" i="1"/>
  <c r="R1964" i="1" s="1"/>
  <c r="N1965" i="1"/>
  <c r="R1965" i="1" s="1"/>
  <c r="N1966" i="1"/>
  <c r="R1966" i="1" s="1"/>
  <c r="N1967" i="1"/>
  <c r="R1967" i="1" s="1"/>
  <c r="N1968" i="1"/>
  <c r="R1968" i="1" s="1"/>
  <c r="N1969" i="1"/>
  <c r="R1969" i="1" s="1"/>
  <c r="N1970" i="1"/>
  <c r="R1970" i="1" s="1"/>
  <c r="N1971" i="1"/>
  <c r="R1971" i="1" s="1"/>
  <c r="N1972" i="1"/>
  <c r="R1972" i="1" s="1"/>
  <c r="N1973" i="1"/>
  <c r="R1973" i="1" s="1"/>
  <c r="N1974" i="1"/>
  <c r="R1974" i="1" s="1"/>
  <c r="N1975" i="1"/>
  <c r="R1975" i="1" s="1"/>
  <c r="N1976" i="1"/>
  <c r="R1976" i="1" s="1"/>
  <c r="N1977" i="1"/>
  <c r="R1977" i="1" s="1"/>
  <c r="N1978" i="1"/>
  <c r="R1978" i="1" s="1"/>
  <c r="N1979" i="1"/>
  <c r="R1979" i="1" s="1"/>
  <c r="N1980" i="1"/>
  <c r="R1980" i="1" s="1"/>
  <c r="N1981" i="1"/>
  <c r="R1981" i="1" s="1"/>
  <c r="N1982" i="1"/>
  <c r="R1982" i="1" s="1"/>
  <c r="N1983" i="1"/>
  <c r="R1983" i="1" s="1"/>
  <c r="N1984" i="1"/>
  <c r="R1984" i="1" s="1"/>
  <c r="N1985" i="1"/>
  <c r="R1985" i="1" s="1"/>
  <c r="N1986" i="1"/>
  <c r="R1986" i="1" s="1"/>
  <c r="N1987" i="1"/>
  <c r="R1987" i="1" s="1"/>
  <c r="N1988" i="1"/>
  <c r="R1988" i="1" s="1"/>
  <c r="N1989" i="1"/>
  <c r="R1989" i="1" s="1"/>
  <c r="N1990" i="1"/>
  <c r="R1990" i="1" s="1"/>
  <c r="N1991" i="1"/>
  <c r="R1991" i="1" s="1"/>
  <c r="N1992" i="1"/>
  <c r="R1992" i="1" s="1"/>
  <c r="N1993" i="1"/>
  <c r="R1993" i="1" s="1"/>
  <c r="N1994" i="1"/>
  <c r="R1994" i="1" s="1"/>
  <c r="N1995" i="1"/>
  <c r="R1995" i="1" s="1"/>
  <c r="N1996" i="1"/>
  <c r="R1996" i="1" s="1"/>
  <c r="N1997" i="1"/>
  <c r="R1997" i="1" s="1"/>
  <c r="N1998" i="1"/>
  <c r="R1998" i="1" s="1"/>
  <c r="N1999" i="1"/>
  <c r="R1999" i="1" s="1"/>
  <c r="N2000" i="1"/>
  <c r="R2000" i="1" s="1"/>
  <c r="N2001" i="1"/>
  <c r="R2001" i="1" s="1"/>
  <c r="N2002" i="1"/>
  <c r="R2002" i="1" s="1"/>
  <c r="N2003" i="1"/>
  <c r="R2003" i="1" s="1"/>
  <c r="N2004" i="1"/>
  <c r="R2004" i="1" s="1"/>
  <c r="N2005" i="1"/>
  <c r="R2005" i="1" s="1"/>
  <c r="N2006" i="1"/>
  <c r="R2006" i="1" s="1"/>
  <c r="N2007" i="1"/>
  <c r="R2007" i="1" s="1"/>
  <c r="N2008" i="1"/>
  <c r="R2008" i="1" s="1"/>
  <c r="N2009" i="1"/>
  <c r="R2009" i="1" s="1"/>
  <c r="N2010" i="1"/>
  <c r="R2010" i="1" s="1"/>
  <c r="N2011" i="1"/>
  <c r="R2011" i="1" s="1"/>
  <c r="N2012" i="1"/>
  <c r="R2012" i="1" s="1"/>
  <c r="N2013" i="1"/>
  <c r="R2013" i="1" s="1"/>
  <c r="N2014" i="1"/>
  <c r="R2014" i="1" s="1"/>
  <c r="N2015" i="1"/>
  <c r="R2015" i="1" s="1"/>
  <c r="N2016" i="1"/>
  <c r="R2016" i="1" s="1"/>
  <c r="N2017" i="1"/>
  <c r="R2017" i="1" s="1"/>
  <c r="N2018" i="1"/>
  <c r="R2018" i="1" s="1"/>
  <c r="N2019" i="1"/>
  <c r="R2019" i="1" s="1"/>
  <c r="N2020" i="1"/>
  <c r="R2020" i="1" s="1"/>
  <c r="N2021" i="1"/>
  <c r="R2021" i="1" s="1"/>
  <c r="N2022" i="1"/>
  <c r="R2022" i="1" s="1"/>
  <c r="N2023" i="1"/>
  <c r="R2023" i="1" s="1"/>
  <c r="N2024" i="1"/>
  <c r="R2024" i="1" s="1"/>
  <c r="N2025" i="1"/>
  <c r="R2025" i="1" s="1"/>
  <c r="N2026" i="1"/>
  <c r="R2026" i="1" s="1"/>
  <c r="N2027" i="1"/>
  <c r="R2027" i="1" s="1"/>
  <c r="N2028" i="1"/>
  <c r="R2028" i="1" s="1"/>
  <c r="N2029" i="1"/>
  <c r="R2029" i="1" s="1"/>
  <c r="N2030" i="1"/>
  <c r="R2030" i="1" s="1"/>
  <c r="N2031" i="1"/>
  <c r="R2031" i="1" s="1"/>
  <c r="N2032" i="1"/>
  <c r="R2032" i="1" s="1"/>
  <c r="N2033" i="1"/>
  <c r="R2033" i="1" s="1"/>
  <c r="N2034" i="1"/>
  <c r="R2034" i="1" s="1"/>
  <c r="N2035" i="1"/>
  <c r="R2035" i="1" s="1"/>
  <c r="N2036" i="1"/>
  <c r="R2036" i="1" s="1"/>
  <c r="N2037" i="1"/>
  <c r="R2037" i="1" s="1"/>
  <c r="N2038" i="1"/>
  <c r="R2038" i="1" s="1"/>
  <c r="N2039" i="1"/>
  <c r="R2039" i="1" s="1"/>
  <c r="N2040" i="1"/>
  <c r="R2040" i="1" s="1"/>
  <c r="N2041" i="1"/>
  <c r="R2041" i="1" s="1"/>
  <c r="N2042" i="1"/>
  <c r="R2042" i="1" s="1"/>
  <c r="N2043" i="1"/>
  <c r="R2043" i="1" s="1"/>
  <c r="N2044" i="1"/>
  <c r="R2044" i="1" s="1"/>
  <c r="N2045" i="1"/>
  <c r="R2045" i="1" s="1"/>
  <c r="N2046" i="1"/>
  <c r="R2046" i="1" s="1"/>
  <c r="N2047" i="1"/>
  <c r="R2047" i="1" s="1"/>
  <c r="N2048" i="1"/>
  <c r="R2048" i="1" s="1"/>
  <c r="N2049" i="1"/>
  <c r="R2049" i="1" s="1"/>
  <c r="N2050" i="1"/>
  <c r="R2050" i="1" s="1"/>
  <c r="N2051" i="1"/>
  <c r="R2051" i="1" s="1"/>
  <c r="N2052" i="1"/>
  <c r="R2052" i="1" s="1"/>
  <c r="N2053" i="1"/>
  <c r="R2053" i="1" s="1"/>
  <c r="N2054" i="1"/>
  <c r="R2054" i="1" s="1"/>
  <c r="N2055" i="1"/>
  <c r="R2055" i="1" s="1"/>
  <c r="N2056" i="1"/>
  <c r="R2056" i="1" s="1"/>
  <c r="N2057" i="1"/>
  <c r="R2057" i="1" s="1"/>
  <c r="N2058" i="1"/>
  <c r="R2058" i="1" s="1"/>
  <c r="N2059" i="1"/>
  <c r="R2059" i="1" s="1"/>
  <c r="N2060" i="1"/>
  <c r="R2060" i="1" s="1"/>
  <c r="N2061" i="1"/>
  <c r="R2061" i="1" s="1"/>
  <c r="N2062" i="1"/>
  <c r="R2062" i="1" s="1"/>
  <c r="N2063" i="1"/>
  <c r="R2063" i="1" s="1"/>
  <c r="N2064" i="1"/>
  <c r="R2064" i="1" s="1"/>
  <c r="N2065" i="1"/>
  <c r="R2065" i="1" s="1"/>
  <c r="N2066" i="1"/>
  <c r="R2066" i="1" s="1"/>
  <c r="N2067" i="1"/>
  <c r="R2067" i="1" s="1"/>
  <c r="N2068" i="1"/>
  <c r="R2068" i="1" s="1"/>
  <c r="N2069" i="1"/>
  <c r="R2069" i="1" s="1"/>
  <c r="N2070" i="1"/>
  <c r="R2070" i="1" s="1"/>
  <c r="N2071" i="1"/>
  <c r="R2071" i="1" s="1"/>
  <c r="N2072" i="1"/>
  <c r="R2072" i="1" s="1"/>
  <c r="N2073" i="1"/>
  <c r="R2073" i="1" s="1"/>
  <c r="N2074" i="1"/>
  <c r="R2074" i="1" s="1"/>
  <c r="N2075" i="1"/>
  <c r="R2075" i="1" s="1"/>
  <c r="N2076" i="1"/>
  <c r="R2076" i="1" s="1"/>
  <c r="N2077" i="1"/>
  <c r="R2077" i="1" s="1"/>
  <c r="N2078" i="1"/>
  <c r="R2078" i="1" s="1"/>
  <c r="N2079" i="1"/>
  <c r="R2079" i="1" s="1"/>
  <c r="N2080" i="1"/>
  <c r="R2080" i="1" s="1"/>
  <c r="N2081" i="1"/>
  <c r="R2081" i="1" s="1"/>
  <c r="N2082" i="1"/>
  <c r="R2082" i="1" s="1"/>
  <c r="N2083" i="1"/>
  <c r="R2083" i="1" s="1"/>
  <c r="N2084" i="1"/>
  <c r="R2084" i="1" s="1"/>
  <c r="N2085" i="1"/>
  <c r="R2085" i="1" s="1"/>
  <c r="N2086" i="1"/>
  <c r="R2086" i="1" s="1"/>
  <c r="N2087" i="1"/>
  <c r="R2087" i="1" s="1"/>
  <c r="N2088" i="1"/>
  <c r="R2088" i="1" s="1"/>
  <c r="N2089" i="1"/>
  <c r="R2089" i="1" s="1"/>
  <c r="N2090" i="1"/>
  <c r="R2090" i="1" s="1"/>
  <c r="N2091" i="1"/>
  <c r="R2091" i="1" s="1"/>
  <c r="N2092" i="1"/>
  <c r="R2092" i="1" s="1"/>
  <c r="N2093" i="1"/>
  <c r="R2093" i="1" s="1"/>
  <c r="N2094" i="1"/>
  <c r="R2094" i="1" s="1"/>
  <c r="N2095" i="1"/>
  <c r="R2095" i="1" s="1"/>
  <c r="N2096" i="1"/>
  <c r="R2096" i="1" s="1"/>
  <c r="N2097" i="1"/>
  <c r="R2097" i="1" s="1"/>
  <c r="N2098" i="1"/>
  <c r="R2098" i="1" s="1"/>
  <c r="N2099" i="1"/>
  <c r="R2099" i="1" s="1"/>
  <c r="N2100" i="1"/>
  <c r="R2100" i="1" s="1"/>
  <c r="N2101" i="1"/>
  <c r="R2101" i="1" s="1"/>
  <c r="N2102" i="1"/>
  <c r="R2102" i="1" s="1"/>
  <c r="N2103" i="1"/>
  <c r="R2103" i="1" s="1"/>
  <c r="N2104" i="1"/>
  <c r="R2104" i="1" s="1"/>
  <c r="N2105" i="1"/>
  <c r="R2105" i="1" s="1"/>
  <c r="N2106" i="1"/>
  <c r="R2106" i="1" s="1"/>
  <c r="N2107" i="1"/>
  <c r="R2107" i="1" s="1"/>
  <c r="N2108" i="1"/>
  <c r="R2108" i="1" s="1"/>
  <c r="N2109" i="1"/>
  <c r="R2109" i="1" s="1"/>
  <c r="N2110" i="1"/>
  <c r="R2110" i="1" s="1"/>
  <c r="N2111" i="1"/>
  <c r="R2111" i="1" s="1"/>
  <c r="N2112" i="1"/>
  <c r="R2112" i="1" s="1"/>
  <c r="N2113" i="1"/>
  <c r="R2113" i="1" s="1"/>
  <c r="N2114" i="1"/>
  <c r="R2114" i="1" s="1"/>
  <c r="N2115" i="1"/>
  <c r="R2115" i="1" s="1"/>
  <c r="N2116" i="1"/>
  <c r="R2116" i="1" s="1"/>
  <c r="N2117" i="1"/>
  <c r="R2117" i="1" s="1"/>
  <c r="N2118" i="1"/>
  <c r="R2118" i="1" s="1"/>
  <c r="N2119" i="1"/>
  <c r="R2119" i="1" s="1"/>
  <c r="N2120" i="1"/>
  <c r="R2120" i="1" s="1"/>
  <c r="N2121" i="1"/>
  <c r="R2121" i="1" s="1"/>
  <c r="N2122" i="1"/>
  <c r="R2122" i="1" s="1"/>
  <c r="N2123" i="1"/>
  <c r="R2123" i="1" s="1"/>
  <c r="N2124" i="1"/>
  <c r="R2124" i="1" s="1"/>
  <c r="N2125" i="1"/>
  <c r="R2125" i="1" s="1"/>
  <c r="N2126" i="1"/>
  <c r="R2126" i="1" s="1"/>
  <c r="N2127" i="1"/>
  <c r="R2127" i="1" s="1"/>
  <c r="N2128" i="1"/>
  <c r="R2128" i="1" s="1"/>
  <c r="N2129" i="1"/>
  <c r="R2129" i="1" s="1"/>
  <c r="N2130" i="1"/>
  <c r="R2130" i="1" s="1"/>
  <c r="N2131" i="1"/>
  <c r="R2131" i="1" s="1"/>
  <c r="N2132" i="1"/>
  <c r="R2132" i="1" s="1"/>
  <c r="N2133" i="1"/>
  <c r="R2133" i="1" s="1"/>
  <c r="N2134" i="1"/>
  <c r="R2134" i="1" s="1"/>
  <c r="N2135" i="1"/>
  <c r="R2135" i="1" s="1"/>
  <c r="N2136" i="1"/>
  <c r="R2136" i="1" s="1"/>
  <c r="N2137" i="1"/>
  <c r="R2137" i="1" s="1"/>
  <c r="N2138" i="1"/>
  <c r="R2138" i="1" s="1"/>
  <c r="N2139" i="1"/>
  <c r="R2139" i="1" s="1"/>
  <c r="N2140" i="1"/>
  <c r="R2140" i="1" s="1"/>
  <c r="N2141" i="1"/>
  <c r="R2141" i="1" s="1"/>
  <c r="N2142" i="1"/>
  <c r="R2142" i="1" s="1"/>
  <c r="N2143" i="1"/>
  <c r="R2143" i="1" s="1"/>
  <c r="N2144" i="1"/>
  <c r="R2144" i="1" s="1"/>
  <c r="N2145" i="1"/>
  <c r="R2145" i="1" s="1"/>
  <c r="N2146" i="1"/>
  <c r="R2146" i="1" s="1"/>
  <c r="N2147" i="1"/>
  <c r="R2147" i="1" s="1"/>
  <c r="N2148" i="1"/>
  <c r="R2148" i="1" s="1"/>
  <c r="N2149" i="1"/>
  <c r="R2149" i="1" s="1"/>
  <c r="N2150" i="1"/>
  <c r="R2150" i="1" s="1"/>
  <c r="N2151" i="1"/>
  <c r="R2151" i="1" s="1"/>
  <c r="N2152" i="1"/>
  <c r="N2153" i="1"/>
  <c r="R2153" i="1" s="1"/>
  <c r="N2154" i="1"/>
  <c r="R2154" i="1" s="1"/>
  <c r="N2155" i="1"/>
  <c r="R2155" i="1" s="1"/>
  <c r="N2156" i="1"/>
  <c r="R2156" i="1" s="1"/>
  <c r="N2157" i="1"/>
  <c r="R2157" i="1" s="1"/>
  <c r="N2158" i="1"/>
  <c r="R2158" i="1" s="1"/>
  <c r="N2159" i="1"/>
  <c r="R2159" i="1" s="1"/>
  <c r="N2160" i="1"/>
  <c r="R2160" i="1" s="1"/>
  <c r="N2161" i="1"/>
  <c r="R2161" i="1" s="1"/>
  <c r="N2162" i="1"/>
  <c r="R2162" i="1" s="1"/>
  <c r="N2163" i="1"/>
  <c r="R2163" i="1" s="1"/>
  <c r="N2164" i="1"/>
  <c r="R2164" i="1" s="1"/>
  <c r="N2165" i="1"/>
  <c r="N2166" i="1"/>
  <c r="R2166" i="1" s="1"/>
  <c r="N2167" i="1"/>
  <c r="R2167" i="1" s="1"/>
  <c r="N2168" i="1"/>
  <c r="R2168" i="1" s="1"/>
  <c r="N2169" i="1"/>
  <c r="R2169" i="1" s="1"/>
  <c r="N2170" i="1"/>
  <c r="R2170" i="1" s="1"/>
  <c r="N2171" i="1"/>
  <c r="R2171" i="1" s="1"/>
  <c r="N2172" i="1"/>
  <c r="R2172" i="1" s="1"/>
  <c r="N2173" i="1"/>
  <c r="R2173" i="1" s="1"/>
  <c r="N2174" i="1"/>
  <c r="R2174" i="1" s="1"/>
  <c r="N2175" i="1"/>
  <c r="R2175" i="1" s="1"/>
  <c r="N2176" i="1"/>
  <c r="R2176" i="1" s="1"/>
  <c r="N2177" i="1"/>
  <c r="R2177" i="1" s="1"/>
  <c r="N2178" i="1"/>
  <c r="R2178" i="1" s="1"/>
  <c r="N2179" i="1"/>
  <c r="R2179" i="1" s="1"/>
  <c r="N2180" i="1"/>
  <c r="R2180" i="1" s="1"/>
  <c r="N2181" i="1"/>
  <c r="R2181" i="1" s="1"/>
  <c r="N2182" i="1"/>
  <c r="R2182" i="1" s="1"/>
  <c r="N2183" i="1"/>
  <c r="R2183" i="1" s="1"/>
  <c r="N2184" i="1"/>
  <c r="R2184" i="1" s="1"/>
  <c r="N2185" i="1"/>
  <c r="R2185" i="1" s="1"/>
  <c r="N2186" i="1"/>
  <c r="R2186" i="1" s="1"/>
  <c r="N2187" i="1"/>
  <c r="R2187" i="1" s="1"/>
  <c r="N2188" i="1"/>
  <c r="R2188" i="1" s="1"/>
  <c r="N2189" i="1"/>
  <c r="R2189" i="1" s="1"/>
  <c r="N2190" i="1"/>
  <c r="R2190" i="1" s="1"/>
  <c r="N2191" i="1"/>
  <c r="R2191" i="1" s="1"/>
  <c r="N2192" i="1"/>
  <c r="R2192" i="1" s="1"/>
  <c r="N2193" i="1"/>
  <c r="R2193" i="1" s="1"/>
  <c r="N2194" i="1"/>
  <c r="R2194" i="1" s="1"/>
  <c r="N2195" i="1"/>
  <c r="R2195" i="1" s="1"/>
  <c r="N2196" i="1"/>
  <c r="R2196" i="1" s="1"/>
  <c r="N2197" i="1"/>
  <c r="R2197" i="1" s="1"/>
  <c r="N2198" i="1"/>
  <c r="R2198" i="1" s="1"/>
  <c r="N2199" i="1"/>
  <c r="R2199" i="1" s="1"/>
  <c r="N2200" i="1"/>
  <c r="R2200" i="1" s="1"/>
  <c r="N2201" i="1"/>
  <c r="R2201" i="1" s="1"/>
  <c r="N2202" i="1"/>
  <c r="R2202" i="1" s="1"/>
  <c r="N2203" i="1"/>
  <c r="R2203" i="1" s="1"/>
  <c r="N2204" i="1"/>
  <c r="R2204" i="1" s="1"/>
  <c r="N2205" i="1"/>
  <c r="R2205" i="1" s="1"/>
  <c r="N2206" i="1"/>
  <c r="R2206" i="1" s="1"/>
  <c r="N2207" i="1"/>
  <c r="R2207" i="1" s="1"/>
  <c r="N2208" i="1"/>
  <c r="R2208" i="1" s="1"/>
  <c r="N2209" i="1"/>
  <c r="R2209" i="1" s="1"/>
  <c r="N2210" i="1"/>
  <c r="R2210" i="1" s="1"/>
  <c r="N2211" i="1"/>
  <c r="R2211" i="1" s="1"/>
  <c r="N2212" i="1"/>
  <c r="R2212" i="1" s="1"/>
  <c r="N2213" i="1"/>
  <c r="R2213" i="1" s="1"/>
  <c r="N2214" i="1"/>
  <c r="R2214" i="1" s="1"/>
  <c r="N2215" i="1"/>
  <c r="R2215" i="1" s="1"/>
  <c r="N2216" i="1"/>
  <c r="R2216" i="1" s="1"/>
  <c r="N2217" i="1"/>
  <c r="R2217" i="1" s="1"/>
  <c r="N2218" i="1"/>
  <c r="R2218" i="1" s="1"/>
  <c r="N2219" i="1"/>
  <c r="R2219" i="1" s="1"/>
  <c r="N2220" i="1"/>
  <c r="R2220" i="1" s="1"/>
  <c r="N2221" i="1"/>
  <c r="R2221" i="1" s="1"/>
  <c r="N2222" i="1"/>
  <c r="R2222" i="1" s="1"/>
  <c r="N2223" i="1"/>
  <c r="R2223" i="1" s="1"/>
  <c r="N2224" i="1"/>
  <c r="R2224" i="1" s="1"/>
  <c r="N2225" i="1"/>
  <c r="R2225" i="1" s="1"/>
  <c r="N2226" i="1"/>
  <c r="R2226" i="1" s="1"/>
  <c r="N2227" i="1"/>
  <c r="R2227" i="1" s="1"/>
  <c r="N2228" i="1"/>
  <c r="R2228" i="1" s="1"/>
  <c r="N2229" i="1"/>
  <c r="R2229" i="1" s="1"/>
  <c r="N2230" i="1"/>
  <c r="R2230" i="1" s="1"/>
  <c r="N2231" i="1"/>
  <c r="R2231" i="1" s="1"/>
  <c r="N2232" i="1"/>
  <c r="R2232" i="1" s="1"/>
  <c r="N2233" i="1"/>
  <c r="R2233" i="1" s="1"/>
  <c r="N2234" i="1"/>
  <c r="R2234" i="1" s="1"/>
  <c r="N2235" i="1"/>
  <c r="R2235" i="1" s="1"/>
  <c r="N2236" i="1"/>
  <c r="R2236" i="1" s="1"/>
  <c r="N2237" i="1"/>
  <c r="R2237" i="1" s="1"/>
  <c r="N2238" i="1"/>
  <c r="R2238" i="1" s="1"/>
  <c r="N2239" i="1"/>
  <c r="R2239" i="1" s="1"/>
  <c r="N2240" i="1"/>
  <c r="R2240" i="1" s="1"/>
  <c r="N2241" i="1"/>
  <c r="R2241" i="1" s="1"/>
  <c r="N2242" i="1"/>
  <c r="R2242" i="1" s="1"/>
  <c r="N2243" i="1"/>
  <c r="R2243" i="1" s="1"/>
  <c r="N2244" i="1"/>
  <c r="R2244" i="1" s="1"/>
  <c r="N2245" i="1"/>
  <c r="R2245" i="1" s="1"/>
  <c r="N2246" i="1"/>
  <c r="R2246" i="1" s="1"/>
  <c r="N2247" i="1"/>
  <c r="R2247" i="1" s="1"/>
  <c r="N2248" i="1"/>
  <c r="R2248" i="1" s="1"/>
  <c r="N2249" i="1"/>
  <c r="R2249" i="1" s="1"/>
  <c r="N2250" i="1"/>
  <c r="R2250" i="1" s="1"/>
  <c r="N2251" i="1"/>
  <c r="R2251" i="1" s="1"/>
  <c r="N2252" i="1"/>
  <c r="R2252" i="1" s="1"/>
  <c r="N2253" i="1"/>
  <c r="R2253" i="1" s="1"/>
  <c r="N2254" i="1"/>
  <c r="R2254" i="1" s="1"/>
  <c r="N2255" i="1"/>
  <c r="R2255" i="1" s="1"/>
  <c r="N2256" i="1"/>
  <c r="R2256" i="1" s="1"/>
  <c r="N2257" i="1"/>
  <c r="R2257" i="1" s="1"/>
  <c r="N2258" i="1"/>
  <c r="R2258" i="1" s="1"/>
  <c r="N2259" i="1"/>
  <c r="R2259" i="1" s="1"/>
  <c r="N2260" i="1"/>
  <c r="R2260" i="1" s="1"/>
  <c r="N2261" i="1"/>
  <c r="R2261" i="1" s="1"/>
  <c r="N2262" i="1"/>
  <c r="R2262" i="1" s="1"/>
  <c r="N2263" i="1"/>
  <c r="R2263" i="1" s="1"/>
  <c r="N2264" i="1"/>
  <c r="R2264" i="1" s="1"/>
  <c r="N2265" i="1"/>
  <c r="R2265" i="1" s="1"/>
  <c r="N2266" i="1"/>
  <c r="R2266" i="1" s="1"/>
  <c r="N2267" i="1"/>
  <c r="R2267" i="1" s="1"/>
  <c r="N2268" i="1"/>
  <c r="R2268" i="1" s="1"/>
  <c r="N2269" i="1"/>
  <c r="R2269" i="1" s="1"/>
  <c r="N2270" i="1"/>
  <c r="R2270" i="1" s="1"/>
  <c r="N2271" i="1"/>
  <c r="R2271" i="1" s="1"/>
  <c r="N2272" i="1"/>
  <c r="N2273" i="1"/>
  <c r="N2274" i="1"/>
  <c r="R2274" i="1" s="1"/>
  <c r="N2275" i="1"/>
  <c r="R2275" i="1" s="1"/>
  <c r="N2276" i="1"/>
  <c r="R2276" i="1" s="1"/>
  <c r="N2277" i="1"/>
  <c r="R2277" i="1" s="1"/>
  <c r="N2278" i="1"/>
  <c r="R2278" i="1" s="1"/>
  <c r="N2279" i="1"/>
  <c r="R2279" i="1" s="1"/>
  <c r="N2280" i="1"/>
  <c r="R2280" i="1" s="1"/>
  <c r="N2281" i="1"/>
  <c r="R2281" i="1" s="1"/>
  <c r="N2282" i="1"/>
  <c r="R2282" i="1" s="1"/>
  <c r="N2283" i="1"/>
  <c r="R2283" i="1" s="1"/>
  <c r="N2284" i="1"/>
  <c r="R2284" i="1" s="1"/>
  <c r="N2285" i="1"/>
  <c r="R2285" i="1" s="1"/>
  <c r="N2286" i="1"/>
  <c r="R2286" i="1" s="1"/>
  <c r="N2287" i="1"/>
  <c r="R2287" i="1" s="1"/>
  <c r="N2288" i="1"/>
  <c r="R2288" i="1" s="1"/>
  <c r="N2289" i="1"/>
  <c r="R2289" i="1" s="1"/>
  <c r="N2290" i="1"/>
  <c r="R2290" i="1" s="1"/>
  <c r="N2291" i="1"/>
  <c r="R2291" i="1" s="1"/>
  <c r="N2292" i="1"/>
  <c r="R2292" i="1" s="1"/>
  <c r="N2293" i="1"/>
  <c r="R2293" i="1" s="1"/>
  <c r="N2294" i="1"/>
  <c r="R2294" i="1" s="1"/>
  <c r="N2295" i="1"/>
  <c r="R2295" i="1" s="1"/>
  <c r="N2296" i="1"/>
  <c r="R2296" i="1" s="1"/>
  <c r="N2297" i="1"/>
  <c r="R2297" i="1" s="1"/>
  <c r="N2298" i="1"/>
  <c r="R2298" i="1" s="1"/>
  <c r="N2299" i="1"/>
  <c r="R2299" i="1" s="1"/>
  <c r="N2300" i="1"/>
  <c r="R2300" i="1" s="1"/>
  <c r="N2301" i="1"/>
  <c r="R2301" i="1" s="1"/>
  <c r="N2302" i="1"/>
  <c r="R2302" i="1" s="1"/>
  <c r="N2303" i="1"/>
  <c r="R2303" i="1" s="1"/>
  <c r="N2304" i="1"/>
  <c r="R2304" i="1" s="1"/>
  <c r="N2305" i="1"/>
  <c r="R2305" i="1" s="1"/>
  <c r="N2306" i="1"/>
  <c r="R2306" i="1" s="1"/>
  <c r="N2307" i="1"/>
  <c r="R2307" i="1" s="1"/>
  <c r="N2308" i="1"/>
  <c r="R2308" i="1" s="1"/>
  <c r="N2309" i="1"/>
  <c r="N2310" i="1"/>
  <c r="R2310" i="1" s="1"/>
  <c r="N2311" i="1"/>
  <c r="R2311" i="1" s="1"/>
  <c r="N2312" i="1"/>
  <c r="R2312" i="1" s="1"/>
  <c r="N2313" i="1"/>
  <c r="R2313" i="1" s="1"/>
  <c r="N2314" i="1"/>
  <c r="R2314" i="1" s="1"/>
  <c r="N2315" i="1"/>
  <c r="R2315" i="1" s="1"/>
  <c r="N2316" i="1"/>
  <c r="R2316" i="1" s="1"/>
  <c r="N2317" i="1"/>
  <c r="R2317" i="1" s="1"/>
  <c r="N2318" i="1"/>
  <c r="R2318" i="1" s="1"/>
  <c r="N2319" i="1"/>
  <c r="R2319" i="1" s="1"/>
  <c r="N2320" i="1"/>
  <c r="R2320" i="1" s="1"/>
  <c r="N2321" i="1"/>
  <c r="R2321" i="1" s="1"/>
  <c r="N2322" i="1"/>
  <c r="R2322" i="1" s="1"/>
  <c r="N2323" i="1"/>
  <c r="R2323" i="1" s="1"/>
  <c r="N2324" i="1"/>
  <c r="R2324" i="1" s="1"/>
  <c r="N2325" i="1"/>
  <c r="R2325" i="1" s="1"/>
  <c r="N2326" i="1"/>
  <c r="R2326" i="1" s="1"/>
  <c r="N2327" i="1"/>
  <c r="R2327" i="1" s="1"/>
  <c r="N2328" i="1"/>
  <c r="R2328" i="1" s="1"/>
  <c r="N2329" i="1"/>
  <c r="R2329" i="1" s="1"/>
  <c r="N2330" i="1"/>
  <c r="R2330" i="1" s="1"/>
  <c r="N2331" i="1"/>
  <c r="R2331" i="1" s="1"/>
  <c r="N2332" i="1"/>
  <c r="R2332" i="1" s="1"/>
  <c r="N2333" i="1"/>
  <c r="R2333" i="1" s="1"/>
  <c r="N2334" i="1"/>
  <c r="R2334" i="1" s="1"/>
  <c r="N2335" i="1"/>
  <c r="R2335" i="1" s="1"/>
  <c r="N2336" i="1"/>
  <c r="R2336" i="1" s="1"/>
  <c r="N2337" i="1"/>
  <c r="R2337" i="1" s="1"/>
  <c r="N2338" i="1"/>
  <c r="R2338" i="1" s="1"/>
  <c r="N2339" i="1"/>
  <c r="R2339" i="1" s="1"/>
  <c r="N2340" i="1"/>
  <c r="R2340" i="1" s="1"/>
  <c r="N2341" i="1"/>
  <c r="R2341" i="1" s="1"/>
  <c r="N2342" i="1"/>
  <c r="R2342" i="1" s="1"/>
  <c r="N2343" i="1"/>
  <c r="R2343" i="1" s="1"/>
  <c r="N2344" i="1"/>
  <c r="R2344" i="1" s="1"/>
  <c r="N2345" i="1"/>
  <c r="R2345" i="1" s="1"/>
  <c r="N2346" i="1"/>
  <c r="R2346" i="1" s="1"/>
  <c r="N2347" i="1"/>
  <c r="R2347" i="1" s="1"/>
  <c r="N2348" i="1"/>
  <c r="R2348" i="1" s="1"/>
  <c r="N2349" i="1"/>
  <c r="R2349" i="1" s="1"/>
  <c r="N2350" i="1"/>
  <c r="R2350" i="1" s="1"/>
  <c r="N2351" i="1"/>
  <c r="R2351" i="1" s="1"/>
  <c r="N2352" i="1"/>
  <c r="R2352" i="1" s="1"/>
  <c r="N2353" i="1"/>
  <c r="R2353" i="1" s="1"/>
  <c r="N2354" i="1"/>
  <c r="R2354" i="1" s="1"/>
  <c r="N2355" i="1"/>
  <c r="R2355" i="1" s="1"/>
  <c r="N2356" i="1"/>
  <c r="R2356" i="1" s="1"/>
  <c r="N2357" i="1"/>
  <c r="R2357" i="1" s="1"/>
  <c r="N2358" i="1"/>
  <c r="R2358" i="1" s="1"/>
  <c r="N2359" i="1"/>
  <c r="R2359" i="1" s="1"/>
  <c r="N2360" i="1"/>
  <c r="R2360" i="1" s="1"/>
  <c r="N2361" i="1"/>
  <c r="R2361" i="1" s="1"/>
  <c r="N2362" i="1"/>
  <c r="R2362" i="1" s="1"/>
  <c r="N2363" i="1"/>
  <c r="R2363" i="1" s="1"/>
  <c r="N2364" i="1"/>
  <c r="R2364" i="1" s="1"/>
  <c r="N2365" i="1"/>
  <c r="R2365" i="1" s="1"/>
  <c r="N2366" i="1"/>
  <c r="R2366" i="1" s="1"/>
  <c r="N2367" i="1"/>
  <c r="R2367" i="1" s="1"/>
  <c r="N2368" i="1"/>
  <c r="R2368" i="1" s="1"/>
  <c r="N2369" i="1"/>
  <c r="R2369" i="1" s="1"/>
  <c r="N2370" i="1"/>
  <c r="R2370" i="1" s="1"/>
  <c r="N2371" i="1"/>
  <c r="R2371" i="1" s="1"/>
  <c r="N2372" i="1"/>
  <c r="R2372" i="1" s="1"/>
  <c r="N2373" i="1"/>
  <c r="R2373" i="1" s="1"/>
  <c r="N2374" i="1"/>
  <c r="R2374" i="1" s="1"/>
  <c r="N2375" i="1"/>
  <c r="R2375" i="1" s="1"/>
  <c r="N2376" i="1"/>
  <c r="R2376" i="1" s="1"/>
  <c r="N2377" i="1"/>
  <c r="R2377" i="1" s="1"/>
  <c r="N2378" i="1"/>
  <c r="R2378" i="1" s="1"/>
  <c r="N2379" i="1"/>
  <c r="R2379" i="1" s="1"/>
  <c r="N2380" i="1"/>
  <c r="R2380" i="1" s="1"/>
  <c r="N2381" i="1"/>
  <c r="R2381" i="1" s="1"/>
  <c r="N2382" i="1"/>
  <c r="R2382" i="1" s="1"/>
  <c r="N2383" i="1"/>
  <c r="R2383" i="1" s="1"/>
  <c r="N2384" i="1"/>
  <c r="R2384" i="1" s="1"/>
  <c r="N2385" i="1"/>
  <c r="R2385" i="1" s="1"/>
  <c r="N2386" i="1"/>
  <c r="R2386" i="1" s="1"/>
  <c r="N2387" i="1"/>
  <c r="R2387" i="1" s="1"/>
  <c r="N2388" i="1"/>
  <c r="R2388" i="1" s="1"/>
  <c r="N2389" i="1"/>
  <c r="R2389" i="1" s="1"/>
  <c r="N2390" i="1"/>
  <c r="R2390" i="1" s="1"/>
  <c r="N2391" i="1"/>
  <c r="R2391" i="1" s="1"/>
  <c r="N2392" i="1"/>
  <c r="R2392" i="1" s="1"/>
  <c r="N2393" i="1"/>
  <c r="R2393" i="1" s="1"/>
  <c r="N2394" i="1"/>
  <c r="R2394" i="1" s="1"/>
  <c r="N2395" i="1"/>
  <c r="R2395" i="1" s="1"/>
  <c r="N2396" i="1"/>
  <c r="R2396" i="1" s="1"/>
  <c r="N2397" i="1"/>
  <c r="R2397" i="1" s="1"/>
  <c r="N2398" i="1"/>
  <c r="R2398" i="1" s="1"/>
  <c r="N2399" i="1"/>
  <c r="R2399" i="1" s="1"/>
  <c r="N2400" i="1"/>
  <c r="R2400" i="1" s="1"/>
  <c r="N2401" i="1"/>
  <c r="R2401" i="1" s="1"/>
  <c r="N2402" i="1"/>
  <c r="R2402" i="1" s="1"/>
  <c r="N2403" i="1"/>
  <c r="R2403" i="1" s="1"/>
  <c r="N2404" i="1"/>
  <c r="R2404" i="1" s="1"/>
  <c r="N2405" i="1"/>
  <c r="R2405" i="1" s="1"/>
  <c r="N2406" i="1"/>
  <c r="R2406" i="1" s="1"/>
  <c r="N2407" i="1"/>
  <c r="R2407" i="1" s="1"/>
  <c r="N2408" i="1"/>
  <c r="R2408" i="1" s="1"/>
  <c r="N2409" i="1"/>
  <c r="R2409" i="1" s="1"/>
  <c r="N2410" i="1"/>
  <c r="R2410" i="1" s="1"/>
  <c r="N2411" i="1"/>
  <c r="R2411" i="1" s="1"/>
  <c r="N2412" i="1"/>
  <c r="R2412" i="1" s="1"/>
  <c r="N2413" i="1"/>
  <c r="R2413" i="1" s="1"/>
  <c r="N2414" i="1"/>
  <c r="R2414" i="1" s="1"/>
  <c r="N2415" i="1"/>
  <c r="R2415" i="1" s="1"/>
  <c r="N2416" i="1"/>
  <c r="R2416" i="1" s="1"/>
  <c r="N2417" i="1"/>
  <c r="R2417" i="1" s="1"/>
  <c r="N2418" i="1"/>
  <c r="R2418" i="1" s="1"/>
  <c r="N2419" i="1"/>
  <c r="R2419" i="1" s="1"/>
  <c r="N2420" i="1"/>
  <c r="R2420" i="1" s="1"/>
  <c r="N2421" i="1"/>
  <c r="R2421" i="1" s="1"/>
  <c r="N2422" i="1"/>
  <c r="R2422" i="1" s="1"/>
  <c r="N2423" i="1"/>
  <c r="R2423" i="1" s="1"/>
  <c r="N2424" i="1"/>
  <c r="R2424" i="1" s="1"/>
  <c r="N2425" i="1"/>
  <c r="R2425" i="1" s="1"/>
  <c r="N2426" i="1"/>
  <c r="R2426" i="1" s="1"/>
  <c r="N2427" i="1"/>
  <c r="R2427" i="1" s="1"/>
  <c r="N2428" i="1"/>
  <c r="R2428" i="1" s="1"/>
  <c r="N2429" i="1"/>
  <c r="R2429" i="1" s="1"/>
  <c r="N2430" i="1"/>
  <c r="R2430" i="1" s="1"/>
  <c r="N2431" i="1"/>
  <c r="R2431" i="1" s="1"/>
  <c r="N2432" i="1"/>
  <c r="R2432" i="1" s="1"/>
  <c r="N2433" i="1"/>
  <c r="R2433" i="1" s="1"/>
  <c r="N2434" i="1"/>
  <c r="R2434" i="1" s="1"/>
  <c r="N2435" i="1"/>
  <c r="R2435" i="1" s="1"/>
  <c r="N2436" i="1"/>
  <c r="R2436" i="1" s="1"/>
  <c r="N2437" i="1"/>
  <c r="R2437" i="1" s="1"/>
  <c r="N2438" i="1"/>
  <c r="R2438" i="1" s="1"/>
  <c r="N2439" i="1"/>
  <c r="R2439" i="1" s="1"/>
  <c r="N2440" i="1"/>
  <c r="R2440" i="1" s="1"/>
  <c r="N2441" i="1"/>
  <c r="R2441" i="1" s="1"/>
  <c r="N2442" i="1"/>
  <c r="R2442" i="1" s="1"/>
  <c r="N2443" i="1"/>
  <c r="R2443" i="1" s="1"/>
  <c r="N2444" i="1"/>
  <c r="R2444" i="1" s="1"/>
  <c r="N2445" i="1"/>
  <c r="R2445" i="1" s="1"/>
  <c r="N2446" i="1"/>
  <c r="R2446" i="1" s="1"/>
  <c r="N2447" i="1"/>
  <c r="R2447" i="1" s="1"/>
  <c r="N2448" i="1"/>
  <c r="R2448" i="1" s="1"/>
  <c r="N2449" i="1"/>
  <c r="R2449" i="1" s="1"/>
  <c r="N2450" i="1"/>
  <c r="R2450" i="1" s="1"/>
  <c r="N2451" i="1"/>
  <c r="R2451" i="1" s="1"/>
  <c r="N2452" i="1"/>
  <c r="R2452" i="1" s="1"/>
  <c r="N2453" i="1"/>
  <c r="R2453" i="1" s="1"/>
  <c r="N2454" i="1"/>
  <c r="R2454" i="1" s="1"/>
  <c r="N2455" i="1"/>
  <c r="R2455" i="1" s="1"/>
  <c r="N2456" i="1"/>
  <c r="R2456" i="1" s="1"/>
  <c r="N2457" i="1"/>
  <c r="R2457" i="1" s="1"/>
  <c r="N2458" i="1"/>
  <c r="R2458" i="1" s="1"/>
  <c r="N2459" i="1"/>
  <c r="R2459" i="1" s="1"/>
  <c r="N2460" i="1"/>
  <c r="R2460" i="1" s="1"/>
  <c r="N2461" i="1"/>
  <c r="R2461" i="1" s="1"/>
  <c r="N2462" i="1"/>
  <c r="R2462" i="1" s="1"/>
  <c r="N2463" i="1"/>
  <c r="R2463" i="1" s="1"/>
  <c r="N2464" i="1"/>
  <c r="R2464" i="1" s="1"/>
  <c r="N2465" i="1"/>
  <c r="R2465" i="1" s="1"/>
  <c r="N2466" i="1"/>
  <c r="R2466" i="1" s="1"/>
  <c r="N2467" i="1"/>
  <c r="R2467" i="1" s="1"/>
  <c r="N2468" i="1"/>
  <c r="R2468" i="1" s="1"/>
  <c r="N2469" i="1"/>
  <c r="R2469" i="1" s="1"/>
  <c r="N2470" i="1"/>
  <c r="R2470" i="1" s="1"/>
  <c r="N2471" i="1"/>
  <c r="R2471" i="1" s="1"/>
  <c r="N2472" i="1"/>
  <c r="R2472" i="1" s="1"/>
  <c r="N2473" i="1"/>
  <c r="R2473" i="1" s="1"/>
  <c r="N2474" i="1"/>
  <c r="R2474" i="1" s="1"/>
  <c r="N2475" i="1"/>
  <c r="R2475" i="1" s="1"/>
  <c r="N2476" i="1"/>
  <c r="R2476" i="1" s="1"/>
  <c r="N2477" i="1"/>
  <c r="R2477" i="1" s="1"/>
  <c r="N2478" i="1"/>
  <c r="R2478" i="1" s="1"/>
  <c r="N2479" i="1"/>
  <c r="R2479" i="1" s="1"/>
  <c r="N2480" i="1"/>
  <c r="R2480" i="1" s="1"/>
  <c r="N2481" i="1"/>
  <c r="R2481" i="1" s="1"/>
  <c r="N2482" i="1"/>
  <c r="R2482" i="1" s="1"/>
  <c r="N2483" i="1"/>
  <c r="R2483" i="1" s="1"/>
  <c r="N2484" i="1"/>
  <c r="R2484" i="1" s="1"/>
  <c r="N2485" i="1"/>
  <c r="R2485" i="1" s="1"/>
  <c r="N2486" i="1"/>
  <c r="R2486" i="1" s="1"/>
  <c r="N2487" i="1"/>
  <c r="R2487" i="1" s="1"/>
  <c r="N2488" i="1"/>
  <c r="R2488" i="1" s="1"/>
  <c r="N2489" i="1"/>
  <c r="R2489" i="1" s="1"/>
  <c r="N2490" i="1"/>
  <c r="R2490" i="1" s="1"/>
  <c r="N2491" i="1"/>
  <c r="R2491" i="1" s="1"/>
  <c r="N2492" i="1"/>
  <c r="R2492" i="1" s="1"/>
  <c r="N2493" i="1"/>
  <c r="R2493" i="1" s="1"/>
  <c r="N2494" i="1"/>
  <c r="R2494" i="1" s="1"/>
  <c r="N2495" i="1"/>
  <c r="R2495" i="1" s="1"/>
  <c r="N2496" i="1"/>
  <c r="R2496" i="1" s="1"/>
  <c r="N2497" i="1"/>
  <c r="R2497" i="1" s="1"/>
  <c r="N2498" i="1"/>
  <c r="R2498" i="1" s="1"/>
  <c r="N2499" i="1"/>
  <c r="R2499" i="1" s="1"/>
  <c r="N2500" i="1"/>
  <c r="R2500" i="1" s="1"/>
  <c r="N2501" i="1"/>
  <c r="R2501" i="1" s="1"/>
  <c r="N2502" i="1"/>
  <c r="R2502" i="1" s="1"/>
  <c r="N2503" i="1"/>
  <c r="R2503" i="1" s="1"/>
  <c r="N2504" i="1"/>
  <c r="R2504" i="1" s="1"/>
  <c r="N2505" i="1"/>
  <c r="R2505" i="1" s="1"/>
  <c r="N2506" i="1"/>
  <c r="R2506" i="1" s="1"/>
  <c r="N2507" i="1"/>
  <c r="R2507" i="1" s="1"/>
  <c r="N2508" i="1"/>
  <c r="R2508" i="1" s="1"/>
  <c r="N2509" i="1"/>
  <c r="R2509" i="1" s="1"/>
  <c r="N2510" i="1"/>
  <c r="R2510" i="1" s="1"/>
  <c r="N2511" i="1"/>
  <c r="R2511" i="1" s="1"/>
  <c r="N2512" i="1"/>
  <c r="R2512" i="1" s="1"/>
  <c r="N2513" i="1"/>
  <c r="R2513" i="1" s="1"/>
  <c r="N2514" i="1"/>
  <c r="R2514" i="1" s="1"/>
  <c r="N2515" i="1"/>
  <c r="R2515" i="1" s="1"/>
  <c r="N2516" i="1"/>
  <c r="R2516" i="1" s="1"/>
  <c r="N2517" i="1"/>
  <c r="R2517" i="1" s="1"/>
  <c r="N2518" i="1"/>
  <c r="R2518" i="1" s="1"/>
  <c r="N2519" i="1"/>
  <c r="R2519" i="1" s="1"/>
  <c r="N2520" i="1"/>
  <c r="R2520" i="1" s="1"/>
  <c r="N2521" i="1"/>
  <c r="R2521" i="1" s="1"/>
  <c r="N2522" i="1"/>
  <c r="R2522" i="1" s="1"/>
  <c r="N2523" i="1"/>
  <c r="R2523" i="1" s="1"/>
  <c r="N2524" i="1"/>
  <c r="R2524" i="1" s="1"/>
  <c r="N2525" i="1"/>
  <c r="R2525" i="1" s="1"/>
  <c r="N2526" i="1"/>
  <c r="R2526" i="1" s="1"/>
  <c r="N2527" i="1"/>
  <c r="R2527" i="1" s="1"/>
  <c r="N2528" i="1"/>
  <c r="R2528" i="1" s="1"/>
  <c r="N2529" i="1"/>
  <c r="R2529" i="1" s="1"/>
  <c r="N2530" i="1"/>
  <c r="R2530" i="1" s="1"/>
  <c r="N2531" i="1"/>
  <c r="R2531" i="1" s="1"/>
  <c r="N2532" i="1"/>
  <c r="R2532" i="1" s="1"/>
  <c r="N2533" i="1"/>
  <c r="R2533" i="1" s="1"/>
  <c r="N2534" i="1"/>
  <c r="R2534" i="1" s="1"/>
  <c r="N2535" i="1"/>
  <c r="R2535" i="1" s="1"/>
  <c r="N2536" i="1"/>
  <c r="R2536" i="1" s="1"/>
  <c r="N2537" i="1"/>
  <c r="R2537" i="1" s="1"/>
  <c r="N2538" i="1"/>
  <c r="R2538" i="1" s="1"/>
  <c r="N2539" i="1"/>
  <c r="R2539" i="1" s="1"/>
  <c r="N2540" i="1"/>
  <c r="R2540" i="1" s="1"/>
  <c r="N2541" i="1"/>
  <c r="R2541" i="1" s="1"/>
  <c r="N2542" i="1"/>
  <c r="R2542" i="1" s="1"/>
  <c r="N2543" i="1"/>
  <c r="R2543" i="1" s="1"/>
  <c r="N2544" i="1"/>
  <c r="R2544" i="1" s="1"/>
  <c r="N2545" i="1"/>
  <c r="R2545" i="1" s="1"/>
  <c r="N2546" i="1"/>
  <c r="R2546" i="1" s="1"/>
  <c r="N2547" i="1"/>
  <c r="R2547" i="1" s="1"/>
  <c r="N2548" i="1"/>
  <c r="R2548" i="1" s="1"/>
  <c r="N2549" i="1"/>
  <c r="R2549" i="1" s="1"/>
  <c r="N2550" i="1"/>
  <c r="R2550" i="1" s="1"/>
  <c r="N2551" i="1"/>
  <c r="R2551" i="1" s="1"/>
  <c r="N2552" i="1"/>
  <c r="R2552" i="1" s="1"/>
  <c r="N2553" i="1"/>
  <c r="R2553" i="1" s="1"/>
  <c r="N2554" i="1"/>
  <c r="R2554" i="1" s="1"/>
  <c r="N2555" i="1"/>
  <c r="R2555" i="1" s="1"/>
  <c r="N2556" i="1"/>
  <c r="R2556" i="1" s="1"/>
  <c r="N2557" i="1"/>
  <c r="R2557" i="1" s="1"/>
  <c r="N2558" i="1"/>
  <c r="R2558" i="1" s="1"/>
  <c r="N2559" i="1"/>
  <c r="R2559" i="1" s="1"/>
  <c r="N2560" i="1"/>
  <c r="R2560" i="1" s="1"/>
  <c r="N2561" i="1"/>
  <c r="R2561" i="1" s="1"/>
  <c r="N2562" i="1"/>
  <c r="R2562" i="1" s="1"/>
  <c r="N2563" i="1"/>
  <c r="R2563" i="1" s="1"/>
  <c r="N2564" i="1"/>
  <c r="R2564" i="1" s="1"/>
  <c r="N2565" i="1"/>
  <c r="R2565" i="1" s="1"/>
  <c r="N2566" i="1"/>
  <c r="R2566" i="1" s="1"/>
  <c r="N2567" i="1"/>
  <c r="R2567" i="1" s="1"/>
  <c r="N2568" i="1"/>
  <c r="R2568" i="1" s="1"/>
  <c r="N2569" i="1"/>
  <c r="R2569" i="1" s="1"/>
  <c r="N2570" i="1"/>
  <c r="R2570" i="1" s="1"/>
  <c r="N2571" i="1"/>
  <c r="R2571" i="1" s="1"/>
  <c r="N2572" i="1"/>
  <c r="N2573" i="1"/>
  <c r="R2573" i="1" s="1"/>
  <c r="N2574" i="1"/>
  <c r="R2574" i="1" s="1"/>
  <c r="N2575" i="1"/>
  <c r="R2575" i="1" s="1"/>
  <c r="N2576" i="1"/>
  <c r="R2576" i="1" s="1"/>
  <c r="N2577" i="1"/>
  <c r="R2577" i="1" s="1"/>
  <c r="N2578" i="1"/>
  <c r="R2578" i="1" s="1"/>
  <c r="N2579" i="1"/>
  <c r="R2579" i="1" s="1"/>
  <c r="N2580" i="1"/>
  <c r="R2580" i="1" s="1"/>
  <c r="N2581" i="1"/>
  <c r="R2581" i="1" s="1"/>
  <c r="N2582" i="1"/>
  <c r="R2582" i="1" s="1"/>
  <c r="N2583" i="1"/>
  <c r="R2583" i="1" s="1"/>
  <c r="N2584" i="1"/>
  <c r="R2584" i="1" s="1"/>
  <c r="N2585" i="1"/>
  <c r="R2585" i="1" s="1"/>
  <c r="N2586" i="1"/>
  <c r="R2586" i="1" s="1"/>
  <c r="N2587" i="1"/>
  <c r="R2587" i="1" s="1"/>
  <c r="N2588" i="1"/>
  <c r="R2588" i="1" s="1"/>
  <c r="N2589" i="1"/>
  <c r="R2589" i="1" s="1"/>
  <c r="N2590" i="1"/>
  <c r="R2590" i="1" s="1"/>
  <c r="N2591" i="1"/>
  <c r="R2591" i="1" s="1"/>
  <c r="N2592" i="1"/>
  <c r="R2592" i="1" s="1"/>
  <c r="N2593" i="1"/>
  <c r="R2593" i="1" s="1"/>
  <c r="N2594" i="1"/>
  <c r="R2594" i="1" s="1"/>
  <c r="N2595" i="1"/>
  <c r="R2595" i="1" s="1"/>
  <c r="N2596" i="1"/>
  <c r="R2596" i="1" s="1"/>
  <c r="N2597" i="1"/>
  <c r="R2597" i="1" s="1"/>
  <c r="N2598" i="1"/>
  <c r="R2598" i="1" s="1"/>
  <c r="N2599" i="1"/>
  <c r="R2599" i="1" s="1"/>
  <c r="N2600" i="1"/>
  <c r="R2600" i="1" s="1"/>
  <c r="N2601" i="1"/>
  <c r="R2601" i="1" s="1"/>
  <c r="N2602" i="1"/>
  <c r="R2602" i="1" s="1"/>
  <c r="N2603" i="1"/>
  <c r="R2603" i="1" s="1"/>
  <c r="N2604" i="1"/>
  <c r="R2604" i="1" s="1"/>
  <c r="N2605" i="1"/>
  <c r="R2605" i="1" s="1"/>
  <c r="N2606" i="1"/>
  <c r="R2606" i="1" s="1"/>
  <c r="N2607" i="1"/>
  <c r="R2607" i="1" s="1"/>
  <c r="N2608" i="1"/>
  <c r="R2608" i="1" s="1"/>
  <c r="N2609" i="1"/>
  <c r="R2609" i="1" s="1"/>
  <c r="N2610" i="1"/>
  <c r="R2610" i="1" s="1"/>
  <c r="N2611" i="1"/>
  <c r="R2611" i="1" s="1"/>
  <c r="N2612" i="1"/>
  <c r="R2612" i="1" s="1"/>
  <c r="N2613" i="1"/>
  <c r="R2613" i="1" s="1"/>
  <c r="N2614" i="1"/>
  <c r="R2614" i="1" s="1"/>
  <c r="N2615" i="1"/>
  <c r="R2615" i="1" s="1"/>
  <c r="N2616" i="1"/>
  <c r="R2616" i="1" s="1"/>
  <c r="N2617" i="1"/>
  <c r="R2617" i="1" s="1"/>
  <c r="N2618" i="1"/>
  <c r="R2618" i="1" s="1"/>
  <c r="N2619" i="1"/>
  <c r="R2619" i="1" s="1"/>
  <c r="N2620" i="1"/>
  <c r="R2620" i="1" s="1"/>
  <c r="N2621" i="1"/>
  <c r="R2621" i="1" s="1"/>
  <c r="N2622" i="1"/>
  <c r="R2622" i="1" s="1"/>
  <c r="N2623" i="1"/>
  <c r="R2623" i="1" s="1"/>
  <c r="N2624" i="1"/>
  <c r="R2624" i="1" s="1"/>
  <c r="N2625" i="1"/>
  <c r="R2625" i="1" s="1"/>
  <c r="N2626" i="1"/>
  <c r="R2626" i="1" s="1"/>
  <c r="N2627" i="1"/>
  <c r="R2627" i="1" s="1"/>
  <c r="N2628" i="1"/>
  <c r="R2628" i="1" s="1"/>
  <c r="N2629" i="1"/>
  <c r="R2629" i="1" s="1"/>
  <c r="N2630" i="1"/>
  <c r="R2630" i="1" s="1"/>
  <c r="N2631" i="1"/>
  <c r="R2631" i="1" s="1"/>
  <c r="N2632" i="1"/>
  <c r="R2632" i="1" s="1"/>
  <c r="N2633" i="1"/>
  <c r="R2633" i="1" s="1"/>
  <c r="N2634" i="1"/>
  <c r="R2634" i="1" s="1"/>
  <c r="N2635" i="1"/>
  <c r="R2635" i="1" s="1"/>
  <c r="N2636" i="1"/>
  <c r="R2636" i="1" s="1"/>
  <c r="N2637" i="1"/>
  <c r="R2637" i="1" s="1"/>
  <c r="N2638" i="1"/>
  <c r="R2638" i="1" s="1"/>
  <c r="N2639" i="1"/>
  <c r="R2639" i="1" s="1"/>
  <c r="N2640" i="1"/>
  <c r="R2640" i="1" s="1"/>
  <c r="N2641" i="1"/>
  <c r="R2641" i="1" s="1"/>
  <c r="N2642" i="1"/>
  <c r="R2642" i="1" s="1"/>
  <c r="N2643" i="1"/>
  <c r="R2643" i="1" s="1"/>
  <c r="N2644" i="1"/>
  <c r="R2644" i="1" s="1"/>
  <c r="N2645" i="1"/>
  <c r="R2645" i="1" s="1"/>
  <c r="N2646" i="1"/>
  <c r="R2646" i="1" s="1"/>
  <c r="N2647" i="1"/>
  <c r="R2647" i="1" s="1"/>
  <c r="N2648" i="1"/>
  <c r="R2648" i="1" s="1"/>
  <c r="N2649" i="1"/>
  <c r="R2649" i="1" s="1"/>
  <c r="N2650" i="1"/>
  <c r="R2650" i="1" s="1"/>
  <c r="N2651" i="1"/>
  <c r="R2651" i="1" s="1"/>
  <c r="N2652" i="1"/>
  <c r="R2652" i="1" s="1"/>
  <c r="N2653" i="1"/>
  <c r="R2653" i="1" s="1"/>
  <c r="N2654" i="1"/>
  <c r="R2654" i="1" s="1"/>
  <c r="N2655" i="1"/>
  <c r="R2655" i="1" s="1"/>
  <c r="N2656" i="1"/>
  <c r="R2656" i="1" s="1"/>
  <c r="N2657" i="1"/>
  <c r="R2657" i="1" s="1"/>
  <c r="N2658" i="1"/>
  <c r="R2658" i="1" s="1"/>
  <c r="N2659" i="1"/>
  <c r="R2659" i="1" s="1"/>
  <c r="N2660" i="1"/>
  <c r="R2660" i="1" s="1"/>
  <c r="N2661" i="1"/>
  <c r="R2661" i="1" s="1"/>
  <c r="N2662" i="1"/>
  <c r="R2662" i="1" s="1"/>
  <c r="N2663" i="1"/>
  <c r="R2663" i="1" s="1"/>
  <c r="N2664" i="1"/>
  <c r="R2664" i="1" s="1"/>
  <c r="N2665" i="1"/>
  <c r="R2665" i="1" s="1"/>
  <c r="N2666" i="1"/>
  <c r="R2666" i="1" s="1"/>
  <c r="N2667" i="1"/>
  <c r="R2667" i="1" s="1"/>
  <c r="N2668" i="1"/>
  <c r="R2668" i="1" s="1"/>
  <c r="N2669" i="1"/>
  <c r="R2669" i="1" s="1"/>
  <c r="N2670" i="1"/>
  <c r="R2670" i="1" s="1"/>
  <c r="N2671" i="1"/>
  <c r="R2671" i="1" s="1"/>
  <c r="N2672" i="1"/>
  <c r="R2672" i="1" s="1"/>
  <c r="N2673" i="1"/>
  <c r="R2673" i="1" s="1"/>
  <c r="N2674" i="1"/>
  <c r="R2674" i="1" s="1"/>
  <c r="N2675" i="1"/>
  <c r="R2675" i="1" s="1"/>
  <c r="N2676" i="1"/>
  <c r="R2676" i="1" s="1"/>
  <c r="N2677" i="1"/>
  <c r="R2677" i="1" s="1"/>
  <c r="N2678" i="1"/>
  <c r="R2678" i="1" s="1"/>
  <c r="N2679" i="1"/>
  <c r="R2679" i="1" s="1"/>
  <c r="N2680" i="1"/>
  <c r="R2680" i="1" s="1"/>
  <c r="N2681" i="1"/>
  <c r="R2681" i="1" s="1"/>
  <c r="N2682" i="1"/>
  <c r="R2682" i="1" s="1"/>
  <c r="N2683" i="1"/>
  <c r="R2683" i="1" s="1"/>
  <c r="N2684" i="1"/>
  <c r="R2684" i="1" s="1"/>
  <c r="N2685" i="1"/>
  <c r="R2685" i="1" s="1"/>
  <c r="N2686" i="1"/>
  <c r="R2686" i="1" s="1"/>
  <c r="N2687" i="1"/>
  <c r="R2687" i="1" s="1"/>
  <c r="N2688" i="1"/>
  <c r="R2688" i="1" s="1"/>
  <c r="N2689" i="1"/>
  <c r="R2689" i="1" s="1"/>
  <c r="N2690" i="1"/>
  <c r="R2690" i="1" s="1"/>
  <c r="N2691" i="1"/>
  <c r="R2691" i="1" s="1"/>
  <c r="N2692" i="1"/>
  <c r="R2692" i="1" s="1"/>
  <c r="N2693" i="1"/>
  <c r="R2693" i="1" s="1"/>
  <c r="N2694" i="1"/>
  <c r="R2694" i="1" s="1"/>
  <c r="N2695" i="1"/>
  <c r="R2695" i="1" s="1"/>
  <c r="N2696" i="1"/>
  <c r="R2696" i="1" s="1"/>
  <c r="N2697" i="1"/>
  <c r="R2697" i="1" s="1"/>
  <c r="N2698" i="1"/>
  <c r="R2698" i="1" s="1"/>
  <c r="N2699" i="1"/>
  <c r="R2699" i="1" s="1"/>
  <c r="N2700" i="1"/>
  <c r="R2700" i="1" s="1"/>
  <c r="N2701" i="1"/>
  <c r="R2701" i="1" s="1"/>
  <c r="N2702" i="1"/>
  <c r="R2702" i="1" s="1"/>
  <c r="N2703" i="1"/>
  <c r="R2703" i="1" s="1"/>
  <c r="N2704" i="1"/>
  <c r="R2704" i="1" s="1"/>
  <c r="N2705" i="1"/>
  <c r="R2705" i="1" s="1"/>
  <c r="N2706" i="1"/>
  <c r="R2706" i="1" s="1"/>
  <c r="N2707" i="1"/>
  <c r="R2707" i="1" s="1"/>
  <c r="N2708" i="1"/>
  <c r="R2708" i="1" s="1"/>
  <c r="N2709" i="1"/>
  <c r="R2709" i="1" s="1"/>
  <c r="N2710" i="1"/>
  <c r="R2710" i="1" s="1"/>
  <c r="N2711" i="1"/>
  <c r="R2711" i="1" s="1"/>
  <c r="N2712" i="1"/>
  <c r="R2712" i="1" s="1"/>
  <c r="N2713" i="1"/>
  <c r="R2713" i="1" s="1"/>
  <c r="N2714" i="1"/>
  <c r="R2714" i="1" s="1"/>
  <c r="N2715" i="1"/>
  <c r="R2715" i="1" s="1"/>
  <c r="N2716" i="1"/>
  <c r="N2717" i="1"/>
  <c r="R2717" i="1" s="1"/>
  <c r="N2718" i="1"/>
  <c r="R2718" i="1" s="1"/>
  <c r="N2719" i="1"/>
  <c r="R2719" i="1" s="1"/>
  <c r="N2720" i="1"/>
  <c r="R2720" i="1" s="1"/>
  <c r="N2721" i="1"/>
  <c r="R2721" i="1" s="1"/>
  <c r="N2722" i="1"/>
  <c r="R2722" i="1" s="1"/>
  <c r="N2723" i="1"/>
  <c r="R2723" i="1" s="1"/>
  <c r="N2724" i="1"/>
  <c r="R2724" i="1" s="1"/>
  <c r="N2725" i="1"/>
  <c r="R2725" i="1" s="1"/>
  <c r="N2726" i="1"/>
  <c r="R2726" i="1" s="1"/>
  <c r="N2727" i="1"/>
  <c r="R2727" i="1" s="1"/>
  <c r="N2728" i="1"/>
  <c r="R2728" i="1" s="1"/>
  <c r="N2729" i="1"/>
  <c r="R2729" i="1" s="1"/>
  <c r="N2730" i="1"/>
  <c r="R2730" i="1" s="1"/>
  <c r="N2731" i="1"/>
  <c r="R2731" i="1" s="1"/>
  <c r="N2732" i="1"/>
  <c r="R2732" i="1" s="1"/>
  <c r="N2733" i="1"/>
  <c r="R2733" i="1" s="1"/>
  <c r="N2734" i="1"/>
  <c r="R2734" i="1" s="1"/>
  <c r="N2735" i="1"/>
  <c r="R2735" i="1" s="1"/>
  <c r="N2736" i="1"/>
  <c r="R2736" i="1" s="1"/>
  <c r="N2737" i="1"/>
  <c r="R2737" i="1" s="1"/>
  <c r="N2738" i="1"/>
  <c r="R2738" i="1" s="1"/>
  <c r="N2739" i="1"/>
  <c r="R2739" i="1" s="1"/>
  <c r="N2740" i="1"/>
  <c r="R2740" i="1" s="1"/>
  <c r="N2741" i="1"/>
  <c r="R2741" i="1" s="1"/>
  <c r="N2742" i="1"/>
  <c r="R2742" i="1" s="1"/>
  <c r="N2743" i="1"/>
  <c r="R2743" i="1" s="1"/>
  <c r="N2744" i="1"/>
  <c r="R2744" i="1" s="1"/>
  <c r="N2745" i="1"/>
  <c r="R2745" i="1" s="1"/>
  <c r="N2746" i="1"/>
  <c r="R2746" i="1" s="1"/>
  <c r="N2747" i="1"/>
  <c r="R2747" i="1" s="1"/>
  <c r="N2748" i="1"/>
  <c r="R2748" i="1" s="1"/>
  <c r="N2749" i="1"/>
  <c r="R2749" i="1" s="1"/>
  <c r="N2750" i="1"/>
  <c r="R2750" i="1" s="1"/>
  <c r="N2751" i="1"/>
  <c r="R2751" i="1" s="1"/>
  <c r="N2752" i="1"/>
  <c r="R2752" i="1" s="1"/>
  <c r="N2753" i="1"/>
  <c r="R2753" i="1" s="1"/>
  <c r="N2754" i="1"/>
  <c r="R2754" i="1" s="1"/>
  <c r="N2755" i="1"/>
  <c r="R2755" i="1" s="1"/>
  <c r="N2756" i="1"/>
  <c r="R2756" i="1" s="1"/>
  <c r="N2757" i="1"/>
  <c r="R2757" i="1" s="1"/>
  <c r="N2758" i="1"/>
  <c r="R2758" i="1" s="1"/>
  <c r="N2759" i="1"/>
  <c r="R2759" i="1" s="1"/>
  <c r="N2760" i="1"/>
  <c r="R2760" i="1" s="1"/>
  <c r="N2761" i="1"/>
  <c r="R2761" i="1" s="1"/>
  <c r="N2762" i="1"/>
  <c r="R2762" i="1" s="1"/>
  <c r="N2763" i="1"/>
  <c r="N2764" i="1"/>
  <c r="R2764" i="1" s="1"/>
  <c r="N2765" i="1"/>
  <c r="R2765" i="1" s="1"/>
  <c r="N2766" i="1"/>
  <c r="R2766" i="1" s="1"/>
  <c r="N2767" i="1"/>
  <c r="R2767" i="1" s="1"/>
  <c r="N2768" i="1"/>
  <c r="R2768" i="1" s="1"/>
  <c r="N2769" i="1"/>
  <c r="R2769" i="1" s="1"/>
  <c r="N2770" i="1"/>
  <c r="R2770" i="1" s="1"/>
  <c r="N2771" i="1"/>
  <c r="R2771" i="1" s="1"/>
  <c r="N2772" i="1"/>
  <c r="R2772" i="1" s="1"/>
  <c r="N2773" i="1"/>
  <c r="R2773" i="1" s="1"/>
  <c r="N2774" i="1"/>
  <c r="R2774" i="1" s="1"/>
  <c r="N2775" i="1"/>
  <c r="R2775" i="1" s="1"/>
  <c r="N2776" i="1"/>
  <c r="R2776" i="1" s="1"/>
  <c r="N2777" i="1"/>
  <c r="R2777" i="1" s="1"/>
  <c r="N2778" i="1"/>
  <c r="N2779" i="1"/>
  <c r="R2779" i="1" s="1"/>
  <c r="N2780" i="1"/>
  <c r="R2780" i="1" s="1"/>
  <c r="N2781" i="1"/>
  <c r="R2781" i="1" s="1"/>
  <c r="N2782" i="1"/>
  <c r="R2782" i="1" s="1"/>
  <c r="N2783" i="1"/>
  <c r="R2783" i="1" s="1"/>
  <c r="N2784" i="1"/>
  <c r="R2784" i="1" s="1"/>
  <c r="N2785" i="1"/>
  <c r="R2785" i="1" s="1"/>
  <c r="N2786" i="1"/>
  <c r="R2786" i="1" s="1"/>
  <c r="N2787" i="1"/>
  <c r="R2787" i="1" s="1"/>
  <c r="N2788" i="1"/>
  <c r="R2788" i="1" s="1"/>
  <c r="N2789" i="1"/>
  <c r="R2789" i="1" s="1"/>
  <c r="N2790" i="1"/>
  <c r="R2790" i="1" s="1"/>
  <c r="N2791" i="1"/>
  <c r="R2791" i="1" s="1"/>
  <c r="N2792" i="1"/>
  <c r="R2792" i="1" s="1"/>
  <c r="N2793" i="1"/>
  <c r="R2793" i="1" s="1"/>
  <c r="N2794" i="1"/>
  <c r="R2794" i="1" s="1"/>
  <c r="N2795" i="1"/>
  <c r="R2795" i="1" s="1"/>
  <c r="N2796" i="1"/>
  <c r="R2796" i="1" s="1"/>
  <c r="N2797" i="1"/>
  <c r="R2797" i="1" s="1"/>
  <c r="N2798" i="1"/>
  <c r="R2798" i="1" s="1"/>
  <c r="N2799" i="1"/>
  <c r="R2799" i="1" s="1"/>
  <c r="N2800" i="1"/>
  <c r="R2800" i="1" s="1"/>
  <c r="N2801" i="1"/>
  <c r="R2801" i="1" s="1"/>
  <c r="N2802" i="1"/>
  <c r="R2802" i="1" s="1"/>
  <c r="N2803" i="1"/>
  <c r="R2803" i="1" s="1"/>
  <c r="N2804" i="1"/>
  <c r="R2804" i="1" s="1"/>
  <c r="N2805" i="1"/>
  <c r="R2805" i="1" s="1"/>
  <c r="N2806" i="1"/>
  <c r="R2806" i="1" s="1"/>
  <c r="N2807" i="1"/>
  <c r="R2807" i="1" s="1"/>
  <c r="N2808" i="1"/>
  <c r="R2808" i="1" s="1"/>
  <c r="N2809" i="1"/>
  <c r="R2809" i="1" s="1"/>
  <c r="N2810" i="1"/>
  <c r="R2810" i="1" s="1"/>
  <c r="N2811" i="1"/>
  <c r="R2811" i="1" s="1"/>
  <c r="N2812" i="1"/>
  <c r="R2812" i="1" s="1"/>
  <c r="N2813" i="1"/>
  <c r="R2813" i="1" s="1"/>
  <c r="N2814" i="1"/>
  <c r="R2814" i="1" s="1"/>
  <c r="N2815" i="1"/>
  <c r="R2815" i="1" s="1"/>
  <c r="N2816" i="1"/>
  <c r="R2816" i="1" s="1"/>
  <c r="N2817" i="1"/>
  <c r="R2817" i="1" s="1"/>
  <c r="N2818" i="1"/>
  <c r="R2818" i="1" s="1"/>
  <c r="N2819" i="1"/>
  <c r="R2819" i="1" s="1"/>
  <c r="N2820" i="1"/>
  <c r="R2820" i="1" s="1"/>
  <c r="N2821" i="1"/>
  <c r="R2821" i="1" s="1"/>
  <c r="N2822" i="1"/>
  <c r="R2822" i="1" s="1"/>
  <c r="N2823" i="1"/>
  <c r="R2823" i="1" s="1"/>
  <c r="N2824" i="1"/>
  <c r="R2824" i="1" s="1"/>
  <c r="N2825" i="1"/>
  <c r="R2825" i="1" s="1"/>
  <c r="N2826" i="1"/>
  <c r="R2826" i="1" s="1"/>
  <c r="N2827" i="1"/>
  <c r="R2827" i="1" s="1"/>
  <c r="N2828" i="1"/>
  <c r="R2828" i="1" s="1"/>
  <c r="N2829" i="1"/>
  <c r="R2829" i="1" s="1"/>
  <c r="N2830" i="1"/>
  <c r="R2830" i="1" s="1"/>
  <c r="N2831" i="1"/>
  <c r="R2831" i="1" s="1"/>
  <c r="N2832" i="1"/>
  <c r="R2832" i="1" s="1"/>
  <c r="N2833" i="1"/>
  <c r="R2833" i="1" s="1"/>
  <c r="N2834" i="1"/>
  <c r="R2834" i="1" s="1"/>
  <c r="N2835" i="1"/>
  <c r="R2835" i="1" s="1"/>
  <c r="N2836" i="1"/>
  <c r="R2836" i="1" s="1"/>
  <c r="N2837" i="1"/>
  <c r="R2837" i="1" s="1"/>
  <c r="N2838" i="1"/>
  <c r="R2838" i="1" s="1"/>
  <c r="N2839" i="1"/>
  <c r="R2839" i="1" s="1"/>
  <c r="N2840" i="1"/>
  <c r="R2840" i="1" s="1"/>
  <c r="N2841" i="1"/>
  <c r="R2841" i="1" s="1"/>
  <c r="N2842" i="1"/>
  <c r="R2842" i="1" s="1"/>
  <c r="N2843" i="1"/>
  <c r="R2843" i="1" s="1"/>
  <c r="N2844" i="1"/>
  <c r="R2844" i="1" s="1"/>
  <c r="N2845" i="1"/>
  <c r="R2845" i="1" s="1"/>
  <c r="N2846" i="1"/>
  <c r="R2846" i="1" s="1"/>
  <c r="N2847" i="1"/>
  <c r="R2847" i="1" s="1"/>
  <c r="N2848" i="1"/>
  <c r="R2848" i="1" s="1"/>
  <c r="N2849" i="1"/>
  <c r="R2849" i="1" s="1"/>
  <c r="N2850" i="1"/>
  <c r="R2850" i="1" s="1"/>
  <c r="N2851" i="1"/>
  <c r="R2851" i="1" s="1"/>
  <c r="N2852" i="1"/>
  <c r="R2852" i="1" s="1"/>
  <c r="N2853" i="1"/>
  <c r="R2853" i="1" s="1"/>
  <c r="N2854" i="1"/>
  <c r="R2854" i="1" s="1"/>
  <c r="N2855" i="1"/>
  <c r="R2855" i="1" s="1"/>
  <c r="N2856" i="1"/>
  <c r="R2856" i="1" s="1"/>
  <c r="N2857" i="1"/>
  <c r="R2857" i="1" s="1"/>
  <c r="N2858" i="1"/>
  <c r="R2858" i="1" s="1"/>
  <c r="N2859" i="1"/>
  <c r="R2859" i="1" s="1"/>
  <c r="N2860" i="1"/>
  <c r="N2861" i="1"/>
  <c r="R2861" i="1" s="1"/>
  <c r="N2862" i="1"/>
  <c r="R2862" i="1" s="1"/>
  <c r="N2863" i="1"/>
  <c r="R2863" i="1" s="1"/>
  <c r="N2864" i="1"/>
  <c r="R2864" i="1" s="1"/>
  <c r="N2865" i="1"/>
  <c r="R2865" i="1" s="1"/>
  <c r="N2866" i="1"/>
  <c r="R2866" i="1" s="1"/>
  <c r="N2867" i="1"/>
  <c r="R2867" i="1" s="1"/>
  <c r="N2868" i="1"/>
  <c r="R2868" i="1" s="1"/>
  <c r="N2869" i="1"/>
  <c r="R2869" i="1" s="1"/>
  <c r="N2870" i="1"/>
  <c r="R2870" i="1" s="1"/>
  <c r="N2871" i="1"/>
  <c r="R2871" i="1" s="1"/>
  <c r="N2872" i="1"/>
  <c r="R2872" i="1" s="1"/>
  <c r="N2873" i="1"/>
  <c r="R2873" i="1" s="1"/>
  <c r="N2874" i="1"/>
  <c r="R2874" i="1" s="1"/>
  <c r="N2875" i="1"/>
  <c r="R2875" i="1" s="1"/>
  <c r="N2876" i="1"/>
  <c r="R2876" i="1" s="1"/>
  <c r="N2877" i="1"/>
  <c r="R2877" i="1" s="1"/>
  <c r="N2878" i="1"/>
  <c r="R2878" i="1" s="1"/>
  <c r="N2879" i="1"/>
  <c r="R2879" i="1" s="1"/>
  <c r="N2880" i="1"/>
  <c r="R2880" i="1" s="1"/>
  <c r="N2881" i="1"/>
  <c r="R2881" i="1" s="1"/>
  <c r="N2882" i="1"/>
  <c r="R2882" i="1" s="1"/>
  <c r="N2883" i="1"/>
  <c r="R2883" i="1" s="1"/>
  <c r="N2884" i="1"/>
  <c r="R2884" i="1" s="1"/>
  <c r="N2885" i="1"/>
  <c r="R2885" i="1" s="1"/>
  <c r="N2886" i="1"/>
  <c r="R2886" i="1" s="1"/>
  <c r="N2887" i="1"/>
  <c r="R2887" i="1" s="1"/>
  <c r="N2888" i="1"/>
  <c r="R2888" i="1" s="1"/>
  <c r="N2889" i="1"/>
  <c r="R2889" i="1" s="1"/>
  <c r="N2890" i="1"/>
  <c r="R2890" i="1" s="1"/>
  <c r="N2891" i="1"/>
  <c r="R2891" i="1" s="1"/>
  <c r="N2892" i="1"/>
  <c r="R2892" i="1" s="1"/>
  <c r="N2893" i="1"/>
  <c r="R2893" i="1" s="1"/>
  <c r="N2894" i="1"/>
  <c r="R2894" i="1" s="1"/>
  <c r="N2895" i="1"/>
  <c r="R2895" i="1" s="1"/>
  <c r="N2896" i="1"/>
  <c r="R2896" i="1" s="1"/>
  <c r="N2897" i="1"/>
  <c r="R2897" i="1" s="1"/>
  <c r="N2898" i="1"/>
  <c r="R2898" i="1" s="1"/>
  <c r="N2899" i="1"/>
  <c r="R2899" i="1" s="1"/>
  <c r="N2900" i="1"/>
  <c r="R2900" i="1" s="1"/>
  <c r="N2901" i="1"/>
  <c r="R2901" i="1" s="1"/>
  <c r="N2902" i="1"/>
  <c r="R2902" i="1" s="1"/>
  <c r="N2903" i="1"/>
  <c r="R2903" i="1" s="1"/>
  <c r="N2904" i="1"/>
  <c r="R2904" i="1" s="1"/>
  <c r="N2905" i="1"/>
  <c r="R2905" i="1" s="1"/>
  <c r="N2906" i="1"/>
  <c r="R2906" i="1" s="1"/>
  <c r="N2907" i="1"/>
  <c r="R2907" i="1" s="1"/>
  <c r="N2908" i="1"/>
  <c r="R2908" i="1" s="1"/>
  <c r="N2909" i="1"/>
  <c r="R2909" i="1" s="1"/>
  <c r="N2910" i="1"/>
  <c r="R2910" i="1" s="1"/>
  <c r="N2911" i="1"/>
  <c r="R2911" i="1" s="1"/>
  <c r="N2912" i="1"/>
  <c r="R2912" i="1" s="1"/>
  <c r="N2913" i="1"/>
  <c r="R2913" i="1" s="1"/>
  <c r="N2914" i="1"/>
  <c r="R2914" i="1" s="1"/>
  <c r="N2915" i="1"/>
  <c r="R2915" i="1" s="1"/>
  <c r="N2916" i="1"/>
  <c r="R2916" i="1" s="1"/>
  <c r="N2917" i="1"/>
  <c r="R2917" i="1" s="1"/>
  <c r="N2918" i="1"/>
  <c r="R2918" i="1" s="1"/>
  <c r="N2919" i="1"/>
  <c r="R2919" i="1" s="1"/>
  <c r="N2920" i="1"/>
  <c r="R2920" i="1" s="1"/>
  <c r="N2921" i="1"/>
  <c r="R2921" i="1" s="1"/>
  <c r="N2922" i="1"/>
  <c r="R2922" i="1" s="1"/>
  <c r="N2923" i="1"/>
  <c r="R2923" i="1" s="1"/>
  <c r="N2924" i="1"/>
  <c r="R2924" i="1" s="1"/>
  <c r="N2925" i="1"/>
  <c r="R2925" i="1" s="1"/>
  <c r="N2926" i="1"/>
  <c r="R2926" i="1" s="1"/>
  <c r="N2927" i="1"/>
  <c r="R2927" i="1" s="1"/>
  <c r="N2928" i="1"/>
  <c r="R2928" i="1" s="1"/>
  <c r="N2929" i="1"/>
  <c r="R2929" i="1" s="1"/>
  <c r="N2930" i="1"/>
  <c r="R2930" i="1" s="1"/>
  <c r="N2931" i="1"/>
  <c r="R2931" i="1" s="1"/>
  <c r="N2932" i="1"/>
  <c r="R2932" i="1" s="1"/>
  <c r="N2933" i="1"/>
  <c r="R2933" i="1" s="1"/>
  <c r="N2934" i="1"/>
  <c r="R2934" i="1" s="1"/>
  <c r="N2935" i="1"/>
  <c r="R2935" i="1" s="1"/>
  <c r="N2936" i="1"/>
  <c r="R2936" i="1" s="1"/>
  <c r="N2937" i="1"/>
  <c r="R2937" i="1" s="1"/>
  <c r="N2938" i="1"/>
  <c r="R2938" i="1" s="1"/>
  <c r="N2939" i="1"/>
  <c r="R2939" i="1" s="1"/>
  <c r="N2940" i="1"/>
  <c r="R2940" i="1" s="1"/>
  <c r="N2941" i="1"/>
  <c r="R2941" i="1" s="1"/>
  <c r="N2942" i="1"/>
  <c r="R2942" i="1" s="1"/>
  <c r="N2943" i="1"/>
  <c r="R2943" i="1" s="1"/>
  <c r="N2944" i="1"/>
  <c r="R2944" i="1" s="1"/>
  <c r="N2945" i="1"/>
  <c r="R2945" i="1" s="1"/>
  <c r="N2946" i="1"/>
  <c r="R2946" i="1" s="1"/>
  <c r="N2947" i="1"/>
  <c r="R2947" i="1" s="1"/>
  <c r="N2948" i="1"/>
  <c r="R2948" i="1" s="1"/>
  <c r="N2949" i="1"/>
  <c r="R2949" i="1" s="1"/>
  <c r="N2950" i="1"/>
  <c r="R2950" i="1" s="1"/>
  <c r="N2951" i="1"/>
  <c r="R2951" i="1" s="1"/>
  <c r="N2952" i="1"/>
  <c r="R2952" i="1" s="1"/>
  <c r="N2953" i="1"/>
  <c r="R2953" i="1" s="1"/>
  <c r="N2954" i="1"/>
  <c r="R2954" i="1" s="1"/>
  <c r="N2955" i="1"/>
  <c r="R2955" i="1" s="1"/>
  <c r="N2956" i="1"/>
  <c r="R2956" i="1" s="1"/>
  <c r="N2957" i="1"/>
  <c r="R2957" i="1" s="1"/>
  <c r="N2958" i="1"/>
  <c r="R2958" i="1" s="1"/>
  <c r="N2959" i="1"/>
  <c r="R2959" i="1" s="1"/>
  <c r="N2960" i="1"/>
  <c r="R2960" i="1" s="1"/>
  <c r="N2961" i="1"/>
  <c r="R2961" i="1" s="1"/>
  <c r="N2962" i="1"/>
  <c r="R2962" i="1" s="1"/>
  <c r="N2963" i="1"/>
  <c r="R2963" i="1" s="1"/>
  <c r="N2964" i="1"/>
  <c r="R2964" i="1" s="1"/>
  <c r="N2965" i="1"/>
  <c r="R2965" i="1" s="1"/>
  <c r="N2966" i="1"/>
  <c r="R2966" i="1" s="1"/>
  <c r="N2967" i="1"/>
  <c r="R2967" i="1" s="1"/>
  <c r="N2968" i="1"/>
  <c r="R2968" i="1" s="1"/>
  <c r="N2969" i="1"/>
  <c r="R2969" i="1" s="1"/>
  <c r="N2970" i="1"/>
  <c r="R2970" i="1" s="1"/>
  <c r="N2971" i="1"/>
  <c r="R2971" i="1" s="1"/>
  <c r="N2972" i="1"/>
  <c r="R2972" i="1" s="1"/>
  <c r="N2973" i="1"/>
  <c r="R2973" i="1" s="1"/>
  <c r="N2974" i="1"/>
  <c r="R2974" i="1" s="1"/>
  <c r="N2975" i="1"/>
  <c r="R2975" i="1" s="1"/>
  <c r="N2976" i="1"/>
  <c r="R2976" i="1" s="1"/>
  <c r="N2977" i="1"/>
  <c r="R2977" i="1" s="1"/>
  <c r="N2978" i="1"/>
  <c r="R2978" i="1" s="1"/>
  <c r="N2979" i="1"/>
  <c r="R2979" i="1" s="1"/>
  <c r="N2980" i="1"/>
  <c r="R2980" i="1" s="1"/>
  <c r="N2981" i="1"/>
  <c r="R2981" i="1" s="1"/>
  <c r="N2982" i="1"/>
  <c r="R2982" i="1" s="1"/>
  <c r="N2983" i="1"/>
  <c r="R2983" i="1" s="1"/>
  <c r="N2984" i="1"/>
  <c r="R2984" i="1" s="1"/>
  <c r="N2985" i="1"/>
  <c r="R2985" i="1" s="1"/>
  <c r="N2986" i="1"/>
  <c r="R2986" i="1" s="1"/>
  <c r="N2987" i="1"/>
  <c r="R2987" i="1" s="1"/>
  <c r="N2988" i="1"/>
  <c r="R2988" i="1" s="1"/>
  <c r="N2989" i="1"/>
  <c r="R2989" i="1" s="1"/>
  <c r="N2990" i="1"/>
  <c r="R2990" i="1" s="1"/>
  <c r="N2991" i="1"/>
  <c r="R2991" i="1" s="1"/>
  <c r="N2992" i="1"/>
  <c r="R2992" i="1" s="1"/>
  <c r="N2993" i="1"/>
  <c r="R2993" i="1" s="1"/>
  <c r="N2994" i="1"/>
  <c r="R2994" i="1" s="1"/>
  <c r="N2995" i="1"/>
  <c r="R2995" i="1" s="1"/>
  <c r="N2996" i="1"/>
  <c r="R2996" i="1" s="1"/>
  <c r="N2997" i="1"/>
  <c r="R2997" i="1" s="1"/>
  <c r="N2998" i="1"/>
  <c r="R2998" i="1" s="1"/>
  <c r="N2999" i="1"/>
  <c r="R2999" i="1" s="1"/>
  <c r="N3000" i="1"/>
  <c r="R3000" i="1" s="1"/>
  <c r="N3001" i="1"/>
  <c r="R3001" i="1" s="1"/>
  <c r="N3002" i="1"/>
  <c r="R3002" i="1" s="1"/>
  <c r="N3003" i="1"/>
  <c r="R3003" i="1" s="1"/>
  <c r="N3004" i="1"/>
  <c r="R3004" i="1" s="1"/>
  <c r="N3005" i="1"/>
  <c r="R3005" i="1" s="1"/>
  <c r="N3006" i="1"/>
  <c r="R3006" i="1" s="1"/>
  <c r="N3007" i="1"/>
  <c r="R3007" i="1" s="1"/>
  <c r="N3008" i="1"/>
  <c r="R3008" i="1" s="1"/>
  <c r="N3009" i="1"/>
  <c r="R3009" i="1" s="1"/>
  <c r="N3010" i="1"/>
  <c r="R3010" i="1" s="1"/>
  <c r="N3011" i="1"/>
  <c r="R3011" i="1" s="1"/>
  <c r="N3012" i="1"/>
  <c r="R3012" i="1" s="1"/>
  <c r="N3013" i="1"/>
  <c r="R3013" i="1" s="1"/>
  <c r="N3014" i="1"/>
  <c r="R3014" i="1" s="1"/>
  <c r="N3015" i="1"/>
  <c r="R3015" i="1" s="1"/>
  <c r="N3016" i="1"/>
  <c r="R3016" i="1" s="1"/>
  <c r="N3017" i="1"/>
  <c r="R3017" i="1" s="1"/>
  <c r="N3018" i="1"/>
  <c r="R3018" i="1" s="1"/>
  <c r="N3019" i="1"/>
  <c r="R3019" i="1" s="1"/>
  <c r="N3020" i="1"/>
  <c r="R3020" i="1" s="1"/>
  <c r="N3021" i="1"/>
  <c r="R3021" i="1" s="1"/>
  <c r="N3022" i="1"/>
  <c r="R3022" i="1" s="1"/>
  <c r="N3023" i="1"/>
  <c r="R3023" i="1" s="1"/>
  <c r="N3024" i="1"/>
  <c r="R3024" i="1" s="1"/>
  <c r="N3025" i="1"/>
  <c r="R3025" i="1" s="1"/>
  <c r="N3026" i="1"/>
  <c r="R3026" i="1" s="1"/>
  <c r="N3027" i="1"/>
  <c r="R3027" i="1" s="1"/>
  <c r="N3028" i="1"/>
  <c r="R3028" i="1" s="1"/>
  <c r="N3029" i="1"/>
  <c r="R3029" i="1" s="1"/>
  <c r="N3030" i="1"/>
  <c r="R3030" i="1" s="1"/>
  <c r="N3031" i="1"/>
  <c r="R3031" i="1" s="1"/>
  <c r="N3032" i="1"/>
  <c r="R3032" i="1" s="1"/>
  <c r="N3033" i="1"/>
  <c r="R3033" i="1" s="1"/>
  <c r="N3034" i="1"/>
  <c r="R3034" i="1" s="1"/>
  <c r="N3035" i="1"/>
  <c r="R3035" i="1" s="1"/>
  <c r="N3036" i="1"/>
  <c r="R3036" i="1" s="1"/>
  <c r="N3037" i="1"/>
  <c r="R3037" i="1" s="1"/>
  <c r="N3038" i="1"/>
  <c r="R3038" i="1" s="1"/>
  <c r="N3039" i="1"/>
  <c r="R3039" i="1" s="1"/>
  <c r="N3040" i="1"/>
  <c r="R3040" i="1" s="1"/>
  <c r="N3041" i="1"/>
  <c r="R3041" i="1" s="1"/>
  <c r="N3042" i="1"/>
  <c r="R3042" i="1" s="1"/>
  <c r="N3043" i="1"/>
  <c r="R3043" i="1" s="1"/>
  <c r="N3044" i="1"/>
  <c r="R3044" i="1" s="1"/>
  <c r="N3045" i="1"/>
  <c r="R3045" i="1" s="1"/>
  <c r="N3046" i="1"/>
  <c r="R3046" i="1" s="1"/>
  <c r="N3047" i="1"/>
  <c r="R3047" i="1" s="1"/>
  <c r="N3048" i="1"/>
  <c r="R3048" i="1" s="1"/>
  <c r="N3049" i="1"/>
  <c r="R3049" i="1" s="1"/>
  <c r="N3050" i="1"/>
  <c r="R3050" i="1" s="1"/>
  <c r="N3051" i="1"/>
  <c r="R3051" i="1" s="1"/>
  <c r="N3052" i="1"/>
  <c r="R3052" i="1" s="1"/>
  <c r="N3053" i="1"/>
  <c r="R3053" i="1" s="1"/>
  <c r="N3054" i="1"/>
  <c r="R3054" i="1" s="1"/>
  <c r="N3055" i="1"/>
  <c r="R3055" i="1" s="1"/>
  <c r="N3056" i="1"/>
  <c r="R3056" i="1" s="1"/>
  <c r="N3057" i="1"/>
  <c r="R3057" i="1" s="1"/>
  <c r="N3058" i="1"/>
  <c r="R3058" i="1" s="1"/>
  <c r="N3059" i="1"/>
  <c r="R3059" i="1" s="1"/>
  <c r="N3060" i="1"/>
  <c r="R3060" i="1" s="1"/>
  <c r="N3061" i="1"/>
  <c r="R3061" i="1" s="1"/>
  <c r="N3062" i="1"/>
  <c r="R3062" i="1" s="1"/>
  <c r="N3063" i="1"/>
  <c r="R3063" i="1" s="1"/>
  <c r="N3064" i="1"/>
  <c r="R3064" i="1" s="1"/>
  <c r="N3065" i="1"/>
  <c r="R3065" i="1" s="1"/>
  <c r="N3066" i="1"/>
  <c r="R3066" i="1" s="1"/>
  <c r="N3067" i="1"/>
  <c r="R3067" i="1" s="1"/>
  <c r="N3068" i="1"/>
  <c r="R3068" i="1" s="1"/>
  <c r="N3069" i="1"/>
  <c r="R3069" i="1" s="1"/>
  <c r="N3070" i="1"/>
  <c r="R3070" i="1" s="1"/>
  <c r="N3071" i="1"/>
  <c r="R3071" i="1" s="1"/>
  <c r="N3072" i="1"/>
  <c r="R3072" i="1" s="1"/>
  <c r="N3073" i="1"/>
  <c r="R3073" i="1" s="1"/>
  <c r="N3074" i="1"/>
  <c r="R3074" i="1" s="1"/>
  <c r="N3075" i="1"/>
  <c r="R3075" i="1" s="1"/>
  <c r="N3076" i="1"/>
  <c r="R3076" i="1" s="1"/>
  <c r="N3077" i="1"/>
  <c r="R3077" i="1" s="1"/>
  <c r="N3078" i="1"/>
  <c r="R3078" i="1" s="1"/>
  <c r="N3079" i="1"/>
  <c r="R3079" i="1" s="1"/>
  <c r="N3080" i="1"/>
  <c r="R3080" i="1" s="1"/>
  <c r="N3081" i="1"/>
  <c r="R3081" i="1" s="1"/>
  <c r="N3082" i="1"/>
  <c r="R3082" i="1" s="1"/>
  <c r="N3083" i="1"/>
  <c r="R3083" i="1" s="1"/>
  <c r="N3084" i="1"/>
  <c r="R3084" i="1" s="1"/>
  <c r="N3085" i="1"/>
  <c r="R3085" i="1" s="1"/>
  <c r="N3086" i="1"/>
  <c r="R3086" i="1" s="1"/>
  <c r="N3087" i="1"/>
  <c r="R3087" i="1" s="1"/>
  <c r="N3088" i="1"/>
  <c r="R3088" i="1" s="1"/>
  <c r="N3089" i="1"/>
  <c r="R3089" i="1" s="1"/>
  <c r="N3090" i="1"/>
  <c r="R3090" i="1" s="1"/>
  <c r="N3091" i="1"/>
  <c r="R3091" i="1" s="1"/>
  <c r="N3092" i="1"/>
  <c r="R3092" i="1" s="1"/>
  <c r="N3093" i="1"/>
  <c r="R3093" i="1" s="1"/>
  <c r="N3094" i="1"/>
  <c r="R3094" i="1" s="1"/>
  <c r="N3095" i="1"/>
  <c r="R3095" i="1" s="1"/>
  <c r="N3096" i="1"/>
  <c r="R3096" i="1" s="1"/>
  <c r="N3097" i="1"/>
  <c r="R3097" i="1" s="1"/>
  <c r="N3098" i="1"/>
  <c r="R3098" i="1" s="1"/>
  <c r="N3099" i="1"/>
  <c r="R3099" i="1" s="1"/>
  <c r="N3100" i="1"/>
  <c r="R3100" i="1" s="1"/>
  <c r="N3101" i="1"/>
  <c r="R3101" i="1" s="1"/>
  <c r="N3102" i="1"/>
  <c r="R3102" i="1" s="1"/>
  <c r="N3103" i="1"/>
  <c r="R3103" i="1" s="1"/>
  <c r="N3104" i="1"/>
  <c r="R3104" i="1" s="1"/>
  <c r="N3105" i="1"/>
  <c r="R3105" i="1" s="1"/>
  <c r="N3106" i="1"/>
  <c r="R3106" i="1" s="1"/>
  <c r="N3107" i="1"/>
  <c r="R3107" i="1" s="1"/>
  <c r="N3108" i="1"/>
  <c r="R3108" i="1" s="1"/>
  <c r="N3109" i="1"/>
  <c r="R3109" i="1" s="1"/>
  <c r="N3110" i="1"/>
  <c r="R3110" i="1" s="1"/>
  <c r="N3111" i="1"/>
  <c r="N3112" i="1"/>
  <c r="R3112" i="1" s="1"/>
  <c r="N3113" i="1"/>
  <c r="R3113" i="1" s="1"/>
  <c r="N3114" i="1"/>
  <c r="R3114" i="1" s="1"/>
  <c r="N3115" i="1"/>
  <c r="R3115" i="1" s="1"/>
  <c r="N3116" i="1"/>
  <c r="R3116" i="1" s="1"/>
  <c r="N3117" i="1"/>
  <c r="R3117" i="1" s="1"/>
  <c r="N3118" i="1"/>
  <c r="R3118" i="1" s="1"/>
  <c r="N3119" i="1"/>
  <c r="R3119" i="1" s="1"/>
  <c r="N3120" i="1"/>
  <c r="R3120" i="1" s="1"/>
  <c r="N3121" i="1"/>
  <c r="R3121" i="1" s="1"/>
  <c r="N3122" i="1"/>
  <c r="R3122" i="1" s="1"/>
  <c r="N3123" i="1"/>
  <c r="R3123" i="1" s="1"/>
  <c r="N3124" i="1"/>
  <c r="R3124" i="1" s="1"/>
  <c r="N3125" i="1"/>
  <c r="R3125" i="1" s="1"/>
  <c r="N3126" i="1"/>
  <c r="R3126" i="1" s="1"/>
  <c r="N3127" i="1"/>
  <c r="R3127" i="1" s="1"/>
  <c r="N3128" i="1"/>
  <c r="R3128" i="1" s="1"/>
  <c r="N3129" i="1"/>
  <c r="R3129" i="1" s="1"/>
  <c r="N3130" i="1"/>
  <c r="R3130" i="1" s="1"/>
  <c r="N3131" i="1"/>
  <c r="R3131" i="1" s="1"/>
  <c r="N3132" i="1"/>
  <c r="R3132" i="1" s="1"/>
  <c r="N3133" i="1"/>
  <c r="R3133" i="1" s="1"/>
  <c r="N3134" i="1"/>
  <c r="R3134" i="1" s="1"/>
  <c r="N3135" i="1"/>
  <c r="R3135" i="1" s="1"/>
  <c r="N3136" i="1"/>
  <c r="R3136" i="1" s="1"/>
  <c r="N3137" i="1"/>
  <c r="R3137" i="1" s="1"/>
  <c r="N3138" i="1"/>
  <c r="R3138" i="1" s="1"/>
  <c r="N3139" i="1"/>
  <c r="R3139" i="1" s="1"/>
  <c r="N3140" i="1"/>
  <c r="R3140" i="1" s="1"/>
  <c r="N3141" i="1"/>
  <c r="R3141" i="1" s="1"/>
  <c r="N3142" i="1"/>
  <c r="R3142" i="1" s="1"/>
  <c r="N3143" i="1"/>
  <c r="R3143" i="1" s="1"/>
  <c r="N3144" i="1"/>
  <c r="R3144" i="1" s="1"/>
  <c r="N3145" i="1"/>
  <c r="R3145" i="1" s="1"/>
  <c r="N3146" i="1"/>
  <c r="R3146" i="1" s="1"/>
  <c r="N3147" i="1"/>
  <c r="R3147" i="1" s="1"/>
  <c r="N3148" i="1"/>
  <c r="R3148" i="1" s="1"/>
  <c r="N3149" i="1"/>
  <c r="R3149" i="1" s="1"/>
  <c r="N3150" i="1"/>
  <c r="R3150" i="1" s="1"/>
  <c r="N3151" i="1"/>
  <c r="R3151" i="1" s="1"/>
  <c r="N3152" i="1"/>
  <c r="R3152" i="1" s="1"/>
  <c r="N3153" i="1"/>
  <c r="R3153" i="1" s="1"/>
  <c r="N3154" i="1"/>
  <c r="R3154" i="1" s="1"/>
  <c r="N3155" i="1"/>
  <c r="R3155" i="1" s="1"/>
  <c r="N3156" i="1"/>
  <c r="R3156" i="1" s="1"/>
  <c r="N3157" i="1"/>
  <c r="R3157" i="1" s="1"/>
  <c r="N3158" i="1"/>
  <c r="R3158" i="1" s="1"/>
  <c r="N3159" i="1"/>
  <c r="R3159" i="1" s="1"/>
  <c r="N3160" i="1"/>
  <c r="R3160" i="1" s="1"/>
  <c r="N3161" i="1"/>
  <c r="R3161" i="1" s="1"/>
  <c r="N3162" i="1"/>
  <c r="R3162" i="1" s="1"/>
  <c r="N3163" i="1"/>
  <c r="R3163" i="1" s="1"/>
  <c r="N3164" i="1"/>
  <c r="R3164" i="1" s="1"/>
  <c r="N3165" i="1"/>
  <c r="R3165" i="1" s="1"/>
  <c r="N3166" i="1"/>
  <c r="R3166" i="1" s="1"/>
  <c r="N3167" i="1"/>
  <c r="R3167" i="1" s="1"/>
  <c r="N3168" i="1"/>
  <c r="R3168" i="1" s="1"/>
  <c r="N3169" i="1"/>
  <c r="R3169" i="1" s="1"/>
  <c r="N3170" i="1"/>
  <c r="R3170" i="1" s="1"/>
  <c r="N3171" i="1"/>
  <c r="R3171" i="1" s="1"/>
  <c r="N3172" i="1"/>
  <c r="R3172" i="1" s="1"/>
  <c r="N3173" i="1"/>
  <c r="R3173" i="1" s="1"/>
  <c r="N3174" i="1"/>
  <c r="R3174" i="1" s="1"/>
  <c r="N3175" i="1"/>
  <c r="R3175" i="1" s="1"/>
  <c r="N3176" i="1"/>
  <c r="R3176" i="1" s="1"/>
  <c r="N3177" i="1"/>
  <c r="R3177" i="1" s="1"/>
  <c r="N3178" i="1"/>
  <c r="R3178" i="1" s="1"/>
  <c r="N3179" i="1"/>
  <c r="R3179" i="1" s="1"/>
  <c r="N3180" i="1"/>
  <c r="R3180" i="1" s="1"/>
  <c r="N3181" i="1"/>
  <c r="R3181" i="1" s="1"/>
  <c r="N3182" i="1"/>
  <c r="R3182" i="1" s="1"/>
  <c r="N3183" i="1"/>
  <c r="R3183" i="1" s="1"/>
  <c r="N3184" i="1"/>
  <c r="R3184" i="1" s="1"/>
  <c r="N3185" i="1"/>
  <c r="R3185" i="1" s="1"/>
  <c r="N3186" i="1"/>
  <c r="R3186" i="1" s="1"/>
  <c r="N3187" i="1"/>
  <c r="R3187" i="1" s="1"/>
  <c r="N3188" i="1"/>
  <c r="R3188" i="1" s="1"/>
  <c r="N3189" i="1"/>
  <c r="R3189" i="1" s="1"/>
  <c r="N3190" i="1"/>
  <c r="R3190" i="1" s="1"/>
  <c r="N3191" i="1"/>
  <c r="R3191" i="1" s="1"/>
  <c r="N3192" i="1"/>
  <c r="R3192" i="1" s="1"/>
  <c r="N3193" i="1"/>
  <c r="R3193" i="1" s="1"/>
  <c r="N3194" i="1"/>
  <c r="R3194" i="1" s="1"/>
  <c r="N3195" i="1"/>
  <c r="N3196" i="1"/>
  <c r="N3197" i="1"/>
  <c r="R3197" i="1" s="1"/>
  <c r="N3198" i="1"/>
  <c r="R3198" i="1" s="1"/>
  <c r="N3199" i="1"/>
  <c r="R3199" i="1" s="1"/>
  <c r="N3200" i="1"/>
  <c r="R3200" i="1" s="1"/>
  <c r="N3201" i="1"/>
  <c r="R3201" i="1" s="1"/>
  <c r="N3202" i="1"/>
  <c r="R3202" i="1" s="1"/>
  <c r="N3203" i="1"/>
  <c r="R3203" i="1" s="1"/>
  <c r="N3204" i="1"/>
  <c r="R3204" i="1" s="1"/>
  <c r="N3205" i="1"/>
  <c r="R3205" i="1" s="1"/>
  <c r="N3206" i="1"/>
  <c r="R3206" i="1" s="1"/>
  <c r="N3207" i="1"/>
  <c r="R3207" i="1" s="1"/>
  <c r="N3208" i="1"/>
  <c r="R3208" i="1" s="1"/>
  <c r="N3209" i="1"/>
  <c r="R3209" i="1" s="1"/>
  <c r="N3210" i="1"/>
  <c r="R3210" i="1" s="1"/>
  <c r="N3211" i="1"/>
  <c r="R3211" i="1" s="1"/>
  <c r="N3212" i="1"/>
  <c r="R3212" i="1" s="1"/>
  <c r="N3213" i="1"/>
  <c r="R3213" i="1" s="1"/>
  <c r="N3214" i="1"/>
  <c r="R3214" i="1" s="1"/>
  <c r="N3215" i="1"/>
  <c r="R3215" i="1" s="1"/>
  <c r="N3216" i="1"/>
  <c r="R3216" i="1" s="1"/>
  <c r="N3217" i="1"/>
  <c r="R3217" i="1" s="1"/>
  <c r="N3218" i="1"/>
  <c r="R3218" i="1" s="1"/>
  <c r="N3219" i="1"/>
  <c r="N3220" i="1"/>
  <c r="R3220" i="1" s="1"/>
  <c r="N3221" i="1"/>
  <c r="R3221" i="1" s="1"/>
  <c r="N3222" i="1"/>
  <c r="R3222" i="1" s="1"/>
  <c r="N3223" i="1"/>
  <c r="R3223" i="1" s="1"/>
  <c r="N3224" i="1"/>
  <c r="R3224" i="1" s="1"/>
  <c r="N3225" i="1"/>
  <c r="R3225" i="1" s="1"/>
  <c r="N3226" i="1"/>
  <c r="R3226" i="1" s="1"/>
  <c r="N3227" i="1"/>
  <c r="R3227" i="1" s="1"/>
  <c r="N3228" i="1"/>
  <c r="R3228" i="1" s="1"/>
  <c r="N3229" i="1"/>
  <c r="R3229" i="1" s="1"/>
  <c r="N3230" i="1"/>
  <c r="R3230" i="1" s="1"/>
  <c r="N3231" i="1"/>
  <c r="R3231" i="1" s="1"/>
  <c r="N3232" i="1"/>
  <c r="R3232" i="1" s="1"/>
  <c r="N3233" i="1"/>
  <c r="R3233" i="1" s="1"/>
  <c r="N3234" i="1"/>
  <c r="R3234" i="1" s="1"/>
  <c r="N3235" i="1"/>
  <c r="R3235" i="1" s="1"/>
  <c r="N3236" i="1"/>
  <c r="R3236" i="1" s="1"/>
  <c r="N3237" i="1"/>
  <c r="R3237" i="1" s="1"/>
  <c r="N3238" i="1"/>
  <c r="R3238" i="1" s="1"/>
  <c r="N3239" i="1"/>
  <c r="R3239" i="1" s="1"/>
  <c r="N3240" i="1"/>
  <c r="R3240" i="1" s="1"/>
  <c r="N3241" i="1"/>
  <c r="R3241" i="1" s="1"/>
  <c r="N3242" i="1"/>
  <c r="R3242" i="1" s="1"/>
  <c r="N3243" i="1"/>
  <c r="R3243" i="1" s="1"/>
  <c r="N3244" i="1"/>
  <c r="R3244" i="1" s="1"/>
  <c r="N3245" i="1"/>
  <c r="R3245" i="1" s="1"/>
  <c r="N3246" i="1"/>
  <c r="R3246" i="1" s="1"/>
  <c r="N3247" i="1"/>
  <c r="R3247" i="1" s="1"/>
  <c r="N3248" i="1"/>
  <c r="R3248" i="1" s="1"/>
  <c r="N3249" i="1"/>
  <c r="R3249" i="1" s="1"/>
  <c r="N3250" i="1"/>
  <c r="R3250" i="1" s="1"/>
  <c r="N3251" i="1"/>
  <c r="R3251" i="1" s="1"/>
  <c r="N3252" i="1"/>
  <c r="R3252" i="1" s="1"/>
  <c r="N3253" i="1"/>
  <c r="R3253" i="1" s="1"/>
  <c r="N3254" i="1"/>
  <c r="R3254" i="1" s="1"/>
  <c r="N3255" i="1"/>
  <c r="R3255" i="1" s="1"/>
  <c r="N3256" i="1"/>
  <c r="R3256" i="1" s="1"/>
  <c r="N3257" i="1"/>
  <c r="R3257" i="1" s="1"/>
  <c r="N3258" i="1"/>
  <c r="R3258" i="1" s="1"/>
  <c r="N3259" i="1"/>
  <c r="R3259" i="1" s="1"/>
  <c r="N3260" i="1"/>
  <c r="R3260" i="1" s="1"/>
  <c r="N3261" i="1"/>
  <c r="R3261" i="1" s="1"/>
  <c r="N3262" i="1"/>
  <c r="R3262" i="1" s="1"/>
  <c r="N3263" i="1"/>
  <c r="R3263" i="1" s="1"/>
  <c r="N3264" i="1"/>
  <c r="R3264" i="1" s="1"/>
  <c r="N3265" i="1"/>
  <c r="R3265" i="1" s="1"/>
  <c r="N3266" i="1"/>
  <c r="R3266" i="1" s="1"/>
  <c r="N3267" i="1"/>
  <c r="R3267" i="1" s="1"/>
  <c r="N3268" i="1"/>
  <c r="R3268" i="1" s="1"/>
  <c r="N3269" i="1"/>
  <c r="R3269" i="1" s="1"/>
  <c r="N3270" i="1"/>
  <c r="R3270" i="1" s="1"/>
  <c r="N3271" i="1"/>
  <c r="R3271" i="1" s="1"/>
  <c r="N3272" i="1"/>
  <c r="R3272" i="1" s="1"/>
  <c r="N3273" i="1"/>
  <c r="R3273" i="1" s="1"/>
  <c r="N3274" i="1"/>
  <c r="R3274" i="1" s="1"/>
  <c r="N3275" i="1"/>
  <c r="R3275" i="1" s="1"/>
  <c r="N3276" i="1"/>
  <c r="R3276" i="1" s="1"/>
  <c r="N3277" i="1"/>
  <c r="R3277" i="1" s="1"/>
  <c r="N3278" i="1"/>
  <c r="R3278" i="1" s="1"/>
  <c r="N3279" i="1"/>
  <c r="R3279" i="1" s="1"/>
  <c r="N3280" i="1"/>
  <c r="N3281" i="1"/>
  <c r="N3282" i="1"/>
  <c r="N3283" i="1"/>
  <c r="R3283" i="1" s="1"/>
  <c r="N3284" i="1"/>
  <c r="R3284" i="1" s="1"/>
  <c r="N3285" i="1"/>
  <c r="R3285" i="1" s="1"/>
  <c r="N3286" i="1"/>
  <c r="R3286" i="1" s="1"/>
  <c r="N3287" i="1"/>
  <c r="R3287" i="1" s="1"/>
  <c r="N3288" i="1"/>
  <c r="R3288" i="1" s="1"/>
  <c r="N3289" i="1"/>
  <c r="R3289" i="1" s="1"/>
  <c r="N3290" i="1"/>
  <c r="R3290" i="1" s="1"/>
  <c r="N3291" i="1"/>
  <c r="R3291" i="1" s="1"/>
  <c r="N3292" i="1"/>
  <c r="R3292" i="1" s="1"/>
  <c r="N3293" i="1"/>
  <c r="R3293" i="1" s="1"/>
  <c r="N3294" i="1"/>
  <c r="R3294" i="1" s="1"/>
  <c r="N3295" i="1"/>
  <c r="R3295" i="1" s="1"/>
  <c r="N3296" i="1"/>
  <c r="R3296" i="1" s="1"/>
  <c r="N3297" i="1"/>
  <c r="R3297" i="1" s="1"/>
  <c r="N3298" i="1"/>
  <c r="R3298" i="1" s="1"/>
  <c r="N3299" i="1"/>
  <c r="R3299" i="1" s="1"/>
  <c r="N3300" i="1"/>
  <c r="R3300" i="1" s="1"/>
  <c r="N3301" i="1"/>
  <c r="R3301" i="1" s="1"/>
  <c r="N3302" i="1"/>
  <c r="R3302" i="1" s="1"/>
  <c r="N3303" i="1"/>
  <c r="R3303" i="1" s="1"/>
  <c r="N3304" i="1"/>
  <c r="R3304" i="1" s="1"/>
  <c r="N3305" i="1"/>
  <c r="R3305" i="1" s="1"/>
  <c r="N3306" i="1"/>
  <c r="R3306" i="1" s="1"/>
  <c r="N3307" i="1"/>
  <c r="R3307" i="1" s="1"/>
  <c r="N3308" i="1"/>
  <c r="R3308" i="1" s="1"/>
  <c r="N3309" i="1"/>
  <c r="R3309" i="1" s="1"/>
  <c r="N3310" i="1"/>
  <c r="R3310" i="1" s="1"/>
  <c r="N3311" i="1"/>
  <c r="R3311" i="1" s="1"/>
  <c r="N3312" i="1"/>
  <c r="R3312" i="1" s="1"/>
  <c r="N3313" i="1"/>
  <c r="R3313" i="1" s="1"/>
  <c r="N3314" i="1"/>
  <c r="R3314" i="1" s="1"/>
  <c r="N3315" i="1"/>
  <c r="R3315" i="1" s="1"/>
  <c r="N3316" i="1"/>
  <c r="R3316" i="1" s="1"/>
  <c r="N3317" i="1"/>
  <c r="R3317" i="1" s="1"/>
  <c r="N3318" i="1"/>
  <c r="R3318" i="1" s="1"/>
  <c r="N3319" i="1"/>
  <c r="R3319" i="1" s="1"/>
  <c r="N3320" i="1"/>
  <c r="R3320" i="1" s="1"/>
  <c r="N3321" i="1"/>
  <c r="R3321" i="1" s="1"/>
  <c r="N3322" i="1"/>
  <c r="R3322" i="1" s="1"/>
  <c r="N3323" i="1"/>
  <c r="R3323" i="1" s="1"/>
  <c r="N3324" i="1"/>
  <c r="R3324" i="1" s="1"/>
  <c r="N3325" i="1"/>
  <c r="R3325" i="1" s="1"/>
  <c r="N3326" i="1"/>
  <c r="R3326" i="1" s="1"/>
  <c r="N3327" i="1"/>
  <c r="R3327" i="1" s="1"/>
  <c r="N3328" i="1"/>
  <c r="R3328" i="1" s="1"/>
  <c r="N3329" i="1"/>
  <c r="R3329" i="1" s="1"/>
  <c r="N3330" i="1"/>
  <c r="R3330" i="1" s="1"/>
  <c r="N3331" i="1"/>
  <c r="R3331" i="1" s="1"/>
  <c r="N3332" i="1"/>
  <c r="R3332" i="1" s="1"/>
  <c r="N3333" i="1"/>
  <c r="R3333" i="1" s="1"/>
  <c r="N3334" i="1"/>
  <c r="R3334" i="1" s="1"/>
  <c r="N3335" i="1"/>
  <c r="R3335" i="1" s="1"/>
  <c r="N3336" i="1"/>
  <c r="R3336" i="1" s="1"/>
  <c r="N3337" i="1"/>
  <c r="R3337" i="1" s="1"/>
  <c r="N3338" i="1"/>
  <c r="R3338" i="1" s="1"/>
  <c r="N3339" i="1"/>
  <c r="R3339" i="1" s="1"/>
  <c r="N3340" i="1"/>
  <c r="R3340" i="1" s="1"/>
  <c r="N3341" i="1"/>
  <c r="R3341" i="1" s="1"/>
  <c r="N3342" i="1"/>
  <c r="R3342" i="1" s="1"/>
  <c r="N3343" i="1"/>
  <c r="R3343" i="1" s="1"/>
  <c r="N3344" i="1"/>
  <c r="R3344" i="1" s="1"/>
  <c r="N3345" i="1"/>
  <c r="R3345" i="1" s="1"/>
  <c r="N3346" i="1"/>
  <c r="R3346" i="1" s="1"/>
  <c r="N3347" i="1"/>
  <c r="R3347" i="1" s="1"/>
  <c r="N3348" i="1"/>
  <c r="R3348" i="1" s="1"/>
  <c r="N3349" i="1"/>
  <c r="R3349" i="1" s="1"/>
  <c r="N3350" i="1"/>
  <c r="R3350" i="1" s="1"/>
  <c r="N3351" i="1"/>
  <c r="R3351" i="1" s="1"/>
  <c r="N3352" i="1"/>
  <c r="R3352" i="1" s="1"/>
  <c r="N3353" i="1"/>
  <c r="R3353" i="1" s="1"/>
  <c r="N3354" i="1"/>
  <c r="R3354" i="1" s="1"/>
  <c r="N3355" i="1"/>
  <c r="R3355" i="1" s="1"/>
  <c r="N3356" i="1"/>
  <c r="R3356" i="1" s="1"/>
  <c r="N3357" i="1"/>
  <c r="R3357" i="1" s="1"/>
  <c r="N3358" i="1"/>
  <c r="R3358" i="1" s="1"/>
  <c r="N3359" i="1"/>
  <c r="R3359" i="1" s="1"/>
  <c r="N3360" i="1"/>
  <c r="R3360" i="1" s="1"/>
  <c r="N3361" i="1"/>
  <c r="R3361" i="1" s="1"/>
  <c r="N3362" i="1"/>
  <c r="R3362" i="1" s="1"/>
  <c r="N3363" i="1"/>
  <c r="R3363" i="1" s="1"/>
  <c r="N3364" i="1"/>
  <c r="R3364" i="1" s="1"/>
  <c r="N3365" i="1"/>
  <c r="R3365" i="1" s="1"/>
  <c r="N3366" i="1"/>
  <c r="R3366" i="1" s="1"/>
  <c r="N3367" i="1"/>
  <c r="R3367" i="1" s="1"/>
  <c r="N3368" i="1"/>
  <c r="R3368" i="1" s="1"/>
  <c r="N3369" i="1"/>
  <c r="R3369" i="1" s="1"/>
  <c r="N3370" i="1"/>
  <c r="R3370" i="1" s="1"/>
  <c r="N3371" i="1"/>
  <c r="R3371" i="1" s="1"/>
  <c r="N3372" i="1"/>
  <c r="R3372" i="1" s="1"/>
  <c r="N3373" i="1"/>
  <c r="R3373" i="1" s="1"/>
  <c r="N3374" i="1"/>
  <c r="R3374" i="1" s="1"/>
  <c r="N3375" i="1"/>
  <c r="R3375" i="1" s="1"/>
  <c r="N3376" i="1"/>
  <c r="R3376" i="1" s="1"/>
  <c r="N3377" i="1"/>
  <c r="R3377" i="1" s="1"/>
  <c r="N3378" i="1"/>
  <c r="R3378" i="1" s="1"/>
  <c r="N3379" i="1"/>
  <c r="R3379" i="1" s="1"/>
  <c r="N3380" i="1"/>
  <c r="R3380" i="1" s="1"/>
  <c r="N3381" i="1"/>
  <c r="R3381" i="1" s="1"/>
  <c r="N3382" i="1"/>
  <c r="R3382" i="1" s="1"/>
  <c r="N3383" i="1"/>
  <c r="R3383" i="1" s="1"/>
  <c r="N3384" i="1"/>
  <c r="R3384" i="1" s="1"/>
  <c r="N3385" i="1"/>
  <c r="R3385" i="1" s="1"/>
  <c r="N3386" i="1"/>
  <c r="R3386" i="1" s="1"/>
  <c r="N3387" i="1"/>
  <c r="R3387" i="1" s="1"/>
  <c r="N3388" i="1"/>
  <c r="R3388" i="1" s="1"/>
  <c r="N3389" i="1"/>
  <c r="R3389" i="1" s="1"/>
  <c r="N3390" i="1"/>
  <c r="R3390" i="1" s="1"/>
  <c r="N3391" i="1"/>
  <c r="R3391" i="1" s="1"/>
  <c r="N3392" i="1"/>
  <c r="R3392" i="1" s="1"/>
  <c r="N3393" i="1"/>
  <c r="R3393" i="1" s="1"/>
  <c r="N3394" i="1"/>
  <c r="R3394" i="1" s="1"/>
  <c r="N3395" i="1"/>
  <c r="R3395" i="1" s="1"/>
  <c r="N3396" i="1"/>
  <c r="R3396" i="1" s="1"/>
  <c r="N3397" i="1"/>
  <c r="R3397" i="1" s="1"/>
  <c r="N3398" i="1"/>
  <c r="R3398" i="1" s="1"/>
  <c r="N3399" i="1"/>
  <c r="R3399" i="1" s="1"/>
  <c r="N3400" i="1"/>
  <c r="R3400" i="1" s="1"/>
  <c r="N3401" i="1"/>
  <c r="R3401" i="1" s="1"/>
  <c r="N3402" i="1"/>
  <c r="R3402" i="1" s="1"/>
  <c r="N3403" i="1"/>
  <c r="R3403" i="1" s="1"/>
  <c r="N3404" i="1"/>
  <c r="R3404" i="1" s="1"/>
  <c r="N3405" i="1"/>
  <c r="R3405" i="1" s="1"/>
  <c r="N3406" i="1"/>
  <c r="R3406" i="1" s="1"/>
  <c r="N3407" i="1"/>
  <c r="R3407" i="1" s="1"/>
  <c r="N3408" i="1"/>
  <c r="R3408" i="1" s="1"/>
  <c r="N3409" i="1"/>
  <c r="R3409" i="1" s="1"/>
  <c r="N3410" i="1"/>
  <c r="R3410" i="1" s="1"/>
  <c r="N3411" i="1"/>
  <c r="R3411" i="1" s="1"/>
  <c r="N3412" i="1"/>
  <c r="R3412" i="1" s="1"/>
  <c r="N3413" i="1"/>
  <c r="R3413" i="1" s="1"/>
  <c r="N3414" i="1"/>
  <c r="R3414" i="1" s="1"/>
  <c r="N3415" i="1"/>
  <c r="R3415" i="1" s="1"/>
  <c r="N3416" i="1"/>
  <c r="R3416" i="1" s="1"/>
  <c r="N3417" i="1"/>
  <c r="R3417" i="1" s="1"/>
  <c r="N3418" i="1"/>
  <c r="R3418" i="1" s="1"/>
  <c r="N3419" i="1"/>
  <c r="R3419" i="1" s="1"/>
  <c r="N3420" i="1"/>
  <c r="R3420" i="1" s="1"/>
  <c r="N3421" i="1"/>
  <c r="R3421" i="1" s="1"/>
  <c r="N3422" i="1"/>
  <c r="R3422" i="1" s="1"/>
  <c r="N3423" i="1"/>
  <c r="R3423" i="1" s="1"/>
  <c r="N3424" i="1"/>
  <c r="R3424" i="1" s="1"/>
  <c r="N3425" i="1"/>
  <c r="R3425" i="1" s="1"/>
  <c r="N3426" i="1"/>
  <c r="R3426" i="1" s="1"/>
  <c r="N3427" i="1"/>
  <c r="R3427" i="1" s="1"/>
  <c r="N3428" i="1"/>
  <c r="R3428" i="1" s="1"/>
  <c r="N3429" i="1"/>
  <c r="R3429" i="1" s="1"/>
  <c r="N3430" i="1"/>
  <c r="R3430" i="1" s="1"/>
  <c r="N3431" i="1"/>
  <c r="R3431" i="1" s="1"/>
  <c r="N3432" i="1"/>
  <c r="R3432" i="1" s="1"/>
  <c r="N3433" i="1"/>
  <c r="R3433" i="1" s="1"/>
  <c r="N3434" i="1"/>
  <c r="R3434" i="1" s="1"/>
  <c r="N3435" i="1"/>
  <c r="R3435" i="1" s="1"/>
  <c r="N3436" i="1"/>
  <c r="R3436" i="1" s="1"/>
  <c r="N3437" i="1"/>
  <c r="R3437" i="1" s="1"/>
  <c r="N3438" i="1"/>
  <c r="R3438" i="1" s="1"/>
  <c r="N3439" i="1"/>
  <c r="R3439" i="1" s="1"/>
  <c r="N3440" i="1"/>
  <c r="R3440" i="1" s="1"/>
  <c r="N3441" i="1"/>
  <c r="R3441" i="1" s="1"/>
  <c r="N3442" i="1"/>
  <c r="R3442" i="1" s="1"/>
  <c r="N3443" i="1"/>
  <c r="R3443" i="1" s="1"/>
  <c r="N3444" i="1"/>
  <c r="R3444" i="1" s="1"/>
  <c r="N3445" i="1"/>
  <c r="R3445" i="1" s="1"/>
  <c r="N3446" i="1"/>
  <c r="R3446" i="1" s="1"/>
  <c r="N3447" i="1"/>
  <c r="R3447" i="1" s="1"/>
  <c r="N3448" i="1"/>
  <c r="R3448" i="1" s="1"/>
  <c r="N3449" i="1"/>
  <c r="R3449" i="1" s="1"/>
  <c r="N3450" i="1"/>
  <c r="R3450" i="1" s="1"/>
  <c r="N3451" i="1"/>
  <c r="R3451" i="1" s="1"/>
  <c r="N3452" i="1"/>
  <c r="R3452" i="1" s="1"/>
  <c r="N3453" i="1"/>
  <c r="R3453" i="1" s="1"/>
  <c r="N3454" i="1"/>
  <c r="R3454" i="1" s="1"/>
  <c r="N3455" i="1"/>
  <c r="R3455" i="1" s="1"/>
  <c r="N3456" i="1"/>
  <c r="R3456" i="1" s="1"/>
  <c r="N3457" i="1"/>
  <c r="R3457" i="1" s="1"/>
  <c r="N3458" i="1"/>
  <c r="R3458" i="1" s="1"/>
  <c r="N3459" i="1"/>
  <c r="R3459" i="1" s="1"/>
  <c r="N3460" i="1"/>
  <c r="R3460" i="1" s="1"/>
  <c r="N3461" i="1"/>
  <c r="R3461" i="1" s="1"/>
  <c r="N3462" i="1"/>
  <c r="R3462" i="1" s="1"/>
  <c r="N3463" i="1"/>
  <c r="R3463" i="1" s="1"/>
  <c r="N3464" i="1"/>
  <c r="R3464" i="1" s="1"/>
  <c r="N3465" i="1"/>
  <c r="R3465" i="1" s="1"/>
  <c r="N3466" i="1"/>
  <c r="R3466" i="1" s="1"/>
  <c r="N3467" i="1"/>
  <c r="R3467" i="1" s="1"/>
  <c r="N3468" i="1"/>
  <c r="R3468" i="1" s="1"/>
  <c r="N3469" i="1"/>
  <c r="R3469" i="1" s="1"/>
  <c r="N3470" i="1"/>
  <c r="R3470" i="1" s="1"/>
  <c r="N3471" i="1"/>
  <c r="N3472" i="1"/>
  <c r="R3472" i="1" s="1"/>
  <c r="N3473" i="1"/>
  <c r="R3473" i="1" s="1"/>
  <c r="N3474" i="1"/>
  <c r="R3474" i="1" s="1"/>
  <c r="N3475" i="1"/>
  <c r="R3475" i="1" s="1"/>
  <c r="N3476" i="1"/>
  <c r="R3476" i="1" s="1"/>
  <c r="N3477" i="1"/>
  <c r="R3477" i="1" s="1"/>
  <c r="N3478" i="1"/>
  <c r="R3478" i="1" s="1"/>
  <c r="N3479" i="1"/>
  <c r="R3479" i="1" s="1"/>
  <c r="N3480" i="1"/>
  <c r="R3480" i="1" s="1"/>
  <c r="N3481" i="1"/>
  <c r="R3481" i="1" s="1"/>
  <c r="N3482" i="1"/>
  <c r="R3482" i="1" s="1"/>
  <c r="N3483" i="1"/>
  <c r="R3483" i="1" s="1"/>
  <c r="N3484" i="1"/>
  <c r="R3484" i="1" s="1"/>
  <c r="N3485" i="1"/>
  <c r="R3485" i="1" s="1"/>
  <c r="N3486" i="1"/>
  <c r="R3486" i="1" s="1"/>
  <c r="N3487" i="1"/>
  <c r="R3487" i="1" s="1"/>
  <c r="N3488" i="1"/>
  <c r="R3488" i="1" s="1"/>
  <c r="N3489" i="1"/>
  <c r="R3489" i="1" s="1"/>
  <c r="N3490" i="1"/>
  <c r="R3490" i="1" s="1"/>
  <c r="N3491" i="1"/>
  <c r="R3491" i="1" s="1"/>
  <c r="N3492" i="1"/>
  <c r="R3492" i="1" s="1"/>
  <c r="N3493" i="1"/>
  <c r="R3493" i="1" s="1"/>
  <c r="N3494" i="1"/>
  <c r="R3494" i="1" s="1"/>
  <c r="N3495" i="1"/>
  <c r="R3495" i="1" s="1"/>
  <c r="N3496" i="1"/>
  <c r="R3496" i="1" s="1"/>
  <c r="N3497" i="1"/>
  <c r="R3497" i="1" s="1"/>
  <c r="N3498" i="1"/>
  <c r="R3498" i="1" s="1"/>
  <c r="N3499" i="1"/>
  <c r="R3499" i="1" s="1"/>
  <c r="N3500" i="1"/>
  <c r="R3500" i="1" s="1"/>
  <c r="N3501" i="1"/>
  <c r="R3501" i="1" s="1"/>
  <c r="N3502" i="1"/>
  <c r="R3502" i="1" s="1"/>
  <c r="N3503" i="1"/>
  <c r="R3503" i="1" s="1"/>
  <c r="N3504" i="1"/>
  <c r="R3504" i="1" s="1"/>
  <c r="N3505" i="1"/>
  <c r="R3505" i="1" s="1"/>
  <c r="N3506" i="1"/>
  <c r="R3506" i="1" s="1"/>
  <c r="N3507" i="1"/>
  <c r="R3507" i="1" s="1"/>
  <c r="N3508" i="1"/>
  <c r="N3509" i="1"/>
  <c r="N3510" i="1"/>
  <c r="N3511" i="1"/>
  <c r="R3511" i="1" s="1"/>
  <c r="N3512" i="1"/>
  <c r="R3512" i="1" s="1"/>
  <c r="N3513" i="1"/>
  <c r="R3513" i="1" s="1"/>
  <c r="N3514" i="1"/>
  <c r="R3514" i="1" s="1"/>
  <c r="N3515" i="1"/>
  <c r="R3515" i="1" s="1"/>
  <c r="N3516" i="1"/>
  <c r="R3516" i="1" s="1"/>
  <c r="N3517" i="1"/>
  <c r="R3517" i="1" s="1"/>
  <c r="N3518" i="1"/>
  <c r="R3518" i="1" s="1"/>
  <c r="N3519" i="1"/>
  <c r="R3519" i="1" s="1"/>
  <c r="N3520" i="1"/>
  <c r="R3520" i="1" s="1"/>
  <c r="N3521" i="1"/>
  <c r="R3521" i="1" s="1"/>
  <c r="N3522" i="1"/>
  <c r="R3522" i="1" s="1"/>
  <c r="N3523" i="1"/>
  <c r="R3523" i="1" s="1"/>
  <c r="N3524" i="1"/>
  <c r="R3524" i="1" s="1"/>
  <c r="N3525" i="1"/>
  <c r="R3525" i="1" s="1"/>
  <c r="N3526" i="1"/>
  <c r="R3526" i="1" s="1"/>
  <c r="N3527" i="1"/>
  <c r="R3527" i="1" s="1"/>
  <c r="N3528" i="1"/>
  <c r="R3528" i="1" s="1"/>
  <c r="N3529" i="1"/>
  <c r="R3529" i="1" s="1"/>
  <c r="N3530" i="1"/>
  <c r="R3530" i="1" s="1"/>
  <c r="N3531" i="1"/>
  <c r="R3531" i="1" s="1"/>
  <c r="N3532" i="1"/>
  <c r="R3532" i="1" s="1"/>
  <c r="N3533" i="1"/>
  <c r="R3533" i="1" s="1"/>
  <c r="N3534" i="1"/>
  <c r="R3534" i="1" s="1"/>
  <c r="N3535" i="1"/>
  <c r="R3535" i="1" s="1"/>
  <c r="N3536" i="1"/>
  <c r="R3536" i="1" s="1"/>
  <c r="N3537" i="1"/>
  <c r="R3537" i="1" s="1"/>
  <c r="N3538" i="1"/>
  <c r="R3538" i="1" s="1"/>
  <c r="N3539" i="1"/>
  <c r="R3539" i="1" s="1"/>
  <c r="N3540" i="1"/>
  <c r="N3541" i="1"/>
  <c r="R3541" i="1" s="1"/>
  <c r="N3542" i="1"/>
  <c r="R3542" i="1" s="1"/>
  <c r="N3543" i="1"/>
  <c r="R3543" i="1" s="1"/>
  <c r="N3544" i="1"/>
  <c r="R3544" i="1" s="1"/>
  <c r="N3545" i="1"/>
  <c r="R3545" i="1" s="1"/>
  <c r="N3546" i="1"/>
  <c r="R3546" i="1" s="1"/>
  <c r="N3547" i="1"/>
  <c r="R3547" i="1" s="1"/>
  <c r="N3548" i="1"/>
  <c r="R3548" i="1" s="1"/>
  <c r="N3549" i="1"/>
  <c r="R3549" i="1" s="1"/>
  <c r="N3550" i="1"/>
  <c r="R3550" i="1" s="1"/>
  <c r="N3551" i="1"/>
  <c r="R3551" i="1" s="1"/>
  <c r="N3552" i="1"/>
  <c r="R3552" i="1" s="1"/>
  <c r="N3553" i="1"/>
  <c r="R3553" i="1" s="1"/>
  <c r="N3554" i="1"/>
  <c r="R3554" i="1" s="1"/>
  <c r="N3555" i="1"/>
  <c r="R3555" i="1" s="1"/>
  <c r="N3556" i="1"/>
  <c r="R3556" i="1" s="1"/>
  <c r="N3557" i="1"/>
  <c r="R3557" i="1" s="1"/>
  <c r="N3558" i="1"/>
  <c r="R3558" i="1" s="1"/>
  <c r="N3559" i="1"/>
  <c r="R3559" i="1" s="1"/>
  <c r="N3560" i="1"/>
  <c r="R3560" i="1" s="1"/>
  <c r="N3561" i="1"/>
  <c r="R3561" i="1" s="1"/>
  <c r="N3562" i="1"/>
  <c r="R3562" i="1" s="1"/>
  <c r="N3563" i="1"/>
  <c r="R3563" i="1" s="1"/>
  <c r="N3564" i="1"/>
  <c r="R3564" i="1" s="1"/>
  <c r="N3565" i="1"/>
  <c r="R3565" i="1" s="1"/>
  <c r="N3566" i="1"/>
  <c r="R3566" i="1" s="1"/>
  <c r="N3567" i="1"/>
  <c r="R3567" i="1" s="1"/>
  <c r="N3568" i="1"/>
  <c r="R3568" i="1" s="1"/>
  <c r="N3569" i="1"/>
  <c r="R3569" i="1" s="1"/>
  <c r="N3570" i="1"/>
  <c r="R3570" i="1" s="1"/>
  <c r="N3571" i="1"/>
  <c r="R3571" i="1" s="1"/>
  <c r="N3572" i="1"/>
  <c r="R3572" i="1" s="1"/>
  <c r="N3573" i="1"/>
  <c r="R3573" i="1" s="1"/>
  <c r="N3574" i="1"/>
  <c r="R3574" i="1" s="1"/>
  <c r="N3575" i="1"/>
  <c r="R3575" i="1" s="1"/>
  <c r="N3576" i="1"/>
  <c r="R3576" i="1" s="1"/>
  <c r="N3577" i="1"/>
  <c r="R3577" i="1" s="1"/>
  <c r="N3578" i="1"/>
  <c r="R3578" i="1" s="1"/>
  <c r="N3579" i="1"/>
  <c r="N3580" i="1"/>
  <c r="R3580" i="1" s="1"/>
  <c r="N3581" i="1"/>
  <c r="R3581" i="1" s="1"/>
  <c r="N3582" i="1"/>
  <c r="R3582" i="1" s="1"/>
  <c r="N3583" i="1"/>
  <c r="R3583" i="1" s="1"/>
  <c r="N3584" i="1"/>
  <c r="R3584" i="1" s="1"/>
  <c r="N3585" i="1"/>
  <c r="R3585" i="1" s="1"/>
  <c r="N3586" i="1"/>
  <c r="R3586" i="1" s="1"/>
  <c r="N3587" i="1"/>
  <c r="R3587" i="1" s="1"/>
  <c r="N3588" i="1"/>
  <c r="R3588" i="1" s="1"/>
  <c r="N3589" i="1"/>
  <c r="R3589" i="1" s="1"/>
  <c r="N3590" i="1"/>
  <c r="R3590" i="1" s="1"/>
  <c r="N3591" i="1"/>
  <c r="R3591" i="1" s="1"/>
  <c r="N3592" i="1"/>
  <c r="R3592" i="1" s="1"/>
  <c r="N3593" i="1"/>
  <c r="R3593" i="1" s="1"/>
  <c r="N3594" i="1"/>
  <c r="R3594" i="1" s="1"/>
  <c r="N3595" i="1"/>
  <c r="R3595" i="1" s="1"/>
  <c r="N3596" i="1"/>
  <c r="R3596" i="1" s="1"/>
  <c r="N3597" i="1"/>
  <c r="R3597" i="1" s="1"/>
  <c r="N3598" i="1"/>
  <c r="R3598" i="1" s="1"/>
  <c r="N3599" i="1"/>
  <c r="R3599" i="1" s="1"/>
  <c r="N3600" i="1"/>
  <c r="R3600" i="1" s="1"/>
  <c r="N3601" i="1"/>
  <c r="R3601" i="1" s="1"/>
  <c r="N3602" i="1"/>
  <c r="R3602" i="1" s="1"/>
  <c r="N3603" i="1"/>
  <c r="R3603" i="1" s="1"/>
  <c r="N3604" i="1"/>
  <c r="R3604" i="1" s="1"/>
  <c r="N3605" i="1"/>
  <c r="R3605" i="1" s="1"/>
  <c r="N3606" i="1"/>
  <c r="R3606" i="1" s="1"/>
  <c r="N3607" i="1"/>
  <c r="R3607" i="1" s="1"/>
  <c r="N3608" i="1"/>
  <c r="R3608" i="1" s="1"/>
  <c r="N3609" i="1"/>
  <c r="R3609" i="1" s="1"/>
  <c r="N3610" i="1"/>
  <c r="R3610" i="1" s="1"/>
  <c r="N3611" i="1"/>
  <c r="R3611" i="1" s="1"/>
  <c r="N3612" i="1"/>
  <c r="R3612" i="1" s="1"/>
  <c r="N3613" i="1"/>
  <c r="R3613" i="1" s="1"/>
  <c r="N3614" i="1"/>
  <c r="R3614" i="1" s="1"/>
  <c r="N3615" i="1"/>
  <c r="R3615" i="1" s="1"/>
  <c r="N3616" i="1"/>
  <c r="R3616" i="1" s="1"/>
  <c r="N3617" i="1"/>
  <c r="R3617" i="1" s="1"/>
  <c r="N3618" i="1"/>
  <c r="R3618" i="1" s="1"/>
  <c r="N3619" i="1"/>
  <c r="R3619" i="1" s="1"/>
  <c r="N3620" i="1"/>
  <c r="R3620" i="1" s="1"/>
  <c r="N3621" i="1"/>
  <c r="R3621" i="1" s="1"/>
  <c r="N3622" i="1"/>
  <c r="R3622" i="1" s="1"/>
  <c r="N3623" i="1"/>
  <c r="R3623" i="1" s="1"/>
  <c r="N3624" i="1"/>
  <c r="R3624" i="1" s="1"/>
  <c r="N3625" i="1"/>
  <c r="R3625" i="1" s="1"/>
  <c r="N3626" i="1"/>
  <c r="R3626" i="1" s="1"/>
  <c r="N3627" i="1"/>
  <c r="R3627" i="1" s="1"/>
  <c r="N3628" i="1"/>
  <c r="R3628" i="1" s="1"/>
  <c r="N3629" i="1"/>
  <c r="R3629" i="1" s="1"/>
  <c r="N3630" i="1"/>
  <c r="R3630" i="1" s="1"/>
  <c r="N3631" i="1"/>
  <c r="R3631" i="1" s="1"/>
  <c r="N3632" i="1"/>
  <c r="R3632" i="1" s="1"/>
  <c r="N3633" i="1"/>
  <c r="R3633" i="1" s="1"/>
  <c r="N3634" i="1"/>
  <c r="R3634" i="1" s="1"/>
  <c r="N3635" i="1"/>
  <c r="R3635" i="1" s="1"/>
  <c r="N3636" i="1"/>
  <c r="R3636" i="1" s="1"/>
  <c r="N3637" i="1"/>
  <c r="R3637" i="1" s="1"/>
  <c r="N3638" i="1"/>
  <c r="R3638" i="1" s="1"/>
  <c r="N3639" i="1"/>
  <c r="R3639" i="1" s="1"/>
  <c r="N3640" i="1"/>
  <c r="R3640" i="1" s="1"/>
  <c r="N3641" i="1"/>
  <c r="R3641" i="1" s="1"/>
  <c r="N3642" i="1"/>
  <c r="R3642" i="1" s="1"/>
  <c r="N3643" i="1"/>
  <c r="R3643" i="1" s="1"/>
  <c r="N3644" i="1"/>
  <c r="R3644" i="1" s="1"/>
  <c r="N3645" i="1"/>
  <c r="R3645" i="1" s="1"/>
  <c r="N3646" i="1"/>
  <c r="R3646" i="1" s="1"/>
  <c r="N3647" i="1"/>
  <c r="R3647" i="1" s="1"/>
  <c r="N3648" i="1"/>
  <c r="R3648" i="1" s="1"/>
  <c r="N3649" i="1"/>
  <c r="R3649" i="1" s="1"/>
  <c r="N3650" i="1"/>
  <c r="R3650" i="1" s="1"/>
  <c r="N3651" i="1"/>
  <c r="R3651" i="1" s="1"/>
  <c r="N3652" i="1"/>
  <c r="R3652" i="1" s="1"/>
  <c r="N3653" i="1"/>
  <c r="R3653" i="1" s="1"/>
  <c r="N3654" i="1"/>
  <c r="R3654" i="1" s="1"/>
  <c r="N3655" i="1"/>
  <c r="R3655" i="1" s="1"/>
  <c r="N3656" i="1"/>
  <c r="R3656" i="1" s="1"/>
  <c r="N3657" i="1"/>
  <c r="R3657" i="1" s="1"/>
  <c r="N3658" i="1"/>
  <c r="R3658" i="1" s="1"/>
  <c r="N3659" i="1"/>
  <c r="R3659" i="1" s="1"/>
  <c r="N3660" i="1"/>
  <c r="R3660" i="1" s="1"/>
  <c r="N3661" i="1"/>
  <c r="R3661" i="1" s="1"/>
  <c r="N3662" i="1"/>
  <c r="R3662" i="1" s="1"/>
  <c r="N3663" i="1"/>
  <c r="R3663" i="1" s="1"/>
  <c r="N3664" i="1"/>
  <c r="R3664" i="1" s="1"/>
  <c r="N3665" i="1"/>
  <c r="R3665" i="1" s="1"/>
  <c r="N3666" i="1"/>
  <c r="R3666" i="1" s="1"/>
  <c r="N3667" i="1"/>
  <c r="R3667" i="1" s="1"/>
  <c r="N3668" i="1"/>
  <c r="R3668" i="1" s="1"/>
  <c r="N3669" i="1"/>
  <c r="R3669" i="1" s="1"/>
  <c r="N3670" i="1"/>
  <c r="R3670" i="1" s="1"/>
  <c r="N3671" i="1"/>
  <c r="R3671" i="1" s="1"/>
  <c r="N3672" i="1"/>
  <c r="R3672" i="1" s="1"/>
  <c r="N3673" i="1"/>
  <c r="R3673" i="1" s="1"/>
  <c r="N3674" i="1"/>
  <c r="R3674" i="1" s="1"/>
  <c r="N3675" i="1"/>
  <c r="R3675" i="1" s="1"/>
  <c r="N3676" i="1"/>
  <c r="R3676" i="1" s="1"/>
  <c r="N3677" i="1"/>
  <c r="R3677" i="1" s="1"/>
  <c r="N3678" i="1"/>
  <c r="R3678" i="1" s="1"/>
  <c r="N3679" i="1"/>
  <c r="R3679" i="1" s="1"/>
  <c r="N3680" i="1"/>
  <c r="R3680" i="1" s="1"/>
  <c r="N3681" i="1"/>
  <c r="R3681" i="1" s="1"/>
  <c r="N3682" i="1"/>
  <c r="R3682" i="1" s="1"/>
  <c r="N3683" i="1"/>
  <c r="R3683" i="1" s="1"/>
  <c r="N3684" i="1"/>
  <c r="R3684" i="1" s="1"/>
  <c r="N3685" i="1"/>
  <c r="R3685" i="1" s="1"/>
  <c r="N3686" i="1"/>
  <c r="R3686" i="1" s="1"/>
  <c r="N3687" i="1"/>
  <c r="R3687" i="1" s="1"/>
  <c r="N3688" i="1"/>
  <c r="R3688" i="1" s="1"/>
  <c r="N3689" i="1"/>
  <c r="R3689" i="1" s="1"/>
  <c r="N3690" i="1"/>
  <c r="R3690" i="1" s="1"/>
  <c r="N3691" i="1"/>
  <c r="R3691" i="1" s="1"/>
  <c r="N3692" i="1"/>
  <c r="R3692" i="1" s="1"/>
  <c r="N3693" i="1"/>
  <c r="R3693" i="1" s="1"/>
  <c r="N3694" i="1"/>
  <c r="R3694" i="1" s="1"/>
  <c r="N3695" i="1"/>
  <c r="R3695" i="1" s="1"/>
  <c r="N3696" i="1"/>
  <c r="R3696" i="1" s="1"/>
  <c r="N3697" i="1"/>
  <c r="R3697" i="1" s="1"/>
  <c r="N3698" i="1"/>
  <c r="R3698" i="1" s="1"/>
  <c r="N3699" i="1"/>
  <c r="R3699" i="1" s="1"/>
  <c r="N3700" i="1"/>
  <c r="N3701" i="1"/>
  <c r="R3701" i="1" s="1"/>
  <c r="N3702" i="1"/>
  <c r="R3702" i="1" s="1"/>
  <c r="N3703" i="1"/>
  <c r="R3703" i="1" s="1"/>
  <c r="N3704" i="1"/>
  <c r="R3704" i="1" s="1"/>
  <c r="N3705" i="1"/>
  <c r="R3705" i="1" s="1"/>
  <c r="N3706" i="1"/>
  <c r="R3706" i="1" s="1"/>
  <c r="N3707" i="1"/>
  <c r="R3707" i="1" s="1"/>
  <c r="N3708" i="1"/>
  <c r="R3708" i="1" s="1"/>
  <c r="N3709" i="1"/>
  <c r="R3709" i="1" s="1"/>
  <c r="N3710" i="1"/>
  <c r="R3710" i="1" s="1"/>
  <c r="N3711" i="1"/>
  <c r="R3711" i="1" s="1"/>
  <c r="N3712" i="1"/>
  <c r="R3712" i="1" s="1"/>
  <c r="N3713" i="1"/>
  <c r="R3713" i="1" s="1"/>
  <c r="N3714" i="1"/>
  <c r="R3714" i="1" s="1"/>
  <c r="N3715" i="1"/>
  <c r="R3715" i="1" s="1"/>
  <c r="N3716" i="1"/>
  <c r="R3716" i="1" s="1"/>
  <c r="N3717" i="1"/>
  <c r="R3717" i="1" s="1"/>
  <c r="N3718" i="1"/>
  <c r="R3718" i="1" s="1"/>
  <c r="N3719" i="1"/>
  <c r="R3719" i="1" s="1"/>
  <c r="N3720" i="1"/>
  <c r="R3720" i="1" s="1"/>
  <c r="N3721" i="1"/>
  <c r="R3721" i="1" s="1"/>
  <c r="N3722" i="1"/>
  <c r="R3722" i="1" s="1"/>
  <c r="N3723" i="1"/>
  <c r="R3723" i="1" s="1"/>
  <c r="N3724" i="1"/>
  <c r="R3724" i="1" s="1"/>
  <c r="N3725" i="1"/>
  <c r="R3725" i="1" s="1"/>
  <c r="N3726" i="1"/>
  <c r="R3726" i="1" s="1"/>
  <c r="N3727" i="1"/>
  <c r="R3727" i="1" s="1"/>
  <c r="N3728" i="1"/>
  <c r="R3728" i="1" s="1"/>
  <c r="N3729" i="1"/>
  <c r="R3729" i="1" s="1"/>
  <c r="N3730" i="1"/>
  <c r="R3730" i="1" s="1"/>
  <c r="N3731" i="1"/>
  <c r="R3731" i="1" s="1"/>
  <c r="N3732" i="1"/>
  <c r="R3732" i="1" s="1"/>
  <c r="N3733" i="1"/>
  <c r="R3733" i="1" s="1"/>
  <c r="N3734" i="1"/>
  <c r="R3734" i="1" s="1"/>
  <c r="N3735" i="1"/>
  <c r="R3735" i="1" s="1"/>
  <c r="N3736" i="1"/>
  <c r="R3736" i="1" s="1"/>
  <c r="N3737" i="1"/>
  <c r="R3737" i="1" s="1"/>
  <c r="N3738" i="1"/>
  <c r="R3738" i="1" s="1"/>
  <c r="N3739" i="1"/>
  <c r="R3739" i="1" s="1"/>
  <c r="N3740" i="1"/>
  <c r="R3740" i="1" s="1"/>
  <c r="N3741" i="1"/>
  <c r="R3741" i="1" s="1"/>
  <c r="N3742" i="1"/>
  <c r="R3742" i="1" s="1"/>
  <c r="N3743" i="1"/>
  <c r="R3743" i="1" s="1"/>
  <c r="N3744" i="1"/>
  <c r="R3744" i="1" s="1"/>
  <c r="N3745" i="1"/>
  <c r="R3745" i="1" s="1"/>
  <c r="N3746" i="1"/>
  <c r="R3746" i="1" s="1"/>
  <c r="N3747" i="1"/>
  <c r="R3747" i="1" s="1"/>
  <c r="N3748" i="1"/>
  <c r="R3748" i="1" s="1"/>
  <c r="N3749" i="1"/>
  <c r="R3749" i="1" s="1"/>
  <c r="N3750" i="1"/>
  <c r="R3750" i="1" s="1"/>
  <c r="N3751" i="1"/>
  <c r="R3751" i="1" s="1"/>
  <c r="N3752" i="1"/>
  <c r="R3752" i="1" s="1"/>
  <c r="N3753" i="1"/>
  <c r="R3753" i="1" s="1"/>
  <c r="N3754" i="1"/>
  <c r="R3754" i="1" s="1"/>
  <c r="N3755" i="1"/>
  <c r="R3755" i="1" s="1"/>
  <c r="N3756" i="1"/>
  <c r="R3756" i="1" s="1"/>
  <c r="N3757" i="1"/>
  <c r="R3757" i="1" s="1"/>
  <c r="N3758" i="1"/>
  <c r="R3758" i="1" s="1"/>
  <c r="N3759" i="1"/>
  <c r="R3759" i="1" s="1"/>
  <c r="N3760" i="1"/>
  <c r="R3760" i="1" s="1"/>
  <c r="N3761" i="1"/>
  <c r="R3761" i="1" s="1"/>
  <c r="N3762" i="1"/>
  <c r="R3762" i="1" s="1"/>
  <c r="N3763" i="1"/>
  <c r="R3763" i="1" s="1"/>
  <c r="N3764" i="1"/>
  <c r="R3764" i="1" s="1"/>
  <c r="N3765" i="1"/>
  <c r="R3765" i="1" s="1"/>
  <c r="N3766" i="1"/>
  <c r="R3766" i="1" s="1"/>
  <c r="N3767" i="1"/>
  <c r="R3767" i="1" s="1"/>
  <c r="N3768" i="1"/>
  <c r="R3768" i="1" s="1"/>
  <c r="N3769" i="1"/>
  <c r="R3769" i="1" s="1"/>
  <c r="N3770" i="1"/>
  <c r="R3770" i="1" s="1"/>
  <c r="N3771" i="1"/>
  <c r="R3771" i="1" s="1"/>
  <c r="N3772" i="1"/>
  <c r="R3772" i="1" s="1"/>
  <c r="N3773" i="1"/>
  <c r="R3773" i="1" s="1"/>
  <c r="N3774" i="1"/>
  <c r="R3774" i="1" s="1"/>
  <c r="N3775" i="1"/>
  <c r="R3775" i="1" s="1"/>
  <c r="N3776" i="1"/>
  <c r="R3776" i="1" s="1"/>
  <c r="N3777" i="1"/>
  <c r="R3777" i="1" s="1"/>
  <c r="N3778" i="1"/>
  <c r="R3778" i="1" s="1"/>
  <c r="N3779" i="1"/>
  <c r="R3779" i="1" s="1"/>
  <c r="N3780" i="1"/>
  <c r="R3780" i="1" s="1"/>
  <c r="N3781" i="1"/>
  <c r="R3781" i="1" s="1"/>
  <c r="N3782" i="1"/>
  <c r="R3782" i="1" s="1"/>
  <c r="N3783" i="1"/>
  <c r="R3783" i="1" s="1"/>
  <c r="N3784" i="1"/>
  <c r="R3784" i="1" s="1"/>
  <c r="N3785" i="1"/>
  <c r="R3785" i="1" s="1"/>
  <c r="N3786" i="1"/>
  <c r="R3786" i="1" s="1"/>
  <c r="N3787" i="1"/>
  <c r="R3787" i="1" s="1"/>
  <c r="N3788" i="1"/>
  <c r="R3788" i="1" s="1"/>
  <c r="N3789" i="1"/>
  <c r="R3789" i="1" s="1"/>
  <c r="N3790" i="1"/>
  <c r="R3790" i="1" s="1"/>
  <c r="N3791" i="1"/>
  <c r="R3791" i="1" s="1"/>
  <c r="N3792" i="1"/>
  <c r="R3792" i="1" s="1"/>
  <c r="N3793" i="1"/>
  <c r="R3793" i="1" s="1"/>
  <c r="N3794" i="1"/>
  <c r="R3794" i="1" s="1"/>
  <c r="N3795" i="1"/>
  <c r="R3795" i="1" s="1"/>
  <c r="N3796" i="1"/>
  <c r="R3796" i="1" s="1"/>
  <c r="N3797" i="1"/>
  <c r="R3797" i="1" s="1"/>
  <c r="N3798" i="1"/>
  <c r="R3798" i="1" s="1"/>
  <c r="N3799" i="1"/>
  <c r="R3799" i="1" s="1"/>
  <c r="N3800" i="1"/>
  <c r="R3800" i="1" s="1"/>
  <c r="N3801" i="1"/>
  <c r="R3801" i="1" s="1"/>
  <c r="N3802" i="1"/>
  <c r="R3802" i="1" s="1"/>
  <c r="N3803" i="1"/>
  <c r="R3803" i="1" s="1"/>
  <c r="N3804" i="1"/>
  <c r="R3804" i="1" s="1"/>
  <c r="N3805" i="1"/>
  <c r="R3805" i="1" s="1"/>
  <c r="N3806" i="1"/>
  <c r="R3806" i="1" s="1"/>
  <c r="N3807" i="1"/>
  <c r="N3808" i="1"/>
  <c r="N3809" i="1"/>
  <c r="R3809" i="1" s="1"/>
  <c r="N3810" i="1"/>
  <c r="R3810" i="1" s="1"/>
  <c r="N3811" i="1"/>
  <c r="R3811" i="1" s="1"/>
  <c r="N3812" i="1"/>
  <c r="R3812" i="1" s="1"/>
  <c r="N3813" i="1"/>
  <c r="R3813" i="1" s="1"/>
  <c r="N3814" i="1"/>
  <c r="R3814" i="1" s="1"/>
  <c r="N3815" i="1"/>
  <c r="R3815" i="1" s="1"/>
  <c r="N3816" i="1"/>
  <c r="R3816" i="1" s="1"/>
  <c r="N3817" i="1"/>
  <c r="R3817" i="1" s="1"/>
  <c r="N3818" i="1"/>
  <c r="R3818" i="1" s="1"/>
  <c r="N3819" i="1"/>
  <c r="R3819" i="1" s="1"/>
  <c r="N3820" i="1"/>
  <c r="R3820" i="1" s="1"/>
  <c r="N3821" i="1"/>
  <c r="R3821" i="1" s="1"/>
  <c r="N3822" i="1"/>
  <c r="R3822" i="1" s="1"/>
  <c r="N3823" i="1"/>
  <c r="R3823" i="1" s="1"/>
  <c r="N3824" i="1"/>
  <c r="R3824" i="1" s="1"/>
  <c r="N3825" i="1"/>
  <c r="R3825" i="1" s="1"/>
  <c r="N3826" i="1"/>
  <c r="R3826" i="1" s="1"/>
  <c r="N3827" i="1"/>
  <c r="R3827" i="1" s="1"/>
  <c r="N3828" i="1"/>
  <c r="R3828" i="1" s="1"/>
  <c r="N3829" i="1"/>
  <c r="R3829" i="1" s="1"/>
  <c r="N3830" i="1"/>
  <c r="R3830" i="1" s="1"/>
  <c r="N3831" i="1"/>
  <c r="R3831" i="1" s="1"/>
  <c r="N3832" i="1"/>
  <c r="R3832" i="1" s="1"/>
  <c r="N3833" i="1"/>
  <c r="R3833" i="1" s="1"/>
  <c r="N3834" i="1"/>
  <c r="R3834" i="1" s="1"/>
  <c r="N3835" i="1"/>
  <c r="R3835" i="1" s="1"/>
  <c r="N3836" i="1"/>
  <c r="R3836" i="1" s="1"/>
  <c r="N3837" i="1"/>
  <c r="R3837" i="1" s="1"/>
  <c r="N3838" i="1"/>
  <c r="R3838" i="1" s="1"/>
  <c r="N3839" i="1"/>
  <c r="R3839" i="1" s="1"/>
  <c r="N3840" i="1"/>
  <c r="R3840" i="1" s="1"/>
  <c r="N3841" i="1"/>
  <c r="R3841" i="1" s="1"/>
  <c r="N3842" i="1"/>
  <c r="R3842" i="1" s="1"/>
  <c r="N3843" i="1"/>
  <c r="R3843" i="1" s="1"/>
  <c r="N3844" i="1"/>
  <c r="R3844" i="1" s="1"/>
  <c r="N3845" i="1"/>
  <c r="R3845" i="1" s="1"/>
  <c r="N3846" i="1"/>
  <c r="R3846" i="1" s="1"/>
  <c r="N3847" i="1"/>
  <c r="R3847" i="1" s="1"/>
  <c r="N3848" i="1"/>
  <c r="R3848" i="1" s="1"/>
  <c r="N3849" i="1"/>
  <c r="R3849" i="1" s="1"/>
  <c r="N3850" i="1"/>
  <c r="R3850" i="1" s="1"/>
  <c r="N3851" i="1"/>
  <c r="R3851" i="1" s="1"/>
  <c r="N3852" i="1"/>
  <c r="R3852" i="1" s="1"/>
  <c r="N3853" i="1"/>
  <c r="R3853" i="1" s="1"/>
  <c r="N3854" i="1"/>
  <c r="R3854" i="1" s="1"/>
  <c r="N3855" i="1"/>
  <c r="R3855" i="1" s="1"/>
  <c r="N3856" i="1"/>
  <c r="R3856" i="1" s="1"/>
  <c r="N3857" i="1"/>
  <c r="R3857" i="1" s="1"/>
  <c r="N3858" i="1"/>
  <c r="R3858" i="1" s="1"/>
  <c r="N3859" i="1"/>
  <c r="R3859" i="1" s="1"/>
  <c r="N3860" i="1"/>
  <c r="R3860" i="1" s="1"/>
  <c r="N3861" i="1"/>
  <c r="R3861" i="1" s="1"/>
  <c r="N3862" i="1"/>
  <c r="R3862" i="1" s="1"/>
  <c r="N3863" i="1"/>
  <c r="R3863" i="1" s="1"/>
  <c r="N3864" i="1"/>
  <c r="R3864" i="1" s="1"/>
  <c r="N3865" i="1"/>
  <c r="R3865" i="1" s="1"/>
  <c r="N3866" i="1"/>
  <c r="R3866" i="1" s="1"/>
  <c r="N3867" i="1"/>
  <c r="R3867" i="1" s="1"/>
  <c r="N3868" i="1"/>
  <c r="R3868" i="1" s="1"/>
  <c r="N3869" i="1"/>
  <c r="R3869" i="1" s="1"/>
  <c r="N3870" i="1"/>
  <c r="R3870" i="1" s="1"/>
  <c r="N3871" i="1"/>
  <c r="R3871" i="1" s="1"/>
  <c r="N3872" i="1"/>
  <c r="R3872" i="1" s="1"/>
  <c r="N3873" i="1"/>
  <c r="R3873" i="1" s="1"/>
  <c r="N3874" i="1"/>
  <c r="R3874" i="1" s="1"/>
  <c r="N3875" i="1"/>
  <c r="R3875" i="1" s="1"/>
  <c r="N3876" i="1"/>
  <c r="R3876" i="1" s="1"/>
  <c r="N3877" i="1"/>
  <c r="R3877" i="1" s="1"/>
  <c r="N3878" i="1"/>
  <c r="R3878" i="1" s="1"/>
  <c r="N3879" i="1"/>
  <c r="R3879" i="1" s="1"/>
  <c r="N3880" i="1"/>
  <c r="R3880" i="1" s="1"/>
  <c r="N3881" i="1"/>
  <c r="R3881" i="1" s="1"/>
  <c r="N3882" i="1"/>
  <c r="R3882" i="1" s="1"/>
  <c r="N3883" i="1"/>
  <c r="R3883" i="1" s="1"/>
  <c r="N3884" i="1"/>
  <c r="R3884" i="1" s="1"/>
  <c r="N3885" i="1"/>
  <c r="R3885" i="1" s="1"/>
  <c r="N3886" i="1"/>
  <c r="R3886" i="1" s="1"/>
  <c r="N3887" i="1"/>
  <c r="R3887" i="1" s="1"/>
  <c r="N3888" i="1"/>
  <c r="R3888" i="1" s="1"/>
  <c r="N3889" i="1"/>
  <c r="R3889" i="1" s="1"/>
  <c r="N3890" i="1"/>
  <c r="R3890" i="1" s="1"/>
  <c r="N3891" i="1"/>
  <c r="R3891" i="1" s="1"/>
  <c r="N3892" i="1"/>
  <c r="R3892" i="1" s="1"/>
  <c r="N3893" i="1"/>
  <c r="R3893" i="1" s="1"/>
  <c r="N3894" i="1"/>
  <c r="R3894" i="1" s="1"/>
  <c r="N3895" i="1"/>
  <c r="R3895" i="1" s="1"/>
  <c r="N3896" i="1"/>
  <c r="R3896" i="1" s="1"/>
  <c r="N3897" i="1"/>
  <c r="R3897" i="1" s="1"/>
  <c r="N3898" i="1"/>
  <c r="R3898" i="1" s="1"/>
  <c r="N3899" i="1"/>
  <c r="R3899" i="1" s="1"/>
  <c r="N3900" i="1"/>
  <c r="R3900" i="1" s="1"/>
  <c r="N3901" i="1"/>
  <c r="R3901" i="1" s="1"/>
  <c r="N3902" i="1"/>
  <c r="R3902" i="1" s="1"/>
  <c r="N3903" i="1"/>
  <c r="R3903" i="1" s="1"/>
  <c r="N3904" i="1"/>
  <c r="R3904" i="1" s="1"/>
  <c r="N3905" i="1"/>
  <c r="R3905" i="1" s="1"/>
  <c r="N3906" i="1"/>
  <c r="R3906" i="1" s="1"/>
  <c r="N3907" i="1"/>
  <c r="R3907" i="1" s="1"/>
  <c r="N3908" i="1"/>
  <c r="R3908" i="1" s="1"/>
  <c r="N3909" i="1"/>
  <c r="R3909" i="1" s="1"/>
  <c r="N3910" i="1"/>
  <c r="R3910" i="1" s="1"/>
  <c r="N3911" i="1"/>
  <c r="R3911" i="1" s="1"/>
  <c r="N3912" i="1"/>
  <c r="R3912" i="1" s="1"/>
  <c r="N3913" i="1"/>
  <c r="R3913" i="1" s="1"/>
  <c r="N3914" i="1"/>
  <c r="R3914" i="1" s="1"/>
  <c r="N3915" i="1"/>
  <c r="R3915" i="1" s="1"/>
  <c r="N3916" i="1"/>
  <c r="R3916" i="1" s="1"/>
  <c r="N3917" i="1"/>
  <c r="N3918" i="1"/>
  <c r="R3918" i="1" s="1"/>
  <c r="N3919" i="1"/>
  <c r="R3919" i="1" s="1"/>
  <c r="N3920" i="1"/>
  <c r="R3920" i="1" s="1"/>
  <c r="N3921" i="1"/>
  <c r="R3921" i="1" s="1"/>
  <c r="N3922" i="1"/>
  <c r="R3922" i="1" s="1"/>
  <c r="N3923" i="1"/>
  <c r="R3923" i="1" s="1"/>
  <c r="N3924" i="1"/>
  <c r="R3924" i="1" s="1"/>
  <c r="N3925" i="1"/>
  <c r="R3925" i="1" s="1"/>
  <c r="N3926" i="1"/>
  <c r="R3926" i="1" s="1"/>
  <c r="N3927" i="1"/>
  <c r="R3927" i="1" s="1"/>
  <c r="N3928" i="1"/>
  <c r="R3928" i="1" s="1"/>
  <c r="N3929" i="1"/>
  <c r="R3929" i="1" s="1"/>
  <c r="N3930" i="1"/>
  <c r="R3930" i="1" s="1"/>
  <c r="N3931" i="1"/>
  <c r="R3931" i="1" s="1"/>
  <c r="N3932" i="1"/>
  <c r="R3932" i="1" s="1"/>
  <c r="N3933" i="1"/>
  <c r="R3933" i="1" s="1"/>
  <c r="N3934" i="1"/>
  <c r="R3934" i="1" s="1"/>
  <c r="N3935" i="1"/>
  <c r="R3935" i="1" s="1"/>
  <c r="N3936" i="1"/>
  <c r="R3936" i="1" s="1"/>
  <c r="N3937" i="1"/>
  <c r="R3937" i="1" s="1"/>
  <c r="N3938" i="1"/>
  <c r="R3938" i="1" s="1"/>
  <c r="N3939" i="1"/>
  <c r="N3940" i="1"/>
  <c r="R3940" i="1" s="1"/>
  <c r="N3941" i="1"/>
  <c r="R3941" i="1" s="1"/>
  <c r="N3942" i="1"/>
  <c r="R3942" i="1" s="1"/>
  <c r="N3943" i="1"/>
  <c r="R3943" i="1" s="1"/>
  <c r="N3944" i="1"/>
  <c r="R3944" i="1" s="1"/>
  <c r="N3945" i="1"/>
  <c r="R3945" i="1" s="1"/>
  <c r="N3946" i="1"/>
  <c r="R3946" i="1" s="1"/>
  <c r="N3947" i="1"/>
  <c r="R3947" i="1" s="1"/>
  <c r="N3948" i="1"/>
  <c r="R3948" i="1" s="1"/>
  <c r="N3949" i="1"/>
  <c r="R3949" i="1" s="1"/>
  <c r="N3950" i="1"/>
  <c r="R3950" i="1" s="1"/>
  <c r="N3951" i="1"/>
  <c r="R3951" i="1" s="1"/>
  <c r="N3952" i="1"/>
  <c r="R3952" i="1" s="1"/>
  <c r="N3953" i="1"/>
  <c r="R3953" i="1" s="1"/>
  <c r="N3954" i="1"/>
  <c r="R3954" i="1" s="1"/>
  <c r="N3955" i="1"/>
  <c r="R3955" i="1" s="1"/>
  <c r="N3956" i="1"/>
  <c r="R3956" i="1" s="1"/>
  <c r="N3957" i="1"/>
  <c r="R3957" i="1" s="1"/>
  <c r="N3958" i="1"/>
  <c r="R3958" i="1" s="1"/>
  <c r="N3959" i="1"/>
  <c r="R3959" i="1" s="1"/>
  <c r="N3960" i="1"/>
  <c r="R3960" i="1" s="1"/>
  <c r="N3961" i="1"/>
  <c r="R3961" i="1" s="1"/>
  <c r="N3962" i="1"/>
  <c r="R3962" i="1" s="1"/>
  <c r="N3963" i="1"/>
  <c r="R3963" i="1" s="1"/>
  <c r="N3964" i="1"/>
  <c r="N3965" i="1"/>
  <c r="R3965" i="1" s="1"/>
  <c r="N3966" i="1"/>
  <c r="R3966" i="1" s="1"/>
  <c r="N3967" i="1"/>
  <c r="R3967" i="1" s="1"/>
  <c r="N3968" i="1"/>
  <c r="R3968" i="1" s="1"/>
  <c r="N3969" i="1"/>
  <c r="R3969" i="1" s="1"/>
  <c r="N3970" i="1"/>
  <c r="R3970" i="1" s="1"/>
  <c r="N3971" i="1"/>
  <c r="R3971" i="1" s="1"/>
  <c r="N3972" i="1"/>
  <c r="R3972" i="1" s="1"/>
  <c r="N3973" i="1"/>
  <c r="R3973" i="1" s="1"/>
  <c r="N3974" i="1"/>
  <c r="R3974" i="1" s="1"/>
  <c r="N3975" i="1"/>
  <c r="R3975" i="1" s="1"/>
  <c r="N3976" i="1"/>
  <c r="R3976" i="1" s="1"/>
  <c r="N3977" i="1"/>
  <c r="R3977" i="1" s="1"/>
  <c r="N3978" i="1"/>
  <c r="R3978" i="1" s="1"/>
  <c r="N3979" i="1"/>
  <c r="R3979" i="1" s="1"/>
  <c r="N3980" i="1"/>
  <c r="R3980" i="1" s="1"/>
  <c r="N3981" i="1"/>
  <c r="R3981" i="1" s="1"/>
  <c r="N3982" i="1"/>
  <c r="R3982" i="1" s="1"/>
  <c r="N3983" i="1"/>
  <c r="R3983" i="1" s="1"/>
  <c r="N3984" i="1"/>
  <c r="R3984" i="1" s="1"/>
  <c r="N3985" i="1"/>
  <c r="R3985" i="1" s="1"/>
  <c r="N3986" i="1"/>
  <c r="R3986" i="1" s="1"/>
  <c r="N3987" i="1"/>
  <c r="R3987" i="1" s="1"/>
  <c r="N3988" i="1"/>
  <c r="R3988" i="1" s="1"/>
  <c r="N3989" i="1"/>
  <c r="R3989" i="1" s="1"/>
  <c r="N3990" i="1"/>
  <c r="R3990" i="1" s="1"/>
  <c r="N3991" i="1"/>
  <c r="R3991" i="1" s="1"/>
  <c r="N3992" i="1"/>
  <c r="R3992" i="1" s="1"/>
  <c r="N3993" i="1"/>
  <c r="R3993" i="1" s="1"/>
  <c r="N3994" i="1"/>
  <c r="R3994" i="1" s="1"/>
  <c r="N3995" i="1"/>
  <c r="R3995" i="1" s="1"/>
  <c r="N3996" i="1"/>
  <c r="R3996" i="1" s="1"/>
  <c r="N3997" i="1"/>
  <c r="R3997" i="1" s="1"/>
  <c r="N3998" i="1"/>
  <c r="R3998" i="1" s="1"/>
  <c r="N3999" i="1"/>
  <c r="R3999" i="1" s="1"/>
  <c r="N4000" i="1"/>
  <c r="R4000" i="1" s="1"/>
  <c r="N4001" i="1"/>
  <c r="R4001" i="1" s="1"/>
  <c r="N4002" i="1"/>
  <c r="R4002" i="1" s="1"/>
  <c r="N4003" i="1"/>
  <c r="R4003" i="1" s="1"/>
  <c r="N4004" i="1"/>
  <c r="R4004" i="1" s="1"/>
  <c r="N4005" i="1"/>
  <c r="R4005" i="1" s="1"/>
  <c r="N4006" i="1"/>
  <c r="R4006" i="1" s="1"/>
  <c r="N4007" i="1"/>
  <c r="R4007" i="1" s="1"/>
  <c r="N4008" i="1"/>
  <c r="R4008" i="1" s="1"/>
  <c r="N4009" i="1"/>
  <c r="R4009" i="1" s="1"/>
  <c r="N4010" i="1"/>
  <c r="R4010" i="1" s="1"/>
  <c r="N4011" i="1"/>
  <c r="R4011" i="1" s="1"/>
  <c r="N4012" i="1"/>
  <c r="R4012" i="1" s="1"/>
  <c r="N4013" i="1"/>
  <c r="R4013" i="1" s="1"/>
  <c r="N4014" i="1"/>
  <c r="R4014" i="1" s="1"/>
  <c r="N4015" i="1"/>
  <c r="R4015" i="1" s="1"/>
  <c r="N4016" i="1"/>
  <c r="R4016" i="1" s="1"/>
  <c r="N4017" i="1"/>
  <c r="R4017" i="1" s="1"/>
  <c r="N4018" i="1"/>
  <c r="R4018" i="1" s="1"/>
  <c r="N4019" i="1"/>
  <c r="R4019" i="1" s="1"/>
  <c r="N4020" i="1"/>
  <c r="R4020" i="1" s="1"/>
  <c r="N4021" i="1"/>
  <c r="R4021" i="1" s="1"/>
  <c r="N4022" i="1"/>
  <c r="R4022" i="1" s="1"/>
  <c r="N4023" i="1"/>
  <c r="R4023" i="1" s="1"/>
  <c r="N4024" i="1"/>
  <c r="R4024" i="1" s="1"/>
  <c r="N4025" i="1"/>
  <c r="R4025" i="1" s="1"/>
  <c r="N4026" i="1"/>
  <c r="R4026" i="1" s="1"/>
  <c r="N4027" i="1"/>
  <c r="R4027" i="1" s="1"/>
  <c r="N4028" i="1"/>
  <c r="R4028" i="1" s="1"/>
  <c r="N4029" i="1"/>
  <c r="R4029" i="1" s="1"/>
  <c r="N4030" i="1"/>
  <c r="R4030" i="1" s="1"/>
  <c r="N4031" i="1"/>
  <c r="R4031" i="1" s="1"/>
  <c r="N4032" i="1"/>
  <c r="R4032" i="1" s="1"/>
  <c r="N4033" i="1"/>
  <c r="R4033" i="1" s="1"/>
  <c r="N4034" i="1"/>
  <c r="R4034" i="1" s="1"/>
  <c r="N4035" i="1"/>
  <c r="R4035" i="1" s="1"/>
  <c r="N4036" i="1"/>
  <c r="R4036" i="1" s="1"/>
  <c r="N4037" i="1"/>
  <c r="R4037" i="1" s="1"/>
  <c r="N4038" i="1"/>
  <c r="R4038" i="1" s="1"/>
  <c r="N4039" i="1"/>
  <c r="R4039" i="1" s="1"/>
  <c r="N4040" i="1"/>
  <c r="R4040" i="1" s="1"/>
  <c r="N4041" i="1"/>
  <c r="R4041" i="1" s="1"/>
  <c r="N4042" i="1"/>
  <c r="R4042" i="1" s="1"/>
  <c r="N4043" i="1"/>
  <c r="R4043" i="1" s="1"/>
  <c r="N4044" i="1"/>
  <c r="R4044" i="1" s="1"/>
  <c r="N4045" i="1"/>
  <c r="R4045" i="1" s="1"/>
  <c r="N4046" i="1"/>
  <c r="R4046" i="1" s="1"/>
  <c r="N4047" i="1"/>
  <c r="R4047" i="1" s="1"/>
  <c r="N4048" i="1"/>
  <c r="R4048" i="1" s="1"/>
  <c r="N4049" i="1"/>
  <c r="R4049" i="1" s="1"/>
  <c r="N4050" i="1"/>
  <c r="R4050" i="1" s="1"/>
  <c r="N4051" i="1"/>
  <c r="R4051" i="1" s="1"/>
  <c r="N4052" i="1"/>
  <c r="R4052" i="1" s="1"/>
  <c r="N4053" i="1"/>
  <c r="R4053" i="1" s="1"/>
  <c r="N4054" i="1"/>
  <c r="R4054" i="1" s="1"/>
  <c r="N4055" i="1"/>
  <c r="R4055" i="1" s="1"/>
  <c r="N4056" i="1"/>
  <c r="R4056" i="1" s="1"/>
  <c r="N4057" i="1"/>
  <c r="R4057" i="1" s="1"/>
  <c r="N4058" i="1"/>
  <c r="R4058" i="1" s="1"/>
  <c r="N4059" i="1"/>
  <c r="R4059" i="1" s="1"/>
  <c r="N4060" i="1"/>
  <c r="R4060" i="1" s="1"/>
  <c r="N4061" i="1"/>
  <c r="R4061" i="1" s="1"/>
  <c r="N4062" i="1"/>
  <c r="R4062" i="1" s="1"/>
  <c r="N4063" i="1"/>
  <c r="R4063" i="1" s="1"/>
  <c r="N4064" i="1"/>
  <c r="R4064" i="1" s="1"/>
  <c r="N4065" i="1"/>
  <c r="R4065" i="1" s="1"/>
  <c r="N4066" i="1"/>
  <c r="R4066" i="1" s="1"/>
  <c r="N4067" i="1"/>
  <c r="R4067" i="1" s="1"/>
  <c r="N4068" i="1"/>
  <c r="R4068" i="1" s="1"/>
  <c r="N4069" i="1"/>
  <c r="R4069" i="1" s="1"/>
  <c r="N4070" i="1"/>
  <c r="R4070" i="1" s="1"/>
  <c r="N4071" i="1"/>
  <c r="R4071" i="1" s="1"/>
  <c r="N4072" i="1"/>
  <c r="R4072" i="1" s="1"/>
  <c r="N4073" i="1"/>
  <c r="R4073" i="1" s="1"/>
  <c r="N4074" i="1"/>
  <c r="R4074" i="1" s="1"/>
  <c r="N4075" i="1"/>
  <c r="R4075" i="1" s="1"/>
  <c r="N4076" i="1"/>
  <c r="R4076" i="1" s="1"/>
  <c r="N4077" i="1"/>
  <c r="R4077" i="1" s="1"/>
  <c r="N4078" i="1"/>
  <c r="R4078" i="1" s="1"/>
  <c r="N4079" i="1"/>
  <c r="R4079" i="1" s="1"/>
  <c r="N4080" i="1"/>
  <c r="R4080" i="1" s="1"/>
  <c r="N4081" i="1"/>
  <c r="R4081" i="1" s="1"/>
  <c r="N4082" i="1"/>
  <c r="R4082" i="1" s="1"/>
  <c r="N4083" i="1"/>
  <c r="R4083" i="1" s="1"/>
  <c r="N4084" i="1"/>
  <c r="R4084" i="1" s="1"/>
  <c r="N4085" i="1"/>
  <c r="R4085" i="1" s="1"/>
  <c r="N4086" i="1"/>
  <c r="R4086" i="1" s="1"/>
  <c r="N4087" i="1"/>
  <c r="R4087" i="1" s="1"/>
  <c r="N4088" i="1"/>
  <c r="R4088" i="1" s="1"/>
  <c r="N4089" i="1"/>
  <c r="R4089" i="1" s="1"/>
  <c r="N4090" i="1"/>
  <c r="R4090" i="1" s="1"/>
  <c r="N4091" i="1"/>
  <c r="R4091" i="1" s="1"/>
  <c r="N4092" i="1"/>
  <c r="R4092" i="1" s="1"/>
  <c r="N4093" i="1"/>
  <c r="R4093" i="1" s="1"/>
  <c r="N4094" i="1"/>
  <c r="R4094" i="1" s="1"/>
  <c r="N4095" i="1"/>
  <c r="N4096" i="1"/>
  <c r="N4097" i="1"/>
  <c r="R4097" i="1" s="1"/>
  <c r="N4098" i="1"/>
  <c r="R4098" i="1" s="1"/>
  <c r="N4099" i="1"/>
  <c r="R4099" i="1" s="1"/>
  <c r="N4100" i="1"/>
  <c r="R4100" i="1" s="1"/>
  <c r="N4101" i="1"/>
  <c r="R4101" i="1" s="1"/>
  <c r="N4102" i="1"/>
  <c r="R4102" i="1" s="1"/>
  <c r="N4103" i="1"/>
  <c r="R4103" i="1" s="1"/>
  <c r="N4104" i="1"/>
  <c r="R4104" i="1" s="1"/>
  <c r="N4105" i="1"/>
  <c r="R4105" i="1" s="1"/>
  <c r="N4106" i="1"/>
  <c r="R4106" i="1" s="1"/>
  <c r="N4107" i="1"/>
  <c r="R4107" i="1" s="1"/>
  <c r="N4108" i="1"/>
  <c r="R4108" i="1" s="1"/>
  <c r="N4109" i="1"/>
  <c r="R4109" i="1" s="1"/>
  <c r="N4110" i="1"/>
  <c r="R4110" i="1" s="1"/>
  <c r="N4111" i="1"/>
  <c r="R4111" i="1" s="1"/>
  <c r="N4112" i="1"/>
  <c r="R4112" i="1" s="1"/>
  <c r="N4113" i="1"/>
  <c r="R4113" i="1" s="1"/>
  <c r="N4114" i="1"/>
  <c r="R4114" i="1" s="1"/>
  <c r="N4115" i="1"/>
  <c r="R4115" i="1" s="1"/>
  <c r="N4116" i="1"/>
  <c r="R4116" i="1" s="1"/>
  <c r="N4117" i="1"/>
  <c r="R4117" i="1" s="1"/>
  <c r="N4118" i="1"/>
  <c r="R4118" i="1" s="1"/>
  <c r="N4119" i="1"/>
  <c r="R4119" i="1" s="1"/>
  <c r="N4120" i="1"/>
  <c r="R4120" i="1" s="1"/>
  <c r="N4121" i="1"/>
  <c r="R4121" i="1" s="1"/>
  <c r="N4122" i="1"/>
  <c r="R4122" i="1" s="1"/>
  <c r="N4123" i="1"/>
  <c r="R4123" i="1" s="1"/>
  <c r="N4124" i="1"/>
  <c r="R4124" i="1" s="1"/>
  <c r="N4125" i="1"/>
  <c r="R4125" i="1" s="1"/>
  <c r="N4126" i="1"/>
  <c r="R4126" i="1" s="1"/>
  <c r="N4127" i="1"/>
  <c r="R4127" i="1" s="1"/>
  <c r="N4128" i="1"/>
  <c r="R4128" i="1" s="1"/>
  <c r="N4129" i="1"/>
  <c r="R4129" i="1" s="1"/>
  <c r="N4130" i="1"/>
  <c r="R4130" i="1" s="1"/>
  <c r="N4131" i="1"/>
  <c r="N4132" i="1"/>
  <c r="N4133" i="1"/>
  <c r="R4133" i="1" s="1"/>
  <c r="N4134" i="1"/>
  <c r="R4134" i="1" s="1"/>
  <c r="N4135" i="1"/>
  <c r="R4135" i="1" s="1"/>
  <c r="N4136" i="1"/>
  <c r="R4136" i="1" s="1"/>
  <c r="N4137" i="1"/>
  <c r="R4137" i="1" s="1"/>
  <c r="N4138" i="1"/>
  <c r="R4138" i="1" s="1"/>
  <c r="N4139" i="1"/>
  <c r="R4139" i="1" s="1"/>
  <c r="N4140" i="1"/>
  <c r="R4140" i="1" s="1"/>
  <c r="N4141" i="1"/>
  <c r="R4141" i="1" s="1"/>
  <c r="N4142" i="1"/>
  <c r="R4142" i="1" s="1"/>
  <c r="N4143" i="1"/>
  <c r="R4143" i="1" s="1"/>
  <c r="N4144" i="1"/>
  <c r="N4145" i="1"/>
  <c r="N4146" i="1"/>
  <c r="R4146" i="1" s="1"/>
  <c r="N4147" i="1"/>
  <c r="R4147" i="1" s="1"/>
  <c r="N4148" i="1"/>
  <c r="R4148" i="1" s="1"/>
  <c r="N4149" i="1"/>
  <c r="R4149" i="1" s="1"/>
  <c r="N4150" i="1"/>
  <c r="R4150" i="1" s="1"/>
  <c r="N4151" i="1"/>
  <c r="R4151" i="1" s="1"/>
  <c r="N4152" i="1"/>
  <c r="R4152" i="1" s="1"/>
  <c r="N4153" i="1"/>
  <c r="R4153" i="1" s="1"/>
  <c r="N4154" i="1"/>
  <c r="R4154" i="1" s="1"/>
  <c r="N4155" i="1"/>
  <c r="R4155" i="1" s="1"/>
  <c r="N4156" i="1"/>
  <c r="R4156" i="1" s="1"/>
  <c r="N4157" i="1"/>
  <c r="R4157" i="1" s="1"/>
  <c r="N4158" i="1"/>
  <c r="R4158" i="1" s="1"/>
  <c r="N4159" i="1"/>
  <c r="R4159" i="1" s="1"/>
  <c r="N4160" i="1"/>
  <c r="R4160" i="1" s="1"/>
  <c r="N4161" i="1"/>
  <c r="R4161" i="1" s="1"/>
  <c r="N4162" i="1"/>
  <c r="R4162" i="1" s="1"/>
  <c r="N4163" i="1"/>
  <c r="R4163" i="1" s="1"/>
  <c r="N4164" i="1"/>
  <c r="R4164" i="1" s="1"/>
  <c r="N4165" i="1"/>
  <c r="R4165" i="1" s="1"/>
  <c r="N4166" i="1"/>
  <c r="R4166" i="1" s="1"/>
  <c r="N4167" i="1"/>
  <c r="R4167" i="1" s="1"/>
  <c r="N4168" i="1"/>
  <c r="R4168" i="1" s="1"/>
  <c r="N4169" i="1"/>
  <c r="R4169" i="1" s="1"/>
  <c r="N4170" i="1"/>
  <c r="R4170" i="1" s="1"/>
  <c r="N4171" i="1"/>
  <c r="R4171" i="1" s="1"/>
  <c r="N4172" i="1"/>
  <c r="R4172" i="1" s="1"/>
  <c r="N4173" i="1"/>
  <c r="R4173" i="1" s="1"/>
  <c r="N4174" i="1"/>
  <c r="R4174" i="1" s="1"/>
  <c r="N4175" i="1"/>
  <c r="R4175" i="1" s="1"/>
  <c r="N4176" i="1"/>
  <c r="R4176" i="1" s="1"/>
  <c r="N4177" i="1"/>
  <c r="R4177" i="1" s="1"/>
  <c r="N4178" i="1"/>
  <c r="R4178" i="1" s="1"/>
  <c r="N4179" i="1"/>
  <c r="R4179" i="1" s="1"/>
  <c r="N4180" i="1"/>
  <c r="R4180" i="1" s="1"/>
  <c r="N4181" i="1"/>
  <c r="R4181" i="1" s="1"/>
  <c r="N4182" i="1"/>
  <c r="R4182" i="1" s="1"/>
  <c r="N4183" i="1"/>
  <c r="R4183" i="1" s="1"/>
  <c r="N4184" i="1"/>
  <c r="R4184" i="1" s="1"/>
  <c r="N4185" i="1"/>
  <c r="R4185" i="1" s="1"/>
  <c r="N4186" i="1"/>
  <c r="R4186" i="1" s="1"/>
  <c r="N4187" i="1"/>
  <c r="R4187" i="1" s="1"/>
  <c r="N4188" i="1"/>
  <c r="R4188" i="1" s="1"/>
  <c r="N4189" i="1"/>
  <c r="R4189" i="1" s="1"/>
  <c r="N4190" i="1"/>
  <c r="R4190" i="1" s="1"/>
  <c r="N4191" i="1"/>
  <c r="R4191" i="1" s="1"/>
  <c r="N4192" i="1"/>
  <c r="R4192" i="1" s="1"/>
  <c r="N4193" i="1"/>
  <c r="R4193" i="1" s="1"/>
  <c r="N4194" i="1"/>
  <c r="R4194" i="1" s="1"/>
  <c r="N4195" i="1"/>
  <c r="R4195" i="1" s="1"/>
  <c r="N4196" i="1"/>
  <c r="R4196" i="1" s="1"/>
  <c r="N4197" i="1"/>
  <c r="R4197" i="1" s="1"/>
  <c r="N4198" i="1"/>
  <c r="R4198" i="1" s="1"/>
  <c r="N4199" i="1"/>
  <c r="R4199" i="1" s="1"/>
  <c r="N4200" i="1"/>
  <c r="R4200" i="1" s="1"/>
  <c r="N4201" i="1"/>
  <c r="R4201" i="1" s="1"/>
  <c r="N4202" i="1"/>
  <c r="R4202" i="1" s="1"/>
  <c r="N4203" i="1"/>
  <c r="R4203" i="1" s="1"/>
  <c r="N4204" i="1"/>
  <c r="R4204" i="1" s="1"/>
  <c r="N4205" i="1"/>
  <c r="R4205" i="1" s="1"/>
  <c r="N4206" i="1"/>
  <c r="R4206" i="1" s="1"/>
  <c r="N4207" i="1"/>
  <c r="R4207" i="1" s="1"/>
  <c r="N4208" i="1"/>
  <c r="R4208" i="1" s="1"/>
  <c r="N4209" i="1"/>
  <c r="R4209" i="1" s="1"/>
  <c r="N4210" i="1"/>
  <c r="R4210" i="1" s="1"/>
  <c r="N4211" i="1"/>
  <c r="R4211" i="1" s="1"/>
  <c r="N4212" i="1"/>
  <c r="R4212" i="1" s="1"/>
  <c r="N4213" i="1"/>
  <c r="R4213" i="1" s="1"/>
  <c r="N4214" i="1"/>
  <c r="R4214" i="1" s="1"/>
  <c r="N4215" i="1"/>
  <c r="N4216" i="1"/>
  <c r="R4216" i="1" s="1"/>
  <c r="N4217" i="1"/>
  <c r="R4217" i="1" s="1"/>
  <c r="N4218" i="1"/>
  <c r="R4218" i="1" s="1"/>
  <c r="N4219" i="1"/>
  <c r="R4219" i="1" s="1"/>
  <c r="N4220" i="1"/>
  <c r="R4220" i="1" s="1"/>
  <c r="N4221" i="1"/>
  <c r="R4221" i="1" s="1"/>
  <c r="N4222" i="1"/>
  <c r="R4222" i="1" s="1"/>
  <c r="N4223" i="1"/>
  <c r="R4223" i="1" s="1"/>
  <c r="N4224" i="1"/>
  <c r="R4224" i="1" s="1"/>
  <c r="N4225" i="1"/>
  <c r="R4225" i="1" s="1"/>
  <c r="N4226" i="1"/>
  <c r="R4226" i="1" s="1"/>
  <c r="N4227" i="1"/>
  <c r="R4227" i="1" s="1"/>
  <c r="N4228" i="1"/>
  <c r="R4228" i="1" s="1"/>
  <c r="N4229" i="1"/>
  <c r="R4229" i="1" s="1"/>
  <c r="N4230" i="1"/>
  <c r="R4230" i="1" s="1"/>
  <c r="N4231" i="1"/>
  <c r="R4231" i="1" s="1"/>
  <c r="N4232" i="1"/>
  <c r="R4232" i="1" s="1"/>
  <c r="N4233" i="1"/>
  <c r="R4233" i="1" s="1"/>
  <c r="N4234" i="1"/>
  <c r="R4234" i="1" s="1"/>
  <c r="N4235" i="1"/>
  <c r="R4235" i="1" s="1"/>
  <c r="N4236" i="1"/>
  <c r="R4236" i="1" s="1"/>
  <c r="N4237" i="1"/>
  <c r="R4237" i="1" s="1"/>
  <c r="N4238" i="1"/>
  <c r="R4238" i="1" s="1"/>
  <c r="N4239" i="1"/>
  <c r="R4239" i="1" s="1"/>
  <c r="N4240" i="1"/>
  <c r="R4240" i="1" s="1"/>
  <c r="N4241" i="1"/>
  <c r="R4241" i="1" s="1"/>
  <c r="N4242" i="1"/>
  <c r="R4242" i="1" s="1"/>
  <c r="N4243" i="1"/>
  <c r="R4243" i="1" s="1"/>
  <c r="N4244" i="1"/>
  <c r="R4244" i="1" s="1"/>
  <c r="N4245" i="1"/>
  <c r="R4245" i="1" s="1"/>
  <c r="N4246" i="1"/>
  <c r="R4246" i="1" s="1"/>
  <c r="N4247" i="1"/>
  <c r="R4247" i="1" s="1"/>
  <c r="N4248" i="1"/>
  <c r="R4248" i="1" s="1"/>
  <c r="N4249" i="1"/>
  <c r="R4249" i="1" s="1"/>
  <c r="N4250" i="1"/>
  <c r="R4250" i="1" s="1"/>
  <c r="N4251" i="1"/>
  <c r="R4251" i="1" s="1"/>
  <c r="N4252" i="1"/>
  <c r="R4252" i="1" s="1"/>
  <c r="N4253" i="1"/>
  <c r="R4253" i="1" s="1"/>
  <c r="N4254" i="1"/>
  <c r="R4254" i="1" s="1"/>
  <c r="N4255" i="1"/>
  <c r="R4255" i="1" s="1"/>
  <c r="N4256" i="1"/>
  <c r="R4256" i="1" s="1"/>
  <c r="N4257" i="1"/>
  <c r="R4257" i="1" s="1"/>
  <c r="N4258" i="1"/>
  <c r="R4258" i="1" s="1"/>
  <c r="N4259" i="1"/>
  <c r="R4259" i="1" s="1"/>
  <c r="N4260" i="1"/>
  <c r="R4260" i="1" s="1"/>
  <c r="N4261" i="1"/>
  <c r="R4261" i="1" s="1"/>
  <c r="N4262" i="1"/>
  <c r="R4262" i="1" s="1"/>
  <c r="N4263" i="1"/>
  <c r="R4263" i="1" s="1"/>
  <c r="N4264" i="1"/>
  <c r="R4264" i="1" s="1"/>
  <c r="N4265" i="1"/>
  <c r="R4265" i="1" s="1"/>
  <c r="N4266" i="1"/>
  <c r="R4266" i="1" s="1"/>
  <c r="N4267" i="1"/>
  <c r="R4267" i="1" s="1"/>
  <c r="N4268" i="1"/>
  <c r="R4268" i="1" s="1"/>
  <c r="N4269" i="1"/>
  <c r="R4269" i="1" s="1"/>
  <c r="N4270" i="1"/>
  <c r="R4270" i="1" s="1"/>
  <c r="N4271" i="1"/>
  <c r="R4271" i="1" s="1"/>
  <c r="N4272" i="1"/>
  <c r="R4272" i="1" s="1"/>
  <c r="N4273" i="1"/>
  <c r="R4273" i="1" s="1"/>
  <c r="N4274" i="1"/>
  <c r="R4274" i="1" s="1"/>
  <c r="N4275" i="1"/>
  <c r="R4275" i="1" s="1"/>
  <c r="N4276" i="1"/>
  <c r="R4276" i="1" s="1"/>
  <c r="N4277" i="1"/>
  <c r="R4277" i="1" s="1"/>
  <c r="N4278" i="1"/>
  <c r="R4278" i="1" s="1"/>
  <c r="N4279" i="1"/>
  <c r="R4279" i="1" s="1"/>
  <c r="N4280" i="1"/>
  <c r="R4280" i="1" s="1"/>
  <c r="N4281" i="1"/>
  <c r="R4281" i="1" s="1"/>
  <c r="N4282" i="1"/>
  <c r="R4282" i="1" s="1"/>
  <c r="N4283" i="1"/>
  <c r="R4283" i="1" s="1"/>
  <c r="N4284" i="1"/>
  <c r="R4284" i="1" s="1"/>
  <c r="N4285" i="1"/>
  <c r="R4285" i="1" s="1"/>
  <c r="N4286" i="1"/>
  <c r="R4286" i="1" s="1"/>
  <c r="N4287" i="1"/>
  <c r="R4287" i="1" s="1"/>
  <c r="N4288" i="1"/>
  <c r="R4288" i="1" s="1"/>
  <c r="N4289" i="1"/>
  <c r="R4289" i="1" s="1"/>
  <c r="N4290" i="1"/>
  <c r="R4290" i="1" s="1"/>
  <c r="N4291" i="1"/>
  <c r="R4291" i="1" s="1"/>
  <c r="N4292" i="1"/>
  <c r="R4292" i="1" s="1"/>
  <c r="N4293" i="1"/>
  <c r="R4293" i="1" s="1"/>
  <c r="N4294" i="1"/>
  <c r="R4294" i="1" s="1"/>
  <c r="N4295" i="1"/>
  <c r="R4295" i="1" s="1"/>
  <c r="N4296" i="1"/>
  <c r="R4296" i="1" s="1"/>
  <c r="N4297" i="1"/>
  <c r="R4297" i="1" s="1"/>
  <c r="N4298" i="1"/>
  <c r="R4298" i="1" s="1"/>
  <c r="N4299" i="1"/>
  <c r="R4299" i="1" s="1"/>
  <c r="N4300" i="1"/>
  <c r="R4300" i="1" s="1"/>
  <c r="N4301" i="1"/>
  <c r="R4301" i="1" s="1"/>
  <c r="N4302" i="1"/>
  <c r="R4302" i="1" s="1"/>
  <c r="N4303" i="1"/>
  <c r="R4303" i="1" s="1"/>
  <c r="N4304" i="1"/>
  <c r="R4304" i="1" s="1"/>
  <c r="N4305" i="1"/>
  <c r="R4305" i="1" s="1"/>
  <c r="N4306" i="1"/>
  <c r="R4306" i="1" s="1"/>
  <c r="N4307" i="1"/>
  <c r="R4307" i="1" s="1"/>
  <c r="N4308" i="1"/>
  <c r="R4308" i="1" s="1"/>
  <c r="N4309" i="1"/>
  <c r="R4309" i="1" s="1"/>
  <c r="N4310" i="1"/>
  <c r="R4310" i="1" s="1"/>
  <c r="N4311" i="1"/>
  <c r="R4311" i="1" s="1"/>
  <c r="N4312" i="1"/>
  <c r="R4312" i="1" s="1"/>
  <c r="N4313" i="1"/>
  <c r="R4313" i="1" s="1"/>
  <c r="N4314" i="1"/>
  <c r="R4314" i="1" s="1"/>
  <c r="N4315" i="1"/>
  <c r="R4315" i="1" s="1"/>
  <c r="N4316" i="1"/>
  <c r="R4316" i="1" s="1"/>
  <c r="N4317" i="1"/>
  <c r="R4317" i="1" s="1"/>
  <c r="N4318" i="1"/>
  <c r="R4318" i="1" s="1"/>
  <c r="N4319" i="1"/>
  <c r="R4319" i="1" s="1"/>
  <c r="N4320" i="1"/>
  <c r="R4320" i="1" s="1"/>
  <c r="N4321" i="1"/>
  <c r="R4321" i="1" s="1"/>
  <c r="N4322" i="1"/>
  <c r="R4322" i="1" s="1"/>
  <c r="N4323" i="1"/>
  <c r="R4323" i="1" s="1"/>
  <c r="N4324" i="1"/>
  <c r="R4324" i="1" s="1"/>
  <c r="N4325" i="1"/>
  <c r="R4325" i="1" s="1"/>
  <c r="N4326" i="1"/>
  <c r="R4326" i="1" s="1"/>
  <c r="N4327" i="1"/>
  <c r="R4327" i="1" s="1"/>
  <c r="N4328" i="1"/>
  <c r="R4328" i="1" s="1"/>
  <c r="N4329" i="1"/>
  <c r="R4329" i="1" s="1"/>
  <c r="N4330" i="1"/>
  <c r="R4330" i="1" s="1"/>
  <c r="N4331" i="1"/>
  <c r="R4331" i="1" s="1"/>
  <c r="N4332" i="1"/>
  <c r="R4332" i="1" s="1"/>
  <c r="N4333" i="1"/>
  <c r="R4333" i="1" s="1"/>
  <c r="N4334" i="1"/>
  <c r="R4334" i="1" s="1"/>
  <c r="N4335" i="1"/>
  <c r="R4335" i="1" s="1"/>
  <c r="N4336" i="1"/>
  <c r="R4336" i="1" s="1"/>
  <c r="N4337" i="1"/>
  <c r="R4337" i="1" s="1"/>
  <c r="N4338" i="1"/>
  <c r="R4338" i="1" s="1"/>
  <c r="N4339" i="1"/>
  <c r="R4339" i="1" s="1"/>
  <c r="N4340" i="1"/>
  <c r="R4340" i="1" s="1"/>
  <c r="N4341" i="1"/>
  <c r="R4341" i="1" s="1"/>
  <c r="N4342" i="1"/>
  <c r="R4342" i="1" s="1"/>
  <c r="N4343" i="1"/>
  <c r="R4343" i="1" s="1"/>
  <c r="N4344" i="1"/>
  <c r="R4344" i="1" s="1"/>
  <c r="N4345" i="1"/>
  <c r="R4345" i="1" s="1"/>
  <c r="N4346" i="1"/>
  <c r="R4346" i="1" s="1"/>
  <c r="N4347" i="1"/>
  <c r="R4347" i="1" s="1"/>
  <c r="N4348" i="1"/>
  <c r="R4348" i="1" s="1"/>
  <c r="N4349" i="1"/>
  <c r="R4349" i="1" s="1"/>
  <c r="N4350" i="1"/>
  <c r="R4350" i="1" s="1"/>
  <c r="N4351" i="1"/>
  <c r="R4351" i="1" s="1"/>
  <c r="N4352" i="1"/>
  <c r="R4352" i="1" s="1"/>
  <c r="N4353" i="1"/>
  <c r="R4353" i="1" s="1"/>
  <c r="N4354" i="1"/>
  <c r="R4354" i="1" s="1"/>
  <c r="N4355" i="1"/>
  <c r="R4355" i="1" s="1"/>
  <c r="N4356" i="1"/>
  <c r="R4356" i="1" s="1"/>
  <c r="N4357" i="1"/>
  <c r="R4357" i="1" s="1"/>
  <c r="N4358" i="1"/>
  <c r="R4358" i="1" s="1"/>
  <c r="N4359" i="1"/>
  <c r="R4359" i="1" s="1"/>
  <c r="N4360" i="1"/>
  <c r="R4360" i="1" s="1"/>
  <c r="N4361" i="1"/>
  <c r="R4361" i="1" s="1"/>
  <c r="N4362" i="1"/>
  <c r="R4362" i="1" s="1"/>
  <c r="N4363" i="1"/>
  <c r="R4363" i="1" s="1"/>
  <c r="N4364" i="1"/>
  <c r="R4364" i="1" s="1"/>
  <c r="N4365" i="1"/>
  <c r="R4365" i="1" s="1"/>
  <c r="N4366" i="1"/>
  <c r="R4366" i="1" s="1"/>
  <c r="N4367" i="1"/>
  <c r="R4367" i="1" s="1"/>
  <c r="N4368" i="1"/>
  <c r="R4368" i="1" s="1"/>
  <c r="N4369" i="1"/>
  <c r="R4369" i="1" s="1"/>
  <c r="N4370" i="1"/>
  <c r="R4370" i="1" s="1"/>
  <c r="N4371" i="1"/>
  <c r="R4371" i="1" s="1"/>
  <c r="N4372" i="1"/>
  <c r="N4373" i="1"/>
  <c r="R4373" i="1" s="1"/>
  <c r="N4374" i="1"/>
  <c r="R4374" i="1" s="1"/>
  <c r="N4375" i="1"/>
  <c r="R4375" i="1" s="1"/>
  <c r="N4376" i="1"/>
  <c r="R4376" i="1" s="1"/>
  <c r="N4377" i="1"/>
  <c r="R4377" i="1" s="1"/>
  <c r="N4378" i="1"/>
  <c r="R4378" i="1" s="1"/>
  <c r="N4379" i="1"/>
  <c r="R4379" i="1" s="1"/>
  <c r="N4380" i="1"/>
  <c r="R4380" i="1" s="1"/>
  <c r="N4381" i="1"/>
  <c r="R4381" i="1" s="1"/>
  <c r="N4382" i="1"/>
  <c r="R4382" i="1" s="1"/>
  <c r="N4383" i="1"/>
  <c r="R4383" i="1" s="1"/>
  <c r="N4384" i="1"/>
  <c r="R4384" i="1" s="1"/>
  <c r="N4385" i="1"/>
  <c r="N4386" i="1"/>
  <c r="N4387" i="1"/>
  <c r="R4387" i="1" s="1"/>
  <c r="N4388" i="1"/>
  <c r="R4388" i="1" s="1"/>
  <c r="N4389" i="1"/>
  <c r="R4389" i="1" s="1"/>
  <c r="N4390" i="1"/>
  <c r="R4390" i="1" s="1"/>
  <c r="N4391" i="1"/>
  <c r="R4391" i="1" s="1"/>
  <c r="N4392" i="1"/>
  <c r="R4392" i="1" s="1"/>
  <c r="N4393" i="1"/>
  <c r="R4393" i="1" s="1"/>
  <c r="N4394" i="1"/>
  <c r="R4394" i="1" s="1"/>
  <c r="N4395" i="1"/>
  <c r="R4395" i="1" s="1"/>
  <c r="N4396" i="1"/>
  <c r="R4396" i="1" s="1"/>
  <c r="N4397" i="1"/>
  <c r="R4397" i="1" s="1"/>
  <c r="N4398" i="1"/>
  <c r="R4398" i="1" s="1"/>
  <c r="N4399" i="1"/>
  <c r="R4399" i="1" s="1"/>
  <c r="N4400" i="1"/>
  <c r="R4400" i="1" s="1"/>
  <c r="N4401" i="1"/>
  <c r="R4401" i="1" s="1"/>
  <c r="N4402" i="1"/>
  <c r="R4402" i="1" s="1"/>
  <c r="N4403" i="1"/>
  <c r="R4403" i="1" s="1"/>
  <c r="N4404" i="1"/>
  <c r="R4404" i="1" s="1"/>
  <c r="N4405" i="1"/>
  <c r="R4405" i="1" s="1"/>
  <c r="N4406" i="1"/>
  <c r="R4406" i="1" s="1"/>
  <c r="N4407" i="1"/>
  <c r="R4407" i="1" s="1"/>
  <c r="N4408" i="1"/>
  <c r="R4408" i="1" s="1"/>
  <c r="N4409" i="1"/>
  <c r="R4409" i="1" s="1"/>
  <c r="N4410" i="1"/>
  <c r="R4410" i="1" s="1"/>
  <c r="N4411" i="1"/>
  <c r="R4411" i="1" s="1"/>
  <c r="N4412" i="1"/>
  <c r="R4412" i="1" s="1"/>
  <c r="N4413" i="1"/>
  <c r="R4413" i="1" s="1"/>
  <c r="N4414" i="1"/>
  <c r="R4414" i="1" s="1"/>
  <c r="N4415" i="1"/>
  <c r="R4415" i="1" s="1"/>
  <c r="N4416" i="1"/>
  <c r="R4416" i="1" s="1"/>
  <c r="N4417" i="1"/>
  <c r="R4417" i="1" s="1"/>
  <c r="N4418" i="1"/>
  <c r="R4418" i="1" s="1"/>
  <c r="N4419" i="1"/>
  <c r="R4419" i="1" s="1"/>
  <c r="N4420" i="1"/>
  <c r="R4420" i="1" s="1"/>
  <c r="N4421" i="1"/>
  <c r="R4421" i="1" s="1"/>
  <c r="N4422" i="1"/>
  <c r="R4422" i="1" s="1"/>
  <c r="N4423" i="1"/>
  <c r="R4423" i="1" s="1"/>
  <c r="N4424" i="1"/>
  <c r="R4424" i="1" s="1"/>
  <c r="N4425" i="1"/>
  <c r="R4425" i="1" s="1"/>
  <c r="N4426" i="1"/>
  <c r="R4426" i="1" s="1"/>
  <c r="N4427" i="1"/>
  <c r="R4427" i="1" s="1"/>
  <c r="N4428" i="1"/>
  <c r="R4428" i="1" s="1"/>
  <c r="N4429" i="1"/>
  <c r="R4429" i="1" s="1"/>
  <c r="N4430" i="1"/>
  <c r="R4430" i="1" s="1"/>
  <c r="N4431" i="1"/>
  <c r="R4431" i="1" s="1"/>
  <c r="N4432" i="1"/>
  <c r="R4432" i="1" s="1"/>
  <c r="N4433" i="1"/>
  <c r="R4433" i="1" s="1"/>
  <c r="N4434" i="1"/>
  <c r="R4434" i="1" s="1"/>
  <c r="N4435" i="1"/>
  <c r="R4435" i="1" s="1"/>
  <c r="N4436" i="1"/>
  <c r="R4436" i="1" s="1"/>
  <c r="N4437" i="1"/>
  <c r="R4437" i="1" s="1"/>
  <c r="N4438" i="1"/>
  <c r="R4438" i="1" s="1"/>
  <c r="N4439" i="1"/>
  <c r="R4439" i="1" s="1"/>
  <c r="N4440" i="1"/>
  <c r="R4440" i="1" s="1"/>
  <c r="N4441" i="1"/>
  <c r="R4441" i="1" s="1"/>
  <c r="N4442" i="1"/>
  <c r="R4442" i="1" s="1"/>
  <c r="N4443" i="1"/>
  <c r="R4443" i="1" s="1"/>
  <c r="N4444" i="1"/>
  <c r="R4444" i="1" s="1"/>
  <c r="N4445" i="1"/>
  <c r="R4445" i="1" s="1"/>
  <c r="N4446" i="1"/>
  <c r="R4446" i="1" s="1"/>
  <c r="N4447" i="1"/>
  <c r="R4447" i="1" s="1"/>
  <c r="N4448" i="1"/>
  <c r="R4448" i="1" s="1"/>
  <c r="N4449" i="1"/>
  <c r="R4449" i="1" s="1"/>
  <c r="N4450" i="1"/>
  <c r="R4450" i="1" s="1"/>
  <c r="N4451" i="1"/>
  <c r="R4451" i="1" s="1"/>
  <c r="N4452" i="1"/>
  <c r="R4452" i="1" s="1"/>
  <c r="N4453" i="1"/>
  <c r="R4453" i="1" s="1"/>
  <c r="N4454" i="1"/>
  <c r="R4454" i="1" s="1"/>
  <c r="N4455" i="1"/>
  <c r="R4455" i="1" s="1"/>
  <c r="N4456" i="1"/>
  <c r="R4456" i="1" s="1"/>
  <c r="N4457" i="1"/>
  <c r="R4457" i="1" s="1"/>
  <c r="N4458" i="1"/>
  <c r="R4458" i="1" s="1"/>
  <c r="N4459" i="1"/>
  <c r="R4459" i="1" s="1"/>
  <c r="N4460" i="1"/>
  <c r="R4460" i="1" s="1"/>
  <c r="N4461" i="1"/>
  <c r="R4461" i="1" s="1"/>
  <c r="N4462" i="1"/>
  <c r="R4462" i="1" s="1"/>
  <c r="N4463" i="1"/>
  <c r="R4463" i="1" s="1"/>
  <c r="N4464" i="1"/>
  <c r="R4464" i="1" s="1"/>
  <c r="N4465" i="1"/>
  <c r="R4465" i="1" s="1"/>
  <c r="N4466" i="1"/>
  <c r="R4466" i="1" s="1"/>
  <c r="N4467" i="1"/>
  <c r="R4467" i="1" s="1"/>
  <c r="N4468" i="1"/>
  <c r="N4469" i="1"/>
  <c r="R4469" i="1" s="1"/>
  <c r="N4470" i="1"/>
  <c r="R4470" i="1" s="1"/>
  <c r="N4471" i="1"/>
  <c r="R4471" i="1" s="1"/>
  <c r="N4472" i="1"/>
  <c r="R4472" i="1" s="1"/>
  <c r="N4473" i="1"/>
  <c r="R4473" i="1" s="1"/>
  <c r="N4474" i="1"/>
  <c r="R4474" i="1" s="1"/>
  <c r="N4475" i="1"/>
  <c r="R4475" i="1" s="1"/>
  <c r="N4476" i="1"/>
  <c r="R4476" i="1" s="1"/>
  <c r="N4477" i="1"/>
  <c r="R4477" i="1" s="1"/>
  <c r="N4478" i="1"/>
  <c r="R4478" i="1" s="1"/>
  <c r="N4479" i="1"/>
  <c r="R4479" i="1" s="1"/>
  <c r="N4480" i="1"/>
  <c r="R4480" i="1" s="1"/>
  <c r="N4481" i="1"/>
  <c r="R4481" i="1" s="1"/>
  <c r="N4482" i="1"/>
  <c r="R4482" i="1" s="1"/>
  <c r="N4483" i="1"/>
  <c r="R4483" i="1" s="1"/>
  <c r="N4484" i="1"/>
  <c r="R4484" i="1" s="1"/>
  <c r="N4485" i="1"/>
  <c r="R4485" i="1" s="1"/>
  <c r="N4486" i="1"/>
  <c r="R4486" i="1" s="1"/>
  <c r="N4487" i="1"/>
  <c r="R4487" i="1" s="1"/>
  <c r="N4488" i="1"/>
  <c r="R4488" i="1" s="1"/>
  <c r="N4489" i="1"/>
  <c r="R4489" i="1" s="1"/>
  <c r="N4490" i="1"/>
  <c r="R4490" i="1" s="1"/>
  <c r="N4491" i="1"/>
  <c r="R4491" i="1" s="1"/>
  <c r="N4492" i="1"/>
  <c r="R4492" i="1" s="1"/>
  <c r="N4493" i="1"/>
  <c r="R4493" i="1" s="1"/>
  <c r="N4494" i="1"/>
  <c r="R4494" i="1" s="1"/>
  <c r="N4495" i="1"/>
  <c r="R4495" i="1" s="1"/>
  <c r="N4496" i="1"/>
  <c r="R4496" i="1" s="1"/>
  <c r="N4497" i="1"/>
  <c r="R4497" i="1" s="1"/>
  <c r="N4498" i="1"/>
  <c r="R4498" i="1" s="1"/>
  <c r="N4499" i="1"/>
  <c r="R4499" i="1" s="1"/>
  <c r="N4500" i="1"/>
  <c r="R4500" i="1" s="1"/>
  <c r="N4501" i="1"/>
  <c r="R4501" i="1" s="1"/>
  <c r="N4502" i="1"/>
  <c r="R4502" i="1" s="1"/>
  <c r="N4503" i="1"/>
  <c r="R4503" i="1" s="1"/>
  <c r="N4504" i="1"/>
  <c r="R4504" i="1" s="1"/>
  <c r="N4505" i="1"/>
  <c r="R4505" i="1" s="1"/>
  <c r="N4506" i="1"/>
  <c r="R4506" i="1" s="1"/>
  <c r="N4507" i="1"/>
  <c r="R4507" i="1" s="1"/>
  <c r="N4508" i="1"/>
  <c r="R4508" i="1" s="1"/>
  <c r="N4509" i="1"/>
  <c r="R4509" i="1" s="1"/>
  <c r="N4510" i="1"/>
  <c r="R4510" i="1" s="1"/>
  <c r="N4511" i="1"/>
  <c r="R4511" i="1" s="1"/>
  <c r="N4512" i="1"/>
  <c r="R4512" i="1" s="1"/>
  <c r="N4513" i="1"/>
  <c r="R4513" i="1" s="1"/>
  <c r="N4514" i="1"/>
  <c r="R4514" i="1" s="1"/>
  <c r="N4515" i="1"/>
  <c r="R4515" i="1" s="1"/>
  <c r="N4516" i="1"/>
  <c r="R4516" i="1" s="1"/>
  <c r="N4517" i="1"/>
  <c r="R4517" i="1" s="1"/>
  <c r="N4518" i="1"/>
  <c r="R4518" i="1" s="1"/>
  <c r="N4519" i="1"/>
  <c r="R4519" i="1" s="1"/>
  <c r="N4520" i="1"/>
  <c r="R4520" i="1" s="1"/>
  <c r="N4521" i="1"/>
  <c r="R4521" i="1" s="1"/>
  <c r="N4522" i="1"/>
  <c r="R4522" i="1" s="1"/>
  <c r="N4523" i="1"/>
  <c r="R4523" i="1" s="1"/>
  <c r="N4524" i="1"/>
  <c r="R4524" i="1" s="1"/>
  <c r="N4525" i="1"/>
  <c r="R4525" i="1" s="1"/>
  <c r="N4526" i="1"/>
  <c r="R4526" i="1" s="1"/>
  <c r="N4527" i="1"/>
  <c r="R4527" i="1" s="1"/>
  <c r="N4528" i="1"/>
  <c r="R4528" i="1" s="1"/>
  <c r="N4529" i="1"/>
  <c r="R4529" i="1" s="1"/>
  <c r="N4530" i="1"/>
  <c r="R4530" i="1" s="1"/>
  <c r="N4531" i="1"/>
  <c r="R4531" i="1" s="1"/>
  <c r="N4532" i="1"/>
  <c r="R4532" i="1" s="1"/>
  <c r="N4533" i="1"/>
  <c r="R4533" i="1" s="1"/>
  <c r="N4534" i="1"/>
  <c r="R4534" i="1" s="1"/>
  <c r="N4535" i="1"/>
  <c r="R4535" i="1" s="1"/>
  <c r="N4536" i="1"/>
  <c r="R4536" i="1" s="1"/>
  <c r="N4537" i="1"/>
  <c r="R4537" i="1" s="1"/>
  <c r="N4538" i="1"/>
  <c r="R4538" i="1" s="1"/>
  <c r="N4539" i="1"/>
  <c r="R4539" i="1" s="1"/>
  <c r="N4540" i="1"/>
  <c r="R4540" i="1" s="1"/>
  <c r="N4541" i="1"/>
  <c r="R4541" i="1" s="1"/>
  <c r="N4542" i="1"/>
  <c r="R4542" i="1" s="1"/>
  <c r="N4543" i="1"/>
  <c r="R4543" i="1" s="1"/>
  <c r="N4544" i="1"/>
  <c r="R4544" i="1" s="1"/>
  <c r="N4545" i="1"/>
  <c r="R4545" i="1" s="1"/>
  <c r="N4546" i="1"/>
  <c r="R4546" i="1" s="1"/>
  <c r="N4547" i="1"/>
  <c r="R4547" i="1" s="1"/>
  <c r="N4548" i="1"/>
  <c r="R4548" i="1" s="1"/>
  <c r="N4549" i="1"/>
  <c r="R4549" i="1" s="1"/>
  <c r="N4550" i="1"/>
  <c r="R4550" i="1" s="1"/>
  <c r="N4551" i="1"/>
  <c r="R4551" i="1" s="1"/>
  <c r="N4552" i="1"/>
  <c r="R4552" i="1" s="1"/>
  <c r="N4553" i="1"/>
  <c r="R4553" i="1" s="1"/>
  <c r="N4554" i="1"/>
  <c r="R4554" i="1" s="1"/>
  <c r="N4555" i="1"/>
  <c r="R4555" i="1" s="1"/>
  <c r="N4556" i="1"/>
  <c r="R4556" i="1" s="1"/>
  <c r="N4557" i="1"/>
  <c r="R4557" i="1" s="1"/>
  <c r="N4558" i="1"/>
  <c r="R4558" i="1" s="1"/>
  <c r="N4559" i="1"/>
  <c r="R4559" i="1" s="1"/>
  <c r="N4560" i="1"/>
  <c r="R4560" i="1" s="1"/>
  <c r="N4561" i="1"/>
  <c r="R4561" i="1" s="1"/>
  <c r="N4562" i="1"/>
  <c r="R4562" i="1" s="1"/>
  <c r="N4563" i="1"/>
  <c r="R4563" i="1" s="1"/>
  <c r="N4564" i="1"/>
  <c r="R4564" i="1" s="1"/>
  <c r="N4565" i="1"/>
  <c r="R4565" i="1" s="1"/>
  <c r="N4566" i="1"/>
  <c r="R4566" i="1" s="1"/>
  <c r="N4567" i="1"/>
  <c r="R4567" i="1" s="1"/>
  <c r="N4568" i="1"/>
  <c r="R4568" i="1" s="1"/>
  <c r="N4569" i="1"/>
  <c r="R4569" i="1" s="1"/>
  <c r="N4570" i="1"/>
  <c r="R4570" i="1" s="1"/>
  <c r="N4571" i="1"/>
  <c r="R4571" i="1" s="1"/>
  <c r="N4572" i="1"/>
  <c r="R4572" i="1" s="1"/>
  <c r="N4573" i="1"/>
  <c r="R4573" i="1" s="1"/>
  <c r="N4574" i="1"/>
  <c r="R4574" i="1" s="1"/>
  <c r="N4575" i="1"/>
  <c r="R4575" i="1" s="1"/>
  <c r="N4576" i="1"/>
  <c r="R4576" i="1" s="1"/>
  <c r="N4577" i="1"/>
  <c r="R4577" i="1" s="1"/>
  <c r="N4578" i="1"/>
  <c r="R4578" i="1" s="1"/>
  <c r="N4579" i="1"/>
  <c r="R4579" i="1" s="1"/>
  <c r="N4580" i="1"/>
  <c r="R4580" i="1" s="1"/>
  <c r="N4581" i="1"/>
  <c r="R4581" i="1" s="1"/>
  <c r="N4582" i="1"/>
  <c r="R4582" i="1" s="1"/>
  <c r="N4583" i="1"/>
  <c r="R4583" i="1" s="1"/>
  <c r="N4584" i="1"/>
  <c r="R4584" i="1" s="1"/>
  <c r="N4585" i="1"/>
  <c r="R4585" i="1" s="1"/>
  <c r="N4586" i="1"/>
  <c r="R4586" i="1" s="1"/>
  <c r="N4587" i="1"/>
  <c r="R4587" i="1" s="1"/>
  <c r="N4588" i="1"/>
  <c r="R4588" i="1" s="1"/>
  <c r="N4589" i="1"/>
  <c r="R4589" i="1" s="1"/>
  <c r="N4590" i="1"/>
  <c r="R4590" i="1" s="1"/>
  <c r="N4591" i="1"/>
  <c r="R4591" i="1" s="1"/>
  <c r="N4592" i="1"/>
  <c r="R4592" i="1" s="1"/>
  <c r="N4593" i="1"/>
  <c r="R4593" i="1" s="1"/>
  <c r="N4594" i="1"/>
  <c r="R4594" i="1" s="1"/>
  <c r="N4595" i="1"/>
  <c r="R4595" i="1" s="1"/>
  <c r="N4596" i="1"/>
  <c r="R4596" i="1" s="1"/>
  <c r="N4597" i="1"/>
  <c r="R4597" i="1" s="1"/>
  <c r="N4598" i="1"/>
  <c r="R4598" i="1" s="1"/>
  <c r="N4599" i="1"/>
  <c r="R4599" i="1" s="1"/>
  <c r="N4600" i="1"/>
  <c r="R4600" i="1" s="1"/>
  <c r="N4601" i="1"/>
  <c r="R4601" i="1" s="1"/>
  <c r="N4602" i="1"/>
  <c r="R4602" i="1" s="1"/>
  <c r="N4603" i="1"/>
  <c r="R4603" i="1" s="1"/>
  <c r="N4604" i="1"/>
  <c r="R4604" i="1" s="1"/>
  <c r="N4605" i="1"/>
  <c r="R4605" i="1" s="1"/>
  <c r="N4606" i="1"/>
  <c r="R4606" i="1" s="1"/>
  <c r="N4607" i="1"/>
  <c r="R4607" i="1" s="1"/>
  <c r="N4608" i="1"/>
  <c r="R4608" i="1" s="1"/>
  <c r="N4609" i="1"/>
  <c r="R4609" i="1" s="1"/>
  <c r="N4610" i="1"/>
  <c r="R4610" i="1" s="1"/>
  <c r="N4611" i="1"/>
  <c r="R4611" i="1" s="1"/>
  <c r="N4612" i="1"/>
  <c r="R4612" i="1" s="1"/>
  <c r="N4613" i="1"/>
  <c r="R4613" i="1" s="1"/>
  <c r="N4614" i="1"/>
  <c r="R4614" i="1" s="1"/>
  <c r="N4615" i="1"/>
  <c r="R4615" i="1" s="1"/>
  <c r="N4616" i="1"/>
  <c r="R4616" i="1" s="1"/>
  <c r="N4617" i="1"/>
  <c r="R4617" i="1" s="1"/>
  <c r="N4618" i="1"/>
  <c r="R4618" i="1" s="1"/>
  <c r="N4619" i="1"/>
  <c r="R4619" i="1" s="1"/>
  <c r="N4620" i="1"/>
  <c r="R4620" i="1" s="1"/>
  <c r="N4621" i="1"/>
  <c r="R4621" i="1" s="1"/>
  <c r="N4622" i="1"/>
  <c r="R4622" i="1" s="1"/>
  <c r="N4623" i="1"/>
  <c r="R4623" i="1" s="1"/>
  <c r="N4624" i="1"/>
  <c r="R4624" i="1" s="1"/>
  <c r="N4625" i="1"/>
  <c r="R4625" i="1" s="1"/>
  <c r="N4626" i="1"/>
  <c r="R4626" i="1" s="1"/>
  <c r="N4627" i="1"/>
  <c r="R4627" i="1" s="1"/>
  <c r="N4628" i="1"/>
  <c r="R4628" i="1" s="1"/>
  <c r="N4629" i="1"/>
  <c r="R4629" i="1" s="1"/>
  <c r="N4630" i="1"/>
  <c r="R4630" i="1" s="1"/>
  <c r="N4631" i="1"/>
  <c r="R4631" i="1" s="1"/>
  <c r="N4632" i="1"/>
  <c r="R4632" i="1" s="1"/>
  <c r="N4633" i="1"/>
  <c r="R4633" i="1" s="1"/>
  <c r="N4634" i="1"/>
  <c r="R4634" i="1" s="1"/>
  <c r="N4635" i="1"/>
  <c r="R4635" i="1" s="1"/>
  <c r="N4636" i="1"/>
  <c r="R4636" i="1" s="1"/>
  <c r="N4637" i="1"/>
  <c r="R4637" i="1" s="1"/>
  <c r="N4638" i="1"/>
  <c r="R4638" i="1" s="1"/>
  <c r="N4639" i="1"/>
  <c r="R4639" i="1" s="1"/>
  <c r="N4640" i="1"/>
  <c r="R4640" i="1" s="1"/>
  <c r="N4641" i="1"/>
  <c r="R4641" i="1" s="1"/>
  <c r="N4642" i="1"/>
  <c r="R4642" i="1" s="1"/>
  <c r="N4643" i="1"/>
  <c r="R4643" i="1" s="1"/>
  <c r="N4644" i="1"/>
  <c r="R4644" i="1" s="1"/>
  <c r="N4645" i="1"/>
  <c r="R4645" i="1" s="1"/>
  <c r="N4646" i="1"/>
  <c r="R4646" i="1" s="1"/>
  <c r="N4647" i="1"/>
  <c r="R4647" i="1" s="1"/>
  <c r="N4648" i="1"/>
  <c r="R4648" i="1" s="1"/>
  <c r="N4649" i="1"/>
  <c r="R4649" i="1" s="1"/>
  <c r="N4650" i="1"/>
  <c r="R4650" i="1" s="1"/>
  <c r="N4651" i="1"/>
  <c r="R4651" i="1" s="1"/>
  <c r="N4652" i="1"/>
  <c r="R4652" i="1" s="1"/>
  <c r="N4653" i="1"/>
  <c r="R4653" i="1" s="1"/>
  <c r="N4654" i="1"/>
  <c r="R4654" i="1" s="1"/>
  <c r="N4655" i="1"/>
  <c r="R4655" i="1" s="1"/>
  <c r="N4656" i="1"/>
  <c r="R4656" i="1" s="1"/>
  <c r="N4657" i="1"/>
  <c r="R4657" i="1" s="1"/>
  <c r="N4658" i="1"/>
  <c r="R4658" i="1" s="1"/>
  <c r="N4659" i="1"/>
  <c r="R4659" i="1" s="1"/>
  <c r="N4660" i="1"/>
  <c r="R4660" i="1" s="1"/>
  <c r="N4661" i="1"/>
  <c r="R4661" i="1" s="1"/>
  <c r="N4662" i="1"/>
  <c r="R4662" i="1" s="1"/>
  <c r="N4663" i="1"/>
  <c r="R4663" i="1" s="1"/>
  <c r="N4664" i="1"/>
  <c r="R4664" i="1" s="1"/>
  <c r="N4665" i="1"/>
  <c r="R4665" i="1" s="1"/>
  <c r="N4666" i="1"/>
  <c r="R4666" i="1" s="1"/>
  <c r="N4667" i="1"/>
  <c r="R4667" i="1" s="1"/>
  <c r="N4668" i="1"/>
  <c r="R4668" i="1" s="1"/>
  <c r="N4669" i="1"/>
  <c r="R4669" i="1" s="1"/>
  <c r="N4670" i="1"/>
  <c r="R4670" i="1" s="1"/>
  <c r="N4671" i="1"/>
  <c r="R4671" i="1" s="1"/>
  <c r="N4672" i="1"/>
  <c r="R4672" i="1" s="1"/>
  <c r="N4673" i="1"/>
  <c r="R4673" i="1" s="1"/>
  <c r="N4674" i="1"/>
  <c r="R4674" i="1" s="1"/>
  <c r="N4675" i="1"/>
  <c r="R4675" i="1" s="1"/>
  <c r="N4676" i="1"/>
  <c r="R4676" i="1" s="1"/>
  <c r="N4677" i="1"/>
  <c r="R4677" i="1" s="1"/>
  <c r="N4678" i="1"/>
  <c r="R4678" i="1" s="1"/>
  <c r="N4679" i="1"/>
  <c r="R4679" i="1" s="1"/>
  <c r="N4680" i="1"/>
  <c r="R4680" i="1" s="1"/>
  <c r="N4681" i="1"/>
  <c r="R4681" i="1" s="1"/>
  <c r="N4682" i="1"/>
  <c r="R4682" i="1" s="1"/>
  <c r="N4683" i="1"/>
  <c r="R4683" i="1" s="1"/>
  <c r="N4684" i="1"/>
  <c r="R4684" i="1" s="1"/>
  <c r="N4685" i="1"/>
  <c r="R4685" i="1" s="1"/>
  <c r="N4686" i="1"/>
  <c r="R4686" i="1" s="1"/>
  <c r="N4687" i="1"/>
  <c r="R4687" i="1" s="1"/>
  <c r="N4688" i="1"/>
  <c r="R4688" i="1" s="1"/>
  <c r="N4689" i="1"/>
  <c r="R4689" i="1" s="1"/>
  <c r="N4690" i="1"/>
  <c r="R4690" i="1" s="1"/>
  <c r="N4691" i="1"/>
  <c r="R4691" i="1" s="1"/>
  <c r="N4692" i="1"/>
  <c r="R4692" i="1" s="1"/>
  <c r="N4693" i="1"/>
  <c r="R4693" i="1" s="1"/>
  <c r="N4694" i="1"/>
  <c r="R4694" i="1" s="1"/>
  <c r="N4695" i="1"/>
  <c r="R4695" i="1" s="1"/>
  <c r="N4696" i="1"/>
  <c r="R4696" i="1" s="1"/>
  <c r="N4697" i="1"/>
  <c r="R4697" i="1" s="1"/>
  <c r="N4698" i="1"/>
  <c r="R4698" i="1" s="1"/>
  <c r="N4699" i="1"/>
  <c r="R4699" i="1" s="1"/>
  <c r="N4700" i="1"/>
  <c r="R4700" i="1" s="1"/>
  <c r="N4701" i="1"/>
  <c r="R4701" i="1" s="1"/>
  <c r="N4702" i="1"/>
  <c r="R4702" i="1" s="1"/>
  <c r="N4703" i="1"/>
  <c r="R4703" i="1" s="1"/>
  <c r="N4704" i="1"/>
  <c r="R4704" i="1" s="1"/>
  <c r="N4705" i="1"/>
  <c r="R4705" i="1" s="1"/>
  <c r="N4706" i="1"/>
  <c r="R4706" i="1" s="1"/>
  <c r="N4707" i="1"/>
  <c r="R4707" i="1" s="1"/>
  <c r="N4708" i="1"/>
  <c r="R4708" i="1" s="1"/>
  <c r="N4709" i="1"/>
  <c r="R4709" i="1" s="1"/>
  <c r="N4710" i="1"/>
  <c r="R4710" i="1" s="1"/>
  <c r="N4711" i="1"/>
  <c r="R4711" i="1" s="1"/>
  <c r="N4712" i="1"/>
  <c r="R4712" i="1" s="1"/>
  <c r="N4713" i="1"/>
  <c r="R4713" i="1" s="1"/>
  <c r="N4714" i="1"/>
  <c r="R4714" i="1" s="1"/>
  <c r="N4715" i="1"/>
  <c r="R4715" i="1" s="1"/>
  <c r="N4716" i="1"/>
  <c r="R4716" i="1" s="1"/>
  <c r="N4717" i="1"/>
  <c r="R4717" i="1" s="1"/>
  <c r="N4718" i="1"/>
  <c r="R4718" i="1" s="1"/>
  <c r="N4719" i="1"/>
  <c r="R4719" i="1" s="1"/>
  <c r="N4720" i="1"/>
  <c r="R4720" i="1" s="1"/>
  <c r="N4721" i="1"/>
  <c r="R4721" i="1" s="1"/>
  <c r="N4722" i="1"/>
  <c r="R4722" i="1" s="1"/>
  <c r="N4723" i="1"/>
  <c r="R4723" i="1" s="1"/>
  <c r="N4724" i="1"/>
  <c r="R4724" i="1" s="1"/>
  <c r="N4725" i="1"/>
  <c r="R4725" i="1" s="1"/>
  <c r="N4726" i="1"/>
  <c r="R4726" i="1" s="1"/>
  <c r="N4727" i="1"/>
  <c r="R4727" i="1" s="1"/>
  <c r="N4728" i="1"/>
  <c r="R4728" i="1" s="1"/>
  <c r="N4729" i="1"/>
  <c r="R4729" i="1" s="1"/>
  <c r="N4730" i="1"/>
  <c r="R4730" i="1" s="1"/>
  <c r="N4731" i="1"/>
  <c r="R4731" i="1" s="1"/>
  <c r="N4732" i="1"/>
  <c r="R4732" i="1" s="1"/>
  <c r="N4733" i="1"/>
  <c r="R4733" i="1" s="1"/>
  <c r="N4734" i="1"/>
  <c r="R4734" i="1" s="1"/>
  <c r="N4735" i="1"/>
  <c r="R4735" i="1" s="1"/>
  <c r="N4736" i="1"/>
  <c r="R4736" i="1" s="1"/>
  <c r="N4737" i="1"/>
  <c r="R4737" i="1" s="1"/>
  <c r="N4738" i="1"/>
  <c r="R4738" i="1" s="1"/>
  <c r="N4739" i="1"/>
  <c r="R4739" i="1" s="1"/>
  <c r="N4740" i="1"/>
  <c r="R4740" i="1" s="1"/>
  <c r="N4741" i="1"/>
  <c r="R4741" i="1" s="1"/>
  <c r="N4742" i="1"/>
  <c r="R4742" i="1" s="1"/>
  <c r="N4743" i="1"/>
  <c r="R4743" i="1" s="1"/>
  <c r="N4744" i="1"/>
  <c r="R4744" i="1" s="1"/>
  <c r="N4745" i="1"/>
  <c r="R4745" i="1" s="1"/>
  <c r="N4746" i="1"/>
  <c r="R4746" i="1" s="1"/>
  <c r="N4747" i="1"/>
  <c r="R4747" i="1" s="1"/>
  <c r="N4748" i="1"/>
  <c r="R4748" i="1" s="1"/>
  <c r="N4749" i="1"/>
  <c r="R4749" i="1" s="1"/>
  <c r="N4750" i="1"/>
  <c r="R4750" i="1" s="1"/>
  <c r="N4751" i="1"/>
  <c r="R4751" i="1" s="1"/>
  <c r="N4752" i="1"/>
  <c r="R4752" i="1" s="1"/>
  <c r="N4753" i="1"/>
  <c r="R4753" i="1" s="1"/>
  <c r="N4754" i="1"/>
  <c r="R4754" i="1" s="1"/>
  <c r="N4755" i="1"/>
  <c r="R4755" i="1" s="1"/>
  <c r="N4756" i="1"/>
  <c r="R4756" i="1" s="1"/>
  <c r="N4757" i="1"/>
  <c r="R4757" i="1" s="1"/>
  <c r="N4758" i="1"/>
  <c r="R4758" i="1" s="1"/>
  <c r="N4759" i="1"/>
  <c r="R4759" i="1" s="1"/>
  <c r="N4760" i="1"/>
  <c r="R4760" i="1" s="1"/>
  <c r="N4761" i="1"/>
  <c r="R4761" i="1" s="1"/>
  <c r="N4762" i="1"/>
  <c r="R4762" i="1" s="1"/>
  <c r="N4763" i="1"/>
  <c r="R4763" i="1" s="1"/>
  <c r="N4764" i="1"/>
  <c r="R4764" i="1" s="1"/>
  <c r="N4765" i="1"/>
  <c r="R4765" i="1" s="1"/>
  <c r="N4766" i="1"/>
  <c r="R4766" i="1" s="1"/>
  <c r="N4767" i="1"/>
  <c r="R4767" i="1" s="1"/>
  <c r="N4768" i="1"/>
  <c r="R4768" i="1" s="1"/>
  <c r="N4769" i="1"/>
  <c r="R4769" i="1" s="1"/>
  <c r="N4770" i="1"/>
  <c r="R4770" i="1" s="1"/>
  <c r="N4771" i="1"/>
  <c r="R4771" i="1" s="1"/>
  <c r="N4772" i="1"/>
  <c r="R4772" i="1" s="1"/>
  <c r="N4773" i="1"/>
  <c r="R4773" i="1" s="1"/>
  <c r="N4774" i="1"/>
  <c r="R4774" i="1" s="1"/>
  <c r="N4775" i="1"/>
  <c r="R4775" i="1" s="1"/>
  <c r="N4776" i="1"/>
  <c r="R4776" i="1" s="1"/>
  <c r="N4777" i="1"/>
  <c r="R4777" i="1" s="1"/>
  <c r="N4778" i="1"/>
  <c r="R4778" i="1" s="1"/>
  <c r="N4779" i="1"/>
  <c r="R4779" i="1" s="1"/>
  <c r="N4780" i="1"/>
  <c r="R4780" i="1" s="1"/>
  <c r="N4781" i="1"/>
  <c r="R4781" i="1" s="1"/>
  <c r="N4782" i="1"/>
  <c r="R4782" i="1" s="1"/>
  <c r="N4783" i="1"/>
  <c r="R4783" i="1" s="1"/>
  <c r="N4784" i="1"/>
  <c r="R4784" i="1" s="1"/>
  <c r="N4785" i="1"/>
  <c r="R4785" i="1" s="1"/>
  <c r="N4786" i="1"/>
  <c r="R4786" i="1" s="1"/>
  <c r="N4787" i="1"/>
  <c r="R4787" i="1" s="1"/>
  <c r="N4788" i="1"/>
  <c r="R4788" i="1" s="1"/>
  <c r="N4789" i="1"/>
  <c r="R4789" i="1" s="1"/>
  <c r="N4790" i="1"/>
  <c r="R4790" i="1" s="1"/>
  <c r="N4791" i="1"/>
  <c r="R4791" i="1" s="1"/>
  <c r="N4792" i="1"/>
  <c r="R4792" i="1" s="1"/>
  <c r="N4793" i="1"/>
  <c r="R4793" i="1" s="1"/>
  <c r="N4794" i="1"/>
  <c r="R4794" i="1" s="1"/>
  <c r="N4795" i="1"/>
  <c r="R4795" i="1" s="1"/>
  <c r="N4796" i="1"/>
  <c r="R4796" i="1" s="1"/>
  <c r="N4797" i="1"/>
  <c r="R4797" i="1" s="1"/>
  <c r="N4798" i="1"/>
  <c r="R4798" i="1" s="1"/>
  <c r="N4799" i="1"/>
  <c r="R4799" i="1" s="1"/>
  <c r="N4800" i="1"/>
  <c r="R4800" i="1" s="1"/>
  <c r="N4801" i="1"/>
  <c r="R4801" i="1" s="1"/>
  <c r="N4802" i="1"/>
  <c r="R4802" i="1" s="1"/>
  <c r="N4803" i="1"/>
  <c r="N4804" i="1"/>
  <c r="R4804" i="1" s="1"/>
  <c r="N4805" i="1"/>
  <c r="R4805" i="1" s="1"/>
  <c r="N4806" i="1"/>
  <c r="R4806" i="1" s="1"/>
  <c r="N4807" i="1"/>
  <c r="R4807" i="1" s="1"/>
  <c r="N4808" i="1"/>
  <c r="R4808" i="1" s="1"/>
  <c r="N4809" i="1"/>
  <c r="R4809" i="1" s="1"/>
  <c r="N4810" i="1"/>
  <c r="R4810" i="1" s="1"/>
  <c r="N4811" i="1"/>
  <c r="R4811" i="1" s="1"/>
  <c r="N4812" i="1"/>
  <c r="R4812" i="1" s="1"/>
  <c r="N4813" i="1"/>
  <c r="R4813" i="1" s="1"/>
  <c r="N4814" i="1"/>
  <c r="R4814" i="1" s="1"/>
  <c r="N4815" i="1"/>
  <c r="R4815" i="1" s="1"/>
  <c r="N4816" i="1"/>
  <c r="R4816" i="1" s="1"/>
  <c r="N4817" i="1"/>
  <c r="R4817" i="1" s="1"/>
  <c r="N4818" i="1"/>
  <c r="R4818" i="1" s="1"/>
  <c r="N4819" i="1"/>
  <c r="R4819" i="1" s="1"/>
  <c r="N4820" i="1"/>
  <c r="R4820" i="1" s="1"/>
  <c r="N4821" i="1"/>
  <c r="R4821" i="1" s="1"/>
  <c r="N4822" i="1"/>
  <c r="R4822" i="1" s="1"/>
  <c r="N4823" i="1"/>
  <c r="R4823" i="1" s="1"/>
  <c r="N4824" i="1"/>
  <c r="R4824" i="1" s="1"/>
  <c r="N4825" i="1"/>
  <c r="R4825" i="1" s="1"/>
  <c r="N4826" i="1"/>
  <c r="R4826" i="1" s="1"/>
  <c r="N4827" i="1"/>
  <c r="R4827" i="1" s="1"/>
  <c r="N4828" i="1"/>
  <c r="N4829" i="1"/>
  <c r="R4829" i="1" s="1"/>
  <c r="N4830" i="1"/>
  <c r="R4830" i="1" s="1"/>
  <c r="N4831" i="1"/>
  <c r="R4831" i="1" s="1"/>
  <c r="N4832" i="1"/>
  <c r="R4832" i="1" s="1"/>
  <c r="N4833" i="1"/>
  <c r="R4833" i="1" s="1"/>
  <c r="N4834" i="1"/>
  <c r="R4834" i="1" s="1"/>
  <c r="N4835" i="1"/>
  <c r="R4835" i="1" s="1"/>
  <c r="N4836" i="1"/>
  <c r="R4836" i="1" s="1"/>
  <c r="N4837" i="1"/>
  <c r="R4837" i="1" s="1"/>
  <c r="N4838" i="1"/>
  <c r="R4838" i="1" s="1"/>
  <c r="N4839" i="1"/>
  <c r="R4839" i="1" s="1"/>
  <c r="N4840" i="1"/>
  <c r="R4840" i="1" s="1"/>
  <c r="N4841" i="1"/>
  <c r="R4841" i="1" s="1"/>
  <c r="N4842" i="1"/>
  <c r="R4842" i="1" s="1"/>
  <c r="N4843" i="1"/>
  <c r="R4843" i="1" s="1"/>
  <c r="N4844" i="1"/>
  <c r="R4844" i="1" s="1"/>
  <c r="N4845" i="1"/>
  <c r="R4845" i="1" s="1"/>
  <c r="N4846" i="1"/>
  <c r="R4846" i="1" s="1"/>
  <c r="N4847" i="1"/>
  <c r="R4847" i="1" s="1"/>
  <c r="N4848" i="1"/>
  <c r="R4848" i="1" s="1"/>
  <c r="N4849" i="1"/>
  <c r="R4849" i="1" s="1"/>
  <c r="N4850" i="1"/>
  <c r="R4850" i="1" s="1"/>
  <c r="N4851" i="1"/>
  <c r="R4851" i="1" s="1"/>
  <c r="N4852" i="1"/>
  <c r="R4852" i="1" s="1"/>
  <c r="N4853" i="1"/>
  <c r="R4853" i="1" s="1"/>
  <c r="N4854" i="1"/>
  <c r="R4854" i="1" s="1"/>
  <c r="N4855" i="1"/>
  <c r="R4855" i="1" s="1"/>
  <c r="N4856" i="1"/>
  <c r="R4856" i="1" s="1"/>
  <c r="N4857" i="1"/>
  <c r="R4857" i="1" s="1"/>
  <c r="N4858" i="1"/>
  <c r="R4858" i="1" s="1"/>
  <c r="N4859" i="1"/>
  <c r="R4859" i="1" s="1"/>
  <c r="N4860" i="1"/>
  <c r="R4860" i="1" s="1"/>
  <c r="N4861" i="1"/>
  <c r="R4861" i="1" s="1"/>
  <c r="N4862" i="1"/>
  <c r="R4862" i="1" s="1"/>
  <c r="N4863" i="1"/>
  <c r="R4863" i="1" s="1"/>
  <c r="N4864" i="1"/>
  <c r="R4864" i="1" s="1"/>
  <c r="N4865" i="1"/>
  <c r="R4865" i="1" s="1"/>
  <c r="N4866" i="1"/>
  <c r="R4866" i="1" s="1"/>
  <c r="N4867" i="1"/>
  <c r="R4867" i="1" s="1"/>
  <c r="N4868" i="1"/>
  <c r="R4868" i="1" s="1"/>
  <c r="N4869" i="1"/>
  <c r="R4869" i="1" s="1"/>
  <c r="N4870" i="1"/>
  <c r="R4870" i="1" s="1"/>
  <c r="N4871" i="1"/>
  <c r="R4871" i="1" s="1"/>
  <c r="N4872" i="1"/>
  <c r="R4872" i="1" s="1"/>
  <c r="N4873" i="1"/>
  <c r="R4873" i="1" s="1"/>
  <c r="N4874" i="1"/>
  <c r="R4874" i="1" s="1"/>
  <c r="N4875" i="1"/>
  <c r="R4875" i="1" s="1"/>
  <c r="N4876" i="1"/>
  <c r="R4876" i="1" s="1"/>
  <c r="N4877" i="1"/>
  <c r="R4877" i="1" s="1"/>
  <c r="N4878" i="1"/>
  <c r="R4878" i="1" s="1"/>
  <c r="N4879" i="1"/>
  <c r="R4879" i="1" s="1"/>
  <c r="N4880" i="1"/>
  <c r="R4880" i="1" s="1"/>
  <c r="N4881" i="1"/>
  <c r="R4881" i="1" s="1"/>
  <c r="N4882" i="1"/>
  <c r="R4882" i="1" s="1"/>
  <c r="N4883" i="1"/>
  <c r="R4883" i="1" s="1"/>
  <c r="N4884" i="1"/>
  <c r="R4884" i="1" s="1"/>
  <c r="N4885" i="1"/>
  <c r="R4885" i="1" s="1"/>
  <c r="N4886" i="1"/>
  <c r="R4886" i="1" s="1"/>
  <c r="N4887" i="1"/>
  <c r="N4888" i="1"/>
  <c r="R4888" i="1" s="1"/>
  <c r="N4889" i="1"/>
  <c r="R4889" i="1" s="1"/>
  <c r="N4890" i="1"/>
  <c r="R4890" i="1" s="1"/>
  <c r="N4891" i="1"/>
  <c r="R4891" i="1" s="1"/>
  <c r="N4892" i="1"/>
  <c r="R4892" i="1" s="1"/>
  <c r="N4893" i="1"/>
  <c r="R4893" i="1" s="1"/>
  <c r="N4894" i="1"/>
  <c r="R4894" i="1" s="1"/>
  <c r="N4895" i="1"/>
  <c r="R4895" i="1" s="1"/>
  <c r="N4896" i="1"/>
  <c r="R4896" i="1" s="1"/>
  <c r="N4897" i="1"/>
  <c r="R4897" i="1" s="1"/>
  <c r="N4898" i="1"/>
  <c r="R4898" i="1" s="1"/>
  <c r="N4899" i="1"/>
  <c r="R4899" i="1" s="1"/>
  <c r="N4900" i="1"/>
  <c r="N4901" i="1"/>
  <c r="R4901" i="1" s="1"/>
  <c r="N4902" i="1"/>
  <c r="R4902" i="1" s="1"/>
  <c r="N4903" i="1"/>
  <c r="N4904" i="1"/>
  <c r="R4904" i="1" s="1"/>
  <c r="N4905" i="1"/>
  <c r="R4905" i="1" s="1"/>
  <c r="N4906" i="1"/>
  <c r="R4906" i="1" s="1"/>
  <c r="N4907" i="1"/>
  <c r="R4907" i="1" s="1"/>
  <c r="N4908" i="1"/>
  <c r="R4908" i="1" s="1"/>
  <c r="N4909" i="1"/>
  <c r="R4909" i="1" s="1"/>
  <c r="N4910" i="1"/>
  <c r="R4910" i="1" s="1"/>
  <c r="N4911" i="1"/>
  <c r="R4911" i="1" s="1"/>
  <c r="N4912" i="1"/>
  <c r="R4912" i="1" s="1"/>
  <c r="N4913" i="1"/>
  <c r="R4913" i="1" s="1"/>
  <c r="N4914" i="1"/>
  <c r="R4914" i="1" s="1"/>
  <c r="N4915" i="1"/>
  <c r="R4915" i="1" s="1"/>
  <c r="N4916" i="1"/>
  <c r="R4916" i="1" s="1"/>
  <c r="N4917" i="1"/>
  <c r="R4917" i="1" s="1"/>
  <c r="N4918" i="1"/>
  <c r="R4918" i="1" s="1"/>
  <c r="N4919" i="1"/>
  <c r="R4919" i="1" s="1"/>
  <c r="N4920" i="1"/>
  <c r="R4920" i="1" s="1"/>
  <c r="N4921" i="1"/>
  <c r="R4921" i="1" s="1"/>
  <c r="N4922" i="1"/>
  <c r="R4922" i="1" s="1"/>
  <c r="N4923" i="1"/>
  <c r="R4923" i="1" s="1"/>
  <c r="N4924" i="1"/>
  <c r="R4924" i="1" s="1"/>
  <c r="N4925" i="1"/>
  <c r="N4926" i="1"/>
  <c r="R4926" i="1" s="1"/>
  <c r="N4927" i="1"/>
  <c r="R4927" i="1" s="1"/>
  <c r="N4928" i="1"/>
  <c r="R4928" i="1" s="1"/>
  <c r="N4929" i="1"/>
  <c r="R4929" i="1" s="1"/>
  <c r="N4930" i="1"/>
  <c r="R4930" i="1" s="1"/>
  <c r="N4931" i="1"/>
  <c r="R4931" i="1" s="1"/>
  <c r="N4932" i="1"/>
  <c r="R4932" i="1" s="1"/>
  <c r="N4933" i="1"/>
  <c r="R4933" i="1" s="1"/>
  <c r="N4934" i="1"/>
  <c r="R4934" i="1" s="1"/>
  <c r="N4935" i="1"/>
  <c r="R4935" i="1" s="1"/>
  <c r="N4936" i="1"/>
  <c r="R4936" i="1" s="1"/>
  <c r="N4937" i="1"/>
  <c r="R4937" i="1" s="1"/>
  <c r="N4938" i="1"/>
  <c r="R4938" i="1" s="1"/>
  <c r="N4939" i="1"/>
  <c r="R4939" i="1" s="1"/>
  <c r="N4940" i="1"/>
  <c r="R4940" i="1" s="1"/>
  <c r="N4941" i="1"/>
  <c r="R4941" i="1" s="1"/>
  <c r="N4942" i="1"/>
  <c r="R4942" i="1" s="1"/>
  <c r="N4943" i="1"/>
  <c r="R4943" i="1" s="1"/>
  <c r="N4944" i="1"/>
  <c r="R4944" i="1" s="1"/>
  <c r="N4945" i="1"/>
  <c r="R4945" i="1" s="1"/>
  <c r="N4946" i="1"/>
  <c r="R4946" i="1" s="1"/>
  <c r="N4947" i="1"/>
  <c r="R4947" i="1" s="1"/>
  <c r="N4948" i="1"/>
  <c r="R4948" i="1" s="1"/>
  <c r="N4949" i="1"/>
  <c r="R4949" i="1" s="1"/>
  <c r="N4950" i="1"/>
  <c r="R4950" i="1" s="1"/>
  <c r="N4951" i="1"/>
  <c r="R4951" i="1" s="1"/>
  <c r="N4952" i="1"/>
  <c r="R4952" i="1" s="1"/>
  <c r="N4953" i="1"/>
  <c r="R4953" i="1" s="1"/>
  <c r="N4954" i="1"/>
  <c r="R4954" i="1" s="1"/>
  <c r="N4955" i="1"/>
  <c r="R4955" i="1" s="1"/>
  <c r="N4956" i="1"/>
  <c r="R4956" i="1" s="1"/>
  <c r="N4957" i="1"/>
  <c r="R4957" i="1" s="1"/>
  <c r="N4958" i="1"/>
  <c r="R4958" i="1" s="1"/>
  <c r="N4959" i="1"/>
  <c r="R4959" i="1" s="1"/>
  <c r="N4960" i="1"/>
  <c r="R4960" i="1" s="1"/>
  <c r="N4961" i="1"/>
  <c r="R4961" i="1" s="1"/>
  <c r="N4962" i="1"/>
  <c r="R4962" i="1" s="1"/>
  <c r="N4963" i="1"/>
  <c r="R4963" i="1" s="1"/>
  <c r="N4964" i="1"/>
  <c r="R4964" i="1" s="1"/>
  <c r="N4965" i="1"/>
  <c r="R4965" i="1" s="1"/>
  <c r="N4966" i="1"/>
  <c r="R4966" i="1" s="1"/>
  <c r="N4967" i="1"/>
  <c r="R4967" i="1" s="1"/>
  <c r="N4968" i="1"/>
  <c r="R4968" i="1" s="1"/>
  <c r="N4969" i="1"/>
  <c r="R4969" i="1" s="1"/>
  <c r="N4970" i="1"/>
  <c r="R4970" i="1" s="1"/>
  <c r="N4971" i="1"/>
  <c r="R4971" i="1" s="1"/>
  <c r="N4972" i="1"/>
  <c r="R4972" i="1" s="1"/>
  <c r="N4973" i="1"/>
  <c r="R4973" i="1" s="1"/>
  <c r="N4974" i="1"/>
  <c r="R4974" i="1" s="1"/>
  <c r="N4975" i="1"/>
  <c r="R4975" i="1" s="1"/>
  <c r="N4976" i="1"/>
  <c r="R4976" i="1" s="1"/>
  <c r="N4977" i="1"/>
  <c r="R4977" i="1" s="1"/>
  <c r="N4978" i="1"/>
  <c r="R4978" i="1" s="1"/>
  <c r="N4979" i="1"/>
  <c r="R4979" i="1" s="1"/>
  <c r="N4980" i="1"/>
  <c r="R4980" i="1" s="1"/>
  <c r="N4981" i="1"/>
  <c r="R4981" i="1" s="1"/>
  <c r="N4982" i="1"/>
  <c r="R4982" i="1" s="1"/>
  <c r="N4983" i="1"/>
  <c r="R4983" i="1" s="1"/>
  <c r="N4984" i="1"/>
  <c r="R4984" i="1" s="1"/>
  <c r="N4985" i="1"/>
  <c r="R4985" i="1" s="1"/>
  <c r="N4986" i="1"/>
  <c r="R4986" i="1" s="1"/>
  <c r="N4987" i="1"/>
  <c r="R4987" i="1" s="1"/>
  <c r="N4988" i="1"/>
  <c r="R4988" i="1" s="1"/>
  <c r="N4989" i="1"/>
  <c r="R4989" i="1" s="1"/>
  <c r="N4990" i="1"/>
  <c r="R4990" i="1" s="1"/>
  <c r="N4991" i="1"/>
  <c r="R4991" i="1" s="1"/>
  <c r="N4992" i="1"/>
  <c r="R4992" i="1" s="1"/>
  <c r="N4993" i="1"/>
  <c r="R4993" i="1" s="1"/>
  <c r="N4994" i="1"/>
  <c r="R4994" i="1" s="1"/>
  <c r="N4995" i="1"/>
  <c r="N4996" i="1"/>
  <c r="R4996" i="1" s="1"/>
  <c r="N4997" i="1"/>
  <c r="R4997" i="1" s="1"/>
  <c r="N4998" i="1"/>
  <c r="R4998" i="1" s="1"/>
  <c r="N4999" i="1"/>
  <c r="R4999" i="1" s="1"/>
  <c r="N5000" i="1"/>
  <c r="R5000" i="1" s="1"/>
  <c r="N5001" i="1"/>
  <c r="R5001" i="1" s="1"/>
  <c r="V28" i="1"/>
  <c r="V27" i="1"/>
  <c r="V26" i="1"/>
  <c r="V25" i="1"/>
  <c r="V24" i="1"/>
  <c r="V23" i="1"/>
  <c r="V21" i="1"/>
  <c r="V20" i="1"/>
  <c r="O71" i="1"/>
  <c r="Q71" i="1" s="1"/>
  <c r="Y240" i="1" l="1"/>
  <c r="Y226" i="1"/>
  <c r="Y205" i="1"/>
  <c r="X184" i="1"/>
  <c r="Y184" i="1" s="1"/>
  <c r="X179" i="1"/>
  <c r="Y179" i="1" s="1"/>
  <c r="Y227" i="1"/>
  <c r="X183" i="1"/>
  <c r="Y183" i="1" s="1"/>
  <c r="Y206" i="1"/>
  <c r="X182" i="1"/>
  <c r="Y182" i="1" s="1"/>
  <c r="X181" i="1"/>
  <c r="Y181" i="1" s="1"/>
  <c r="X180" i="1"/>
  <c r="Y180" i="1" s="1"/>
  <c r="Y239" i="1"/>
  <c r="J3944" i="1"/>
  <c r="K3944" i="1" s="1"/>
  <c r="J1414" i="1"/>
  <c r="K1414" i="1" s="1"/>
  <c r="W27" i="1"/>
  <c r="J4397" i="1"/>
  <c r="K4397" i="1" s="1"/>
  <c r="J4203" i="1"/>
  <c r="K4203" i="1" s="1"/>
  <c r="J3670" i="1"/>
  <c r="K3670" i="1" s="1"/>
  <c r="J3331" i="1"/>
  <c r="K3331" i="1" s="1"/>
  <c r="W28" i="1"/>
  <c r="J2792" i="1"/>
  <c r="K2792" i="1" s="1"/>
  <c r="J1947" i="1"/>
  <c r="K1947" i="1" s="1"/>
  <c r="J4951" i="1"/>
  <c r="K4951" i="1" s="1"/>
  <c r="J719" i="1"/>
  <c r="K719" i="1" s="1"/>
  <c r="J4737" i="1"/>
  <c r="K4737" i="1" s="1"/>
  <c r="J4854" i="1"/>
  <c r="K4854" i="1" s="1"/>
  <c r="L4576" i="1"/>
  <c r="M4576" i="1" s="1"/>
  <c r="J4575" i="1"/>
  <c r="K4575" i="1" s="1"/>
  <c r="J4517" i="1"/>
  <c r="K4517" i="1" s="1"/>
  <c r="J1684" i="1"/>
  <c r="K1684" i="1" s="1"/>
  <c r="J4687" i="1"/>
  <c r="K4687" i="1" s="1"/>
  <c r="J4135" i="1"/>
  <c r="K4135" i="1" s="1"/>
  <c r="J3595" i="1"/>
  <c r="K3595" i="1" s="1"/>
  <c r="J2641" i="1"/>
  <c r="K2641" i="1" s="1"/>
  <c r="J4919" i="1"/>
  <c r="K4919" i="1" s="1"/>
  <c r="J4822" i="1"/>
  <c r="K4822" i="1" s="1"/>
  <c r="J4686" i="1"/>
  <c r="K4686" i="1" s="1"/>
  <c r="J4515" i="1"/>
  <c r="K4515" i="1" s="1"/>
  <c r="J4342" i="1"/>
  <c r="K4342" i="1" s="1"/>
  <c r="J4085" i="1"/>
  <c r="K4085" i="1" s="1"/>
  <c r="J3832" i="1"/>
  <c r="K3832" i="1" s="1"/>
  <c r="J3538" i="1"/>
  <c r="K3538" i="1" s="1"/>
  <c r="J3094" i="1"/>
  <c r="K3094" i="1" s="1"/>
  <c r="J2508" i="1"/>
  <c r="K2508" i="1" s="1"/>
  <c r="J1448" i="1"/>
  <c r="K1448" i="1" s="1"/>
  <c r="J4912" i="1"/>
  <c r="K4912" i="1" s="1"/>
  <c r="J4818" i="1"/>
  <c r="K4818" i="1" s="1"/>
  <c r="J4675" i="1"/>
  <c r="K4675" i="1" s="1"/>
  <c r="J4504" i="1"/>
  <c r="K4504" i="1" s="1"/>
  <c r="J4329" i="1"/>
  <c r="K4329" i="1" s="1"/>
  <c r="J4084" i="1"/>
  <c r="K4084" i="1" s="1"/>
  <c r="J3825" i="1"/>
  <c r="K3825" i="1" s="1"/>
  <c r="J3536" i="1"/>
  <c r="K3536" i="1" s="1"/>
  <c r="J3085" i="1"/>
  <c r="K3085" i="1" s="1"/>
  <c r="J2455" i="1"/>
  <c r="K2455" i="1" s="1"/>
  <c r="J34" i="1"/>
  <c r="K34" i="1" s="1"/>
  <c r="J246" i="1"/>
  <c r="K246" i="1" s="1"/>
  <c r="J552" i="1"/>
  <c r="K552" i="1" s="1"/>
  <c r="J745" i="1"/>
  <c r="K745" i="1" s="1"/>
  <c r="J873" i="1"/>
  <c r="K873" i="1" s="1"/>
  <c r="J1021" i="1"/>
  <c r="K1021" i="1" s="1"/>
  <c r="J1138" i="1"/>
  <c r="K1138" i="1" s="1"/>
  <c r="J1263" i="1"/>
  <c r="K1263" i="1" s="1"/>
  <c r="J1367" i="1"/>
  <c r="K1367" i="1" s="1"/>
  <c r="J1459" i="1"/>
  <c r="K1459" i="1" s="1"/>
  <c r="J1565" i="1"/>
  <c r="K1565" i="1" s="1"/>
  <c r="J1655" i="1"/>
  <c r="K1655" i="1" s="1"/>
  <c r="J1765" i="1"/>
  <c r="K1765" i="1" s="1"/>
  <c r="J1859" i="1"/>
  <c r="K1859" i="1" s="1"/>
  <c r="J1964" i="1"/>
  <c r="K1964" i="1" s="1"/>
  <c r="J2053" i="1"/>
  <c r="K2053" i="1" s="1"/>
  <c r="J2141" i="1"/>
  <c r="K2141" i="1" s="1"/>
  <c r="J2235" i="1"/>
  <c r="K2235" i="1" s="1"/>
  <c r="J2314" i="1"/>
  <c r="K2314" i="1" s="1"/>
  <c r="J2416" i="1"/>
  <c r="K2416" i="1" s="1"/>
  <c r="J2495" i="1"/>
  <c r="K2495" i="1" s="1"/>
  <c r="J2562" i="1"/>
  <c r="K2562" i="1" s="1"/>
  <c r="J2615" i="1"/>
  <c r="K2615" i="1" s="1"/>
  <c r="J2674" i="1"/>
  <c r="K2674" i="1" s="1"/>
  <c r="J2725" i="1"/>
  <c r="K2725" i="1" s="1"/>
  <c r="J2772" i="1"/>
  <c r="K2772" i="1" s="1"/>
  <c r="J2831" i="1"/>
  <c r="K2831" i="1" s="1"/>
  <c r="J2884" i="1"/>
  <c r="K2884" i="1" s="1"/>
  <c r="J2937" i="1"/>
  <c r="K2937" i="1" s="1"/>
  <c r="J2988" i="1"/>
  <c r="K2988" i="1" s="1"/>
  <c r="J3044" i="1"/>
  <c r="K3044" i="1" s="1"/>
  <c r="J3095" i="1"/>
  <c r="K3095" i="1" s="1"/>
  <c r="J3145" i="1"/>
  <c r="K3145" i="1" s="1"/>
  <c r="J3201" i="1"/>
  <c r="K3201" i="1" s="1"/>
  <c r="J3241" i="1"/>
  <c r="K3241" i="1" s="1"/>
  <c r="J3279" i="1"/>
  <c r="K3279" i="1" s="1"/>
  <c r="J3313" i="1"/>
  <c r="K3313" i="1" s="1"/>
  <c r="J3353" i="1"/>
  <c r="K3353" i="1" s="1"/>
  <c r="J3385" i="1"/>
  <c r="K3385" i="1" s="1"/>
  <c r="J3419" i="1"/>
  <c r="K3419" i="1" s="1"/>
  <c r="J3459" i="1"/>
  <c r="K3459" i="1" s="1"/>
  <c r="J3492" i="1"/>
  <c r="K3492" i="1" s="1"/>
  <c r="J3529" i="1"/>
  <c r="K3529" i="1" s="1"/>
  <c r="J3560" i="1"/>
  <c r="K3560" i="1" s="1"/>
  <c r="J3593" i="1"/>
  <c r="K3593" i="1" s="1"/>
  <c r="J3622" i="1"/>
  <c r="K3622" i="1" s="1"/>
  <c r="J3656" i="1"/>
  <c r="K3656" i="1" s="1"/>
  <c r="J3685" i="1"/>
  <c r="K3685" i="1" s="1"/>
  <c r="J3719" i="1"/>
  <c r="K3719" i="1" s="1"/>
  <c r="J3747" i="1"/>
  <c r="K3747" i="1" s="1"/>
  <c r="J3776" i="1"/>
  <c r="K3776" i="1" s="1"/>
  <c r="J3802" i="1"/>
  <c r="K3802" i="1" s="1"/>
  <c r="J3829" i="1"/>
  <c r="K3829" i="1" s="1"/>
  <c r="J3855" i="1"/>
  <c r="K3855" i="1" s="1"/>
  <c r="J3882" i="1"/>
  <c r="K3882" i="1" s="1"/>
  <c r="J3907" i="1"/>
  <c r="K3907" i="1" s="1"/>
  <c r="J3934" i="1"/>
  <c r="K3934" i="1" s="1"/>
  <c r="J3959" i="1"/>
  <c r="K3959" i="1" s="1"/>
  <c r="J3987" i="1"/>
  <c r="K3987" i="1" s="1"/>
  <c r="J4012" i="1"/>
  <c r="K4012" i="1" s="1"/>
  <c r="J4039" i="1"/>
  <c r="K4039" i="1" s="1"/>
  <c r="J4064" i="1"/>
  <c r="K4064" i="1" s="1"/>
  <c r="J4091" i="1"/>
  <c r="K4091" i="1" s="1"/>
  <c r="J4116" i="1"/>
  <c r="K4116" i="1" s="1"/>
  <c r="J4144" i="1"/>
  <c r="K4144" i="1" s="1"/>
  <c r="J4169" i="1"/>
  <c r="K4169" i="1" s="1"/>
  <c r="J4196" i="1"/>
  <c r="K4196" i="1" s="1"/>
  <c r="J4221" i="1"/>
  <c r="K4221" i="1" s="1"/>
  <c r="J4248" i="1"/>
  <c r="K4248" i="1" s="1"/>
  <c r="J4273" i="1"/>
  <c r="K4273" i="1" s="1"/>
  <c r="J4301" i="1"/>
  <c r="K4301" i="1" s="1"/>
  <c r="J4326" i="1"/>
  <c r="K4326" i="1" s="1"/>
  <c r="J4353" i="1"/>
  <c r="K4353" i="1" s="1"/>
  <c r="J4376" i="1"/>
  <c r="K4376" i="1" s="1"/>
  <c r="J4401" i="1"/>
  <c r="K4401" i="1" s="1"/>
  <c r="J4424" i="1"/>
  <c r="K4424" i="1" s="1"/>
  <c r="J4449" i="1"/>
  <c r="K4449" i="1" s="1"/>
  <c r="J4470" i="1"/>
  <c r="K4470" i="1" s="1"/>
  <c r="J4495" i="1"/>
  <c r="K4495" i="1" s="1"/>
  <c r="J4518" i="1"/>
  <c r="K4518" i="1" s="1"/>
  <c r="J4543" i="1"/>
  <c r="K4543" i="1" s="1"/>
  <c r="J4565" i="1"/>
  <c r="K4565" i="1" s="1"/>
  <c r="J4589" i="1"/>
  <c r="K4589" i="1" s="1"/>
  <c r="J4612" i="1"/>
  <c r="K4612" i="1" s="1"/>
  <c r="J247" i="1"/>
  <c r="K247" i="1" s="1"/>
  <c r="J603" i="1"/>
  <c r="K603" i="1" s="1"/>
  <c r="J779" i="1"/>
  <c r="K779" i="1" s="1"/>
  <c r="J934" i="1"/>
  <c r="K934" i="1" s="1"/>
  <c r="J1066" i="1"/>
  <c r="K1066" i="1" s="1"/>
  <c r="J1211" i="1"/>
  <c r="K1211" i="1" s="1"/>
  <c r="J1328" i="1"/>
  <c r="K1328" i="1" s="1"/>
  <c r="J1420" i="1"/>
  <c r="K1420" i="1" s="1"/>
  <c r="J1531" i="1"/>
  <c r="K1531" i="1" s="1"/>
  <c r="J1649" i="1"/>
  <c r="K1649" i="1" s="1"/>
  <c r="J1762" i="1"/>
  <c r="K1762" i="1" s="1"/>
  <c r="J1879" i="1"/>
  <c r="K1879" i="1" s="1"/>
  <c r="J1974" i="1"/>
  <c r="K1974" i="1" s="1"/>
  <c r="J2076" i="1"/>
  <c r="K2076" i="1" s="1"/>
  <c r="J2179" i="1"/>
  <c r="K2179" i="1" s="1"/>
  <c r="J2262" i="1"/>
  <c r="K2262" i="1" s="1"/>
  <c r="J2368" i="1"/>
  <c r="K2368" i="1" s="1"/>
  <c r="J2467" i="1"/>
  <c r="K2467" i="1" s="1"/>
  <c r="J2537" i="1"/>
  <c r="K2537" i="1" s="1"/>
  <c r="J2602" i="1"/>
  <c r="K2602" i="1" s="1"/>
  <c r="J2661" i="1"/>
  <c r="K2661" i="1" s="1"/>
  <c r="J2724" i="1"/>
  <c r="K2724" i="1" s="1"/>
  <c r="J2782" i="1"/>
  <c r="K2782" i="1" s="1"/>
  <c r="J2835" i="1"/>
  <c r="K2835" i="1" s="1"/>
  <c r="J2897" i="1"/>
  <c r="K2897" i="1" s="1"/>
  <c r="J2953" i="1"/>
  <c r="K2953" i="1" s="1"/>
  <c r="J3017" i="1"/>
  <c r="K3017" i="1" s="1"/>
  <c r="J3070" i="1"/>
  <c r="K3070" i="1" s="1"/>
  <c r="J3126" i="1"/>
  <c r="K3126" i="1" s="1"/>
  <c r="J3189" i="1"/>
  <c r="K3189" i="1" s="1"/>
  <c r="J3228" i="1"/>
  <c r="K3228" i="1" s="1"/>
  <c r="J3270" i="1"/>
  <c r="K3270" i="1" s="1"/>
  <c r="J3309" i="1"/>
  <c r="K3309" i="1" s="1"/>
  <c r="J3354" i="1"/>
  <c r="K3354" i="1" s="1"/>
  <c r="J3394" i="1"/>
  <c r="K3394" i="1" s="1"/>
  <c r="J3431" i="1"/>
  <c r="K3431" i="1" s="1"/>
  <c r="J3471" i="1"/>
  <c r="K3471" i="1" s="1"/>
  <c r="J3511" i="1"/>
  <c r="K3511" i="1" s="1"/>
  <c r="J3543" i="1"/>
  <c r="K3543" i="1" s="1"/>
  <c r="J3580" i="1"/>
  <c r="K3580" i="1" s="1"/>
  <c r="J3616" i="1"/>
  <c r="K3616" i="1" s="1"/>
  <c r="J3646" i="1"/>
  <c r="K3646" i="1" s="1"/>
  <c r="J3682" i="1"/>
  <c r="K3682" i="1" s="1"/>
  <c r="J3713" i="1"/>
  <c r="K3713" i="1" s="1"/>
  <c r="J3748" i="1"/>
  <c r="K3748" i="1" s="1"/>
  <c r="J3780" i="1"/>
  <c r="K3780" i="1" s="1"/>
  <c r="J3808" i="1"/>
  <c r="K3808" i="1" s="1"/>
  <c r="J3838" i="1"/>
  <c r="K3838" i="1" s="1"/>
  <c r="J3867" i="1"/>
  <c r="K3867" i="1" s="1"/>
  <c r="J3893" i="1"/>
  <c r="K3893" i="1" s="1"/>
  <c r="J3923" i="1"/>
  <c r="K3923" i="1" s="1"/>
  <c r="J3953" i="1"/>
  <c r="K3953" i="1" s="1"/>
  <c r="J3979" i="1"/>
  <c r="K3979" i="1" s="1"/>
  <c r="J4008" i="1"/>
  <c r="K4008" i="1" s="1"/>
  <c r="J4035" i="1"/>
  <c r="K4035" i="1" s="1"/>
  <c r="J4065" i="1"/>
  <c r="K4065" i="1" s="1"/>
  <c r="J4096" i="1"/>
  <c r="K4096" i="1" s="1"/>
  <c r="J4122" i="1"/>
  <c r="K4122" i="1" s="1"/>
  <c r="J4152" i="1"/>
  <c r="K4152" i="1" s="1"/>
  <c r="J4181" i="1"/>
  <c r="K4181" i="1" s="1"/>
  <c r="J4207" i="1"/>
  <c r="K4207" i="1" s="1"/>
  <c r="J4237" i="1"/>
  <c r="K4237" i="1" s="1"/>
  <c r="J4267" i="1"/>
  <c r="K4267" i="1" s="1"/>
  <c r="J4293" i="1"/>
  <c r="K4293" i="1" s="1"/>
  <c r="J4323" i="1"/>
  <c r="K4323" i="1" s="1"/>
  <c r="J4349" i="1"/>
  <c r="K4349" i="1" s="1"/>
  <c r="J4377" i="1"/>
  <c r="K4377" i="1" s="1"/>
  <c r="J4403" i="1"/>
  <c r="K4403" i="1" s="1"/>
  <c r="J4427" i="1"/>
  <c r="K4427" i="1" s="1"/>
  <c r="J4455" i="1"/>
  <c r="K4455" i="1" s="1"/>
  <c r="J4481" i="1"/>
  <c r="K4481" i="1" s="1"/>
  <c r="J4505" i="1"/>
  <c r="K4505" i="1" s="1"/>
  <c r="J4532" i="1"/>
  <c r="K4532" i="1" s="1"/>
  <c r="J4558" i="1"/>
  <c r="K4558" i="1" s="1"/>
  <c r="J4582" i="1"/>
  <c r="K4582" i="1" s="1"/>
  <c r="J4608" i="1"/>
  <c r="K4608" i="1" s="1"/>
  <c r="J4632" i="1"/>
  <c r="K4632" i="1" s="1"/>
  <c r="J4659" i="1"/>
  <c r="K4659" i="1" s="1"/>
  <c r="J4678" i="1"/>
  <c r="K4678" i="1" s="1"/>
  <c r="J4704" i="1"/>
  <c r="K4704" i="1" s="1"/>
  <c r="J4726" i="1"/>
  <c r="K4726" i="1" s="1"/>
  <c r="J4751" i="1"/>
  <c r="K4751" i="1" s="1"/>
  <c r="J4770" i="1"/>
  <c r="K4770" i="1" s="1"/>
  <c r="J4794" i="1"/>
  <c r="K4794" i="1" s="1"/>
  <c r="J313" i="1"/>
  <c r="K313" i="1" s="1"/>
  <c r="J612" i="1"/>
  <c r="K612" i="1" s="1"/>
  <c r="J780" i="1"/>
  <c r="K780" i="1" s="1"/>
  <c r="J936" i="1"/>
  <c r="K936" i="1" s="1"/>
  <c r="J1093" i="1"/>
  <c r="K1093" i="1" s="1"/>
  <c r="J1212" i="1"/>
  <c r="K1212" i="1" s="1"/>
  <c r="J1329" i="1"/>
  <c r="K1329" i="1" s="1"/>
  <c r="J1447" i="1"/>
  <c r="K1447" i="1" s="1"/>
  <c r="J1532" i="1"/>
  <c r="K1532" i="1" s="1"/>
  <c r="J1650" i="1"/>
  <c r="K1650" i="1" s="1"/>
  <c r="J1767" i="1"/>
  <c r="K1767" i="1" s="1"/>
  <c r="J1884" i="1"/>
  <c r="K1884" i="1" s="1"/>
  <c r="J1996" i="1"/>
  <c r="K1996" i="1" s="1"/>
  <c r="J2077" i="1"/>
  <c r="K2077" i="1" s="1"/>
  <c r="J2180" i="1"/>
  <c r="K2180" i="1" s="1"/>
  <c r="J2278" i="1"/>
  <c r="K2278" i="1" s="1"/>
  <c r="J2369" i="1"/>
  <c r="K2369" i="1" s="1"/>
  <c r="J2471" i="1"/>
  <c r="K2471" i="1" s="1"/>
  <c r="J2544" i="1"/>
  <c r="K2544" i="1" s="1"/>
  <c r="J2609" i="1"/>
  <c r="K2609" i="1" s="1"/>
  <c r="J2667" i="1"/>
  <c r="K2667" i="1" s="1"/>
  <c r="J2727" i="1"/>
  <c r="K2727" i="1" s="1"/>
  <c r="J2790" i="1"/>
  <c r="K2790" i="1" s="1"/>
  <c r="J2845" i="1"/>
  <c r="K2845" i="1" s="1"/>
  <c r="J2899" i="1"/>
  <c r="K2899" i="1" s="1"/>
  <c r="J2955" i="1"/>
  <c r="K2955" i="1" s="1"/>
  <c r="J3018" i="1"/>
  <c r="K3018" i="1" s="1"/>
  <c r="J3073" i="1"/>
  <c r="K3073" i="1" s="1"/>
  <c r="J3131" i="1"/>
  <c r="K3131" i="1" s="1"/>
  <c r="J3190" i="1"/>
  <c r="K3190" i="1" s="1"/>
  <c r="J3238" i="1"/>
  <c r="K3238" i="1" s="1"/>
  <c r="J3274" i="1"/>
  <c r="K3274" i="1" s="1"/>
  <c r="J3316" i="1"/>
  <c r="K3316" i="1" s="1"/>
  <c r="J3355" i="1"/>
  <c r="K3355" i="1" s="1"/>
  <c r="J3395" i="1"/>
  <c r="K3395" i="1" s="1"/>
  <c r="J3435" i="1"/>
  <c r="K3435" i="1" s="1"/>
  <c r="J3473" i="1"/>
  <c r="K3473" i="1" s="1"/>
  <c r="J3512" i="1"/>
  <c r="K3512" i="1" s="1"/>
  <c r="J3544" i="1"/>
  <c r="K3544" i="1" s="1"/>
  <c r="J3582" i="1"/>
  <c r="K3582" i="1" s="1"/>
  <c r="J3617" i="1"/>
  <c r="K3617" i="1" s="1"/>
  <c r="J3647" i="1"/>
  <c r="K3647" i="1" s="1"/>
  <c r="J3684" i="1"/>
  <c r="K3684" i="1" s="1"/>
  <c r="J3721" i="1"/>
  <c r="K3721" i="1" s="1"/>
  <c r="J3750" i="1"/>
  <c r="K3750" i="1" s="1"/>
  <c r="J3784" i="1"/>
  <c r="K3784" i="1" s="1"/>
  <c r="J3813" i="1"/>
  <c r="K3813" i="1" s="1"/>
  <c r="J3839" i="1"/>
  <c r="K3839" i="1" s="1"/>
  <c r="J3868" i="1"/>
  <c r="K3868" i="1" s="1"/>
  <c r="J3894" i="1"/>
  <c r="K3894" i="1" s="1"/>
  <c r="J3925" i="1"/>
  <c r="K3925" i="1" s="1"/>
  <c r="J3954" i="1"/>
  <c r="K3954" i="1" s="1"/>
  <c r="J3980" i="1"/>
  <c r="K3980" i="1" s="1"/>
  <c r="J4011" i="1"/>
  <c r="K4011" i="1" s="1"/>
  <c r="J4041" i="1"/>
  <c r="K4041" i="1" s="1"/>
  <c r="J4067" i="1"/>
  <c r="K4067" i="1" s="1"/>
  <c r="J4098" i="1"/>
  <c r="K4098" i="1" s="1"/>
  <c r="J4127" i="1"/>
  <c r="K4127" i="1" s="1"/>
  <c r="J4153" i="1"/>
  <c r="K4153" i="1" s="1"/>
  <c r="J4182" i="1"/>
  <c r="K4182" i="1" s="1"/>
  <c r="J4208" i="1"/>
  <c r="K4208" i="1" s="1"/>
  <c r="J4240" i="1"/>
  <c r="K4240" i="1" s="1"/>
  <c r="J4268" i="1"/>
  <c r="K4268" i="1" s="1"/>
  <c r="J4294" i="1"/>
  <c r="K4294" i="1" s="1"/>
  <c r="J4325" i="1"/>
  <c r="K4325" i="1" s="1"/>
  <c r="J4355" i="1"/>
  <c r="K4355" i="1" s="1"/>
  <c r="J4378" i="1"/>
  <c r="K4378" i="1" s="1"/>
  <c r="J4405" i="1"/>
  <c r="K4405" i="1" s="1"/>
  <c r="J4432" i="1"/>
  <c r="K4432" i="1" s="1"/>
  <c r="J4456" i="1"/>
  <c r="K4456" i="1" s="1"/>
  <c r="J4482" i="1"/>
  <c r="K4482" i="1" s="1"/>
  <c r="J4506" i="1"/>
  <c r="K4506" i="1" s="1"/>
  <c r="J4533" i="1"/>
  <c r="K4533" i="1" s="1"/>
  <c r="J4559" i="1"/>
  <c r="K4559" i="1" s="1"/>
  <c r="J4583" i="1"/>
  <c r="K4583" i="1" s="1"/>
  <c r="J4611" i="1"/>
  <c r="K4611" i="1" s="1"/>
  <c r="J4637" i="1"/>
  <c r="K4637" i="1" s="1"/>
  <c r="J4660" i="1"/>
  <c r="K4660" i="1" s="1"/>
  <c r="J4685" i="1"/>
  <c r="K4685" i="1" s="1"/>
  <c r="J4705" i="1"/>
  <c r="K4705" i="1" s="1"/>
  <c r="J4731" i="1"/>
  <c r="K4731" i="1" s="1"/>
  <c r="J4752" i="1"/>
  <c r="K4752" i="1" s="1"/>
  <c r="J4775" i="1"/>
  <c r="K4775" i="1" s="1"/>
  <c r="J4795" i="1"/>
  <c r="K4795" i="1" s="1"/>
  <c r="J104" i="1"/>
  <c r="K104" i="1" s="1"/>
  <c r="J419" i="1"/>
  <c r="K419" i="1" s="1"/>
  <c r="J680" i="1"/>
  <c r="K680" i="1" s="1"/>
  <c r="J865" i="1"/>
  <c r="K865" i="1" s="1"/>
  <c r="J1006" i="1"/>
  <c r="K1006" i="1" s="1"/>
  <c r="J1137" i="1"/>
  <c r="K1137" i="1" s="1"/>
  <c r="J1268" i="1"/>
  <c r="K1268" i="1" s="1"/>
  <c r="J1375" i="1"/>
  <c r="K1375" i="1" s="1"/>
  <c r="J1485" i="1"/>
  <c r="K1485" i="1" s="1"/>
  <c r="J1603" i="1"/>
  <c r="K1603" i="1" s="1"/>
  <c r="J1702" i="1"/>
  <c r="K1702" i="1" s="1"/>
  <c r="J1818" i="1"/>
  <c r="K1818" i="1" s="1"/>
  <c r="J1923" i="1"/>
  <c r="K1923" i="1" s="1"/>
  <c r="J2024" i="1"/>
  <c r="K2024" i="1" s="1"/>
  <c r="J2127" i="1"/>
  <c r="K2127" i="1" s="1"/>
  <c r="J2211" i="1"/>
  <c r="K2211" i="1" s="1"/>
  <c r="J2313" i="1"/>
  <c r="K2313" i="1" s="1"/>
  <c r="J2417" i="1"/>
  <c r="K2417" i="1" s="1"/>
  <c r="J2511" i="1"/>
  <c r="K2511" i="1" s="1"/>
  <c r="J2580" i="1"/>
  <c r="K2580" i="1" s="1"/>
  <c r="J2635" i="1"/>
  <c r="K2635" i="1" s="1"/>
  <c r="J2692" i="1"/>
  <c r="K2692" i="1" s="1"/>
  <c r="J2754" i="1"/>
  <c r="K2754" i="1" s="1"/>
  <c r="J2807" i="1"/>
  <c r="K2807" i="1" s="1"/>
  <c r="J2863" i="1"/>
  <c r="K2863" i="1" s="1"/>
  <c r="J2923" i="1"/>
  <c r="K2923" i="1" s="1"/>
  <c r="J2982" i="1"/>
  <c r="K2982" i="1" s="1"/>
  <c r="J3040" i="1"/>
  <c r="K3040" i="1" s="1"/>
  <c r="J3096" i="1"/>
  <c r="K3096" i="1" s="1"/>
  <c r="J3160" i="1"/>
  <c r="K3160" i="1" s="1"/>
  <c r="J3213" i="1"/>
  <c r="K3213" i="1" s="1"/>
  <c r="J3252" i="1"/>
  <c r="K3252" i="1" s="1"/>
  <c r="J3292" i="1"/>
  <c r="K3292" i="1" s="1"/>
  <c r="J3332" i="1"/>
  <c r="K3332" i="1" s="1"/>
  <c r="J3371" i="1"/>
  <c r="K3371" i="1" s="1"/>
  <c r="J3409" i="1"/>
  <c r="K3409" i="1" s="1"/>
  <c r="J3449" i="1"/>
  <c r="K3449" i="1" s="1"/>
  <c r="J3489" i="1"/>
  <c r="K3489" i="1" s="1"/>
  <c r="J3525" i="1"/>
  <c r="K3525" i="1" s="1"/>
  <c r="J3562" i="1"/>
  <c r="K3562" i="1" s="1"/>
  <c r="J3597" i="1"/>
  <c r="K3597" i="1" s="1"/>
  <c r="J3630" i="1"/>
  <c r="K3630" i="1" s="1"/>
  <c r="J3667" i="1"/>
  <c r="K3667" i="1" s="1"/>
  <c r="J3700" i="1"/>
  <c r="K3700" i="1" s="1"/>
  <c r="J3731" i="1"/>
  <c r="K3731" i="1" s="1"/>
  <c r="J3764" i="1"/>
  <c r="K3764" i="1" s="1"/>
  <c r="J3796" i="1"/>
  <c r="K3796" i="1" s="1"/>
  <c r="J3822" i="1"/>
  <c r="K3822" i="1" s="1"/>
  <c r="J3851" i="1"/>
  <c r="K3851" i="1" s="1"/>
  <c r="J3877" i="1"/>
  <c r="K3877" i="1" s="1"/>
  <c r="J3908" i="1"/>
  <c r="K3908" i="1" s="1"/>
  <c r="J3939" i="1"/>
  <c r="K3939" i="1" s="1"/>
  <c r="J3965" i="1"/>
  <c r="K3965" i="1" s="1"/>
  <c r="J3995" i="1"/>
  <c r="K3995" i="1" s="1"/>
  <c r="J4024" i="1"/>
  <c r="K4024" i="1" s="1"/>
  <c r="J4050" i="1"/>
  <c r="K4050" i="1" s="1"/>
  <c r="J4080" i="1"/>
  <c r="K4080" i="1" s="1"/>
  <c r="J4110" i="1"/>
  <c r="K4110" i="1" s="1"/>
  <c r="J4136" i="1"/>
  <c r="K4136" i="1" s="1"/>
  <c r="J4165" i="1"/>
  <c r="K4165" i="1" s="1"/>
  <c r="J4192" i="1"/>
  <c r="K4192" i="1" s="1"/>
  <c r="J4222" i="1"/>
  <c r="K4222" i="1" s="1"/>
  <c r="J4253" i="1"/>
  <c r="K4253" i="1" s="1"/>
  <c r="J4279" i="1"/>
  <c r="K4279" i="1" s="1"/>
  <c r="J4309" i="1"/>
  <c r="K4309" i="1" s="1"/>
  <c r="J4338" i="1"/>
  <c r="K4338" i="1" s="1"/>
  <c r="J4363" i="1"/>
  <c r="K4363" i="1" s="1"/>
  <c r="J4390" i="1"/>
  <c r="K4390" i="1" s="1"/>
  <c r="J4416" i="1"/>
  <c r="K4416" i="1" s="1"/>
  <c r="J4440" i="1"/>
  <c r="K4440" i="1" s="1"/>
  <c r="J4467" i="1"/>
  <c r="K4467" i="1" s="1"/>
  <c r="J4491" i="1"/>
  <c r="K4491" i="1" s="1"/>
  <c r="J4519" i="1"/>
  <c r="K4519" i="1" s="1"/>
  <c r="J4545" i="1"/>
  <c r="K4545" i="1" s="1"/>
  <c r="J4569" i="1"/>
  <c r="K4569" i="1" s="1"/>
  <c r="J4596" i="1"/>
  <c r="K4596" i="1" s="1"/>
  <c r="J4623" i="1"/>
  <c r="K4623" i="1" s="1"/>
  <c r="J4645" i="1"/>
  <c r="K4645" i="1" s="1"/>
  <c r="J4669" i="1"/>
  <c r="K4669" i="1" s="1"/>
  <c r="J4691" i="1"/>
  <c r="K4691" i="1" s="1"/>
  <c r="J4716" i="1"/>
  <c r="K4716" i="1" s="1"/>
  <c r="J4739" i="1"/>
  <c r="K4739" i="1" s="1"/>
  <c r="J4762" i="1"/>
  <c r="K4762" i="1" s="1"/>
  <c r="J4782" i="1"/>
  <c r="K4782" i="1" s="1"/>
  <c r="J130" i="1"/>
  <c r="K130" i="1" s="1"/>
  <c r="J435" i="1"/>
  <c r="K435" i="1" s="1"/>
  <c r="J692" i="1"/>
  <c r="K692" i="1" s="1"/>
  <c r="J867" i="1"/>
  <c r="K867" i="1" s="1"/>
  <c r="J1016" i="1"/>
  <c r="K1016" i="1" s="1"/>
  <c r="J1152" i="1"/>
  <c r="K1152" i="1" s="1"/>
  <c r="J1269" i="1"/>
  <c r="K1269" i="1" s="1"/>
  <c r="J1380" i="1"/>
  <c r="K1380" i="1" s="1"/>
  <c r="J1498" i="1"/>
  <c r="K1498" i="1" s="1"/>
  <c r="J1604" i="1"/>
  <c r="K1604" i="1" s="1"/>
  <c r="J1712" i="1"/>
  <c r="K1712" i="1" s="1"/>
  <c r="J1819" i="1"/>
  <c r="K1819" i="1" s="1"/>
  <c r="J1930" i="1"/>
  <c r="K1930" i="1" s="1"/>
  <c r="J2026" i="1"/>
  <c r="K2026" i="1" s="1"/>
  <c r="J2131" i="1"/>
  <c r="K2131" i="1" s="1"/>
  <c r="J2233" i="1"/>
  <c r="K2233" i="1" s="1"/>
  <c r="J2337" i="1"/>
  <c r="K2337" i="1" s="1"/>
  <c r="J2418" i="1"/>
  <c r="K2418" i="1" s="1"/>
  <c r="J2515" i="1"/>
  <c r="K2515" i="1" s="1"/>
  <c r="J2583" i="1"/>
  <c r="K2583" i="1" s="1"/>
  <c r="J2640" i="1"/>
  <c r="K2640" i="1" s="1"/>
  <c r="J2694" i="1"/>
  <c r="K2694" i="1" s="1"/>
  <c r="J2756" i="1"/>
  <c r="K2756" i="1" s="1"/>
  <c r="J2816" i="1"/>
  <c r="K2816" i="1" s="1"/>
  <c r="J2864" i="1"/>
  <c r="K2864" i="1" s="1"/>
  <c r="J2927" i="1"/>
  <c r="K2927" i="1" s="1"/>
  <c r="J2986" i="1"/>
  <c r="K2986" i="1" s="1"/>
  <c r="J3052" i="1"/>
  <c r="K3052" i="1" s="1"/>
  <c r="J3108" i="1"/>
  <c r="K3108" i="1" s="1"/>
  <c r="J3162" i="1"/>
  <c r="K3162" i="1" s="1"/>
  <c r="J3215" i="1"/>
  <c r="K3215" i="1" s="1"/>
  <c r="J3259" i="1"/>
  <c r="K3259" i="1" s="1"/>
  <c r="J3293" i="1"/>
  <c r="K3293" i="1" s="1"/>
  <c r="J3333" i="1"/>
  <c r="K3333" i="1" s="1"/>
  <c r="J3372" i="1"/>
  <c r="K3372" i="1" s="1"/>
  <c r="J3414" i="1"/>
  <c r="K3414" i="1" s="1"/>
  <c r="J3450" i="1"/>
  <c r="K3450" i="1" s="1"/>
  <c r="J3490" i="1"/>
  <c r="K3490" i="1" s="1"/>
  <c r="J3532" i="1"/>
  <c r="K3532" i="1" s="1"/>
  <c r="J3564" i="1"/>
  <c r="K3564" i="1" s="1"/>
  <c r="J3601" i="1"/>
  <c r="K3601" i="1" s="1"/>
  <c r="J3635" i="1"/>
  <c r="K3635" i="1" s="1"/>
  <c r="J3668" i="1"/>
  <c r="K3668" i="1" s="1"/>
  <c r="J3701" i="1"/>
  <c r="K3701" i="1" s="1"/>
  <c r="J3732" i="1"/>
  <c r="K3732" i="1" s="1"/>
  <c r="J3766" i="1"/>
  <c r="K3766" i="1" s="1"/>
  <c r="J3797" i="1"/>
  <c r="K3797" i="1" s="1"/>
  <c r="J3823" i="1"/>
  <c r="K3823" i="1" s="1"/>
  <c r="J3853" i="1"/>
  <c r="K3853" i="1" s="1"/>
  <c r="J3884" i="1"/>
  <c r="K3884" i="1" s="1"/>
  <c r="J3910" i="1"/>
  <c r="K3910" i="1" s="1"/>
  <c r="J3941" i="1"/>
  <c r="K3941" i="1" s="1"/>
  <c r="J3970" i="1"/>
  <c r="K3970" i="1" s="1"/>
  <c r="J3996" i="1"/>
  <c r="K3996" i="1" s="1"/>
  <c r="J4025" i="1"/>
  <c r="K4025" i="1" s="1"/>
  <c r="J4051" i="1"/>
  <c r="K4051" i="1" s="1"/>
  <c r="J4083" i="1"/>
  <c r="K4083" i="1" s="1"/>
  <c r="J4111" i="1"/>
  <c r="K4111" i="1" s="1"/>
  <c r="J4137" i="1"/>
  <c r="K4137" i="1" s="1"/>
  <c r="J4168" i="1"/>
  <c r="K4168" i="1" s="1"/>
  <c r="J4198" i="1"/>
  <c r="K4198" i="1" s="1"/>
  <c r="J4224" i="1"/>
  <c r="K4224" i="1" s="1"/>
  <c r="J4255" i="1"/>
  <c r="K4255" i="1" s="1"/>
  <c r="J4284" i="1"/>
  <c r="K4284" i="1" s="1"/>
  <c r="J4311" i="1"/>
  <c r="K4311" i="1" s="1"/>
  <c r="J4339" i="1"/>
  <c r="K4339" i="1" s="1"/>
  <c r="J4364" i="1"/>
  <c r="K4364" i="1" s="1"/>
  <c r="J4391" i="1"/>
  <c r="K4391" i="1" s="1"/>
  <c r="J4417" i="1"/>
  <c r="K4417" i="1" s="1"/>
  <c r="J4441" i="1"/>
  <c r="K4441" i="1" s="1"/>
  <c r="J4469" i="1"/>
  <c r="K4469" i="1" s="1"/>
  <c r="J4496" i="1"/>
  <c r="K4496" i="1" s="1"/>
  <c r="J4520" i="1"/>
  <c r="K4520" i="1" s="1"/>
  <c r="J4547" i="1"/>
  <c r="K4547" i="1" s="1"/>
  <c r="J4573" i="1"/>
  <c r="K4573" i="1" s="1"/>
  <c r="J4597" i="1"/>
  <c r="K4597" i="1" s="1"/>
  <c r="J4624" i="1"/>
  <c r="K4624" i="1" s="1"/>
  <c r="J4647" i="1"/>
  <c r="K4647" i="1" s="1"/>
  <c r="J4672" i="1"/>
  <c r="K4672" i="1" s="1"/>
  <c r="J4692" i="1"/>
  <c r="K4692" i="1" s="1"/>
  <c r="J4717" i="1"/>
  <c r="K4717" i="1" s="1"/>
  <c r="J4740" i="1"/>
  <c r="K4740" i="1" s="1"/>
  <c r="J4763" i="1"/>
  <c r="K4763" i="1" s="1"/>
  <c r="J4783" i="1"/>
  <c r="K4783" i="1" s="1"/>
  <c r="J13" i="1"/>
  <c r="K13" i="1" s="1"/>
  <c r="J509" i="1"/>
  <c r="K509" i="1" s="1"/>
  <c r="J786" i="1"/>
  <c r="K786" i="1" s="1"/>
  <c r="J1029" i="1"/>
  <c r="K1029" i="1" s="1"/>
  <c r="J1218" i="1"/>
  <c r="K1218" i="1" s="1"/>
  <c r="J1388" i="1"/>
  <c r="K1388" i="1" s="1"/>
  <c r="J1564" i="1"/>
  <c r="K1564" i="1" s="1"/>
  <c r="J1721" i="1"/>
  <c r="K1721" i="1" s="1"/>
  <c r="J1885" i="1"/>
  <c r="K1885" i="1" s="1"/>
  <c r="J2037" i="1"/>
  <c r="K2037" i="1" s="1"/>
  <c r="J2181" i="1"/>
  <c r="K2181" i="1" s="1"/>
  <c r="J2338" i="1"/>
  <c r="K2338" i="1" s="1"/>
  <c r="J2472" i="1"/>
  <c r="K2472" i="1" s="1"/>
  <c r="J2584" i="1"/>
  <c r="K2584" i="1" s="1"/>
  <c r="J2675" i="1"/>
  <c r="K2675" i="1" s="1"/>
  <c r="J2758" i="1"/>
  <c r="K2758" i="1" s="1"/>
  <c r="J2848" i="1"/>
  <c r="K2848" i="1" s="1"/>
  <c r="J2929" i="1"/>
  <c r="K2929" i="1" s="1"/>
  <c r="J3019" i="1"/>
  <c r="K3019" i="1" s="1"/>
  <c r="J3109" i="1"/>
  <c r="K3109" i="1" s="1"/>
  <c r="J3191" i="1"/>
  <c r="K3191" i="1" s="1"/>
  <c r="J3261" i="1"/>
  <c r="K3261" i="1" s="1"/>
  <c r="J3321" i="1"/>
  <c r="K3321" i="1" s="1"/>
  <c r="J3375" i="1"/>
  <c r="K3375" i="1" s="1"/>
  <c r="J3436" i="1"/>
  <c r="K3436" i="1" s="1"/>
  <c r="J3498" i="1"/>
  <c r="K3498" i="1" s="1"/>
  <c r="J3552" i="1"/>
  <c r="K3552" i="1" s="1"/>
  <c r="J3604" i="1"/>
  <c r="K3604" i="1" s="1"/>
  <c r="J3649" i="1"/>
  <c r="K3649" i="1" s="1"/>
  <c r="J3706" i="1"/>
  <c r="K3706" i="1" s="1"/>
  <c r="J3752" i="1"/>
  <c r="K3752" i="1" s="1"/>
  <c r="J3799" i="1"/>
  <c r="K3799" i="1" s="1"/>
  <c r="J3840" i="1"/>
  <c r="K3840" i="1" s="1"/>
  <c r="J3886" i="1"/>
  <c r="K3886" i="1" s="1"/>
  <c r="J3927" i="1"/>
  <c r="K3927" i="1" s="1"/>
  <c r="J3971" i="1"/>
  <c r="K3971" i="1" s="1"/>
  <c r="J4013" i="1"/>
  <c r="K4013" i="1" s="1"/>
  <c r="J4057" i="1"/>
  <c r="K4057" i="1" s="1"/>
  <c r="J4100" i="1"/>
  <c r="K4100" i="1" s="1"/>
  <c r="J4139" i="1"/>
  <c r="K4139" i="1" s="1"/>
  <c r="J4185" i="1"/>
  <c r="K4185" i="1" s="1"/>
  <c r="J4227" i="1"/>
  <c r="K4227" i="1" s="1"/>
  <c r="J4270" i="1"/>
  <c r="K4270" i="1" s="1"/>
  <c r="J4312" i="1"/>
  <c r="K4312" i="1" s="1"/>
  <c r="J4357" i="1"/>
  <c r="K4357" i="1" s="1"/>
  <c r="J4392" i="1"/>
  <c r="K4392" i="1" s="1"/>
  <c r="J4434" i="1"/>
  <c r="K4434" i="1" s="1"/>
  <c r="J4471" i="1"/>
  <c r="K4471" i="1" s="1"/>
  <c r="J4510" i="1"/>
  <c r="K4510" i="1" s="1"/>
  <c r="J4548" i="1"/>
  <c r="K4548" i="1" s="1"/>
  <c r="J4584" i="1"/>
  <c r="K4584" i="1" s="1"/>
  <c r="J4626" i="1"/>
  <c r="K4626" i="1" s="1"/>
  <c r="J4661" i="1"/>
  <c r="K4661" i="1" s="1"/>
  <c r="J4693" i="1"/>
  <c r="K4693" i="1" s="1"/>
  <c r="J4732" i="1"/>
  <c r="K4732" i="1" s="1"/>
  <c r="J4765" i="1"/>
  <c r="K4765" i="1" s="1"/>
  <c r="J4796" i="1"/>
  <c r="K4796" i="1" s="1"/>
  <c r="J4819" i="1"/>
  <c r="K4819" i="1" s="1"/>
  <c r="J4840" i="1"/>
  <c r="K4840" i="1" s="1"/>
  <c r="J4861" i="1"/>
  <c r="K4861" i="1" s="1"/>
  <c r="J4882" i="1"/>
  <c r="K4882" i="1" s="1"/>
  <c r="J4905" i="1"/>
  <c r="K4905" i="1" s="1"/>
  <c r="J4925" i="1"/>
  <c r="K4925" i="1" s="1"/>
  <c r="J4948" i="1"/>
  <c r="K4948" i="1" s="1"/>
  <c r="J4967" i="1"/>
  <c r="K4967" i="1" s="1"/>
  <c r="J4990" i="1"/>
  <c r="K4990" i="1" s="1"/>
  <c r="J42" i="1"/>
  <c r="K42" i="1" s="1"/>
  <c r="J1231" i="1"/>
  <c r="K1231" i="1" s="1"/>
  <c r="J1582" i="1"/>
  <c r="K1582" i="1" s="1"/>
  <c r="J1739" i="1"/>
  <c r="K1739" i="1" s="1"/>
  <c r="J2055" i="1"/>
  <c r="K2055" i="1" s="1"/>
  <c r="J2205" i="1"/>
  <c r="K2205" i="1" s="1"/>
  <c r="J2351" i="1"/>
  <c r="K2351" i="1" s="1"/>
  <c r="J2494" i="1"/>
  <c r="K2494" i="1" s="1"/>
  <c r="J2599" i="1"/>
  <c r="K2599" i="1" s="1"/>
  <c r="J2770" i="1"/>
  <c r="K2770" i="1" s="1"/>
  <c r="J2861" i="1"/>
  <c r="K2861" i="1" s="1"/>
  <c r="J2948" i="1"/>
  <c r="K2948" i="1" s="1"/>
  <c r="J3032" i="1"/>
  <c r="K3032" i="1" s="1"/>
  <c r="J3113" i="1"/>
  <c r="K3113" i="1" s="1"/>
  <c r="J3205" i="1"/>
  <c r="K3205" i="1" s="1"/>
  <c r="J3268" i="1"/>
  <c r="K3268" i="1" s="1"/>
  <c r="J3324" i="1"/>
  <c r="K3324" i="1" s="1"/>
  <c r="J3384" i="1"/>
  <c r="K3384" i="1" s="1"/>
  <c r="J3440" i="1"/>
  <c r="K3440" i="1" s="1"/>
  <c r="J41" i="1"/>
  <c r="K41" i="1" s="1"/>
  <c r="J512" i="1"/>
  <c r="K512" i="1" s="1"/>
  <c r="J825" i="1"/>
  <c r="K825" i="1" s="1"/>
  <c r="J1030" i="1"/>
  <c r="K1030" i="1" s="1"/>
  <c r="J1223" i="1"/>
  <c r="K1223" i="1" s="1"/>
  <c r="J1408" i="1"/>
  <c r="K1408" i="1" s="1"/>
  <c r="J1570" i="1"/>
  <c r="K1570" i="1" s="1"/>
  <c r="J1734" i="1"/>
  <c r="K1734" i="1" s="1"/>
  <c r="J1891" i="1"/>
  <c r="K1891" i="1" s="1"/>
  <c r="J2041" i="1"/>
  <c r="K2041" i="1" s="1"/>
  <c r="J2199" i="1"/>
  <c r="K2199" i="1" s="1"/>
  <c r="J2340" i="1"/>
  <c r="K2340" i="1" s="1"/>
  <c r="J2493" i="1"/>
  <c r="K2493" i="1" s="1"/>
  <c r="J2585" i="1"/>
  <c r="K2585" i="1" s="1"/>
  <c r="J2676" i="1"/>
  <c r="K2676" i="1" s="1"/>
  <c r="J2766" i="1"/>
  <c r="K2766" i="1" s="1"/>
  <c r="J2850" i="1"/>
  <c r="K2850" i="1" s="1"/>
  <c r="J2939" i="1"/>
  <c r="K2939" i="1" s="1"/>
  <c r="J3021" i="1"/>
  <c r="K3021" i="1" s="1"/>
  <c r="J3111" i="1"/>
  <c r="K3111" i="1" s="1"/>
  <c r="J3200" i="1"/>
  <c r="K3200" i="1" s="1"/>
  <c r="J3262" i="1"/>
  <c r="K3262" i="1" s="1"/>
  <c r="J3322" i="1"/>
  <c r="K3322" i="1" s="1"/>
  <c r="J3379" i="1"/>
  <c r="K3379" i="1" s="1"/>
  <c r="J3438" i="1"/>
  <c r="K3438" i="1" s="1"/>
  <c r="J3499" i="1"/>
  <c r="K3499" i="1" s="1"/>
  <c r="J3553" i="1"/>
  <c r="K3553" i="1" s="1"/>
  <c r="J3605" i="1"/>
  <c r="K3605" i="1" s="1"/>
  <c r="J3658" i="1"/>
  <c r="K3658" i="1" s="1"/>
  <c r="J3708" i="1"/>
  <c r="K3708" i="1" s="1"/>
  <c r="J3759" i="1"/>
  <c r="K3759" i="1" s="1"/>
  <c r="J3801" i="1"/>
  <c r="K3801" i="1" s="1"/>
  <c r="J3841" i="1"/>
  <c r="K3841" i="1" s="1"/>
  <c r="J3888" i="1"/>
  <c r="K3888" i="1" s="1"/>
  <c r="J3928" i="1"/>
  <c r="K3928" i="1" s="1"/>
  <c r="J3972" i="1"/>
  <c r="K3972" i="1" s="1"/>
  <c r="J4015" i="1"/>
  <c r="K4015" i="1" s="1"/>
  <c r="J4059" i="1"/>
  <c r="K4059" i="1" s="1"/>
  <c r="J4101" i="1"/>
  <c r="K4101" i="1" s="1"/>
  <c r="J4146" i="1"/>
  <c r="K4146" i="1" s="1"/>
  <c r="J4187" i="1"/>
  <c r="K4187" i="1" s="1"/>
  <c r="J4232" i="1"/>
  <c r="K4232" i="1" s="1"/>
  <c r="J4272" i="1"/>
  <c r="K4272" i="1" s="1"/>
  <c r="J4313" i="1"/>
  <c r="K4313" i="1" s="1"/>
  <c r="J4360" i="1"/>
  <c r="K4360" i="1" s="1"/>
  <c r="J4395" i="1"/>
  <c r="K4395" i="1" s="1"/>
  <c r="J4436" i="1"/>
  <c r="K4436" i="1" s="1"/>
  <c r="J4473" i="1"/>
  <c r="K4473" i="1" s="1"/>
  <c r="J4512" i="1"/>
  <c r="K4512" i="1" s="1"/>
  <c r="J4549" i="1"/>
  <c r="K4549" i="1" s="1"/>
  <c r="J4591" i="1"/>
  <c r="K4591" i="1" s="1"/>
  <c r="J4627" i="1"/>
  <c r="K4627" i="1" s="1"/>
  <c r="J4662" i="1"/>
  <c r="K4662" i="1" s="1"/>
  <c r="J4700" i="1"/>
  <c r="K4700" i="1" s="1"/>
  <c r="J4733" i="1"/>
  <c r="K4733" i="1" s="1"/>
  <c r="J4767" i="1"/>
  <c r="K4767" i="1" s="1"/>
  <c r="J4797" i="1"/>
  <c r="K4797" i="1" s="1"/>
  <c r="J4820" i="1"/>
  <c r="K4820" i="1" s="1"/>
  <c r="J4841" i="1"/>
  <c r="K4841" i="1" s="1"/>
  <c r="J4863" i="1"/>
  <c r="K4863" i="1" s="1"/>
  <c r="J4883" i="1"/>
  <c r="K4883" i="1" s="1"/>
  <c r="J4906" i="1"/>
  <c r="K4906" i="1" s="1"/>
  <c r="J4926" i="1"/>
  <c r="K4926" i="1" s="1"/>
  <c r="J4949" i="1"/>
  <c r="K4949" i="1" s="1"/>
  <c r="J4968" i="1"/>
  <c r="K4968" i="1" s="1"/>
  <c r="J4991" i="1"/>
  <c r="K4991" i="1" s="1"/>
  <c r="J513" i="1"/>
  <c r="K513" i="1" s="1"/>
  <c r="J826" i="1"/>
  <c r="K826" i="1" s="1"/>
  <c r="J1059" i="1"/>
  <c r="K1059" i="1" s="1"/>
  <c r="J1413" i="1"/>
  <c r="K1413" i="1" s="1"/>
  <c r="J1918" i="1"/>
  <c r="K1918" i="1" s="1"/>
  <c r="J2677" i="1"/>
  <c r="K2677" i="1" s="1"/>
  <c r="J220" i="1"/>
  <c r="K220" i="1" s="1"/>
  <c r="J665" i="1"/>
  <c r="K665" i="1" s="1"/>
  <c r="J913" i="1"/>
  <c r="K913" i="1" s="1"/>
  <c r="J1105" i="1"/>
  <c r="K1105" i="1" s="1"/>
  <c r="J1295" i="1"/>
  <c r="K1295" i="1" s="1"/>
  <c r="J1467" i="1"/>
  <c r="K1467" i="1" s="1"/>
  <c r="J1624" i="1"/>
  <c r="K1624" i="1" s="1"/>
  <c r="J1800" i="1"/>
  <c r="K1800" i="1" s="1"/>
  <c r="J1948" i="1"/>
  <c r="K1948" i="1" s="1"/>
  <c r="J2103" i="1"/>
  <c r="K2103" i="1" s="1"/>
  <c r="J2252" i="1"/>
  <c r="K2252" i="1" s="1"/>
  <c r="J2392" i="1"/>
  <c r="K2392" i="1" s="1"/>
  <c r="J2531" i="1"/>
  <c r="K2531" i="1" s="1"/>
  <c r="J2633" i="1"/>
  <c r="K2633" i="1" s="1"/>
  <c r="J2707" i="1"/>
  <c r="K2707" i="1" s="1"/>
  <c r="J2796" i="1"/>
  <c r="K2796" i="1" s="1"/>
  <c r="J2887" i="1"/>
  <c r="K2887" i="1" s="1"/>
  <c r="J2973" i="1"/>
  <c r="K2973" i="1" s="1"/>
  <c r="J3060" i="1"/>
  <c r="K3060" i="1" s="1"/>
  <c r="J3144" i="1"/>
  <c r="K3144" i="1" s="1"/>
  <c r="J3226" i="1"/>
  <c r="K3226" i="1" s="1"/>
  <c r="J3289" i="1"/>
  <c r="K3289" i="1" s="1"/>
  <c r="J3344" i="1"/>
  <c r="K3344" i="1" s="1"/>
  <c r="J3405" i="1"/>
  <c r="K3405" i="1" s="1"/>
  <c r="J3462" i="1"/>
  <c r="K3462" i="1" s="1"/>
  <c r="J3521" i="1"/>
  <c r="K3521" i="1" s="1"/>
  <c r="J3575" i="1"/>
  <c r="K3575" i="1" s="1"/>
  <c r="J3623" i="1"/>
  <c r="K3623" i="1" s="1"/>
  <c r="J3678" i="1"/>
  <c r="K3678" i="1" s="1"/>
  <c r="J3728" i="1"/>
  <c r="K3728" i="1" s="1"/>
  <c r="J3772" i="1"/>
  <c r="K3772" i="1" s="1"/>
  <c r="J3819" i="1"/>
  <c r="K3819" i="1" s="1"/>
  <c r="J3860" i="1"/>
  <c r="K3860" i="1" s="1"/>
  <c r="J3904" i="1"/>
  <c r="K3904" i="1" s="1"/>
  <c r="J3945" i="1"/>
  <c r="K3945" i="1" s="1"/>
  <c r="J3991" i="1"/>
  <c r="K3991" i="1" s="1"/>
  <c r="J4031" i="1"/>
  <c r="K4031" i="1" s="1"/>
  <c r="J4076" i="1"/>
  <c r="K4076" i="1" s="1"/>
  <c r="J4117" i="1"/>
  <c r="K4117" i="1" s="1"/>
  <c r="J4162" i="1"/>
  <c r="K4162" i="1" s="1"/>
  <c r="J4205" i="1"/>
  <c r="K4205" i="1" s="1"/>
  <c r="J4244" i="1"/>
  <c r="K4244" i="1" s="1"/>
  <c r="J4290" i="1"/>
  <c r="K4290" i="1" s="1"/>
  <c r="J4331" i="1"/>
  <c r="K4331" i="1" s="1"/>
  <c r="J4373" i="1"/>
  <c r="K4373" i="1" s="1"/>
  <c r="J4411" i="1"/>
  <c r="K4411" i="1" s="1"/>
  <c r="J4451" i="1"/>
  <c r="K4451" i="1" s="1"/>
  <c r="J4488" i="1"/>
  <c r="K4488" i="1" s="1"/>
  <c r="J4529" i="1"/>
  <c r="K4529" i="1" s="1"/>
  <c r="J4567" i="1"/>
  <c r="K4567" i="1" s="1"/>
  <c r="J4606" i="1"/>
  <c r="K4606" i="1" s="1"/>
  <c r="J4641" i="1"/>
  <c r="K4641" i="1" s="1"/>
  <c r="J4676" i="1"/>
  <c r="K4676" i="1" s="1"/>
  <c r="J4711" i="1"/>
  <c r="K4711" i="1" s="1"/>
  <c r="J4748" i="1"/>
  <c r="K4748" i="1" s="1"/>
  <c r="J4780" i="1"/>
  <c r="K4780" i="1" s="1"/>
  <c r="J4808" i="1"/>
  <c r="K4808" i="1" s="1"/>
  <c r="J4828" i="1"/>
  <c r="K4828" i="1" s="1"/>
  <c r="J4851" i="1"/>
  <c r="K4851" i="1" s="1"/>
  <c r="J4870" i="1"/>
  <c r="K4870" i="1" s="1"/>
  <c r="J4894" i="1"/>
  <c r="K4894" i="1" s="1"/>
  <c r="J4913" i="1"/>
  <c r="K4913" i="1" s="1"/>
  <c r="J4937" i="1"/>
  <c r="K4937" i="1" s="1"/>
  <c r="J4955" i="1"/>
  <c r="K4955" i="1" s="1"/>
  <c r="J4979" i="1"/>
  <c r="K4979" i="1" s="1"/>
  <c r="J4999" i="1"/>
  <c r="K4999" i="1" s="1"/>
  <c r="J235" i="1"/>
  <c r="K235" i="1" s="1"/>
  <c r="J670" i="1"/>
  <c r="K670" i="1" s="1"/>
  <c r="J919" i="1"/>
  <c r="K919" i="1" s="1"/>
  <c r="J1134" i="1"/>
  <c r="K1134" i="1" s="1"/>
  <c r="J1296" i="1"/>
  <c r="K1296" i="1" s="1"/>
  <c r="J1476" i="1"/>
  <c r="K1476" i="1" s="1"/>
  <c r="J1643" i="1"/>
  <c r="K1643" i="1" s="1"/>
  <c r="J1806" i="1"/>
  <c r="K1806" i="1" s="1"/>
  <c r="J1969" i="1"/>
  <c r="K1969" i="1" s="1"/>
  <c r="J2104" i="1"/>
  <c r="K2104" i="1" s="1"/>
  <c r="J2261" i="1"/>
  <c r="K2261" i="1" s="1"/>
  <c r="J2409" i="1"/>
  <c r="K2409" i="1" s="1"/>
  <c r="J2533" i="1"/>
  <c r="K2533" i="1" s="1"/>
  <c r="J2634" i="1"/>
  <c r="K2634" i="1" s="1"/>
  <c r="J2712" i="1"/>
  <c r="K2712" i="1" s="1"/>
  <c r="J2799" i="1"/>
  <c r="K2799" i="1" s="1"/>
  <c r="J2895" i="1"/>
  <c r="K2895" i="1" s="1"/>
  <c r="J2975" i="1"/>
  <c r="K2975" i="1" s="1"/>
  <c r="J3068" i="1"/>
  <c r="K3068" i="1" s="1"/>
  <c r="J3159" i="1"/>
  <c r="K3159" i="1" s="1"/>
  <c r="J3227" i="1"/>
  <c r="K3227" i="1" s="1"/>
  <c r="J3291" i="1"/>
  <c r="K3291" i="1" s="1"/>
  <c r="J3346" i="1"/>
  <c r="K3346" i="1" s="1"/>
  <c r="J3407" i="1"/>
  <c r="K3407" i="1" s="1"/>
  <c r="J3466" i="1"/>
  <c r="K3466" i="1" s="1"/>
  <c r="J3523" i="1"/>
  <c r="K3523" i="1" s="1"/>
  <c r="J3576" i="1"/>
  <c r="K3576" i="1" s="1"/>
  <c r="J3628" i="1"/>
  <c r="K3628" i="1" s="1"/>
  <c r="J3680" i="1"/>
  <c r="K3680" i="1" s="1"/>
  <c r="J3730" i="1"/>
  <c r="K3730" i="1" s="1"/>
  <c r="J3778" i="1"/>
  <c r="K3778" i="1" s="1"/>
  <c r="J3821" i="1"/>
  <c r="K3821" i="1" s="1"/>
  <c r="J3865" i="1"/>
  <c r="K3865" i="1" s="1"/>
  <c r="J3906" i="1"/>
  <c r="K3906" i="1" s="1"/>
  <c r="J3946" i="1"/>
  <c r="K3946" i="1" s="1"/>
  <c r="J3993" i="1"/>
  <c r="K3993" i="1" s="1"/>
  <c r="J4032" i="1"/>
  <c r="K4032" i="1" s="1"/>
  <c r="J4077" i="1"/>
  <c r="K4077" i="1" s="1"/>
  <c r="J4120" i="1"/>
  <c r="K4120" i="1" s="1"/>
  <c r="J4163" i="1"/>
  <c r="K4163" i="1" s="1"/>
  <c r="J4206" i="1"/>
  <c r="K4206" i="1" s="1"/>
  <c r="J4251" i="1"/>
  <c r="K4251" i="1" s="1"/>
  <c r="J4292" i="1"/>
  <c r="K4292" i="1" s="1"/>
  <c r="J4337" i="1"/>
  <c r="K4337" i="1" s="1"/>
  <c r="J4375" i="1"/>
  <c r="K4375" i="1" s="1"/>
  <c r="J4412" i="1"/>
  <c r="K4412" i="1" s="1"/>
  <c r="J4453" i="1"/>
  <c r="K4453" i="1" s="1"/>
  <c r="J4489" i="1"/>
  <c r="K4489" i="1" s="1"/>
  <c r="J4530" i="1"/>
  <c r="K4530" i="1" s="1"/>
  <c r="J4568" i="1"/>
  <c r="K4568" i="1" s="1"/>
  <c r="J4607" i="1"/>
  <c r="K4607" i="1" s="1"/>
  <c r="J4643" i="1"/>
  <c r="K4643" i="1" s="1"/>
  <c r="J4677" i="1"/>
  <c r="K4677" i="1" s="1"/>
  <c r="J4715" i="1"/>
  <c r="K4715" i="1" s="1"/>
  <c r="J4749" i="1"/>
  <c r="K4749" i="1" s="1"/>
  <c r="J4781" i="1"/>
  <c r="K4781" i="1" s="1"/>
  <c r="J4809" i="1"/>
  <c r="K4809" i="1" s="1"/>
  <c r="J4832" i="1"/>
  <c r="K4832" i="1" s="1"/>
  <c r="J4853" i="1"/>
  <c r="K4853" i="1" s="1"/>
  <c r="J4875" i="1"/>
  <c r="K4875" i="1" s="1"/>
  <c r="J4895" i="1"/>
  <c r="K4895" i="1" s="1"/>
  <c r="J4918" i="1"/>
  <c r="K4918" i="1" s="1"/>
  <c r="J4938" i="1"/>
  <c r="K4938" i="1" s="1"/>
  <c r="J4961" i="1"/>
  <c r="K4961" i="1" s="1"/>
  <c r="J4980" i="1"/>
  <c r="K4980" i="1" s="1"/>
  <c r="J152" i="1"/>
  <c r="K152" i="1" s="1"/>
  <c r="J777" i="1"/>
  <c r="K777" i="1" s="1"/>
  <c r="J1172" i="1"/>
  <c r="K1172" i="1" s="1"/>
  <c r="J1451" i="1"/>
  <c r="K1451" i="1" s="1"/>
  <c r="J1740" i="1"/>
  <c r="K1740" i="1" s="1"/>
  <c r="J2000" i="1"/>
  <c r="K2000" i="1" s="1"/>
  <c r="J2284" i="1"/>
  <c r="K2284" i="1" s="1"/>
  <c r="J2516" i="1"/>
  <c r="K2516" i="1" s="1"/>
  <c r="J2659" i="1"/>
  <c r="K2659" i="1" s="1"/>
  <c r="J2818" i="1"/>
  <c r="K2818" i="1" s="1"/>
  <c r="J2969" i="1"/>
  <c r="K2969" i="1" s="1"/>
  <c r="J3124" i="1"/>
  <c r="K3124" i="1" s="1"/>
  <c r="J3248" i="1"/>
  <c r="K3248" i="1" s="1"/>
  <c r="J3356" i="1"/>
  <c r="K3356" i="1" s="1"/>
  <c r="J3457" i="1"/>
  <c r="K3457" i="1" s="1"/>
  <c r="J3540" i="1"/>
  <c r="K3540" i="1" s="1"/>
  <c r="J3619" i="1"/>
  <c r="K3619" i="1" s="1"/>
  <c r="J3693" i="1"/>
  <c r="K3693" i="1" s="1"/>
  <c r="J3767" i="1"/>
  <c r="K3767" i="1" s="1"/>
  <c r="J3834" i="1"/>
  <c r="K3834" i="1" s="1"/>
  <c r="J3900" i="1"/>
  <c r="K3900" i="1" s="1"/>
  <c r="J3960" i="1"/>
  <c r="K3960" i="1" s="1"/>
  <c r="J4028" i="1"/>
  <c r="K4028" i="1" s="1"/>
  <c r="J4087" i="1"/>
  <c r="K4087" i="1" s="1"/>
  <c r="J4155" i="1"/>
  <c r="K4155" i="1" s="1"/>
  <c r="J4218" i="1"/>
  <c r="K4218" i="1" s="1"/>
  <c r="J4285" i="1"/>
  <c r="K4285" i="1" s="1"/>
  <c r="J4345" i="1"/>
  <c r="K4345" i="1" s="1"/>
  <c r="J4408" i="1"/>
  <c r="K4408" i="1" s="1"/>
  <c r="J4464" i="1"/>
  <c r="K4464" i="1" s="1"/>
  <c r="J4521" i="1"/>
  <c r="K4521" i="1" s="1"/>
  <c r="J4580" i="1"/>
  <c r="K4580" i="1" s="1"/>
  <c r="J4638" i="1"/>
  <c r="K4638" i="1" s="1"/>
  <c r="J4689" i="1"/>
  <c r="K4689" i="1" s="1"/>
  <c r="J4741" i="1"/>
  <c r="K4741" i="1" s="1"/>
  <c r="J4791" i="1"/>
  <c r="K4791" i="1" s="1"/>
  <c r="J4824" i="1"/>
  <c r="K4824" i="1" s="1"/>
  <c r="J4856" i="1"/>
  <c r="K4856" i="1" s="1"/>
  <c r="J4890" i="1"/>
  <c r="K4890" i="1" s="1"/>
  <c r="J4923" i="1"/>
  <c r="K4923" i="1" s="1"/>
  <c r="J4953" i="1"/>
  <c r="K4953" i="1" s="1"/>
  <c r="J4985" i="1"/>
  <c r="K4985" i="1" s="1"/>
  <c r="J4892" i="1"/>
  <c r="K4892" i="1" s="1"/>
  <c r="J4954" i="1"/>
  <c r="K4954" i="1" s="1"/>
  <c r="J330" i="1"/>
  <c r="K330" i="1" s="1"/>
  <c r="J3281" i="1"/>
  <c r="K3281" i="1" s="1"/>
  <c r="J3787" i="1"/>
  <c r="K3787" i="1" s="1"/>
  <c r="J4045" i="1"/>
  <c r="K4045" i="1" s="1"/>
  <c r="J4303" i="1"/>
  <c r="K4303" i="1" s="1"/>
  <c r="J4535" i="1"/>
  <c r="K4535" i="1" s="1"/>
  <c r="J4755" i="1"/>
  <c r="K4755" i="1" s="1"/>
  <c r="J4897" i="1"/>
  <c r="K4897" i="1" s="1"/>
  <c r="J197" i="1"/>
  <c r="K197" i="1" s="1"/>
  <c r="J834" i="1"/>
  <c r="K834" i="1" s="1"/>
  <c r="J1177" i="1"/>
  <c r="K1177" i="1" s="1"/>
  <c r="J1504" i="1"/>
  <c r="K1504" i="1" s="1"/>
  <c r="J1768" i="1"/>
  <c r="K1768" i="1" s="1"/>
  <c r="J2023" i="1"/>
  <c r="K2023" i="1" s="1"/>
  <c r="J2288" i="1"/>
  <c r="K2288" i="1" s="1"/>
  <c r="J2530" i="1"/>
  <c r="K2530" i="1" s="1"/>
  <c r="J2691" i="1"/>
  <c r="K2691" i="1" s="1"/>
  <c r="J2830" i="1"/>
  <c r="K2830" i="1" s="1"/>
  <c r="J2991" i="1"/>
  <c r="K2991" i="1" s="1"/>
  <c r="J3139" i="1"/>
  <c r="K3139" i="1" s="1"/>
  <c r="J3250" i="1"/>
  <c r="K3250" i="1" s="1"/>
  <c r="J3364" i="1"/>
  <c r="K3364" i="1" s="1"/>
  <c r="J3460" i="1"/>
  <c r="K3460" i="1" s="1"/>
  <c r="J3541" i="1"/>
  <c r="K3541" i="1" s="1"/>
  <c r="J3621" i="1"/>
  <c r="K3621" i="1" s="1"/>
  <c r="J3699" i="1"/>
  <c r="K3699" i="1" s="1"/>
  <c r="J3769" i="1"/>
  <c r="K3769" i="1" s="1"/>
  <c r="J3836" i="1"/>
  <c r="K3836" i="1" s="1"/>
  <c r="J3901" i="1"/>
  <c r="K3901" i="1" s="1"/>
  <c r="J3963" i="1"/>
  <c r="K3963" i="1" s="1"/>
  <c r="J4030" i="1"/>
  <c r="K4030" i="1" s="1"/>
  <c r="J4093" i="1"/>
  <c r="K4093" i="1" s="1"/>
  <c r="J4156" i="1"/>
  <c r="K4156" i="1" s="1"/>
  <c r="J4220" i="1"/>
  <c r="K4220" i="1" s="1"/>
  <c r="J4287" i="1"/>
  <c r="K4287" i="1" s="1"/>
  <c r="J4347" i="1"/>
  <c r="K4347" i="1" s="1"/>
  <c r="J4410" i="1"/>
  <c r="K4410" i="1" s="1"/>
  <c r="J4465" i="1"/>
  <c r="K4465" i="1" s="1"/>
  <c r="J4528" i="1"/>
  <c r="K4528" i="1" s="1"/>
  <c r="J4581" i="1"/>
  <c r="K4581" i="1" s="1"/>
  <c r="J4639" i="1"/>
  <c r="K4639" i="1" s="1"/>
  <c r="J4690" i="1"/>
  <c r="K4690" i="1" s="1"/>
  <c r="J4746" i="1"/>
  <c r="K4746" i="1" s="1"/>
  <c r="J4792" i="1"/>
  <c r="K4792" i="1" s="1"/>
  <c r="J4827" i="1"/>
  <c r="K4827" i="1" s="1"/>
  <c r="J4860" i="1"/>
  <c r="K4860" i="1" s="1"/>
  <c r="J4924" i="1"/>
  <c r="K4924" i="1" s="1"/>
  <c r="J4989" i="1"/>
  <c r="K4989" i="1" s="1"/>
  <c r="J912" i="1"/>
  <c r="K912" i="1" s="1"/>
  <c r="J1249" i="1"/>
  <c r="K1249" i="1" s="1"/>
  <c r="J1527" i="1"/>
  <c r="K1527" i="1" s="1"/>
  <c r="J1839" i="1"/>
  <c r="K1839" i="1" s="1"/>
  <c r="J2095" i="1"/>
  <c r="K2095" i="1" s="1"/>
  <c r="J2312" i="1"/>
  <c r="K2312" i="1" s="1"/>
  <c r="J2550" i="1"/>
  <c r="K2550" i="1" s="1"/>
  <c r="J2862" i="1"/>
  <c r="K2862" i="1" s="1"/>
  <c r="J3004" i="1"/>
  <c r="K3004" i="1" s="1"/>
  <c r="J3165" i="1"/>
  <c r="K3165" i="1" s="1"/>
  <c r="J3368" i="1"/>
  <c r="K3368" i="1" s="1"/>
  <c r="J3558" i="1"/>
  <c r="K3558" i="1" s="1"/>
  <c r="J3639" i="1"/>
  <c r="K3639" i="1" s="1"/>
  <c r="J3849" i="1"/>
  <c r="K3849" i="1" s="1"/>
  <c r="J4103" i="1"/>
  <c r="K4103" i="1" s="1"/>
  <c r="J4423" i="1"/>
  <c r="K4423" i="1" s="1"/>
  <c r="J4702" i="1"/>
  <c r="K4702" i="1" s="1"/>
  <c r="J4963" i="1"/>
  <c r="K4963" i="1" s="1"/>
  <c r="J4484" i="1"/>
  <c r="K4484" i="1" s="1"/>
  <c r="J418" i="1"/>
  <c r="K418" i="1" s="1"/>
  <c r="J963" i="1"/>
  <c r="K963" i="1" s="1"/>
  <c r="J1294" i="1"/>
  <c r="K1294" i="1" s="1"/>
  <c r="J1583" i="1"/>
  <c r="K1583" i="1" s="1"/>
  <c r="J1846" i="1"/>
  <c r="K1846" i="1" s="1"/>
  <c r="J2133" i="1"/>
  <c r="K2133" i="1" s="1"/>
  <c r="J2389" i="1"/>
  <c r="K2389" i="1" s="1"/>
  <c r="J2567" i="1"/>
  <c r="K2567" i="1" s="1"/>
  <c r="J2740" i="1"/>
  <c r="K2740" i="1" s="1"/>
  <c r="J2881" i="1"/>
  <c r="K2881" i="1" s="1"/>
  <c r="J3034" i="1"/>
  <c r="K3034" i="1" s="1"/>
  <c r="J3175" i="1"/>
  <c r="K3175" i="1" s="1"/>
  <c r="J3301" i="1"/>
  <c r="K3301" i="1" s="1"/>
  <c r="J3396" i="1"/>
  <c r="K3396" i="1" s="1"/>
  <c r="J3481" i="1"/>
  <c r="K3481" i="1" s="1"/>
  <c r="J3573" i="1"/>
  <c r="K3573" i="1" s="1"/>
  <c r="J3645" i="1"/>
  <c r="K3645" i="1" s="1"/>
  <c r="J3726" i="1"/>
  <c r="K3726" i="1" s="1"/>
  <c r="J3789" i="1"/>
  <c r="K3789" i="1" s="1"/>
  <c r="J3858" i="1"/>
  <c r="K3858" i="1" s="1"/>
  <c r="J3920" i="1"/>
  <c r="K3920" i="1" s="1"/>
  <c r="J3989" i="1"/>
  <c r="K3989" i="1" s="1"/>
  <c r="J4049" i="1"/>
  <c r="K4049" i="1" s="1"/>
  <c r="J4115" i="1"/>
  <c r="K4115" i="1" s="1"/>
  <c r="J4180" i="1"/>
  <c r="K4180" i="1" s="1"/>
  <c r="J4307" i="1"/>
  <c r="K4307" i="1" s="1"/>
  <c r="J315" i="1"/>
  <c r="K315" i="1" s="1"/>
  <c r="J872" i="1"/>
  <c r="K872" i="1" s="1"/>
  <c r="J1191" i="1"/>
  <c r="K1191" i="1" s="1"/>
  <c r="J1505" i="1"/>
  <c r="K1505" i="1" s="1"/>
  <c r="J1799" i="1"/>
  <c r="K1799" i="1" s="1"/>
  <c r="J2075" i="1"/>
  <c r="K2075" i="1" s="1"/>
  <c r="J2310" i="1"/>
  <c r="K2310" i="1" s="1"/>
  <c r="J2549" i="1"/>
  <c r="K2549" i="1" s="1"/>
  <c r="J2704" i="1"/>
  <c r="K2704" i="1" s="1"/>
  <c r="J2832" i="1"/>
  <c r="K2832" i="1" s="1"/>
  <c r="J3003" i="1"/>
  <c r="K3003" i="1" s="1"/>
  <c r="J3143" i="1"/>
  <c r="K3143" i="1" s="1"/>
  <c r="J3269" i="1"/>
  <c r="K3269" i="1" s="1"/>
  <c r="J3366" i="1"/>
  <c r="K3366" i="1" s="1"/>
  <c r="J3477" i="1"/>
  <c r="K3477" i="1" s="1"/>
  <c r="J3556" i="1"/>
  <c r="K3556" i="1" s="1"/>
  <c r="J3636" i="1"/>
  <c r="K3636" i="1" s="1"/>
  <c r="J3709" i="1"/>
  <c r="K3709" i="1" s="1"/>
  <c r="J3786" i="1"/>
  <c r="K3786" i="1" s="1"/>
  <c r="J3848" i="1"/>
  <c r="K3848" i="1" s="1"/>
  <c r="J3912" i="1"/>
  <c r="K3912" i="1" s="1"/>
  <c r="J3976" i="1"/>
  <c r="K3976" i="1" s="1"/>
  <c r="J4043" i="1"/>
  <c r="K4043" i="1" s="1"/>
  <c r="J4102" i="1"/>
  <c r="K4102" i="1" s="1"/>
  <c r="J4170" i="1"/>
  <c r="K4170" i="1" s="1"/>
  <c r="J4233" i="1"/>
  <c r="K4233" i="1" s="1"/>
  <c r="J4296" i="1"/>
  <c r="K4296" i="1" s="1"/>
  <c r="J4361" i="1"/>
  <c r="K4361" i="1" s="1"/>
  <c r="J4419" i="1"/>
  <c r="K4419" i="1" s="1"/>
  <c r="J4475" i="1"/>
  <c r="K4475" i="1" s="1"/>
  <c r="J4534" i="1"/>
  <c r="K4534" i="1" s="1"/>
  <c r="J4593" i="1"/>
  <c r="K4593" i="1" s="1"/>
  <c r="J4648" i="1"/>
  <c r="K4648" i="1" s="1"/>
  <c r="J4701" i="1"/>
  <c r="K4701" i="1" s="1"/>
  <c r="J4753" i="1"/>
  <c r="K4753" i="1" s="1"/>
  <c r="J4798" i="1"/>
  <c r="K4798" i="1" s="1"/>
  <c r="J4833" i="1"/>
  <c r="K4833" i="1" s="1"/>
  <c r="J4866" i="1"/>
  <c r="K4866" i="1" s="1"/>
  <c r="J4896" i="1"/>
  <c r="K4896" i="1" s="1"/>
  <c r="J4927" i="1"/>
  <c r="K4927" i="1" s="1"/>
  <c r="J4962" i="1"/>
  <c r="K4962" i="1" s="1"/>
  <c r="J4993" i="1"/>
  <c r="K4993" i="1" s="1"/>
  <c r="J2705" i="1"/>
  <c r="K2705" i="1" s="1"/>
  <c r="J3478" i="1"/>
  <c r="K3478" i="1" s="1"/>
  <c r="J3711" i="1"/>
  <c r="K3711" i="1" s="1"/>
  <c r="J3918" i="1"/>
  <c r="K3918" i="1" s="1"/>
  <c r="J3978" i="1"/>
  <c r="K3978" i="1" s="1"/>
  <c r="J4172" i="1"/>
  <c r="K4172" i="1" s="1"/>
  <c r="J4234" i="1"/>
  <c r="K4234" i="1" s="1"/>
  <c r="J4362" i="1"/>
  <c r="K4362" i="1" s="1"/>
  <c r="J4480" i="1"/>
  <c r="K4480" i="1" s="1"/>
  <c r="J4595" i="1"/>
  <c r="K4595" i="1" s="1"/>
  <c r="J4652" i="1"/>
  <c r="K4652" i="1" s="1"/>
  <c r="J4804" i="1"/>
  <c r="K4804" i="1" s="1"/>
  <c r="J4834" i="1"/>
  <c r="K4834" i="1" s="1"/>
  <c r="J4867" i="1"/>
  <c r="K4867" i="1" s="1"/>
  <c r="J4932" i="1"/>
  <c r="K4932" i="1" s="1"/>
  <c r="J4995" i="1"/>
  <c r="K4995" i="1" s="1"/>
  <c r="N37" i="1"/>
  <c r="R37" i="1" s="1"/>
  <c r="J403" i="1"/>
  <c r="K403" i="1" s="1"/>
  <c r="J960" i="1"/>
  <c r="K960" i="1" s="1"/>
  <c r="J1291" i="1"/>
  <c r="K1291" i="1" s="1"/>
  <c r="J1530" i="1"/>
  <c r="K1530" i="1" s="1"/>
  <c r="J1840" i="1"/>
  <c r="K1840" i="1" s="1"/>
  <c r="J2101" i="1"/>
  <c r="K2101" i="1" s="1"/>
  <c r="J2356" i="1"/>
  <c r="K2356" i="1" s="1"/>
  <c r="J2563" i="1"/>
  <c r="K2563" i="1" s="1"/>
  <c r="J2739" i="1"/>
  <c r="K2739" i="1" s="1"/>
  <c r="J2877" i="1"/>
  <c r="K2877" i="1" s="1"/>
  <c r="J3005" i="1"/>
  <c r="K3005" i="1" s="1"/>
  <c r="J3173" i="1"/>
  <c r="K3173" i="1" s="1"/>
  <c r="J3283" i="1"/>
  <c r="K3283" i="1" s="1"/>
  <c r="J3387" i="1"/>
  <c r="K3387" i="1" s="1"/>
  <c r="J3479" i="1"/>
  <c r="K3479" i="1" s="1"/>
  <c r="J3567" i="1"/>
  <c r="K3567" i="1" s="1"/>
  <c r="J3643" i="1"/>
  <c r="K3643" i="1" s="1"/>
  <c r="J3724" i="1"/>
  <c r="K3724" i="1" s="1"/>
  <c r="J3788" i="1"/>
  <c r="K3788" i="1" s="1"/>
  <c r="J3856" i="1"/>
  <c r="K3856" i="1" s="1"/>
  <c r="J3919" i="1"/>
  <c r="K3919" i="1" s="1"/>
  <c r="J3982" i="1"/>
  <c r="K3982" i="1" s="1"/>
  <c r="J4048" i="1"/>
  <c r="K4048" i="1" s="1"/>
  <c r="J4113" i="1"/>
  <c r="K4113" i="1" s="1"/>
  <c r="J4174" i="1"/>
  <c r="K4174" i="1" s="1"/>
  <c r="J4241" i="1"/>
  <c r="K4241" i="1" s="1"/>
  <c r="J4305" i="1"/>
  <c r="K4305" i="1" s="1"/>
  <c r="J4371" i="1"/>
  <c r="K4371" i="1" s="1"/>
  <c r="J4425" i="1"/>
  <c r="K4425" i="1" s="1"/>
  <c r="J4536" i="1"/>
  <c r="K4536" i="1" s="1"/>
  <c r="J4599" i="1"/>
  <c r="K4599" i="1" s="1"/>
  <c r="J4653" i="1"/>
  <c r="K4653" i="1" s="1"/>
  <c r="J4707" i="1"/>
  <c r="K4707" i="1" s="1"/>
  <c r="J4756" i="1"/>
  <c r="K4756" i="1" s="1"/>
  <c r="J4805" i="1"/>
  <c r="K4805" i="1" s="1"/>
  <c r="J4836" i="1"/>
  <c r="K4836" i="1" s="1"/>
  <c r="J4868" i="1"/>
  <c r="K4868" i="1" s="1"/>
  <c r="J4899" i="1"/>
  <c r="K4899" i="1" s="1"/>
  <c r="J4933" i="1"/>
  <c r="K4933" i="1" s="1"/>
  <c r="J4965" i="1"/>
  <c r="K4965" i="1" s="1"/>
  <c r="J4997" i="1"/>
  <c r="K4997" i="1" s="1"/>
  <c r="J601" i="1"/>
  <c r="K601" i="1" s="1"/>
  <c r="J976" i="1"/>
  <c r="K976" i="1" s="1"/>
  <c r="J1335" i="1"/>
  <c r="K1335" i="1" s="1"/>
  <c r="J1611" i="1"/>
  <c r="K1611" i="1" s="1"/>
  <c r="J1852" i="1"/>
  <c r="K1852" i="1" s="1"/>
  <c r="J2153" i="1"/>
  <c r="K2153" i="1" s="1"/>
  <c r="J2391" i="1"/>
  <c r="K2391" i="1" s="1"/>
  <c r="J2600" i="1"/>
  <c r="K2600" i="1" s="1"/>
  <c r="J2741" i="1"/>
  <c r="K2741" i="1" s="1"/>
  <c r="J2911" i="1"/>
  <c r="K2911" i="1" s="1"/>
  <c r="J3053" i="1"/>
  <c r="K3053" i="1" s="1"/>
  <c r="J3177" i="1"/>
  <c r="K3177" i="1" s="1"/>
  <c r="J3303" i="1"/>
  <c r="K3303" i="1" s="1"/>
  <c r="J3399" i="1"/>
  <c r="K3399" i="1" s="1"/>
  <c r="J3501" i="1"/>
  <c r="K3501" i="1" s="1"/>
  <c r="J3583" i="1"/>
  <c r="K3583" i="1" s="1"/>
  <c r="J3660" i="1"/>
  <c r="K3660" i="1" s="1"/>
  <c r="J3739" i="1"/>
  <c r="K3739" i="1" s="1"/>
  <c r="J3803" i="1"/>
  <c r="K3803" i="1" s="1"/>
  <c r="J3871" i="1"/>
  <c r="K3871" i="1" s="1"/>
  <c r="J3930" i="1"/>
  <c r="K3930" i="1" s="1"/>
  <c r="J3997" i="1"/>
  <c r="K3997" i="1" s="1"/>
  <c r="J4061" i="1"/>
  <c r="K4061" i="1" s="1"/>
  <c r="J4128" i="1"/>
  <c r="K4128" i="1" s="1"/>
  <c r="J4188" i="1"/>
  <c r="K4188" i="1" s="1"/>
  <c r="J4257" i="1"/>
  <c r="K4257" i="1" s="1"/>
  <c r="J4319" i="1"/>
  <c r="K4319" i="1" s="1"/>
  <c r="J4379" i="1"/>
  <c r="K4379" i="1" s="1"/>
  <c r="J4438" i="1"/>
  <c r="K4438" i="1" s="1"/>
  <c r="J4497" i="1"/>
  <c r="K4497" i="1" s="1"/>
  <c r="J4552" i="1"/>
  <c r="K4552" i="1" s="1"/>
  <c r="J4613" i="1"/>
  <c r="K4613" i="1" s="1"/>
  <c r="J4663" i="1"/>
  <c r="K4663" i="1" s="1"/>
  <c r="J4720" i="1"/>
  <c r="K4720" i="1" s="1"/>
  <c r="J4768" i="1"/>
  <c r="K4768" i="1" s="1"/>
  <c r="J4810" i="1"/>
  <c r="K4810" i="1" s="1"/>
  <c r="J4842" i="1"/>
  <c r="K4842" i="1" s="1"/>
  <c r="J4876" i="1"/>
  <c r="K4876" i="1" s="1"/>
  <c r="J4908" i="1"/>
  <c r="K4908" i="1" s="1"/>
  <c r="J4939" i="1"/>
  <c r="K4939" i="1" s="1"/>
  <c r="J4971" i="1"/>
  <c r="K4971" i="1" s="1"/>
  <c r="J630" i="1"/>
  <c r="K630" i="1" s="1"/>
  <c r="J983" i="1"/>
  <c r="K983" i="1" s="1"/>
  <c r="J1347" i="1"/>
  <c r="K1347" i="1" s="1"/>
  <c r="J1616" i="1"/>
  <c r="K1616" i="1" s="1"/>
  <c r="J1919" i="1"/>
  <c r="K1919" i="1" s="1"/>
  <c r="J2157" i="1"/>
  <c r="K2157" i="1" s="1"/>
  <c r="J2441" i="1"/>
  <c r="K2441" i="1" s="1"/>
  <c r="J2613" i="1"/>
  <c r="K2613" i="1" s="1"/>
  <c r="J2743" i="1"/>
  <c r="K2743" i="1" s="1"/>
  <c r="J2912" i="1"/>
  <c r="K2912" i="1" s="1"/>
  <c r="J3054" i="1"/>
  <c r="K3054" i="1" s="1"/>
  <c r="J3209" i="1"/>
  <c r="K3209" i="1" s="1"/>
  <c r="J3305" i="1"/>
  <c r="K3305" i="1" s="1"/>
  <c r="J3416" i="1"/>
  <c r="K3416" i="1" s="1"/>
  <c r="J3503" i="1"/>
  <c r="K3503" i="1" s="1"/>
  <c r="J3584" i="1"/>
  <c r="K3584" i="1" s="1"/>
  <c r="J3663" i="1"/>
  <c r="K3663" i="1" s="1"/>
  <c r="J3740" i="1"/>
  <c r="K3740" i="1" s="1"/>
  <c r="J3805" i="1"/>
  <c r="K3805" i="1" s="1"/>
  <c r="J3873" i="1"/>
  <c r="K3873" i="1" s="1"/>
  <c r="J3936" i="1"/>
  <c r="K3936" i="1" s="1"/>
  <c r="J3999" i="1"/>
  <c r="K3999" i="1" s="1"/>
  <c r="J4063" i="1"/>
  <c r="K4063" i="1" s="1"/>
  <c r="J4129" i="1"/>
  <c r="K4129" i="1" s="1"/>
  <c r="J4189" i="1"/>
  <c r="K4189" i="1" s="1"/>
  <c r="J4258" i="1"/>
  <c r="K4258" i="1" s="1"/>
  <c r="J4320" i="1"/>
  <c r="K4320" i="1" s="1"/>
  <c r="J4386" i="1"/>
  <c r="K4386" i="1" s="1"/>
  <c r="J4439" i="1"/>
  <c r="K4439" i="1" s="1"/>
  <c r="J4501" i="1"/>
  <c r="K4501" i="1" s="1"/>
  <c r="J4554" i="1"/>
  <c r="K4554" i="1" s="1"/>
  <c r="J4614" i="1"/>
  <c r="K4614" i="1" s="1"/>
  <c r="J4667" i="1"/>
  <c r="K4667" i="1" s="1"/>
  <c r="J4722" i="1"/>
  <c r="K4722" i="1" s="1"/>
  <c r="J4769" i="1"/>
  <c r="K4769" i="1" s="1"/>
  <c r="J4811" i="1"/>
  <c r="K4811" i="1" s="1"/>
  <c r="J4846" i="1"/>
  <c r="K4846" i="1" s="1"/>
  <c r="J4877" i="1"/>
  <c r="K4877" i="1" s="1"/>
  <c r="J4909" i="1"/>
  <c r="K4909" i="1" s="1"/>
  <c r="J4940" i="1"/>
  <c r="K4940" i="1" s="1"/>
  <c r="J4975" i="1"/>
  <c r="K4975" i="1" s="1"/>
  <c r="J664" i="1"/>
  <c r="K664" i="1" s="1"/>
  <c r="J1060" i="1"/>
  <c r="K1060" i="1" s="1"/>
  <c r="J1348" i="1"/>
  <c r="K1348" i="1" s="1"/>
  <c r="J1683" i="1"/>
  <c r="K1683" i="1" s="1"/>
  <c r="J1938" i="1"/>
  <c r="K1938" i="1" s="1"/>
  <c r="J2158" i="1"/>
  <c r="K2158" i="1" s="1"/>
  <c r="J2445" i="1"/>
  <c r="K2445" i="1" s="1"/>
  <c r="J2621" i="1"/>
  <c r="K2621" i="1" s="1"/>
  <c r="J2771" i="1"/>
  <c r="K2771" i="1" s="1"/>
  <c r="J2913" i="1"/>
  <c r="K2913" i="1" s="1"/>
  <c r="J3078" i="1"/>
  <c r="K3078" i="1" s="1"/>
  <c r="J3221" i="1"/>
  <c r="K3221" i="1" s="1"/>
  <c r="J3308" i="1"/>
  <c r="K3308" i="1" s="1"/>
  <c r="J3418" i="1"/>
  <c r="K3418" i="1" s="1"/>
  <c r="J3513" i="1"/>
  <c r="K3513" i="1" s="1"/>
  <c r="J3588" i="1"/>
  <c r="K3588" i="1" s="1"/>
  <c r="J3669" i="1"/>
  <c r="K3669" i="1" s="1"/>
  <c r="J3743" i="1"/>
  <c r="K3743" i="1" s="1"/>
  <c r="J3814" i="1"/>
  <c r="K3814" i="1" s="1"/>
  <c r="J3874" i="1"/>
  <c r="K3874" i="1" s="1"/>
  <c r="J3943" i="1"/>
  <c r="K3943" i="1" s="1"/>
  <c r="J4005" i="1"/>
  <c r="K4005" i="1" s="1"/>
  <c r="J4069" i="1"/>
  <c r="K4069" i="1" s="1"/>
  <c r="J4133" i="1"/>
  <c r="K4133" i="1" s="1"/>
  <c r="J4200" i="1"/>
  <c r="K4200" i="1" s="1"/>
  <c r="J4259" i="1"/>
  <c r="K4259" i="1" s="1"/>
  <c r="J4327" i="1"/>
  <c r="K4327" i="1" s="1"/>
  <c r="J4387" i="1"/>
  <c r="K4387" i="1" s="1"/>
  <c r="J4443" i="1"/>
  <c r="K4443" i="1" s="1"/>
  <c r="J4503" i="1"/>
  <c r="K4503" i="1" s="1"/>
  <c r="J4560" i="1"/>
  <c r="K4560" i="1" s="1"/>
  <c r="J4615" i="1"/>
  <c r="K4615" i="1" s="1"/>
  <c r="J4674" i="1"/>
  <c r="K4674" i="1" s="1"/>
  <c r="J4724" i="1"/>
  <c r="K4724" i="1" s="1"/>
  <c r="J4776" i="1"/>
  <c r="K4776" i="1" s="1"/>
  <c r="J4813" i="1"/>
  <c r="K4813" i="1" s="1"/>
  <c r="J4847" i="1"/>
  <c r="K4847" i="1" s="1"/>
  <c r="J4880" i="1"/>
  <c r="K4880" i="1" s="1"/>
  <c r="J4911" i="1"/>
  <c r="K4911" i="1" s="1"/>
  <c r="J4941" i="1"/>
  <c r="K4941" i="1" s="1"/>
  <c r="J4976" i="1"/>
  <c r="K4976" i="1" s="1"/>
  <c r="J4947" i="1"/>
  <c r="K4947" i="1" s="1"/>
  <c r="J4848" i="1"/>
  <c r="K4848" i="1" s="1"/>
  <c r="J4725" i="1"/>
  <c r="K4725" i="1" s="1"/>
  <c r="J4563" i="1"/>
  <c r="K4563" i="1" s="1"/>
  <c r="J4388" i="1"/>
  <c r="K4388" i="1" s="1"/>
  <c r="J4150" i="1"/>
  <c r="K4150" i="1" s="1"/>
  <c r="J3892" i="1"/>
  <c r="K3892" i="1" s="1"/>
  <c r="J3607" i="1"/>
  <c r="K3607" i="1" s="1"/>
  <c r="J3246" i="1"/>
  <c r="K3246" i="1" s="1"/>
  <c r="J2651" i="1"/>
  <c r="K2651" i="1" s="1"/>
  <c r="J1695" i="1"/>
  <c r="K1695" i="1" s="1"/>
  <c r="J103" i="1"/>
  <c r="K103" i="1" s="1"/>
  <c r="J4935" i="1"/>
  <c r="K4935" i="1" s="1"/>
  <c r="J4837" i="1"/>
  <c r="K4837" i="1" s="1"/>
  <c r="J4709" i="1"/>
  <c r="K4709" i="1" s="1"/>
  <c r="J4544" i="1"/>
  <c r="K4544" i="1" s="1"/>
  <c r="J4372" i="1"/>
  <c r="K4372" i="1" s="1"/>
  <c r="J4148" i="1"/>
  <c r="K4148" i="1" s="1"/>
  <c r="J3891" i="1"/>
  <c r="K3891" i="1" s="1"/>
  <c r="J3606" i="1"/>
  <c r="K3606" i="1" s="1"/>
  <c r="J3239" i="1"/>
  <c r="K3239" i="1" s="1"/>
  <c r="J2649" i="1"/>
  <c r="K2649" i="1" s="1"/>
  <c r="J1687" i="1"/>
  <c r="K1687" i="1" s="1"/>
  <c r="J4920" i="1"/>
  <c r="K4920" i="1" s="1"/>
  <c r="J4823" i="1"/>
  <c r="K4823" i="1" s="1"/>
  <c r="J4344" i="1"/>
  <c r="K4344" i="1" s="1"/>
  <c r="J3875" i="1"/>
  <c r="K3875" i="1" s="1"/>
  <c r="J3225" i="1"/>
  <c r="K3225" i="1" s="1"/>
  <c r="J4998" i="1"/>
  <c r="K4998" i="1" s="1"/>
  <c r="J4903" i="1"/>
  <c r="K4903" i="1" s="1"/>
  <c r="J4806" i="1"/>
  <c r="K4806" i="1" s="1"/>
  <c r="J4654" i="1"/>
  <c r="K4654" i="1" s="1"/>
  <c r="J4277" i="1"/>
  <c r="K4277" i="1" s="1"/>
  <c r="J4075" i="1"/>
  <c r="K4075" i="1" s="1"/>
  <c r="J3815" i="1"/>
  <c r="K3815" i="1" s="1"/>
  <c r="J3519" i="1"/>
  <c r="K3519" i="1" s="1"/>
  <c r="J3080" i="1"/>
  <c r="K3080" i="1" s="1"/>
  <c r="J2447" i="1"/>
  <c r="K2447" i="1" s="1"/>
  <c r="J1368" i="1"/>
  <c r="K1368" i="1" s="1"/>
  <c r="J4984" i="1"/>
  <c r="K4984" i="1" s="1"/>
  <c r="J4889" i="1"/>
  <c r="K4889" i="1" s="1"/>
  <c r="J4789" i="1"/>
  <c r="K4789" i="1" s="1"/>
  <c r="J4630" i="1"/>
  <c r="K4630" i="1" s="1"/>
  <c r="J4458" i="1"/>
  <c r="K4458" i="1" s="1"/>
  <c r="J4275" i="1"/>
  <c r="K4275" i="1" s="1"/>
  <c r="J4023" i="1"/>
  <c r="K4023" i="1" s="1"/>
  <c r="J3761" i="1"/>
  <c r="K3761" i="1" s="1"/>
  <c r="J3448" i="1"/>
  <c r="K3448" i="1" s="1"/>
  <c r="J2956" i="1"/>
  <c r="K2956" i="1" s="1"/>
  <c r="J2244" i="1"/>
  <c r="K2244" i="1" s="1"/>
  <c r="J1171" i="1"/>
  <c r="K1171" i="1" s="1"/>
  <c r="J4981" i="1"/>
  <c r="K4981" i="1" s="1"/>
  <c r="J4884" i="1"/>
  <c r="K4884" i="1" s="1"/>
  <c r="J4784" i="1"/>
  <c r="K4784" i="1" s="1"/>
  <c r="J4628" i="1"/>
  <c r="K4628" i="1" s="1"/>
  <c r="J4457" i="1"/>
  <c r="K4457" i="1" s="1"/>
  <c r="J4260" i="1"/>
  <c r="K4260" i="1" s="1"/>
  <c r="J4017" i="1"/>
  <c r="K4017" i="1" s="1"/>
  <c r="J3760" i="1"/>
  <c r="K3760" i="1" s="1"/>
  <c r="J3427" i="1"/>
  <c r="K3427" i="1" s="1"/>
  <c r="J2952" i="1"/>
  <c r="K2952" i="1" s="1"/>
  <c r="J2237" i="1"/>
  <c r="K2237" i="1" s="1"/>
  <c r="J1100" i="1"/>
  <c r="K1100" i="1" s="1"/>
  <c r="J4450" i="1"/>
  <c r="K4450" i="1" s="1"/>
  <c r="J1099" i="1"/>
  <c r="K1099" i="1" s="1"/>
  <c r="J4486" i="1"/>
  <c r="K4486" i="1" s="1"/>
  <c r="J4777" i="1"/>
  <c r="K4777" i="1" s="1"/>
  <c r="J2922" i="1"/>
  <c r="K2922" i="1" s="1"/>
  <c r="J4966" i="1"/>
  <c r="K4966" i="1" s="1"/>
  <c r="J4869" i="1"/>
  <c r="K4869" i="1" s="1"/>
  <c r="J4761" i="1"/>
  <c r="K4761" i="1" s="1"/>
  <c r="J4600" i="1"/>
  <c r="K4600" i="1" s="1"/>
  <c r="J4426" i="1"/>
  <c r="K4426" i="1" s="1"/>
  <c r="J4216" i="1"/>
  <c r="K4216" i="1" s="1"/>
  <c r="J3958" i="1"/>
  <c r="K3958" i="1" s="1"/>
  <c r="J3689" i="1"/>
  <c r="K3689" i="1" s="1"/>
  <c r="J3342" i="1"/>
  <c r="K3342" i="1" s="1"/>
  <c r="J2817" i="1"/>
  <c r="K2817" i="1" s="1"/>
  <c r="J1999" i="1"/>
  <c r="K1999" i="1" s="1"/>
  <c r="J747" i="1"/>
  <c r="K747" i="1" s="1"/>
  <c r="J4977" i="1"/>
  <c r="K4977" i="1" s="1"/>
  <c r="J4881" i="1"/>
  <c r="K4881" i="1" s="1"/>
  <c r="J4621" i="1"/>
  <c r="K4621" i="1" s="1"/>
  <c r="J4242" i="1"/>
  <c r="K4242" i="1" s="1"/>
  <c r="J4006" i="1"/>
  <c r="K4006" i="1" s="1"/>
  <c r="J3745" i="1"/>
  <c r="K3745" i="1" s="1"/>
  <c r="J3426" i="1"/>
  <c r="K3426" i="1" s="1"/>
  <c r="J2209" i="1"/>
  <c r="K2209" i="1" s="1"/>
  <c r="J4952" i="1"/>
  <c r="K4952" i="1" s="1"/>
  <c r="J4855" i="1"/>
  <c r="K4855" i="1" s="1"/>
  <c r="J4738" i="1"/>
  <c r="K4738" i="1" s="1"/>
  <c r="J4576" i="1"/>
  <c r="K4576" i="1" s="1"/>
  <c r="J4402" i="1"/>
  <c r="K4402" i="1" s="1"/>
  <c r="J4215" i="1"/>
  <c r="K4215" i="1" s="1"/>
  <c r="J3956" i="1"/>
  <c r="K3956" i="1" s="1"/>
  <c r="J3687" i="1"/>
  <c r="K3687" i="1" s="1"/>
  <c r="J3335" i="1"/>
  <c r="K3335" i="1" s="1"/>
  <c r="J2795" i="1"/>
  <c r="K2795" i="1" s="1"/>
  <c r="J1998" i="1"/>
  <c r="K1998" i="1" s="1"/>
  <c r="J738" i="1"/>
  <c r="K738" i="1" s="1"/>
  <c r="L56" i="1"/>
  <c r="M56" i="1" s="1"/>
  <c r="O51" i="1"/>
  <c r="Q51" i="1" s="1"/>
  <c r="O53" i="1"/>
  <c r="Q53" i="1" s="1"/>
  <c r="W26" i="1"/>
  <c r="L2071" i="1"/>
  <c r="M2071" i="1" s="1"/>
  <c r="L1318" i="1"/>
  <c r="M1318" i="1" s="1"/>
  <c r="L298" i="1"/>
  <c r="M298" i="1" s="1"/>
  <c r="J3516" i="1"/>
  <c r="K3516" i="1" s="1"/>
  <c r="J3497" i="1"/>
  <c r="K3497" i="1" s="1"/>
  <c r="J3475" i="1"/>
  <c r="K3475" i="1" s="1"/>
  <c r="J3453" i="1"/>
  <c r="K3453" i="1" s="1"/>
  <c r="J3433" i="1"/>
  <c r="K3433" i="1" s="1"/>
  <c r="J3412" i="1"/>
  <c r="K3412" i="1" s="1"/>
  <c r="J3392" i="1"/>
  <c r="K3392" i="1" s="1"/>
  <c r="J3370" i="1"/>
  <c r="K3370" i="1" s="1"/>
  <c r="J3348" i="1"/>
  <c r="K3348" i="1" s="1"/>
  <c r="J3329" i="1"/>
  <c r="K3329" i="1" s="1"/>
  <c r="J3307" i="1"/>
  <c r="K3307" i="1" s="1"/>
  <c r="J3287" i="1"/>
  <c r="K3287" i="1" s="1"/>
  <c r="J3265" i="1"/>
  <c r="K3265" i="1" s="1"/>
  <c r="J3244" i="1"/>
  <c r="K3244" i="1" s="1"/>
  <c r="J3223" i="1"/>
  <c r="K3223" i="1" s="1"/>
  <c r="J3198" i="1"/>
  <c r="K3198" i="1" s="1"/>
  <c r="J3164" i="1"/>
  <c r="K3164" i="1" s="1"/>
  <c r="J3137" i="1"/>
  <c r="K3137" i="1" s="1"/>
  <c r="J3106" i="1"/>
  <c r="K3106" i="1" s="1"/>
  <c r="J3072" i="1"/>
  <c r="K3072" i="1" s="1"/>
  <c r="J3042" i="1"/>
  <c r="K3042" i="1" s="1"/>
  <c r="J3008" i="1"/>
  <c r="K3008" i="1" s="1"/>
  <c r="J2981" i="1"/>
  <c r="K2981" i="1" s="1"/>
  <c r="J2950" i="1"/>
  <c r="K2950" i="1" s="1"/>
  <c r="J2916" i="1"/>
  <c r="K2916" i="1" s="1"/>
  <c r="J2886" i="1"/>
  <c r="K2886" i="1" s="1"/>
  <c r="J2859" i="1"/>
  <c r="K2859" i="1" s="1"/>
  <c r="J2825" i="1"/>
  <c r="K2825" i="1" s="1"/>
  <c r="J2794" i="1"/>
  <c r="K2794" i="1" s="1"/>
  <c r="J2764" i="1"/>
  <c r="K2764" i="1" s="1"/>
  <c r="J2730" i="1"/>
  <c r="K2730" i="1" s="1"/>
  <c r="J2703" i="1"/>
  <c r="K2703" i="1" s="1"/>
  <c r="J2672" i="1"/>
  <c r="K2672" i="1" s="1"/>
  <c r="J2638" i="1"/>
  <c r="K2638" i="1" s="1"/>
  <c r="J2608" i="1"/>
  <c r="K2608" i="1" s="1"/>
  <c r="J2573" i="1"/>
  <c r="K2573" i="1" s="1"/>
  <c r="J2536" i="1"/>
  <c r="K2536" i="1" s="1"/>
  <c r="J2504" i="1"/>
  <c r="K2504" i="1" s="1"/>
  <c r="J2454" i="1"/>
  <c r="K2454" i="1" s="1"/>
  <c r="J2401" i="1"/>
  <c r="K2401" i="1" s="1"/>
  <c r="J2350" i="1"/>
  <c r="K2350" i="1" s="1"/>
  <c r="J2298" i="1"/>
  <c r="K2298" i="1" s="1"/>
  <c r="J2239" i="1"/>
  <c r="K2239" i="1" s="1"/>
  <c r="J2194" i="1"/>
  <c r="K2194" i="1" s="1"/>
  <c r="J2140" i="1"/>
  <c r="K2140" i="1" s="1"/>
  <c r="J2087" i="1"/>
  <c r="K2087" i="1" s="1"/>
  <c r="J2036" i="1"/>
  <c r="K2036" i="1" s="1"/>
  <c r="J1984" i="1"/>
  <c r="K1984" i="1" s="1"/>
  <c r="J1925" i="1"/>
  <c r="K1925" i="1" s="1"/>
  <c r="J1878" i="1"/>
  <c r="K1878" i="1" s="1"/>
  <c r="J1812" i="1"/>
  <c r="K1812" i="1" s="1"/>
  <c r="J1761" i="1"/>
  <c r="K1761" i="1" s="1"/>
  <c r="J1689" i="1"/>
  <c r="K1689" i="1" s="1"/>
  <c r="J1642" i="1"/>
  <c r="K1642" i="1" s="1"/>
  <c r="J1577" i="1"/>
  <c r="K1577" i="1" s="1"/>
  <c r="J1525" i="1"/>
  <c r="K1525" i="1" s="1"/>
  <c r="J1453" i="1"/>
  <c r="K1453" i="1" s="1"/>
  <c r="J1407" i="1"/>
  <c r="K1407" i="1" s="1"/>
  <c r="J1341" i="1"/>
  <c r="K1341" i="1" s="1"/>
  <c r="J1290" i="1"/>
  <c r="K1290" i="1" s="1"/>
  <c r="J1217" i="1"/>
  <c r="K1217" i="1" s="1"/>
  <c r="J1145" i="1"/>
  <c r="K1145" i="1" s="1"/>
  <c r="J1092" i="1"/>
  <c r="K1092" i="1" s="1"/>
  <c r="J1015" i="1"/>
  <c r="K1015" i="1" s="1"/>
  <c r="J928" i="1"/>
  <c r="K928" i="1" s="1"/>
  <c r="J840" i="1"/>
  <c r="K840" i="1" s="1"/>
  <c r="J773" i="1"/>
  <c r="K773" i="1" s="1"/>
  <c r="J669" i="1"/>
  <c r="K669" i="1" s="1"/>
  <c r="J535" i="1"/>
  <c r="K535" i="1" s="1"/>
  <c r="J401" i="1"/>
  <c r="K401" i="1" s="1"/>
  <c r="J217" i="1"/>
  <c r="K217" i="1" s="1"/>
  <c r="L297" i="1"/>
  <c r="M297" i="1" s="1"/>
  <c r="L3641" i="1"/>
  <c r="M3641" i="1" s="1"/>
  <c r="J2" i="1"/>
  <c r="K2" i="1" s="1"/>
  <c r="N2" i="1"/>
  <c r="J4" i="1"/>
  <c r="K4" i="1" s="1"/>
  <c r="J17" i="1"/>
  <c r="K17" i="1" s="1"/>
  <c r="J30" i="1"/>
  <c r="K30" i="1" s="1"/>
  <c r="J43" i="1"/>
  <c r="K43" i="1" s="1"/>
  <c r="J56" i="1"/>
  <c r="K56" i="1" s="1"/>
  <c r="J69" i="1"/>
  <c r="K69" i="1" s="1"/>
  <c r="J82" i="1"/>
  <c r="K82" i="1" s="1"/>
  <c r="J95" i="1"/>
  <c r="K95" i="1" s="1"/>
  <c r="J108" i="1"/>
  <c r="K108" i="1" s="1"/>
  <c r="J121" i="1"/>
  <c r="K121" i="1" s="1"/>
  <c r="J135" i="1"/>
  <c r="K135" i="1" s="1"/>
  <c r="J148" i="1"/>
  <c r="K148" i="1" s="1"/>
  <c r="J161" i="1"/>
  <c r="K161" i="1" s="1"/>
  <c r="J174" i="1"/>
  <c r="K174" i="1" s="1"/>
  <c r="J187" i="1"/>
  <c r="K187" i="1" s="1"/>
  <c r="J200" i="1"/>
  <c r="K200" i="1" s="1"/>
  <c r="J213" i="1"/>
  <c r="K213" i="1" s="1"/>
  <c r="J226" i="1"/>
  <c r="K226" i="1" s="1"/>
  <c r="J239" i="1"/>
  <c r="K239" i="1" s="1"/>
  <c r="J252" i="1"/>
  <c r="K252" i="1" s="1"/>
  <c r="J265" i="1"/>
  <c r="K265" i="1" s="1"/>
  <c r="J279" i="1"/>
  <c r="K279" i="1" s="1"/>
  <c r="J292" i="1"/>
  <c r="K292" i="1" s="1"/>
  <c r="J305" i="1"/>
  <c r="K305" i="1" s="1"/>
  <c r="J318" i="1"/>
  <c r="K318" i="1" s="1"/>
  <c r="J331" i="1"/>
  <c r="K331" i="1" s="1"/>
  <c r="J344" i="1"/>
  <c r="K344" i="1" s="1"/>
  <c r="J357" i="1"/>
  <c r="K357" i="1" s="1"/>
  <c r="J370" i="1"/>
  <c r="K370" i="1" s="1"/>
  <c r="J383" i="1"/>
  <c r="K383" i="1" s="1"/>
  <c r="J396" i="1"/>
  <c r="K396" i="1" s="1"/>
  <c r="J409" i="1"/>
  <c r="K409" i="1" s="1"/>
  <c r="J423" i="1"/>
  <c r="K423" i="1" s="1"/>
  <c r="J436" i="1"/>
  <c r="K436" i="1" s="1"/>
  <c r="J449" i="1"/>
  <c r="K449" i="1" s="1"/>
  <c r="J462" i="1"/>
  <c r="K462" i="1" s="1"/>
  <c r="J475" i="1"/>
  <c r="K475" i="1" s="1"/>
  <c r="J488" i="1"/>
  <c r="K488" i="1" s="1"/>
  <c r="J501" i="1"/>
  <c r="K501" i="1" s="1"/>
  <c r="J514" i="1"/>
  <c r="K514" i="1" s="1"/>
  <c r="J527" i="1"/>
  <c r="K527" i="1" s="1"/>
  <c r="J540" i="1"/>
  <c r="K540" i="1" s="1"/>
  <c r="J553" i="1"/>
  <c r="K553" i="1" s="1"/>
  <c r="J567" i="1"/>
  <c r="K567" i="1" s="1"/>
  <c r="J580" i="1"/>
  <c r="K580" i="1" s="1"/>
  <c r="J593" i="1"/>
  <c r="K593" i="1" s="1"/>
  <c r="J5" i="1"/>
  <c r="K5" i="1" s="1"/>
  <c r="J18" i="1"/>
  <c r="K18" i="1" s="1"/>
  <c r="J31" i="1"/>
  <c r="K31" i="1" s="1"/>
  <c r="J44" i="1"/>
  <c r="K44" i="1" s="1"/>
  <c r="J57" i="1"/>
  <c r="K57" i="1" s="1"/>
  <c r="J70" i="1"/>
  <c r="K70" i="1" s="1"/>
  <c r="J83" i="1"/>
  <c r="K83" i="1" s="1"/>
  <c r="J96" i="1"/>
  <c r="K96" i="1" s="1"/>
  <c r="J109" i="1"/>
  <c r="K109" i="1" s="1"/>
  <c r="J123" i="1"/>
  <c r="K123" i="1" s="1"/>
  <c r="J136" i="1"/>
  <c r="K136" i="1" s="1"/>
  <c r="J149" i="1"/>
  <c r="K149" i="1" s="1"/>
  <c r="J162" i="1"/>
  <c r="K162" i="1" s="1"/>
  <c r="J175" i="1"/>
  <c r="K175" i="1" s="1"/>
  <c r="J188" i="1"/>
  <c r="K188" i="1" s="1"/>
  <c r="J201" i="1"/>
  <c r="K201" i="1" s="1"/>
  <c r="J214" i="1"/>
  <c r="K214" i="1" s="1"/>
  <c r="J227" i="1"/>
  <c r="K227" i="1" s="1"/>
  <c r="J240" i="1"/>
  <c r="K240" i="1" s="1"/>
  <c r="J253" i="1"/>
  <c r="K253" i="1" s="1"/>
  <c r="J267" i="1"/>
  <c r="K267" i="1" s="1"/>
  <c r="J280" i="1"/>
  <c r="K280" i="1" s="1"/>
  <c r="J293" i="1"/>
  <c r="K293" i="1" s="1"/>
  <c r="J306" i="1"/>
  <c r="K306" i="1" s="1"/>
  <c r="J319" i="1"/>
  <c r="K319" i="1" s="1"/>
  <c r="J332" i="1"/>
  <c r="K332" i="1" s="1"/>
  <c r="J345" i="1"/>
  <c r="K345" i="1" s="1"/>
  <c r="J358" i="1"/>
  <c r="K358" i="1" s="1"/>
  <c r="J371" i="1"/>
  <c r="K371" i="1" s="1"/>
  <c r="J384" i="1"/>
  <c r="K384" i="1" s="1"/>
  <c r="J397" i="1"/>
  <c r="K397" i="1" s="1"/>
  <c r="J411" i="1"/>
  <c r="K411" i="1" s="1"/>
  <c r="J424" i="1"/>
  <c r="K424" i="1" s="1"/>
  <c r="J437" i="1"/>
  <c r="K437" i="1" s="1"/>
  <c r="J450" i="1"/>
  <c r="K450" i="1" s="1"/>
  <c r="J463" i="1"/>
  <c r="K463" i="1" s="1"/>
  <c r="J476" i="1"/>
  <c r="K476" i="1" s="1"/>
  <c r="J489" i="1"/>
  <c r="K489" i="1" s="1"/>
  <c r="J502" i="1"/>
  <c r="K502" i="1" s="1"/>
  <c r="J515" i="1"/>
  <c r="K515" i="1" s="1"/>
  <c r="J528" i="1"/>
  <c r="K528" i="1" s="1"/>
  <c r="J541" i="1"/>
  <c r="K541" i="1" s="1"/>
  <c r="J555" i="1"/>
  <c r="K555" i="1" s="1"/>
  <c r="J568" i="1"/>
  <c r="K568" i="1" s="1"/>
  <c r="J581" i="1"/>
  <c r="K581" i="1" s="1"/>
  <c r="J594" i="1"/>
  <c r="K594" i="1" s="1"/>
  <c r="J6" i="1"/>
  <c r="K6" i="1" s="1"/>
  <c r="J19" i="1"/>
  <c r="K19" i="1" s="1"/>
  <c r="J32" i="1"/>
  <c r="K32" i="1" s="1"/>
  <c r="J45" i="1"/>
  <c r="K45" i="1" s="1"/>
  <c r="J58" i="1"/>
  <c r="K58" i="1" s="1"/>
  <c r="J71" i="1"/>
  <c r="K71" i="1" s="1"/>
  <c r="J84" i="1"/>
  <c r="K84" i="1" s="1"/>
  <c r="J97" i="1"/>
  <c r="K97" i="1" s="1"/>
  <c r="J111" i="1"/>
  <c r="K111" i="1" s="1"/>
  <c r="J124" i="1"/>
  <c r="K124" i="1" s="1"/>
  <c r="J137" i="1"/>
  <c r="K137" i="1" s="1"/>
  <c r="J150" i="1"/>
  <c r="K150" i="1" s="1"/>
  <c r="J163" i="1"/>
  <c r="K163" i="1" s="1"/>
  <c r="J176" i="1"/>
  <c r="K176" i="1" s="1"/>
  <c r="J189" i="1"/>
  <c r="K189" i="1" s="1"/>
  <c r="J202" i="1"/>
  <c r="K202" i="1" s="1"/>
  <c r="J215" i="1"/>
  <c r="K215" i="1" s="1"/>
  <c r="J228" i="1"/>
  <c r="K228" i="1" s="1"/>
  <c r="J241" i="1"/>
  <c r="K241" i="1" s="1"/>
  <c r="J255" i="1"/>
  <c r="K255" i="1" s="1"/>
  <c r="J268" i="1"/>
  <c r="K268" i="1" s="1"/>
  <c r="J281" i="1"/>
  <c r="K281" i="1" s="1"/>
  <c r="J294" i="1"/>
  <c r="K294" i="1" s="1"/>
  <c r="J307" i="1"/>
  <c r="K307" i="1" s="1"/>
  <c r="J320" i="1"/>
  <c r="K320" i="1" s="1"/>
  <c r="J333" i="1"/>
  <c r="K333" i="1" s="1"/>
  <c r="J346" i="1"/>
  <c r="K346" i="1" s="1"/>
  <c r="J359" i="1"/>
  <c r="K359" i="1" s="1"/>
  <c r="J372" i="1"/>
  <c r="K372" i="1" s="1"/>
  <c r="J385" i="1"/>
  <c r="K385" i="1" s="1"/>
  <c r="J399" i="1"/>
  <c r="K399" i="1" s="1"/>
  <c r="J412" i="1"/>
  <c r="K412" i="1" s="1"/>
  <c r="J425" i="1"/>
  <c r="K425" i="1" s="1"/>
  <c r="J438" i="1"/>
  <c r="K438" i="1" s="1"/>
  <c r="J451" i="1"/>
  <c r="K451" i="1" s="1"/>
  <c r="J464" i="1"/>
  <c r="K464" i="1" s="1"/>
  <c r="J477" i="1"/>
  <c r="K477" i="1" s="1"/>
  <c r="J490" i="1"/>
  <c r="K490" i="1" s="1"/>
  <c r="J503" i="1"/>
  <c r="K503" i="1" s="1"/>
  <c r="J516" i="1"/>
  <c r="K516" i="1" s="1"/>
  <c r="J529" i="1"/>
  <c r="K529" i="1" s="1"/>
  <c r="J543" i="1"/>
  <c r="K543" i="1" s="1"/>
  <c r="J556" i="1"/>
  <c r="K556" i="1" s="1"/>
  <c r="J569" i="1"/>
  <c r="K569" i="1" s="1"/>
  <c r="J582" i="1"/>
  <c r="K582" i="1" s="1"/>
  <c r="J595" i="1"/>
  <c r="K595" i="1" s="1"/>
  <c r="J7" i="1"/>
  <c r="K7" i="1" s="1"/>
  <c r="J20" i="1"/>
  <c r="K20" i="1" s="1"/>
  <c r="J33" i="1"/>
  <c r="K33" i="1" s="1"/>
  <c r="J46" i="1"/>
  <c r="K46" i="1" s="1"/>
  <c r="J59" i="1"/>
  <c r="K59" i="1" s="1"/>
  <c r="J72" i="1"/>
  <c r="K72" i="1" s="1"/>
  <c r="J85" i="1"/>
  <c r="K85" i="1" s="1"/>
  <c r="J99" i="1"/>
  <c r="K99" i="1" s="1"/>
  <c r="J112" i="1"/>
  <c r="K112" i="1" s="1"/>
  <c r="J125" i="1"/>
  <c r="K125" i="1" s="1"/>
  <c r="J138" i="1"/>
  <c r="K138" i="1" s="1"/>
  <c r="J151" i="1"/>
  <c r="K151" i="1" s="1"/>
  <c r="J164" i="1"/>
  <c r="K164" i="1" s="1"/>
  <c r="J177" i="1"/>
  <c r="K177" i="1" s="1"/>
  <c r="J190" i="1"/>
  <c r="K190" i="1" s="1"/>
  <c r="J203" i="1"/>
  <c r="K203" i="1" s="1"/>
  <c r="J216" i="1"/>
  <c r="K216" i="1" s="1"/>
  <c r="J229" i="1"/>
  <c r="K229" i="1" s="1"/>
  <c r="J243" i="1"/>
  <c r="K243" i="1" s="1"/>
  <c r="J256" i="1"/>
  <c r="K256" i="1" s="1"/>
  <c r="J269" i="1"/>
  <c r="K269" i="1" s="1"/>
  <c r="J282" i="1"/>
  <c r="K282" i="1" s="1"/>
  <c r="J295" i="1"/>
  <c r="K295" i="1" s="1"/>
  <c r="J308" i="1"/>
  <c r="K308" i="1" s="1"/>
  <c r="J321" i="1"/>
  <c r="K321" i="1" s="1"/>
  <c r="J334" i="1"/>
  <c r="K334" i="1" s="1"/>
  <c r="J347" i="1"/>
  <c r="K347" i="1" s="1"/>
  <c r="J360" i="1"/>
  <c r="K360" i="1" s="1"/>
  <c r="J373" i="1"/>
  <c r="K373" i="1" s="1"/>
  <c r="J387" i="1"/>
  <c r="K387" i="1" s="1"/>
  <c r="J400" i="1"/>
  <c r="K400" i="1" s="1"/>
  <c r="J413" i="1"/>
  <c r="K413" i="1" s="1"/>
  <c r="J426" i="1"/>
  <c r="K426" i="1" s="1"/>
  <c r="J439" i="1"/>
  <c r="K439" i="1" s="1"/>
  <c r="J452" i="1"/>
  <c r="K452" i="1" s="1"/>
  <c r="J465" i="1"/>
  <c r="K465" i="1" s="1"/>
  <c r="J478" i="1"/>
  <c r="K478" i="1" s="1"/>
  <c r="J491" i="1"/>
  <c r="K491" i="1" s="1"/>
  <c r="J504" i="1"/>
  <c r="K504" i="1" s="1"/>
  <c r="J517" i="1"/>
  <c r="K517" i="1" s="1"/>
  <c r="J531" i="1"/>
  <c r="K531" i="1" s="1"/>
  <c r="J544" i="1"/>
  <c r="K544" i="1" s="1"/>
  <c r="J557" i="1"/>
  <c r="K557" i="1" s="1"/>
  <c r="J570" i="1"/>
  <c r="K570" i="1" s="1"/>
  <c r="J583" i="1"/>
  <c r="K583" i="1" s="1"/>
  <c r="J596" i="1"/>
  <c r="K596" i="1" s="1"/>
  <c r="J9" i="1"/>
  <c r="K9" i="1" s="1"/>
  <c r="J22" i="1"/>
  <c r="K22" i="1" s="1"/>
  <c r="J35" i="1"/>
  <c r="K35" i="1" s="1"/>
  <c r="J48" i="1"/>
  <c r="K48" i="1" s="1"/>
  <c r="J61" i="1"/>
  <c r="K61" i="1" s="1"/>
  <c r="J75" i="1"/>
  <c r="K75" i="1" s="1"/>
  <c r="J88" i="1"/>
  <c r="K88" i="1" s="1"/>
  <c r="J101" i="1"/>
  <c r="K101" i="1" s="1"/>
  <c r="J114" i="1"/>
  <c r="K114" i="1" s="1"/>
  <c r="J127" i="1"/>
  <c r="K127" i="1" s="1"/>
  <c r="J140" i="1"/>
  <c r="K140" i="1" s="1"/>
  <c r="J153" i="1"/>
  <c r="K153" i="1" s="1"/>
  <c r="J166" i="1"/>
  <c r="K166" i="1" s="1"/>
  <c r="J179" i="1"/>
  <c r="K179" i="1" s="1"/>
  <c r="J192" i="1"/>
  <c r="K192" i="1" s="1"/>
  <c r="J205" i="1"/>
  <c r="K205" i="1" s="1"/>
  <c r="J219" i="1"/>
  <c r="K219" i="1" s="1"/>
  <c r="J232" i="1"/>
  <c r="K232" i="1" s="1"/>
  <c r="J245" i="1"/>
  <c r="K245" i="1" s="1"/>
  <c r="J258" i="1"/>
  <c r="K258" i="1" s="1"/>
  <c r="J271" i="1"/>
  <c r="K271" i="1" s="1"/>
  <c r="J284" i="1"/>
  <c r="K284" i="1" s="1"/>
  <c r="J297" i="1"/>
  <c r="K297" i="1" s="1"/>
  <c r="J310" i="1"/>
  <c r="K310" i="1" s="1"/>
  <c r="J323" i="1"/>
  <c r="K323" i="1" s="1"/>
  <c r="J336" i="1"/>
  <c r="K336" i="1" s="1"/>
  <c r="J349" i="1"/>
  <c r="K349" i="1" s="1"/>
  <c r="J363" i="1"/>
  <c r="K363" i="1" s="1"/>
  <c r="J376" i="1"/>
  <c r="K376" i="1" s="1"/>
  <c r="J389" i="1"/>
  <c r="K389" i="1" s="1"/>
  <c r="J402" i="1"/>
  <c r="K402" i="1" s="1"/>
  <c r="J415" i="1"/>
  <c r="K415" i="1" s="1"/>
  <c r="J428" i="1"/>
  <c r="K428" i="1" s="1"/>
  <c r="J441" i="1"/>
  <c r="K441" i="1" s="1"/>
  <c r="J454" i="1"/>
  <c r="K454" i="1" s="1"/>
  <c r="J467" i="1"/>
  <c r="K467" i="1" s="1"/>
  <c r="J480" i="1"/>
  <c r="K480" i="1" s="1"/>
  <c r="J493" i="1"/>
  <c r="K493" i="1" s="1"/>
  <c r="J507" i="1"/>
  <c r="K507" i="1" s="1"/>
  <c r="J520" i="1"/>
  <c r="K520" i="1" s="1"/>
  <c r="J533" i="1"/>
  <c r="K533" i="1" s="1"/>
  <c r="J546" i="1"/>
  <c r="K546" i="1" s="1"/>
  <c r="J559" i="1"/>
  <c r="K559" i="1" s="1"/>
  <c r="J572" i="1"/>
  <c r="K572" i="1" s="1"/>
  <c r="J585" i="1"/>
  <c r="K585" i="1" s="1"/>
  <c r="J598" i="1"/>
  <c r="K598" i="1" s="1"/>
  <c r="J25" i="1"/>
  <c r="K25" i="1" s="1"/>
  <c r="J49" i="1"/>
  <c r="K49" i="1" s="1"/>
  <c r="J68" i="1"/>
  <c r="K68" i="1" s="1"/>
  <c r="J92" i="1"/>
  <c r="K92" i="1" s="1"/>
  <c r="J116" i="1"/>
  <c r="K116" i="1" s="1"/>
  <c r="J139" i="1"/>
  <c r="K139" i="1" s="1"/>
  <c r="J159" i="1"/>
  <c r="K159" i="1" s="1"/>
  <c r="J183" i="1"/>
  <c r="K183" i="1" s="1"/>
  <c r="J207" i="1"/>
  <c r="K207" i="1" s="1"/>
  <c r="J225" i="1"/>
  <c r="K225" i="1" s="1"/>
  <c r="J249" i="1"/>
  <c r="K249" i="1" s="1"/>
  <c r="J273" i="1"/>
  <c r="K273" i="1" s="1"/>
  <c r="J296" i="1"/>
  <c r="K296" i="1" s="1"/>
  <c r="J316" i="1"/>
  <c r="K316" i="1" s="1"/>
  <c r="J340" i="1"/>
  <c r="K340" i="1" s="1"/>
  <c r="J364" i="1"/>
  <c r="K364" i="1" s="1"/>
  <c r="J382" i="1"/>
  <c r="K382" i="1" s="1"/>
  <c r="J406" i="1"/>
  <c r="K406" i="1" s="1"/>
  <c r="J430" i="1"/>
  <c r="K430" i="1" s="1"/>
  <c r="J453" i="1"/>
  <c r="K453" i="1" s="1"/>
  <c r="J473" i="1"/>
  <c r="K473" i="1" s="1"/>
  <c r="J497" i="1"/>
  <c r="K497" i="1" s="1"/>
  <c r="J521" i="1"/>
  <c r="K521" i="1" s="1"/>
  <c r="J539" i="1"/>
  <c r="K539" i="1" s="1"/>
  <c r="J563" i="1"/>
  <c r="K563" i="1" s="1"/>
  <c r="J587" i="1"/>
  <c r="K587" i="1" s="1"/>
  <c r="J606" i="1"/>
  <c r="K606" i="1" s="1"/>
  <c r="J619" i="1"/>
  <c r="K619" i="1" s="1"/>
  <c r="J632" i="1"/>
  <c r="K632" i="1" s="1"/>
  <c r="J645" i="1"/>
  <c r="K645" i="1" s="1"/>
  <c r="J658" i="1"/>
  <c r="K658" i="1" s="1"/>
  <c r="J671" i="1"/>
  <c r="K671" i="1" s="1"/>
  <c r="J684" i="1"/>
  <c r="K684" i="1" s="1"/>
  <c r="J697" i="1"/>
  <c r="K697" i="1" s="1"/>
  <c r="J711" i="1"/>
  <c r="K711" i="1" s="1"/>
  <c r="J724" i="1"/>
  <c r="K724" i="1" s="1"/>
  <c r="J737" i="1"/>
  <c r="K737" i="1" s="1"/>
  <c r="J750" i="1"/>
  <c r="K750" i="1" s="1"/>
  <c r="J763" i="1"/>
  <c r="K763" i="1" s="1"/>
  <c r="J776" i="1"/>
  <c r="K776" i="1" s="1"/>
  <c r="J789" i="1"/>
  <c r="K789" i="1" s="1"/>
  <c r="J802" i="1"/>
  <c r="K802" i="1" s="1"/>
  <c r="J815" i="1"/>
  <c r="K815" i="1" s="1"/>
  <c r="J828" i="1"/>
  <c r="K828" i="1" s="1"/>
  <c r="J841" i="1"/>
  <c r="K841" i="1" s="1"/>
  <c r="J855" i="1"/>
  <c r="K855" i="1" s="1"/>
  <c r="J868" i="1"/>
  <c r="K868" i="1" s="1"/>
  <c r="J881" i="1"/>
  <c r="K881" i="1" s="1"/>
  <c r="J894" i="1"/>
  <c r="K894" i="1" s="1"/>
  <c r="J907" i="1"/>
  <c r="K907" i="1" s="1"/>
  <c r="J920" i="1"/>
  <c r="K920" i="1" s="1"/>
  <c r="J933" i="1"/>
  <c r="K933" i="1" s="1"/>
  <c r="J946" i="1"/>
  <c r="K946" i="1" s="1"/>
  <c r="J959" i="1"/>
  <c r="K959" i="1" s="1"/>
  <c r="J972" i="1"/>
  <c r="K972" i="1" s="1"/>
  <c r="J985" i="1"/>
  <c r="K985" i="1" s="1"/>
  <c r="J999" i="1"/>
  <c r="K999" i="1" s="1"/>
  <c r="J1012" i="1"/>
  <c r="K1012" i="1" s="1"/>
  <c r="J1025" i="1"/>
  <c r="K1025" i="1" s="1"/>
  <c r="J1038" i="1"/>
  <c r="K1038" i="1" s="1"/>
  <c r="J1051" i="1"/>
  <c r="K1051" i="1" s="1"/>
  <c r="J1064" i="1"/>
  <c r="K1064" i="1" s="1"/>
  <c r="J3" i="1"/>
  <c r="K3" i="1" s="1"/>
  <c r="J27" i="1"/>
  <c r="K27" i="1" s="1"/>
  <c r="J51" i="1"/>
  <c r="K51" i="1" s="1"/>
  <c r="J73" i="1"/>
  <c r="K73" i="1" s="1"/>
  <c r="J93" i="1"/>
  <c r="K93" i="1" s="1"/>
  <c r="J117" i="1"/>
  <c r="K117" i="1" s="1"/>
  <c r="J141" i="1"/>
  <c r="K141" i="1" s="1"/>
  <c r="J160" i="1"/>
  <c r="K160" i="1" s="1"/>
  <c r="J184" i="1"/>
  <c r="K184" i="1" s="1"/>
  <c r="J208" i="1"/>
  <c r="K208" i="1" s="1"/>
  <c r="J231" i="1"/>
  <c r="K231" i="1" s="1"/>
  <c r="J250" i="1"/>
  <c r="K250" i="1" s="1"/>
  <c r="J274" i="1"/>
  <c r="K274" i="1" s="1"/>
  <c r="J298" i="1"/>
  <c r="K298" i="1" s="1"/>
  <c r="J317" i="1"/>
  <c r="K317" i="1" s="1"/>
  <c r="J341" i="1"/>
  <c r="K341" i="1" s="1"/>
  <c r="J365" i="1"/>
  <c r="K365" i="1" s="1"/>
  <c r="J388" i="1"/>
  <c r="K388" i="1" s="1"/>
  <c r="J407" i="1"/>
  <c r="K407" i="1" s="1"/>
  <c r="J431" i="1"/>
  <c r="K431" i="1" s="1"/>
  <c r="J455" i="1"/>
  <c r="K455" i="1" s="1"/>
  <c r="J474" i="1"/>
  <c r="K474" i="1" s="1"/>
  <c r="J498" i="1"/>
  <c r="K498" i="1" s="1"/>
  <c r="J522" i="1"/>
  <c r="K522" i="1" s="1"/>
  <c r="J545" i="1"/>
  <c r="K545" i="1" s="1"/>
  <c r="J564" i="1"/>
  <c r="K564" i="1" s="1"/>
  <c r="J588" i="1"/>
  <c r="K588" i="1" s="1"/>
  <c r="J607" i="1"/>
  <c r="K607" i="1" s="1"/>
  <c r="J620" i="1"/>
  <c r="K620" i="1" s="1"/>
  <c r="J633" i="1"/>
  <c r="K633" i="1" s="1"/>
  <c r="J646" i="1"/>
  <c r="K646" i="1" s="1"/>
  <c r="J659" i="1"/>
  <c r="K659" i="1" s="1"/>
  <c r="J672" i="1"/>
  <c r="K672" i="1" s="1"/>
  <c r="J685" i="1"/>
  <c r="K685" i="1" s="1"/>
  <c r="J699" i="1"/>
  <c r="K699" i="1" s="1"/>
  <c r="J712" i="1"/>
  <c r="K712" i="1" s="1"/>
  <c r="J725" i="1"/>
  <c r="K725" i="1" s="1"/>
  <c r="J8" i="1"/>
  <c r="K8" i="1" s="1"/>
  <c r="J28" i="1"/>
  <c r="K28" i="1" s="1"/>
  <c r="J52" i="1"/>
  <c r="K52" i="1" s="1"/>
  <c r="J76" i="1"/>
  <c r="K76" i="1" s="1"/>
  <c r="J94" i="1"/>
  <c r="K94" i="1" s="1"/>
  <c r="J118" i="1"/>
  <c r="K118" i="1" s="1"/>
  <c r="J142" i="1"/>
  <c r="K142" i="1" s="1"/>
  <c r="J165" i="1"/>
  <c r="K165" i="1" s="1"/>
  <c r="J185" i="1"/>
  <c r="K185" i="1" s="1"/>
  <c r="J209" i="1"/>
  <c r="K209" i="1" s="1"/>
  <c r="J233" i="1"/>
  <c r="K233" i="1" s="1"/>
  <c r="J251" i="1"/>
  <c r="K251" i="1" s="1"/>
  <c r="J275" i="1"/>
  <c r="K275" i="1" s="1"/>
  <c r="J299" i="1"/>
  <c r="K299" i="1" s="1"/>
  <c r="J322" i="1"/>
  <c r="K322" i="1" s="1"/>
  <c r="J342" i="1"/>
  <c r="K342" i="1" s="1"/>
  <c r="J366" i="1"/>
  <c r="K366" i="1" s="1"/>
  <c r="J390" i="1"/>
  <c r="K390" i="1" s="1"/>
  <c r="J408" i="1"/>
  <c r="K408" i="1" s="1"/>
  <c r="J432" i="1"/>
  <c r="K432" i="1" s="1"/>
  <c r="J456" i="1"/>
  <c r="K456" i="1" s="1"/>
  <c r="J479" i="1"/>
  <c r="K479" i="1" s="1"/>
  <c r="J499" i="1"/>
  <c r="K499" i="1" s="1"/>
  <c r="J523" i="1"/>
  <c r="K523" i="1" s="1"/>
  <c r="J547" i="1"/>
  <c r="K547" i="1" s="1"/>
  <c r="J565" i="1"/>
  <c r="K565" i="1" s="1"/>
  <c r="J589" i="1"/>
  <c r="K589" i="1" s="1"/>
  <c r="J608" i="1"/>
  <c r="K608" i="1" s="1"/>
  <c r="J621" i="1"/>
  <c r="K621" i="1" s="1"/>
  <c r="J634" i="1"/>
  <c r="K634" i="1" s="1"/>
  <c r="J647" i="1"/>
  <c r="K647" i="1" s="1"/>
  <c r="J660" i="1"/>
  <c r="K660" i="1" s="1"/>
  <c r="J673" i="1"/>
  <c r="K673" i="1" s="1"/>
  <c r="J687" i="1"/>
  <c r="K687" i="1" s="1"/>
  <c r="J700" i="1"/>
  <c r="K700" i="1" s="1"/>
  <c r="J713" i="1"/>
  <c r="K713" i="1" s="1"/>
  <c r="J726" i="1"/>
  <c r="K726" i="1" s="1"/>
  <c r="J739" i="1"/>
  <c r="K739" i="1" s="1"/>
  <c r="J752" i="1"/>
  <c r="K752" i="1" s="1"/>
  <c r="J765" i="1"/>
  <c r="K765" i="1" s="1"/>
  <c r="J778" i="1"/>
  <c r="K778" i="1" s="1"/>
  <c r="J791" i="1"/>
  <c r="K791" i="1" s="1"/>
  <c r="J804" i="1"/>
  <c r="K804" i="1" s="1"/>
  <c r="J817" i="1"/>
  <c r="K817" i="1" s="1"/>
  <c r="J831" i="1"/>
  <c r="K831" i="1" s="1"/>
  <c r="J844" i="1"/>
  <c r="K844" i="1" s="1"/>
  <c r="J857" i="1"/>
  <c r="K857" i="1" s="1"/>
  <c r="J870" i="1"/>
  <c r="K870" i="1" s="1"/>
  <c r="J883" i="1"/>
  <c r="K883" i="1" s="1"/>
  <c r="J896" i="1"/>
  <c r="K896" i="1" s="1"/>
  <c r="J909" i="1"/>
  <c r="K909" i="1" s="1"/>
  <c r="J922" i="1"/>
  <c r="K922" i="1" s="1"/>
  <c r="J935" i="1"/>
  <c r="K935" i="1" s="1"/>
  <c r="J948" i="1"/>
  <c r="K948" i="1" s="1"/>
  <c r="J961" i="1"/>
  <c r="K961" i="1" s="1"/>
  <c r="J975" i="1"/>
  <c r="K975" i="1" s="1"/>
  <c r="J988" i="1"/>
  <c r="K988" i="1" s="1"/>
  <c r="J1001" i="1"/>
  <c r="K1001" i="1" s="1"/>
  <c r="J1014" i="1"/>
  <c r="K1014" i="1" s="1"/>
  <c r="J1027" i="1"/>
  <c r="K1027" i="1" s="1"/>
  <c r="J10" i="1"/>
  <c r="K10" i="1" s="1"/>
  <c r="J29" i="1"/>
  <c r="K29" i="1" s="1"/>
  <c r="J53" i="1"/>
  <c r="K53" i="1" s="1"/>
  <c r="J77" i="1"/>
  <c r="K77" i="1" s="1"/>
  <c r="J100" i="1"/>
  <c r="K100" i="1" s="1"/>
  <c r="J119" i="1"/>
  <c r="K119" i="1" s="1"/>
  <c r="J143" i="1"/>
  <c r="K143" i="1" s="1"/>
  <c r="J167" i="1"/>
  <c r="K167" i="1" s="1"/>
  <c r="J186" i="1"/>
  <c r="K186" i="1" s="1"/>
  <c r="J210" i="1"/>
  <c r="K210" i="1" s="1"/>
  <c r="J234" i="1"/>
  <c r="K234" i="1" s="1"/>
  <c r="J257" i="1"/>
  <c r="K257" i="1" s="1"/>
  <c r="J276" i="1"/>
  <c r="K276" i="1" s="1"/>
  <c r="J300" i="1"/>
  <c r="K300" i="1" s="1"/>
  <c r="J324" i="1"/>
  <c r="K324" i="1" s="1"/>
  <c r="J343" i="1"/>
  <c r="K343" i="1" s="1"/>
  <c r="J367" i="1"/>
  <c r="K367" i="1" s="1"/>
  <c r="J391" i="1"/>
  <c r="K391" i="1" s="1"/>
  <c r="J414" i="1"/>
  <c r="K414" i="1" s="1"/>
  <c r="J433" i="1"/>
  <c r="K433" i="1" s="1"/>
  <c r="J457" i="1"/>
  <c r="K457" i="1" s="1"/>
  <c r="J481" i="1"/>
  <c r="K481" i="1" s="1"/>
  <c r="J500" i="1"/>
  <c r="K500" i="1" s="1"/>
  <c r="J524" i="1"/>
  <c r="K524" i="1" s="1"/>
  <c r="J548" i="1"/>
  <c r="K548" i="1" s="1"/>
  <c r="J571" i="1"/>
  <c r="K571" i="1" s="1"/>
  <c r="J591" i="1"/>
  <c r="K591" i="1" s="1"/>
  <c r="J609" i="1"/>
  <c r="K609" i="1" s="1"/>
  <c r="J622" i="1"/>
  <c r="K622" i="1" s="1"/>
  <c r="J635" i="1"/>
  <c r="K635" i="1" s="1"/>
  <c r="J648" i="1"/>
  <c r="K648" i="1" s="1"/>
  <c r="J661" i="1"/>
  <c r="K661" i="1" s="1"/>
  <c r="J675" i="1"/>
  <c r="K675" i="1" s="1"/>
  <c r="J688" i="1"/>
  <c r="K688" i="1" s="1"/>
  <c r="J701" i="1"/>
  <c r="K701" i="1" s="1"/>
  <c r="J714" i="1"/>
  <c r="K714" i="1" s="1"/>
  <c r="J727" i="1"/>
  <c r="K727" i="1" s="1"/>
  <c r="J740" i="1"/>
  <c r="K740" i="1" s="1"/>
  <c r="J16" i="1"/>
  <c r="K16" i="1" s="1"/>
  <c r="J54" i="1"/>
  <c r="K54" i="1" s="1"/>
  <c r="J87" i="1"/>
  <c r="K87" i="1" s="1"/>
  <c r="J120" i="1"/>
  <c r="K120" i="1" s="1"/>
  <c r="J154" i="1"/>
  <c r="K154" i="1" s="1"/>
  <c r="J191" i="1"/>
  <c r="K191" i="1" s="1"/>
  <c r="J221" i="1"/>
  <c r="K221" i="1" s="1"/>
  <c r="J259" i="1"/>
  <c r="K259" i="1" s="1"/>
  <c r="J287" i="1"/>
  <c r="K287" i="1" s="1"/>
  <c r="J325" i="1"/>
  <c r="K325" i="1" s="1"/>
  <c r="J354" i="1"/>
  <c r="K354" i="1" s="1"/>
  <c r="J392" i="1"/>
  <c r="K392" i="1" s="1"/>
  <c r="J420" i="1"/>
  <c r="K420" i="1" s="1"/>
  <c r="J459" i="1"/>
  <c r="K459" i="1" s="1"/>
  <c r="J487" i="1"/>
  <c r="K487" i="1" s="1"/>
  <c r="J525" i="1"/>
  <c r="K525" i="1" s="1"/>
  <c r="J558" i="1"/>
  <c r="K558" i="1" s="1"/>
  <c r="J592" i="1"/>
  <c r="K592" i="1" s="1"/>
  <c r="J615" i="1"/>
  <c r="K615" i="1" s="1"/>
  <c r="J636" i="1"/>
  <c r="K636" i="1" s="1"/>
  <c r="J654" i="1"/>
  <c r="K654" i="1" s="1"/>
  <c r="J676" i="1"/>
  <c r="K676" i="1" s="1"/>
  <c r="J693" i="1"/>
  <c r="K693" i="1" s="1"/>
  <c r="J715" i="1"/>
  <c r="K715" i="1" s="1"/>
  <c r="J732" i="1"/>
  <c r="K732" i="1" s="1"/>
  <c r="J749" i="1"/>
  <c r="K749" i="1" s="1"/>
  <c r="J766" i="1"/>
  <c r="K766" i="1" s="1"/>
  <c r="J781" i="1"/>
  <c r="K781" i="1" s="1"/>
  <c r="J797" i="1"/>
  <c r="K797" i="1" s="1"/>
  <c r="J812" i="1"/>
  <c r="K812" i="1" s="1"/>
  <c r="J827" i="1"/>
  <c r="K827" i="1" s="1"/>
  <c r="J845" i="1"/>
  <c r="K845" i="1" s="1"/>
  <c r="J860" i="1"/>
  <c r="K860" i="1" s="1"/>
  <c r="J875" i="1"/>
  <c r="K875" i="1" s="1"/>
  <c r="J891" i="1"/>
  <c r="K891" i="1" s="1"/>
  <c r="J906" i="1"/>
  <c r="K906" i="1" s="1"/>
  <c r="J923" i="1"/>
  <c r="K923" i="1" s="1"/>
  <c r="J939" i="1"/>
  <c r="K939" i="1" s="1"/>
  <c r="J954" i="1"/>
  <c r="K954" i="1" s="1"/>
  <c r="J969" i="1"/>
  <c r="K969" i="1" s="1"/>
  <c r="J984" i="1"/>
  <c r="K984" i="1" s="1"/>
  <c r="J1002" i="1"/>
  <c r="K1002" i="1" s="1"/>
  <c r="J1017" i="1"/>
  <c r="K1017" i="1" s="1"/>
  <c r="J1032" i="1"/>
  <c r="K1032" i="1" s="1"/>
  <c r="J1047" i="1"/>
  <c r="K1047" i="1" s="1"/>
  <c r="J1061" i="1"/>
  <c r="K1061" i="1" s="1"/>
  <c r="J1075" i="1"/>
  <c r="K1075" i="1" s="1"/>
  <c r="J1088" i="1"/>
  <c r="K1088" i="1" s="1"/>
  <c r="J1101" i="1"/>
  <c r="K1101" i="1" s="1"/>
  <c r="J1114" i="1"/>
  <c r="K1114" i="1" s="1"/>
  <c r="J1127" i="1"/>
  <c r="K1127" i="1" s="1"/>
  <c r="J1140" i="1"/>
  <c r="K1140" i="1" s="1"/>
  <c r="J1153" i="1"/>
  <c r="K1153" i="1" s="1"/>
  <c r="J1167" i="1"/>
  <c r="K1167" i="1" s="1"/>
  <c r="J1180" i="1"/>
  <c r="K1180" i="1" s="1"/>
  <c r="J1193" i="1"/>
  <c r="K1193" i="1" s="1"/>
  <c r="J1206" i="1"/>
  <c r="K1206" i="1" s="1"/>
  <c r="J1219" i="1"/>
  <c r="K1219" i="1" s="1"/>
  <c r="J1232" i="1"/>
  <c r="K1232" i="1" s="1"/>
  <c r="J1245" i="1"/>
  <c r="K1245" i="1" s="1"/>
  <c r="J1258" i="1"/>
  <c r="K1258" i="1" s="1"/>
  <c r="J1271" i="1"/>
  <c r="K1271" i="1" s="1"/>
  <c r="J1284" i="1"/>
  <c r="K1284" i="1" s="1"/>
  <c r="J1297" i="1"/>
  <c r="K1297" i="1" s="1"/>
  <c r="J1311" i="1"/>
  <c r="K1311" i="1" s="1"/>
  <c r="J1324" i="1"/>
  <c r="K1324" i="1" s="1"/>
  <c r="J1337" i="1"/>
  <c r="K1337" i="1" s="1"/>
  <c r="J1350" i="1"/>
  <c r="K1350" i="1" s="1"/>
  <c r="J1363" i="1"/>
  <c r="K1363" i="1" s="1"/>
  <c r="J1376" i="1"/>
  <c r="K1376" i="1" s="1"/>
  <c r="J1389" i="1"/>
  <c r="K1389" i="1" s="1"/>
  <c r="J1402" i="1"/>
  <c r="K1402" i="1" s="1"/>
  <c r="J1415" i="1"/>
  <c r="K1415" i="1" s="1"/>
  <c r="J1428" i="1"/>
  <c r="K1428" i="1" s="1"/>
  <c r="J1441" i="1"/>
  <c r="K1441" i="1" s="1"/>
  <c r="J1455" i="1"/>
  <c r="K1455" i="1" s="1"/>
  <c r="J1468" i="1"/>
  <c r="K1468" i="1" s="1"/>
  <c r="J1481" i="1"/>
  <c r="K1481" i="1" s="1"/>
  <c r="J1494" i="1"/>
  <c r="K1494" i="1" s="1"/>
  <c r="J1507" i="1"/>
  <c r="K1507" i="1" s="1"/>
  <c r="J1520" i="1"/>
  <c r="K1520" i="1" s="1"/>
  <c r="J1533" i="1"/>
  <c r="K1533" i="1" s="1"/>
  <c r="J1546" i="1"/>
  <c r="K1546" i="1" s="1"/>
  <c r="J1559" i="1"/>
  <c r="K1559" i="1" s="1"/>
  <c r="J1572" i="1"/>
  <c r="K1572" i="1" s="1"/>
  <c r="J1585" i="1"/>
  <c r="K1585" i="1" s="1"/>
  <c r="J1599" i="1"/>
  <c r="K1599" i="1" s="1"/>
  <c r="J1612" i="1"/>
  <c r="K1612" i="1" s="1"/>
  <c r="J1625" i="1"/>
  <c r="K1625" i="1" s="1"/>
  <c r="J1638" i="1"/>
  <c r="K1638" i="1" s="1"/>
  <c r="J1651" i="1"/>
  <c r="K1651" i="1" s="1"/>
  <c r="J1664" i="1"/>
  <c r="K1664" i="1" s="1"/>
  <c r="J1677" i="1"/>
  <c r="K1677" i="1" s="1"/>
  <c r="J1690" i="1"/>
  <c r="K1690" i="1" s="1"/>
  <c r="J1703" i="1"/>
  <c r="K1703" i="1" s="1"/>
  <c r="J1716" i="1"/>
  <c r="K1716" i="1" s="1"/>
  <c r="J1729" i="1"/>
  <c r="K1729" i="1" s="1"/>
  <c r="J1743" i="1"/>
  <c r="K1743" i="1" s="1"/>
  <c r="J1756" i="1"/>
  <c r="K1756" i="1" s="1"/>
  <c r="J1769" i="1"/>
  <c r="K1769" i="1" s="1"/>
  <c r="J1782" i="1"/>
  <c r="K1782" i="1" s="1"/>
  <c r="J1795" i="1"/>
  <c r="K1795" i="1" s="1"/>
  <c r="J1808" i="1"/>
  <c r="K1808" i="1" s="1"/>
  <c r="J1821" i="1"/>
  <c r="K1821" i="1" s="1"/>
  <c r="J1834" i="1"/>
  <c r="K1834" i="1" s="1"/>
  <c r="J1847" i="1"/>
  <c r="K1847" i="1" s="1"/>
  <c r="J1860" i="1"/>
  <c r="K1860" i="1" s="1"/>
  <c r="J1873" i="1"/>
  <c r="K1873" i="1" s="1"/>
  <c r="J1887" i="1"/>
  <c r="K1887" i="1" s="1"/>
  <c r="J1900" i="1"/>
  <c r="K1900" i="1" s="1"/>
  <c r="J1913" i="1"/>
  <c r="K1913" i="1" s="1"/>
  <c r="J1926" i="1"/>
  <c r="K1926" i="1" s="1"/>
  <c r="J1939" i="1"/>
  <c r="K1939" i="1" s="1"/>
  <c r="J1952" i="1"/>
  <c r="K1952" i="1" s="1"/>
  <c r="J1965" i="1"/>
  <c r="K1965" i="1" s="1"/>
  <c r="J1978" i="1"/>
  <c r="K1978" i="1" s="1"/>
  <c r="J1991" i="1"/>
  <c r="K1991" i="1" s="1"/>
  <c r="J2004" i="1"/>
  <c r="K2004" i="1" s="1"/>
  <c r="J2017" i="1"/>
  <c r="K2017" i="1" s="1"/>
  <c r="J2031" i="1"/>
  <c r="K2031" i="1" s="1"/>
  <c r="J2044" i="1"/>
  <c r="K2044" i="1" s="1"/>
  <c r="J2057" i="1"/>
  <c r="K2057" i="1" s="1"/>
  <c r="J2070" i="1"/>
  <c r="K2070" i="1" s="1"/>
  <c r="J2083" i="1"/>
  <c r="K2083" i="1" s="1"/>
  <c r="J2096" i="1"/>
  <c r="K2096" i="1" s="1"/>
  <c r="J2109" i="1"/>
  <c r="K2109" i="1" s="1"/>
  <c r="J2122" i="1"/>
  <c r="K2122" i="1" s="1"/>
  <c r="J2135" i="1"/>
  <c r="K2135" i="1" s="1"/>
  <c r="J2148" i="1"/>
  <c r="K2148" i="1" s="1"/>
  <c r="J2161" i="1"/>
  <c r="K2161" i="1" s="1"/>
  <c r="J2175" i="1"/>
  <c r="K2175" i="1" s="1"/>
  <c r="J2188" i="1"/>
  <c r="K2188" i="1" s="1"/>
  <c r="J2201" i="1"/>
  <c r="K2201" i="1" s="1"/>
  <c r="J2214" i="1"/>
  <c r="K2214" i="1" s="1"/>
  <c r="J2227" i="1"/>
  <c r="K2227" i="1" s="1"/>
  <c r="J2240" i="1"/>
  <c r="K2240" i="1" s="1"/>
  <c r="J2253" i="1"/>
  <c r="K2253" i="1" s="1"/>
  <c r="J2266" i="1"/>
  <c r="K2266" i="1" s="1"/>
  <c r="J2279" i="1"/>
  <c r="K2279" i="1" s="1"/>
  <c r="J2292" i="1"/>
  <c r="K2292" i="1" s="1"/>
  <c r="J2305" i="1"/>
  <c r="K2305" i="1" s="1"/>
  <c r="J2319" i="1"/>
  <c r="K2319" i="1" s="1"/>
  <c r="J2332" i="1"/>
  <c r="K2332" i="1" s="1"/>
  <c r="J2345" i="1"/>
  <c r="K2345" i="1" s="1"/>
  <c r="J2358" i="1"/>
  <c r="K2358" i="1" s="1"/>
  <c r="J2371" i="1"/>
  <c r="K2371" i="1" s="1"/>
  <c r="J2384" i="1"/>
  <c r="K2384" i="1" s="1"/>
  <c r="J2397" i="1"/>
  <c r="K2397" i="1" s="1"/>
  <c r="J2410" i="1"/>
  <c r="K2410" i="1" s="1"/>
  <c r="J2423" i="1"/>
  <c r="K2423" i="1" s="1"/>
  <c r="J2436" i="1"/>
  <c r="K2436" i="1" s="1"/>
  <c r="J2449" i="1"/>
  <c r="K2449" i="1" s="1"/>
  <c r="J2463" i="1"/>
  <c r="K2463" i="1" s="1"/>
  <c r="J2476" i="1"/>
  <c r="K2476" i="1" s="1"/>
  <c r="J2489" i="1"/>
  <c r="K2489" i="1" s="1"/>
  <c r="J21" i="1"/>
  <c r="K21" i="1" s="1"/>
  <c r="J55" i="1"/>
  <c r="K55" i="1" s="1"/>
  <c r="J89" i="1"/>
  <c r="K89" i="1" s="1"/>
  <c r="J126" i="1"/>
  <c r="K126" i="1" s="1"/>
  <c r="J155" i="1"/>
  <c r="K155" i="1" s="1"/>
  <c r="J193" i="1"/>
  <c r="K193" i="1" s="1"/>
  <c r="J222" i="1"/>
  <c r="K222" i="1" s="1"/>
  <c r="J260" i="1"/>
  <c r="K260" i="1" s="1"/>
  <c r="J288" i="1"/>
  <c r="K288" i="1" s="1"/>
  <c r="J327" i="1"/>
  <c r="K327" i="1" s="1"/>
  <c r="J355" i="1"/>
  <c r="K355" i="1" s="1"/>
  <c r="J393" i="1"/>
  <c r="K393" i="1" s="1"/>
  <c r="J421" i="1"/>
  <c r="K421" i="1" s="1"/>
  <c r="J460" i="1"/>
  <c r="K460" i="1" s="1"/>
  <c r="J492" i="1"/>
  <c r="K492" i="1" s="1"/>
  <c r="J526" i="1"/>
  <c r="K526" i="1" s="1"/>
  <c r="J560" i="1"/>
  <c r="K560" i="1" s="1"/>
  <c r="J597" i="1"/>
  <c r="K597" i="1" s="1"/>
  <c r="J616" i="1"/>
  <c r="K616" i="1" s="1"/>
  <c r="J637" i="1"/>
  <c r="K637" i="1" s="1"/>
  <c r="J655" i="1"/>
  <c r="K655" i="1" s="1"/>
  <c r="J677" i="1"/>
  <c r="K677" i="1" s="1"/>
  <c r="J694" i="1"/>
  <c r="K694" i="1" s="1"/>
  <c r="J716" i="1"/>
  <c r="K716" i="1" s="1"/>
  <c r="J733" i="1"/>
  <c r="K733" i="1" s="1"/>
  <c r="J751" i="1"/>
  <c r="K751" i="1" s="1"/>
  <c r="J767" i="1"/>
  <c r="K767" i="1" s="1"/>
  <c r="J783" i="1"/>
  <c r="K783" i="1" s="1"/>
  <c r="J798" i="1"/>
  <c r="K798" i="1" s="1"/>
  <c r="J813" i="1"/>
  <c r="K813" i="1" s="1"/>
  <c r="J829" i="1"/>
  <c r="K829" i="1" s="1"/>
  <c r="J846" i="1"/>
  <c r="K846" i="1" s="1"/>
  <c r="J861" i="1"/>
  <c r="K861" i="1" s="1"/>
  <c r="J876" i="1"/>
  <c r="K876" i="1" s="1"/>
  <c r="J892" i="1"/>
  <c r="K892" i="1" s="1"/>
  <c r="J908" i="1"/>
  <c r="K908" i="1" s="1"/>
  <c r="J924" i="1"/>
  <c r="K924" i="1" s="1"/>
  <c r="J940" i="1"/>
  <c r="K940" i="1" s="1"/>
  <c r="J955" i="1"/>
  <c r="K955" i="1" s="1"/>
  <c r="J970" i="1"/>
  <c r="K970" i="1" s="1"/>
  <c r="J987" i="1"/>
  <c r="K987" i="1" s="1"/>
  <c r="J1003" i="1"/>
  <c r="K1003" i="1" s="1"/>
  <c r="J1018" i="1"/>
  <c r="K1018" i="1" s="1"/>
  <c r="J1033" i="1"/>
  <c r="K1033" i="1" s="1"/>
  <c r="J1048" i="1"/>
  <c r="K1048" i="1" s="1"/>
  <c r="J1062" i="1"/>
  <c r="K1062" i="1" s="1"/>
  <c r="J1076" i="1"/>
  <c r="K1076" i="1" s="1"/>
  <c r="J1089" i="1"/>
  <c r="K1089" i="1" s="1"/>
  <c r="J1102" i="1"/>
  <c r="K1102" i="1" s="1"/>
  <c r="J1115" i="1"/>
  <c r="K1115" i="1" s="1"/>
  <c r="J1128" i="1"/>
  <c r="K1128" i="1" s="1"/>
  <c r="J1141" i="1"/>
  <c r="K1141" i="1" s="1"/>
  <c r="J1155" i="1"/>
  <c r="K1155" i="1" s="1"/>
  <c r="J1168" i="1"/>
  <c r="K1168" i="1" s="1"/>
  <c r="J1181" i="1"/>
  <c r="K1181" i="1" s="1"/>
  <c r="J1194" i="1"/>
  <c r="K1194" i="1" s="1"/>
  <c r="J1207" i="1"/>
  <c r="K1207" i="1" s="1"/>
  <c r="J1220" i="1"/>
  <c r="K1220" i="1" s="1"/>
  <c r="J1233" i="1"/>
  <c r="K1233" i="1" s="1"/>
  <c r="J1246" i="1"/>
  <c r="K1246" i="1" s="1"/>
  <c r="J1259" i="1"/>
  <c r="K1259" i="1" s="1"/>
  <c r="J1272" i="1"/>
  <c r="K1272" i="1" s="1"/>
  <c r="J1285" i="1"/>
  <c r="K1285" i="1" s="1"/>
  <c r="J1299" i="1"/>
  <c r="K1299" i="1" s="1"/>
  <c r="J1312" i="1"/>
  <c r="K1312" i="1" s="1"/>
  <c r="J1325" i="1"/>
  <c r="K1325" i="1" s="1"/>
  <c r="J1338" i="1"/>
  <c r="K1338" i="1" s="1"/>
  <c r="J1351" i="1"/>
  <c r="K1351" i="1" s="1"/>
  <c r="J1364" i="1"/>
  <c r="K1364" i="1" s="1"/>
  <c r="J1377" i="1"/>
  <c r="K1377" i="1" s="1"/>
  <c r="J1390" i="1"/>
  <c r="K1390" i="1" s="1"/>
  <c r="J1403" i="1"/>
  <c r="K1403" i="1" s="1"/>
  <c r="J1416" i="1"/>
  <c r="K1416" i="1" s="1"/>
  <c r="J1429" i="1"/>
  <c r="K1429" i="1" s="1"/>
  <c r="J1443" i="1"/>
  <c r="K1443" i="1" s="1"/>
  <c r="J1456" i="1"/>
  <c r="K1456" i="1" s="1"/>
  <c r="J1469" i="1"/>
  <c r="K1469" i="1" s="1"/>
  <c r="J1482" i="1"/>
  <c r="K1482" i="1" s="1"/>
  <c r="J1495" i="1"/>
  <c r="K1495" i="1" s="1"/>
  <c r="J1508" i="1"/>
  <c r="K1508" i="1" s="1"/>
  <c r="J1521" i="1"/>
  <c r="K1521" i="1" s="1"/>
  <c r="J1534" i="1"/>
  <c r="K1534" i="1" s="1"/>
  <c r="J1547" i="1"/>
  <c r="K1547" i="1" s="1"/>
  <c r="J1560" i="1"/>
  <c r="K1560" i="1" s="1"/>
  <c r="J1573" i="1"/>
  <c r="K1573" i="1" s="1"/>
  <c r="J1587" i="1"/>
  <c r="K1587" i="1" s="1"/>
  <c r="J1600" i="1"/>
  <c r="K1600" i="1" s="1"/>
  <c r="J1613" i="1"/>
  <c r="K1613" i="1" s="1"/>
  <c r="J1626" i="1"/>
  <c r="K1626" i="1" s="1"/>
  <c r="J1639" i="1"/>
  <c r="K1639" i="1" s="1"/>
  <c r="J1652" i="1"/>
  <c r="K1652" i="1" s="1"/>
  <c r="J1665" i="1"/>
  <c r="K1665" i="1" s="1"/>
  <c r="J1678" i="1"/>
  <c r="K1678" i="1" s="1"/>
  <c r="J1691" i="1"/>
  <c r="K1691" i="1" s="1"/>
  <c r="J1704" i="1"/>
  <c r="K1704" i="1" s="1"/>
  <c r="J1717" i="1"/>
  <c r="K1717" i="1" s="1"/>
  <c r="J1731" i="1"/>
  <c r="K1731" i="1" s="1"/>
  <c r="J1744" i="1"/>
  <c r="K1744" i="1" s="1"/>
  <c r="J1757" i="1"/>
  <c r="K1757" i="1" s="1"/>
  <c r="J1770" i="1"/>
  <c r="K1770" i="1" s="1"/>
  <c r="J1783" i="1"/>
  <c r="K1783" i="1" s="1"/>
  <c r="J1796" i="1"/>
  <c r="K1796" i="1" s="1"/>
  <c r="J1809" i="1"/>
  <c r="K1809" i="1" s="1"/>
  <c r="J1822" i="1"/>
  <c r="K1822" i="1" s="1"/>
  <c r="J1835" i="1"/>
  <c r="K1835" i="1" s="1"/>
  <c r="J1848" i="1"/>
  <c r="K1848" i="1" s="1"/>
  <c r="J1861" i="1"/>
  <c r="K1861" i="1" s="1"/>
  <c r="J1875" i="1"/>
  <c r="K1875" i="1" s="1"/>
  <c r="J1888" i="1"/>
  <c r="K1888" i="1" s="1"/>
  <c r="J1901" i="1"/>
  <c r="K1901" i="1" s="1"/>
  <c r="J1914" i="1"/>
  <c r="K1914" i="1" s="1"/>
  <c r="J1927" i="1"/>
  <c r="K1927" i="1" s="1"/>
  <c r="J1940" i="1"/>
  <c r="K1940" i="1" s="1"/>
  <c r="J1953" i="1"/>
  <c r="K1953" i="1" s="1"/>
  <c r="J1966" i="1"/>
  <c r="K1966" i="1" s="1"/>
  <c r="J1979" i="1"/>
  <c r="K1979" i="1" s="1"/>
  <c r="J1992" i="1"/>
  <c r="K1992" i="1" s="1"/>
  <c r="J2005" i="1"/>
  <c r="K2005" i="1" s="1"/>
  <c r="J2019" i="1"/>
  <c r="K2019" i="1" s="1"/>
  <c r="J2032" i="1"/>
  <c r="K2032" i="1" s="1"/>
  <c r="J2045" i="1"/>
  <c r="K2045" i="1" s="1"/>
  <c r="J2058" i="1"/>
  <c r="K2058" i="1" s="1"/>
  <c r="J2071" i="1"/>
  <c r="K2071" i="1" s="1"/>
  <c r="J2084" i="1"/>
  <c r="K2084" i="1" s="1"/>
  <c r="J2097" i="1"/>
  <c r="K2097" i="1" s="1"/>
  <c r="J2110" i="1"/>
  <c r="K2110" i="1" s="1"/>
  <c r="J2123" i="1"/>
  <c r="K2123" i="1" s="1"/>
  <c r="J2136" i="1"/>
  <c r="K2136" i="1" s="1"/>
  <c r="J2149" i="1"/>
  <c r="K2149" i="1" s="1"/>
  <c r="J2163" i="1"/>
  <c r="K2163" i="1" s="1"/>
  <c r="J2176" i="1"/>
  <c r="K2176" i="1" s="1"/>
  <c r="J2189" i="1"/>
  <c r="K2189" i="1" s="1"/>
  <c r="J2202" i="1"/>
  <c r="K2202" i="1" s="1"/>
  <c r="J2215" i="1"/>
  <c r="K2215" i="1" s="1"/>
  <c r="J2228" i="1"/>
  <c r="K2228" i="1" s="1"/>
  <c r="J2241" i="1"/>
  <c r="K2241" i="1" s="1"/>
  <c r="J2254" i="1"/>
  <c r="K2254" i="1" s="1"/>
  <c r="J2267" i="1"/>
  <c r="K2267" i="1" s="1"/>
  <c r="J2280" i="1"/>
  <c r="K2280" i="1" s="1"/>
  <c r="J2293" i="1"/>
  <c r="K2293" i="1" s="1"/>
  <c r="J2307" i="1"/>
  <c r="K2307" i="1" s="1"/>
  <c r="J2320" i="1"/>
  <c r="K2320" i="1" s="1"/>
  <c r="J2333" i="1"/>
  <c r="K2333" i="1" s="1"/>
  <c r="J2346" i="1"/>
  <c r="K2346" i="1" s="1"/>
  <c r="J2359" i="1"/>
  <c r="K2359" i="1" s="1"/>
  <c r="J2372" i="1"/>
  <c r="K2372" i="1" s="1"/>
  <c r="J2385" i="1"/>
  <c r="K2385" i="1" s="1"/>
  <c r="J2398" i="1"/>
  <c r="K2398" i="1" s="1"/>
  <c r="J2411" i="1"/>
  <c r="K2411" i="1" s="1"/>
  <c r="J2424" i="1"/>
  <c r="K2424" i="1" s="1"/>
  <c r="J2437" i="1"/>
  <c r="K2437" i="1" s="1"/>
  <c r="J2451" i="1"/>
  <c r="K2451" i="1" s="1"/>
  <c r="J2464" i="1"/>
  <c r="K2464" i="1" s="1"/>
  <c r="J2477" i="1"/>
  <c r="K2477" i="1" s="1"/>
  <c r="J2490" i="1"/>
  <c r="K2490" i="1" s="1"/>
  <c r="J23" i="1"/>
  <c r="K23" i="1" s="1"/>
  <c r="J60" i="1"/>
  <c r="K60" i="1" s="1"/>
  <c r="J90" i="1"/>
  <c r="K90" i="1" s="1"/>
  <c r="J128" i="1"/>
  <c r="K128" i="1" s="1"/>
  <c r="J156" i="1"/>
  <c r="K156" i="1" s="1"/>
  <c r="J195" i="1"/>
  <c r="K195" i="1" s="1"/>
  <c r="J223" i="1"/>
  <c r="K223" i="1" s="1"/>
  <c r="J261" i="1"/>
  <c r="K261" i="1" s="1"/>
  <c r="J289" i="1"/>
  <c r="K289" i="1" s="1"/>
  <c r="J328" i="1"/>
  <c r="K328" i="1" s="1"/>
  <c r="J356" i="1"/>
  <c r="K356" i="1" s="1"/>
  <c r="J394" i="1"/>
  <c r="K394" i="1" s="1"/>
  <c r="J427" i="1"/>
  <c r="K427" i="1" s="1"/>
  <c r="J461" i="1"/>
  <c r="K461" i="1" s="1"/>
  <c r="J495" i="1"/>
  <c r="K495" i="1" s="1"/>
  <c r="J532" i="1"/>
  <c r="K532" i="1" s="1"/>
  <c r="J561" i="1"/>
  <c r="K561" i="1" s="1"/>
  <c r="J599" i="1"/>
  <c r="K599" i="1" s="1"/>
  <c r="J617" i="1"/>
  <c r="K617" i="1" s="1"/>
  <c r="J639" i="1"/>
  <c r="K639" i="1" s="1"/>
  <c r="J656" i="1"/>
  <c r="K656" i="1" s="1"/>
  <c r="J678" i="1"/>
  <c r="K678" i="1" s="1"/>
  <c r="J695" i="1"/>
  <c r="K695" i="1" s="1"/>
  <c r="J717" i="1"/>
  <c r="K717" i="1" s="1"/>
  <c r="J735" i="1"/>
  <c r="K735" i="1" s="1"/>
  <c r="J753" i="1"/>
  <c r="K753" i="1" s="1"/>
  <c r="J768" i="1"/>
  <c r="K768" i="1" s="1"/>
  <c r="J784" i="1"/>
  <c r="K784" i="1" s="1"/>
  <c r="J799" i="1"/>
  <c r="K799" i="1" s="1"/>
  <c r="J814" i="1"/>
  <c r="K814" i="1" s="1"/>
  <c r="J832" i="1"/>
  <c r="K832" i="1" s="1"/>
  <c r="J847" i="1"/>
  <c r="K847" i="1" s="1"/>
  <c r="J862" i="1"/>
  <c r="K862" i="1" s="1"/>
  <c r="J877" i="1"/>
  <c r="K877" i="1" s="1"/>
  <c r="J893" i="1"/>
  <c r="K893" i="1" s="1"/>
  <c r="J910" i="1"/>
  <c r="K910" i="1" s="1"/>
  <c r="J925" i="1"/>
  <c r="K925" i="1" s="1"/>
  <c r="J941" i="1"/>
  <c r="K941" i="1" s="1"/>
  <c r="J956" i="1"/>
  <c r="K956" i="1" s="1"/>
  <c r="J971" i="1"/>
  <c r="K971" i="1" s="1"/>
  <c r="J989" i="1"/>
  <c r="K989" i="1" s="1"/>
  <c r="J1004" i="1"/>
  <c r="K1004" i="1" s="1"/>
  <c r="J1019" i="1"/>
  <c r="K1019" i="1" s="1"/>
  <c r="J1035" i="1"/>
  <c r="K1035" i="1" s="1"/>
  <c r="J1049" i="1"/>
  <c r="K1049" i="1" s="1"/>
  <c r="J1063" i="1"/>
  <c r="K1063" i="1" s="1"/>
  <c r="J1077" i="1"/>
  <c r="K1077" i="1" s="1"/>
  <c r="J1090" i="1"/>
  <c r="K1090" i="1" s="1"/>
  <c r="J1103" i="1"/>
  <c r="K1103" i="1" s="1"/>
  <c r="J1116" i="1"/>
  <c r="K1116" i="1" s="1"/>
  <c r="J1129" i="1"/>
  <c r="K1129" i="1" s="1"/>
  <c r="J1143" i="1"/>
  <c r="K1143" i="1" s="1"/>
  <c r="J1156" i="1"/>
  <c r="K1156" i="1" s="1"/>
  <c r="J1169" i="1"/>
  <c r="K1169" i="1" s="1"/>
  <c r="J1182" i="1"/>
  <c r="K1182" i="1" s="1"/>
  <c r="J1195" i="1"/>
  <c r="K1195" i="1" s="1"/>
  <c r="J1208" i="1"/>
  <c r="K1208" i="1" s="1"/>
  <c r="J1221" i="1"/>
  <c r="K1221" i="1" s="1"/>
  <c r="J1234" i="1"/>
  <c r="K1234" i="1" s="1"/>
  <c r="J1247" i="1"/>
  <c r="K1247" i="1" s="1"/>
  <c r="J1260" i="1"/>
  <c r="K1260" i="1" s="1"/>
  <c r="J1273" i="1"/>
  <c r="K1273" i="1" s="1"/>
  <c r="J1287" i="1"/>
  <c r="K1287" i="1" s="1"/>
  <c r="J1300" i="1"/>
  <c r="K1300" i="1" s="1"/>
  <c r="J1313" i="1"/>
  <c r="K1313" i="1" s="1"/>
  <c r="J1326" i="1"/>
  <c r="K1326" i="1" s="1"/>
  <c r="J1339" i="1"/>
  <c r="K1339" i="1" s="1"/>
  <c r="J1352" i="1"/>
  <c r="K1352" i="1" s="1"/>
  <c r="J1365" i="1"/>
  <c r="K1365" i="1" s="1"/>
  <c r="J1378" i="1"/>
  <c r="K1378" i="1" s="1"/>
  <c r="J1391" i="1"/>
  <c r="K1391" i="1" s="1"/>
  <c r="J1404" i="1"/>
  <c r="K1404" i="1" s="1"/>
  <c r="J1417" i="1"/>
  <c r="K1417" i="1" s="1"/>
  <c r="J1431" i="1"/>
  <c r="K1431" i="1" s="1"/>
  <c r="J1444" i="1"/>
  <c r="K1444" i="1" s="1"/>
  <c r="J1457" i="1"/>
  <c r="K1457" i="1" s="1"/>
  <c r="J1470" i="1"/>
  <c r="K1470" i="1" s="1"/>
  <c r="J1483" i="1"/>
  <c r="K1483" i="1" s="1"/>
  <c r="J1496" i="1"/>
  <c r="K1496" i="1" s="1"/>
  <c r="J1509" i="1"/>
  <c r="K1509" i="1" s="1"/>
  <c r="J1522" i="1"/>
  <c r="K1522" i="1" s="1"/>
  <c r="J1535" i="1"/>
  <c r="K1535" i="1" s="1"/>
  <c r="J1548" i="1"/>
  <c r="K1548" i="1" s="1"/>
  <c r="J1561" i="1"/>
  <c r="K1561" i="1" s="1"/>
  <c r="J1575" i="1"/>
  <c r="K1575" i="1" s="1"/>
  <c r="J1588" i="1"/>
  <c r="K1588" i="1" s="1"/>
  <c r="J1601" i="1"/>
  <c r="K1601" i="1" s="1"/>
  <c r="J1614" i="1"/>
  <c r="K1614" i="1" s="1"/>
  <c r="J1627" i="1"/>
  <c r="K1627" i="1" s="1"/>
  <c r="J1640" i="1"/>
  <c r="K1640" i="1" s="1"/>
  <c r="J1653" i="1"/>
  <c r="K1653" i="1" s="1"/>
  <c r="J1666" i="1"/>
  <c r="K1666" i="1" s="1"/>
  <c r="J1679" i="1"/>
  <c r="K1679" i="1" s="1"/>
  <c r="J1692" i="1"/>
  <c r="K1692" i="1" s="1"/>
  <c r="J1705" i="1"/>
  <c r="K1705" i="1" s="1"/>
  <c r="J1719" i="1"/>
  <c r="K1719" i="1" s="1"/>
  <c r="J1732" i="1"/>
  <c r="K1732" i="1" s="1"/>
  <c r="J1745" i="1"/>
  <c r="K1745" i="1" s="1"/>
  <c r="J1758" i="1"/>
  <c r="K1758" i="1" s="1"/>
  <c r="J1771" i="1"/>
  <c r="K1771" i="1" s="1"/>
  <c r="J1784" i="1"/>
  <c r="K1784" i="1" s="1"/>
  <c r="J1797" i="1"/>
  <c r="K1797" i="1" s="1"/>
  <c r="J1810" i="1"/>
  <c r="K1810" i="1" s="1"/>
  <c r="J1823" i="1"/>
  <c r="K1823" i="1" s="1"/>
  <c r="J1836" i="1"/>
  <c r="K1836" i="1" s="1"/>
  <c r="J1849" i="1"/>
  <c r="K1849" i="1" s="1"/>
  <c r="J1863" i="1"/>
  <c r="K1863" i="1" s="1"/>
  <c r="J1876" i="1"/>
  <c r="K1876" i="1" s="1"/>
  <c r="J1889" i="1"/>
  <c r="K1889" i="1" s="1"/>
  <c r="J1902" i="1"/>
  <c r="K1902" i="1" s="1"/>
  <c r="J1915" i="1"/>
  <c r="K1915" i="1" s="1"/>
  <c r="J1928" i="1"/>
  <c r="K1928" i="1" s="1"/>
  <c r="J1941" i="1"/>
  <c r="K1941" i="1" s="1"/>
  <c r="J1954" i="1"/>
  <c r="K1954" i="1" s="1"/>
  <c r="J1967" i="1"/>
  <c r="K1967" i="1" s="1"/>
  <c r="J1980" i="1"/>
  <c r="K1980" i="1" s="1"/>
  <c r="J1993" i="1"/>
  <c r="K1993" i="1" s="1"/>
  <c r="J2007" i="1"/>
  <c r="K2007" i="1" s="1"/>
  <c r="J2020" i="1"/>
  <c r="K2020" i="1" s="1"/>
  <c r="J2033" i="1"/>
  <c r="K2033" i="1" s="1"/>
  <c r="J2046" i="1"/>
  <c r="K2046" i="1" s="1"/>
  <c r="J2059" i="1"/>
  <c r="K2059" i="1" s="1"/>
  <c r="J2072" i="1"/>
  <c r="K2072" i="1" s="1"/>
  <c r="J2085" i="1"/>
  <c r="K2085" i="1" s="1"/>
  <c r="J2098" i="1"/>
  <c r="K2098" i="1" s="1"/>
  <c r="J2111" i="1"/>
  <c r="K2111" i="1" s="1"/>
  <c r="J2124" i="1"/>
  <c r="K2124" i="1" s="1"/>
  <c r="J2137" i="1"/>
  <c r="K2137" i="1" s="1"/>
  <c r="J2151" i="1"/>
  <c r="K2151" i="1" s="1"/>
  <c r="J2164" i="1"/>
  <c r="K2164" i="1" s="1"/>
  <c r="J2177" i="1"/>
  <c r="K2177" i="1" s="1"/>
  <c r="J2190" i="1"/>
  <c r="K2190" i="1" s="1"/>
  <c r="J2203" i="1"/>
  <c r="K2203" i="1" s="1"/>
  <c r="J2216" i="1"/>
  <c r="K2216" i="1" s="1"/>
  <c r="J2229" i="1"/>
  <c r="K2229" i="1" s="1"/>
  <c r="J2242" i="1"/>
  <c r="K2242" i="1" s="1"/>
  <c r="J2255" i="1"/>
  <c r="K2255" i="1" s="1"/>
  <c r="J2268" i="1"/>
  <c r="K2268" i="1" s="1"/>
  <c r="J2281" i="1"/>
  <c r="K2281" i="1" s="1"/>
  <c r="J2295" i="1"/>
  <c r="K2295" i="1" s="1"/>
  <c r="J2308" i="1"/>
  <c r="K2308" i="1" s="1"/>
  <c r="J2321" i="1"/>
  <c r="K2321" i="1" s="1"/>
  <c r="J2334" i="1"/>
  <c r="K2334" i="1" s="1"/>
  <c r="J2347" i="1"/>
  <c r="K2347" i="1" s="1"/>
  <c r="J2360" i="1"/>
  <c r="K2360" i="1" s="1"/>
  <c r="J2373" i="1"/>
  <c r="K2373" i="1" s="1"/>
  <c r="J2386" i="1"/>
  <c r="K2386" i="1" s="1"/>
  <c r="J2399" i="1"/>
  <c r="K2399" i="1" s="1"/>
  <c r="J2412" i="1"/>
  <c r="K2412" i="1" s="1"/>
  <c r="J2425" i="1"/>
  <c r="K2425" i="1" s="1"/>
  <c r="J2439" i="1"/>
  <c r="K2439" i="1" s="1"/>
  <c r="J2452" i="1"/>
  <c r="K2452" i="1" s="1"/>
  <c r="J2465" i="1"/>
  <c r="K2465" i="1" s="1"/>
  <c r="J2478" i="1"/>
  <c r="K2478" i="1" s="1"/>
  <c r="J2491" i="1"/>
  <c r="K2491" i="1" s="1"/>
  <c r="J24" i="1"/>
  <c r="K24" i="1" s="1"/>
  <c r="J63" i="1"/>
  <c r="K63" i="1" s="1"/>
  <c r="J91" i="1"/>
  <c r="K91" i="1" s="1"/>
  <c r="J129" i="1"/>
  <c r="K129" i="1" s="1"/>
  <c r="J157" i="1"/>
  <c r="K157" i="1" s="1"/>
  <c r="J196" i="1"/>
  <c r="K196" i="1" s="1"/>
  <c r="J224" i="1"/>
  <c r="K224" i="1" s="1"/>
  <c r="J262" i="1"/>
  <c r="K262" i="1" s="1"/>
  <c r="J291" i="1"/>
  <c r="K291" i="1" s="1"/>
  <c r="J329" i="1"/>
  <c r="K329" i="1" s="1"/>
  <c r="J361" i="1"/>
  <c r="K361" i="1" s="1"/>
  <c r="J395" i="1"/>
  <c r="K395" i="1" s="1"/>
  <c r="J429" i="1"/>
  <c r="K429" i="1" s="1"/>
  <c r="J466" i="1"/>
  <c r="K466" i="1" s="1"/>
  <c r="J496" i="1"/>
  <c r="K496" i="1" s="1"/>
  <c r="J534" i="1"/>
  <c r="K534" i="1" s="1"/>
  <c r="J562" i="1"/>
  <c r="K562" i="1" s="1"/>
  <c r="J600" i="1"/>
  <c r="K600" i="1" s="1"/>
  <c r="J618" i="1"/>
  <c r="K618" i="1" s="1"/>
  <c r="J640" i="1"/>
  <c r="K640" i="1" s="1"/>
  <c r="J657" i="1"/>
  <c r="K657" i="1" s="1"/>
  <c r="J679" i="1"/>
  <c r="K679" i="1" s="1"/>
  <c r="J696" i="1"/>
  <c r="K696" i="1" s="1"/>
  <c r="J718" i="1"/>
  <c r="K718" i="1" s="1"/>
  <c r="J736" i="1"/>
  <c r="K736" i="1" s="1"/>
  <c r="J754" i="1"/>
  <c r="K754" i="1" s="1"/>
  <c r="J769" i="1"/>
  <c r="K769" i="1" s="1"/>
  <c r="J785" i="1"/>
  <c r="K785" i="1" s="1"/>
  <c r="J800" i="1"/>
  <c r="K800" i="1" s="1"/>
  <c r="J816" i="1"/>
  <c r="K816" i="1" s="1"/>
  <c r="J833" i="1"/>
  <c r="K833" i="1" s="1"/>
  <c r="J848" i="1"/>
  <c r="K848" i="1" s="1"/>
  <c r="J863" i="1"/>
  <c r="K863" i="1" s="1"/>
  <c r="J879" i="1"/>
  <c r="K879" i="1" s="1"/>
  <c r="J895" i="1"/>
  <c r="K895" i="1" s="1"/>
  <c r="J911" i="1"/>
  <c r="K911" i="1" s="1"/>
  <c r="J927" i="1"/>
  <c r="K927" i="1" s="1"/>
  <c r="J942" i="1"/>
  <c r="K942" i="1" s="1"/>
  <c r="J957" i="1"/>
  <c r="K957" i="1" s="1"/>
  <c r="J973" i="1"/>
  <c r="K973" i="1" s="1"/>
  <c r="J990" i="1"/>
  <c r="K990" i="1" s="1"/>
  <c r="J1005" i="1"/>
  <c r="K1005" i="1" s="1"/>
  <c r="J1020" i="1"/>
  <c r="K1020" i="1" s="1"/>
  <c r="J1036" i="1"/>
  <c r="K1036" i="1" s="1"/>
  <c r="J1050" i="1"/>
  <c r="K1050" i="1" s="1"/>
  <c r="J1065" i="1"/>
  <c r="K1065" i="1" s="1"/>
  <c r="J1078" i="1"/>
  <c r="K1078" i="1" s="1"/>
  <c r="J1091" i="1"/>
  <c r="K1091" i="1" s="1"/>
  <c r="J1104" i="1"/>
  <c r="K1104" i="1" s="1"/>
  <c r="J1117" i="1"/>
  <c r="K1117" i="1" s="1"/>
  <c r="J1131" i="1"/>
  <c r="K1131" i="1" s="1"/>
  <c r="J1144" i="1"/>
  <c r="K1144" i="1" s="1"/>
  <c r="J1157" i="1"/>
  <c r="K1157" i="1" s="1"/>
  <c r="J1170" i="1"/>
  <c r="K1170" i="1" s="1"/>
  <c r="J1183" i="1"/>
  <c r="K1183" i="1" s="1"/>
  <c r="J1196" i="1"/>
  <c r="K1196" i="1" s="1"/>
  <c r="J1209" i="1"/>
  <c r="K1209" i="1" s="1"/>
  <c r="J1222" i="1"/>
  <c r="K1222" i="1" s="1"/>
  <c r="J1235" i="1"/>
  <c r="K1235" i="1" s="1"/>
  <c r="J1248" i="1"/>
  <c r="K1248" i="1" s="1"/>
  <c r="J1261" i="1"/>
  <c r="K1261" i="1" s="1"/>
  <c r="J1275" i="1"/>
  <c r="K1275" i="1" s="1"/>
  <c r="J1288" i="1"/>
  <c r="K1288" i="1" s="1"/>
  <c r="J1301" i="1"/>
  <c r="K1301" i="1" s="1"/>
  <c r="J1314" i="1"/>
  <c r="K1314" i="1" s="1"/>
  <c r="J1327" i="1"/>
  <c r="K1327" i="1" s="1"/>
  <c r="J1340" i="1"/>
  <c r="K1340" i="1" s="1"/>
  <c r="J1353" i="1"/>
  <c r="K1353" i="1" s="1"/>
  <c r="J1366" i="1"/>
  <c r="K1366" i="1" s="1"/>
  <c r="J1379" i="1"/>
  <c r="K1379" i="1" s="1"/>
  <c r="J1392" i="1"/>
  <c r="K1392" i="1" s="1"/>
  <c r="J1405" i="1"/>
  <c r="K1405" i="1" s="1"/>
  <c r="J1419" i="1"/>
  <c r="K1419" i="1" s="1"/>
  <c r="J1432" i="1"/>
  <c r="K1432" i="1" s="1"/>
  <c r="J1445" i="1"/>
  <c r="K1445" i="1" s="1"/>
  <c r="J1458" i="1"/>
  <c r="K1458" i="1" s="1"/>
  <c r="J1471" i="1"/>
  <c r="K1471" i="1" s="1"/>
  <c r="J1484" i="1"/>
  <c r="K1484" i="1" s="1"/>
  <c r="J1497" i="1"/>
  <c r="K1497" i="1" s="1"/>
  <c r="J1510" i="1"/>
  <c r="K1510" i="1" s="1"/>
  <c r="J1523" i="1"/>
  <c r="K1523" i="1" s="1"/>
  <c r="J1536" i="1"/>
  <c r="K1536" i="1" s="1"/>
  <c r="J1549" i="1"/>
  <c r="K1549" i="1" s="1"/>
  <c r="J1563" i="1"/>
  <c r="K1563" i="1" s="1"/>
  <c r="J1576" i="1"/>
  <c r="K1576" i="1" s="1"/>
  <c r="J1589" i="1"/>
  <c r="K1589" i="1" s="1"/>
  <c r="J1602" i="1"/>
  <c r="K1602" i="1" s="1"/>
  <c r="J1615" i="1"/>
  <c r="K1615" i="1" s="1"/>
  <c r="J1628" i="1"/>
  <c r="K1628" i="1" s="1"/>
  <c r="J1641" i="1"/>
  <c r="K1641" i="1" s="1"/>
  <c r="J1654" i="1"/>
  <c r="K1654" i="1" s="1"/>
  <c r="J1667" i="1"/>
  <c r="K1667" i="1" s="1"/>
  <c r="J1680" i="1"/>
  <c r="K1680" i="1" s="1"/>
  <c r="J1693" i="1"/>
  <c r="K1693" i="1" s="1"/>
  <c r="J1707" i="1"/>
  <c r="K1707" i="1" s="1"/>
  <c r="J1720" i="1"/>
  <c r="K1720" i="1" s="1"/>
  <c r="J1733" i="1"/>
  <c r="K1733" i="1" s="1"/>
  <c r="J1746" i="1"/>
  <c r="K1746" i="1" s="1"/>
  <c r="J1759" i="1"/>
  <c r="K1759" i="1" s="1"/>
  <c r="J1772" i="1"/>
  <c r="K1772" i="1" s="1"/>
  <c r="J1785" i="1"/>
  <c r="K1785" i="1" s="1"/>
  <c r="J1798" i="1"/>
  <c r="K1798" i="1" s="1"/>
  <c r="J1811" i="1"/>
  <c r="K1811" i="1" s="1"/>
  <c r="J1824" i="1"/>
  <c r="K1824" i="1" s="1"/>
  <c r="J1837" i="1"/>
  <c r="K1837" i="1" s="1"/>
  <c r="J1851" i="1"/>
  <c r="K1851" i="1" s="1"/>
  <c r="J1864" i="1"/>
  <c r="K1864" i="1" s="1"/>
  <c r="J1877" i="1"/>
  <c r="K1877" i="1" s="1"/>
  <c r="J1890" i="1"/>
  <c r="K1890" i="1" s="1"/>
  <c r="J1903" i="1"/>
  <c r="K1903" i="1" s="1"/>
  <c r="J1916" i="1"/>
  <c r="K1916" i="1" s="1"/>
  <c r="J1929" i="1"/>
  <c r="K1929" i="1" s="1"/>
  <c r="J1942" i="1"/>
  <c r="K1942" i="1" s="1"/>
  <c r="J1955" i="1"/>
  <c r="K1955" i="1" s="1"/>
  <c r="J1968" i="1"/>
  <c r="K1968" i="1" s="1"/>
  <c r="J1981" i="1"/>
  <c r="K1981" i="1" s="1"/>
  <c r="J1995" i="1"/>
  <c r="K1995" i="1" s="1"/>
  <c r="J2008" i="1"/>
  <c r="K2008" i="1" s="1"/>
  <c r="J2021" i="1"/>
  <c r="K2021" i="1" s="1"/>
  <c r="J2034" i="1"/>
  <c r="K2034" i="1" s="1"/>
  <c r="J2047" i="1"/>
  <c r="K2047" i="1" s="1"/>
  <c r="J2060" i="1"/>
  <c r="K2060" i="1" s="1"/>
  <c r="J2073" i="1"/>
  <c r="K2073" i="1" s="1"/>
  <c r="J2086" i="1"/>
  <c r="K2086" i="1" s="1"/>
  <c r="J2099" i="1"/>
  <c r="K2099" i="1" s="1"/>
  <c r="J2112" i="1"/>
  <c r="K2112" i="1" s="1"/>
  <c r="J2125" i="1"/>
  <c r="K2125" i="1" s="1"/>
  <c r="J2139" i="1"/>
  <c r="K2139" i="1" s="1"/>
  <c r="J2152" i="1"/>
  <c r="K2152" i="1" s="1"/>
  <c r="J2165" i="1"/>
  <c r="K2165" i="1" s="1"/>
  <c r="J2178" i="1"/>
  <c r="K2178" i="1" s="1"/>
  <c r="J2191" i="1"/>
  <c r="K2191" i="1" s="1"/>
  <c r="J2204" i="1"/>
  <c r="K2204" i="1" s="1"/>
  <c r="J2217" i="1"/>
  <c r="K2217" i="1" s="1"/>
  <c r="J2230" i="1"/>
  <c r="K2230" i="1" s="1"/>
  <c r="J2243" i="1"/>
  <c r="K2243" i="1" s="1"/>
  <c r="J2256" i="1"/>
  <c r="K2256" i="1" s="1"/>
  <c r="J2269" i="1"/>
  <c r="K2269" i="1" s="1"/>
  <c r="J2283" i="1"/>
  <c r="K2283" i="1" s="1"/>
  <c r="J2296" i="1"/>
  <c r="K2296" i="1" s="1"/>
  <c r="J2309" i="1"/>
  <c r="K2309" i="1" s="1"/>
  <c r="J2322" i="1"/>
  <c r="K2322" i="1" s="1"/>
  <c r="J2335" i="1"/>
  <c r="K2335" i="1" s="1"/>
  <c r="J2348" i="1"/>
  <c r="K2348" i="1" s="1"/>
  <c r="J2361" i="1"/>
  <c r="K2361" i="1" s="1"/>
  <c r="J2374" i="1"/>
  <c r="K2374" i="1" s="1"/>
  <c r="J2387" i="1"/>
  <c r="K2387" i="1" s="1"/>
  <c r="J2400" i="1"/>
  <c r="K2400" i="1" s="1"/>
  <c r="J2413" i="1"/>
  <c r="K2413" i="1" s="1"/>
  <c r="J2427" i="1"/>
  <c r="K2427" i="1" s="1"/>
  <c r="J2440" i="1"/>
  <c r="K2440" i="1" s="1"/>
  <c r="J2453" i="1"/>
  <c r="K2453" i="1" s="1"/>
  <c r="J2466" i="1"/>
  <c r="K2466" i="1" s="1"/>
  <c r="J2479" i="1"/>
  <c r="K2479" i="1" s="1"/>
  <c r="J2492" i="1"/>
  <c r="K2492" i="1" s="1"/>
  <c r="N22" i="1"/>
  <c r="R22" i="1" s="1"/>
  <c r="J36" i="1"/>
  <c r="K36" i="1" s="1"/>
  <c r="J79" i="1"/>
  <c r="K79" i="1" s="1"/>
  <c r="J131" i="1"/>
  <c r="K131" i="1" s="1"/>
  <c r="J178" i="1"/>
  <c r="K178" i="1" s="1"/>
  <c r="J236" i="1"/>
  <c r="K236" i="1" s="1"/>
  <c r="J283" i="1"/>
  <c r="K283" i="1" s="1"/>
  <c r="J335" i="1"/>
  <c r="K335" i="1" s="1"/>
  <c r="J379" i="1"/>
  <c r="K379" i="1" s="1"/>
  <c r="J440" i="1"/>
  <c r="K440" i="1" s="1"/>
  <c r="J484" i="1"/>
  <c r="K484" i="1" s="1"/>
  <c r="J536" i="1"/>
  <c r="K536" i="1" s="1"/>
  <c r="J579" i="1"/>
  <c r="K579" i="1" s="1"/>
  <c r="J624" i="1"/>
  <c r="K624" i="1" s="1"/>
  <c r="J651" i="1"/>
  <c r="K651" i="1" s="1"/>
  <c r="J681" i="1"/>
  <c r="K681" i="1" s="1"/>
  <c r="J707" i="1"/>
  <c r="K707" i="1" s="1"/>
  <c r="J741" i="1"/>
  <c r="K741" i="1" s="1"/>
  <c r="J761" i="1"/>
  <c r="K761" i="1" s="1"/>
  <c r="J787" i="1"/>
  <c r="K787" i="1" s="1"/>
  <c r="J809" i="1"/>
  <c r="K809" i="1" s="1"/>
  <c r="J835" i="1"/>
  <c r="K835" i="1" s="1"/>
  <c r="J856" i="1"/>
  <c r="K856" i="1" s="1"/>
  <c r="J882" i="1"/>
  <c r="K882" i="1" s="1"/>
  <c r="J903" i="1"/>
  <c r="K903" i="1" s="1"/>
  <c r="J929" i="1"/>
  <c r="K929" i="1" s="1"/>
  <c r="J951" i="1"/>
  <c r="K951" i="1" s="1"/>
  <c r="J977" i="1"/>
  <c r="K977" i="1" s="1"/>
  <c r="J996" i="1"/>
  <c r="K996" i="1" s="1"/>
  <c r="J1023" i="1"/>
  <c r="K1023" i="1" s="1"/>
  <c r="J1043" i="1"/>
  <c r="K1043" i="1" s="1"/>
  <c r="J1067" i="1"/>
  <c r="K1067" i="1" s="1"/>
  <c r="J1085" i="1"/>
  <c r="K1085" i="1" s="1"/>
  <c r="J1107" i="1"/>
  <c r="K1107" i="1" s="1"/>
  <c r="J1124" i="1"/>
  <c r="K1124" i="1" s="1"/>
  <c r="J1146" i="1"/>
  <c r="K1146" i="1" s="1"/>
  <c r="J1163" i="1"/>
  <c r="K1163" i="1" s="1"/>
  <c r="J1185" i="1"/>
  <c r="K1185" i="1" s="1"/>
  <c r="J1203" i="1"/>
  <c r="K1203" i="1" s="1"/>
  <c r="J1224" i="1"/>
  <c r="K1224" i="1" s="1"/>
  <c r="J1242" i="1"/>
  <c r="K1242" i="1" s="1"/>
  <c r="J1264" i="1"/>
  <c r="K1264" i="1" s="1"/>
  <c r="J1281" i="1"/>
  <c r="K1281" i="1" s="1"/>
  <c r="J1303" i="1"/>
  <c r="K1303" i="1" s="1"/>
  <c r="J1320" i="1"/>
  <c r="K1320" i="1" s="1"/>
  <c r="J1342" i="1"/>
  <c r="K1342" i="1" s="1"/>
  <c r="J1360" i="1"/>
  <c r="K1360" i="1" s="1"/>
  <c r="J1381" i="1"/>
  <c r="K1381" i="1" s="1"/>
  <c r="J1399" i="1"/>
  <c r="K1399" i="1" s="1"/>
  <c r="J1421" i="1"/>
  <c r="K1421" i="1" s="1"/>
  <c r="J1438" i="1"/>
  <c r="K1438" i="1" s="1"/>
  <c r="J1460" i="1"/>
  <c r="K1460" i="1" s="1"/>
  <c r="J1477" i="1"/>
  <c r="K1477" i="1" s="1"/>
  <c r="J1499" i="1"/>
  <c r="K1499" i="1" s="1"/>
  <c r="J1517" i="1"/>
  <c r="K1517" i="1" s="1"/>
  <c r="J1539" i="1"/>
  <c r="K1539" i="1" s="1"/>
  <c r="J1556" i="1"/>
  <c r="K1556" i="1" s="1"/>
  <c r="J1578" i="1"/>
  <c r="K1578" i="1" s="1"/>
  <c r="J1595" i="1"/>
  <c r="K1595" i="1" s="1"/>
  <c r="J1617" i="1"/>
  <c r="K1617" i="1" s="1"/>
  <c r="J1635" i="1"/>
  <c r="K1635" i="1" s="1"/>
  <c r="J1656" i="1"/>
  <c r="K1656" i="1" s="1"/>
  <c r="J1674" i="1"/>
  <c r="K1674" i="1" s="1"/>
  <c r="J1696" i="1"/>
  <c r="K1696" i="1" s="1"/>
  <c r="J1713" i="1"/>
  <c r="K1713" i="1" s="1"/>
  <c r="J1735" i="1"/>
  <c r="K1735" i="1" s="1"/>
  <c r="J1752" i="1"/>
  <c r="K1752" i="1" s="1"/>
  <c r="J1774" i="1"/>
  <c r="K1774" i="1" s="1"/>
  <c r="J1792" i="1"/>
  <c r="K1792" i="1" s="1"/>
  <c r="J1813" i="1"/>
  <c r="K1813" i="1" s="1"/>
  <c r="J1831" i="1"/>
  <c r="K1831" i="1" s="1"/>
  <c r="J1853" i="1"/>
  <c r="K1853" i="1" s="1"/>
  <c r="J1870" i="1"/>
  <c r="K1870" i="1" s="1"/>
  <c r="J1892" i="1"/>
  <c r="K1892" i="1" s="1"/>
  <c r="J1909" i="1"/>
  <c r="K1909" i="1" s="1"/>
  <c r="J1931" i="1"/>
  <c r="K1931" i="1" s="1"/>
  <c r="J1949" i="1"/>
  <c r="K1949" i="1" s="1"/>
  <c r="J1971" i="1"/>
  <c r="K1971" i="1" s="1"/>
  <c r="J1988" i="1"/>
  <c r="K1988" i="1" s="1"/>
  <c r="J2010" i="1"/>
  <c r="K2010" i="1" s="1"/>
  <c r="J2027" i="1"/>
  <c r="K2027" i="1" s="1"/>
  <c r="J2049" i="1"/>
  <c r="K2049" i="1" s="1"/>
  <c r="J2067" i="1"/>
  <c r="K2067" i="1" s="1"/>
  <c r="J2088" i="1"/>
  <c r="K2088" i="1" s="1"/>
  <c r="J2106" i="1"/>
  <c r="K2106" i="1" s="1"/>
  <c r="J2128" i="1"/>
  <c r="K2128" i="1" s="1"/>
  <c r="J2145" i="1"/>
  <c r="K2145" i="1" s="1"/>
  <c r="J2167" i="1"/>
  <c r="K2167" i="1" s="1"/>
  <c r="J2184" i="1"/>
  <c r="K2184" i="1" s="1"/>
  <c r="J2206" i="1"/>
  <c r="K2206" i="1" s="1"/>
  <c r="J2224" i="1"/>
  <c r="K2224" i="1" s="1"/>
  <c r="J2245" i="1"/>
  <c r="K2245" i="1" s="1"/>
  <c r="J2263" i="1"/>
  <c r="K2263" i="1" s="1"/>
  <c r="J2285" i="1"/>
  <c r="K2285" i="1" s="1"/>
  <c r="J2302" i="1"/>
  <c r="K2302" i="1" s="1"/>
  <c r="J2324" i="1"/>
  <c r="K2324" i="1" s="1"/>
  <c r="J2341" i="1"/>
  <c r="K2341" i="1" s="1"/>
  <c r="J2363" i="1"/>
  <c r="K2363" i="1" s="1"/>
  <c r="J2381" i="1"/>
  <c r="K2381" i="1" s="1"/>
  <c r="J2403" i="1"/>
  <c r="K2403" i="1" s="1"/>
  <c r="J2420" i="1"/>
  <c r="K2420" i="1" s="1"/>
  <c r="J2442" i="1"/>
  <c r="K2442" i="1" s="1"/>
  <c r="J2459" i="1"/>
  <c r="K2459" i="1" s="1"/>
  <c r="J2481" i="1"/>
  <c r="K2481" i="1" s="1"/>
  <c r="J2499" i="1"/>
  <c r="K2499" i="1" s="1"/>
  <c r="J2512" i="1"/>
  <c r="K2512" i="1" s="1"/>
  <c r="J2525" i="1"/>
  <c r="K2525" i="1" s="1"/>
  <c r="J2538" i="1"/>
  <c r="K2538" i="1" s="1"/>
  <c r="J2551" i="1"/>
  <c r="K2551" i="1" s="1"/>
  <c r="J2564" i="1"/>
  <c r="K2564" i="1" s="1"/>
  <c r="J2577" i="1"/>
  <c r="K2577" i="1" s="1"/>
  <c r="J2590" i="1"/>
  <c r="K2590" i="1" s="1"/>
  <c r="J2603" i="1"/>
  <c r="K2603" i="1" s="1"/>
  <c r="J2616" i="1"/>
  <c r="K2616" i="1" s="1"/>
  <c r="J2629" i="1"/>
  <c r="K2629" i="1" s="1"/>
  <c r="J2643" i="1"/>
  <c r="K2643" i="1" s="1"/>
  <c r="J2656" i="1"/>
  <c r="K2656" i="1" s="1"/>
  <c r="J2669" i="1"/>
  <c r="K2669" i="1" s="1"/>
  <c r="J2682" i="1"/>
  <c r="K2682" i="1" s="1"/>
  <c r="J2695" i="1"/>
  <c r="K2695" i="1" s="1"/>
  <c r="J2708" i="1"/>
  <c r="K2708" i="1" s="1"/>
  <c r="J2721" i="1"/>
  <c r="K2721" i="1" s="1"/>
  <c r="J2734" i="1"/>
  <c r="K2734" i="1" s="1"/>
  <c r="J2747" i="1"/>
  <c r="K2747" i="1" s="1"/>
  <c r="J2760" i="1"/>
  <c r="K2760" i="1" s="1"/>
  <c r="J2773" i="1"/>
  <c r="K2773" i="1" s="1"/>
  <c r="J2787" i="1"/>
  <c r="K2787" i="1" s="1"/>
  <c r="J2800" i="1"/>
  <c r="K2800" i="1" s="1"/>
  <c r="J2813" i="1"/>
  <c r="K2813" i="1" s="1"/>
  <c r="J2826" i="1"/>
  <c r="K2826" i="1" s="1"/>
  <c r="J2839" i="1"/>
  <c r="K2839" i="1" s="1"/>
  <c r="J2852" i="1"/>
  <c r="K2852" i="1" s="1"/>
  <c r="J2865" i="1"/>
  <c r="K2865" i="1" s="1"/>
  <c r="J2878" i="1"/>
  <c r="K2878" i="1" s="1"/>
  <c r="J2891" i="1"/>
  <c r="K2891" i="1" s="1"/>
  <c r="J2904" i="1"/>
  <c r="K2904" i="1" s="1"/>
  <c r="J2917" i="1"/>
  <c r="K2917" i="1" s="1"/>
  <c r="J2931" i="1"/>
  <c r="K2931" i="1" s="1"/>
  <c r="J2944" i="1"/>
  <c r="K2944" i="1" s="1"/>
  <c r="J2957" i="1"/>
  <c r="K2957" i="1" s="1"/>
  <c r="J2970" i="1"/>
  <c r="K2970" i="1" s="1"/>
  <c r="J2983" i="1"/>
  <c r="K2983" i="1" s="1"/>
  <c r="J2996" i="1"/>
  <c r="K2996" i="1" s="1"/>
  <c r="J3009" i="1"/>
  <c r="K3009" i="1" s="1"/>
  <c r="J3022" i="1"/>
  <c r="K3022" i="1" s="1"/>
  <c r="J3035" i="1"/>
  <c r="K3035" i="1" s="1"/>
  <c r="J3048" i="1"/>
  <c r="K3048" i="1" s="1"/>
  <c r="J3061" i="1"/>
  <c r="K3061" i="1" s="1"/>
  <c r="J3075" i="1"/>
  <c r="K3075" i="1" s="1"/>
  <c r="J3088" i="1"/>
  <c r="K3088" i="1" s="1"/>
  <c r="J3101" i="1"/>
  <c r="K3101" i="1" s="1"/>
  <c r="J3114" i="1"/>
  <c r="K3114" i="1" s="1"/>
  <c r="J3127" i="1"/>
  <c r="K3127" i="1" s="1"/>
  <c r="J3140" i="1"/>
  <c r="K3140" i="1" s="1"/>
  <c r="J3153" i="1"/>
  <c r="K3153" i="1" s="1"/>
  <c r="J3166" i="1"/>
  <c r="K3166" i="1" s="1"/>
  <c r="J3179" i="1"/>
  <c r="K3179" i="1" s="1"/>
  <c r="J3192" i="1"/>
  <c r="K3192" i="1" s="1"/>
  <c r="J37" i="1"/>
  <c r="K37" i="1" s="1"/>
  <c r="J80" i="1"/>
  <c r="K80" i="1" s="1"/>
  <c r="J132" i="1"/>
  <c r="K132" i="1" s="1"/>
  <c r="J180" i="1"/>
  <c r="K180" i="1" s="1"/>
  <c r="J237" i="1"/>
  <c r="K237" i="1" s="1"/>
  <c r="J285" i="1"/>
  <c r="K285" i="1" s="1"/>
  <c r="J337" i="1"/>
  <c r="K337" i="1" s="1"/>
  <c r="J380" i="1"/>
  <c r="K380" i="1" s="1"/>
  <c r="J442" i="1"/>
  <c r="K442" i="1" s="1"/>
  <c r="J485" i="1"/>
  <c r="K485" i="1" s="1"/>
  <c r="J537" i="1"/>
  <c r="K537" i="1" s="1"/>
  <c r="J584" i="1"/>
  <c r="K584" i="1" s="1"/>
  <c r="J625" i="1"/>
  <c r="K625" i="1" s="1"/>
  <c r="J652" i="1"/>
  <c r="K652" i="1" s="1"/>
  <c r="J682" i="1"/>
  <c r="K682" i="1" s="1"/>
  <c r="J708" i="1"/>
  <c r="K708" i="1" s="1"/>
  <c r="J742" i="1"/>
  <c r="K742" i="1" s="1"/>
  <c r="J762" i="1"/>
  <c r="K762" i="1" s="1"/>
  <c r="J788" i="1"/>
  <c r="K788" i="1" s="1"/>
  <c r="J810" i="1"/>
  <c r="K810" i="1" s="1"/>
  <c r="J836" i="1"/>
  <c r="K836" i="1" s="1"/>
  <c r="J858" i="1"/>
  <c r="K858" i="1" s="1"/>
  <c r="J884" i="1"/>
  <c r="K884" i="1" s="1"/>
  <c r="J904" i="1"/>
  <c r="K904" i="1" s="1"/>
  <c r="J930" i="1"/>
  <c r="K930" i="1" s="1"/>
  <c r="J952" i="1"/>
  <c r="K952" i="1" s="1"/>
  <c r="J978" i="1"/>
  <c r="K978" i="1" s="1"/>
  <c r="J997" i="1"/>
  <c r="K997" i="1" s="1"/>
  <c r="J1024" i="1"/>
  <c r="K1024" i="1" s="1"/>
  <c r="J1044" i="1"/>
  <c r="K1044" i="1" s="1"/>
  <c r="J1068" i="1"/>
  <c r="K1068" i="1" s="1"/>
  <c r="J1086" i="1"/>
  <c r="K1086" i="1" s="1"/>
  <c r="J1108" i="1"/>
  <c r="K1108" i="1" s="1"/>
  <c r="J1125" i="1"/>
  <c r="K1125" i="1" s="1"/>
  <c r="J1147" i="1"/>
  <c r="K1147" i="1" s="1"/>
  <c r="J1164" i="1"/>
  <c r="K1164" i="1" s="1"/>
  <c r="J1186" i="1"/>
  <c r="K1186" i="1" s="1"/>
  <c r="J1204" i="1"/>
  <c r="K1204" i="1" s="1"/>
  <c r="J1225" i="1"/>
  <c r="K1225" i="1" s="1"/>
  <c r="J1243" i="1"/>
  <c r="K1243" i="1" s="1"/>
  <c r="J1265" i="1"/>
  <c r="K1265" i="1" s="1"/>
  <c r="J1282" i="1"/>
  <c r="K1282" i="1" s="1"/>
  <c r="J1304" i="1"/>
  <c r="K1304" i="1" s="1"/>
  <c r="J1321" i="1"/>
  <c r="K1321" i="1" s="1"/>
  <c r="J1343" i="1"/>
  <c r="K1343" i="1" s="1"/>
  <c r="J1361" i="1"/>
  <c r="K1361" i="1" s="1"/>
  <c r="J1383" i="1"/>
  <c r="K1383" i="1" s="1"/>
  <c r="J1400" i="1"/>
  <c r="K1400" i="1" s="1"/>
  <c r="J1422" i="1"/>
  <c r="K1422" i="1" s="1"/>
  <c r="J1439" i="1"/>
  <c r="K1439" i="1" s="1"/>
  <c r="J1461" i="1"/>
  <c r="K1461" i="1" s="1"/>
  <c r="J1479" i="1"/>
  <c r="K1479" i="1" s="1"/>
  <c r="J1500" i="1"/>
  <c r="K1500" i="1" s="1"/>
  <c r="J1518" i="1"/>
  <c r="K1518" i="1" s="1"/>
  <c r="J1540" i="1"/>
  <c r="K1540" i="1" s="1"/>
  <c r="J1557" i="1"/>
  <c r="K1557" i="1" s="1"/>
  <c r="J1579" i="1"/>
  <c r="K1579" i="1" s="1"/>
  <c r="J1596" i="1"/>
  <c r="K1596" i="1" s="1"/>
  <c r="J1618" i="1"/>
  <c r="K1618" i="1" s="1"/>
  <c r="J1636" i="1"/>
  <c r="K1636" i="1" s="1"/>
  <c r="J1657" i="1"/>
  <c r="K1657" i="1" s="1"/>
  <c r="J1675" i="1"/>
  <c r="K1675" i="1" s="1"/>
  <c r="J1697" i="1"/>
  <c r="K1697" i="1" s="1"/>
  <c r="J1714" i="1"/>
  <c r="K1714" i="1" s="1"/>
  <c r="J1736" i="1"/>
  <c r="K1736" i="1" s="1"/>
  <c r="J1753" i="1"/>
  <c r="K1753" i="1" s="1"/>
  <c r="J1775" i="1"/>
  <c r="K1775" i="1" s="1"/>
  <c r="J1793" i="1"/>
  <c r="K1793" i="1" s="1"/>
  <c r="J1815" i="1"/>
  <c r="K1815" i="1" s="1"/>
  <c r="J1832" i="1"/>
  <c r="K1832" i="1" s="1"/>
  <c r="J1854" i="1"/>
  <c r="K1854" i="1" s="1"/>
  <c r="J1871" i="1"/>
  <c r="K1871" i="1" s="1"/>
  <c r="J1893" i="1"/>
  <c r="K1893" i="1" s="1"/>
  <c r="J1911" i="1"/>
  <c r="K1911" i="1" s="1"/>
  <c r="J1932" i="1"/>
  <c r="K1932" i="1" s="1"/>
  <c r="J1950" i="1"/>
  <c r="K1950" i="1" s="1"/>
  <c r="J1972" i="1"/>
  <c r="K1972" i="1" s="1"/>
  <c r="J1989" i="1"/>
  <c r="K1989" i="1" s="1"/>
  <c r="J2011" i="1"/>
  <c r="K2011" i="1" s="1"/>
  <c r="J2028" i="1"/>
  <c r="K2028" i="1" s="1"/>
  <c r="J2050" i="1"/>
  <c r="K2050" i="1" s="1"/>
  <c r="J2068" i="1"/>
  <c r="K2068" i="1" s="1"/>
  <c r="J2089" i="1"/>
  <c r="K2089" i="1" s="1"/>
  <c r="J2107" i="1"/>
  <c r="K2107" i="1" s="1"/>
  <c r="J2129" i="1"/>
  <c r="K2129" i="1" s="1"/>
  <c r="J2146" i="1"/>
  <c r="K2146" i="1" s="1"/>
  <c r="J2168" i="1"/>
  <c r="K2168" i="1" s="1"/>
  <c r="J2185" i="1"/>
  <c r="K2185" i="1" s="1"/>
  <c r="J2207" i="1"/>
  <c r="K2207" i="1" s="1"/>
  <c r="J2225" i="1"/>
  <c r="K2225" i="1" s="1"/>
  <c r="J2247" i="1"/>
  <c r="K2247" i="1" s="1"/>
  <c r="J2264" i="1"/>
  <c r="K2264" i="1" s="1"/>
  <c r="J2286" i="1"/>
  <c r="K2286" i="1" s="1"/>
  <c r="J2303" i="1"/>
  <c r="K2303" i="1" s="1"/>
  <c r="J2325" i="1"/>
  <c r="K2325" i="1" s="1"/>
  <c r="J2343" i="1"/>
  <c r="K2343" i="1" s="1"/>
  <c r="J2364" i="1"/>
  <c r="K2364" i="1" s="1"/>
  <c r="J2382" i="1"/>
  <c r="K2382" i="1" s="1"/>
  <c r="J2404" i="1"/>
  <c r="K2404" i="1" s="1"/>
  <c r="J2421" i="1"/>
  <c r="K2421" i="1" s="1"/>
  <c r="J2443" i="1"/>
  <c r="K2443" i="1" s="1"/>
  <c r="J2460" i="1"/>
  <c r="K2460" i="1" s="1"/>
  <c r="J2482" i="1"/>
  <c r="K2482" i="1" s="1"/>
  <c r="J2500" i="1"/>
  <c r="K2500" i="1" s="1"/>
  <c r="J2513" i="1"/>
  <c r="K2513" i="1" s="1"/>
  <c r="J2526" i="1"/>
  <c r="K2526" i="1" s="1"/>
  <c r="J2539" i="1"/>
  <c r="K2539" i="1" s="1"/>
  <c r="J2552" i="1"/>
  <c r="K2552" i="1" s="1"/>
  <c r="J2565" i="1"/>
  <c r="K2565" i="1" s="1"/>
  <c r="J2578" i="1"/>
  <c r="K2578" i="1" s="1"/>
  <c r="J2591" i="1"/>
  <c r="K2591" i="1" s="1"/>
  <c r="J2604" i="1"/>
  <c r="K2604" i="1" s="1"/>
  <c r="J2617" i="1"/>
  <c r="K2617" i="1" s="1"/>
  <c r="J2631" i="1"/>
  <c r="K2631" i="1" s="1"/>
  <c r="J2644" i="1"/>
  <c r="K2644" i="1" s="1"/>
  <c r="J2657" i="1"/>
  <c r="K2657" i="1" s="1"/>
  <c r="J2670" i="1"/>
  <c r="K2670" i="1" s="1"/>
  <c r="J2683" i="1"/>
  <c r="K2683" i="1" s="1"/>
  <c r="J2696" i="1"/>
  <c r="K2696" i="1" s="1"/>
  <c r="J2709" i="1"/>
  <c r="K2709" i="1" s="1"/>
  <c r="J2722" i="1"/>
  <c r="K2722" i="1" s="1"/>
  <c r="J2735" i="1"/>
  <c r="K2735" i="1" s="1"/>
  <c r="J2748" i="1"/>
  <c r="K2748" i="1" s="1"/>
  <c r="J2761" i="1"/>
  <c r="K2761" i="1" s="1"/>
  <c r="J2775" i="1"/>
  <c r="K2775" i="1" s="1"/>
  <c r="J2788" i="1"/>
  <c r="K2788" i="1" s="1"/>
  <c r="J2801" i="1"/>
  <c r="K2801" i="1" s="1"/>
  <c r="J2814" i="1"/>
  <c r="K2814" i="1" s="1"/>
  <c r="J2827" i="1"/>
  <c r="K2827" i="1" s="1"/>
  <c r="J2840" i="1"/>
  <c r="K2840" i="1" s="1"/>
  <c r="J2853" i="1"/>
  <c r="K2853" i="1" s="1"/>
  <c r="J2866" i="1"/>
  <c r="K2866" i="1" s="1"/>
  <c r="J2879" i="1"/>
  <c r="K2879" i="1" s="1"/>
  <c r="J2892" i="1"/>
  <c r="K2892" i="1" s="1"/>
  <c r="J2905" i="1"/>
  <c r="K2905" i="1" s="1"/>
  <c r="J2919" i="1"/>
  <c r="K2919" i="1" s="1"/>
  <c r="J2932" i="1"/>
  <c r="K2932" i="1" s="1"/>
  <c r="J2945" i="1"/>
  <c r="K2945" i="1" s="1"/>
  <c r="J2958" i="1"/>
  <c r="K2958" i="1" s="1"/>
  <c r="J2971" i="1"/>
  <c r="K2971" i="1" s="1"/>
  <c r="J2984" i="1"/>
  <c r="K2984" i="1" s="1"/>
  <c r="J2997" i="1"/>
  <c r="K2997" i="1" s="1"/>
  <c r="J3010" i="1"/>
  <c r="K3010" i="1" s="1"/>
  <c r="J3023" i="1"/>
  <c r="K3023" i="1" s="1"/>
  <c r="J3036" i="1"/>
  <c r="K3036" i="1" s="1"/>
  <c r="J3049" i="1"/>
  <c r="K3049" i="1" s="1"/>
  <c r="J3063" i="1"/>
  <c r="K3063" i="1" s="1"/>
  <c r="J3076" i="1"/>
  <c r="K3076" i="1" s="1"/>
  <c r="J3089" i="1"/>
  <c r="K3089" i="1" s="1"/>
  <c r="J3102" i="1"/>
  <c r="K3102" i="1" s="1"/>
  <c r="J3115" i="1"/>
  <c r="K3115" i="1" s="1"/>
  <c r="J3128" i="1"/>
  <c r="K3128" i="1" s="1"/>
  <c r="J3141" i="1"/>
  <c r="K3141" i="1" s="1"/>
  <c r="J3154" i="1"/>
  <c r="K3154" i="1" s="1"/>
  <c r="J3167" i="1"/>
  <c r="K3167" i="1" s="1"/>
  <c r="J3180" i="1"/>
  <c r="K3180" i="1" s="1"/>
  <c r="J3193" i="1"/>
  <c r="K3193" i="1" s="1"/>
  <c r="J3207" i="1"/>
  <c r="K3207" i="1" s="1"/>
  <c r="J3220" i="1"/>
  <c r="K3220" i="1" s="1"/>
  <c r="J3233" i="1"/>
  <c r="K3233" i="1" s="1"/>
  <c r="J39" i="1"/>
  <c r="K39" i="1" s="1"/>
  <c r="J81" i="1"/>
  <c r="K81" i="1" s="1"/>
  <c r="J133" i="1"/>
  <c r="K133" i="1" s="1"/>
  <c r="J181" i="1"/>
  <c r="K181" i="1" s="1"/>
  <c r="J238" i="1"/>
  <c r="K238" i="1" s="1"/>
  <c r="J286" i="1"/>
  <c r="K286" i="1" s="1"/>
  <c r="J339" i="1"/>
  <c r="K339" i="1" s="1"/>
  <c r="J381" i="1"/>
  <c r="K381" i="1" s="1"/>
  <c r="J443" i="1"/>
  <c r="K443" i="1" s="1"/>
  <c r="J486" i="1"/>
  <c r="K486" i="1" s="1"/>
  <c r="J538" i="1"/>
  <c r="K538" i="1" s="1"/>
  <c r="J586" i="1"/>
  <c r="K586" i="1" s="1"/>
  <c r="J627" i="1"/>
  <c r="K627" i="1" s="1"/>
  <c r="J653" i="1"/>
  <c r="K653" i="1" s="1"/>
  <c r="J683" i="1"/>
  <c r="K683" i="1" s="1"/>
  <c r="J709" i="1"/>
  <c r="K709" i="1" s="1"/>
  <c r="J743" i="1"/>
  <c r="K743" i="1" s="1"/>
  <c r="J764" i="1"/>
  <c r="K764" i="1" s="1"/>
  <c r="J790" i="1"/>
  <c r="K790" i="1" s="1"/>
  <c r="J811" i="1"/>
  <c r="K811" i="1" s="1"/>
  <c r="J837" i="1"/>
  <c r="K837" i="1" s="1"/>
  <c r="J859" i="1"/>
  <c r="K859" i="1" s="1"/>
  <c r="J885" i="1"/>
  <c r="K885" i="1" s="1"/>
  <c r="J905" i="1"/>
  <c r="K905" i="1" s="1"/>
  <c r="J931" i="1"/>
  <c r="K931" i="1" s="1"/>
  <c r="J953" i="1"/>
  <c r="K953" i="1" s="1"/>
  <c r="J979" i="1"/>
  <c r="K979" i="1" s="1"/>
  <c r="J1000" i="1"/>
  <c r="K1000" i="1" s="1"/>
  <c r="J1026" i="1"/>
  <c r="K1026" i="1" s="1"/>
  <c r="J1045" i="1"/>
  <c r="K1045" i="1" s="1"/>
  <c r="J1069" i="1"/>
  <c r="K1069" i="1" s="1"/>
  <c r="J1087" i="1"/>
  <c r="K1087" i="1" s="1"/>
  <c r="J1109" i="1"/>
  <c r="K1109" i="1" s="1"/>
  <c r="J1126" i="1"/>
  <c r="K1126" i="1" s="1"/>
  <c r="J1148" i="1"/>
  <c r="K1148" i="1" s="1"/>
  <c r="J1165" i="1"/>
  <c r="K1165" i="1" s="1"/>
  <c r="J1187" i="1"/>
  <c r="K1187" i="1" s="1"/>
  <c r="J1205" i="1"/>
  <c r="K1205" i="1" s="1"/>
  <c r="J1227" i="1"/>
  <c r="K1227" i="1" s="1"/>
  <c r="J1244" i="1"/>
  <c r="K1244" i="1" s="1"/>
  <c r="J1266" i="1"/>
  <c r="K1266" i="1" s="1"/>
  <c r="J1283" i="1"/>
  <c r="K1283" i="1" s="1"/>
  <c r="J1305" i="1"/>
  <c r="K1305" i="1" s="1"/>
  <c r="J1323" i="1"/>
  <c r="K1323" i="1" s="1"/>
  <c r="J1344" i="1"/>
  <c r="K1344" i="1" s="1"/>
  <c r="J1362" i="1"/>
  <c r="K1362" i="1" s="1"/>
  <c r="J1384" i="1"/>
  <c r="K1384" i="1" s="1"/>
  <c r="J1401" i="1"/>
  <c r="K1401" i="1" s="1"/>
  <c r="J1423" i="1"/>
  <c r="K1423" i="1" s="1"/>
  <c r="J1440" i="1"/>
  <c r="K1440" i="1" s="1"/>
  <c r="J1462" i="1"/>
  <c r="K1462" i="1" s="1"/>
  <c r="J1480" i="1"/>
  <c r="K1480" i="1" s="1"/>
  <c r="J1501" i="1"/>
  <c r="K1501" i="1" s="1"/>
  <c r="J1519" i="1"/>
  <c r="K1519" i="1" s="1"/>
  <c r="J1541" i="1"/>
  <c r="K1541" i="1" s="1"/>
  <c r="J1558" i="1"/>
  <c r="K1558" i="1" s="1"/>
  <c r="J1580" i="1"/>
  <c r="K1580" i="1" s="1"/>
  <c r="J1597" i="1"/>
  <c r="K1597" i="1" s="1"/>
  <c r="J1619" i="1"/>
  <c r="K1619" i="1" s="1"/>
  <c r="J1637" i="1"/>
  <c r="K1637" i="1" s="1"/>
  <c r="J1659" i="1"/>
  <c r="K1659" i="1" s="1"/>
  <c r="J1676" i="1"/>
  <c r="K1676" i="1" s="1"/>
  <c r="J1698" i="1"/>
  <c r="K1698" i="1" s="1"/>
  <c r="J1715" i="1"/>
  <c r="K1715" i="1" s="1"/>
  <c r="J1737" i="1"/>
  <c r="K1737" i="1" s="1"/>
  <c r="J1755" i="1"/>
  <c r="K1755" i="1" s="1"/>
  <c r="J1776" i="1"/>
  <c r="K1776" i="1" s="1"/>
  <c r="J1794" i="1"/>
  <c r="K1794" i="1" s="1"/>
  <c r="J1816" i="1"/>
  <c r="K1816" i="1" s="1"/>
  <c r="J1833" i="1"/>
  <c r="K1833" i="1" s="1"/>
  <c r="J1855" i="1"/>
  <c r="K1855" i="1" s="1"/>
  <c r="J1872" i="1"/>
  <c r="K1872" i="1" s="1"/>
  <c r="J1894" i="1"/>
  <c r="K1894" i="1" s="1"/>
  <c r="J1912" i="1"/>
  <c r="K1912" i="1" s="1"/>
  <c r="J1933" i="1"/>
  <c r="K1933" i="1" s="1"/>
  <c r="J1951" i="1"/>
  <c r="K1951" i="1" s="1"/>
  <c r="J1973" i="1"/>
  <c r="K1973" i="1" s="1"/>
  <c r="J1990" i="1"/>
  <c r="K1990" i="1" s="1"/>
  <c r="J2012" i="1"/>
  <c r="K2012" i="1" s="1"/>
  <c r="J2029" i="1"/>
  <c r="K2029" i="1" s="1"/>
  <c r="J2051" i="1"/>
  <c r="K2051" i="1" s="1"/>
  <c r="J2069" i="1"/>
  <c r="K2069" i="1" s="1"/>
  <c r="J2091" i="1"/>
  <c r="K2091" i="1" s="1"/>
  <c r="J2108" i="1"/>
  <c r="K2108" i="1" s="1"/>
  <c r="J2130" i="1"/>
  <c r="K2130" i="1" s="1"/>
  <c r="J2147" i="1"/>
  <c r="K2147" i="1" s="1"/>
  <c r="J2169" i="1"/>
  <c r="K2169" i="1" s="1"/>
  <c r="J2187" i="1"/>
  <c r="K2187" i="1" s="1"/>
  <c r="J2208" i="1"/>
  <c r="K2208" i="1" s="1"/>
  <c r="J2226" i="1"/>
  <c r="K2226" i="1" s="1"/>
  <c r="J2248" i="1"/>
  <c r="K2248" i="1" s="1"/>
  <c r="J2265" i="1"/>
  <c r="K2265" i="1" s="1"/>
  <c r="J2287" i="1"/>
  <c r="K2287" i="1" s="1"/>
  <c r="J2304" i="1"/>
  <c r="K2304" i="1" s="1"/>
  <c r="J2326" i="1"/>
  <c r="K2326" i="1" s="1"/>
  <c r="J2344" i="1"/>
  <c r="K2344" i="1" s="1"/>
  <c r="J2365" i="1"/>
  <c r="K2365" i="1" s="1"/>
  <c r="J2383" i="1"/>
  <c r="K2383" i="1" s="1"/>
  <c r="J2405" i="1"/>
  <c r="K2405" i="1" s="1"/>
  <c r="J2422" i="1"/>
  <c r="K2422" i="1" s="1"/>
  <c r="J2444" i="1"/>
  <c r="K2444" i="1" s="1"/>
  <c r="J2461" i="1"/>
  <c r="K2461" i="1" s="1"/>
  <c r="J2483" i="1"/>
  <c r="K2483" i="1" s="1"/>
  <c r="J2501" i="1"/>
  <c r="K2501" i="1" s="1"/>
  <c r="J2514" i="1"/>
  <c r="K2514" i="1" s="1"/>
  <c r="J2527" i="1"/>
  <c r="K2527" i="1" s="1"/>
  <c r="J2540" i="1"/>
  <c r="K2540" i="1" s="1"/>
  <c r="J2553" i="1"/>
  <c r="K2553" i="1" s="1"/>
  <c r="J2566" i="1"/>
  <c r="K2566" i="1" s="1"/>
  <c r="J2579" i="1"/>
  <c r="K2579" i="1" s="1"/>
  <c r="J2592" i="1"/>
  <c r="K2592" i="1" s="1"/>
  <c r="J2605" i="1"/>
  <c r="K2605" i="1" s="1"/>
  <c r="J2619" i="1"/>
  <c r="K2619" i="1" s="1"/>
  <c r="J2632" i="1"/>
  <c r="K2632" i="1" s="1"/>
  <c r="J2645" i="1"/>
  <c r="K2645" i="1" s="1"/>
  <c r="J2658" i="1"/>
  <c r="K2658" i="1" s="1"/>
  <c r="J2671" i="1"/>
  <c r="K2671" i="1" s="1"/>
  <c r="J2684" i="1"/>
  <c r="K2684" i="1" s="1"/>
  <c r="J2697" i="1"/>
  <c r="K2697" i="1" s="1"/>
  <c r="J2710" i="1"/>
  <c r="K2710" i="1" s="1"/>
  <c r="J2723" i="1"/>
  <c r="K2723" i="1" s="1"/>
  <c r="J2736" i="1"/>
  <c r="K2736" i="1" s="1"/>
  <c r="J2749" i="1"/>
  <c r="K2749" i="1" s="1"/>
  <c r="J2763" i="1"/>
  <c r="K2763" i="1" s="1"/>
  <c r="J2776" i="1"/>
  <c r="K2776" i="1" s="1"/>
  <c r="J2789" i="1"/>
  <c r="K2789" i="1" s="1"/>
  <c r="J2802" i="1"/>
  <c r="K2802" i="1" s="1"/>
  <c r="J2815" i="1"/>
  <c r="K2815" i="1" s="1"/>
  <c r="J2828" i="1"/>
  <c r="K2828" i="1" s="1"/>
  <c r="J2841" i="1"/>
  <c r="K2841" i="1" s="1"/>
  <c r="J2854" i="1"/>
  <c r="K2854" i="1" s="1"/>
  <c r="J2867" i="1"/>
  <c r="K2867" i="1" s="1"/>
  <c r="J2880" i="1"/>
  <c r="K2880" i="1" s="1"/>
  <c r="J2893" i="1"/>
  <c r="K2893" i="1" s="1"/>
  <c r="J2907" i="1"/>
  <c r="K2907" i="1" s="1"/>
  <c r="J2920" i="1"/>
  <c r="K2920" i="1" s="1"/>
  <c r="J2933" i="1"/>
  <c r="K2933" i="1" s="1"/>
  <c r="J2946" i="1"/>
  <c r="K2946" i="1" s="1"/>
  <c r="J2959" i="1"/>
  <c r="K2959" i="1" s="1"/>
  <c r="J2972" i="1"/>
  <c r="K2972" i="1" s="1"/>
  <c r="J2985" i="1"/>
  <c r="K2985" i="1" s="1"/>
  <c r="J2998" i="1"/>
  <c r="K2998" i="1" s="1"/>
  <c r="J3011" i="1"/>
  <c r="K3011" i="1" s="1"/>
  <c r="J3024" i="1"/>
  <c r="K3024" i="1" s="1"/>
  <c r="J3037" i="1"/>
  <c r="K3037" i="1" s="1"/>
  <c r="J3051" i="1"/>
  <c r="K3051" i="1" s="1"/>
  <c r="J3064" i="1"/>
  <c r="K3064" i="1" s="1"/>
  <c r="J3077" i="1"/>
  <c r="K3077" i="1" s="1"/>
  <c r="J3090" i="1"/>
  <c r="K3090" i="1" s="1"/>
  <c r="J3103" i="1"/>
  <c r="K3103" i="1" s="1"/>
  <c r="J3116" i="1"/>
  <c r="K3116" i="1" s="1"/>
  <c r="J3129" i="1"/>
  <c r="K3129" i="1" s="1"/>
  <c r="J3142" i="1"/>
  <c r="K3142" i="1" s="1"/>
  <c r="J3155" i="1"/>
  <c r="K3155" i="1" s="1"/>
  <c r="J3168" i="1"/>
  <c r="K3168" i="1" s="1"/>
  <c r="J3181" i="1"/>
  <c r="K3181" i="1" s="1"/>
  <c r="J3195" i="1"/>
  <c r="K3195" i="1" s="1"/>
  <c r="J66" i="1"/>
  <c r="K66" i="1" s="1"/>
  <c r="J144" i="1"/>
  <c r="K144" i="1" s="1"/>
  <c r="J204" i="1"/>
  <c r="K204" i="1" s="1"/>
  <c r="J270" i="1"/>
  <c r="K270" i="1" s="1"/>
  <c r="J348" i="1"/>
  <c r="K348" i="1" s="1"/>
  <c r="J405" i="1"/>
  <c r="K405" i="1" s="1"/>
  <c r="J471" i="1"/>
  <c r="K471" i="1" s="1"/>
  <c r="J549" i="1"/>
  <c r="K549" i="1" s="1"/>
  <c r="J605" i="1"/>
  <c r="K605" i="1" s="1"/>
  <c r="J643" i="1"/>
  <c r="K643" i="1" s="1"/>
  <c r="J689" i="1"/>
  <c r="K689" i="1" s="1"/>
  <c r="J723" i="1"/>
  <c r="K723" i="1" s="1"/>
  <c r="J757" i="1"/>
  <c r="K757" i="1" s="1"/>
  <c r="J792" i="1"/>
  <c r="K792" i="1" s="1"/>
  <c r="J822" i="1"/>
  <c r="K822" i="1" s="1"/>
  <c r="J851" i="1"/>
  <c r="K851" i="1" s="1"/>
  <c r="J886" i="1"/>
  <c r="K886" i="1" s="1"/>
  <c r="J916" i="1"/>
  <c r="K916" i="1" s="1"/>
  <c r="J945" i="1"/>
  <c r="K945" i="1" s="1"/>
  <c r="J980" i="1"/>
  <c r="K980" i="1" s="1"/>
  <c r="J1009" i="1"/>
  <c r="K1009" i="1" s="1"/>
  <c r="J1040" i="1"/>
  <c r="K1040" i="1" s="1"/>
  <c r="J1071" i="1"/>
  <c r="K1071" i="1" s="1"/>
  <c r="J1096" i="1"/>
  <c r="K1096" i="1" s="1"/>
  <c r="J1121" i="1"/>
  <c r="K1121" i="1" s="1"/>
  <c r="J1149" i="1"/>
  <c r="K1149" i="1" s="1"/>
  <c r="J1174" i="1"/>
  <c r="K1174" i="1" s="1"/>
  <c r="J1199" i="1"/>
  <c r="K1199" i="1" s="1"/>
  <c r="J1228" i="1"/>
  <c r="K1228" i="1" s="1"/>
  <c r="J1253" i="1"/>
  <c r="K1253" i="1" s="1"/>
  <c r="J1278" i="1"/>
  <c r="K1278" i="1" s="1"/>
  <c r="J1306" i="1"/>
  <c r="K1306" i="1" s="1"/>
  <c r="J1331" i="1"/>
  <c r="K1331" i="1" s="1"/>
  <c r="J1356" i="1"/>
  <c r="K1356" i="1" s="1"/>
  <c r="J1385" i="1"/>
  <c r="K1385" i="1" s="1"/>
  <c r="J1410" i="1"/>
  <c r="K1410" i="1" s="1"/>
  <c r="J1435" i="1"/>
  <c r="K1435" i="1" s="1"/>
  <c r="J1463" i="1"/>
  <c r="K1463" i="1" s="1"/>
  <c r="J1488" i="1"/>
  <c r="K1488" i="1" s="1"/>
  <c r="J1513" i="1"/>
  <c r="K1513" i="1" s="1"/>
  <c r="J1542" i="1"/>
  <c r="K1542" i="1" s="1"/>
  <c r="J1567" i="1"/>
  <c r="K1567" i="1" s="1"/>
  <c r="J1592" i="1"/>
  <c r="K1592" i="1" s="1"/>
  <c r="J1620" i="1"/>
  <c r="K1620" i="1" s="1"/>
  <c r="J1645" i="1"/>
  <c r="K1645" i="1" s="1"/>
  <c r="J1671" i="1"/>
  <c r="K1671" i="1" s="1"/>
  <c r="J1699" i="1"/>
  <c r="K1699" i="1" s="1"/>
  <c r="J1724" i="1"/>
  <c r="K1724" i="1" s="1"/>
  <c r="J1749" i="1"/>
  <c r="K1749" i="1" s="1"/>
  <c r="J1777" i="1"/>
  <c r="K1777" i="1" s="1"/>
  <c r="J1803" i="1"/>
  <c r="K1803" i="1" s="1"/>
  <c r="J1828" i="1"/>
  <c r="K1828" i="1" s="1"/>
  <c r="J1856" i="1"/>
  <c r="K1856" i="1" s="1"/>
  <c r="J1881" i="1"/>
  <c r="K1881" i="1" s="1"/>
  <c r="J1906" i="1"/>
  <c r="K1906" i="1" s="1"/>
  <c r="J1935" i="1"/>
  <c r="K1935" i="1" s="1"/>
  <c r="J1960" i="1"/>
  <c r="K1960" i="1" s="1"/>
  <c r="J1985" i="1"/>
  <c r="K1985" i="1" s="1"/>
  <c r="J2013" i="1"/>
  <c r="K2013" i="1" s="1"/>
  <c r="J2038" i="1"/>
  <c r="K2038" i="1" s="1"/>
  <c r="J2063" i="1"/>
  <c r="K2063" i="1" s="1"/>
  <c r="J2092" i="1"/>
  <c r="K2092" i="1" s="1"/>
  <c r="J2117" i="1"/>
  <c r="K2117" i="1" s="1"/>
  <c r="J2142" i="1"/>
  <c r="K2142" i="1" s="1"/>
  <c r="J2170" i="1"/>
  <c r="K2170" i="1" s="1"/>
  <c r="J2195" i="1"/>
  <c r="K2195" i="1" s="1"/>
  <c r="J2220" i="1"/>
  <c r="K2220" i="1" s="1"/>
  <c r="J2249" i="1"/>
  <c r="K2249" i="1" s="1"/>
  <c r="J2274" i="1"/>
  <c r="K2274" i="1" s="1"/>
  <c r="J2299" i="1"/>
  <c r="K2299" i="1" s="1"/>
  <c r="J2327" i="1"/>
  <c r="K2327" i="1" s="1"/>
  <c r="J2352" i="1"/>
  <c r="K2352" i="1" s="1"/>
  <c r="J2377" i="1"/>
  <c r="K2377" i="1" s="1"/>
  <c r="J2406" i="1"/>
  <c r="K2406" i="1" s="1"/>
  <c r="J2431" i="1"/>
  <c r="K2431" i="1" s="1"/>
  <c r="J2456" i="1"/>
  <c r="K2456" i="1" s="1"/>
  <c r="J2484" i="1"/>
  <c r="K2484" i="1" s="1"/>
  <c r="J2505" i="1"/>
  <c r="K2505" i="1" s="1"/>
  <c r="J2521" i="1"/>
  <c r="K2521" i="1" s="1"/>
  <c r="J2541" i="1"/>
  <c r="K2541" i="1" s="1"/>
  <c r="J2557" i="1"/>
  <c r="K2557" i="1" s="1"/>
  <c r="J2574" i="1"/>
  <c r="K2574" i="1" s="1"/>
  <c r="J2593" i="1"/>
  <c r="K2593" i="1" s="1"/>
  <c r="J2610" i="1"/>
  <c r="K2610" i="1" s="1"/>
  <c r="J2626" i="1"/>
  <c r="K2626" i="1" s="1"/>
  <c r="J2646" i="1"/>
  <c r="K2646" i="1" s="1"/>
  <c r="J2662" i="1"/>
  <c r="K2662" i="1" s="1"/>
  <c r="J2679" i="1"/>
  <c r="K2679" i="1" s="1"/>
  <c r="J2698" i="1"/>
  <c r="K2698" i="1" s="1"/>
  <c r="J2715" i="1"/>
  <c r="K2715" i="1" s="1"/>
  <c r="J2731" i="1"/>
  <c r="K2731" i="1" s="1"/>
  <c r="J2751" i="1"/>
  <c r="K2751" i="1" s="1"/>
  <c r="J2767" i="1"/>
  <c r="K2767" i="1" s="1"/>
  <c r="J2783" i="1"/>
  <c r="K2783" i="1" s="1"/>
  <c r="J2803" i="1"/>
  <c r="K2803" i="1" s="1"/>
  <c r="J2819" i="1"/>
  <c r="K2819" i="1" s="1"/>
  <c r="J2836" i="1"/>
  <c r="K2836" i="1" s="1"/>
  <c r="J2855" i="1"/>
  <c r="K2855" i="1" s="1"/>
  <c r="J2872" i="1"/>
  <c r="K2872" i="1" s="1"/>
  <c r="J2888" i="1"/>
  <c r="K2888" i="1" s="1"/>
  <c r="J2908" i="1"/>
  <c r="K2908" i="1" s="1"/>
  <c r="J2924" i="1"/>
  <c r="K2924" i="1" s="1"/>
  <c r="J2940" i="1"/>
  <c r="K2940" i="1" s="1"/>
  <c r="J2960" i="1"/>
  <c r="K2960" i="1" s="1"/>
  <c r="J2976" i="1"/>
  <c r="K2976" i="1" s="1"/>
  <c r="J2993" i="1"/>
  <c r="K2993" i="1" s="1"/>
  <c r="J3012" i="1"/>
  <c r="K3012" i="1" s="1"/>
  <c r="J3029" i="1"/>
  <c r="K3029" i="1" s="1"/>
  <c r="J3045" i="1"/>
  <c r="K3045" i="1" s="1"/>
  <c r="J3065" i="1"/>
  <c r="K3065" i="1" s="1"/>
  <c r="J3081" i="1"/>
  <c r="K3081" i="1" s="1"/>
  <c r="J3097" i="1"/>
  <c r="K3097" i="1" s="1"/>
  <c r="J3117" i="1"/>
  <c r="K3117" i="1" s="1"/>
  <c r="J3133" i="1"/>
  <c r="K3133" i="1" s="1"/>
  <c r="J3150" i="1"/>
  <c r="K3150" i="1" s="1"/>
  <c r="J3169" i="1"/>
  <c r="K3169" i="1" s="1"/>
  <c r="J3186" i="1"/>
  <c r="K3186" i="1" s="1"/>
  <c r="J3202" i="1"/>
  <c r="K3202" i="1" s="1"/>
  <c r="J3216" i="1"/>
  <c r="K3216" i="1" s="1"/>
  <c r="J3231" i="1"/>
  <c r="K3231" i="1" s="1"/>
  <c r="J3245" i="1"/>
  <c r="K3245" i="1" s="1"/>
  <c r="J3258" i="1"/>
  <c r="K3258" i="1" s="1"/>
  <c r="J3271" i="1"/>
  <c r="K3271" i="1" s="1"/>
  <c r="J3284" i="1"/>
  <c r="K3284" i="1" s="1"/>
  <c r="J3297" i="1"/>
  <c r="K3297" i="1" s="1"/>
  <c r="J3310" i="1"/>
  <c r="K3310" i="1" s="1"/>
  <c r="J3323" i="1"/>
  <c r="K3323" i="1" s="1"/>
  <c r="J3336" i="1"/>
  <c r="K3336" i="1" s="1"/>
  <c r="J3349" i="1"/>
  <c r="K3349" i="1" s="1"/>
  <c r="J3363" i="1"/>
  <c r="K3363" i="1" s="1"/>
  <c r="J3376" i="1"/>
  <c r="K3376" i="1" s="1"/>
  <c r="J3389" i="1"/>
  <c r="K3389" i="1" s="1"/>
  <c r="J3402" i="1"/>
  <c r="K3402" i="1" s="1"/>
  <c r="J3415" i="1"/>
  <c r="K3415" i="1" s="1"/>
  <c r="J3428" i="1"/>
  <c r="K3428" i="1" s="1"/>
  <c r="J3441" i="1"/>
  <c r="K3441" i="1" s="1"/>
  <c r="J3454" i="1"/>
  <c r="K3454" i="1" s="1"/>
  <c r="J3467" i="1"/>
  <c r="K3467" i="1" s="1"/>
  <c r="J3480" i="1"/>
  <c r="K3480" i="1" s="1"/>
  <c r="J3493" i="1"/>
  <c r="K3493" i="1" s="1"/>
  <c r="J3507" i="1"/>
  <c r="K3507" i="1" s="1"/>
  <c r="J3520" i="1"/>
  <c r="K3520" i="1" s="1"/>
  <c r="J3533" i="1"/>
  <c r="K3533" i="1" s="1"/>
  <c r="J3546" i="1"/>
  <c r="K3546" i="1" s="1"/>
  <c r="J3559" i="1"/>
  <c r="K3559" i="1" s="1"/>
  <c r="J3572" i="1"/>
  <c r="K3572" i="1" s="1"/>
  <c r="J3585" i="1"/>
  <c r="K3585" i="1" s="1"/>
  <c r="J3598" i="1"/>
  <c r="K3598" i="1" s="1"/>
  <c r="J3611" i="1"/>
  <c r="K3611" i="1" s="1"/>
  <c r="J3624" i="1"/>
  <c r="K3624" i="1" s="1"/>
  <c r="J3637" i="1"/>
  <c r="K3637" i="1" s="1"/>
  <c r="J3651" i="1"/>
  <c r="K3651" i="1" s="1"/>
  <c r="J3664" i="1"/>
  <c r="K3664" i="1" s="1"/>
  <c r="J3677" i="1"/>
  <c r="K3677" i="1" s="1"/>
  <c r="J3690" i="1"/>
  <c r="K3690" i="1" s="1"/>
  <c r="J3703" i="1"/>
  <c r="K3703" i="1" s="1"/>
  <c r="J3716" i="1"/>
  <c r="K3716" i="1" s="1"/>
  <c r="J3729" i="1"/>
  <c r="K3729" i="1" s="1"/>
  <c r="J3742" i="1"/>
  <c r="K3742" i="1" s="1"/>
  <c r="J3755" i="1"/>
  <c r="K3755" i="1" s="1"/>
  <c r="J3768" i="1"/>
  <c r="K3768" i="1" s="1"/>
  <c r="J3781" i="1"/>
  <c r="K3781" i="1" s="1"/>
  <c r="J11" i="1"/>
  <c r="K11" i="1" s="1"/>
  <c r="J67" i="1"/>
  <c r="K67" i="1" s="1"/>
  <c r="J145" i="1"/>
  <c r="K145" i="1" s="1"/>
  <c r="J211" i="1"/>
  <c r="K211" i="1" s="1"/>
  <c r="J272" i="1"/>
  <c r="K272" i="1" s="1"/>
  <c r="J351" i="1"/>
  <c r="K351" i="1" s="1"/>
  <c r="J416" i="1"/>
  <c r="K416" i="1" s="1"/>
  <c r="J472" i="1"/>
  <c r="K472" i="1" s="1"/>
  <c r="J550" i="1"/>
  <c r="K550" i="1" s="1"/>
  <c r="J610" i="1"/>
  <c r="K610" i="1" s="1"/>
  <c r="J644" i="1"/>
  <c r="K644" i="1" s="1"/>
  <c r="J690" i="1"/>
  <c r="K690" i="1" s="1"/>
  <c r="J728" i="1"/>
  <c r="K728" i="1" s="1"/>
  <c r="J759" i="1"/>
  <c r="K759" i="1" s="1"/>
  <c r="J793" i="1"/>
  <c r="K793" i="1" s="1"/>
  <c r="J823" i="1"/>
  <c r="K823" i="1" s="1"/>
  <c r="J852" i="1"/>
  <c r="K852" i="1" s="1"/>
  <c r="J887" i="1"/>
  <c r="K887" i="1" s="1"/>
  <c r="J917" i="1"/>
  <c r="K917" i="1" s="1"/>
  <c r="J947" i="1"/>
  <c r="K947" i="1" s="1"/>
  <c r="J981" i="1"/>
  <c r="K981" i="1" s="1"/>
  <c r="J1011" i="1"/>
  <c r="K1011" i="1" s="1"/>
  <c r="J1041" i="1"/>
  <c r="K1041" i="1" s="1"/>
  <c r="J1072" i="1"/>
  <c r="K1072" i="1" s="1"/>
  <c r="J1097" i="1"/>
  <c r="K1097" i="1" s="1"/>
  <c r="J1122" i="1"/>
  <c r="K1122" i="1" s="1"/>
  <c r="J1150" i="1"/>
  <c r="K1150" i="1" s="1"/>
  <c r="J1175" i="1"/>
  <c r="K1175" i="1" s="1"/>
  <c r="J1200" i="1"/>
  <c r="K1200" i="1" s="1"/>
  <c r="J1229" i="1"/>
  <c r="K1229" i="1" s="1"/>
  <c r="J1254" i="1"/>
  <c r="K1254" i="1" s="1"/>
  <c r="J1279" i="1"/>
  <c r="K1279" i="1" s="1"/>
  <c r="J1307" i="1"/>
  <c r="K1307" i="1" s="1"/>
  <c r="J1332" i="1"/>
  <c r="K1332" i="1" s="1"/>
  <c r="J1357" i="1"/>
  <c r="K1357" i="1" s="1"/>
  <c r="J1386" i="1"/>
  <c r="K1386" i="1" s="1"/>
  <c r="J1411" i="1"/>
  <c r="K1411" i="1" s="1"/>
  <c r="J1436" i="1"/>
  <c r="K1436" i="1" s="1"/>
  <c r="J1464" i="1"/>
  <c r="K1464" i="1" s="1"/>
  <c r="J1489" i="1"/>
  <c r="K1489" i="1" s="1"/>
  <c r="J1515" i="1"/>
  <c r="K1515" i="1" s="1"/>
  <c r="J1543" i="1"/>
  <c r="K1543" i="1" s="1"/>
  <c r="J1568" i="1"/>
  <c r="K1568" i="1" s="1"/>
  <c r="J1593" i="1"/>
  <c r="K1593" i="1" s="1"/>
  <c r="J1621" i="1"/>
  <c r="K1621" i="1" s="1"/>
  <c r="J1647" i="1"/>
  <c r="K1647" i="1" s="1"/>
  <c r="J1672" i="1"/>
  <c r="K1672" i="1" s="1"/>
  <c r="J1700" i="1"/>
  <c r="K1700" i="1" s="1"/>
  <c r="J1725" i="1"/>
  <c r="K1725" i="1" s="1"/>
  <c r="J1750" i="1"/>
  <c r="K1750" i="1" s="1"/>
  <c r="J1779" i="1"/>
  <c r="K1779" i="1" s="1"/>
  <c r="J1804" i="1"/>
  <c r="K1804" i="1" s="1"/>
  <c r="J1829" i="1"/>
  <c r="K1829" i="1" s="1"/>
  <c r="J1857" i="1"/>
  <c r="K1857" i="1" s="1"/>
  <c r="J1882" i="1"/>
  <c r="K1882" i="1" s="1"/>
  <c r="J1907" i="1"/>
  <c r="K1907" i="1" s="1"/>
  <c r="J1936" i="1"/>
  <c r="K1936" i="1" s="1"/>
  <c r="J1961" i="1"/>
  <c r="K1961" i="1" s="1"/>
  <c r="J1986" i="1"/>
  <c r="K1986" i="1" s="1"/>
  <c r="J2014" i="1"/>
  <c r="K2014" i="1" s="1"/>
  <c r="J2039" i="1"/>
  <c r="K2039" i="1" s="1"/>
  <c r="J2064" i="1"/>
  <c r="K2064" i="1" s="1"/>
  <c r="J2093" i="1"/>
  <c r="K2093" i="1" s="1"/>
  <c r="J2118" i="1"/>
  <c r="K2118" i="1" s="1"/>
  <c r="J2143" i="1"/>
  <c r="K2143" i="1" s="1"/>
  <c r="J2171" i="1"/>
  <c r="K2171" i="1" s="1"/>
  <c r="J2196" i="1"/>
  <c r="K2196" i="1" s="1"/>
  <c r="J2221" i="1"/>
  <c r="K2221" i="1" s="1"/>
  <c r="J2250" i="1"/>
  <c r="K2250" i="1" s="1"/>
  <c r="J2275" i="1"/>
  <c r="K2275" i="1" s="1"/>
  <c r="J2300" i="1"/>
  <c r="K2300" i="1" s="1"/>
  <c r="J2328" i="1"/>
  <c r="K2328" i="1" s="1"/>
  <c r="J2353" i="1"/>
  <c r="K2353" i="1" s="1"/>
  <c r="J2379" i="1"/>
  <c r="K2379" i="1" s="1"/>
  <c r="J2407" i="1"/>
  <c r="K2407" i="1" s="1"/>
  <c r="J2432" i="1"/>
  <c r="K2432" i="1" s="1"/>
  <c r="J2457" i="1"/>
  <c r="K2457" i="1" s="1"/>
  <c r="J2485" i="1"/>
  <c r="K2485" i="1" s="1"/>
  <c r="J2506" i="1"/>
  <c r="K2506" i="1" s="1"/>
  <c r="J2523" i="1"/>
  <c r="K2523" i="1" s="1"/>
  <c r="J2542" i="1"/>
  <c r="K2542" i="1" s="1"/>
  <c r="J2559" i="1"/>
  <c r="K2559" i="1" s="1"/>
  <c r="J2575" i="1"/>
  <c r="K2575" i="1" s="1"/>
  <c r="J2595" i="1"/>
  <c r="K2595" i="1" s="1"/>
  <c r="J2611" i="1"/>
  <c r="K2611" i="1" s="1"/>
  <c r="J2627" i="1"/>
  <c r="K2627" i="1" s="1"/>
  <c r="J2647" i="1"/>
  <c r="K2647" i="1" s="1"/>
  <c r="J2663" i="1"/>
  <c r="K2663" i="1" s="1"/>
  <c r="J2680" i="1"/>
  <c r="K2680" i="1" s="1"/>
  <c r="J2699" i="1"/>
  <c r="K2699" i="1" s="1"/>
  <c r="J2716" i="1"/>
  <c r="K2716" i="1" s="1"/>
  <c r="J2732" i="1"/>
  <c r="K2732" i="1" s="1"/>
  <c r="J2752" i="1"/>
  <c r="K2752" i="1" s="1"/>
  <c r="J2768" i="1"/>
  <c r="K2768" i="1" s="1"/>
  <c r="J2784" i="1"/>
  <c r="K2784" i="1" s="1"/>
  <c r="J2804" i="1"/>
  <c r="K2804" i="1" s="1"/>
  <c r="J2820" i="1"/>
  <c r="K2820" i="1" s="1"/>
  <c r="J2837" i="1"/>
  <c r="K2837" i="1" s="1"/>
  <c r="J2856" i="1"/>
  <c r="K2856" i="1" s="1"/>
  <c r="J2873" i="1"/>
  <c r="K2873" i="1" s="1"/>
  <c r="J2889" i="1"/>
  <c r="K2889" i="1" s="1"/>
  <c r="J2909" i="1"/>
  <c r="K2909" i="1" s="1"/>
  <c r="J2925" i="1"/>
  <c r="K2925" i="1" s="1"/>
  <c r="J2941" i="1"/>
  <c r="K2941" i="1" s="1"/>
  <c r="J2961" i="1"/>
  <c r="K2961" i="1" s="1"/>
  <c r="J2977" i="1"/>
  <c r="K2977" i="1" s="1"/>
  <c r="J2994" i="1"/>
  <c r="K2994" i="1" s="1"/>
  <c r="J3013" i="1"/>
  <c r="K3013" i="1" s="1"/>
  <c r="J3030" i="1"/>
  <c r="K3030" i="1" s="1"/>
  <c r="J3046" i="1"/>
  <c r="K3046" i="1" s="1"/>
  <c r="J3066" i="1"/>
  <c r="K3066" i="1" s="1"/>
  <c r="J3082" i="1"/>
  <c r="K3082" i="1" s="1"/>
  <c r="J3099" i="1"/>
  <c r="K3099" i="1" s="1"/>
  <c r="J3118" i="1"/>
  <c r="K3118" i="1" s="1"/>
  <c r="J3135" i="1"/>
  <c r="K3135" i="1" s="1"/>
  <c r="J3151" i="1"/>
  <c r="K3151" i="1" s="1"/>
  <c r="J3171" i="1"/>
  <c r="K3171" i="1" s="1"/>
  <c r="J3187" i="1"/>
  <c r="K3187" i="1" s="1"/>
  <c r="J3203" i="1"/>
  <c r="K3203" i="1" s="1"/>
  <c r="J12" i="1"/>
  <c r="K12" i="1" s="1"/>
  <c r="J78" i="1"/>
  <c r="K78" i="1" s="1"/>
  <c r="J147" i="1"/>
  <c r="K147" i="1" s="1"/>
  <c r="J212" i="1"/>
  <c r="K212" i="1" s="1"/>
  <c r="J277" i="1"/>
  <c r="K277" i="1" s="1"/>
  <c r="J352" i="1"/>
  <c r="K352" i="1" s="1"/>
  <c r="J417" i="1"/>
  <c r="K417" i="1" s="1"/>
  <c r="J483" i="1"/>
  <c r="K483" i="1" s="1"/>
  <c r="J551" i="1"/>
  <c r="K551" i="1" s="1"/>
  <c r="J611" i="1"/>
  <c r="K611" i="1" s="1"/>
  <c r="J649" i="1"/>
  <c r="K649" i="1" s="1"/>
  <c r="J691" i="1"/>
  <c r="K691" i="1" s="1"/>
  <c r="J729" i="1"/>
  <c r="K729" i="1" s="1"/>
  <c r="J760" i="1"/>
  <c r="K760" i="1" s="1"/>
  <c r="J795" i="1"/>
  <c r="K795" i="1" s="1"/>
  <c r="J824" i="1"/>
  <c r="K824" i="1" s="1"/>
  <c r="J853" i="1"/>
  <c r="K853" i="1" s="1"/>
  <c r="J888" i="1"/>
  <c r="K888" i="1" s="1"/>
  <c r="J918" i="1"/>
  <c r="K918" i="1" s="1"/>
  <c r="J949" i="1"/>
  <c r="K949" i="1" s="1"/>
  <c r="J982" i="1"/>
  <c r="K982" i="1" s="1"/>
  <c r="J1013" i="1"/>
  <c r="K1013" i="1" s="1"/>
  <c r="J1042" i="1"/>
  <c r="K1042" i="1" s="1"/>
  <c r="J1073" i="1"/>
  <c r="K1073" i="1" s="1"/>
  <c r="J1098" i="1"/>
  <c r="K1098" i="1" s="1"/>
  <c r="J1123" i="1"/>
  <c r="K1123" i="1" s="1"/>
  <c r="J1151" i="1"/>
  <c r="K1151" i="1" s="1"/>
  <c r="J1176" i="1"/>
  <c r="K1176" i="1" s="1"/>
  <c r="J1201" i="1"/>
  <c r="K1201" i="1" s="1"/>
  <c r="J1230" i="1"/>
  <c r="K1230" i="1" s="1"/>
  <c r="J1255" i="1"/>
  <c r="K1255" i="1" s="1"/>
  <c r="J1280" i="1"/>
  <c r="K1280" i="1" s="1"/>
  <c r="J1308" i="1"/>
  <c r="K1308" i="1" s="1"/>
  <c r="J1333" i="1"/>
  <c r="K1333" i="1" s="1"/>
  <c r="J1359" i="1"/>
  <c r="K1359" i="1" s="1"/>
  <c r="J1387" i="1"/>
  <c r="K1387" i="1" s="1"/>
  <c r="J1412" i="1"/>
  <c r="K1412" i="1" s="1"/>
  <c r="J1437" i="1"/>
  <c r="K1437" i="1" s="1"/>
  <c r="J1465" i="1"/>
  <c r="K1465" i="1" s="1"/>
  <c r="J1491" i="1"/>
  <c r="K1491" i="1" s="1"/>
  <c r="J1516" i="1"/>
  <c r="K1516" i="1" s="1"/>
  <c r="J1544" i="1"/>
  <c r="K1544" i="1" s="1"/>
  <c r="J1569" i="1"/>
  <c r="K1569" i="1" s="1"/>
  <c r="J1594" i="1"/>
  <c r="K1594" i="1" s="1"/>
  <c r="J1623" i="1"/>
  <c r="K1623" i="1" s="1"/>
  <c r="J1648" i="1"/>
  <c r="K1648" i="1" s="1"/>
  <c r="J1673" i="1"/>
  <c r="K1673" i="1" s="1"/>
  <c r="J1701" i="1"/>
  <c r="K1701" i="1" s="1"/>
  <c r="J1726" i="1"/>
  <c r="K1726" i="1" s="1"/>
  <c r="J1751" i="1"/>
  <c r="K1751" i="1" s="1"/>
  <c r="J1780" i="1"/>
  <c r="K1780" i="1" s="1"/>
  <c r="J1805" i="1"/>
  <c r="K1805" i="1" s="1"/>
  <c r="J1830" i="1"/>
  <c r="K1830" i="1" s="1"/>
  <c r="J1858" i="1"/>
  <c r="K1858" i="1" s="1"/>
  <c r="J1883" i="1"/>
  <c r="K1883" i="1" s="1"/>
  <c r="J1908" i="1"/>
  <c r="K1908" i="1" s="1"/>
  <c r="J1937" i="1"/>
  <c r="K1937" i="1" s="1"/>
  <c r="J1962" i="1"/>
  <c r="K1962" i="1" s="1"/>
  <c r="J1987" i="1"/>
  <c r="K1987" i="1" s="1"/>
  <c r="J2015" i="1"/>
  <c r="K2015" i="1" s="1"/>
  <c r="J2040" i="1"/>
  <c r="K2040" i="1" s="1"/>
  <c r="J2065" i="1"/>
  <c r="K2065" i="1" s="1"/>
  <c r="J2094" i="1"/>
  <c r="K2094" i="1" s="1"/>
  <c r="J2119" i="1"/>
  <c r="K2119" i="1" s="1"/>
  <c r="J2144" i="1"/>
  <c r="K2144" i="1" s="1"/>
  <c r="J2172" i="1"/>
  <c r="K2172" i="1" s="1"/>
  <c r="J2197" i="1"/>
  <c r="K2197" i="1" s="1"/>
  <c r="J2223" i="1"/>
  <c r="K2223" i="1" s="1"/>
  <c r="J2251" i="1"/>
  <c r="K2251" i="1" s="1"/>
  <c r="J2276" i="1"/>
  <c r="K2276" i="1" s="1"/>
  <c r="J2301" i="1"/>
  <c r="K2301" i="1" s="1"/>
  <c r="J2329" i="1"/>
  <c r="K2329" i="1" s="1"/>
  <c r="J2355" i="1"/>
  <c r="K2355" i="1" s="1"/>
  <c r="J2380" i="1"/>
  <c r="K2380" i="1" s="1"/>
  <c r="J2408" i="1"/>
  <c r="K2408" i="1" s="1"/>
  <c r="J2433" i="1"/>
  <c r="K2433" i="1" s="1"/>
  <c r="J2458" i="1"/>
  <c r="K2458" i="1" s="1"/>
  <c r="J2487" i="1"/>
  <c r="K2487" i="1" s="1"/>
  <c r="J2507" i="1"/>
  <c r="K2507" i="1" s="1"/>
  <c r="J2524" i="1"/>
  <c r="K2524" i="1" s="1"/>
  <c r="J2543" i="1"/>
  <c r="K2543" i="1" s="1"/>
  <c r="J2560" i="1"/>
  <c r="K2560" i="1" s="1"/>
  <c r="J2576" i="1"/>
  <c r="K2576" i="1" s="1"/>
  <c r="J2596" i="1"/>
  <c r="K2596" i="1" s="1"/>
  <c r="J2612" i="1"/>
  <c r="K2612" i="1" s="1"/>
  <c r="J2628" i="1"/>
  <c r="K2628" i="1" s="1"/>
  <c r="J2648" i="1"/>
  <c r="K2648" i="1" s="1"/>
  <c r="J2664" i="1"/>
  <c r="K2664" i="1" s="1"/>
  <c r="J2681" i="1"/>
  <c r="K2681" i="1" s="1"/>
  <c r="J2700" i="1"/>
  <c r="K2700" i="1" s="1"/>
  <c r="J2717" i="1"/>
  <c r="K2717" i="1" s="1"/>
  <c r="J2733" i="1"/>
  <c r="K2733" i="1" s="1"/>
  <c r="J2753" i="1"/>
  <c r="K2753" i="1" s="1"/>
  <c r="J2769" i="1"/>
  <c r="K2769" i="1" s="1"/>
  <c r="J2785" i="1"/>
  <c r="K2785" i="1" s="1"/>
  <c r="J2805" i="1"/>
  <c r="K2805" i="1" s="1"/>
  <c r="J2821" i="1"/>
  <c r="K2821" i="1" s="1"/>
  <c r="J2838" i="1"/>
  <c r="K2838" i="1" s="1"/>
  <c r="J2857" i="1"/>
  <c r="K2857" i="1" s="1"/>
  <c r="J2874" i="1"/>
  <c r="K2874" i="1" s="1"/>
  <c r="J2890" i="1"/>
  <c r="K2890" i="1" s="1"/>
  <c r="J2910" i="1"/>
  <c r="K2910" i="1" s="1"/>
  <c r="J2926" i="1"/>
  <c r="K2926" i="1" s="1"/>
  <c r="J2943" i="1"/>
  <c r="K2943" i="1" s="1"/>
  <c r="J2962" i="1"/>
  <c r="K2962" i="1" s="1"/>
  <c r="J2979" i="1"/>
  <c r="K2979" i="1" s="1"/>
  <c r="J2995" i="1"/>
  <c r="K2995" i="1" s="1"/>
  <c r="J3015" i="1"/>
  <c r="K3015" i="1" s="1"/>
  <c r="J3031" i="1"/>
  <c r="K3031" i="1" s="1"/>
  <c r="J3047" i="1"/>
  <c r="K3047" i="1" s="1"/>
  <c r="J3067" i="1"/>
  <c r="K3067" i="1" s="1"/>
  <c r="J3083" i="1"/>
  <c r="K3083" i="1" s="1"/>
  <c r="J3100" i="1"/>
  <c r="K3100" i="1" s="1"/>
  <c r="J3119" i="1"/>
  <c r="K3119" i="1" s="1"/>
  <c r="J3136" i="1"/>
  <c r="K3136" i="1" s="1"/>
  <c r="J3152" i="1"/>
  <c r="K3152" i="1" s="1"/>
  <c r="J3172" i="1"/>
  <c r="K3172" i="1" s="1"/>
  <c r="J3188" i="1"/>
  <c r="K3188" i="1" s="1"/>
  <c r="J3204" i="1"/>
  <c r="K3204" i="1" s="1"/>
  <c r="J3219" i="1"/>
  <c r="K3219" i="1" s="1"/>
  <c r="J3234" i="1"/>
  <c r="K3234" i="1" s="1"/>
  <c r="J3247" i="1"/>
  <c r="K3247" i="1" s="1"/>
  <c r="J3260" i="1"/>
  <c r="K3260" i="1" s="1"/>
  <c r="J3273" i="1"/>
  <c r="K3273" i="1" s="1"/>
  <c r="J3286" i="1"/>
  <c r="K3286" i="1" s="1"/>
  <c r="J3299" i="1"/>
  <c r="K3299" i="1" s="1"/>
  <c r="J3312" i="1"/>
  <c r="K3312" i="1" s="1"/>
  <c r="J3325" i="1"/>
  <c r="K3325" i="1" s="1"/>
  <c r="J3339" i="1"/>
  <c r="K3339" i="1" s="1"/>
  <c r="J3352" i="1"/>
  <c r="K3352" i="1" s="1"/>
  <c r="J3365" i="1"/>
  <c r="K3365" i="1" s="1"/>
  <c r="J3378" i="1"/>
  <c r="K3378" i="1" s="1"/>
  <c r="J3391" i="1"/>
  <c r="K3391" i="1" s="1"/>
  <c r="J3404" i="1"/>
  <c r="K3404" i="1" s="1"/>
  <c r="J3417" i="1"/>
  <c r="K3417" i="1" s="1"/>
  <c r="J3430" i="1"/>
  <c r="K3430" i="1" s="1"/>
  <c r="J3443" i="1"/>
  <c r="K3443" i="1" s="1"/>
  <c r="J3456" i="1"/>
  <c r="K3456" i="1" s="1"/>
  <c r="J3469" i="1"/>
  <c r="K3469" i="1" s="1"/>
  <c r="J3483" i="1"/>
  <c r="K3483" i="1" s="1"/>
  <c r="J3496" i="1"/>
  <c r="K3496" i="1" s="1"/>
  <c r="J3509" i="1"/>
  <c r="K3509" i="1" s="1"/>
  <c r="J3522" i="1"/>
  <c r="K3522" i="1" s="1"/>
  <c r="J3535" i="1"/>
  <c r="K3535" i="1" s="1"/>
  <c r="J3548" i="1"/>
  <c r="K3548" i="1" s="1"/>
  <c r="J3561" i="1"/>
  <c r="K3561" i="1" s="1"/>
  <c r="J3574" i="1"/>
  <c r="K3574" i="1" s="1"/>
  <c r="J3587" i="1"/>
  <c r="K3587" i="1" s="1"/>
  <c r="J3600" i="1"/>
  <c r="K3600" i="1" s="1"/>
  <c r="J3613" i="1"/>
  <c r="K3613" i="1" s="1"/>
  <c r="J3627" i="1"/>
  <c r="K3627" i="1" s="1"/>
  <c r="J3640" i="1"/>
  <c r="K3640" i="1" s="1"/>
  <c r="J3653" i="1"/>
  <c r="K3653" i="1" s="1"/>
  <c r="J3666" i="1"/>
  <c r="K3666" i="1" s="1"/>
  <c r="J3679" i="1"/>
  <c r="K3679" i="1" s="1"/>
  <c r="J3692" i="1"/>
  <c r="K3692" i="1" s="1"/>
  <c r="J3705" i="1"/>
  <c r="K3705" i="1" s="1"/>
  <c r="J3718" i="1"/>
  <c r="K3718" i="1" s="1"/>
  <c r="J40" i="1"/>
  <c r="K40" i="1" s="1"/>
  <c r="J105" i="1"/>
  <c r="K105" i="1" s="1"/>
  <c r="J171" i="1"/>
  <c r="K171" i="1" s="1"/>
  <c r="J244" i="1"/>
  <c r="K244" i="1" s="1"/>
  <c r="J309" i="1"/>
  <c r="K309" i="1" s="1"/>
  <c r="J375" i="1"/>
  <c r="K375" i="1" s="1"/>
  <c r="J444" i="1"/>
  <c r="K444" i="1" s="1"/>
  <c r="J510" i="1"/>
  <c r="K510" i="1" s="1"/>
  <c r="J575" i="1"/>
  <c r="K575" i="1" s="1"/>
  <c r="J628" i="1"/>
  <c r="K628" i="1" s="1"/>
  <c r="J666" i="1"/>
  <c r="K666" i="1" s="1"/>
  <c r="J704" i="1"/>
  <c r="K704" i="1" s="1"/>
  <c r="J744" i="1"/>
  <c r="K744" i="1" s="1"/>
  <c r="J774" i="1"/>
  <c r="K774" i="1" s="1"/>
  <c r="J805" i="1"/>
  <c r="K805" i="1" s="1"/>
  <c r="J838" i="1"/>
  <c r="K838" i="1" s="1"/>
  <c r="J869" i="1"/>
  <c r="K869" i="1" s="1"/>
  <c r="J899" i="1"/>
  <c r="K899" i="1" s="1"/>
  <c r="J932" i="1"/>
  <c r="K932" i="1" s="1"/>
  <c r="J964" i="1"/>
  <c r="K964" i="1" s="1"/>
  <c r="J993" i="1"/>
  <c r="K993" i="1" s="1"/>
  <c r="J1028" i="1"/>
  <c r="K1028" i="1" s="1"/>
  <c r="J1055" i="1"/>
  <c r="K1055" i="1" s="1"/>
  <c r="J1081" i="1"/>
  <c r="K1081" i="1" s="1"/>
  <c r="J1110" i="1"/>
  <c r="K1110" i="1" s="1"/>
  <c r="J1135" i="1"/>
  <c r="K1135" i="1" s="1"/>
  <c r="J1160" i="1"/>
  <c r="K1160" i="1" s="1"/>
  <c r="J1188" i="1"/>
  <c r="K1188" i="1" s="1"/>
  <c r="J1213" i="1"/>
  <c r="K1213" i="1" s="1"/>
  <c r="J1239" i="1"/>
  <c r="K1239" i="1" s="1"/>
  <c r="J1267" i="1"/>
  <c r="K1267" i="1" s="1"/>
  <c r="J1292" i="1"/>
  <c r="K1292" i="1" s="1"/>
  <c r="J1317" i="1"/>
  <c r="K1317" i="1" s="1"/>
  <c r="J1345" i="1"/>
  <c r="K1345" i="1" s="1"/>
  <c r="J1371" i="1"/>
  <c r="K1371" i="1" s="1"/>
  <c r="J1396" i="1"/>
  <c r="K1396" i="1" s="1"/>
  <c r="J1424" i="1"/>
  <c r="K1424" i="1" s="1"/>
  <c r="J1449" i="1"/>
  <c r="K1449" i="1" s="1"/>
  <c r="J1474" i="1"/>
  <c r="K1474" i="1" s="1"/>
  <c r="J1503" i="1"/>
  <c r="K1503" i="1" s="1"/>
  <c r="J1528" i="1"/>
  <c r="K1528" i="1" s="1"/>
  <c r="J1553" i="1"/>
  <c r="K1553" i="1" s="1"/>
  <c r="J1581" i="1"/>
  <c r="K1581" i="1" s="1"/>
  <c r="J1606" i="1"/>
  <c r="K1606" i="1" s="1"/>
  <c r="J1631" i="1"/>
  <c r="K1631" i="1" s="1"/>
  <c r="J1660" i="1"/>
  <c r="K1660" i="1" s="1"/>
  <c r="J1685" i="1"/>
  <c r="K1685" i="1" s="1"/>
  <c r="J1710" i="1"/>
  <c r="K1710" i="1" s="1"/>
  <c r="J1738" i="1"/>
  <c r="K1738" i="1" s="1"/>
  <c r="J1763" i="1"/>
  <c r="K1763" i="1" s="1"/>
  <c r="J1788" i="1"/>
  <c r="K1788" i="1" s="1"/>
  <c r="J1817" i="1"/>
  <c r="K1817" i="1" s="1"/>
  <c r="J1842" i="1"/>
  <c r="K1842" i="1" s="1"/>
  <c r="J1867" i="1"/>
  <c r="K1867" i="1" s="1"/>
  <c r="J1895" i="1"/>
  <c r="K1895" i="1" s="1"/>
  <c r="J1920" i="1"/>
  <c r="K1920" i="1" s="1"/>
  <c r="J47" i="1"/>
  <c r="K47" i="1" s="1"/>
  <c r="J168" i="1"/>
  <c r="K168" i="1" s="1"/>
  <c r="J248" i="1"/>
  <c r="K248" i="1" s="1"/>
  <c r="J368" i="1"/>
  <c r="K368" i="1" s="1"/>
  <c r="J448" i="1"/>
  <c r="K448" i="1" s="1"/>
  <c r="J573" i="1"/>
  <c r="K573" i="1" s="1"/>
  <c r="J631" i="1"/>
  <c r="K631" i="1" s="1"/>
  <c r="J702" i="1"/>
  <c r="K702" i="1" s="1"/>
  <c r="J748" i="1"/>
  <c r="K748" i="1" s="1"/>
  <c r="J801" i="1"/>
  <c r="K801" i="1" s="1"/>
  <c r="J843" i="1"/>
  <c r="K843" i="1" s="1"/>
  <c r="J897" i="1"/>
  <c r="K897" i="1" s="1"/>
  <c r="J937" i="1"/>
  <c r="K937" i="1" s="1"/>
  <c r="J991" i="1"/>
  <c r="K991" i="1" s="1"/>
  <c r="J1031" i="1"/>
  <c r="K1031" i="1" s="1"/>
  <c r="J1079" i="1"/>
  <c r="K1079" i="1" s="1"/>
  <c r="J1113" i="1"/>
  <c r="K1113" i="1" s="1"/>
  <c r="J1158" i="1"/>
  <c r="K1158" i="1" s="1"/>
  <c r="J1192" i="1"/>
  <c r="K1192" i="1" s="1"/>
  <c r="J1236" i="1"/>
  <c r="K1236" i="1" s="1"/>
  <c r="J1270" i="1"/>
  <c r="K1270" i="1" s="1"/>
  <c r="J1315" i="1"/>
  <c r="K1315" i="1" s="1"/>
  <c r="J1349" i="1"/>
  <c r="K1349" i="1" s="1"/>
  <c r="J1393" i="1"/>
  <c r="K1393" i="1" s="1"/>
  <c r="J1427" i="1"/>
  <c r="K1427" i="1" s="1"/>
  <c r="J1472" i="1"/>
  <c r="K1472" i="1" s="1"/>
  <c r="J1506" i="1"/>
  <c r="K1506" i="1" s="1"/>
  <c r="J1551" i="1"/>
  <c r="K1551" i="1" s="1"/>
  <c r="J1584" i="1"/>
  <c r="K1584" i="1" s="1"/>
  <c r="J1629" i="1"/>
  <c r="K1629" i="1" s="1"/>
  <c r="J1663" i="1"/>
  <c r="K1663" i="1" s="1"/>
  <c r="J1708" i="1"/>
  <c r="K1708" i="1" s="1"/>
  <c r="J1741" i="1"/>
  <c r="K1741" i="1" s="1"/>
  <c r="J1786" i="1"/>
  <c r="K1786" i="1" s="1"/>
  <c r="J1820" i="1"/>
  <c r="K1820" i="1" s="1"/>
  <c r="J1865" i="1"/>
  <c r="K1865" i="1" s="1"/>
  <c r="J1899" i="1"/>
  <c r="K1899" i="1" s="1"/>
  <c r="J1943" i="1"/>
  <c r="K1943" i="1" s="1"/>
  <c r="J1975" i="1"/>
  <c r="K1975" i="1" s="1"/>
  <c r="J2003" i="1"/>
  <c r="K2003" i="1" s="1"/>
  <c r="J2043" i="1"/>
  <c r="K2043" i="1" s="1"/>
  <c r="J2079" i="1"/>
  <c r="K2079" i="1" s="1"/>
  <c r="J2115" i="1"/>
  <c r="K2115" i="1" s="1"/>
  <c r="J2154" i="1"/>
  <c r="K2154" i="1" s="1"/>
  <c r="J2182" i="1"/>
  <c r="K2182" i="1" s="1"/>
  <c r="J2218" i="1"/>
  <c r="K2218" i="1" s="1"/>
  <c r="J2257" i="1"/>
  <c r="K2257" i="1" s="1"/>
  <c r="J2289" i="1"/>
  <c r="K2289" i="1" s="1"/>
  <c r="J2317" i="1"/>
  <c r="K2317" i="1" s="1"/>
  <c r="J2357" i="1"/>
  <c r="K2357" i="1" s="1"/>
  <c r="J2393" i="1"/>
  <c r="K2393" i="1" s="1"/>
  <c r="J2429" i="1"/>
  <c r="K2429" i="1" s="1"/>
  <c r="J2468" i="1"/>
  <c r="K2468" i="1" s="1"/>
  <c r="J2496" i="1"/>
  <c r="K2496" i="1" s="1"/>
  <c r="J2519" i="1"/>
  <c r="K2519" i="1" s="1"/>
  <c r="J2545" i="1"/>
  <c r="K2545" i="1" s="1"/>
  <c r="J2568" i="1"/>
  <c r="K2568" i="1" s="1"/>
  <c r="J2588" i="1"/>
  <c r="K2588" i="1" s="1"/>
  <c r="J2614" i="1"/>
  <c r="K2614" i="1" s="1"/>
  <c r="J2637" i="1"/>
  <c r="K2637" i="1" s="1"/>
  <c r="J2660" i="1"/>
  <c r="K2660" i="1" s="1"/>
  <c r="J2686" i="1"/>
  <c r="K2686" i="1" s="1"/>
  <c r="J2706" i="1"/>
  <c r="K2706" i="1" s="1"/>
  <c r="J2729" i="1"/>
  <c r="K2729" i="1" s="1"/>
  <c r="J2755" i="1"/>
  <c r="K2755" i="1" s="1"/>
  <c r="J2778" i="1"/>
  <c r="K2778" i="1" s="1"/>
  <c r="J2797" i="1"/>
  <c r="K2797" i="1" s="1"/>
  <c r="J2824" i="1"/>
  <c r="K2824" i="1" s="1"/>
  <c r="J2847" i="1"/>
  <c r="K2847" i="1" s="1"/>
  <c r="J2869" i="1"/>
  <c r="K2869" i="1" s="1"/>
  <c r="J2896" i="1"/>
  <c r="K2896" i="1" s="1"/>
  <c r="J2915" i="1"/>
  <c r="K2915" i="1" s="1"/>
  <c r="J2938" i="1"/>
  <c r="K2938" i="1" s="1"/>
  <c r="J2964" i="1"/>
  <c r="K2964" i="1" s="1"/>
  <c r="J2987" i="1"/>
  <c r="K2987" i="1" s="1"/>
  <c r="J3007" i="1"/>
  <c r="K3007" i="1" s="1"/>
  <c r="J3033" i="1"/>
  <c r="K3033" i="1" s="1"/>
  <c r="J3056" i="1"/>
  <c r="K3056" i="1" s="1"/>
  <c r="J3079" i="1"/>
  <c r="K3079" i="1" s="1"/>
  <c r="J3105" i="1"/>
  <c r="K3105" i="1" s="1"/>
  <c r="J3125" i="1"/>
  <c r="K3125" i="1" s="1"/>
  <c r="J3148" i="1"/>
  <c r="K3148" i="1" s="1"/>
  <c r="J3174" i="1"/>
  <c r="K3174" i="1" s="1"/>
  <c r="J3197" i="1"/>
  <c r="K3197" i="1" s="1"/>
  <c r="J3214" i="1"/>
  <c r="K3214" i="1" s="1"/>
  <c r="J3232" i="1"/>
  <c r="K3232" i="1" s="1"/>
  <c r="J3249" i="1"/>
  <c r="K3249" i="1" s="1"/>
  <c r="J3264" i="1"/>
  <c r="K3264" i="1" s="1"/>
  <c r="J3280" i="1"/>
  <c r="K3280" i="1" s="1"/>
  <c r="J3295" i="1"/>
  <c r="K3295" i="1" s="1"/>
  <c r="J3311" i="1"/>
  <c r="K3311" i="1" s="1"/>
  <c r="J3328" i="1"/>
  <c r="K3328" i="1" s="1"/>
  <c r="J3343" i="1"/>
  <c r="K3343" i="1" s="1"/>
  <c r="J3358" i="1"/>
  <c r="K3358" i="1" s="1"/>
  <c r="J3373" i="1"/>
  <c r="K3373" i="1" s="1"/>
  <c r="J3390" i="1"/>
  <c r="K3390" i="1" s="1"/>
  <c r="J3406" i="1"/>
  <c r="K3406" i="1" s="1"/>
  <c r="J3421" i="1"/>
  <c r="K3421" i="1" s="1"/>
  <c r="J3437" i="1"/>
  <c r="K3437" i="1" s="1"/>
  <c r="J3452" i="1"/>
  <c r="K3452" i="1" s="1"/>
  <c r="J3468" i="1"/>
  <c r="K3468" i="1" s="1"/>
  <c r="J3485" i="1"/>
  <c r="K3485" i="1" s="1"/>
  <c r="J3500" i="1"/>
  <c r="K3500" i="1" s="1"/>
  <c r="J3515" i="1"/>
  <c r="K3515" i="1" s="1"/>
  <c r="J3531" i="1"/>
  <c r="K3531" i="1" s="1"/>
  <c r="J3547" i="1"/>
  <c r="K3547" i="1" s="1"/>
  <c r="J3563" i="1"/>
  <c r="K3563" i="1" s="1"/>
  <c r="J3579" i="1"/>
  <c r="K3579" i="1" s="1"/>
  <c r="J3594" i="1"/>
  <c r="K3594" i="1" s="1"/>
  <c r="J3609" i="1"/>
  <c r="K3609" i="1" s="1"/>
  <c r="J3625" i="1"/>
  <c r="K3625" i="1" s="1"/>
  <c r="J3642" i="1"/>
  <c r="K3642" i="1" s="1"/>
  <c r="J3657" i="1"/>
  <c r="K3657" i="1" s="1"/>
  <c r="J3672" i="1"/>
  <c r="K3672" i="1" s="1"/>
  <c r="J3688" i="1"/>
  <c r="K3688" i="1" s="1"/>
  <c r="J3704" i="1"/>
  <c r="K3704" i="1" s="1"/>
  <c r="J3720" i="1"/>
  <c r="K3720" i="1" s="1"/>
  <c r="J3735" i="1"/>
  <c r="K3735" i="1" s="1"/>
  <c r="J3749" i="1"/>
  <c r="K3749" i="1" s="1"/>
  <c r="J3763" i="1"/>
  <c r="K3763" i="1" s="1"/>
  <c r="J3777" i="1"/>
  <c r="K3777" i="1" s="1"/>
  <c r="J3791" i="1"/>
  <c r="K3791" i="1" s="1"/>
  <c r="J3804" i="1"/>
  <c r="K3804" i="1" s="1"/>
  <c r="J3817" i="1"/>
  <c r="K3817" i="1" s="1"/>
  <c r="J3831" i="1"/>
  <c r="K3831" i="1" s="1"/>
  <c r="J3844" i="1"/>
  <c r="K3844" i="1" s="1"/>
  <c r="J3857" i="1"/>
  <c r="K3857" i="1" s="1"/>
  <c r="J3870" i="1"/>
  <c r="K3870" i="1" s="1"/>
  <c r="J3883" i="1"/>
  <c r="K3883" i="1" s="1"/>
  <c r="J3896" i="1"/>
  <c r="K3896" i="1" s="1"/>
  <c r="J3909" i="1"/>
  <c r="K3909" i="1" s="1"/>
  <c r="J3922" i="1"/>
  <c r="K3922" i="1" s="1"/>
  <c r="J3935" i="1"/>
  <c r="K3935" i="1" s="1"/>
  <c r="J3948" i="1"/>
  <c r="K3948" i="1" s="1"/>
  <c r="J3961" i="1"/>
  <c r="K3961" i="1" s="1"/>
  <c r="J3975" i="1"/>
  <c r="K3975" i="1" s="1"/>
  <c r="J3988" i="1"/>
  <c r="K3988" i="1" s="1"/>
  <c r="J4001" i="1"/>
  <c r="K4001" i="1" s="1"/>
  <c r="J4014" i="1"/>
  <c r="K4014" i="1" s="1"/>
  <c r="J4027" i="1"/>
  <c r="K4027" i="1" s="1"/>
  <c r="J4040" i="1"/>
  <c r="K4040" i="1" s="1"/>
  <c r="J4053" i="1"/>
  <c r="K4053" i="1" s="1"/>
  <c r="J4066" i="1"/>
  <c r="K4066" i="1" s="1"/>
  <c r="J4079" i="1"/>
  <c r="K4079" i="1" s="1"/>
  <c r="J4092" i="1"/>
  <c r="K4092" i="1" s="1"/>
  <c r="J4105" i="1"/>
  <c r="K4105" i="1" s="1"/>
  <c r="J4119" i="1"/>
  <c r="K4119" i="1" s="1"/>
  <c r="J4132" i="1"/>
  <c r="K4132" i="1" s="1"/>
  <c r="J4145" i="1"/>
  <c r="K4145" i="1" s="1"/>
  <c r="J4158" i="1"/>
  <c r="K4158" i="1" s="1"/>
  <c r="J4171" i="1"/>
  <c r="K4171" i="1" s="1"/>
  <c r="J4184" i="1"/>
  <c r="K4184" i="1" s="1"/>
  <c r="J4197" i="1"/>
  <c r="K4197" i="1" s="1"/>
  <c r="J4210" i="1"/>
  <c r="K4210" i="1" s="1"/>
  <c r="J4223" i="1"/>
  <c r="K4223" i="1" s="1"/>
  <c r="J4236" i="1"/>
  <c r="K4236" i="1" s="1"/>
  <c r="J4249" i="1"/>
  <c r="K4249" i="1" s="1"/>
  <c r="J4263" i="1"/>
  <c r="K4263" i="1" s="1"/>
  <c r="J4276" i="1"/>
  <c r="K4276" i="1" s="1"/>
  <c r="J4289" i="1"/>
  <c r="K4289" i="1" s="1"/>
  <c r="J4302" i="1"/>
  <c r="K4302" i="1" s="1"/>
  <c r="J4315" i="1"/>
  <c r="K4315" i="1" s="1"/>
  <c r="J4328" i="1"/>
  <c r="K4328" i="1" s="1"/>
  <c r="J4341" i="1"/>
  <c r="K4341" i="1" s="1"/>
  <c r="J4354" i="1"/>
  <c r="K4354" i="1" s="1"/>
  <c r="J4367" i="1"/>
  <c r="K4367" i="1" s="1"/>
  <c r="J4380" i="1"/>
  <c r="K4380" i="1" s="1"/>
  <c r="J4393" i="1"/>
  <c r="K4393" i="1" s="1"/>
  <c r="J4407" i="1"/>
  <c r="K4407" i="1" s="1"/>
  <c r="J4420" i="1"/>
  <c r="K4420" i="1" s="1"/>
  <c r="J4433" i="1"/>
  <c r="K4433" i="1" s="1"/>
  <c r="J4446" i="1"/>
  <c r="K4446" i="1" s="1"/>
  <c r="J4459" i="1"/>
  <c r="K4459" i="1" s="1"/>
  <c r="J4472" i="1"/>
  <c r="K4472" i="1" s="1"/>
  <c r="J4485" i="1"/>
  <c r="K4485" i="1" s="1"/>
  <c r="J4498" i="1"/>
  <c r="K4498" i="1" s="1"/>
  <c r="J4511" i="1"/>
  <c r="K4511" i="1" s="1"/>
  <c r="J4524" i="1"/>
  <c r="K4524" i="1" s="1"/>
  <c r="J4537" i="1"/>
  <c r="K4537" i="1" s="1"/>
  <c r="J4551" i="1"/>
  <c r="K4551" i="1" s="1"/>
  <c r="J4564" i="1"/>
  <c r="K4564" i="1" s="1"/>
  <c r="J4577" i="1"/>
  <c r="K4577" i="1" s="1"/>
  <c r="J4590" i="1"/>
  <c r="K4590" i="1" s="1"/>
  <c r="J4603" i="1"/>
  <c r="K4603" i="1" s="1"/>
  <c r="J4616" i="1"/>
  <c r="K4616" i="1" s="1"/>
  <c r="J4629" i="1"/>
  <c r="K4629" i="1" s="1"/>
  <c r="J4642" i="1"/>
  <c r="K4642" i="1" s="1"/>
  <c r="J4655" i="1"/>
  <c r="K4655" i="1" s="1"/>
  <c r="J4668" i="1"/>
  <c r="K4668" i="1" s="1"/>
  <c r="J4681" i="1"/>
  <c r="K4681" i="1" s="1"/>
  <c r="J4695" i="1"/>
  <c r="K4695" i="1" s="1"/>
  <c r="J4708" i="1"/>
  <c r="K4708" i="1" s="1"/>
  <c r="J4721" i="1"/>
  <c r="K4721" i="1" s="1"/>
  <c r="J4734" i="1"/>
  <c r="K4734" i="1" s="1"/>
  <c r="J4747" i="1"/>
  <c r="K4747" i="1" s="1"/>
  <c r="J4760" i="1"/>
  <c r="K4760" i="1" s="1"/>
  <c r="J4773" i="1"/>
  <c r="K4773" i="1" s="1"/>
  <c r="J4786" i="1"/>
  <c r="K4786" i="1" s="1"/>
  <c r="J4799" i="1"/>
  <c r="K4799" i="1" s="1"/>
  <c r="J4812" i="1"/>
  <c r="K4812" i="1" s="1"/>
  <c r="J4825" i="1"/>
  <c r="K4825" i="1" s="1"/>
  <c r="J4839" i="1"/>
  <c r="K4839" i="1" s="1"/>
  <c r="J4852" i="1"/>
  <c r="K4852" i="1" s="1"/>
  <c r="J4865" i="1"/>
  <c r="K4865" i="1" s="1"/>
  <c r="J4878" i="1"/>
  <c r="K4878" i="1" s="1"/>
  <c r="J4891" i="1"/>
  <c r="K4891" i="1" s="1"/>
  <c r="J4904" i="1"/>
  <c r="K4904" i="1" s="1"/>
  <c r="J4917" i="1"/>
  <c r="K4917" i="1" s="1"/>
  <c r="J4930" i="1"/>
  <c r="K4930" i="1" s="1"/>
  <c r="J4943" i="1"/>
  <c r="K4943" i="1" s="1"/>
  <c r="J4956" i="1"/>
  <c r="K4956" i="1" s="1"/>
  <c r="J4969" i="1"/>
  <c r="K4969" i="1" s="1"/>
  <c r="J4983" i="1"/>
  <c r="K4983" i="1" s="1"/>
  <c r="J4996" i="1"/>
  <c r="K4996" i="1" s="1"/>
  <c r="J64" i="1"/>
  <c r="K64" i="1" s="1"/>
  <c r="J169" i="1"/>
  <c r="K169" i="1" s="1"/>
  <c r="J263" i="1"/>
  <c r="K263" i="1" s="1"/>
  <c r="J369" i="1"/>
  <c r="K369" i="1" s="1"/>
  <c r="J468" i="1"/>
  <c r="K468" i="1" s="1"/>
  <c r="J574" i="1"/>
  <c r="K574" i="1" s="1"/>
  <c r="J641" i="1"/>
  <c r="K641" i="1" s="1"/>
  <c r="J703" i="1"/>
  <c r="K703" i="1" s="1"/>
  <c r="J755" i="1"/>
  <c r="K755" i="1" s="1"/>
  <c r="J803" i="1"/>
  <c r="K803" i="1" s="1"/>
  <c r="J849" i="1"/>
  <c r="K849" i="1" s="1"/>
  <c r="J898" i="1"/>
  <c r="K898" i="1" s="1"/>
  <c r="J943" i="1"/>
  <c r="K943" i="1" s="1"/>
  <c r="J992" i="1"/>
  <c r="K992" i="1" s="1"/>
  <c r="J1037" i="1"/>
  <c r="K1037" i="1" s="1"/>
  <c r="J1080" i="1"/>
  <c r="K1080" i="1" s="1"/>
  <c r="J1119" i="1"/>
  <c r="K1119" i="1" s="1"/>
  <c r="J1159" i="1"/>
  <c r="K1159" i="1" s="1"/>
  <c r="J1197" i="1"/>
  <c r="K1197" i="1" s="1"/>
  <c r="J1237" i="1"/>
  <c r="K1237" i="1" s="1"/>
  <c r="J1276" i="1"/>
  <c r="K1276" i="1" s="1"/>
  <c r="J1316" i="1"/>
  <c r="K1316" i="1" s="1"/>
  <c r="J1354" i="1"/>
  <c r="K1354" i="1" s="1"/>
  <c r="J1395" i="1"/>
  <c r="K1395" i="1" s="1"/>
  <c r="J1433" i="1"/>
  <c r="K1433" i="1" s="1"/>
  <c r="J1473" i="1"/>
  <c r="K1473" i="1" s="1"/>
  <c r="J1511" i="1"/>
  <c r="K1511" i="1" s="1"/>
  <c r="J1552" i="1"/>
  <c r="K1552" i="1" s="1"/>
  <c r="J1590" i="1"/>
  <c r="K1590" i="1" s="1"/>
  <c r="J1630" i="1"/>
  <c r="K1630" i="1" s="1"/>
  <c r="J1668" i="1"/>
  <c r="K1668" i="1" s="1"/>
  <c r="J1709" i="1"/>
  <c r="K1709" i="1" s="1"/>
  <c r="J1747" i="1"/>
  <c r="K1747" i="1" s="1"/>
  <c r="J1787" i="1"/>
  <c r="K1787" i="1" s="1"/>
  <c r="J1825" i="1"/>
  <c r="K1825" i="1" s="1"/>
  <c r="J1866" i="1"/>
  <c r="K1866" i="1" s="1"/>
  <c r="J1904" i="1"/>
  <c r="K1904" i="1" s="1"/>
  <c r="J1944" i="1"/>
  <c r="K1944" i="1" s="1"/>
  <c r="J1976" i="1"/>
  <c r="K1976" i="1" s="1"/>
  <c r="J2009" i="1"/>
  <c r="K2009" i="1" s="1"/>
  <c r="J2048" i="1"/>
  <c r="K2048" i="1" s="1"/>
  <c r="J2080" i="1"/>
  <c r="K2080" i="1" s="1"/>
  <c r="J2116" i="1"/>
  <c r="K2116" i="1" s="1"/>
  <c r="J2155" i="1"/>
  <c r="K2155" i="1" s="1"/>
  <c r="J2183" i="1"/>
  <c r="K2183" i="1" s="1"/>
  <c r="J2219" i="1"/>
  <c r="K2219" i="1" s="1"/>
  <c r="J2259" i="1"/>
  <c r="K2259" i="1" s="1"/>
  <c r="J2290" i="1"/>
  <c r="K2290" i="1" s="1"/>
  <c r="J2323" i="1"/>
  <c r="K2323" i="1" s="1"/>
  <c r="J2362" i="1"/>
  <c r="K2362" i="1" s="1"/>
  <c r="J2394" i="1"/>
  <c r="K2394" i="1" s="1"/>
  <c r="J2430" i="1"/>
  <c r="K2430" i="1" s="1"/>
  <c r="J2469" i="1"/>
  <c r="K2469" i="1" s="1"/>
  <c r="J2497" i="1"/>
  <c r="K2497" i="1" s="1"/>
  <c r="J2520" i="1"/>
  <c r="K2520" i="1" s="1"/>
  <c r="J2547" i="1"/>
  <c r="K2547" i="1" s="1"/>
  <c r="J2569" i="1"/>
  <c r="K2569" i="1" s="1"/>
  <c r="J2589" i="1"/>
  <c r="K2589" i="1" s="1"/>
  <c r="J65" i="1"/>
  <c r="K65" i="1" s="1"/>
  <c r="J172" i="1"/>
  <c r="K172" i="1" s="1"/>
  <c r="J264" i="1"/>
  <c r="K264" i="1" s="1"/>
  <c r="J377" i="1"/>
  <c r="K377" i="1" s="1"/>
  <c r="J469" i="1"/>
  <c r="K469" i="1" s="1"/>
  <c r="J576" i="1"/>
  <c r="K576" i="1" s="1"/>
  <c r="J642" i="1"/>
  <c r="K642" i="1" s="1"/>
  <c r="J705" i="1"/>
  <c r="K705" i="1" s="1"/>
  <c r="J756" i="1"/>
  <c r="K756" i="1" s="1"/>
  <c r="J807" i="1"/>
  <c r="K807" i="1" s="1"/>
  <c r="J850" i="1"/>
  <c r="K850" i="1" s="1"/>
  <c r="J900" i="1"/>
  <c r="K900" i="1" s="1"/>
  <c r="J944" i="1"/>
  <c r="K944" i="1" s="1"/>
  <c r="J994" i="1"/>
  <c r="K994" i="1" s="1"/>
  <c r="J1039" i="1"/>
  <c r="K1039" i="1" s="1"/>
  <c r="J1083" i="1"/>
  <c r="K1083" i="1" s="1"/>
  <c r="J1120" i="1"/>
  <c r="K1120" i="1" s="1"/>
  <c r="J1161" i="1"/>
  <c r="K1161" i="1" s="1"/>
  <c r="J1198" i="1"/>
  <c r="K1198" i="1" s="1"/>
  <c r="J1240" i="1"/>
  <c r="K1240" i="1" s="1"/>
  <c r="J1277" i="1"/>
  <c r="K1277" i="1" s="1"/>
  <c r="J1318" i="1"/>
  <c r="K1318" i="1" s="1"/>
  <c r="J1355" i="1"/>
  <c r="K1355" i="1" s="1"/>
  <c r="J1397" i="1"/>
  <c r="K1397" i="1" s="1"/>
  <c r="J1434" i="1"/>
  <c r="K1434" i="1" s="1"/>
  <c r="J1475" i="1"/>
  <c r="K1475" i="1" s="1"/>
  <c r="J1512" i="1"/>
  <c r="K1512" i="1" s="1"/>
  <c r="J1554" i="1"/>
  <c r="K1554" i="1" s="1"/>
  <c r="J1591" i="1"/>
  <c r="K1591" i="1" s="1"/>
  <c r="J1632" i="1"/>
  <c r="K1632" i="1" s="1"/>
  <c r="J1669" i="1"/>
  <c r="K1669" i="1" s="1"/>
  <c r="J1711" i="1"/>
  <c r="K1711" i="1" s="1"/>
  <c r="J1748" i="1"/>
  <c r="K1748" i="1" s="1"/>
  <c r="J1789" i="1"/>
  <c r="K1789" i="1" s="1"/>
  <c r="J1827" i="1"/>
  <c r="K1827" i="1" s="1"/>
  <c r="J1868" i="1"/>
  <c r="K1868" i="1" s="1"/>
  <c r="J1905" i="1"/>
  <c r="K1905" i="1" s="1"/>
  <c r="J1945" i="1"/>
  <c r="K1945" i="1" s="1"/>
  <c r="J1977" i="1"/>
  <c r="K1977" i="1" s="1"/>
  <c r="J2016" i="1"/>
  <c r="K2016" i="1" s="1"/>
  <c r="J2052" i="1"/>
  <c r="K2052" i="1" s="1"/>
  <c r="J2081" i="1"/>
  <c r="K2081" i="1" s="1"/>
  <c r="J2120" i="1"/>
  <c r="K2120" i="1" s="1"/>
  <c r="J2156" i="1"/>
  <c r="K2156" i="1" s="1"/>
  <c r="J2192" i="1"/>
  <c r="K2192" i="1" s="1"/>
  <c r="J2231" i="1"/>
  <c r="K2231" i="1" s="1"/>
  <c r="J2260" i="1"/>
  <c r="K2260" i="1" s="1"/>
  <c r="J2291" i="1"/>
  <c r="K2291" i="1" s="1"/>
  <c r="J2331" i="1"/>
  <c r="K2331" i="1" s="1"/>
  <c r="J2367" i="1"/>
  <c r="K2367" i="1" s="1"/>
  <c r="J2395" i="1"/>
  <c r="K2395" i="1" s="1"/>
  <c r="J2434" i="1"/>
  <c r="K2434" i="1" s="1"/>
  <c r="J2470" i="1"/>
  <c r="K2470" i="1" s="1"/>
  <c r="J2502" i="1"/>
  <c r="K2502" i="1" s="1"/>
  <c r="J2528" i="1"/>
  <c r="K2528" i="1" s="1"/>
  <c r="J2548" i="1"/>
  <c r="K2548" i="1" s="1"/>
  <c r="J2571" i="1"/>
  <c r="K2571" i="1" s="1"/>
  <c r="J2597" i="1"/>
  <c r="K2597" i="1" s="1"/>
  <c r="J2620" i="1"/>
  <c r="K2620" i="1" s="1"/>
  <c r="J2639" i="1"/>
  <c r="K2639" i="1" s="1"/>
  <c r="J2665" i="1"/>
  <c r="K2665" i="1" s="1"/>
  <c r="J2688" i="1"/>
  <c r="K2688" i="1" s="1"/>
  <c r="J2711" i="1"/>
  <c r="K2711" i="1" s="1"/>
  <c r="J2737" i="1"/>
  <c r="K2737" i="1" s="1"/>
  <c r="J2757" i="1"/>
  <c r="K2757" i="1" s="1"/>
  <c r="J2780" i="1"/>
  <c r="K2780" i="1" s="1"/>
  <c r="J2806" i="1"/>
  <c r="K2806" i="1" s="1"/>
  <c r="J2829" i="1"/>
  <c r="K2829" i="1" s="1"/>
  <c r="J2849" i="1"/>
  <c r="K2849" i="1" s="1"/>
  <c r="J2875" i="1"/>
  <c r="K2875" i="1" s="1"/>
  <c r="J2898" i="1"/>
  <c r="K2898" i="1" s="1"/>
  <c r="J2921" i="1"/>
  <c r="K2921" i="1" s="1"/>
  <c r="J2947" i="1"/>
  <c r="K2947" i="1" s="1"/>
  <c r="J2967" i="1"/>
  <c r="K2967" i="1" s="1"/>
  <c r="J2989" i="1"/>
  <c r="K2989" i="1" s="1"/>
  <c r="J3016" i="1"/>
  <c r="K3016" i="1" s="1"/>
  <c r="J3039" i="1"/>
  <c r="K3039" i="1" s="1"/>
  <c r="J3058" i="1"/>
  <c r="K3058" i="1" s="1"/>
  <c r="J3084" i="1"/>
  <c r="K3084" i="1" s="1"/>
  <c r="J3107" i="1"/>
  <c r="K3107" i="1" s="1"/>
  <c r="J3130" i="1"/>
  <c r="K3130" i="1" s="1"/>
  <c r="J3156" i="1"/>
  <c r="K3156" i="1" s="1"/>
  <c r="J3176" i="1"/>
  <c r="K3176" i="1" s="1"/>
  <c r="J3199" i="1"/>
  <c r="K3199" i="1" s="1"/>
  <c r="J3217" i="1"/>
  <c r="K3217" i="1" s="1"/>
  <c r="J3236" i="1"/>
  <c r="K3236" i="1" s="1"/>
  <c r="J3251" i="1"/>
  <c r="K3251" i="1" s="1"/>
  <c r="J3267" i="1"/>
  <c r="K3267" i="1" s="1"/>
  <c r="J3282" i="1"/>
  <c r="K3282" i="1" s="1"/>
  <c r="J3298" i="1"/>
  <c r="K3298" i="1" s="1"/>
  <c r="J3315" i="1"/>
  <c r="K3315" i="1" s="1"/>
  <c r="J3330" i="1"/>
  <c r="K3330" i="1" s="1"/>
  <c r="J3345" i="1"/>
  <c r="K3345" i="1" s="1"/>
  <c r="J3360" i="1"/>
  <c r="K3360" i="1" s="1"/>
  <c r="J3377" i="1"/>
  <c r="K3377" i="1" s="1"/>
  <c r="J3393" i="1"/>
  <c r="K3393" i="1" s="1"/>
  <c r="J3408" i="1"/>
  <c r="K3408" i="1" s="1"/>
  <c r="J3424" i="1"/>
  <c r="K3424" i="1" s="1"/>
  <c r="J3439" i="1"/>
  <c r="K3439" i="1" s="1"/>
  <c r="J3455" i="1"/>
  <c r="K3455" i="1" s="1"/>
  <c r="J3472" i="1"/>
  <c r="K3472" i="1" s="1"/>
  <c r="J3487" i="1"/>
  <c r="K3487" i="1" s="1"/>
  <c r="J3502" i="1"/>
  <c r="K3502" i="1" s="1"/>
  <c r="J3517" i="1"/>
  <c r="K3517" i="1" s="1"/>
  <c r="J3534" i="1"/>
  <c r="K3534" i="1" s="1"/>
  <c r="J3550" i="1"/>
  <c r="K3550" i="1" s="1"/>
  <c r="J3565" i="1"/>
  <c r="K3565" i="1" s="1"/>
  <c r="J3581" i="1"/>
  <c r="K3581" i="1" s="1"/>
  <c r="J3596" i="1"/>
  <c r="K3596" i="1" s="1"/>
  <c r="J3612" i="1"/>
  <c r="K3612" i="1" s="1"/>
  <c r="J3629" i="1"/>
  <c r="K3629" i="1" s="1"/>
  <c r="J3644" i="1"/>
  <c r="K3644" i="1" s="1"/>
  <c r="J3659" i="1"/>
  <c r="K3659" i="1" s="1"/>
  <c r="J3675" i="1"/>
  <c r="K3675" i="1" s="1"/>
  <c r="J3691" i="1"/>
  <c r="K3691" i="1" s="1"/>
  <c r="J3707" i="1"/>
  <c r="K3707" i="1" s="1"/>
  <c r="J3723" i="1"/>
  <c r="K3723" i="1" s="1"/>
  <c r="J3737" i="1"/>
  <c r="K3737" i="1" s="1"/>
  <c r="J3751" i="1"/>
  <c r="K3751" i="1" s="1"/>
  <c r="J3765" i="1"/>
  <c r="K3765" i="1" s="1"/>
  <c r="J3779" i="1"/>
  <c r="K3779" i="1" s="1"/>
  <c r="J3793" i="1"/>
  <c r="K3793" i="1" s="1"/>
  <c r="J3807" i="1"/>
  <c r="K3807" i="1" s="1"/>
  <c r="J3820" i="1"/>
  <c r="K3820" i="1" s="1"/>
  <c r="J3833" i="1"/>
  <c r="K3833" i="1" s="1"/>
  <c r="J3846" i="1"/>
  <c r="K3846" i="1" s="1"/>
  <c r="J3859" i="1"/>
  <c r="K3859" i="1" s="1"/>
  <c r="J3872" i="1"/>
  <c r="K3872" i="1" s="1"/>
  <c r="J3885" i="1"/>
  <c r="K3885" i="1" s="1"/>
  <c r="J3898" i="1"/>
  <c r="K3898" i="1" s="1"/>
  <c r="J3911" i="1"/>
  <c r="K3911" i="1" s="1"/>
  <c r="J3924" i="1"/>
  <c r="K3924" i="1" s="1"/>
  <c r="J3937" i="1"/>
  <c r="K3937" i="1" s="1"/>
  <c r="J3951" i="1"/>
  <c r="K3951" i="1" s="1"/>
  <c r="J3964" i="1"/>
  <c r="K3964" i="1" s="1"/>
  <c r="J3977" i="1"/>
  <c r="K3977" i="1" s="1"/>
  <c r="J3990" i="1"/>
  <c r="K3990" i="1" s="1"/>
  <c r="J4003" i="1"/>
  <c r="K4003" i="1" s="1"/>
  <c r="J4016" i="1"/>
  <c r="K4016" i="1" s="1"/>
  <c r="J4029" i="1"/>
  <c r="K4029" i="1" s="1"/>
  <c r="J4042" i="1"/>
  <c r="K4042" i="1" s="1"/>
  <c r="J4055" i="1"/>
  <c r="K4055" i="1" s="1"/>
  <c r="J4068" i="1"/>
  <c r="K4068" i="1" s="1"/>
  <c r="J4081" i="1"/>
  <c r="K4081" i="1" s="1"/>
  <c r="J4095" i="1"/>
  <c r="K4095" i="1" s="1"/>
  <c r="J4108" i="1"/>
  <c r="K4108" i="1" s="1"/>
  <c r="J4121" i="1"/>
  <c r="K4121" i="1" s="1"/>
  <c r="J4134" i="1"/>
  <c r="K4134" i="1" s="1"/>
  <c r="J4147" i="1"/>
  <c r="K4147" i="1" s="1"/>
  <c r="J4160" i="1"/>
  <c r="K4160" i="1" s="1"/>
  <c r="J4173" i="1"/>
  <c r="K4173" i="1" s="1"/>
  <c r="J4186" i="1"/>
  <c r="K4186" i="1" s="1"/>
  <c r="J4199" i="1"/>
  <c r="K4199" i="1" s="1"/>
  <c r="J4212" i="1"/>
  <c r="K4212" i="1" s="1"/>
  <c r="J4225" i="1"/>
  <c r="K4225" i="1" s="1"/>
  <c r="J4239" i="1"/>
  <c r="K4239" i="1" s="1"/>
  <c r="J4252" i="1"/>
  <c r="K4252" i="1" s="1"/>
  <c r="J4265" i="1"/>
  <c r="K4265" i="1" s="1"/>
  <c r="J4278" i="1"/>
  <c r="K4278" i="1" s="1"/>
  <c r="J4291" i="1"/>
  <c r="K4291" i="1" s="1"/>
  <c r="J4304" i="1"/>
  <c r="K4304" i="1" s="1"/>
  <c r="J4317" i="1"/>
  <c r="K4317" i="1" s="1"/>
  <c r="J4330" i="1"/>
  <c r="K4330" i="1" s="1"/>
  <c r="J4343" i="1"/>
  <c r="K4343" i="1" s="1"/>
  <c r="J4356" i="1"/>
  <c r="K4356" i="1" s="1"/>
  <c r="J4369" i="1"/>
  <c r="K4369" i="1" s="1"/>
  <c r="J4383" i="1"/>
  <c r="K4383" i="1" s="1"/>
  <c r="J4396" i="1"/>
  <c r="K4396" i="1" s="1"/>
  <c r="J4409" i="1"/>
  <c r="K4409" i="1" s="1"/>
  <c r="J4422" i="1"/>
  <c r="K4422" i="1" s="1"/>
  <c r="J4435" i="1"/>
  <c r="K4435" i="1" s="1"/>
  <c r="J4448" i="1"/>
  <c r="K4448" i="1" s="1"/>
  <c r="J4461" i="1"/>
  <c r="K4461" i="1" s="1"/>
  <c r="J4474" i="1"/>
  <c r="K4474" i="1" s="1"/>
  <c r="J4487" i="1"/>
  <c r="K4487" i="1" s="1"/>
  <c r="J4500" i="1"/>
  <c r="K4500" i="1" s="1"/>
  <c r="J4513" i="1"/>
  <c r="K4513" i="1" s="1"/>
  <c r="J4527" i="1"/>
  <c r="K4527" i="1" s="1"/>
  <c r="J4540" i="1"/>
  <c r="K4540" i="1" s="1"/>
  <c r="J4553" i="1"/>
  <c r="K4553" i="1" s="1"/>
  <c r="J4566" i="1"/>
  <c r="K4566" i="1" s="1"/>
  <c r="J4579" i="1"/>
  <c r="K4579" i="1" s="1"/>
  <c r="J4592" i="1"/>
  <c r="K4592" i="1" s="1"/>
  <c r="J4605" i="1"/>
  <c r="K4605" i="1" s="1"/>
  <c r="J4618" i="1"/>
  <c r="K4618" i="1" s="1"/>
  <c r="J4631" i="1"/>
  <c r="K4631" i="1" s="1"/>
  <c r="J4644" i="1"/>
  <c r="K4644" i="1" s="1"/>
  <c r="J4657" i="1"/>
  <c r="K4657" i="1" s="1"/>
  <c r="J4671" i="1"/>
  <c r="K4671" i="1" s="1"/>
  <c r="J4684" i="1"/>
  <c r="K4684" i="1" s="1"/>
  <c r="J4697" i="1"/>
  <c r="K4697" i="1" s="1"/>
  <c r="J4710" i="1"/>
  <c r="K4710" i="1" s="1"/>
  <c r="J4723" i="1"/>
  <c r="K4723" i="1" s="1"/>
  <c r="J4736" i="1"/>
  <c r="K4736" i="1" s="1"/>
  <c r="J102" i="1"/>
  <c r="K102" i="1" s="1"/>
  <c r="J173" i="1"/>
  <c r="K173" i="1" s="1"/>
  <c r="J301" i="1"/>
  <c r="K301" i="1" s="1"/>
  <c r="J378" i="1"/>
  <c r="K378" i="1" s="1"/>
  <c r="J505" i="1"/>
  <c r="K505" i="1" s="1"/>
  <c r="J577" i="1"/>
  <c r="K577" i="1" s="1"/>
  <c r="J663" i="1"/>
  <c r="K663" i="1" s="1"/>
  <c r="J706" i="1"/>
  <c r="K706" i="1" s="1"/>
  <c r="J771" i="1"/>
  <c r="K771" i="1" s="1"/>
  <c r="J808" i="1"/>
  <c r="K808" i="1" s="1"/>
  <c r="J864" i="1"/>
  <c r="K864" i="1" s="1"/>
  <c r="J901" i="1"/>
  <c r="K901" i="1" s="1"/>
  <c r="J958" i="1"/>
  <c r="K958" i="1" s="1"/>
  <c r="J995" i="1"/>
  <c r="K995" i="1" s="1"/>
  <c r="J1052" i="1"/>
  <c r="K1052" i="1" s="1"/>
  <c r="J1084" i="1"/>
  <c r="K1084" i="1" s="1"/>
  <c r="J1132" i="1"/>
  <c r="K1132" i="1" s="1"/>
  <c r="J1162" i="1"/>
  <c r="K1162" i="1" s="1"/>
  <c r="J1210" i="1"/>
  <c r="K1210" i="1" s="1"/>
  <c r="J1241" i="1"/>
  <c r="K1241" i="1" s="1"/>
  <c r="J106" i="1"/>
  <c r="K106" i="1" s="1"/>
  <c r="J199" i="1"/>
  <c r="K199" i="1" s="1"/>
  <c r="J311" i="1"/>
  <c r="K311" i="1" s="1"/>
  <c r="J404" i="1"/>
  <c r="K404" i="1" s="1"/>
  <c r="J511" i="1"/>
  <c r="K511" i="1" s="1"/>
  <c r="J604" i="1"/>
  <c r="K604" i="1" s="1"/>
  <c r="J667" i="1"/>
  <c r="K667" i="1" s="1"/>
  <c r="J721" i="1"/>
  <c r="K721" i="1" s="1"/>
  <c r="J775" i="1"/>
  <c r="K775" i="1" s="1"/>
  <c r="J821" i="1"/>
  <c r="K821" i="1" s="1"/>
  <c r="J871" i="1"/>
  <c r="K871" i="1" s="1"/>
  <c r="J915" i="1"/>
  <c r="K915" i="1" s="1"/>
  <c r="J965" i="1"/>
  <c r="K965" i="1" s="1"/>
  <c r="J1008" i="1"/>
  <c r="K1008" i="1" s="1"/>
  <c r="J1056" i="1"/>
  <c r="K1056" i="1" s="1"/>
  <c r="J1095" i="1"/>
  <c r="K1095" i="1" s="1"/>
  <c r="J1136" i="1"/>
  <c r="K1136" i="1" s="1"/>
  <c r="J1173" i="1"/>
  <c r="K1173" i="1" s="1"/>
  <c r="J1215" i="1"/>
  <c r="K1215" i="1" s="1"/>
  <c r="J1252" i="1"/>
  <c r="K1252" i="1" s="1"/>
  <c r="J1293" i="1"/>
  <c r="K1293" i="1" s="1"/>
  <c r="J1330" i="1"/>
  <c r="K1330" i="1" s="1"/>
  <c r="J1372" i="1"/>
  <c r="K1372" i="1" s="1"/>
  <c r="J1409" i="1"/>
  <c r="K1409" i="1" s="1"/>
  <c r="J1450" i="1"/>
  <c r="K1450" i="1" s="1"/>
  <c r="J1487" i="1"/>
  <c r="K1487" i="1" s="1"/>
  <c r="J1529" i="1"/>
  <c r="K1529" i="1" s="1"/>
  <c r="J1566" i="1"/>
  <c r="K1566" i="1" s="1"/>
  <c r="J1607" i="1"/>
  <c r="K1607" i="1" s="1"/>
  <c r="J1644" i="1"/>
  <c r="K1644" i="1" s="1"/>
  <c r="J1686" i="1"/>
  <c r="K1686" i="1" s="1"/>
  <c r="J1723" i="1"/>
  <c r="K1723" i="1" s="1"/>
  <c r="J1764" i="1"/>
  <c r="K1764" i="1" s="1"/>
  <c r="J1801" i="1"/>
  <c r="K1801" i="1" s="1"/>
  <c r="J1843" i="1"/>
  <c r="K1843" i="1" s="1"/>
  <c r="J1880" i="1"/>
  <c r="K1880" i="1" s="1"/>
  <c r="J1921" i="1"/>
  <c r="K1921" i="1" s="1"/>
  <c r="J1957" i="1"/>
  <c r="K1957" i="1" s="1"/>
  <c r="J1997" i="1"/>
  <c r="K1997" i="1" s="1"/>
  <c r="J2025" i="1"/>
  <c r="K2025" i="1" s="1"/>
  <c r="J2061" i="1"/>
  <c r="K2061" i="1" s="1"/>
  <c r="J2100" i="1"/>
  <c r="K2100" i="1" s="1"/>
  <c r="J2132" i="1"/>
  <c r="K2132" i="1" s="1"/>
  <c r="J2160" i="1"/>
  <c r="K2160" i="1" s="1"/>
  <c r="J2200" i="1"/>
  <c r="K2200" i="1" s="1"/>
  <c r="J2236" i="1"/>
  <c r="K2236" i="1" s="1"/>
  <c r="J2272" i="1"/>
  <c r="K2272" i="1" s="1"/>
  <c r="J2311" i="1"/>
  <c r="K2311" i="1" s="1"/>
  <c r="J2339" i="1"/>
  <c r="K2339" i="1" s="1"/>
  <c r="J2375" i="1"/>
  <c r="K2375" i="1" s="1"/>
  <c r="J2415" i="1"/>
  <c r="K2415" i="1" s="1"/>
  <c r="J2446" i="1"/>
  <c r="K2446" i="1" s="1"/>
  <c r="J2475" i="1"/>
  <c r="K2475" i="1" s="1"/>
  <c r="J2509" i="1"/>
  <c r="K2509" i="1" s="1"/>
  <c r="J2532" i="1"/>
  <c r="K2532" i="1" s="1"/>
  <c r="J2555" i="1"/>
  <c r="K2555" i="1" s="1"/>
  <c r="J2581" i="1"/>
  <c r="K2581" i="1" s="1"/>
  <c r="J2601" i="1"/>
  <c r="K2601" i="1" s="1"/>
  <c r="J2624" i="1"/>
  <c r="K2624" i="1" s="1"/>
  <c r="J2650" i="1"/>
  <c r="K2650" i="1" s="1"/>
  <c r="J2673" i="1"/>
  <c r="K2673" i="1" s="1"/>
  <c r="J2693" i="1"/>
  <c r="K2693" i="1" s="1"/>
  <c r="J2719" i="1"/>
  <c r="K2719" i="1" s="1"/>
  <c r="J2742" i="1"/>
  <c r="K2742" i="1" s="1"/>
  <c r="J2765" i="1"/>
  <c r="K2765" i="1" s="1"/>
  <c r="J2791" i="1"/>
  <c r="K2791" i="1" s="1"/>
  <c r="J2811" i="1"/>
  <c r="K2811" i="1" s="1"/>
  <c r="J2833" i="1"/>
  <c r="K2833" i="1" s="1"/>
  <c r="J2860" i="1"/>
  <c r="K2860" i="1" s="1"/>
  <c r="J2883" i="1"/>
  <c r="K2883" i="1" s="1"/>
  <c r="J2902" i="1"/>
  <c r="K2902" i="1" s="1"/>
  <c r="J2928" i="1"/>
  <c r="K2928" i="1" s="1"/>
  <c r="J2951" i="1"/>
  <c r="K2951" i="1" s="1"/>
  <c r="J2974" i="1"/>
  <c r="K2974" i="1" s="1"/>
  <c r="J3000" i="1"/>
  <c r="K3000" i="1" s="1"/>
  <c r="J3020" i="1"/>
  <c r="K3020" i="1" s="1"/>
  <c r="J3043" i="1"/>
  <c r="K3043" i="1" s="1"/>
  <c r="J3069" i="1"/>
  <c r="K3069" i="1" s="1"/>
  <c r="J3092" i="1"/>
  <c r="K3092" i="1" s="1"/>
  <c r="J3112" i="1"/>
  <c r="K3112" i="1" s="1"/>
  <c r="J3138" i="1"/>
  <c r="K3138" i="1" s="1"/>
  <c r="J3161" i="1"/>
  <c r="K3161" i="1" s="1"/>
  <c r="J3184" i="1"/>
  <c r="K3184" i="1" s="1"/>
  <c r="J3208" i="1"/>
  <c r="K3208" i="1" s="1"/>
  <c r="J3224" i="1"/>
  <c r="K3224" i="1" s="1"/>
  <c r="J3240" i="1"/>
  <c r="K3240" i="1" s="1"/>
  <c r="J3256" i="1"/>
  <c r="K3256" i="1" s="1"/>
  <c r="J3272" i="1"/>
  <c r="K3272" i="1" s="1"/>
  <c r="J3288" i="1"/>
  <c r="K3288" i="1" s="1"/>
  <c r="J3304" i="1"/>
  <c r="K3304" i="1" s="1"/>
  <c r="J3319" i="1"/>
  <c r="K3319" i="1" s="1"/>
  <c r="J3334" i="1"/>
  <c r="K3334" i="1" s="1"/>
  <c r="J3351" i="1"/>
  <c r="K3351" i="1" s="1"/>
  <c r="J3367" i="1"/>
  <c r="K3367" i="1" s="1"/>
  <c r="J3382" i="1"/>
  <c r="K3382" i="1" s="1"/>
  <c r="J3397" i="1"/>
  <c r="K3397" i="1" s="1"/>
  <c r="J3413" i="1"/>
  <c r="K3413" i="1" s="1"/>
  <c r="J3429" i="1"/>
  <c r="K3429" i="1" s="1"/>
  <c r="J3445" i="1"/>
  <c r="K3445" i="1" s="1"/>
  <c r="J3461" i="1"/>
  <c r="K3461" i="1" s="1"/>
  <c r="J3476" i="1"/>
  <c r="K3476" i="1" s="1"/>
  <c r="J3491" i="1"/>
  <c r="K3491" i="1" s="1"/>
  <c r="J3508" i="1"/>
  <c r="K3508" i="1" s="1"/>
  <c r="J3524" i="1"/>
  <c r="K3524" i="1" s="1"/>
  <c r="J3539" i="1"/>
  <c r="K3539" i="1" s="1"/>
  <c r="J3555" i="1"/>
  <c r="K3555" i="1" s="1"/>
  <c r="J3570" i="1"/>
  <c r="K3570" i="1" s="1"/>
  <c r="J3586" i="1"/>
  <c r="K3586" i="1" s="1"/>
  <c r="J3603" i="1"/>
  <c r="K3603" i="1" s="1"/>
  <c r="J3618" i="1"/>
  <c r="K3618" i="1" s="1"/>
  <c r="J3633" i="1"/>
  <c r="K3633" i="1" s="1"/>
  <c r="J3648" i="1"/>
  <c r="K3648" i="1" s="1"/>
  <c r="J3665" i="1"/>
  <c r="K3665" i="1" s="1"/>
  <c r="J3681" i="1"/>
  <c r="K3681" i="1" s="1"/>
  <c r="J3696" i="1"/>
  <c r="K3696" i="1" s="1"/>
  <c r="J3712" i="1"/>
  <c r="K3712" i="1" s="1"/>
  <c r="J3727" i="1"/>
  <c r="K3727" i="1" s="1"/>
  <c r="J3741" i="1"/>
  <c r="K3741" i="1" s="1"/>
  <c r="J3756" i="1"/>
  <c r="K3756" i="1" s="1"/>
  <c r="J3771" i="1"/>
  <c r="K3771" i="1" s="1"/>
  <c r="J3785" i="1"/>
  <c r="K3785" i="1" s="1"/>
  <c r="J3798" i="1"/>
  <c r="K3798" i="1" s="1"/>
  <c r="J3811" i="1"/>
  <c r="K3811" i="1" s="1"/>
  <c r="J3824" i="1"/>
  <c r="K3824" i="1" s="1"/>
  <c r="J3837" i="1"/>
  <c r="K3837" i="1" s="1"/>
  <c r="J3850" i="1"/>
  <c r="K3850" i="1" s="1"/>
  <c r="J3863" i="1"/>
  <c r="K3863" i="1" s="1"/>
  <c r="J3876" i="1"/>
  <c r="K3876" i="1" s="1"/>
  <c r="J3889" i="1"/>
  <c r="K3889" i="1" s="1"/>
  <c r="J3903" i="1"/>
  <c r="K3903" i="1" s="1"/>
  <c r="J3916" i="1"/>
  <c r="K3916" i="1" s="1"/>
  <c r="J3929" i="1"/>
  <c r="K3929" i="1" s="1"/>
  <c r="J3942" i="1"/>
  <c r="K3942" i="1" s="1"/>
  <c r="J3955" i="1"/>
  <c r="K3955" i="1" s="1"/>
  <c r="J3968" i="1"/>
  <c r="K3968" i="1" s="1"/>
  <c r="J3981" i="1"/>
  <c r="K3981" i="1" s="1"/>
  <c r="J3994" i="1"/>
  <c r="K3994" i="1" s="1"/>
  <c r="J4007" i="1"/>
  <c r="K4007" i="1" s="1"/>
  <c r="J4020" i="1"/>
  <c r="K4020" i="1" s="1"/>
  <c r="J4033" i="1"/>
  <c r="K4033" i="1" s="1"/>
  <c r="J4047" i="1"/>
  <c r="K4047" i="1" s="1"/>
  <c r="J4060" i="1"/>
  <c r="K4060" i="1" s="1"/>
  <c r="J4073" i="1"/>
  <c r="K4073" i="1" s="1"/>
  <c r="J4086" i="1"/>
  <c r="K4086" i="1" s="1"/>
  <c r="J4099" i="1"/>
  <c r="K4099" i="1" s="1"/>
  <c r="J4112" i="1"/>
  <c r="K4112" i="1" s="1"/>
  <c r="J4125" i="1"/>
  <c r="K4125" i="1" s="1"/>
  <c r="J4138" i="1"/>
  <c r="K4138" i="1" s="1"/>
  <c r="J4151" i="1"/>
  <c r="K4151" i="1" s="1"/>
  <c r="J4164" i="1"/>
  <c r="K4164" i="1" s="1"/>
  <c r="J4177" i="1"/>
  <c r="K4177" i="1" s="1"/>
  <c r="J4191" i="1"/>
  <c r="K4191" i="1" s="1"/>
  <c r="J4204" i="1"/>
  <c r="K4204" i="1" s="1"/>
  <c r="J4217" i="1"/>
  <c r="K4217" i="1" s="1"/>
  <c r="J4230" i="1"/>
  <c r="K4230" i="1" s="1"/>
  <c r="J4243" i="1"/>
  <c r="K4243" i="1" s="1"/>
  <c r="J4256" i="1"/>
  <c r="K4256" i="1" s="1"/>
  <c r="J4269" i="1"/>
  <c r="K4269" i="1" s="1"/>
  <c r="J4282" i="1"/>
  <c r="K4282" i="1" s="1"/>
  <c r="J4295" i="1"/>
  <c r="K4295" i="1" s="1"/>
  <c r="J4308" i="1"/>
  <c r="K4308" i="1" s="1"/>
  <c r="J4321" i="1"/>
  <c r="K4321" i="1" s="1"/>
  <c r="J4335" i="1"/>
  <c r="K4335" i="1" s="1"/>
  <c r="J4348" i="1"/>
  <c r="K4348" i="1" s="1"/>
  <c r="J4992" i="1"/>
  <c r="K4992" i="1" s="1"/>
  <c r="J4978" i="1"/>
  <c r="K4978" i="1" s="1"/>
  <c r="J4964" i="1"/>
  <c r="K4964" i="1" s="1"/>
  <c r="J4950" i="1"/>
  <c r="K4950" i="1" s="1"/>
  <c r="J4936" i="1"/>
  <c r="K4936" i="1" s="1"/>
  <c r="J4921" i="1"/>
  <c r="K4921" i="1" s="1"/>
  <c r="J4907" i="1"/>
  <c r="K4907" i="1" s="1"/>
  <c r="J4893" i="1"/>
  <c r="K4893" i="1" s="1"/>
  <c r="J4879" i="1"/>
  <c r="K4879" i="1" s="1"/>
  <c r="J4864" i="1"/>
  <c r="K4864" i="1" s="1"/>
  <c r="J4849" i="1"/>
  <c r="K4849" i="1" s="1"/>
  <c r="J4835" i="1"/>
  <c r="K4835" i="1" s="1"/>
  <c r="J4821" i="1"/>
  <c r="K4821" i="1" s="1"/>
  <c r="J4807" i="1"/>
  <c r="K4807" i="1" s="1"/>
  <c r="J4793" i="1"/>
  <c r="K4793" i="1" s="1"/>
  <c r="J4779" i="1"/>
  <c r="K4779" i="1" s="1"/>
  <c r="J4764" i="1"/>
  <c r="K4764" i="1" s="1"/>
  <c r="J4750" i="1"/>
  <c r="K4750" i="1" s="1"/>
  <c r="J4735" i="1"/>
  <c r="K4735" i="1" s="1"/>
  <c r="J4719" i="1"/>
  <c r="K4719" i="1" s="1"/>
  <c r="J4703" i="1"/>
  <c r="K4703" i="1" s="1"/>
  <c r="J4688" i="1"/>
  <c r="K4688" i="1" s="1"/>
  <c r="J4673" i="1"/>
  <c r="K4673" i="1" s="1"/>
  <c r="J4656" i="1"/>
  <c r="K4656" i="1" s="1"/>
  <c r="J4640" i="1"/>
  <c r="K4640" i="1" s="1"/>
  <c r="J4625" i="1"/>
  <c r="K4625" i="1" s="1"/>
  <c r="J4609" i="1"/>
  <c r="K4609" i="1" s="1"/>
  <c r="J4594" i="1"/>
  <c r="K4594" i="1" s="1"/>
  <c r="J4578" i="1"/>
  <c r="K4578" i="1" s="1"/>
  <c r="J4561" i="1"/>
  <c r="K4561" i="1" s="1"/>
  <c r="J4546" i="1"/>
  <c r="K4546" i="1" s="1"/>
  <c r="J4531" i="1"/>
  <c r="K4531" i="1" s="1"/>
  <c r="J4516" i="1"/>
  <c r="K4516" i="1" s="1"/>
  <c r="J4499" i="1"/>
  <c r="K4499" i="1" s="1"/>
  <c r="J4483" i="1"/>
  <c r="K4483" i="1" s="1"/>
  <c r="J4468" i="1"/>
  <c r="K4468" i="1" s="1"/>
  <c r="J4452" i="1"/>
  <c r="K4452" i="1" s="1"/>
  <c r="J4437" i="1"/>
  <c r="K4437" i="1" s="1"/>
  <c r="J4421" i="1"/>
  <c r="K4421" i="1" s="1"/>
  <c r="J4404" i="1"/>
  <c r="K4404" i="1" s="1"/>
  <c r="J4389" i="1"/>
  <c r="K4389" i="1" s="1"/>
  <c r="J4374" i="1"/>
  <c r="K4374" i="1" s="1"/>
  <c r="J4359" i="1"/>
  <c r="K4359" i="1" s="1"/>
  <c r="J4340" i="1"/>
  <c r="K4340" i="1" s="1"/>
  <c r="J4324" i="1"/>
  <c r="K4324" i="1" s="1"/>
  <c r="J4306" i="1"/>
  <c r="K4306" i="1" s="1"/>
  <c r="J4288" i="1"/>
  <c r="K4288" i="1" s="1"/>
  <c r="J4271" i="1"/>
  <c r="K4271" i="1" s="1"/>
  <c r="J4254" i="1"/>
  <c r="K4254" i="1" s="1"/>
  <c r="J4235" i="1"/>
  <c r="K4235" i="1" s="1"/>
  <c r="J4219" i="1"/>
  <c r="K4219" i="1" s="1"/>
  <c r="J4201" i="1"/>
  <c r="K4201" i="1" s="1"/>
  <c r="J4183" i="1"/>
  <c r="K4183" i="1" s="1"/>
  <c r="J4167" i="1"/>
  <c r="K4167" i="1" s="1"/>
  <c r="J4149" i="1"/>
  <c r="K4149" i="1" s="1"/>
  <c r="J4131" i="1"/>
  <c r="K4131" i="1" s="1"/>
  <c r="J4114" i="1"/>
  <c r="K4114" i="1" s="1"/>
  <c r="J4097" i="1"/>
  <c r="K4097" i="1" s="1"/>
  <c r="J4078" i="1"/>
  <c r="K4078" i="1" s="1"/>
  <c r="J4062" i="1"/>
  <c r="K4062" i="1" s="1"/>
  <c r="J4044" i="1"/>
  <c r="K4044" i="1" s="1"/>
  <c r="J4026" i="1"/>
  <c r="K4026" i="1" s="1"/>
  <c r="J4009" i="1"/>
  <c r="K4009" i="1" s="1"/>
  <c r="J3992" i="1"/>
  <c r="K3992" i="1" s="1"/>
  <c r="J3973" i="1"/>
  <c r="K3973" i="1" s="1"/>
  <c r="J3957" i="1"/>
  <c r="K3957" i="1" s="1"/>
  <c r="J3940" i="1"/>
  <c r="K3940" i="1" s="1"/>
  <c r="J3921" i="1"/>
  <c r="K3921" i="1" s="1"/>
  <c r="J3905" i="1"/>
  <c r="K3905" i="1" s="1"/>
  <c r="J3887" i="1"/>
  <c r="K3887" i="1" s="1"/>
  <c r="J3869" i="1"/>
  <c r="K3869" i="1" s="1"/>
  <c r="J3852" i="1"/>
  <c r="K3852" i="1" s="1"/>
  <c r="J3835" i="1"/>
  <c r="K3835" i="1" s="1"/>
  <c r="J3816" i="1"/>
  <c r="K3816" i="1" s="1"/>
  <c r="J3800" i="1"/>
  <c r="K3800" i="1" s="1"/>
  <c r="J3783" i="1"/>
  <c r="K3783" i="1" s="1"/>
  <c r="J3762" i="1"/>
  <c r="K3762" i="1" s="1"/>
  <c r="J3744" i="1"/>
  <c r="K3744" i="1" s="1"/>
  <c r="J3725" i="1"/>
  <c r="K3725" i="1" s="1"/>
  <c r="J3702" i="1"/>
  <c r="K3702" i="1" s="1"/>
  <c r="J3683" i="1"/>
  <c r="K3683" i="1" s="1"/>
  <c r="J3661" i="1"/>
  <c r="K3661" i="1" s="1"/>
  <c r="J3641" i="1"/>
  <c r="K3641" i="1" s="1"/>
  <c r="J3620" i="1"/>
  <c r="K3620" i="1" s="1"/>
  <c r="J3599" i="1"/>
  <c r="K3599" i="1" s="1"/>
  <c r="J3577" i="1"/>
  <c r="K3577" i="1" s="1"/>
  <c r="J3557" i="1"/>
  <c r="K3557" i="1" s="1"/>
  <c r="J3537" i="1"/>
  <c r="K3537" i="1" s="1"/>
  <c r="J3514" i="1"/>
  <c r="K3514" i="1" s="1"/>
  <c r="J3495" i="1"/>
  <c r="K3495" i="1" s="1"/>
  <c r="J3474" i="1"/>
  <c r="K3474" i="1" s="1"/>
  <c r="J3451" i="1"/>
  <c r="K3451" i="1" s="1"/>
  <c r="J3432" i="1"/>
  <c r="K3432" i="1" s="1"/>
  <c r="J3411" i="1"/>
  <c r="K3411" i="1" s="1"/>
  <c r="J3388" i="1"/>
  <c r="K3388" i="1" s="1"/>
  <c r="J3369" i="1"/>
  <c r="K3369" i="1" s="1"/>
  <c r="J3347" i="1"/>
  <c r="K3347" i="1" s="1"/>
  <c r="J3327" i="1"/>
  <c r="K3327" i="1" s="1"/>
  <c r="J3306" i="1"/>
  <c r="K3306" i="1" s="1"/>
  <c r="J3285" i="1"/>
  <c r="K3285" i="1" s="1"/>
  <c r="J3263" i="1"/>
  <c r="K3263" i="1" s="1"/>
  <c r="J3243" i="1"/>
  <c r="K3243" i="1" s="1"/>
  <c r="J3222" i="1"/>
  <c r="K3222" i="1" s="1"/>
  <c r="J3196" i="1"/>
  <c r="K3196" i="1" s="1"/>
  <c r="J3163" i="1"/>
  <c r="K3163" i="1" s="1"/>
  <c r="J3132" i="1"/>
  <c r="K3132" i="1" s="1"/>
  <c r="J3104" i="1"/>
  <c r="K3104" i="1" s="1"/>
  <c r="J3071" i="1"/>
  <c r="K3071" i="1" s="1"/>
  <c r="J3041" i="1"/>
  <c r="K3041" i="1" s="1"/>
  <c r="J3006" i="1"/>
  <c r="K3006" i="1" s="1"/>
  <c r="J2980" i="1"/>
  <c r="K2980" i="1" s="1"/>
  <c r="J2949" i="1"/>
  <c r="K2949" i="1" s="1"/>
  <c r="J2914" i="1"/>
  <c r="K2914" i="1" s="1"/>
  <c r="J2885" i="1"/>
  <c r="K2885" i="1" s="1"/>
  <c r="J2851" i="1"/>
  <c r="K2851" i="1" s="1"/>
  <c r="J2823" i="1"/>
  <c r="K2823" i="1" s="1"/>
  <c r="J2793" i="1"/>
  <c r="K2793" i="1" s="1"/>
  <c r="J2759" i="1"/>
  <c r="K2759" i="1" s="1"/>
  <c r="J2728" i="1"/>
  <c r="K2728" i="1" s="1"/>
  <c r="J2701" i="1"/>
  <c r="K2701" i="1" s="1"/>
  <c r="J2668" i="1"/>
  <c r="K2668" i="1" s="1"/>
  <c r="J2636" i="1"/>
  <c r="K2636" i="1" s="1"/>
  <c r="J2607" i="1"/>
  <c r="K2607" i="1" s="1"/>
  <c r="J2572" i="1"/>
  <c r="K2572" i="1" s="1"/>
  <c r="J2535" i="1"/>
  <c r="K2535" i="1" s="1"/>
  <c r="J2503" i="1"/>
  <c r="K2503" i="1" s="1"/>
  <c r="J2448" i="1"/>
  <c r="K2448" i="1" s="1"/>
  <c r="J2396" i="1"/>
  <c r="K2396" i="1" s="1"/>
  <c r="J2349" i="1"/>
  <c r="K2349" i="1" s="1"/>
  <c r="J2297" i="1"/>
  <c r="K2297" i="1" s="1"/>
  <c r="J2238" i="1"/>
  <c r="K2238" i="1" s="1"/>
  <c r="J2193" i="1"/>
  <c r="K2193" i="1" s="1"/>
  <c r="J2134" i="1"/>
  <c r="K2134" i="1" s="1"/>
  <c r="J2082" i="1"/>
  <c r="K2082" i="1" s="1"/>
  <c r="J2035" i="1"/>
  <c r="K2035" i="1" s="1"/>
  <c r="J1983" i="1"/>
  <c r="K1983" i="1" s="1"/>
  <c r="J1924" i="1"/>
  <c r="K1924" i="1" s="1"/>
  <c r="J1869" i="1"/>
  <c r="K1869" i="1" s="1"/>
  <c r="J1807" i="1"/>
  <c r="K1807" i="1" s="1"/>
  <c r="J1760" i="1"/>
  <c r="K1760" i="1" s="1"/>
  <c r="J1688" i="1"/>
  <c r="K1688" i="1" s="1"/>
  <c r="J1633" i="1"/>
  <c r="K1633" i="1" s="1"/>
  <c r="J1571" i="1"/>
  <c r="K1571" i="1" s="1"/>
  <c r="J1524" i="1"/>
  <c r="K1524" i="1" s="1"/>
  <c r="J1452" i="1"/>
  <c r="K1452" i="1" s="1"/>
  <c r="J1398" i="1"/>
  <c r="K1398" i="1" s="1"/>
  <c r="J1336" i="1"/>
  <c r="K1336" i="1" s="1"/>
  <c r="J1289" i="1"/>
  <c r="K1289" i="1" s="1"/>
  <c r="J1216" i="1"/>
  <c r="K1216" i="1" s="1"/>
  <c r="J1139" i="1"/>
  <c r="K1139" i="1" s="1"/>
  <c r="J1074" i="1"/>
  <c r="K1074" i="1" s="1"/>
  <c r="J1007" i="1"/>
  <c r="K1007" i="1" s="1"/>
  <c r="J921" i="1"/>
  <c r="K921" i="1" s="1"/>
  <c r="J839" i="1"/>
  <c r="K839" i="1" s="1"/>
  <c r="J772" i="1"/>
  <c r="K772" i="1" s="1"/>
  <c r="J668" i="1"/>
  <c r="K668" i="1" s="1"/>
  <c r="J519" i="1"/>
  <c r="K519" i="1" s="1"/>
  <c r="J353" i="1"/>
  <c r="K353" i="1" s="1"/>
  <c r="J198" i="1"/>
  <c r="K198" i="1" s="1"/>
  <c r="J15" i="1"/>
  <c r="K15" i="1" s="1"/>
  <c r="L79" i="1"/>
  <c r="M79" i="1" s="1"/>
  <c r="L299" i="1"/>
  <c r="M299" i="1" s="1"/>
  <c r="L930" i="1"/>
  <c r="M930" i="1" s="1"/>
  <c r="L1528" i="1"/>
  <c r="M1528" i="1" s="1"/>
  <c r="L2081" i="1"/>
  <c r="M2081" i="1" s="1"/>
  <c r="L2582" i="1"/>
  <c r="M2582" i="1" s="1"/>
  <c r="L3041" i="1"/>
  <c r="M3041" i="1" s="1"/>
  <c r="L3430" i="1"/>
  <c r="M3430" i="1" s="1"/>
  <c r="L3789" i="1"/>
  <c r="M3789" i="1" s="1"/>
  <c r="L4116" i="1"/>
  <c r="M4116" i="1" s="1"/>
  <c r="L4397" i="1"/>
  <c r="M4397" i="1" s="1"/>
  <c r="L4663" i="1"/>
  <c r="M4663" i="1" s="1"/>
  <c r="L4920" i="1"/>
  <c r="M4920" i="1" s="1"/>
  <c r="L313" i="1"/>
  <c r="M313" i="1" s="1"/>
  <c r="L939" i="1"/>
  <c r="M939" i="1" s="1"/>
  <c r="L1540" i="1"/>
  <c r="M1540" i="1" s="1"/>
  <c r="L2082" i="1"/>
  <c r="M2082" i="1" s="1"/>
  <c r="L2587" i="1"/>
  <c r="M2587" i="1" s="1"/>
  <c r="L3042" i="1"/>
  <c r="M3042" i="1" s="1"/>
  <c r="L3431" i="1"/>
  <c r="M3431" i="1" s="1"/>
  <c r="L3791" i="1"/>
  <c r="M3791" i="1" s="1"/>
  <c r="L4118" i="1"/>
  <c r="M4118" i="1" s="1"/>
  <c r="L4398" i="1"/>
  <c r="M4398" i="1" s="1"/>
  <c r="L4687" i="1"/>
  <c r="M4687" i="1" s="1"/>
  <c r="L4924" i="1"/>
  <c r="M4924" i="1" s="1"/>
  <c r="L517" i="1"/>
  <c r="M517" i="1" s="1"/>
  <c r="L1130" i="1"/>
  <c r="M1130" i="1" s="1"/>
  <c r="L1711" i="1"/>
  <c r="M1711" i="1" s="1"/>
  <c r="L2253" i="1"/>
  <c r="M2253" i="1" s="1"/>
  <c r="L2731" i="1"/>
  <c r="M2731" i="1" s="1"/>
  <c r="L3146" i="1"/>
  <c r="M3146" i="1" s="1"/>
  <c r="L3530" i="1"/>
  <c r="M3530" i="1" s="1"/>
  <c r="L3893" i="1"/>
  <c r="M3893" i="1" s="1"/>
  <c r="L4194" i="1"/>
  <c r="M4194" i="1" s="1"/>
  <c r="L4474" i="1"/>
  <c r="M4474" i="1" s="1"/>
  <c r="L4729" i="1"/>
  <c r="M4729" i="1" s="1"/>
  <c r="L4980" i="1"/>
  <c r="M4980" i="1" s="1"/>
  <c r="L520" i="1"/>
  <c r="M520" i="1" s="1"/>
  <c r="L1131" i="1"/>
  <c r="M1131" i="1" s="1"/>
  <c r="L1713" i="1"/>
  <c r="M1713" i="1" s="1"/>
  <c r="L2254" i="1"/>
  <c r="M2254" i="1" s="1"/>
  <c r="L2736" i="1"/>
  <c r="M2736" i="1" s="1"/>
  <c r="L3175" i="1"/>
  <c r="M3175" i="1" s="1"/>
  <c r="L3531" i="1"/>
  <c r="M3531" i="1" s="1"/>
  <c r="L3895" i="1"/>
  <c r="M3895" i="1" s="1"/>
  <c r="L4197" i="1"/>
  <c r="M4197" i="1" s="1"/>
  <c r="L4476" i="1"/>
  <c r="M4476" i="1" s="1"/>
  <c r="L4755" i="1"/>
  <c r="M4755" i="1" s="1"/>
  <c r="L4981" i="1"/>
  <c r="M4981" i="1" s="1"/>
  <c r="L528" i="1"/>
  <c r="M528" i="1" s="1"/>
  <c r="L1144" i="1"/>
  <c r="M1144" i="1" s="1"/>
  <c r="L1725" i="1"/>
  <c r="M1725" i="1" s="1"/>
  <c r="L2261" i="1"/>
  <c r="M2261" i="1" s="1"/>
  <c r="L2743" i="1"/>
  <c r="M2743" i="1" s="1"/>
  <c r="L3194" i="1"/>
  <c r="M3194" i="1" s="1"/>
  <c r="L3542" i="1"/>
  <c r="M3542" i="1" s="1"/>
  <c r="L3898" i="1"/>
  <c r="M3898" i="1" s="1"/>
  <c r="L4224" i="1"/>
  <c r="M4224" i="1" s="1"/>
  <c r="L4502" i="1"/>
  <c r="M4502" i="1" s="1"/>
  <c r="L4764" i="1"/>
  <c r="M4764" i="1" s="1"/>
  <c r="L4983" i="1"/>
  <c r="M4983" i="1" s="1"/>
  <c r="L527" i="1"/>
  <c r="M527" i="1" s="1"/>
  <c r="L1526" i="1"/>
  <c r="M1526" i="1" s="1"/>
  <c r="L2414" i="1"/>
  <c r="M2414" i="1" s="1"/>
  <c r="L3297" i="1"/>
  <c r="M3297" i="1" s="1"/>
  <c r="L3772" i="1"/>
  <c r="M3772" i="1" s="1"/>
  <c r="L4314" i="1"/>
  <c r="M4314" i="1" s="1"/>
  <c r="L4832" i="1"/>
  <c r="M4832" i="1" s="1"/>
  <c r="L737" i="1"/>
  <c r="M737" i="1" s="1"/>
  <c r="L1527" i="1"/>
  <c r="M1527" i="1" s="1"/>
  <c r="L2416" i="1"/>
  <c r="M2416" i="1" s="1"/>
  <c r="L3298" i="1"/>
  <c r="M3298" i="1" s="1"/>
  <c r="L3897" i="1"/>
  <c r="M3897" i="1" s="1"/>
  <c r="L4390" i="1"/>
  <c r="M4390" i="1" s="1"/>
  <c r="L4833" i="1"/>
  <c r="M4833" i="1" s="1"/>
  <c r="L738" i="1"/>
  <c r="M738" i="1" s="1"/>
  <c r="L1723" i="1"/>
  <c r="M1723" i="1" s="1"/>
  <c r="L2580" i="1"/>
  <c r="M2580" i="1" s="1"/>
  <c r="L3299" i="1"/>
  <c r="M3299" i="1" s="1"/>
  <c r="L3994" i="1"/>
  <c r="M3994" i="1" s="1"/>
  <c r="L4393" i="1"/>
  <c r="M4393" i="1" s="1"/>
  <c r="L4838" i="1"/>
  <c r="M4838" i="1" s="1"/>
  <c r="L741" i="1"/>
  <c r="M741" i="1" s="1"/>
  <c r="L1899" i="1"/>
  <c r="M1899" i="1" s="1"/>
  <c r="L2581" i="1"/>
  <c r="M2581" i="1" s="1"/>
  <c r="L3300" i="1"/>
  <c r="M3300" i="1" s="1"/>
  <c r="L3997" i="1"/>
  <c r="M3997" i="1" s="1"/>
  <c r="L4501" i="1"/>
  <c r="M4501" i="1" s="1"/>
  <c r="L4898" i="1"/>
  <c r="M4898" i="1" s="1"/>
  <c r="L747" i="1"/>
  <c r="M747" i="1" s="1"/>
  <c r="L2073" i="1"/>
  <c r="M2073" i="1" s="1"/>
  <c r="L3396" i="1"/>
  <c r="M3396" i="1" s="1"/>
  <c r="L4200" i="1"/>
  <c r="M4200" i="1" s="1"/>
  <c r="L4899" i="1"/>
  <c r="M4899" i="1" s="1"/>
  <c r="L925" i="1"/>
  <c r="M925" i="1" s="1"/>
  <c r="L2255" i="1"/>
  <c r="M2255" i="1" s="1"/>
  <c r="L3398" i="1"/>
  <c r="M3398" i="1" s="1"/>
  <c r="L4278" i="1"/>
  <c r="M4278" i="1" s="1"/>
  <c r="L4982" i="1"/>
  <c r="M4982" i="1" s="1"/>
  <c r="L926" i="1"/>
  <c r="M926" i="1" s="1"/>
  <c r="L2409" i="1"/>
  <c r="M2409" i="1" s="1"/>
  <c r="L3532" i="1"/>
  <c r="M3532" i="1" s="1"/>
  <c r="L4303" i="1"/>
  <c r="M4303" i="1" s="1"/>
  <c r="L1133" i="1"/>
  <c r="M1133" i="1" s="1"/>
  <c r="L2410" i="1"/>
  <c r="M2410" i="1" s="1"/>
  <c r="L3634" i="1"/>
  <c r="M3634" i="1" s="1"/>
  <c r="L4305" i="1"/>
  <c r="M4305" i="1" s="1"/>
  <c r="L1319" i="1"/>
  <c r="M1319" i="1" s="1"/>
  <c r="L3036" i="1"/>
  <c r="M3036" i="1" s="1"/>
  <c r="L4578" i="1"/>
  <c r="M4578" i="1" s="1"/>
  <c r="L1331" i="1"/>
  <c r="M1331" i="1" s="1"/>
  <c r="L3037" i="1"/>
  <c r="M3037" i="1" s="1"/>
  <c r="L4579" i="1"/>
  <c r="M4579" i="1" s="1"/>
  <c r="L1332" i="1"/>
  <c r="M1332" i="1" s="1"/>
  <c r="L3193" i="1"/>
  <c r="M3193" i="1" s="1"/>
  <c r="L4590" i="1"/>
  <c r="M4590" i="1" s="1"/>
  <c r="L1902" i="1"/>
  <c r="M1902" i="1" s="1"/>
  <c r="L3744" i="1"/>
  <c r="M3744" i="1" s="1"/>
  <c r="L1903" i="1"/>
  <c r="M1903" i="1" s="1"/>
  <c r="L4029" i="1"/>
  <c r="M4029" i="1" s="1"/>
  <c r="L1912" i="1"/>
  <c r="M1912" i="1" s="1"/>
  <c r="L4030" i="1"/>
  <c r="M4030" i="1" s="1"/>
  <c r="L49" i="1"/>
  <c r="M49" i="1" s="1"/>
  <c r="L2895" i="1"/>
  <c r="M2895" i="1" s="1"/>
  <c r="L4653" i="1"/>
  <c r="M4653" i="1" s="1"/>
  <c r="L2740" i="1"/>
  <c r="M2740" i="1" s="1"/>
  <c r="L4824" i="1"/>
  <c r="M4824" i="1" s="1"/>
  <c r="L2894" i="1"/>
  <c r="M2894" i="1" s="1"/>
  <c r="L2896" i="1"/>
  <c r="M2896" i="1" s="1"/>
  <c r="L2902" i="1"/>
  <c r="M2902" i="1" s="1"/>
  <c r="L55" i="1"/>
  <c r="M55" i="1" s="1"/>
  <c r="L3675" i="1"/>
  <c r="M3675" i="1" s="1"/>
  <c r="J4988" i="1"/>
  <c r="K4988" i="1" s="1"/>
  <c r="J4974" i="1"/>
  <c r="K4974" i="1" s="1"/>
  <c r="J4960" i="1"/>
  <c r="K4960" i="1" s="1"/>
  <c r="J4945" i="1"/>
  <c r="K4945" i="1" s="1"/>
  <c r="J4931" i="1"/>
  <c r="K4931" i="1" s="1"/>
  <c r="J4916" i="1"/>
  <c r="K4916" i="1" s="1"/>
  <c r="J4902" i="1"/>
  <c r="K4902" i="1" s="1"/>
  <c r="J4888" i="1"/>
  <c r="K4888" i="1" s="1"/>
  <c r="J4873" i="1"/>
  <c r="K4873" i="1" s="1"/>
  <c r="J4859" i="1"/>
  <c r="K4859" i="1" s="1"/>
  <c r="J4845" i="1"/>
  <c r="K4845" i="1" s="1"/>
  <c r="J4831" i="1"/>
  <c r="K4831" i="1" s="1"/>
  <c r="J4817" i="1"/>
  <c r="K4817" i="1" s="1"/>
  <c r="J4803" i="1"/>
  <c r="K4803" i="1" s="1"/>
  <c r="J4788" i="1"/>
  <c r="K4788" i="1" s="1"/>
  <c r="J4774" i="1"/>
  <c r="K4774" i="1" s="1"/>
  <c r="J4759" i="1"/>
  <c r="K4759" i="1" s="1"/>
  <c r="J4745" i="1"/>
  <c r="K4745" i="1" s="1"/>
  <c r="J4729" i="1"/>
  <c r="K4729" i="1" s="1"/>
  <c r="J4714" i="1"/>
  <c r="K4714" i="1" s="1"/>
  <c r="J4699" i="1"/>
  <c r="K4699" i="1" s="1"/>
  <c r="J4683" i="1"/>
  <c r="K4683" i="1" s="1"/>
  <c r="J4666" i="1"/>
  <c r="K4666" i="1" s="1"/>
  <c r="J4651" i="1"/>
  <c r="K4651" i="1" s="1"/>
  <c r="J4636" i="1"/>
  <c r="K4636" i="1" s="1"/>
  <c r="J4620" i="1"/>
  <c r="K4620" i="1" s="1"/>
  <c r="J4604" i="1"/>
  <c r="K4604" i="1" s="1"/>
  <c r="J4588" i="1"/>
  <c r="K4588" i="1" s="1"/>
  <c r="J4572" i="1"/>
  <c r="K4572" i="1" s="1"/>
  <c r="J4557" i="1"/>
  <c r="K4557" i="1" s="1"/>
  <c r="J4542" i="1"/>
  <c r="K4542" i="1" s="1"/>
  <c r="J4525" i="1"/>
  <c r="K4525" i="1" s="1"/>
  <c r="J4509" i="1"/>
  <c r="K4509" i="1" s="1"/>
  <c r="J4494" i="1"/>
  <c r="K4494" i="1" s="1"/>
  <c r="J4479" i="1"/>
  <c r="K4479" i="1" s="1"/>
  <c r="J4463" i="1"/>
  <c r="K4463" i="1" s="1"/>
  <c r="J4447" i="1"/>
  <c r="K4447" i="1" s="1"/>
  <c r="J4431" i="1"/>
  <c r="K4431" i="1" s="1"/>
  <c r="J4415" i="1"/>
  <c r="K4415" i="1" s="1"/>
  <c r="J4400" i="1"/>
  <c r="K4400" i="1" s="1"/>
  <c r="J4385" i="1"/>
  <c r="K4385" i="1" s="1"/>
  <c r="J4368" i="1"/>
  <c r="K4368" i="1" s="1"/>
  <c r="J4352" i="1"/>
  <c r="K4352" i="1" s="1"/>
  <c r="J4336" i="1"/>
  <c r="K4336" i="1" s="1"/>
  <c r="J4318" i="1"/>
  <c r="K4318" i="1" s="1"/>
  <c r="J4300" i="1"/>
  <c r="K4300" i="1" s="1"/>
  <c r="J4283" i="1"/>
  <c r="K4283" i="1" s="1"/>
  <c r="J4266" i="1"/>
  <c r="K4266" i="1" s="1"/>
  <c r="J4247" i="1"/>
  <c r="K4247" i="1" s="1"/>
  <c r="J4231" i="1"/>
  <c r="K4231" i="1" s="1"/>
  <c r="J4213" i="1"/>
  <c r="K4213" i="1" s="1"/>
  <c r="J4195" i="1"/>
  <c r="K4195" i="1" s="1"/>
  <c r="J4179" i="1"/>
  <c r="K4179" i="1" s="1"/>
  <c r="J4161" i="1"/>
  <c r="K4161" i="1" s="1"/>
  <c r="J4143" i="1"/>
  <c r="K4143" i="1" s="1"/>
  <c r="J4126" i="1"/>
  <c r="K4126" i="1" s="1"/>
  <c r="J4109" i="1"/>
  <c r="K4109" i="1" s="1"/>
  <c r="J4090" i="1"/>
  <c r="K4090" i="1" s="1"/>
  <c r="J4074" i="1"/>
  <c r="K4074" i="1" s="1"/>
  <c r="J4056" i="1"/>
  <c r="K4056" i="1" s="1"/>
  <c r="J4038" i="1"/>
  <c r="K4038" i="1" s="1"/>
  <c r="J4021" i="1"/>
  <c r="K4021" i="1" s="1"/>
  <c r="J4004" i="1"/>
  <c r="K4004" i="1" s="1"/>
  <c r="J3985" i="1"/>
  <c r="K3985" i="1" s="1"/>
  <c r="J3969" i="1"/>
  <c r="K3969" i="1" s="1"/>
  <c r="J3952" i="1"/>
  <c r="K3952" i="1" s="1"/>
  <c r="J3933" i="1"/>
  <c r="K3933" i="1" s="1"/>
  <c r="J3917" i="1"/>
  <c r="K3917" i="1" s="1"/>
  <c r="J3899" i="1"/>
  <c r="K3899" i="1" s="1"/>
  <c r="J3881" i="1"/>
  <c r="K3881" i="1" s="1"/>
  <c r="J3864" i="1"/>
  <c r="K3864" i="1" s="1"/>
  <c r="J3847" i="1"/>
  <c r="K3847" i="1" s="1"/>
  <c r="J3828" i="1"/>
  <c r="K3828" i="1" s="1"/>
  <c r="J3812" i="1"/>
  <c r="K3812" i="1" s="1"/>
  <c r="J3795" i="1"/>
  <c r="K3795" i="1" s="1"/>
  <c r="J3775" i="1"/>
  <c r="K3775" i="1" s="1"/>
  <c r="J3757" i="1"/>
  <c r="K3757" i="1" s="1"/>
  <c r="J3738" i="1"/>
  <c r="K3738" i="1" s="1"/>
  <c r="J3717" i="1"/>
  <c r="K3717" i="1" s="1"/>
  <c r="J3697" i="1"/>
  <c r="K3697" i="1" s="1"/>
  <c r="J3676" i="1"/>
  <c r="K3676" i="1" s="1"/>
  <c r="J3655" i="1"/>
  <c r="K3655" i="1" s="1"/>
  <c r="J3634" i="1"/>
  <c r="K3634" i="1" s="1"/>
  <c r="J3615" i="1"/>
  <c r="K3615" i="1" s="1"/>
  <c r="J3592" i="1"/>
  <c r="K3592" i="1" s="1"/>
  <c r="J3571" i="1"/>
  <c r="K3571" i="1" s="1"/>
  <c r="J3551" i="1"/>
  <c r="K3551" i="1" s="1"/>
  <c r="J3528" i="1"/>
  <c r="K3528" i="1" s="1"/>
  <c r="J3510" i="1"/>
  <c r="K3510" i="1" s="1"/>
  <c r="J3488" i="1"/>
  <c r="K3488" i="1" s="1"/>
  <c r="J3465" i="1"/>
  <c r="K3465" i="1" s="1"/>
  <c r="J3447" i="1"/>
  <c r="K3447" i="1" s="1"/>
  <c r="J3425" i="1"/>
  <c r="K3425" i="1" s="1"/>
  <c r="J3403" i="1"/>
  <c r="K3403" i="1" s="1"/>
  <c r="J3383" i="1"/>
  <c r="K3383" i="1" s="1"/>
  <c r="J3361" i="1"/>
  <c r="K3361" i="1" s="1"/>
  <c r="J3341" i="1"/>
  <c r="K3341" i="1" s="1"/>
  <c r="J3320" i="1"/>
  <c r="K3320" i="1" s="1"/>
  <c r="J3300" i="1"/>
  <c r="K3300" i="1" s="1"/>
  <c r="J3277" i="1"/>
  <c r="K3277" i="1" s="1"/>
  <c r="J3257" i="1"/>
  <c r="K3257" i="1" s="1"/>
  <c r="J3237" i="1"/>
  <c r="K3237" i="1" s="1"/>
  <c r="J3212" i="1"/>
  <c r="K3212" i="1" s="1"/>
  <c r="J3185" i="1"/>
  <c r="K3185" i="1" s="1"/>
  <c r="J3157" i="1"/>
  <c r="K3157" i="1" s="1"/>
  <c r="J3123" i="1"/>
  <c r="K3123" i="1" s="1"/>
  <c r="J3093" i="1"/>
  <c r="K3093" i="1" s="1"/>
  <c r="J3059" i="1"/>
  <c r="K3059" i="1" s="1"/>
  <c r="J3028" i="1"/>
  <c r="K3028" i="1" s="1"/>
  <c r="J3001" i="1"/>
  <c r="K3001" i="1" s="1"/>
  <c r="J2968" i="1"/>
  <c r="K2968" i="1" s="1"/>
  <c r="J2936" i="1"/>
  <c r="K2936" i="1" s="1"/>
  <c r="J2903" i="1"/>
  <c r="K2903" i="1" s="1"/>
  <c r="J2876" i="1"/>
  <c r="K2876" i="1" s="1"/>
  <c r="J2844" i="1"/>
  <c r="K2844" i="1" s="1"/>
  <c r="J2812" i="1"/>
  <c r="K2812" i="1" s="1"/>
  <c r="J2781" i="1"/>
  <c r="K2781" i="1" s="1"/>
  <c r="J2746" i="1"/>
  <c r="K2746" i="1" s="1"/>
  <c r="J2720" i="1"/>
  <c r="K2720" i="1" s="1"/>
  <c r="J2689" i="1"/>
  <c r="K2689" i="1" s="1"/>
  <c r="J2655" i="1"/>
  <c r="K2655" i="1" s="1"/>
  <c r="J2625" i="1"/>
  <c r="K2625" i="1" s="1"/>
  <c r="J2598" i="1"/>
  <c r="K2598" i="1" s="1"/>
  <c r="J2561" i="1"/>
  <c r="K2561" i="1" s="1"/>
  <c r="J2529" i="1"/>
  <c r="K2529" i="1" s="1"/>
  <c r="J2488" i="1"/>
  <c r="K2488" i="1" s="1"/>
  <c r="J2435" i="1"/>
  <c r="K2435" i="1" s="1"/>
  <c r="J2388" i="1"/>
  <c r="K2388" i="1" s="1"/>
  <c r="J2336" i="1"/>
  <c r="K2336" i="1" s="1"/>
  <c r="J2277" i="1"/>
  <c r="K2277" i="1" s="1"/>
  <c r="J2232" i="1"/>
  <c r="K2232" i="1" s="1"/>
  <c r="J2173" i="1"/>
  <c r="K2173" i="1" s="1"/>
  <c r="J2121" i="1"/>
  <c r="K2121" i="1" s="1"/>
  <c r="J2074" i="1"/>
  <c r="K2074" i="1" s="1"/>
  <c r="J2022" i="1"/>
  <c r="K2022" i="1" s="1"/>
  <c r="J1963" i="1"/>
  <c r="K1963" i="1" s="1"/>
  <c r="J1917" i="1"/>
  <c r="K1917" i="1" s="1"/>
  <c r="J1845" i="1"/>
  <c r="K1845" i="1" s="1"/>
  <c r="J1791" i="1"/>
  <c r="K1791" i="1" s="1"/>
  <c r="J1728" i="1"/>
  <c r="K1728" i="1" s="1"/>
  <c r="J1681" i="1"/>
  <c r="K1681" i="1" s="1"/>
  <c r="J1609" i="1"/>
  <c r="K1609" i="1" s="1"/>
  <c r="J1555" i="1"/>
  <c r="K1555" i="1" s="1"/>
  <c r="J1493" i="1"/>
  <c r="K1493" i="1" s="1"/>
  <c r="J1446" i="1"/>
  <c r="K1446" i="1" s="1"/>
  <c r="J1374" i="1"/>
  <c r="K1374" i="1" s="1"/>
  <c r="J1319" i="1"/>
  <c r="K1319" i="1" s="1"/>
  <c r="J1257" i="1"/>
  <c r="K1257" i="1" s="1"/>
  <c r="J1189" i="1"/>
  <c r="K1189" i="1" s="1"/>
  <c r="J1133" i="1"/>
  <c r="K1133" i="1" s="1"/>
  <c r="J1057" i="1"/>
  <c r="K1057" i="1" s="1"/>
  <c r="J968" i="1"/>
  <c r="K968" i="1" s="1"/>
  <c r="J889" i="1"/>
  <c r="K889" i="1" s="1"/>
  <c r="J820" i="1"/>
  <c r="K820" i="1" s="1"/>
  <c r="J731" i="1"/>
  <c r="K731" i="1" s="1"/>
  <c r="J629" i="1"/>
  <c r="K629" i="1" s="1"/>
  <c r="J508" i="1"/>
  <c r="K508" i="1" s="1"/>
  <c r="J312" i="1"/>
  <c r="K312" i="1" s="1"/>
  <c r="J115" i="1"/>
  <c r="K115" i="1" s="1"/>
  <c r="L4107" i="1"/>
  <c r="M4107" i="1" s="1"/>
  <c r="L4655" i="1"/>
  <c r="M4655" i="1" s="1"/>
  <c r="J5001" i="1"/>
  <c r="K5001" i="1" s="1"/>
  <c r="J4987" i="1"/>
  <c r="K4987" i="1" s="1"/>
  <c r="J4973" i="1"/>
  <c r="K4973" i="1" s="1"/>
  <c r="J4959" i="1"/>
  <c r="K4959" i="1" s="1"/>
  <c r="J4944" i="1"/>
  <c r="K4944" i="1" s="1"/>
  <c r="J4929" i="1"/>
  <c r="K4929" i="1" s="1"/>
  <c r="J4915" i="1"/>
  <c r="K4915" i="1" s="1"/>
  <c r="J4901" i="1"/>
  <c r="K4901" i="1" s="1"/>
  <c r="J4887" i="1"/>
  <c r="K4887" i="1" s="1"/>
  <c r="J4872" i="1"/>
  <c r="K4872" i="1" s="1"/>
  <c r="J4858" i="1"/>
  <c r="K4858" i="1" s="1"/>
  <c r="J4844" i="1"/>
  <c r="K4844" i="1" s="1"/>
  <c r="J4830" i="1"/>
  <c r="K4830" i="1" s="1"/>
  <c r="J4816" i="1"/>
  <c r="K4816" i="1" s="1"/>
  <c r="J4801" i="1"/>
  <c r="K4801" i="1" s="1"/>
  <c r="J4787" i="1"/>
  <c r="K4787" i="1" s="1"/>
  <c r="J4772" i="1"/>
  <c r="K4772" i="1" s="1"/>
  <c r="J4758" i="1"/>
  <c r="K4758" i="1" s="1"/>
  <c r="J4744" i="1"/>
  <c r="K4744" i="1" s="1"/>
  <c r="J4728" i="1"/>
  <c r="K4728" i="1" s="1"/>
  <c r="J4713" i="1"/>
  <c r="K4713" i="1" s="1"/>
  <c r="J4698" i="1"/>
  <c r="K4698" i="1" s="1"/>
  <c r="J4680" i="1"/>
  <c r="K4680" i="1" s="1"/>
  <c r="J4665" i="1"/>
  <c r="K4665" i="1" s="1"/>
  <c r="J4650" i="1"/>
  <c r="K4650" i="1" s="1"/>
  <c r="J4635" i="1"/>
  <c r="K4635" i="1" s="1"/>
  <c r="J4619" i="1"/>
  <c r="K4619" i="1" s="1"/>
  <c r="J4602" i="1"/>
  <c r="K4602" i="1" s="1"/>
  <c r="J4587" i="1"/>
  <c r="K4587" i="1" s="1"/>
  <c r="J4571" i="1"/>
  <c r="K4571" i="1" s="1"/>
  <c r="J4556" i="1"/>
  <c r="K4556" i="1" s="1"/>
  <c r="J4541" i="1"/>
  <c r="K4541" i="1" s="1"/>
  <c r="J4523" i="1"/>
  <c r="K4523" i="1" s="1"/>
  <c r="J4508" i="1"/>
  <c r="K4508" i="1" s="1"/>
  <c r="J4493" i="1"/>
  <c r="K4493" i="1" s="1"/>
  <c r="J4477" i="1"/>
  <c r="K4477" i="1" s="1"/>
  <c r="J4462" i="1"/>
  <c r="K4462" i="1" s="1"/>
  <c r="J4445" i="1"/>
  <c r="K4445" i="1" s="1"/>
  <c r="J4429" i="1"/>
  <c r="K4429" i="1" s="1"/>
  <c r="J4414" i="1"/>
  <c r="K4414" i="1" s="1"/>
  <c r="J4399" i="1"/>
  <c r="K4399" i="1" s="1"/>
  <c r="J4384" i="1"/>
  <c r="K4384" i="1" s="1"/>
  <c r="J4366" i="1"/>
  <c r="K4366" i="1" s="1"/>
  <c r="J4351" i="1"/>
  <c r="K4351" i="1" s="1"/>
  <c r="J4333" i="1"/>
  <c r="K4333" i="1" s="1"/>
  <c r="J4316" i="1"/>
  <c r="K4316" i="1" s="1"/>
  <c r="J4299" i="1"/>
  <c r="K4299" i="1" s="1"/>
  <c r="J4281" i="1"/>
  <c r="K4281" i="1" s="1"/>
  <c r="J4264" i="1"/>
  <c r="K4264" i="1" s="1"/>
  <c r="J4246" i="1"/>
  <c r="K4246" i="1" s="1"/>
  <c r="J4229" i="1"/>
  <c r="K4229" i="1" s="1"/>
  <c r="J4211" i="1"/>
  <c r="K4211" i="1" s="1"/>
  <c r="J4194" i="1"/>
  <c r="K4194" i="1" s="1"/>
  <c r="J4176" i="1"/>
  <c r="K4176" i="1" s="1"/>
  <c r="J4159" i="1"/>
  <c r="K4159" i="1" s="1"/>
  <c r="J4141" i="1"/>
  <c r="K4141" i="1" s="1"/>
  <c r="J4124" i="1"/>
  <c r="K4124" i="1" s="1"/>
  <c r="J4107" i="1"/>
  <c r="K4107" i="1" s="1"/>
  <c r="J4089" i="1"/>
  <c r="K4089" i="1" s="1"/>
  <c r="J4072" i="1"/>
  <c r="K4072" i="1" s="1"/>
  <c r="J4054" i="1"/>
  <c r="K4054" i="1" s="1"/>
  <c r="J4037" i="1"/>
  <c r="K4037" i="1" s="1"/>
  <c r="J4019" i="1"/>
  <c r="K4019" i="1" s="1"/>
  <c r="J4002" i="1"/>
  <c r="K4002" i="1" s="1"/>
  <c r="J3984" i="1"/>
  <c r="K3984" i="1" s="1"/>
  <c r="J3967" i="1"/>
  <c r="K3967" i="1" s="1"/>
  <c r="J3949" i="1"/>
  <c r="K3949" i="1" s="1"/>
  <c r="J3932" i="1"/>
  <c r="K3932" i="1" s="1"/>
  <c r="J3915" i="1"/>
  <c r="K3915" i="1" s="1"/>
  <c r="J3897" i="1"/>
  <c r="K3897" i="1" s="1"/>
  <c r="J3880" i="1"/>
  <c r="K3880" i="1" s="1"/>
  <c r="J3862" i="1"/>
  <c r="K3862" i="1" s="1"/>
  <c r="J3845" i="1"/>
  <c r="K3845" i="1" s="1"/>
  <c r="J3827" i="1"/>
  <c r="K3827" i="1" s="1"/>
  <c r="J3810" i="1"/>
  <c r="K3810" i="1" s="1"/>
  <c r="J3792" i="1"/>
  <c r="K3792" i="1" s="1"/>
  <c r="J3774" i="1"/>
  <c r="K3774" i="1" s="1"/>
  <c r="J3754" i="1"/>
  <c r="K3754" i="1" s="1"/>
  <c r="J3736" i="1"/>
  <c r="K3736" i="1" s="1"/>
  <c r="J3715" i="1"/>
  <c r="K3715" i="1" s="1"/>
  <c r="J3695" i="1"/>
  <c r="K3695" i="1" s="1"/>
  <c r="J3673" i="1"/>
  <c r="K3673" i="1" s="1"/>
  <c r="J3654" i="1"/>
  <c r="K3654" i="1" s="1"/>
  <c r="J3632" i="1"/>
  <c r="K3632" i="1" s="1"/>
  <c r="J3610" i="1"/>
  <c r="K3610" i="1" s="1"/>
  <c r="J3591" i="1"/>
  <c r="K3591" i="1" s="1"/>
  <c r="J3569" i="1"/>
  <c r="K3569" i="1" s="1"/>
  <c r="J3549" i="1"/>
  <c r="K3549" i="1" s="1"/>
  <c r="J3527" i="1"/>
  <c r="K3527" i="1" s="1"/>
  <c r="J3505" i="1"/>
  <c r="K3505" i="1" s="1"/>
  <c r="J3486" i="1"/>
  <c r="K3486" i="1" s="1"/>
  <c r="J3464" i="1"/>
  <c r="K3464" i="1" s="1"/>
  <c r="J3444" i="1"/>
  <c r="K3444" i="1" s="1"/>
  <c r="J3423" i="1"/>
  <c r="K3423" i="1" s="1"/>
  <c r="J3401" i="1"/>
  <c r="K3401" i="1" s="1"/>
  <c r="J3381" i="1"/>
  <c r="K3381" i="1" s="1"/>
  <c r="J3359" i="1"/>
  <c r="K3359" i="1" s="1"/>
  <c r="J3340" i="1"/>
  <c r="K3340" i="1" s="1"/>
  <c r="J3318" i="1"/>
  <c r="K3318" i="1" s="1"/>
  <c r="J3296" i="1"/>
  <c r="K3296" i="1" s="1"/>
  <c r="J3276" i="1"/>
  <c r="K3276" i="1" s="1"/>
  <c r="J3255" i="1"/>
  <c r="K3255" i="1" s="1"/>
  <c r="J3235" i="1"/>
  <c r="K3235" i="1" s="1"/>
  <c r="J3211" i="1"/>
  <c r="K3211" i="1" s="1"/>
  <c r="J3183" i="1"/>
  <c r="K3183" i="1" s="1"/>
  <c r="J3149" i="1"/>
  <c r="K3149" i="1" s="1"/>
  <c r="J3121" i="1"/>
  <c r="K3121" i="1" s="1"/>
  <c r="J3091" i="1"/>
  <c r="K3091" i="1" s="1"/>
  <c r="J3057" i="1"/>
  <c r="K3057" i="1" s="1"/>
  <c r="J3027" i="1"/>
  <c r="K3027" i="1" s="1"/>
  <c r="J2999" i="1"/>
  <c r="K2999" i="1" s="1"/>
  <c r="J2965" i="1"/>
  <c r="K2965" i="1" s="1"/>
  <c r="J2935" i="1"/>
  <c r="K2935" i="1" s="1"/>
  <c r="J2901" i="1"/>
  <c r="K2901" i="1" s="1"/>
  <c r="J2871" i="1"/>
  <c r="K2871" i="1" s="1"/>
  <c r="J2843" i="1"/>
  <c r="K2843" i="1" s="1"/>
  <c r="J2809" i="1"/>
  <c r="K2809" i="1" s="1"/>
  <c r="J2779" i="1"/>
  <c r="K2779" i="1" s="1"/>
  <c r="J2745" i="1"/>
  <c r="K2745" i="1" s="1"/>
  <c r="J2718" i="1"/>
  <c r="K2718" i="1" s="1"/>
  <c r="J2687" i="1"/>
  <c r="K2687" i="1" s="1"/>
  <c r="J2653" i="1"/>
  <c r="K2653" i="1" s="1"/>
  <c r="J2623" i="1"/>
  <c r="K2623" i="1" s="1"/>
  <c r="J2587" i="1"/>
  <c r="K2587" i="1" s="1"/>
  <c r="J2556" i="1"/>
  <c r="K2556" i="1" s="1"/>
  <c r="J2518" i="1"/>
  <c r="K2518" i="1" s="1"/>
  <c r="J2480" i="1"/>
  <c r="K2480" i="1" s="1"/>
  <c r="J2428" i="1"/>
  <c r="K2428" i="1" s="1"/>
  <c r="J2376" i="1"/>
  <c r="K2376" i="1" s="1"/>
  <c r="J2316" i="1"/>
  <c r="K2316" i="1" s="1"/>
  <c r="J2273" i="1"/>
  <c r="K2273" i="1" s="1"/>
  <c r="J2213" i="1"/>
  <c r="K2213" i="1" s="1"/>
  <c r="J2166" i="1"/>
  <c r="K2166" i="1" s="1"/>
  <c r="J2113" i="1"/>
  <c r="K2113" i="1" s="1"/>
  <c r="J2062" i="1"/>
  <c r="K2062" i="1" s="1"/>
  <c r="J2002" i="1"/>
  <c r="K2002" i="1" s="1"/>
  <c r="J1959" i="1"/>
  <c r="K1959" i="1" s="1"/>
  <c r="J1897" i="1"/>
  <c r="K1897" i="1" s="1"/>
  <c r="J1844" i="1"/>
  <c r="K1844" i="1" s="1"/>
  <c r="J1781" i="1"/>
  <c r="K1781" i="1" s="1"/>
  <c r="J1727" i="1"/>
  <c r="K1727" i="1" s="1"/>
  <c r="J1662" i="1"/>
  <c r="K1662" i="1" s="1"/>
  <c r="J1608" i="1"/>
  <c r="K1608" i="1" s="1"/>
  <c r="J1545" i="1"/>
  <c r="K1545" i="1" s="1"/>
  <c r="J1492" i="1"/>
  <c r="K1492" i="1" s="1"/>
  <c r="J1426" i="1"/>
  <c r="K1426" i="1" s="1"/>
  <c r="J1373" i="1"/>
  <c r="K1373" i="1" s="1"/>
  <c r="J1309" i="1"/>
  <c r="K1309" i="1" s="1"/>
  <c r="J1256" i="1"/>
  <c r="K1256" i="1" s="1"/>
  <c r="J1184" i="1"/>
  <c r="K1184" i="1" s="1"/>
  <c r="J1112" i="1"/>
  <c r="K1112" i="1" s="1"/>
  <c r="J1054" i="1"/>
  <c r="K1054" i="1" s="1"/>
  <c r="J967" i="1"/>
  <c r="K967" i="1" s="1"/>
  <c r="J880" i="1"/>
  <c r="K880" i="1" s="1"/>
  <c r="J819" i="1"/>
  <c r="K819" i="1" s="1"/>
  <c r="J730" i="1"/>
  <c r="K730" i="1" s="1"/>
  <c r="J623" i="1"/>
  <c r="K623" i="1" s="1"/>
  <c r="J447" i="1"/>
  <c r="K447" i="1" s="1"/>
  <c r="J304" i="1"/>
  <c r="K304" i="1" s="1"/>
  <c r="J113" i="1"/>
  <c r="K113" i="1" s="1"/>
  <c r="L4102" i="1"/>
  <c r="M4102" i="1" s="1"/>
  <c r="L4763" i="1"/>
  <c r="M4763" i="1" s="1"/>
  <c r="L48" i="1"/>
  <c r="M48" i="1" s="1"/>
  <c r="J5000" i="1"/>
  <c r="K5000" i="1" s="1"/>
  <c r="J4986" i="1"/>
  <c r="K4986" i="1" s="1"/>
  <c r="J4972" i="1"/>
  <c r="K4972" i="1" s="1"/>
  <c r="J4957" i="1"/>
  <c r="K4957" i="1" s="1"/>
  <c r="J4942" i="1"/>
  <c r="K4942" i="1" s="1"/>
  <c r="J4928" i="1"/>
  <c r="K4928" i="1" s="1"/>
  <c r="J4914" i="1"/>
  <c r="K4914" i="1" s="1"/>
  <c r="J4900" i="1"/>
  <c r="K4900" i="1" s="1"/>
  <c r="J4885" i="1"/>
  <c r="K4885" i="1" s="1"/>
  <c r="J4871" i="1"/>
  <c r="K4871" i="1" s="1"/>
  <c r="J4857" i="1"/>
  <c r="K4857" i="1" s="1"/>
  <c r="J4843" i="1"/>
  <c r="K4843" i="1" s="1"/>
  <c r="J4829" i="1"/>
  <c r="K4829" i="1" s="1"/>
  <c r="J4815" i="1"/>
  <c r="K4815" i="1" s="1"/>
  <c r="J4800" i="1"/>
  <c r="K4800" i="1" s="1"/>
  <c r="J4785" i="1"/>
  <c r="K4785" i="1" s="1"/>
  <c r="J4771" i="1"/>
  <c r="K4771" i="1" s="1"/>
  <c r="J4757" i="1"/>
  <c r="K4757" i="1" s="1"/>
  <c r="J4743" i="1"/>
  <c r="K4743" i="1" s="1"/>
  <c r="J4727" i="1"/>
  <c r="K4727" i="1" s="1"/>
  <c r="J4712" i="1"/>
  <c r="K4712" i="1" s="1"/>
  <c r="J4696" i="1"/>
  <c r="K4696" i="1" s="1"/>
  <c r="J4679" i="1"/>
  <c r="K4679" i="1" s="1"/>
  <c r="J4664" i="1"/>
  <c r="K4664" i="1" s="1"/>
  <c r="J4649" i="1"/>
  <c r="K4649" i="1" s="1"/>
  <c r="J4633" i="1"/>
  <c r="K4633" i="1" s="1"/>
  <c r="J4617" i="1"/>
  <c r="K4617" i="1" s="1"/>
  <c r="J4601" i="1"/>
  <c r="K4601" i="1" s="1"/>
  <c r="J4585" i="1"/>
  <c r="K4585" i="1" s="1"/>
  <c r="J4570" i="1"/>
  <c r="K4570" i="1" s="1"/>
  <c r="J4555" i="1"/>
  <c r="K4555" i="1" s="1"/>
  <c r="J4539" i="1"/>
  <c r="K4539" i="1" s="1"/>
  <c r="J4522" i="1"/>
  <c r="K4522" i="1" s="1"/>
  <c r="J4507" i="1"/>
  <c r="K4507" i="1" s="1"/>
  <c r="J4492" i="1"/>
  <c r="K4492" i="1" s="1"/>
  <c r="J4476" i="1"/>
  <c r="K4476" i="1" s="1"/>
  <c r="J4460" i="1"/>
  <c r="K4460" i="1" s="1"/>
  <c r="J4444" i="1"/>
  <c r="K4444" i="1" s="1"/>
  <c r="J4428" i="1"/>
  <c r="K4428" i="1" s="1"/>
  <c r="J4413" i="1"/>
  <c r="K4413" i="1" s="1"/>
  <c r="J4398" i="1"/>
  <c r="K4398" i="1" s="1"/>
  <c r="J4381" i="1"/>
  <c r="K4381" i="1" s="1"/>
  <c r="J4365" i="1"/>
  <c r="K4365" i="1" s="1"/>
  <c r="J4350" i="1"/>
  <c r="K4350" i="1" s="1"/>
  <c r="J4332" i="1"/>
  <c r="K4332" i="1" s="1"/>
  <c r="J4314" i="1"/>
  <c r="K4314" i="1" s="1"/>
  <c r="J4297" i="1"/>
  <c r="K4297" i="1" s="1"/>
  <c r="J4280" i="1"/>
  <c r="K4280" i="1" s="1"/>
  <c r="J4261" i="1"/>
  <c r="K4261" i="1" s="1"/>
  <c r="J4245" i="1"/>
  <c r="K4245" i="1" s="1"/>
  <c r="J4228" i="1"/>
  <c r="K4228" i="1" s="1"/>
  <c r="J4209" i="1"/>
  <c r="K4209" i="1" s="1"/>
  <c r="J4193" i="1"/>
  <c r="K4193" i="1" s="1"/>
  <c r="J4175" i="1"/>
  <c r="K4175" i="1" s="1"/>
  <c r="J4157" i="1"/>
  <c r="K4157" i="1" s="1"/>
  <c r="J4140" i="1"/>
  <c r="K4140" i="1" s="1"/>
  <c r="J4123" i="1"/>
  <c r="K4123" i="1" s="1"/>
  <c r="J4104" i="1"/>
  <c r="K4104" i="1" s="1"/>
  <c r="J4088" i="1"/>
  <c r="K4088" i="1" s="1"/>
  <c r="J4071" i="1"/>
  <c r="K4071" i="1" s="1"/>
  <c r="J4052" i="1"/>
  <c r="K4052" i="1" s="1"/>
  <c r="J4036" i="1"/>
  <c r="K4036" i="1" s="1"/>
  <c r="J4018" i="1"/>
  <c r="K4018" i="1" s="1"/>
  <c r="J4000" i="1"/>
  <c r="K4000" i="1" s="1"/>
  <c r="J3983" i="1"/>
  <c r="K3983" i="1" s="1"/>
  <c r="J3966" i="1"/>
  <c r="K3966" i="1" s="1"/>
  <c r="J3947" i="1"/>
  <c r="K3947" i="1" s="1"/>
  <c r="J3931" i="1"/>
  <c r="K3931" i="1" s="1"/>
  <c r="J3913" i="1"/>
  <c r="K3913" i="1" s="1"/>
  <c r="J3895" i="1"/>
  <c r="K3895" i="1" s="1"/>
  <c r="J3879" i="1"/>
  <c r="K3879" i="1" s="1"/>
  <c r="J3861" i="1"/>
  <c r="K3861" i="1" s="1"/>
  <c r="J3843" i="1"/>
  <c r="K3843" i="1" s="1"/>
  <c r="J3826" i="1"/>
  <c r="K3826" i="1" s="1"/>
  <c r="J3809" i="1"/>
  <c r="K3809" i="1" s="1"/>
  <c r="J3790" i="1"/>
  <c r="K3790" i="1" s="1"/>
  <c r="J3773" i="1"/>
  <c r="K3773" i="1" s="1"/>
  <c r="J3753" i="1"/>
  <c r="K3753" i="1" s="1"/>
  <c r="J3733" i="1"/>
  <c r="K3733" i="1" s="1"/>
  <c r="J3714" i="1"/>
  <c r="K3714" i="1" s="1"/>
  <c r="J3694" i="1"/>
  <c r="K3694" i="1" s="1"/>
  <c r="J3671" i="1"/>
  <c r="K3671" i="1" s="1"/>
  <c r="J3652" i="1"/>
  <c r="K3652" i="1" s="1"/>
  <c r="J3631" i="1"/>
  <c r="K3631" i="1" s="1"/>
  <c r="J3608" i="1"/>
  <c r="K3608" i="1" s="1"/>
  <c r="J3589" i="1"/>
  <c r="K3589" i="1" s="1"/>
  <c r="J3568" i="1"/>
  <c r="K3568" i="1" s="1"/>
  <c r="J3545" i="1"/>
  <c r="K3545" i="1" s="1"/>
  <c r="J3526" i="1"/>
  <c r="K3526" i="1" s="1"/>
  <c r="J3504" i="1"/>
  <c r="K3504" i="1" s="1"/>
  <c r="J3484" i="1"/>
  <c r="K3484" i="1" s="1"/>
  <c r="J3463" i="1"/>
  <c r="K3463" i="1" s="1"/>
  <c r="J3442" i="1"/>
  <c r="K3442" i="1" s="1"/>
  <c r="J3420" i="1"/>
  <c r="K3420" i="1" s="1"/>
  <c r="J3400" i="1"/>
  <c r="K3400" i="1" s="1"/>
  <c r="J3380" i="1"/>
  <c r="K3380" i="1" s="1"/>
  <c r="J3357" i="1"/>
  <c r="K3357" i="1" s="1"/>
  <c r="J3337" i="1"/>
  <c r="K3337" i="1" s="1"/>
  <c r="J3317" i="1"/>
  <c r="K3317" i="1" s="1"/>
  <c r="J3294" i="1"/>
  <c r="K3294" i="1" s="1"/>
  <c r="J3275" i="1"/>
  <c r="K3275" i="1" s="1"/>
  <c r="J3253" i="1"/>
  <c r="K3253" i="1" s="1"/>
  <c r="J3229" i="1"/>
  <c r="K3229" i="1" s="1"/>
  <c r="J3210" i="1"/>
  <c r="K3210" i="1" s="1"/>
  <c r="J3178" i="1"/>
  <c r="K3178" i="1" s="1"/>
  <c r="J3147" i="1"/>
  <c r="K3147" i="1" s="1"/>
  <c r="J3120" i="1"/>
  <c r="K3120" i="1" s="1"/>
  <c r="J3087" i="1"/>
  <c r="K3087" i="1" s="1"/>
  <c r="J3055" i="1"/>
  <c r="K3055" i="1" s="1"/>
  <c r="J3025" i="1"/>
  <c r="K3025" i="1" s="1"/>
  <c r="J2992" i="1"/>
  <c r="K2992" i="1" s="1"/>
  <c r="J2963" i="1"/>
  <c r="K2963" i="1" s="1"/>
  <c r="J2934" i="1"/>
  <c r="K2934" i="1" s="1"/>
  <c r="J2900" i="1"/>
  <c r="K2900" i="1" s="1"/>
  <c r="J2868" i="1"/>
  <c r="K2868" i="1" s="1"/>
  <c r="J2842" i="1"/>
  <c r="K2842" i="1" s="1"/>
  <c r="J2808" i="1"/>
  <c r="K2808" i="1" s="1"/>
  <c r="J2777" i="1"/>
  <c r="K2777" i="1" s="1"/>
  <c r="J2744" i="1"/>
  <c r="K2744" i="1" s="1"/>
  <c r="J2713" i="1"/>
  <c r="K2713" i="1" s="1"/>
  <c r="J2685" i="1"/>
  <c r="K2685" i="1" s="1"/>
  <c r="J2652" i="1"/>
  <c r="K2652" i="1" s="1"/>
  <c r="J2622" i="1"/>
  <c r="K2622" i="1" s="1"/>
  <c r="J2586" i="1"/>
  <c r="K2586" i="1" s="1"/>
  <c r="J2554" i="1"/>
  <c r="K2554" i="1" s="1"/>
  <c r="J2517" i="1"/>
  <c r="K2517" i="1" s="1"/>
  <c r="J2473" i="1"/>
  <c r="K2473" i="1" s="1"/>
  <c r="J2419" i="1"/>
  <c r="K2419" i="1" s="1"/>
  <c r="J2370" i="1"/>
  <c r="K2370" i="1" s="1"/>
  <c r="J2315" i="1"/>
  <c r="K2315" i="1" s="1"/>
  <c r="J2271" i="1"/>
  <c r="K2271" i="1" s="1"/>
  <c r="J2212" i="1"/>
  <c r="K2212" i="1" s="1"/>
  <c r="J2159" i="1"/>
  <c r="K2159" i="1" s="1"/>
  <c r="J2105" i="1"/>
  <c r="K2105" i="1" s="1"/>
  <c r="J2056" i="1"/>
  <c r="K2056" i="1" s="1"/>
  <c r="J2001" i="1"/>
  <c r="K2001" i="1" s="1"/>
  <c r="J1956" i="1"/>
  <c r="K1956" i="1" s="1"/>
  <c r="J1896" i="1"/>
  <c r="K1896" i="1" s="1"/>
  <c r="J1841" i="1"/>
  <c r="K1841" i="1" s="1"/>
  <c r="J1773" i="1"/>
  <c r="K1773" i="1" s="1"/>
  <c r="J1722" i="1"/>
  <c r="K1722" i="1" s="1"/>
  <c r="J1661" i="1"/>
  <c r="K1661" i="1" s="1"/>
  <c r="J1605" i="1"/>
  <c r="K1605" i="1" s="1"/>
  <c r="J1537" i="1"/>
  <c r="K1537" i="1" s="1"/>
  <c r="J1486" i="1"/>
  <c r="K1486" i="1" s="1"/>
  <c r="J1425" i="1"/>
  <c r="K1425" i="1" s="1"/>
  <c r="J1369" i="1"/>
  <c r="K1369" i="1" s="1"/>
  <c r="J1302" i="1"/>
  <c r="K1302" i="1" s="1"/>
  <c r="J1251" i="1"/>
  <c r="K1251" i="1" s="1"/>
  <c r="J1179" i="1"/>
  <c r="K1179" i="1" s="1"/>
  <c r="J1111" i="1"/>
  <c r="K1111" i="1" s="1"/>
  <c r="J1053" i="1"/>
  <c r="K1053" i="1" s="1"/>
  <c r="J966" i="1"/>
  <c r="K966" i="1" s="1"/>
  <c r="J874" i="1"/>
  <c r="K874" i="1" s="1"/>
  <c r="J796" i="1"/>
  <c r="K796" i="1" s="1"/>
  <c r="J720" i="1"/>
  <c r="K720" i="1" s="1"/>
  <c r="J613" i="1"/>
  <c r="K613" i="1" s="1"/>
  <c r="J445" i="1"/>
  <c r="K445" i="1" s="1"/>
  <c r="J303" i="1"/>
  <c r="K303" i="1" s="1"/>
  <c r="J107" i="1"/>
  <c r="K107" i="1" s="1"/>
  <c r="L3642" i="1"/>
  <c r="M3642" i="1" s="1"/>
  <c r="W21" i="1"/>
  <c r="W20" i="1"/>
  <c r="W22" i="1"/>
  <c r="W23" i="1"/>
  <c r="W24" i="1"/>
  <c r="W25" i="1"/>
  <c r="L101" i="1"/>
  <c r="M101" i="1" s="1"/>
  <c r="L164" i="1"/>
  <c r="M164" i="1" s="1"/>
  <c r="L257" i="1"/>
  <c r="M257" i="1" s="1"/>
  <c r="L320" i="1"/>
  <c r="M320" i="1" s="1"/>
  <c r="L413" i="1"/>
  <c r="M413" i="1" s="1"/>
  <c r="L477" i="1"/>
  <c r="M477" i="1" s="1"/>
  <c r="L569" i="1"/>
  <c r="M569" i="1" s="1"/>
  <c r="L626" i="1"/>
  <c r="M626" i="1" s="1"/>
  <c r="L703" i="1"/>
  <c r="M703" i="1" s="1"/>
  <c r="L757" i="1"/>
  <c r="M757" i="1" s="1"/>
  <c r="L838" i="1"/>
  <c r="M838" i="1" s="1"/>
  <c r="L887" i="1"/>
  <c r="M887" i="1" s="1"/>
  <c r="L971" i="1"/>
  <c r="M971" i="1" s="1"/>
  <c r="L1024" i="1"/>
  <c r="M1024" i="1" s="1"/>
  <c r="L1101" i="1"/>
  <c r="M1101" i="1" s="1"/>
  <c r="L1152" i="1"/>
  <c r="M1152" i="1" s="1"/>
  <c r="L1230" i="1"/>
  <c r="M1230" i="1" s="1"/>
  <c r="L1282" i="1"/>
  <c r="M1282" i="1" s="1"/>
  <c r="L1366" i="1"/>
  <c r="M1366" i="1" s="1"/>
  <c r="L1417" i="1"/>
  <c r="M1417" i="1" s="1"/>
  <c r="L1495" i="1"/>
  <c r="M1495" i="1" s="1"/>
  <c r="L1545" i="1"/>
  <c r="M1545" i="1" s="1"/>
  <c r="L1625" i="1"/>
  <c r="M1625" i="1" s="1"/>
  <c r="L1677" i="1"/>
  <c r="M1677" i="1" s="1"/>
  <c r="L1756" i="1"/>
  <c r="M1756" i="1" s="1"/>
  <c r="L1802" i="1"/>
  <c r="M1802" i="1" s="1"/>
  <c r="L1872" i="1"/>
  <c r="M1872" i="1" s="1"/>
  <c r="L1917" i="1"/>
  <c r="M1917" i="1" s="1"/>
  <c r="L1990" i="1"/>
  <c r="M1990" i="1" s="1"/>
  <c r="L2039" i="1"/>
  <c r="M2039" i="1" s="1"/>
  <c r="L2115" i="1"/>
  <c r="M2115" i="1" s="1"/>
  <c r="L2160" i="1"/>
  <c r="M2160" i="1" s="1"/>
  <c r="L2226" i="1"/>
  <c r="M2226" i="1" s="1"/>
  <c r="L2269" i="1"/>
  <c r="M2269" i="1" s="1"/>
  <c r="L2333" i="1"/>
  <c r="M2333" i="1" s="1"/>
  <c r="L2377" i="1"/>
  <c r="M2377" i="1" s="1"/>
  <c r="L2446" i="1"/>
  <c r="M2446" i="1" s="1"/>
  <c r="L2488" i="1"/>
  <c r="M2488" i="1" s="1"/>
  <c r="L2553" i="1"/>
  <c r="M2553" i="1" s="1"/>
  <c r="L2596" i="1"/>
  <c r="M2596" i="1" s="1"/>
  <c r="L2659" i="1"/>
  <c r="M2659" i="1" s="1"/>
  <c r="L2700" i="1"/>
  <c r="M2700" i="1" s="1"/>
  <c r="L2772" i="1"/>
  <c r="M2772" i="1" s="1"/>
  <c r="L2810" i="1"/>
  <c r="M2810" i="1" s="1"/>
  <c r="L2869" i="1"/>
  <c r="M2869" i="1" s="1"/>
  <c r="L2909" i="1"/>
  <c r="M2909" i="1" s="1"/>
  <c r="L2969" i="1"/>
  <c r="M2969" i="1" s="1"/>
  <c r="L3007" i="1"/>
  <c r="M3007" i="1" s="1"/>
  <c r="L3071" i="1"/>
  <c r="M3071" i="1" s="1"/>
  <c r="L3111" i="1"/>
  <c r="M3111" i="1" s="1"/>
  <c r="L3168" i="1"/>
  <c r="M3168" i="1" s="1"/>
  <c r="L3208" i="1"/>
  <c r="M3208" i="1" s="1"/>
  <c r="L3268" i="1"/>
  <c r="M3268" i="1" s="1"/>
  <c r="L3304" i="1"/>
  <c r="M3304" i="1" s="1"/>
  <c r="L3369" i="1"/>
  <c r="M3369" i="1" s="1"/>
  <c r="L3409" i="1"/>
  <c r="M3409" i="1" s="1"/>
  <c r="L3469" i="1"/>
  <c r="M3469" i="1" s="1"/>
  <c r="L3507" i="1"/>
  <c r="M3507" i="1" s="1"/>
  <c r="L3566" i="1"/>
  <c r="M3566" i="1" s="1"/>
  <c r="L3603" i="1"/>
  <c r="M3603" i="1" s="1"/>
  <c r="L3670" i="1"/>
  <c r="M3670" i="1" s="1"/>
  <c r="L3708" i="1"/>
  <c r="M3708" i="1" s="1"/>
  <c r="L3768" i="1"/>
  <c r="M3768" i="1" s="1"/>
  <c r="L3805" i="1"/>
  <c r="M3805" i="1" s="1"/>
  <c r="L3865" i="1"/>
  <c r="M3865" i="1" s="1"/>
  <c r="L3904" i="1"/>
  <c r="M3904" i="1" s="1"/>
  <c r="L3969" i="1"/>
  <c r="M3969" i="1" s="1"/>
  <c r="L4007" i="1"/>
  <c r="M4007" i="1" s="1"/>
  <c r="L4053" i="1"/>
  <c r="M4053" i="1" s="1"/>
  <c r="L4094" i="1"/>
  <c r="M4094" i="1" s="1"/>
  <c r="L4128" i="1"/>
  <c r="M4128" i="1" s="1"/>
  <c r="L4174" i="1"/>
  <c r="M4174" i="1" s="1"/>
  <c r="L4216" i="1"/>
  <c r="M4216" i="1" s="1"/>
  <c r="L4253" i="1"/>
  <c r="M4253" i="1" s="1"/>
  <c r="L4295" i="1"/>
  <c r="M4295" i="1" s="1"/>
  <c r="L4330" i="1"/>
  <c r="M4330" i="1" s="1"/>
  <c r="L4371" i="1"/>
  <c r="M4371" i="1" s="1"/>
  <c r="L4417" i="1"/>
  <c r="M4417" i="1" s="1"/>
  <c r="L4454" i="1"/>
  <c r="M4454" i="1" s="1"/>
  <c r="L4495" i="1"/>
  <c r="M4495" i="1" s="1"/>
  <c r="L4529" i="1"/>
  <c r="M4529" i="1" s="1"/>
  <c r="L4567" i="1"/>
  <c r="M4567" i="1" s="1"/>
  <c r="L4597" i="1"/>
  <c r="M4597" i="1" s="1"/>
  <c r="L4642" i="1"/>
  <c r="M4642" i="1" s="1"/>
  <c r="L4671" i="1"/>
  <c r="M4671" i="1" s="1"/>
  <c r="L4716" i="1"/>
  <c r="M4716" i="1" s="1"/>
  <c r="L4746" i="1"/>
  <c r="M4746" i="1" s="1"/>
  <c r="L4778" i="1"/>
  <c r="M4778" i="1" s="1"/>
  <c r="L4812" i="1"/>
  <c r="M4812" i="1" s="1"/>
  <c r="L4846" i="1"/>
  <c r="M4846" i="1" s="1"/>
  <c r="L4881" i="1"/>
  <c r="M4881" i="1" s="1"/>
  <c r="L4909" i="1"/>
  <c r="M4909" i="1" s="1"/>
  <c r="L4941" i="1"/>
  <c r="M4941" i="1" s="1"/>
  <c r="L4967" i="1"/>
  <c r="M4967" i="1" s="1"/>
  <c r="L4996" i="1"/>
  <c r="M4996" i="1" s="1"/>
  <c r="L4999" i="1"/>
  <c r="M4999" i="1" s="1"/>
  <c r="L31" i="1"/>
  <c r="M31" i="1" s="1"/>
  <c r="L107" i="1"/>
  <c r="M107" i="1" s="1"/>
  <c r="L191" i="1"/>
  <c r="M191" i="1" s="1"/>
  <c r="L262" i="1"/>
  <c r="M262" i="1" s="1"/>
  <c r="L349" i="1"/>
  <c r="M349" i="1" s="1"/>
  <c r="L421" i="1"/>
  <c r="M421" i="1" s="1"/>
  <c r="L502" i="1"/>
  <c r="M502" i="1" s="1"/>
  <c r="L573" i="1"/>
  <c r="M573" i="1" s="1"/>
  <c r="L653" i="1"/>
  <c r="M653" i="1" s="1"/>
  <c r="L710" i="1"/>
  <c r="M710" i="1" s="1"/>
  <c r="L783" i="1"/>
  <c r="M783" i="1" s="1"/>
  <c r="L840" i="1"/>
  <c r="M840" i="1" s="1"/>
  <c r="L911" i="1"/>
  <c r="M911" i="1" s="1"/>
  <c r="L973" i="1"/>
  <c r="M973" i="1" s="1"/>
  <c r="L1046" i="1"/>
  <c r="M1046" i="1" s="1"/>
  <c r="L1103" i="1"/>
  <c r="M1103" i="1" s="1"/>
  <c r="L1176" i="1"/>
  <c r="M1176" i="1" s="1"/>
  <c r="L1233" i="1"/>
  <c r="M1233" i="1" s="1"/>
  <c r="L1306" i="1"/>
  <c r="M1306" i="1" s="1"/>
  <c r="L1371" i="1"/>
  <c r="M1371" i="1" s="1"/>
  <c r="L1441" i="1"/>
  <c r="M1441" i="1" s="1"/>
  <c r="L1498" i="1"/>
  <c r="M1498" i="1" s="1"/>
  <c r="L1571" i="1"/>
  <c r="M1571" i="1" s="1"/>
  <c r="L1627" i="1"/>
  <c r="M1627" i="1" s="1"/>
  <c r="L1701" i="1"/>
  <c r="M1701" i="1" s="1"/>
  <c r="L1758" i="1"/>
  <c r="M1758" i="1" s="1"/>
  <c r="L1823" i="1"/>
  <c r="M1823" i="1" s="1"/>
  <c r="L1874" i="1"/>
  <c r="M1874" i="1" s="1"/>
  <c r="L1943" i="1"/>
  <c r="M1943" i="1" s="1"/>
  <c r="L1993" i="1"/>
  <c r="M1993" i="1" s="1"/>
  <c r="L2058" i="1"/>
  <c r="M2058" i="1" s="1"/>
  <c r="L2117" i="1"/>
  <c r="M2117" i="1" s="1"/>
  <c r="L2183" i="1"/>
  <c r="M2183" i="1" s="1"/>
  <c r="L2229" i="1"/>
  <c r="M2229" i="1" s="1"/>
  <c r="L2289" i="1"/>
  <c r="M2289" i="1" s="1"/>
  <c r="L2338" i="1"/>
  <c r="M2338" i="1" s="1"/>
  <c r="L2397" i="1"/>
  <c r="M2397" i="1" s="1"/>
  <c r="L2448" i="1"/>
  <c r="M2448" i="1" s="1"/>
  <c r="L2509" i="1"/>
  <c r="M2509" i="1" s="1"/>
  <c r="L2556" i="1"/>
  <c r="M2556" i="1" s="1"/>
  <c r="L2616" i="1"/>
  <c r="M2616" i="1" s="1"/>
  <c r="L2662" i="1"/>
  <c r="M2662" i="1" s="1"/>
  <c r="L2723" i="1"/>
  <c r="M2723" i="1" s="1"/>
  <c r="L2774" i="1"/>
  <c r="M2774" i="1" s="1"/>
  <c r="L2830" i="1"/>
  <c r="M2830" i="1" s="1"/>
  <c r="L2871" i="1"/>
  <c r="M2871" i="1" s="1"/>
  <c r="L2928" i="1"/>
  <c r="M2928" i="1" s="1"/>
  <c r="L2971" i="1"/>
  <c r="M2971" i="1" s="1"/>
  <c r="L3025" i="1"/>
  <c r="M3025" i="1" s="1"/>
  <c r="L3073" i="1"/>
  <c r="M3073" i="1" s="1"/>
  <c r="L3129" i="1"/>
  <c r="M3129" i="1" s="1"/>
  <c r="L3172" i="1"/>
  <c r="M3172" i="1" s="1"/>
  <c r="L3226" i="1"/>
  <c r="M3226" i="1" s="1"/>
  <c r="L3270" i="1"/>
  <c r="M3270" i="1" s="1"/>
  <c r="L3324" i="1"/>
  <c r="M3324" i="1" s="1"/>
  <c r="L3374" i="1"/>
  <c r="M3374" i="1" s="1"/>
  <c r="L3427" i="1"/>
  <c r="M3427" i="1" s="1"/>
  <c r="L3471" i="1"/>
  <c r="M3471" i="1" s="1"/>
  <c r="L3525" i="1"/>
  <c r="M3525" i="1" s="1"/>
  <c r="L3569" i="1"/>
  <c r="M3569" i="1" s="1"/>
  <c r="L3625" i="1"/>
  <c r="M3625" i="1" s="1"/>
  <c r="L3673" i="1"/>
  <c r="M3673" i="1" s="1"/>
  <c r="L3726" i="1"/>
  <c r="M3726" i="1" s="1"/>
  <c r="L3770" i="1"/>
  <c r="M3770" i="1" s="1"/>
  <c r="L3826" i="1"/>
  <c r="M3826" i="1" s="1"/>
  <c r="L3867" i="1"/>
  <c r="M3867" i="1" s="1"/>
  <c r="L3924" i="1"/>
  <c r="M3924" i="1" s="1"/>
  <c r="L3971" i="1"/>
  <c r="M3971" i="1" s="1"/>
  <c r="L4023" i="1"/>
  <c r="M4023" i="1" s="1"/>
  <c r="L4055" i="1"/>
  <c r="M4055" i="1" s="1"/>
  <c r="L4099" i="1"/>
  <c r="M4099" i="1" s="1"/>
  <c r="L4141" i="1"/>
  <c r="M4141" i="1" s="1"/>
  <c r="L4178" i="1"/>
  <c r="M4178" i="1" s="1"/>
  <c r="L4221" i="1"/>
  <c r="M4221" i="1" s="1"/>
  <c r="L4255" i="1"/>
  <c r="M4255" i="1" s="1"/>
  <c r="L4297" i="1"/>
  <c r="M4297" i="1" s="1"/>
  <c r="L4343" i="1"/>
  <c r="M4343" i="1" s="1"/>
  <c r="L4380" i="1"/>
  <c r="M4380" i="1" s="1"/>
  <c r="L4422" i="1"/>
  <c r="M4422" i="1" s="1"/>
  <c r="L4456" i="1"/>
  <c r="M4456" i="1" s="1"/>
  <c r="L4499" i="1"/>
  <c r="M4499" i="1" s="1"/>
  <c r="L4531" i="1"/>
  <c r="M4531" i="1" s="1"/>
  <c r="L4570" i="1"/>
  <c r="M4570" i="1" s="1"/>
  <c r="L4607" i="1"/>
  <c r="M4607" i="1" s="1"/>
  <c r="L4645" i="1"/>
  <c r="M4645" i="1" s="1"/>
  <c r="L4679" i="1"/>
  <c r="M4679" i="1" s="1"/>
  <c r="L4718" i="1"/>
  <c r="M4718" i="1" s="1"/>
  <c r="L4753" i="1"/>
  <c r="M4753" i="1" s="1"/>
  <c r="L4790" i="1"/>
  <c r="M4790" i="1" s="1"/>
  <c r="L4817" i="1"/>
  <c r="M4817" i="1" s="1"/>
  <c r="L4856" i="1"/>
  <c r="M4856" i="1" s="1"/>
  <c r="L4883" i="1"/>
  <c r="M4883" i="1" s="1"/>
  <c r="L4911" i="1"/>
  <c r="M4911" i="1" s="1"/>
  <c r="L4946" i="1"/>
  <c r="M4946" i="1" s="1"/>
  <c r="L4969" i="1"/>
  <c r="M4969" i="1" s="1"/>
  <c r="L30" i="1"/>
  <c r="M30" i="1" s="1"/>
  <c r="L102" i="1"/>
  <c r="M102" i="1" s="1"/>
  <c r="L189" i="1"/>
  <c r="M189" i="1" s="1"/>
  <c r="L258" i="1"/>
  <c r="M258" i="1" s="1"/>
  <c r="L348" i="1"/>
  <c r="M348" i="1" s="1"/>
  <c r="L414" i="1"/>
  <c r="M414" i="1" s="1"/>
  <c r="L501" i="1"/>
  <c r="M501" i="1" s="1"/>
  <c r="L570" i="1"/>
  <c r="M570" i="1" s="1"/>
  <c r="L652" i="1"/>
  <c r="M652" i="1" s="1"/>
  <c r="L705" i="1"/>
  <c r="M705" i="1" s="1"/>
  <c r="L777" i="1"/>
  <c r="M777" i="1" s="1"/>
  <c r="L839" i="1"/>
  <c r="M839" i="1" s="1"/>
  <c r="L909" i="1"/>
  <c r="M909" i="1" s="1"/>
  <c r="L972" i="1"/>
  <c r="M972" i="1" s="1"/>
  <c r="L1045" i="1"/>
  <c r="M1045" i="1" s="1"/>
  <c r="L1102" i="1"/>
  <c r="M1102" i="1" s="1"/>
  <c r="L1173" i="1"/>
  <c r="M1173" i="1" s="1"/>
  <c r="L1231" i="1"/>
  <c r="M1231" i="1" s="1"/>
  <c r="L1301" i="1"/>
  <c r="M1301" i="1" s="1"/>
  <c r="L1370" i="1"/>
  <c r="M1370" i="1" s="1"/>
  <c r="L1440" i="1"/>
  <c r="M1440" i="1" s="1"/>
  <c r="L1497" i="1"/>
  <c r="M1497" i="1" s="1"/>
  <c r="L1567" i="1"/>
  <c r="M1567" i="1" s="1"/>
  <c r="L1626" i="1"/>
  <c r="M1626" i="1" s="1"/>
  <c r="L1699" i="1"/>
  <c r="M1699" i="1" s="1"/>
  <c r="L1757" i="1"/>
  <c r="M1757" i="1" s="1"/>
  <c r="L1822" i="1"/>
  <c r="M1822" i="1" s="1"/>
  <c r="L1873" i="1"/>
  <c r="M1873" i="1" s="1"/>
  <c r="L1942" i="1"/>
  <c r="M1942" i="1" s="1"/>
  <c r="L1991" i="1"/>
  <c r="M1991" i="1" s="1"/>
  <c r="L2057" i="1"/>
  <c r="M2057" i="1" s="1"/>
  <c r="L2116" i="1"/>
  <c r="M2116" i="1" s="1"/>
  <c r="L2181" i="1"/>
  <c r="M2181" i="1" s="1"/>
  <c r="L2227" i="1"/>
  <c r="M2227" i="1" s="1"/>
  <c r="L2287" i="1"/>
  <c r="M2287" i="1" s="1"/>
  <c r="L2335" i="1"/>
  <c r="M2335" i="1" s="1"/>
  <c r="L2395" i="1"/>
  <c r="M2395" i="1" s="1"/>
  <c r="L2447" i="1"/>
  <c r="M2447" i="1" s="1"/>
  <c r="L2508" i="1"/>
  <c r="M2508" i="1" s="1"/>
  <c r="L2554" i="1"/>
  <c r="M2554" i="1" s="1"/>
  <c r="L2615" i="1"/>
  <c r="M2615" i="1" s="1"/>
  <c r="L2661" i="1"/>
  <c r="M2661" i="1" s="1"/>
  <c r="L2722" i="1"/>
  <c r="M2722" i="1" s="1"/>
  <c r="L2773" i="1"/>
  <c r="M2773" i="1" s="1"/>
  <c r="L2829" i="1"/>
  <c r="M2829" i="1" s="1"/>
  <c r="L2870" i="1"/>
  <c r="M2870" i="1" s="1"/>
  <c r="L2927" i="1"/>
  <c r="M2927" i="1" s="1"/>
  <c r="L2970" i="1"/>
  <c r="M2970" i="1" s="1"/>
  <c r="L3024" i="1"/>
  <c r="M3024" i="1" s="1"/>
  <c r="L3072" i="1"/>
  <c r="M3072" i="1" s="1"/>
  <c r="L3127" i="1"/>
  <c r="M3127" i="1" s="1"/>
  <c r="L3171" i="1"/>
  <c r="M3171" i="1" s="1"/>
  <c r="L3225" i="1"/>
  <c r="M3225" i="1" s="1"/>
  <c r="L3269" i="1"/>
  <c r="M3269" i="1" s="1"/>
  <c r="L3323" i="1"/>
  <c r="M3323" i="1" s="1"/>
  <c r="L3370" i="1"/>
  <c r="M3370" i="1" s="1"/>
  <c r="L3426" i="1"/>
  <c r="M3426" i="1" s="1"/>
  <c r="L3470" i="1"/>
  <c r="M3470" i="1" s="1"/>
  <c r="L3523" i="1"/>
  <c r="M3523" i="1" s="1"/>
  <c r="L3568" i="1"/>
  <c r="M3568" i="1" s="1"/>
  <c r="L3624" i="1"/>
  <c r="M3624" i="1" s="1"/>
  <c r="L3671" i="1"/>
  <c r="M3671" i="1" s="1"/>
  <c r="L3725" i="1"/>
  <c r="M3725" i="1" s="1"/>
  <c r="L3769" i="1"/>
  <c r="M3769" i="1" s="1"/>
  <c r="L3822" i="1"/>
  <c r="M3822" i="1" s="1"/>
  <c r="L3866" i="1"/>
  <c r="M3866" i="1" s="1"/>
  <c r="L3923" i="1"/>
  <c r="M3923" i="1" s="1"/>
  <c r="L3970" i="1"/>
  <c r="M3970" i="1" s="1"/>
  <c r="L4017" i="1"/>
  <c r="M4017" i="1" s="1"/>
  <c r="L4054" i="1"/>
  <c r="M4054" i="1" s="1"/>
  <c r="L4098" i="1"/>
  <c r="M4098" i="1" s="1"/>
  <c r="L4129" i="1"/>
  <c r="M4129" i="1" s="1"/>
  <c r="L4175" i="1"/>
  <c r="M4175" i="1" s="1"/>
  <c r="L4217" i="1"/>
  <c r="M4217" i="1" s="1"/>
  <c r="L4254" i="1"/>
  <c r="M4254" i="1" s="1"/>
  <c r="L4296" i="1"/>
  <c r="M4296" i="1" s="1"/>
  <c r="L4331" i="1"/>
  <c r="M4331" i="1" s="1"/>
  <c r="L4372" i="1"/>
  <c r="M4372" i="1" s="1"/>
  <c r="L4419" i="1"/>
  <c r="M4419" i="1" s="1"/>
  <c r="L4455" i="1"/>
  <c r="M4455" i="1" s="1"/>
  <c r="L4498" i="1"/>
  <c r="M4498" i="1" s="1"/>
  <c r="L4530" i="1"/>
  <c r="M4530" i="1" s="1"/>
  <c r="L4569" i="1"/>
  <c r="M4569" i="1" s="1"/>
  <c r="L4605" i="1"/>
  <c r="M4605" i="1" s="1"/>
  <c r="L4643" i="1"/>
  <c r="M4643" i="1" s="1"/>
  <c r="L4678" i="1"/>
  <c r="M4678" i="1" s="1"/>
  <c r="L4717" i="1"/>
  <c r="M4717" i="1" s="1"/>
  <c r="L4747" i="1"/>
  <c r="M4747" i="1" s="1"/>
  <c r="L4789" i="1"/>
  <c r="M4789" i="1" s="1"/>
  <c r="L4813" i="1"/>
  <c r="M4813" i="1" s="1"/>
  <c r="L4847" i="1"/>
  <c r="M4847" i="1" s="1"/>
  <c r="L4882" i="1"/>
  <c r="M4882" i="1" s="1"/>
  <c r="L4910" i="1"/>
  <c r="M4910" i="1" s="1"/>
  <c r="L4942" i="1"/>
  <c r="M4942" i="1" s="1"/>
  <c r="L4968" i="1"/>
  <c r="M4968" i="1" s="1"/>
  <c r="L32" i="1"/>
  <c r="M32" i="1" s="1"/>
  <c r="L112" i="1"/>
  <c r="M112" i="1" s="1"/>
  <c r="L194" i="1"/>
  <c r="M194" i="1" s="1"/>
  <c r="L270" i="1"/>
  <c r="M270" i="1" s="1"/>
  <c r="L350" i="1"/>
  <c r="M350" i="1" s="1"/>
  <c r="L429" i="1"/>
  <c r="M429" i="1" s="1"/>
  <c r="L503" i="1"/>
  <c r="M503" i="1" s="1"/>
  <c r="L574" i="1"/>
  <c r="M574" i="1" s="1"/>
  <c r="L654" i="1"/>
  <c r="M654" i="1" s="1"/>
  <c r="L714" i="1"/>
  <c r="M714" i="1" s="1"/>
  <c r="L784" i="1"/>
  <c r="M784" i="1" s="1"/>
  <c r="L845" i="1"/>
  <c r="M845" i="1" s="1"/>
  <c r="L912" i="1"/>
  <c r="M912" i="1" s="1"/>
  <c r="L977" i="1"/>
  <c r="M977" i="1" s="1"/>
  <c r="L1047" i="1"/>
  <c r="M1047" i="1" s="1"/>
  <c r="L1109" i="1"/>
  <c r="M1109" i="1" s="1"/>
  <c r="L1177" i="1"/>
  <c r="M1177" i="1" s="1"/>
  <c r="L1240" i="1"/>
  <c r="M1240" i="1" s="1"/>
  <c r="L1309" i="1"/>
  <c r="M1309" i="1" s="1"/>
  <c r="L1372" i="1"/>
  <c r="M1372" i="1" s="1"/>
  <c r="L1442" i="1"/>
  <c r="M1442" i="1" s="1"/>
  <c r="L1502" i="1"/>
  <c r="M1502" i="1" s="1"/>
  <c r="L1574" i="1"/>
  <c r="M1574" i="1" s="1"/>
  <c r="L1639" i="1"/>
  <c r="M1639" i="1" s="1"/>
  <c r="L1702" i="1"/>
  <c r="M1702" i="1" s="1"/>
  <c r="L1759" i="1"/>
  <c r="M1759" i="1" s="1"/>
  <c r="L1824" i="1"/>
  <c r="M1824" i="1" s="1"/>
  <c r="L1879" i="1"/>
  <c r="M1879" i="1" s="1"/>
  <c r="L1945" i="1"/>
  <c r="M1945" i="1" s="1"/>
  <c r="L2003" i="1"/>
  <c r="M2003" i="1" s="1"/>
  <c r="L2059" i="1"/>
  <c r="M2059" i="1" s="1"/>
  <c r="L2118" i="1"/>
  <c r="M2118" i="1" s="1"/>
  <c r="L2184" i="1"/>
  <c r="M2184" i="1" s="1"/>
  <c r="L2230" i="1"/>
  <c r="M2230" i="1" s="1"/>
  <c r="L2290" i="1"/>
  <c r="M2290" i="1" s="1"/>
  <c r="L2342" i="1"/>
  <c r="M2342" i="1" s="1"/>
  <c r="L2398" i="1"/>
  <c r="M2398" i="1" s="1"/>
  <c r="L2450" i="1"/>
  <c r="M2450" i="1" s="1"/>
  <c r="L2510" i="1"/>
  <c r="M2510" i="1" s="1"/>
  <c r="L2557" i="1"/>
  <c r="M2557" i="1" s="1"/>
  <c r="L2617" i="1"/>
  <c r="M2617" i="1" s="1"/>
  <c r="L2669" i="1"/>
  <c r="M2669" i="1" s="1"/>
  <c r="L2725" i="1"/>
  <c r="M2725" i="1" s="1"/>
  <c r="L2775" i="1"/>
  <c r="M2775" i="1" s="1"/>
  <c r="L2831" i="1"/>
  <c r="M2831" i="1" s="1"/>
  <c r="L2875" i="1"/>
  <c r="M2875" i="1" s="1"/>
  <c r="L2929" i="1"/>
  <c r="M2929" i="1" s="1"/>
  <c r="L2976" i="1"/>
  <c r="M2976" i="1" s="1"/>
  <c r="L3026" i="1"/>
  <c r="M3026" i="1" s="1"/>
  <c r="L3074" i="1"/>
  <c r="M3074" i="1" s="1"/>
  <c r="L3130" i="1"/>
  <c r="M3130" i="1" s="1"/>
  <c r="L3173" i="1"/>
  <c r="M3173" i="1" s="1"/>
  <c r="L3228" i="1"/>
  <c r="M3228" i="1" s="1"/>
  <c r="L3275" i="1"/>
  <c r="M3275" i="1" s="1"/>
  <c r="L3327" i="1"/>
  <c r="M3327" i="1" s="1"/>
  <c r="L3375" i="1"/>
  <c r="M3375" i="1" s="1"/>
  <c r="L3429" i="1"/>
  <c r="M3429" i="1" s="1"/>
  <c r="L3472" i="1"/>
  <c r="M3472" i="1" s="1"/>
  <c r="L3526" i="1"/>
  <c r="M3526" i="1" s="1"/>
  <c r="L3576" i="1"/>
  <c r="M3576" i="1" s="1"/>
  <c r="L3626" i="1"/>
  <c r="M3626" i="1" s="1"/>
  <c r="L3674" i="1"/>
  <c r="M3674" i="1" s="1"/>
  <c r="L3727" i="1"/>
  <c r="M3727" i="1" s="1"/>
  <c r="L3771" i="1"/>
  <c r="M3771" i="1" s="1"/>
  <c r="L3827" i="1"/>
  <c r="M3827" i="1" s="1"/>
  <c r="L3875" i="1"/>
  <c r="M3875" i="1" s="1"/>
  <c r="L3925" i="1"/>
  <c r="M3925" i="1" s="1"/>
  <c r="L3972" i="1"/>
  <c r="M3972" i="1" s="1"/>
  <c r="L4024" i="1"/>
  <c r="M4024" i="1" s="1"/>
  <c r="L4067" i="1"/>
  <c r="M4067" i="1" s="1"/>
  <c r="L4101" i="1"/>
  <c r="M4101" i="1" s="1"/>
  <c r="L4142" i="1"/>
  <c r="M4142" i="1" s="1"/>
  <c r="L4179" i="1"/>
  <c r="M4179" i="1" s="1"/>
  <c r="L4223" i="1"/>
  <c r="M4223" i="1" s="1"/>
  <c r="L4267" i="1"/>
  <c r="M4267" i="1" s="1"/>
  <c r="L4298" i="1"/>
  <c r="M4298" i="1" s="1"/>
  <c r="L4344" i="1"/>
  <c r="M4344" i="1" s="1"/>
  <c r="L4381" i="1"/>
  <c r="M4381" i="1" s="1"/>
  <c r="L4423" i="1"/>
  <c r="M4423" i="1" s="1"/>
  <c r="L4465" i="1"/>
  <c r="M4465" i="1" s="1"/>
  <c r="L4500" i="1"/>
  <c r="M4500" i="1" s="1"/>
  <c r="L4538" i="1"/>
  <c r="M4538" i="1" s="1"/>
  <c r="L4573" i="1"/>
  <c r="M4573" i="1" s="1"/>
  <c r="L4612" i="1"/>
  <c r="M4612" i="1" s="1"/>
  <c r="L4646" i="1"/>
  <c r="M4646" i="1" s="1"/>
  <c r="L4683" i="1"/>
  <c r="M4683" i="1" s="1"/>
  <c r="L4721" i="1"/>
  <c r="M4721" i="1" s="1"/>
  <c r="L4754" i="1"/>
  <c r="M4754" i="1" s="1"/>
  <c r="L4791" i="1"/>
  <c r="M4791" i="1" s="1"/>
  <c r="L4822" i="1"/>
  <c r="M4822" i="1" s="1"/>
  <c r="L4857" i="1"/>
  <c r="M4857" i="1" s="1"/>
  <c r="L4884" i="1"/>
  <c r="M4884" i="1" s="1"/>
  <c r="L4918" i="1"/>
  <c r="M4918" i="1" s="1"/>
  <c r="L4947" i="1"/>
  <c r="M4947" i="1" s="1"/>
  <c r="L4979" i="1"/>
  <c r="M4979" i="1" s="1"/>
  <c r="L46" i="1"/>
  <c r="M46" i="1" s="1"/>
  <c r="L113" i="1"/>
  <c r="M113" i="1" s="1"/>
  <c r="L202" i="1"/>
  <c r="M202" i="1" s="1"/>
  <c r="L271" i="1"/>
  <c r="M271" i="1" s="1"/>
  <c r="L358" i="1"/>
  <c r="M358" i="1" s="1"/>
  <c r="L434" i="1"/>
  <c r="M434" i="1" s="1"/>
  <c r="L516" i="1"/>
  <c r="M516" i="1" s="1"/>
  <c r="L576" i="1"/>
  <c r="M576" i="1" s="1"/>
  <c r="L655" i="1"/>
  <c r="M655" i="1" s="1"/>
  <c r="L715" i="1"/>
  <c r="M715" i="1" s="1"/>
  <c r="L785" i="1"/>
  <c r="M785" i="1" s="1"/>
  <c r="L846" i="1"/>
  <c r="M846" i="1" s="1"/>
  <c r="L924" i="1"/>
  <c r="M924" i="1" s="1"/>
  <c r="L981" i="1"/>
  <c r="M981" i="1" s="1"/>
  <c r="L1048" i="1"/>
  <c r="M1048" i="1" s="1"/>
  <c r="L1110" i="1"/>
  <c r="M1110" i="1" s="1"/>
  <c r="L1180" i="1"/>
  <c r="M1180" i="1" s="1"/>
  <c r="L1246" i="1"/>
  <c r="M1246" i="1" s="1"/>
  <c r="L1317" i="1"/>
  <c r="M1317" i="1" s="1"/>
  <c r="L1373" i="1"/>
  <c r="M1373" i="1" s="1"/>
  <c r="L1443" i="1"/>
  <c r="M1443" i="1" s="1"/>
  <c r="L1503" i="1"/>
  <c r="M1503" i="1" s="1"/>
  <c r="L1575" i="1"/>
  <c r="M1575" i="1" s="1"/>
  <c r="L1641" i="1"/>
  <c r="M1641" i="1" s="1"/>
  <c r="L1710" i="1"/>
  <c r="M1710" i="1" s="1"/>
  <c r="L1762" i="1"/>
  <c r="M1762" i="1" s="1"/>
  <c r="L1828" i="1"/>
  <c r="M1828" i="1" s="1"/>
  <c r="L1881" i="1"/>
  <c r="M1881" i="1" s="1"/>
  <c r="L1946" i="1"/>
  <c r="M1946" i="1" s="1"/>
  <c r="L2004" i="1"/>
  <c r="M2004" i="1" s="1"/>
  <c r="L2068" i="1"/>
  <c r="M2068" i="1" s="1"/>
  <c r="L2119" i="1"/>
  <c r="M2119" i="1" s="1"/>
  <c r="L2185" i="1"/>
  <c r="M2185" i="1" s="1"/>
  <c r="L2231" i="1"/>
  <c r="M2231" i="1" s="1"/>
  <c r="L2291" i="1"/>
  <c r="M2291" i="1" s="1"/>
  <c r="L2345" i="1"/>
  <c r="M2345" i="1" s="1"/>
  <c r="L2403" i="1"/>
  <c r="M2403" i="1" s="1"/>
  <c r="L2451" i="1"/>
  <c r="M2451" i="1" s="1"/>
  <c r="L2511" i="1"/>
  <c r="M2511" i="1" s="1"/>
  <c r="L2558" i="1"/>
  <c r="M2558" i="1" s="1"/>
  <c r="L2618" i="1"/>
  <c r="M2618" i="1" s="1"/>
  <c r="L2673" i="1"/>
  <c r="M2673" i="1" s="1"/>
  <c r="L2730" i="1"/>
  <c r="M2730" i="1" s="1"/>
  <c r="L2776" i="1"/>
  <c r="M2776" i="1" s="1"/>
  <c r="L2832" i="1"/>
  <c r="M2832" i="1" s="1"/>
  <c r="L2877" i="1"/>
  <c r="M2877" i="1" s="1"/>
  <c r="L2930" i="1"/>
  <c r="M2930" i="1" s="1"/>
  <c r="L2979" i="1"/>
  <c r="M2979" i="1" s="1"/>
  <c r="L3034" i="1"/>
  <c r="M3034" i="1" s="1"/>
  <c r="L3078" i="1"/>
  <c r="M3078" i="1" s="1"/>
  <c r="L4963" i="1"/>
  <c r="M4963" i="1" s="1"/>
  <c r="L4897" i="1"/>
  <c r="M4897" i="1" s="1"/>
  <c r="L4823" i="1"/>
  <c r="M4823" i="1" s="1"/>
  <c r="L4726" i="1"/>
  <c r="M4726" i="1" s="1"/>
  <c r="L4651" i="1"/>
  <c r="M4651" i="1" s="1"/>
  <c r="L4552" i="1"/>
  <c r="M4552" i="1" s="1"/>
  <c r="L4473" i="1"/>
  <c r="M4473" i="1" s="1"/>
  <c r="L4389" i="1"/>
  <c r="M4389" i="1" s="1"/>
  <c r="L4272" i="1"/>
  <c r="M4272" i="1" s="1"/>
  <c r="L4193" i="1"/>
  <c r="M4193" i="1" s="1"/>
  <c r="L4081" i="1"/>
  <c r="M4081" i="1" s="1"/>
  <c r="L3993" i="1"/>
  <c r="M3993" i="1" s="1"/>
  <c r="L3876" i="1"/>
  <c r="M3876" i="1" s="1"/>
  <c r="L3743" i="1"/>
  <c r="M3743" i="1" s="1"/>
  <c r="L3631" i="1"/>
  <c r="M3631" i="1" s="1"/>
  <c r="L3501" i="1"/>
  <c r="M3501" i="1" s="1"/>
  <c r="L3395" i="1"/>
  <c r="M3395" i="1" s="1"/>
  <c r="L3276" i="1"/>
  <c r="M3276" i="1" s="1"/>
  <c r="L3145" i="1"/>
  <c r="M3145" i="1" s="1"/>
  <c r="L3001" i="1"/>
  <c r="M3001" i="1" s="1"/>
  <c r="L2848" i="1"/>
  <c r="M2848" i="1" s="1"/>
  <c r="L2695" i="1"/>
  <c r="M2695" i="1" s="1"/>
  <c r="L2527" i="1"/>
  <c r="M2527" i="1" s="1"/>
  <c r="L2369" i="1"/>
  <c r="M2369" i="1" s="1"/>
  <c r="L2201" i="1"/>
  <c r="M2201" i="1" s="1"/>
  <c r="L2028" i="1"/>
  <c r="M2028" i="1" s="1"/>
  <c r="L1848" i="1"/>
  <c r="M1848" i="1" s="1"/>
  <c r="L1667" i="1"/>
  <c r="M1667" i="1" s="1"/>
  <c r="L1463" i="1"/>
  <c r="M1463" i="1" s="1"/>
  <c r="L1272" i="1"/>
  <c r="M1272" i="1" s="1"/>
  <c r="L1070" i="1"/>
  <c r="M1070" i="1" s="1"/>
  <c r="L877" i="1"/>
  <c r="M877" i="1" s="1"/>
  <c r="L675" i="1"/>
  <c r="M675" i="1" s="1"/>
  <c r="L468" i="1"/>
  <c r="M468" i="1" s="1"/>
  <c r="L225" i="1"/>
  <c r="M225" i="1" s="1"/>
  <c r="L4891" i="1"/>
  <c r="M4891" i="1" s="1"/>
  <c r="L4725" i="1"/>
  <c r="M4725" i="1" s="1"/>
  <c r="L4551" i="1"/>
  <c r="M4551" i="1" s="1"/>
  <c r="L4356" i="1"/>
  <c r="M4356" i="1" s="1"/>
  <c r="L4192" i="1"/>
  <c r="M4192" i="1" s="1"/>
  <c r="L3990" i="1"/>
  <c r="M3990" i="1" s="1"/>
  <c r="L3733" i="1"/>
  <c r="M3733" i="1" s="1"/>
  <c r="L3494" i="1"/>
  <c r="M3494" i="1" s="1"/>
  <c r="L3133" i="1"/>
  <c r="M3133" i="1" s="1"/>
  <c r="L2846" i="1"/>
  <c r="M2846" i="1" s="1"/>
  <c r="L2526" i="1"/>
  <c r="M2526" i="1" s="1"/>
  <c r="L2200" i="1"/>
  <c r="M2200" i="1" s="1"/>
  <c r="L1842" i="1"/>
  <c r="M1842" i="1" s="1"/>
  <c r="L1462" i="1"/>
  <c r="M1462" i="1" s="1"/>
  <c r="L1069" i="1"/>
  <c r="M1069" i="1" s="1"/>
  <c r="L673" i="1"/>
  <c r="M673" i="1" s="1"/>
  <c r="L223" i="1"/>
  <c r="M223" i="1" s="1"/>
  <c r="L4889" i="1"/>
  <c r="M4889" i="1" s="1"/>
  <c r="L4625" i="1"/>
  <c r="M4625" i="1" s="1"/>
  <c r="L4466" i="1"/>
  <c r="M4466" i="1" s="1"/>
  <c r="L4270" i="1"/>
  <c r="M4270" i="1" s="1"/>
  <c r="L4070" i="1"/>
  <c r="M4070" i="1" s="1"/>
  <c r="L3843" i="1"/>
  <c r="M3843" i="1" s="1"/>
  <c r="L3599" i="1"/>
  <c r="M3599" i="1" s="1"/>
  <c r="L3376" i="1"/>
  <c r="M3376" i="1" s="1"/>
  <c r="L3132" i="1"/>
  <c r="M3132" i="1" s="1"/>
  <c r="L2836" i="1"/>
  <c r="M2836" i="1" s="1"/>
  <c r="L2513" i="1"/>
  <c r="M2513" i="1" s="1"/>
  <c r="L2189" i="1"/>
  <c r="M2189" i="1" s="1"/>
  <c r="L1833" i="1"/>
  <c r="M1833" i="1" s="1"/>
  <c r="L1453" i="1"/>
  <c r="M1453" i="1" s="1"/>
  <c r="L1053" i="1"/>
  <c r="M1053" i="1" s="1"/>
  <c r="L658" i="1"/>
  <c r="M658" i="1" s="1"/>
  <c r="L205" i="1"/>
  <c r="M205" i="1" s="1"/>
  <c r="L4951" i="1"/>
  <c r="M4951" i="1" s="1"/>
  <c r="L4795" i="1"/>
  <c r="M4795" i="1" s="1"/>
  <c r="L4624" i="1"/>
  <c r="M4624" i="1" s="1"/>
  <c r="L4440" i="1"/>
  <c r="M4440" i="1" s="1"/>
  <c r="L4269" i="1"/>
  <c r="M4269" i="1" s="1"/>
  <c r="L4069" i="1"/>
  <c r="M4069" i="1" s="1"/>
  <c r="L3729" i="1"/>
  <c r="M3729" i="1" s="1"/>
  <c r="L3491" i="1"/>
  <c r="M3491" i="1" s="1"/>
  <c r="L3233" i="1"/>
  <c r="M3233" i="1" s="1"/>
  <c r="L2995" i="1"/>
  <c r="M2995" i="1" s="1"/>
  <c r="L2691" i="1"/>
  <c r="M2691" i="1" s="1"/>
  <c r="L2186" i="1"/>
  <c r="M2186" i="1" s="1"/>
  <c r="L1269" i="1"/>
  <c r="M1269" i="1" s="1"/>
  <c r="L4949" i="1"/>
  <c r="M4949" i="1" s="1"/>
  <c r="L4864" i="1"/>
  <c r="M4864" i="1" s="1"/>
  <c r="L4793" i="1"/>
  <c r="M4793" i="1" s="1"/>
  <c r="L4699" i="1"/>
  <c r="M4699" i="1" s="1"/>
  <c r="L4623" i="1"/>
  <c r="M4623" i="1" s="1"/>
  <c r="L4539" i="1"/>
  <c r="M4539" i="1" s="1"/>
  <c r="L4428" i="1"/>
  <c r="M4428" i="1" s="1"/>
  <c r="L4347" i="1"/>
  <c r="M4347" i="1" s="1"/>
  <c r="L4239" i="1"/>
  <c r="M4239" i="1" s="1"/>
  <c r="L4155" i="1"/>
  <c r="M4155" i="1" s="1"/>
  <c r="L4068" i="1"/>
  <c r="M4068" i="1" s="1"/>
  <c r="L3940" i="1"/>
  <c r="M3940" i="1" s="1"/>
  <c r="L3830" i="1"/>
  <c r="M3830" i="1" s="1"/>
  <c r="L3696" i="1"/>
  <c r="M3696" i="1" s="1"/>
  <c r="L3597" i="1"/>
  <c r="M3597" i="1" s="1"/>
  <c r="L3473" i="1"/>
  <c r="M3473" i="1" s="1"/>
  <c r="L3342" i="1"/>
  <c r="M3342" i="1" s="1"/>
  <c r="L3230" i="1"/>
  <c r="M3230" i="1" s="1"/>
  <c r="L3099" i="1"/>
  <c r="M3099" i="1" s="1"/>
  <c r="L2945" i="1"/>
  <c r="M2945" i="1" s="1"/>
  <c r="L2800" i="1"/>
  <c r="M2800" i="1" s="1"/>
  <c r="L2635" i="1"/>
  <c r="M2635" i="1" s="1"/>
  <c r="L2475" i="1"/>
  <c r="M2475" i="1" s="1"/>
  <c r="L2308" i="1"/>
  <c r="M2308" i="1" s="1"/>
  <c r="L2148" i="1"/>
  <c r="M2148" i="1" s="1"/>
  <c r="L1965" i="1"/>
  <c r="M1965" i="1" s="1"/>
  <c r="L1788" i="1"/>
  <c r="M1788" i="1" s="1"/>
  <c r="L1597" i="1"/>
  <c r="M1597" i="1" s="1"/>
  <c r="L1402" i="1"/>
  <c r="M1402" i="1" s="1"/>
  <c r="L1200" i="1"/>
  <c r="M1200" i="1" s="1"/>
  <c r="L1009" i="1"/>
  <c r="M1009" i="1" s="1"/>
  <c r="L804" i="1"/>
  <c r="M804" i="1" s="1"/>
  <c r="L610" i="1"/>
  <c r="M610" i="1" s="1"/>
  <c r="L383" i="1"/>
  <c r="M383" i="1" s="1"/>
  <c r="L144" i="1"/>
  <c r="M144" i="1" s="1"/>
  <c r="L4928" i="1"/>
  <c r="M4928" i="1" s="1"/>
  <c r="L4862" i="1"/>
  <c r="M4862" i="1" s="1"/>
  <c r="L4792" i="1"/>
  <c r="M4792" i="1" s="1"/>
  <c r="L4698" i="1"/>
  <c r="M4698" i="1" s="1"/>
  <c r="L4615" i="1"/>
  <c r="M4615" i="1" s="1"/>
  <c r="L4517" i="1"/>
  <c r="M4517" i="1" s="1"/>
  <c r="L4427" i="1"/>
  <c r="M4427" i="1" s="1"/>
  <c r="L4346" i="1"/>
  <c r="M4346" i="1" s="1"/>
  <c r="L4233" i="1"/>
  <c r="M4233" i="1" s="1"/>
  <c r="L4146" i="1"/>
  <c r="M4146" i="1" s="1"/>
  <c r="L4044" i="1"/>
  <c r="M4044" i="1" s="1"/>
  <c r="L3936" i="1"/>
  <c r="M3936" i="1" s="1"/>
  <c r="L3828" i="1"/>
  <c r="M3828" i="1" s="1"/>
  <c r="L3695" i="1"/>
  <c r="M3695" i="1" s="1"/>
  <c r="L3595" i="1"/>
  <c r="M3595" i="1" s="1"/>
  <c r="L3445" i="1"/>
  <c r="M3445" i="1" s="1"/>
  <c r="L3336" i="1"/>
  <c r="M3336" i="1" s="1"/>
  <c r="L3229" i="1"/>
  <c r="M3229" i="1" s="1"/>
  <c r="L3098" i="1"/>
  <c r="M3098" i="1" s="1"/>
  <c r="L2944" i="1"/>
  <c r="M2944" i="1" s="1"/>
  <c r="L2799" i="1"/>
  <c r="M2799" i="1" s="1"/>
  <c r="L2633" i="1"/>
  <c r="M2633" i="1" s="1"/>
  <c r="L2474" i="1"/>
  <c r="M2474" i="1" s="1"/>
  <c r="L2307" i="1"/>
  <c r="M2307" i="1" s="1"/>
  <c r="L2147" i="1"/>
  <c r="M2147" i="1" s="1"/>
  <c r="L1962" i="1"/>
  <c r="M1962" i="1" s="1"/>
  <c r="L1786" i="1"/>
  <c r="M1786" i="1" s="1"/>
  <c r="L1596" i="1"/>
  <c r="M1596" i="1" s="1"/>
  <c r="L1401" i="1"/>
  <c r="M1401" i="1" s="1"/>
  <c r="L1199" i="1"/>
  <c r="M1199" i="1" s="1"/>
  <c r="L1006" i="1"/>
  <c r="M1006" i="1" s="1"/>
  <c r="L803" i="1"/>
  <c r="M803" i="1" s="1"/>
  <c r="L609" i="1"/>
  <c r="M609" i="1" s="1"/>
  <c r="L382" i="1"/>
  <c r="M382" i="1" s="1"/>
  <c r="L143" i="1"/>
  <c r="M143" i="1" s="1"/>
  <c r="L4952" i="1"/>
  <c r="M4952" i="1" s="1"/>
  <c r="L4796" i="1"/>
  <c r="M4796" i="1" s="1"/>
  <c r="L4550" i="1"/>
  <c r="M4550" i="1" s="1"/>
  <c r="L4351" i="1"/>
  <c r="M4351" i="1" s="1"/>
  <c r="L4158" i="1"/>
  <c r="M4158" i="1" s="1"/>
  <c r="L3974" i="1"/>
  <c r="M3974" i="1" s="1"/>
  <c r="L3732" i="1"/>
  <c r="M3732" i="1" s="1"/>
  <c r="L3493" i="1"/>
  <c r="M3493" i="1" s="1"/>
  <c r="L3243" i="1"/>
  <c r="M3243" i="1" s="1"/>
  <c r="L2997" i="1"/>
  <c r="M2997" i="1" s="1"/>
  <c r="L2693" i="1"/>
  <c r="M2693" i="1" s="1"/>
  <c r="L2366" i="1"/>
  <c r="M2366" i="1" s="1"/>
  <c r="L2026" i="1"/>
  <c r="M2026" i="1" s="1"/>
  <c r="L1662" i="1"/>
  <c r="M1662" i="1" s="1"/>
  <c r="L1270" i="1"/>
  <c r="M1270" i="1" s="1"/>
  <c r="L875" i="1"/>
  <c r="M875" i="1" s="1"/>
  <c r="L461" i="1"/>
  <c r="M461" i="1" s="1"/>
  <c r="L4865" i="1"/>
  <c r="M4865" i="1" s="1"/>
  <c r="L4722" i="1"/>
  <c r="M4722" i="1" s="1"/>
  <c r="L4547" i="1"/>
  <c r="M4547" i="1" s="1"/>
  <c r="L4350" i="1"/>
  <c r="M4350" i="1" s="1"/>
  <c r="L4157" i="1"/>
  <c r="M4157" i="1" s="1"/>
  <c r="L3941" i="1"/>
  <c r="M3941" i="1" s="1"/>
  <c r="L3831" i="1"/>
  <c r="M3831" i="1" s="1"/>
  <c r="L3598" i="1"/>
  <c r="M3598" i="1" s="1"/>
  <c r="L3343" i="1"/>
  <c r="M3343" i="1" s="1"/>
  <c r="L3131" i="1"/>
  <c r="M3131" i="1" s="1"/>
  <c r="L2833" i="1"/>
  <c r="M2833" i="1" s="1"/>
  <c r="L2512" i="1"/>
  <c r="M2512" i="1" s="1"/>
  <c r="L2365" i="1"/>
  <c r="M2365" i="1" s="1"/>
  <c r="L2025" i="1"/>
  <c r="M2025" i="1" s="1"/>
  <c r="L1831" i="1"/>
  <c r="M1831" i="1" s="1"/>
  <c r="L1661" i="1"/>
  <c r="M1661" i="1" s="1"/>
  <c r="L1444" i="1"/>
  <c r="M1444" i="1" s="1"/>
  <c r="L1051" i="1"/>
  <c r="M1051" i="1" s="1"/>
  <c r="L871" i="1"/>
  <c r="M871" i="1" s="1"/>
  <c r="L657" i="1"/>
  <c r="M657" i="1" s="1"/>
  <c r="L458" i="1"/>
  <c r="M458" i="1" s="1"/>
  <c r="L203" i="1"/>
  <c r="M203" i="1" s="1"/>
  <c r="L4927" i="1"/>
  <c r="M4927" i="1" s="1"/>
  <c r="L4861" i="1"/>
  <c r="M4861" i="1" s="1"/>
  <c r="L4769" i="1"/>
  <c r="M4769" i="1" s="1"/>
  <c r="L4690" i="1"/>
  <c r="M4690" i="1" s="1"/>
  <c r="L4613" i="1"/>
  <c r="M4613" i="1" s="1"/>
  <c r="L4516" i="1"/>
  <c r="M4516" i="1" s="1"/>
  <c r="L4426" i="1"/>
  <c r="M4426" i="1" s="1"/>
  <c r="L4324" i="1"/>
  <c r="M4324" i="1" s="1"/>
  <c r="L4231" i="1"/>
  <c r="M4231" i="1" s="1"/>
  <c r="L4145" i="1"/>
  <c r="M4145" i="1" s="1"/>
  <c r="L4032" i="1"/>
  <c r="M4032" i="1" s="1"/>
  <c r="L3930" i="1"/>
  <c r="M3930" i="1" s="1"/>
  <c r="L3799" i="1"/>
  <c r="M3799" i="1" s="1"/>
  <c r="L3694" i="1"/>
  <c r="M3694" i="1" s="1"/>
  <c r="L3578" i="1"/>
  <c r="M3578" i="1" s="1"/>
  <c r="L3444" i="1"/>
  <c r="M3444" i="1" s="1"/>
  <c r="L3334" i="1"/>
  <c r="M3334" i="1" s="1"/>
  <c r="L3203" i="1"/>
  <c r="M3203" i="1" s="1"/>
  <c r="L3097" i="1"/>
  <c r="M3097" i="1" s="1"/>
  <c r="L2932" i="1"/>
  <c r="M2932" i="1" s="1"/>
  <c r="L2798" i="1"/>
  <c r="M2798" i="1" s="1"/>
  <c r="L2621" i="1"/>
  <c r="M2621" i="1" s="1"/>
  <c r="L2473" i="1"/>
  <c r="M2473" i="1" s="1"/>
  <c r="L2295" i="1"/>
  <c r="M2295" i="1" s="1"/>
  <c r="L2143" i="1"/>
  <c r="M2143" i="1" s="1"/>
  <c r="L1948" i="1"/>
  <c r="M1948" i="1" s="1"/>
  <c r="L1785" i="1"/>
  <c r="M1785" i="1" s="1"/>
  <c r="L1581" i="1"/>
  <c r="M1581" i="1" s="1"/>
  <c r="L1399" i="1"/>
  <c r="M1399" i="1" s="1"/>
  <c r="L1186" i="1"/>
  <c r="M1186" i="1" s="1"/>
  <c r="L1005" i="1"/>
  <c r="M1005" i="1" s="1"/>
  <c r="L787" i="1"/>
  <c r="M787" i="1" s="1"/>
  <c r="L608" i="1"/>
  <c r="M608" i="1" s="1"/>
  <c r="L364" i="1"/>
  <c r="M364" i="1" s="1"/>
  <c r="L142" i="1"/>
  <c r="M142" i="1" s="1"/>
  <c r="L4961" i="1"/>
  <c r="M4961" i="1" s="1"/>
  <c r="L4797" i="1"/>
  <c r="M4797" i="1" s="1"/>
  <c r="L4647" i="1"/>
  <c r="M4647" i="1" s="1"/>
  <c r="L4467" i="1"/>
  <c r="M4467" i="1" s="1"/>
  <c r="L4271" i="1"/>
  <c r="M4271" i="1" s="1"/>
  <c r="L4071" i="1"/>
  <c r="M4071" i="1" s="1"/>
  <c r="L3844" i="1"/>
  <c r="M3844" i="1" s="1"/>
  <c r="L3630" i="1"/>
  <c r="M3630" i="1" s="1"/>
  <c r="L3394" i="1"/>
  <c r="M3394" i="1" s="1"/>
  <c r="L3244" i="1"/>
  <c r="M3244" i="1" s="1"/>
  <c r="L3000" i="1"/>
  <c r="M3000" i="1" s="1"/>
  <c r="L2694" i="1"/>
  <c r="M2694" i="1" s="1"/>
  <c r="L2367" i="1"/>
  <c r="M2367" i="1" s="1"/>
  <c r="L2027" i="1"/>
  <c r="M2027" i="1" s="1"/>
  <c r="L1666" i="1"/>
  <c r="M1666" i="1" s="1"/>
  <c r="L1271" i="1"/>
  <c r="M1271" i="1" s="1"/>
  <c r="L876" i="1"/>
  <c r="M876" i="1" s="1"/>
  <c r="L465" i="1"/>
  <c r="M465" i="1" s="1"/>
  <c r="L4723" i="1"/>
  <c r="M4723" i="1" s="1"/>
  <c r="L4985" i="1"/>
  <c r="M4985" i="1" s="1"/>
  <c r="L4925" i="1"/>
  <c r="M4925" i="1" s="1"/>
  <c r="L4860" i="1"/>
  <c r="M4860" i="1" s="1"/>
  <c r="L4765" i="1"/>
  <c r="M4765" i="1" s="1"/>
  <c r="L4689" i="1"/>
  <c r="M4689" i="1" s="1"/>
  <c r="L4593" i="1"/>
  <c r="M4593" i="1" s="1"/>
  <c r="L4515" i="1"/>
  <c r="M4515" i="1" s="1"/>
  <c r="L4425" i="1"/>
  <c r="M4425" i="1" s="1"/>
  <c r="L4315" i="1"/>
  <c r="M4315" i="1" s="1"/>
  <c r="L4230" i="1"/>
  <c r="M4230" i="1" s="1"/>
  <c r="L4123" i="1"/>
  <c r="M4123" i="1" s="1"/>
  <c r="L4031" i="1"/>
  <c r="M4031" i="1" s="1"/>
  <c r="L3929" i="1"/>
  <c r="M3929" i="1" s="1"/>
  <c r="L3795" i="1"/>
  <c r="M3795" i="1" s="1"/>
  <c r="L3693" i="1"/>
  <c r="M3693" i="1" s="1"/>
  <c r="L3545" i="1"/>
  <c r="M3545" i="1" s="1"/>
  <c r="L3432" i="1"/>
  <c r="M3432" i="1" s="1"/>
  <c r="L3333" i="1"/>
  <c r="M3333" i="1" s="1"/>
  <c r="L3195" i="1"/>
  <c r="M3195" i="1" s="1"/>
  <c r="L3095" i="1"/>
  <c r="M3095" i="1" s="1"/>
  <c r="L2931" i="1"/>
  <c r="M2931" i="1" s="1"/>
  <c r="L2794" i="1"/>
  <c r="M2794" i="1" s="1"/>
  <c r="L2619" i="1"/>
  <c r="M2619" i="1" s="1"/>
  <c r="L2472" i="1"/>
  <c r="M2472" i="1" s="1"/>
  <c r="L2294" i="1"/>
  <c r="M2294" i="1" s="1"/>
  <c r="L2139" i="1"/>
  <c r="M2139" i="1" s="1"/>
  <c r="L1947" i="1"/>
  <c r="M1947" i="1" s="1"/>
  <c r="L1781" i="1"/>
  <c r="M1781" i="1" s="1"/>
  <c r="L1576" i="1"/>
  <c r="M1576" i="1" s="1"/>
  <c r="L1396" i="1"/>
  <c r="M1396" i="1" s="1"/>
  <c r="L1183" i="1"/>
  <c r="M1183" i="1" s="1"/>
  <c r="L1000" i="1"/>
  <c r="M1000" i="1" s="1"/>
  <c r="L786" i="1"/>
  <c r="M786" i="1" s="1"/>
  <c r="L600" i="1"/>
  <c r="M600" i="1" s="1"/>
  <c r="L359" i="1"/>
  <c r="M359" i="1" s="1"/>
  <c r="L141" i="1"/>
  <c r="M141" i="1" s="1"/>
  <c r="L4992" i="1"/>
  <c r="M4992" i="1" s="1"/>
  <c r="L4966" i="1"/>
  <c r="M4966" i="1" s="1"/>
  <c r="L4940" i="1"/>
  <c r="M4940" i="1" s="1"/>
  <c r="L4908" i="1"/>
  <c r="M4908" i="1" s="1"/>
  <c r="L4879" i="1"/>
  <c r="M4879" i="1" s="1"/>
  <c r="L4843" i="1"/>
  <c r="M4843" i="1" s="1"/>
  <c r="L4811" i="1"/>
  <c r="M4811" i="1" s="1"/>
  <c r="L4777" i="1"/>
  <c r="M4777" i="1" s="1"/>
  <c r="L4744" i="1"/>
  <c r="M4744" i="1" s="1"/>
  <c r="L4703" i="1"/>
  <c r="M4703" i="1" s="1"/>
  <c r="L4670" i="1"/>
  <c r="M4670" i="1" s="1"/>
  <c r="L4630" i="1"/>
  <c r="M4630" i="1" s="1"/>
  <c r="L4596" i="1"/>
  <c r="M4596" i="1" s="1"/>
  <c r="L4566" i="1"/>
  <c r="M4566" i="1" s="1"/>
  <c r="L4522" i="1"/>
  <c r="M4522" i="1" s="1"/>
  <c r="L4492" i="1"/>
  <c r="M4492" i="1" s="1"/>
  <c r="L4445" i="1"/>
  <c r="M4445" i="1" s="1"/>
  <c r="L4404" i="1"/>
  <c r="M4404" i="1" s="1"/>
  <c r="L4368" i="1"/>
  <c r="M4368" i="1" s="1"/>
  <c r="L4329" i="1"/>
  <c r="M4329" i="1" s="1"/>
  <c r="L4294" i="1"/>
  <c r="M4294" i="1" s="1"/>
  <c r="L4251" i="1"/>
  <c r="M4251" i="1" s="1"/>
  <c r="L4203" i="1"/>
  <c r="M4203" i="1" s="1"/>
  <c r="L4168" i="1"/>
  <c r="M4168" i="1" s="1"/>
  <c r="L4127" i="1"/>
  <c r="M4127" i="1" s="1"/>
  <c r="L4093" i="1"/>
  <c r="M4093" i="1" s="1"/>
  <c r="L4049" i="1"/>
  <c r="M4049" i="1" s="1"/>
  <c r="L4005" i="1"/>
  <c r="M4005" i="1" s="1"/>
  <c r="L3957" i="1"/>
  <c r="M3957" i="1" s="1"/>
  <c r="L3903" i="1"/>
  <c r="M3903" i="1" s="1"/>
  <c r="L3859" i="1"/>
  <c r="M3859" i="1" s="1"/>
  <c r="L3804" i="1"/>
  <c r="M3804" i="1" s="1"/>
  <c r="L3756" i="1"/>
  <c r="M3756" i="1" s="1"/>
  <c r="L3707" i="1"/>
  <c r="M3707" i="1" s="1"/>
  <c r="L3658" i="1"/>
  <c r="M3658" i="1" s="1"/>
  <c r="L3602" i="1"/>
  <c r="M3602" i="1" s="1"/>
  <c r="L3561" i="1"/>
  <c r="M3561" i="1" s="1"/>
  <c r="L3505" i="1"/>
  <c r="M3505" i="1" s="1"/>
  <c r="L3457" i="1"/>
  <c r="M3457" i="1" s="1"/>
  <c r="L3408" i="1"/>
  <c r="M3408" i="1" s="1"/>
  <c r="L3360" i="1"/>
  <c r="M3360" i="1" s="1"/>
  <c r="L3303" i="1"/>
  <c r="M3303" i="1" s="1"/>
  <c r="L3259" i="1"/>
  <c r="M3259" i="1" s="1"/>
  <c r="L3207" i="1"/>
  <c r="M3207" i="1" s="1"/>
  <c r="L3158" i="1"/>
  <c r="M3158" i="1" s="1"/>
  <c r="L3110" i="1"/>
  <c r="M3110" i="1" s="1"/>
  <c r="L3059" i="1"/>
  <c r="M3059" i="1" s="1"/>
  <c r="L3005" i="1"/>
  <c r="M3005" i="1" s="1"/>
  <c r="L2961" i="1"/>
  <c r="M2961" i="1" s="1"/>
  <c r="L2908" i="1"/>
  <c r="M2908" i="1" s="1"/>
  <c r="L2859" i="1"/>
  <c r="M2859" i="1" s="1"/>
  <c r="L2809" i="1"/>
  <c r="M2809" i="1" s="1"/>
  <c r="L2759" i="1"/>
  <c r="M2759" i="1" s="1"/>
  <c r="L2699" i="1"/>
  <c r="M2699" i="1" s="1"/>
  <c r="L2653" i="1"/>
  <c r="M2653" i="1" s="1"/>
  <c r="L2595" i="1"/>
  <c r="M2595" i="1" s="1"/>
  <c r="L2541" i="1"/>
  <c r="M2541" i="1" s="1"/>
  <c r="L2487" i="1"/>
  <c r="M2487" i="1" s="1"/>
  <c r="L2433" i="1"/>
  <c r="M2433" i="1" s="1"/>
  <c r="L2373" i="1"/>
  <c r="M2373" i="1" s="1"/>
  <c r="L2326" i="1"/>
  <c r="M2326" i="1" s="1"/>
  <c r="L2268" i="1"/>
  <c r="M2268" i="1" s="1"/>
  <c r="L2213" i="1"/>
  <c r="M2213" i="1" s="1"/>
  <c r="L2159" i="1"/>
  <c r="M2159" i="1" s="1"/>
  <c r="L2100" i="1"/>
  <c r="M2100" i="1" s="1"/>
  <c r="L2038" i="1"/>
  <c r="M2038" i="1" s="1"/>
  <c r="L1982" i="1"/>
  <c r="M1982" i="1" s="1"/>
  <c r="L1915" i="1"/>
  <c r="M1915" i="1" s="1"/>
  <c r="L1858" i="1"/>
  <c r="M1858" i="1" s="1"/>
  <c r="L1801" i="1"/>
  <c r="M1801" i="1" s="1"/>
  <c r="L1742" i="1"/>
  <c r="M1742" i="1" s="1"/>
  <c r="L1673" i="1"/>
  <c r="M1673" i="1" s="1"/>
  <c r="L1615" i="1"/>
  <c r="M1615" i="1" s="1"/>
  <c r="L1543" i="1"/>
  <c r="M1543" i="1" s="1"/>
  <c r="L1480" i="1"/>
  <c r="M1480" i="1" s="1"/>
  <c r="L1416" i="1"/>
  <c r="M1416" i="1" s="1"/>
  <c r="L1353" i="1"/>
  <c r="M1353" i="1" s="1"/>
  <c r="L1281" i="1"/>
  <c r="M1281" i="1" s="1"/>
  <c r="L1218" i="1"/>
  <c r="M1218" i="1" s="1"/>
  <c r="L1149" i="1"/>
  <c r="M1149" i="1" s="1"/>
  <c r="L1085" i="1"/>
  <c r="M1085" i="1" s="1"/>
  <c r="L1023" i="1"/>
  <c r="M1023" i="1" s="1"/>
  <c r="L958" i="1"/>
  <c r="M958" i="1" s="1"/>
  <c r="L886" i="1"/>
  <c r="M886" i="1" s="1"/>
  <c r="L826" i="1"/>
  <c r="M826" i="1" s="1"/>
  <c r="L756" i="1"/>
  <c r="M756" i="1" s="1"/>
  <c r="L690" i="1"/>
  <c r="M690" i="1" s="1"/>
  <c r="L621" i="1"/>
  <c r="M621" i="1" s="1"/>
  <c r="L552" i="1"/>
  <c r="M552" i="1" s="1"/>
  <c r="L475" i="1"/>
  <c r="M475" i="1" s="1"/>
  <c r="L408" i="1"/>
  <c r="M408" i="1" s="1"/>
  <c r="L318" i="1"/>
  <c r="M318" i="1" s="1"/>
  <c r="L239" i="1"/>
  <c r="M239" i="1" s="1"/>
  <c r="L163" i="1"/>
  <c r="M163" i="1" s="1"/>
  <c r="L83" i="1"/>
  <c r="M83" i="1" s="1"/>
  <c r="L4991" i="1"/>
  <c r="M4991" i="1" s="1"/>
  <c r="L4965" i="1"/>
  <c r="M4965" i="1" s="1"/>
  <c r="L4933" i="1"/>
  <c r="M4933" i="1" s="1"/>
  <c r="L4907" i="1"/>
  <c r="M4907" i="1" s="1"/>
  <c r="L4877" i="1"/>
  <c r="M4877" i="1" s="1"/>
  <c r="L4841" i="1"/>
  <c r="M4841" i="1" s="1"/>
  <c r="L4810" i="1"/>
  <c r="M4810" i="1" s="1"/>
  <c r="L4776" i="1"/>
  <c r="M4776" i="1" s="1"/>
  <c r="L4740" i="1"/>
  <c r="M4740" i="1" s="1"/>
  <c r="L4702" i="1"/>
  <c r="M4702" i="1" s="1"/>
  <c r="L4669" i="1"/>
  <c r="M4669" i="1" s="1"/>
  <c r="L4629" i="1"/>
  <c r="M4629" i="1" s="1"/>
  <c r="L4595" i="1"/>
  <c r="M4595" i="1" s="1"/>
  <c r="L4554" i="1"/>
  <c r="M4554" i="1" s="1"/>
  <c r="L4521" i="1"/>
  <c r="M4521" i="1" s="1"/>
  <c r="L4490" i="1"/>
  <c r="M4490" i="1" s="1"/>
  <c r="L4443" i="1"/>
  <c r="M4443" i="1" s="1"/>
  <c r="L4403" i="1"/>
  <c r="M4403" i="1" s="1"/>
  <c r="L4367" i="1"/>
  <c r="M4367" i="1" s="1"/>
  <c r="L4327" i="1"/>
  <c r="M4327" i="1" s="1"/>
  <c r="L4289" i="1"/>
  <c r="M4289" i="1" s="1"/>
  <c r="L4250" i="1"/>
  <c r="M4250" i="1" s="1"/>
  <c r="L4202" i="1"/>
  <c r="M4202" i="1" s="1"/>
  <c r="L4165" i="1"/>
  <c r="M4165" i="1" s="1"/>
  <c r="L4126" i="1"/>
  <c r="M4126" i="1" s="1"/>
  <c r="L4090" i="1"/>
  <c r="M4090" i="1" s="1"/>
  <c r="L4047" i="1"/>
  <c r="M4047" i="1" s="1"/>
  <c r="L4000" i="1"/>
  <c r="M4000" i="1" s="1"/>
  <c r="L3955" i="1"/>
  <c r="M3955" i="1" s="1"/>
  <c r="L3900" i="1"/>
  <c r="M3900" i="1" s="1"/>
  <c r="L3858" i="1"/>
  <c r="M3858" i="1" s="1"/>
  <c r="L3802" i="1"/>
  <c r="M3802" i="1" s="1"/>
  <c r="L3755" i="1"/>
  <c r="M3755" i="1" s="1"/>
  <c r="L3701" i="1"/>
  <c r="M3701" i="1" s="1"/>
  <c r="L3657" i="1"/>
  <c r="M3657" i="1" s="1"/>
  <c r="L3601" i="1"/>
  <c r="M3601" i="1" s="1"/>
  <c r="L3557" i="1"/>
  <c r="M3557" i="1" s="1"/>
  <c r="L3504" i="1"/>
  <c r="M3504" i="1" s="1"/>
  <c r="L3456" i="1"/>
  <c r="M3456" i="1" s="1"/>
  <c r="L3400" i="1"/>
  <c r="M3400" i="1" s="1"/>
  <c r="L3359" i="1"/>
  <c r="M3359" i="1" s="1"/>
  <c r="L3302" i="1"/>
  <c r="M3302" i="1" s="1"/>
  <c r="L3258" i="1"/>
  <c r="M3258" i="1" s="1"/>
  <c r="L3205" i="1"/>
  <c r="M3205" i="1" s="1"/>
  <c r="L3157" i="1"/>
  <c r="M3157" i="1" s="1"/>
  <c r="L3101" i="1"/>
  <c r="M3101" i="1" s="1"/>
  <c r="L3058" i="1"/>
  <c r="M3058" i="1" s="1"/>
  <c r="L3003" i="1"/>
  <c r="M3003" i="1" s="1"/>
  <c r="L2959" i="1"/>
  <c r="M2959" i="1" s="1"/>
  <c r="L2907" i="1"/>
  <c r="M2907" i="1" s="1"/>
  <c r="L2856" i="1"/>
  <c r="M2856" i="1" s="1"/>
  <c r="L2802" i="1"/>
  <c r="M2802" i="1" s="1"/>
  <c r="L2758" i="1"/>
  <c r="M2758" i="1" s="1"/>
  <c r="L2698" i="1"/>
  <c r="M2698" i="1" s="1"/>
  <c r="L2652" i="1"/>
  <c r="M2652" i="1" s="1"/>
  <c r="L2590" i="1"/>
  <c r="M2590" i="1" s="1"/>
  <c r="L2539" i="1"/>
  <c r="M2539" i="1" s="1"/>
  <c r="L2478" i="1"/>
  <c r="M2478" i="1" s="1"/>
  <c r="L2431" i="1"/>
  <c r="M2431" i="1" s="1"/>
  <c r="L2371" i="1"/>
  <c r="M2371" i="1" s="1"/>
  <c r="L2325" i="1"/>
  <c r="M2325" i="1" s="1"/>
  <c r="L2265" i="1"/>
  <c r="M2265" i="1" s="1"/>
  <c r="L2212" i="1"/>
  <c r="M2212" i="1" s="1"/>
  <c r="L2151" i="1"/>
  <c r="M2151" i="1" s="1"/>
  <c r="L2099" i="1"/>
  <c r="M2099" i="1" s="1"/>
  <c r="L2037" i="1"/>
  <c r="M2037" i="1" s="1"/>
  <c r="L1981" i="1"/>
  <c r="M1981" i="1" s="1"/>
  <c r="L1914" i="1"/>
  <c r="M1914" i="1" s="1"/>
  <c r="L1857" i="1"/>
  <c r="M1857" i="1" s="1"/>
  <c r="L1793" i="1"/>
  <c r="M1793" i="1" s="1"/>
  <c r="L1741" i="1"/>
  <c r="M1741" i="1" s="1"/>
  <c r="L1670" i="1"/>
  <c r="M1670" i="1" s="1"/>
  <c r="L1614" i="1"/>
  <c r="M1614" i="1" s="1"/>
  <c r="L1542" i="1"/>
  <c r="M1542" i="1" s="1"/>
  <c r="L1477" i="1"/>
  <c r="M1477" i="1" s="1"/>
  <c r="L1404" i="1"/>
  <c r="M1404" i="1" s="1"/>
  <c r="L1351" i="1"/>
  <c r="M1351" i="1" s="1"/>
  <c r="L1274" i="1"/>
  <c r="M1274" i="1" s="1"/>
  <c r="L1217" i="1"/>
  <c r="M1217" i="1" s="1"/>
  <c r="L1147" i="1"/>
  <c r="M1147" i="1" s="1"/>
  <c r="L1084" i="1"/>
  <c r="M1084" i="1" s="1"/>
  <c r="L1011" i="1"/>
  <c r="M1011" i="1" s="1"/>
  <c r="L954" i="1"/>
  <c r="M954" i="1" s="1"/>
  <c r="L881" i="1"/>
  <c r="M881" i="1" s="1"/>
  <c r="L825" i="1"/>
  <c r="M825" i="1" s="1"/>
  <c r="L755" i="1"/>
  <c r="M755" i="1" s="1"/>
  <c r="L689" i="1"/>
  <c r="M689" i="1" s="1"/>
  <c r="L612" i="1"/>
  <c r="M612" i="1" s="1"/>
  <c r="L550" i="1"/>
  <c r="M550" i="1" s="1"/>
  <c r="L470" i="1"/>
  <c r="M470" i="1" s="1"/>
  <c r="L406" i="1"/>
  <c r="M406" i="1" s="1"/>
  <c r="L317" i="1"/>
  <c r="M317" i="1" s="1"/>
  <c r="L238" i="1"/>
  <c r="M238" i="1" s="1"/>
  <c r="L149" i="1"/>
  <c r="M149" i="1" s="1"/>
  <c r="L3" i="1"/>
  <c r="M3" i="1" s="1"/>
  <c r="L15" i="1"/>
  <c r="M15" i="1" s="1"/>
  <c r="L27" i="1"/>
  <c r="M27" i="1" s="1"/>
  <c r="L39" i="1"/>
  <c r="M39" i="1" s="1"/>
  <c r="L51" i="1"/>
  <c r="M51" i="1" s="1"/>
  <c r="L63" i="1"/>
  <c r="M63" i="1" s="1"/>
  <c r="L75" i="1"/>
  <c r="M75" i="1" s="1"/>
  <c r="L87" i="1"/>
  <c r="M87" i="1" s="1"/>
  <c r="L99" i="1"/>
  <c r="M99" i="1" s="1"/>
  <c r="L111" i="1"/>
  <c r="M111" i="1" s="1"/>
  <c r="L123" i="1"/>
  <c r="M123" i="1" s="1"/>
  <c r="L135" i="1"/>
  <c r="M135" i="1" s="1"/>
  <c r="L147" i="1"/>
  <c r="M147" i="1" s="1"/>
  <c r="L159" i="1"/>
  <c r="M159" i="1" s="1"/>
  <c r="L171" i="1"/>
  <c r="M171" i="1" s="1"/>
  <c r="L183" i="1"/>
  <c r="M183" i="1" s="1"/>
  <c r="L195" i="1"/>
  <c r="M195" i="1" s="1"/>
  <c r="L207" i="1"/>
  <c r="M207" i="1" s="1"/>
  <c r="L219" i="1"/>
  <c r="M219" i="1" s="1"/>
  <c r="L231" i="1"/>
  <c r="M231" i="1" s="1"/>
  <c r="L243" i="1"/>
  <c r="M243" i="1" s="1"/>
  <c r="L255" i="1"/>
  <c r="M255" i="1" s="1"/>
  <c r="L267" i="1"/>
  <c r="M267" i="1" s="1"/>
  <c r="L279" i="1"/>
  <c r="M279" i="1" s="1"/>
  <c r="L291" i="1"/>
  <c r="M291" i="1" s="1"/>
  <c r="L303" i="1"/>
  <c r="M303" i="1" s="1"/>
  <c r="L315" i="1"/>
  <c r="M315" i="1" s="1"/>
  <c r="L327" i="1"/>
  <c r="M327" i="1" s="1"/>
  <c r="L339" i="1"/>
  <c r="M339" i="1" s="1"/>
  <c r="L351" i="1"/>
  <c r="M351" i="1" s="1"/>
  <c r="L363" i="1"/>
  <c r="M363" i="1" s="1"/>
  <c r="L375" i="1"/>
  <c r="M375" i="1" s="1"/>
  <c r="L387" i="1"/>
  <c r="M387" i="1" s="1"/>
  <c r="L399" i="1"/>
  <c r="M399" i="1" s="1"/>
  <c r="L411" i="1"/>
  <c r="M411" i="1" s="1"/>
  <c r="L423" i="1"/>
  <c r="M423" i="1" s="1"/>
  <c r="L435" i="1"/>
  <c r="M435" i="1" s="1"/>
  <c r="L447" i="1"/>
  <c r="M447" i="1" s="1"/>
  <c r="L459" i="1"/>
  <c r="M459" i="1" s="1"/>
  <c r="L471" i="1"/>
  <c r="M471" i="1" s="1"/>
  <c r="L483" i="1"/>
  <c r="M483" i="1" s="1"/>
  <c r="L495" i="1"/>
  <c r="M495" i="1" s="1"/>
  <c r="L507" i="1"/>
  <c r="M507" i="1" s="1"/>
  <c r="L519" i="1"/>
  <c r="M519" i="1" s="1"/>
  <c r="L531" i="1"/>
  <c r="M531" i="1" s="1"/>
  <c r="L543" i="1"/>
  <c r="M543" i="1" s="1"/>
  <c r="L555" i="1"/>
  <c r="M555" i="1" s="1"/>
  <c r="L567" i="1"/>
  <c r="M567" i="1" s="1"/>
  <c r="L579" i="1"/>
  <c r="M579" i="1" s="1"/>
  <c r="L591" i="1"/>
  <c r="M591" i="1" s="1"/>
  <c r="L603" i="1"/>
  <c r="M603" i="1" s="1"/>
  <c r="L615" i="1"/>
  <c r="M615" i="1" s="1"/>
  <c r="L627" i="1"/>
  <c r="M627" i="1" s="1"/>
  <c r="L639" i="1"/>
  <c r="M639" i="1" s="1"/>
  <c r="L651" i="1"/>
  <c r="M651" i="1" s="1"/>
  <c r="L14" i="1"/>
  <c r="M14" i="1" s="1"/>
  <c r="L28" i="1"/>
  <c r="M28" i="1" s="1"/>
  <c r="L41" i="1"/>
  <c r="M41" i="1" s="1"/>
  <c r="L54" i="1"/>
  <c r="M54" i="1" s="1"/>
  <c r="L67" i="1"/>
  <c r="M67" i="1" s="1"/>
  <c r="L80" i="1"/>
  <c r="M80" i="1" s="1"/>
  <c r="L93" i="1"/>
  <c r="M93" i="1" s="1"/>
  <c r="L106" i="1"/>
  <c r="M106" i="1" s="1"/>
  <c r="L119" i="1"/>
  <c r="M119" i="1" s="1"/>
  <c r="L132" i="1"/>
  <c r="M132" i="1" s="1"/>
  <c r="L145" i="1"/>
  <c r="M145" i="1" s="1"/>
  <c r="L158" i="1"/>
  <c r="M158" i="1" s="1"/>
  <c r="L172" i="1"/>
  <c r="M172" i="1" s="1"/>
  <c r="L185" i="1"/>
  <c r="M185" i="1" s="1"/>
  <c r="L198" i="1"/>
  <c r="M198" i="1" s="1"/>
  <c r="L211" i="1"/>
  <c r="M211" i="1" s="1"/>
  <c r="L224" i="1"/>
  <c r="M224" i="1" s="1"/>
  <c r="L237" i="1"/>
  <c r="M237" i="1" s="1"/>
  <c r="L250" i="1"/>
  <c r="M250" i="1" s="1"/>
  <c r="L263" i="1"/>
  <c r="M263" i="1" s="1"/>
  <c r="L276" i="1"/>
  <c r="M276" i="1" s="1"/>
  <c r="L289" i="1"/>
  <c r="M289" i="1" s="1"/>
  <c r="L302" i="1"/>
  <c r="M302" i="1" s="1"/>
  <c r="L316" i="1"/>
  <c r="M316" i="1" s="1"/>
  <c r="L329" i="1"/>
  <c r="M329" i="1" s="1"/>
  <c r="L342" i="1"/>
  <c r="M342" i="1" s="1"/>
  <c r="L355" i="1"/>
  <c r="M355" i="1" s="1"/>
  <c r="L368" i="1"/>
  <c r="M368" i="1" s="1"/>
  <c r="L381" i="1"/>
  <c r="M381" i="1" s="1"/>
  <c r="L394" i="1"/>
  <c r="M394" i="1" s="1"/>
  <c r="L407" i="1"/>
  <c r="M407" i="1" s="1"/>
  <c r="L420" i="1"/>
  <c r="M420" i="1" s="1"/>
  <c r="L433" i="1"/>
  <c r="M433" i="1" s="1"/>
  <c r="L446" i="1"/>
  <c r="M446" i="1" s="1"/>
  <c r="L460" i="1"/>
  <c r="M460" i="1" s="1"/>
  <c r="L473" i="1"/>
  <c r="M473" i="1" s="1"/>
  <c r="L486" i="1"/>
  <c r="M486" i="1" s="1"/>
  <c r="L499" i="1"/>
  <c r="M499" i="1" s="1"/>
  <c r="L512" i="1"/>
  <c r="M512" i="1" s="1"/>
  <c r="L525" i="1"/>
  <c r="M525" i="1" s="1"/>
  <c r="L538" i="1"/>
  <c r="M538" i="1" s="1"/>
  <c r="L551" i="1"/>
  <c r="M551" i="1" s="1"/>
  <c r="L564" i="1"/>
  <c r="M564" i="1" s="1"/>
  <c r="L577" i="1"/>
  <c r="M577" i="1" s="1"/>
  <c r="L590" i="1"/>
  <c r="M590" i="1" s="1"/>
  <c r="L604" i="1"/>
  <c r="M604" i="1" s="1"/>
  <c r="L617" i="1"/>
  <c r="M617" i="1" s="1"/>
  <c r="L630" i="1"/>
  <c r="M630" i="1" s="1"/>
  <c r="L643" i="1"/>
  <c r="M643" i="1" s="1"/>
  <c r="L656" i="1"/>
  <c r="M656" i="1" s="1"/>
  <c r="L668" i="1"/>
  <c r="M668" i="1" s="1"/>
  <c r="L680" i="1"/>
  <c r="M680" i="1" s="1"/>
  <c r="L692" i="1"/>
  <c r="M692" i="1" s="1"/>
  <c r="L704" i="1"/>
  <c r="M704" i="1" s="1"/>
  <c r="L716" i="1"/>
  <c r="M716" i="1" s="1"/>
  <c r="L728" i="1"/>
  <c r="M728" i="1" s="1"/>
  <c r="L740" i="1"/>
  <c r="M740" i="1" s="1"/>
  <c r="L752" i="1"/>
  <c r="M752" i="1" s="1"/>
  <c r="L764" i="1"/>
  <c r="M764" i="1" s="1"/>
  <c r="L776" i="1"/>
  <c r="M776" i="1" s="1"/>
  <c r="L788" i="1"/>
  <c r="M788" i="1" s="1"/>
  <c r="L800" i="1"/>
  <c r="M800" i="1" s="1"/>
  <c r="L812" i="1"/>
  <c r="M812" i="1" s="1"/>
  <c r="L824" i="1"/>
  <c r="M824" i="1" s="1"/>
  <c r="L836" i="1"/>
  <c r="M836" i="1" s="1"/>
  <c r="L848" i="1"/>
  <c r="M848" i="1" s="1"/>
  <c r="L860" i="1"/>
  <c r="M860" i="1" s="1"/>
  <c r="L872" i="1"/>
  <c r="M872" i="1" s="1"/>
  <c r="L884" i="1"/>
  <c r="M884" i="1" s="1"/>
  <c r="L896" i="1"/>
  <c r="M896" i="1" s="1"/>
  <c r="L908" i="1"/>
  <c r="M908" i="1" s="1"/>
  <c r="L920" i="1"/>
  <c r="M920" i="1" s="1"/>
  <c r="L932" i="1"/>
  <c r="M932" i="1" s="1"/>
  <c r="L944" i="1"/>
  <c r="M944" i="1" s="1"/>
  <c r="L956" i="1"/>
  <c r="M956" i="1" s="1"/>
  <c r="L968" i="1"/>
  <c r="M968" i="1" s="1"/>
  <c r="L980" i="1"/>
  <c r="M980" i="1" s="1"/>
  <c r="L992" i="1"/>
  <c r="M992" i="1" s="1"/>
  <c r="L1004" i="1"/>
  <c r="M1004" i="1" s="1"/>
  <c r="L1016" i="1"/>
  <c r="M1016" i="1" s="1"/>
  <c r="L1028" i="1"/>
  <c r="M1028" i="1" s="1"/>
  <c r="L1040" i="1"/>
  <c r="M1040" i="1" s="1"/>
  <c r="L1052" i="1"/>
  <c r="M1052" i="1" s="1"/>
  <c r="L1064" i="1"/>
  <c r="M1064" i="1" s="1"/>
  <c r="L1076" i="1"/>
  <c r="M1076" i="1" s="1"/>
  <c r="L1088" i="1"/>
  <c r="M1088" i="1" s="1"/>
  <c r="L1100" i="1"/>
  <c r="M1100" i="1" s="1"/>
  <c r="L1112" i="1"/>
  <c r="M1112" i="1" s="1"/>
  <c r="L1124" i="1"/>
  <c r="M1124" i="1" s="1"/>
  <c r="L1136" i="1"/>
  <c r="M1136" i="1" s="1"/>
  <c r="L1148" i="1"/>
  <c r="M1148" i="1" s="1"/>
  <c r="L1160" i="1"/>
  <c r="M1160" i="1" s="1"/>
  <c r="L1172" i="1"/>
  <c r="M1172" i="1" s="1"/>
  <c r="L1184" i="1"/>
  <c r="M1184" i="1" s="1"/>
  <c r="L1196" i="1"/>
  <c r="M1196" i="1" s="1"/>
  <c r="L1208" i="1"/>
  <c r="M1208" i="1" s="1"/>
  <c r="L1220" i="1"/>
  <c r="M1220" i="1" s="1"/>
  <c r="L1232" i="1"/>
  <c r="M1232" i="1" s="1"/>
  <c r="L1244" i="1"/>
  <c r="M1244" i="1" s="1"/>
  <c r="L1256" i="1"/>
  <c r="M1256" i="1" s="1"/>
  <c r="L1268" i="1"/>
  <c r="M1268" i="1" s="1"/>
  <c r="L1280" i="1"/>
  <c r="M1280" i="1" s="1"/>
  <c r="L1292" i="1"/>
  <c r="M1292" i="1" s="1"/>
  <c r="L1304" i="1"/>
  <c r="M1304" i="1" s="1"/>
  <c r="L1316" i="1"/>
  <c r="M1316" i="1" s="1"/>
  <c r="L1328" i="1"/>
  <c r="M1328" i="1" s="1"/>
  <c r="L1340" i="1"/>
  <c r="M1340" i="1" s="1"/>
  <c r="L1352" i="1"/>
  <c r="M1352" i="1" s="1"/>
  <c r="L1364" i="1"/>
  <c r="M1364" i="1" s="1"/>
  <c r="L1376" i="1"/>
  <c r="M1376" i="1" s="1"/>
  <c r="L1388" i="1"/>
  <c r="M1388" i="1" s="1"/>
  <c r="L1400" i="1"/>
  <c r="M1400" i="1" s="1"/>
  <c r="L1412" i="1"/>
  <c r="M1412" i="1" s="1"/>
  <c r="L1424" i="1"/>
  <c r="M1424" i="1" s="1"/>
  <c r="L1436" i="1"/>
  <c r="M1436" i="1" s="1"/>
  <c r="L1448" i="1"/>
  <c r="M1448" i="1" s="1"/>
  <c r="L1460" i="1"/>
  <c r="M1460" i="1" s="1"/>
  <c r="L1472" i="1"/>
  <c r="M1472" i="1" s="1"/>
  <c r="L1484" i="1"/>
  <c r="M1484" i="1" s="1"/>
  <c r="L1496" i="1"/>
  <c r="M1496" i="1" s="1"/>
  <c r="L1508" i="1"/>
  <c r="M1508" i="1" s="1"/>
  <c r="L1520" i="1"/>
  <c r="M1520" i="1" s="1"/>
  <c r="L1532" i="1"/>
  <c r="M1532" i="1" s="1"/>
  <c r="L1544" i="1"/>
  <c r="M1544" i="1" s="1"/>
  <c r="L1556" i="1"/>
  <c r="M1556" i="1" s="1"/>
  <c r="L1568" i="1"/>
  <c r="M1568" i="1" s="1"/>
  <c r="L1580" i="1"/>
  <c r="M1580" i="1" s="1"/>
  <c r="L1592" i="1"/>
  <c r="M1592" i="1" s="1"/>
  <c r="L1604" i="1"/>
  <c r="M1604" i="1" s="1"/>
  <c r="L1616" i="1"/>
  <c r="M1616" i="1" s="1"/>
  <c r="L1628" i="1"/>
  <c r="M1628" i="1" s="1"/>
  <c r="L1640" i="1"/>
  <c r="M1640" i="1" s="1"/>
  <c r="L1652" i="1"/>
  <c r="M1652" i="1" s="1"/>
  <c r="L1664" i="1"/>
  <c r="M1664" i="1" s="1"/>
  <c r="L1676" i="1"/>
  <c r="M1676" i="1" s="1"/>
  <c r="L1688" i="1"/>
  <c r="M1688" i="1" s="1"/>
  <c r="L1700" i="1"/>
  <c r="M1700" i="1" s="1"/>
  <c r="L1712" i="1"/>
  <c r="M1712" i="1" s="1"/>
  <c r="L1724" i="1"/>
  <c r="M1724" i="1" s="1"/>
  <c r="L1736" i="1"/>
  <c r="M1736" i="1" s="1"/>
  <c r="L1748" i="1"/>
  <c r="M1748" i="1" s="1"/>
  <c r="L1760" i="1"/>
  <c r="M1760" i="1" s="1"/>
  <c r="L1772" i="1"/>
  <c r="M1772" i="1" s="1"/>
  <c r="L1784" i="1"/>
  <c r="M1784" i="1" s="1"/>
  <c r="L1796" i="1"/>
  <c r="M1796" i="1" s="1"/>
  <c r="L1808" i="1"/>
  <c r="M1808" i="1" s="1"/>
  <c r="L1820" i="1"/>
  <c r="M1820" i="1" s="1"/>
  <c r="L1832" i="1"/>
  <c r="M1832" i="1" s="1"/>
  <c r="L1844" i="1"/>
  <c r="M1844" i="1" s="1"/>
  <c r="L1856" i="1"/>
  <c r="M1856" i="1" s="1"/>
  <c r="L1868" i="1"/>
  <c r="M1868" i="1" s="1"/>
  <c r="L1880" i="1"/>
  <c r="M1880" i="1" s="1"/>
  <c r="L1892" i="1"/>
  <c r="M1892" i="1" s="1"/>
  <c r="L1904" i="1"/>
  <c r="M1904" i="1" s="1"/>
  <c r="L1916" i="1"/>
  <c r="M1916" i="1" s="1"/>
  <c r="L1928" i="1"/>
  <c r="M1928" i="1" s="1"/>
  <c r="L1940" i="1"/>
  <c r="M1940" i="1" s="1"/>
  <c r="L1952" i="1"/>
  <c r="M1952" i="1" s="1"/>
  <c r="L1964" i="1"/>
  <c r="M1964" i="1" s="1"/>
  <c r="L1976" i="1"/>
  <c r="M1976" i="1" s="1"/>
  <c r="L1988" i="1"/>
  <c r="M1988" i="1" s="1"/>
  <c r="L2000" i="1"/>
  <c r="M2000" i="1" s="1"/>
  <c r="L2012" i="1"/>
  <c r="M2012" i="1" s="1"/>
  <c r="L2024" i="1"/>
  <c r="M2024" i="1" s="1"/>
  <c r="L2036" i="1"/>
  <c r="M2036" i="1" s="1"/>
  <c r="L2048" i="1"/>
  <c r="M2048" i="1" s="1"/>
  <c r="L2060" i="1"/>
  <c r="M2060" i="1" s="1"/>
  <c r="L2072" i="1"/>
  <c r="M2072" i="1" s="1"/>
  <c r="L2084" i="1"/>
  <c r="M2084" i="1" s="1"/>
  <c r="L2096" i="1"/>
  <c r="M2096" i="1" s="1"/>
  <c r="L2108" i="1"/>
  <c r="M2108" i="1" s="1"/>
  <c r="L2120" i="1"/>
  <c r="M2120" i="1" s="1"/>
  <c r="L2132" i="1"/>
  <c r="M2132" i="1" s="1"/>
  <c r="L2144" i="1"/>
  <c r="M2144" i="1" s="1"/>
  <c r="L2156" i="1"/>
  <c r="M2156" i="1" s="1"/>
  <c r="L2168" i="1"/>
  <c r="M2168" i="1" s="1"/>
  <c r="L2180" i="1"/>
  <c r="M2180" i="1" s="1"/>
  <c r="L2192" i="1"/>
  <c r="M2192" i="1" s="1"/>
  <c r="L2204" i="1"/>
  <c r="M2204" i="1" s="1"/>
  <c r="L2216" i="1"/>
  <c r="M2216" i="1" s="1"/>
  <c r="L2228" i="1"/>
  <c r="M2228" i="1" s="1"/>
  <c r="L2240" i="1"/>
  <c r="M2240" i="1" s="1"/>
  <c r="L2252" i="1"/>
  <c r="M2252" i="1" s="1"/>
  <c r="L2264" i="1"/>
  <c r="M2264" i="1" s="1"/>
  <c r="L2276" i="1"/>
  <c r="M2276" i="1" s="1"/>
  <c r="L2288" i="1"/>
  <c r="M2288" i="1" s="1"/>
  <c r="L2300" i="1"/>
  <c r="M2300" i="1" s="1"/>
  <c r="L2312" i="1"/>
  <c r="M2312" i="1" s="1"/>
  <c r="L2324" i="1"/>
  <c r="M2324" i="1" s="1"/>
  <c r="L2336" i="1"/>
  <c r="M2336" i="1" s="1"/>
  <c r="L2348" i="1"/>
  <c r="M2348" i="1" s="1"/>
  <c r="L2360" i="1"/>
  <c r="M2360" i="1" s="1"/>
  <c r="L2372" i="1"/>
  <c r="M2372" i="1" s="1"/>
  <c r="L2384" i="1"/>
  <c r="M2384" i="1" s="1"/>
  <c r="L2396" i="1"/>
  <c r="M2396" i="1" s="1"/>
  <c r="L2408" i="1"/>
  <c r="M2408" i="1" s="1"/>
  <c r="L2420" i="1"/>
  <c r="M2420" i="1" s="1"/>
  <c r="L2432" i="1"/>
  <c r="M2432" i="1" s="1"/>
  <c r="L2444" i="1"/>
  <c r="M2444" i="1" s="1"/>
  <c r="L2456" i="1"/>
  <c r="M2456" i="1" s="1"/>
  <c r="L2468" i="1"/>
  <c r="M2468" i="1" s="1"/>
  <c r="L2480" i="1"/>
  <c r="M2480" i="1" s="1"/>
  <c r="L2492" i="1"/>
  <c r="M2492" i="1" s="1"/>
  <c r="L2504" i="1"/>
  <c r="M2504" i="1" s="1"/>
  <c r="L2516" i="1"/>
  <c r="M2516" i="1" s="1"/>
  <c r="L2528" i="1"/>
  <c r="M2528" i="1" s="1"/>
  <c r="L2540" i="1"/>
  <c r="M2540" i="1" s="1"/>
  <c r="L2552" i="1"/>
  <c r="M2552" i="1" s="1"/>
  <c r="L2564" i="1"/>
  <c r="M2564" i="1" s="1"/>
  <c r="L2576" i="1"/>
  <c r="M2576" i="1" s="1"/>
  <c r="L2588" i="1"/>
  <c r="M2588" i="1" s="1"/>
  <c r="L2600" i="1"/>
  <c r="M2600" i="1" s="1"/>
  <c r="L2612" i="1"/>
  <c r="M2612" i="1" s="1"/>
  <c r="L2624" i="1"/>
  <c r="M2624" i="1" s="1"/>
  <c r="L2636" i="1"/>
  <c r="M2636" i="1" s="1"/>
  <c r="L2648" i="1"/>
  <c r="M2648" i="1" s="1"/>
  <c r="L2660" i="1"/>
  <c r="M2660" i="1" s="1"/>
  <c r="L2672" i="1"/>
  <c r="M2672" i="1" s="1"/>
  <c r="L2684" i="1"/>
  <c r="M2684" i="1" s="1"/>
  <c r="L2696" i="1"/>
  <c r="M2696" i="1" s="1"/>
  <c r="L2708" i="1"/>
  <c r="M2708" i="1" s="1"/>
  <c r="L2720" i="1"/>
  <c r="M2720" i="1" s="1"/>
  <c r="L2732" i="1"/>
  <c r="M2732" i="1" s="1"/>
  <c r="L2744" i="1"/>
  <c r="M2744" i="1" s="1"/>
  <c r="L2756" i="1"/>
  <c r="M2756" i="1" s="1"/>
  <c r="L2768" i="1"/>
  <c r="M2768" i="1" s="1"/>
  <c r="L2780" i="1"/>
  <c r="M2780" i="1" s="1"/>
  <c r="L2792" i="1"/>
  <c r="M2792" i="1" s="1"/>
  <c r="L2804" i="1"/>
  <c r="M2804" i="1" s="1"/>
  <c r="L2816" i="1"/>
  <c r="M2816" i="1" s="1"/>
  <c r="L2828" i="1"/>
  <c r="M2828" i="1" s="1"/>
  <c r="L2840" i="1"/>
  <c r="M2840" i="1" s="1"/>
  <c r="L2852" i="1"/>
  <c r="M2852" i="1" s="1"/>
  <c r="L2864" i="1"/>
  <c r="M2864" i="1" s="1"/>
  <c r="L2876" i="1"/>
  <c r="M2876" i="1" s="1"/>
  <c r="L2888" i="1"/>
  <c r="M2888" i="1" s="1"/>
  <c r="L2900" i="1"/>
  <c r="M2900" i="1" s="1"/>
  <c r="L2912" i="1"/>
  <c r="M2912" i="1" s="1"/>
  <c r="L2924" i="1"/>
  <c r="M2924" i="1" s="1"/>
  <c r="L2936" i="1"/>
  <c r="M2936" i="1" s="1"/>
  <c r="L2948" i="1"/>
  <c r="M2948" i="1" s="1"/>
  <c r="L2960" i="1"/>
  <c r="M2960" i="1" s="1"/>
  <c r="L2972" i="1"/>
  <c r="M2972" i="1" s="1"/>
  <c r="L2984" i="1"/>
  <c r="M2984" i="1" s="1"/>
  <c r="L2996" i="1"/>
  <c r="M2996" i="1" s="1"/>
  <c r="L3008" i="1"/>
  <c r="M3008" i="1" s="1"/>
  <c r="L3020" i="1"/>
  <c r="M3020" i="1" s="1"/>
  <c r="L3032" i="1"/>
  <c r="M3032" i="1" s="1"/>
  <c r="L3044" i="1"/>
  <c r="M3044" i="1" s="1"/>
  <c r="L3056" i="1"/>
  <c r="M3056" i="1" s="1"/>
  <c r="L3068" i="1"/>
  <c r="M3068" i="1" s="1"/>
  <c r="L3080" i="1"/>
  <c r="M3080" i="1" s="1"/>
  <c r="L3092" i="1"/>
  <c r="M3092" i="1" s="1"/>
  <c r="L3104" i="1"/>
  <c r="M3104" i="1" s="1"/>
  <c r="L3116" i="1"/>
  <c r="M3116" i="1" s="1"/>
  <c r="L3128" i="1"/>
  <c r="M3128" i="1" s="1"/>
  <c r="L3140" i="1"/>
  <c r="M3140" i="1" s="1"/>
  <c r="L3152" i="1"/>
  <c r="M3152" i="1" s="1"/>
  <c r="L3164" i="1"/>
  <c r="M3164" i="1" s="1"/>
  <c r="L3176" i="1"/>
  <c r="M3176" i="1" s="1"/>
  <c r="L3188" i="1"/>
  <c r="M3188" i="1" s="1"/>
  <c r="L3200" i="1"/>
  <c r="M3200" i="1" s="1"/>
  <c r="L3212" i="1"/>
  <c r="M3212" i="1" s="1"/>
  <c r="L3224" i="1"/>
  <c r="M3224" i="1" s="1"/>
  <c r="L3236" i="1"/>
  <c r="M3236" i="1" s="1"/>
  <c r="L3248" i="1"/>
  <c r="M3248" i="1" s="1"/>
  <c r="L3260" i="1"/>
  <c r="M3260" i="1" s="1"/>
  <c r="L3272" i="1"/>
  <c r="M3272" i="1" s="1"/>
  <c r="L3284" i="1"/>
  <c r="M3284" i="1" s="1"/>
  <c r="L3296" i="1"/>
  <c r="M3296" i="1" s="1"/>
  <c r="L3308" i="1"/>
  <c r="M3308" i="1" s="1"/>
  <c r="L3320" i="1"/>
  <c r="M3320" i="1" s="1"/>
  <c r="L3332" i="1"/>
  <c r="M3332" i="1" s="1"/>
  <c r="L3344" i="1"/>
  <c r="M3344" i="1" s="1"/>
  <c r="L3356" i="1"/>
  <c r="M3356" i="1" s="1"/>
  <c r="L3368" i="1"/>
  <c r="M3368" i="1" s="1"/>
  <c r="L3380" i="1"/>
  <c r="M3380" i="1" s="1"/>
  <c r="L3392" i="1"/>
  <c r="M3392" i="1" s="1"/>
  <c r="L3404" i="1"/>
  <c r="M3404" i="1" s="1"/>
  <c r="L3416" i="1"/>
  <c r="M3416" i="1" s="1"/>
  <c r="L3428" i="1"/>
  <c r="M3428" i="1" s="1"/>
  <c r="L3440" i="1"/>
  <c r="M3440" i="1" s="1"/>
  <c r="L3452" i="1"/>
  <c r="M3452" i="1" s="1"/>
  <c r="L3464" i="1"/>
  <c r="M3464" i="1" s="1"/>
  <c r="L3476" i="1"/>
  <c r="M3476" i="1" s="1"/>
  <c r="L3488" i="1"/>
  <c r="M3488" i="1" s="1"/>
  <c r="L3500" i="1"/>
  <c r="M3500" i="1" s="1"/>
  <c r="L3512" i="1"/>
  <c r="M3512" i="1" s="1"/>
  <c r="L3524" i="1"/>
  <c r="M3524" i="1" s="1"/>
  <c r="L3536" i="1"/>
  <c r="M3536" i="1" s="1"/>
  <c r="L3548" i="1"/>
  <c r="M3548" i="1" s="1"/>
  <c r="L3560" i="1"/>
  <c r="M3560" i="1" s="1"/>
  <c r="L3572" i="1"/>
  <c r="M3572" i="1" s="1"/>
  <c r="L3584" i="1"/>
  <c r="M3584" i="1" s="1"/>
  <c r="L3596" i="1"/>
  <c r="M3596" i="1" s="1"/>
  <c r="L3608" i="1"/>
  <c r="M3608" i="1" s="1"/>
  <c r="L3620" i="1"/>
  <c r="M3620" i="1" s="1"/>
  <c r="L3632" i="1"/>
  <c r="M3632" i="1" s="1"/>
  <c r="L3644" i="1"/>
  <c r="M3644" i="1" s="1"/>
  <c r="L3656" i="1"/>
  <c r="M3656" i="1" s="1"/>
  <c r="L3668" i="1"/>
  <c r="M3668" i="1" s="1"/>
  <c r="L3680" i="1"/>
  <c r="M3680" i="1" s="1"/>
  <c r="L3692" i="1"/>
  <c r="M3692" i="1" s="1"/>
  <c r="L3704" i="1"/>
  <c r="M3704" i="1" s="1"/>
  <c r="L3716" i="1"/>
  <c r="M3716" i="1" s="1"/>
  <c r="L3728" i="1"/>
  <c r="M3728" i="1" s="1"/>
  <c r="L3740" i="1"/>
  <c r="M3740" i="1" s="1"/>
  <c r="L3752" i="1"/>
  <c r="M3752" i="1" s="1"/>
  <c r="L3764" i="1"/>
  <c r="M3764" i="1" s="1"/>
  <c r="L3776" i="1"/>
  <c r="M3776" i="1" s="1"/>
  <c r="L3788" i="1"/>
  <c r="M3788" i="1" s="1"/>
  <c r="L3800" i="1"/>
  <c r="M3800" i="1" s="1"/>
  <c r="L3812" i="1"/>
  <c r="M3812" i="1" s="1"/>
  <c r="L3824" i="1"/>
  <c r="M3824" i="1" s="1"/>
  <c r="L3836" i="1"/>
  <c r="M3836" i="1" s="1"/>
  <c r="L3848" i="1"/>
  <c r="M3848" i="1" s="1"/>
  <c r="L3860" i="1"/>
  <c r="M3860" i="1" s="1"/>
  <c r="L3872" i="1"/>
  <c r="M3872" i="1" s="1"/>
  <c r="L3884" i="1"/>
  <c r="M3884" i="1" s="1"/>
  <c r="L3896" i="1"/>
  <c r="M3896" i="1" s="1"/>
  <c r="L3908" i="1"/>
  <c r="M3908" i="1" s="1"/>
  <c r="L3920" i="1"/>
  <c r="M3920" i="1" s="1"/>
  <c r="L3932" i="1"/>
  <c r="M3932" i="1" s="1"/>
  <c r="L3944" i="1"/>
  <c r="M3944" i="1" s="1"/>
  <c r="L3956" i="1"/>
  <c r="M3956" i="1" s="1"/>
  <c r="L3968" i="1"/>
  <c r="M3968" i="1" s="1"/>
  <c r="L3980" i="1"/>
  <c r="M3980" i="1" s="1"/>
  <c r="L3992" i="1"/>
  <c r="M3992" i="1" s="1"/>
  <c r="L4004" i="1"/>
  <c r="M4004" i="1" s="1"/>
  <c r="L4016" i="1"/>
  <c r="M4016" i="1" s="1"/>
  <c r="L4028" i="1"/>
  <c r="M4028" i="1" s="1"/>
  <c r="L4040" i="1"/>
  <c r="M4040" i="1" s="1"/>
  <c r="L4052" i="1"/>
  <c r="M4052" i="1" s="1"/>
  <c r="L4064" i="1"/>
  <c r="M4064" i="1" s="1"/>
  <c r="L4076" i="1"/>
  <c r="M4076" i="1" s="1"/>
  <c r="L4088" i="1"/>
  <c r="M4088" i="1" s="1"/>
  <c r="L4100" i="1"/>
  <c r="M4100" i="1" s="1"/>
  <c r="L4112" i="1"/>
  <c r="M4112" i="1" s="1"/>
  <c r="L4124" i="1"/>
  <c r="M4124" i="1" s="1"/>
  <c r="L4136" i="1"/>
  <c r="M4136" i="1" s="1"/>
  <c r="L4148" i="1"/>
  <c r="M4148" i="1" s="1"/>
  <c r="L4160" i="1"/>
  <c r="M4160" i="1" s="1"/>
  <c r="L4172" i="1"/>
  <c r="M4172" i="1" s="1"/>
  <c r="L4184" i="1"/>
  <c r="M4184" i="1" s="1"/>
  <c r="L4196" i="1"/>
  <c r="M4196" i="1" s="1"/>
  <c r="L4208" i="1"/>
  <c r="M4208" i="1" s="1"/>
  <c r="L4220" i="1"/>
  <c r="M4220" i="1" s="1"/>
  <c r="L4232" i="1"/>
  <c r="M4232" i="1" s="1"/>
  <c r="L4244" i="1"/>
  <c r="M4244" i="1" s="1"/>
  <c r="L4256" i="1"/>
  <c r="M4256" i="1" s="1"/>
  <c r="L4268" i="1"/>
  <c r="M4268" i="1" s="1"/>
  <c r="L4280" i="1"/>
  <c r="M4280" i="1" s="1"/>
  <c r="L4292" i="1"/>
  <c r="M4292" i="1" s="1"/>
  <c r="L4304" i="1"/>
  <c r="M4304" i="1" s="1"/>
  <c r="L4316" i="1"/>
  <c r="M4316" i="1" s="1"/>
  <c r="L4328" i="1"/>
  <c r="M4328" i="1" s="1"/>
  <c r="L4340" i="1"/>
  <c r="M4340" i="1" s="1"/>
  <c r="L4352" i="1"/>
  <c r="M4352" i="1" s="1"/>
  <c r="L4364" i="1"/>
  <c r="M4364" i="1" s="1"/>
  <c r="L4376" i="1"/>
  <c r="M4376" i="1" s="1"/>
  <c r="L4388" i="1"/>
  <c r="M4388" i="1" s="1"/>
  <c r="L4400" i="1"/>
  <c r="M4400" i="1" s="1"/>
  <c r="L4412" i="1"/>
  <c r="M4412" i="1" s="1"/>
  <c r="L4424" i="1"/>
  <c r="M4424" i="1" s="1"/>
  <c r="L4436" i="1"/>
  <c r="M4436" i="1" s="1"/>
  <c r="L4448" i="1"/>
  <c r="M4448" i="1" s="1"/>
  <c r="L4460" i="1"/>
  <c r="M4460" i="1" s="1"/>
  <c r="L4472" i="1"/>
  <c r="M4472" i="1" s="1"/>
  <c r="L4484" i="1"/>
  <c r="M4484" i="1" s="1"/>
  <c r="L4496" i="1"/>
  <c r="M4496" i="1" s="1"/>
  <c r="L4508" i="1"/>
  <c r="M4508" i="1" s="1"/>
  <c r="L4520" i="1"/>
  <c r="M4520" i="1" s="1"/>
  <c r="L4532" i="1"/>
  <c r="M4532" i="1" s="1"/>
  <c r="L4544" i="1"/>
  <c r="M4544" i="1" s="1"/>
  <c r="L4556" i="1"/>
  <c r="M4556" i="1" s="1"/>
  <c r="L4568" i="1"/>
  <c r="M4568" i="1" s="1"/>
  <c r="L4580" i="1"/>
  <c r="M4580" i="1" s="1"/>
  <c r="L4592" i="1"/>
  <c r="M4592" i="1" s="1"/>
  <c r="L4604" i="1"/>
  <c r="M4604" i="1" s="1"/>
  <c r="L4616" i="1"/>
  <c r="M4616" i="1" s="1"/>
  <c r="L4628" i="1"/>
  <c r="M4628" i="1" s="1"/>
  <c r="L4640" i="1"/>
  <c r="M4640" i="1" s="1"/>
  <c r="L4652" i="1"/>
  <c r="M4652" i="1" s="1"/>
  <c r="L4664" i="1"/>
  <c r="M4664" i="1" s="1"/>
  <c r="L4676" i="1"/>
  <c r="M4676" i="1" s="1"/>
  <c r="L4688" i="1"/>
  <c r="M4688" i="1" s="1"/>
  <c r="L4700" i="1"/>
  <c r="M4700" i="1" s="1"/>
  <c r="L4712" i="1"/>
  <c r="M4712" i="1" s="1"/>
  <c r="L4724" i="1"/>
  <c r="M4724" i="1" s="1"/>
  <c r="L4736" i="1"/>
  <c r="M4736" i="1" s="1"/>
  <c r="L4748" i="1"/>
  <c r="M4748" i="1" s="1"/>
  <c r="L5" i="1"/>
  <c r="M5" i="1" s="1"/>
  <c r="L19" i="1"/>
  <c r="M19" i="1" s="1"/>
  <c r="L33" i="1"/>
  <c r="M33" i="1" s="1"/>
  <c r="L47" i="1"/>
  <c r="M47" i="1" s="1"/>
  <c r="L61" i="1"/>
  <c r="M61" i="1" s="1"/>
  <c r="L76" i="1"/>
  <c r="M76" i="1" s="1"/>
  <c r="L90" i="1"/>
  <c r="M90" i="1" s="1"/>
  <c r="L104" i="1"/>
  <c r="M104" i="1" s="1"/>
  <c r="L118" i="1"/>
  <c r="M118" i="1" s="1"/>
  <c r="L133" i="1"/>
  <c r="M133" i="1" s="1"/>
  <c r="L148" i="1"/>
  <c r="M148" i="1" s="1"/>
  <c r="L162" i="1"/>
  <c r="M162" i="1" s="1"/>
  <c r="L176" i="1"/>
  <c r="M176" i="1" s="1"/>
  <c r="L190" i="1"/>
  <c r="M190" i="1" s="1"/>
  <c r="L204" i="1"/>
  <c r="M204" i="1" s="1"/>
  <c r="L218" i="1"/>
  <c r="M218" i="1" s="1"/>
  <c r="L233" i="1"/>
  <c r="M233" i="1" s="1"/>
  <c r="L247" i="1"/>
  <c r="M247" i="1" s="1"/>
  <c r="L261" i="1"/>
  <c r="M261" i="1" s="1"/>
  <c r="L275" i="1"/>
  <c r="M275" i="1" s="1"/>
  <c r="L290" i="1"/>
  <c r="M290" i="1" s="1"/>
  <c r="L305" i="1"/>
  <c r="M305" i="1" s="1"/>
  <c r="L319" i="1"/>
  <c r="M319" i="1" s="1"/>
  <c r="L333" i="1"/>
  <c r="M333" i="1" s="1"/>
  <c r="L347" i="1"/>
  <c r="M347" i="1" s="1"/>
  <c r="L361" i="1"/>
  <c r="M361" i="1" s="1"/>
  <c r="L376" i="1"/>
  <c r="M376" i="1" s="1"/>
  <c r="L390" i="1"/>
  <c r="M390" i="1" s="1"/>
  <c r="L404" i="1"/>
  <c r="M404" i="1" s="1"/>
  <c r="L418" i="1"/>
  <c r="M418" i="1" s="1"/>
  <c r="L432" i="1"/>
  <c r="M432" i="1" s="1"/>
  <c r="L448" i="1"/>
  <c r="M448" i="1" s="1"/>
  <c r="L462" i="1"/>
  <c r="M462" i="1" s="1"/>
  <c r="L476" i="1"/>
  <c r="M476" i="1" s="1"/>
  <c r="L490" i="1"/>
  <c r="M490" i="1" s="1"/>
  <c r="L504" i="1"/>
  <c r="M504" i="1" s="1"/>
  <c r="L518" i="1"/>
  <c r="M518" i="1" s="1"/>
  <c r="L533" i="1"/>
  <c r="M533" i="1" s="1"/>
  <c r="L547" i="1"/>
  <c r="M547" i="1" s="1"/>
  <c r="L561" i="1"/>
  <c r="M561" i="1" s="1"/>
  <c r="L575" i="1"/>
  <c r="M575" i="1" s="1"/>
  <c r="L589" i="1"/>
  <c r="M589" i="1" s="1"/>
  <c r="L605" i="1"/>
  <c r="M605" i="1" s="1"/>
  <c r="L619" i="1"/>
  <c r="M619" i="1" s="1"/>
  <c r="L633" i="1"/>
  <c r="M633" i="1" s="1"/>
  <c r="L647" i="1"/>
  <c r="M647" i="1" s="1"/>
  <c r="L661" i="1"/>
  <c r="M661" i="1" s="1"/>
  <c r="L674" i="1"/>
  <c r="M674" i="1" s="1"/>
  <c r="L687" i="1"/>
  <c r="M687" i="1" s="1"/>
  <c r="L700" i="1"/>
  <c r="M700" i="1" s="1"/>
  <c r="L713" i="1"/>
  <c r="M713" i="1" s="1"/>
  <c r="L726" i="1"/>
  <c r="M726" i="1" s="1"/>
  <c r="L739" i="1"/>
  <c r="M739" i="1" s="1"/>
  <c r="L753" i="1"/>
  <c r="M753" i="1" s="1"/>
  <c r="L766" i="1"/>
  <c r="M766" i="1" s="1"/>
  <c r="L779" i="1"/>
  <c r="M779" i="1" s="1"/>
  <c r="L792" i="1"/>
  <c r="M792" i="1" s="1"/>
  <c r="L805" i="1"/>
  <c r="M805" i="1" s="1"/>
  <c r="L818" i="1"/>
  <c r="M818" i="1" s="1"/>
  <c r="L831" i="1"/>
  <c r="M831" i="1" s="1"/>
  <c r="L844" i="1"/>
  <c r="M844" i="1" s="1"/>
  <c r="L857" i="1"/>
  <c r="M857" i="1" s="1"/>
  <c r="L870" i="1"/>
  <c r="M870" i="1" s="1"/>
  <c r="L883" i="1"/>
  <c r="M883" i="1" s="1"/>
  <c r="L897" i="1"/>
  <c r="M897" i="1" s="1"/>
  <c r="L910" i="1"/>
  <c r="M910" i="1" s="1"/>
  <c r="L923" i="1"/>
  <c r="M923" i="1" s="1"/>
  <c r="L936" i="1"/>
  <c r="M936" i="1" s="1"/>
  <c r="L949" i="1"/>
  <c r="M949" i="1" s="1"/>
  <c r="L962" i="1"/>
  <c r="M962" i="1" s="1"/>
  <c r="L975" i="1"/>
  <c r="M975" i="1" s="1"/>
  <c r="L988" i="1"/>
  <c r="M988" i="1" s="1"/>
  <c r="L1001" i="1"/>
  <c r="M1001" i="1" s="1"/>
  <c r="L1014" i="1"/>
  <c r="M1014" i="1" s="1"/>
  <c r="L1027" i="1"/>
  <c r="M1027" i="1" s="1"/>
  <c r="L1041" i="1"/>
  <c r="M1041" i="1" s="1"/>
  <c r="L1054" i="1"/>
  <c r="M1054" i="1" s="1"/>
  <c r="L1067" i="1"/>
  <c r="M1067" i="1" s="1"/>
  <c r="L1080" i="1"/>
  <c r="M1080" i="1" s="1"/>
  <c r="L1093" i="1"/>
  <c r="M1093" i="1" s="1"/>
  <c r="L1106" i="1"/>
  <c r="M1106" i="1" s="1"/>
  <c r="L1119" i="1"/>
  <c r="M1119" i="1" s="1"/>
  <c r="L1132" i="1"/>
  <c r="M1132" i="1" s="1"/>
  <c r="L1145" i="1"/>
  <c r="M1145" i="1" s="1"/>
  <c r="L1158" i="1"/>
  <c r="M1158" i="1" s="1"/>
  <c r="L1171" i="1"/>
  <c r="M1171" i="1" s="1"/>
  <c r="L1185" i="1"/>
  <c r="M1185" i="1" s="1"/>
  <c r="L1198" i="1"/>
  <c r="M1198" i="1" s="1"/>
  <c r="L1211" i="1"/>
  <c r="M1211" i="1" s="1"/>
  <c r="L1224" i="1"/>
  <c r="M1224" i="1" s="1"/>
  <c r="L1237" i="1"/>
  <c r="M1237" i="1" s="1"/>
  <c r="L1250" i="1"/>
  <c r="M1250" i="1" s="1"/>
  <c r="L1263" i="1"/>
  <c r="M1263" i="1" s="1"/>
  <c r="L1276" i="1"/>
  <c r="M1276" i="1" s="1"/>
  <c r="L1289" i="1"/>
  <c r="M1289" i="1" s="1"/>
  <c r="L1302" i="1"/>
  <c r="M1302" i="1" s="1"/>
  <c r="L1315" i="1"/>
  <c r="M1315" i="1" s="1"/>
  <c r="L1329" i="1"/>
  <c r="M1329" i="1" s="1"/>
  <c r="L1342" i="1"/>
  <c r="M1342" i="1" s="1"/>
  <c r="L1355" i="1"/>
  <c r="M1355" i="1" s="1"/>
  <c r="L1368" i="1"/>
  <c r="M1368" i="1" s="1"/>
  <c r="L1381" i="1"/>
  <c r="M1381" i="1" s="1"/>
  <c r="L1394" i="1"/>
  <c r="M1394" i="1" s="1"/>
  <c r="L1407" i="1"/>
  <c r="M1407" i="1" s="1"/>
  <c r="L1420" i="1"/>
  <c r="M1420" i="1" s="1"/>
  <c r="L1433" i="1"/>
  <c r="M1433" i="1" s="1"/>
  <c r="L1446" i="1"/>
  <c r="M1446" i="1" s="1"/>
  <c r="L1459" i="1"/>
  <c r="M1459" i="1" s="1"/>
  <c r="L1473" i="1"/>
  <c r="M1473" i="1" s="1"/>
  <c r="L1486" i="1"/>
  <c r="M1486" i="1" s="1"/>
  <c r="L1499" i="1"/>
  <c r="M1499" i="1" s="1"/>
  <c r="L1512" i="1"/>
  <c r="M1512" i="1" s="1"/>
  <c r="L1525" i="1"/>
  <c r="M1525" i="1" s="1"/>
  <c r="L1538" i="1"/>
  <c r="M1538" i="1" s="1"/>
  <c r="L1551" i="1"/>
  <c r="M1551" i="1" s="1"/>
  <c r="L1564" i="1"/>
  <c r="M1564" i="1" s="1"/>
  <c r="L1577" i="1"/>
  <c r="M1577" i="1" s="1"/>
  <c r="L1590" i="1"/>
  <c r="M1590" i="1" s="1"/>
  <c r="L1603" i="1"/>
  <c r="M1603" i="1" s="1"/>
  <c r="L1617" i="1"/>
  <c r="M1617" i="1" s="1"/>
  <c r="L1630" i="1"/>
  <c r="M1630" i="1" s="1"/>
  <c r="L1643" i="1"/>
  <c r="M1643" i="1" s="1"/>
  <c r="L1656" i="1"/>
  <c r="M1656" i="1" s="1"/>
  <c r="L1669" i="1"/>
  <c r="M1669" i="1" s="1"/>
  <c r="L1682" i="1"/>
  <c r="M1682" i="1" s="1"/>
  <c r="L1695" i="1"/>
  <c r="M1695" i="1" s="1"/>
  <c r="L1708" i="1"/>
  <c r="M1708" i="1" s="1"/>
  <c r="L1721" i="1"/>
  <c r="M1721" i="1" s="1"/>
  <c r="L1734" i="1"/>
  <c r="M1734" i="1" s="1"/>
  <c r="L1747" i="1"/>
  <c r="M1747" i="1" s="1"/>
  <c r="L1761" i="1"/>
  <c r="M1761" i="1" s="1"/>
  <c r="L1774" i="1"/>
  <c r="M1774" i="1" s="1"/>
  <c r="L1787" i="1"/>
  <c r="M1787" i="1" s="1"/>
  <c r="L1800" i="1"/>
  <c r="M1800" i="1" s="1"/>
  <c r="L1813" i="1"/>
  <c r="M1813" i="1" s="1"/>
  <c r="L1826" i="1"/>
  <c r="M1826" i="1" s="1"/>
  <c r="L1839" i="1"/>
  <c r="M1839" i="1" s="1"/>
  <c r="L1852" i="1"/>
  <c r="M1852" i="1" s="1"/>
  <c r="L1865" i="1"/>
  <c r="M1865" i="1" s="1"/>
  <c r="L1878" i="1"/>
  <c r="M1878" i="1" s="1"/>
  <c r="L1891" i="1"/>
  <c r="M1891" i="1" s="1"/>
  <c r="L1905" i="1"/>
  <c r="M1905" i="1" s="1"/>
  <c r="L1918" i="1"/>
  <c r="M1918" i="1" s="1"/>
  <c r="L1931" i="1"/>
  <c r="M1931" i="1" s="1"/>
  <c r="L1944" i="1"/>
  <c r="M1944" i="1" s="1"/>
  <c r="L1957" i="1"/>
  <c r="M1957" i="1" s="1"/>
  <c r="L1970" i="1"/>
  <c r="M1970" i="1" s="1"/>
  <c r="L1983" i="1"/>
  <c r="M1983" i="1" s="1"/>
  <c r="L1996" i="1"/>
  <c r="M1996" i="1" s="1"/>
  <c r="L2009" i="1"/>
  <c r="M2009" i="1" s="1"/>
  <c r="L2022" i="1"/>
  <c r="M2022" i="1" s="1"/>
  <c r="L2035" i="1"/>
  <c r="M2035" i="1" s="1"/>
  <c r="L2049" i="1"/>
  <c r="M2049" i="1" s="1"/>
  <c r="L2062" i="1"/>
  <c r="M2062" i="1" s="1"/>
  <c r="L2075" i="1"/>
  <c r="M2075" i="1" s="1"/>
  <c r="L2088" i="1"/>
  <c r="M2088" i="1" s="1"/>
  <c r="L2101" i="1"/>
  <c r="M2101" i="1" s="1"/>
  <c r="L2114" i="1"/>
  <c r="M2114" i="1" s="1"/>
  <c r="L2127" i="1"/>
  <c r="M2127" i="1" s="1"/>
  <c r="L2140" i="1"/>
  <c r="M2140" i="1" s="1"/>
  <c r="L2153" i="1"/>
  <c r="M2153" i="1" s="1"/>
  <c r="L2166" i="1"/>
  <c r="M2166" i="1" s="1"/>
  <c r="L2179" i="1"/>
  <c r="M2179" i="1" s="1"/>
  <c r="L2193" i="1"/>
  <c r="M2193" i="1" s="1"/>
  <c r="L2206" i="1"/>
  <c r="M2206" i="1" s="1"/>
  <c r="L2219" i="1"/>
  <c r="M2219" i="1" s="1"/>
  <c r="L2232" i="1"/>
  <c r="M2232" i="1" s="1"/>
  <c r="L2245" i="1"/>
  <c r="M2245" i="1" s="1"/>
  <c r="L2258" i="1"/>
  <c r="M2258" i="1" s="1"/>
  <c r="L2271" i="1"/>
  <c r="M2271" i="1" s="1"/>
  <c r="L2284" i="1"/>
  <c r="M2284" i="1" s="1"/>
  <c r="L2297" i="1"/>
  <c r="M2297" i="1" s="1"/>
  <c r="L2310" i="1"/>
  <c r="M2310" i="1" s="1"/>
  <c r="L2323" i="1"/>
  <c r="M2323" i="1" s="1"/>
  <c r="L2337" i="1"/>
  <c r="M2337" i="1" s="1"/>
  <c r="L2350" i="1"/>
  <c r="M2350" i="1" s="1"/>
  <c r="L2363" i="1"/>
  <c r="M2363" i="1" s="1"/>
  <c r="L2376" i="1"/>
  <c r="M2376" i="1" s="1"/>
  <c r="L2389" i="1"/>
  <c r="M2389" i="1" s="1"/>
  <c r="L2402" i="1"/>
  <c r="M2402" i="1" s="1"/>
  <c r="L2415" i="1"/>
  <c r="M2415" i="1" s="1"/>
  <c r="L2428" i="1"/>
  <c r="M2428" i="1" s="1"/>
  <c r="L2441" i="1"/>
  <c r="M2441" i="1" s="1"/>
  <c r="L2454" i="1"/>
  <c r="M2454" i="1" s="1"/>
  <c r="L2467" i="1"/>
  <c r="M2467" i="1" s="1"/>
  <c r="L2481" i="1"/>
  <c r="M2481" i="1" s="1"/>
  <c r="L2494" i="1"/>
  <c r="M2494" i="1" s="1"/>
  <c r="L2507" i="1"/>
  <c r="M2507" i="1" s="1"/>
  <c r="L2520" i="1"/>
  <c r="M2520" i="1" s="1"/>
  <c r="L2533" i="1"/>
  <c r="M2533" i="1" s="1"/>
  <c r="L2546" i="1"/>
  <c r="M2546" i="1" s="1"/>
  <c r="L2559" i="1"/>
  <c r="M2559" i="1" s="1"/>
  <c r="L2572" i="1"/>
  <c r="M2572" i="1" s="1"/>
  <c r="L2585" i="1"/>
  <c r="M2585" i="1" s="1"/>
  <c r="L2598" i="1"/>
  <c r="M2598" i="1" s="1"/>
  <c r="L2611" i="1"/>
  <c r="M2611" i="1" s="1"/>
  <c r="L2625" i="1"/>
  <c r="M2625" i="1" s="1"/>
  <c r="L2638" i="1"/>
  <c r="M2638" i="1" s="1"/>
  <c r="L2651" i="1"/>
  <c r="M2651" i="1" s="1"/>
  <c r="L2664" i="1"/>
  <c r="M2664" i="1" s="1"/>
  <c r="L2677" i="1"/>
  <c r="M2677" i="1" s="1"/>
  <c r="L2690" i="1"/>
  <c r="M2690" i="1" s="1"/>
  <c r="L2703" i="1"/>
  <c r="M2703" i="1" s="1"/>
  <c r="L2716" i="1"/>
  <c r="M2716" i="1" s="1"/>
  <c r="L2729" i="1"/>
  <c r="M2729" i="1" s="1"/>
  <c r="L2742" i="1"/>
  <c r="M2742" i="1" s="1"/>
  <c r="L2755" i="1"/>
  <c r="M2755" i="1" s="1"/>
  <c r="L2769" i="1"/>
  <c r="M2769" i="1" s="1"/>
  <c r="L2782" i="1"/>
  <c r="M2782" i="1" s="1"/>
  <c r="L2795" i="1"/>
  <c r="M2795" i="1" s="1"/>
  <c r="L2808" i="1"/>
  <c r="M2808" i="1" s="1"/>
  <c r="L2821" i="1"/>
  <c r="M2821" i="1" s="1"/>
  <c r="L2834" i="1"/>
  <c r="M2834" i="1" s="1"/>
  <c r="L2847" i="1"/>
  <c r="M2847" i="1" s="1"/>
  <c r="L2860" i="1"/>
  <c r="M2860" i="1" s="1"/>
  <c r="L2873" i="1"/>
  <c r="M2873" i="1" s="1"/>
  <c r="L2886" i="1"/>
  <c r="M2886" i="1" s="1"/>
  <c r="L2899" i="1"/>
  <c r="M2899" i="1" s="1"/>
  <c r="L2913" i="1"/>
  <c r="M2913" i="1" s="1"/>
  <c r="L2926" i="1"/>
  <c r="M2926" i="1" s="1"/>
  <c r="L2939" i="1"/>
  <c r="M2939" i="1" s="1"/>
  <c r="L2952" i="1"/>
  <c r="M2952" i="1" s="1"/>
  <c r="L2965" i="1"/>
  <c r="M2965" i="1" s="1"/>
  <c r="L2978" i="1"/>
  <c r="M2978" i="1" s="1"/>
  <c r="L2991" i="1"/>
  <c r="M2991" i="1" s="1"/>
  <c r="L3004" i="1"/>
  <c r="M3004" i="1" s="1"/>
  <c r="L3017" i="1"/>
  <c r="M3017" i="1" s="1"/>
  <c r="L3030" i="1"/>
  <c r="M3030" i="1" s="1"/>
  <c r="L3043" i="1"/>
  <c r="M3043" i="1" s="1"/>
  <c r="L3057" i="1"/>
  <c r="M3057" i="1" s="1"/>
  <c r="L3070" i="1"/>
  <c r="M3070" i="1" s="1"/>
  <c r="L3083" i="1"/>
  <c r="M3083" i="1" s="1"/>
  <c r="L3096" i="1"/>
  <c r="M3096" i="1" s="1"/>
  <c r="L3109" i="1"/>
  <c r="M3109" i="1" s="1"/>
  <c r="L3122" i="1"/>
  <c r="M3122" i="1" s="1"/>
  <c r="L3135" i="1"/>
  <c r="M3135" i="1" s="1"/>
  <c r="L3148" i="1"/>
  <c r="M3148" i="1" s="1"/>
  <c r="L3161" i="1"/>
  <c r="M3161" i="1" s="1"/>
  <c r="L3174" i="1"/>
  <c r="M3174" i="1" s="1"/>
  <c r="L3187" i="1"/>
  <c r="M3187" i="1" s="1"/>
  <c r="L3201" i="1"/>
  <c r="M3201" i="1" s="1"/>
  <c r="L3214" i="1"/>
  <c r="M3214" i="1" s="1"/>
  <c r="L3227" i="1"/>
  <c r="M3227" i="1" s="1"/>
  <c r="L3240" i="1"/>
  <c r="M3240" i="1" s="1"/>
  <c r="L3253" i="1"/>
  <c r="M3253" i="1" s="1"/>
  <c r="L3266" i="1"/>
  <c r="M3266" i="1" s="1"/>
  <c r="L3279" i="1"/>
  <c r="M3279" i="1" s="1"/>
  <c r="L3292" i="1"/>
  <c r="M3292" i="1" s="1"/>
  <c r="L3305" i="1"/>
  <c r="M3305" i="1" s="1"/>
  <c r="L3318" i="1"/>
  <c r="M3318" i="1" s="1"/>
  <c r="L3331" i="1"/>
  <c r="M3331" i="1" s="1"/>
  <c r="L3345" i="1"/>
  <c r="M3345" i="1" s="1"/>
  <c r="L3358" i="1"/>
  <c r="M3358" i="1" s="1"/>
  <c r="L3371" i="1"/>
  <c r="M3371" i="1" s="1"/>
  <c r="L3384" i="1"/>
  <c r="M3384" i="1" s="1"/>
  <c r="L3397" i="1"/>
  <c r="M3397" i="1" s="1"/>
  <c r="L3410" i="1"/>
  <c r="M3410" i="1" s="1"/>
  <c r="L3423" i="1"/>
  <c r="M3423" i="1" s="1"/>
  <c r="L3436" i="1"/>
  <c r="M3436" i="1" s="1"/>
  <c r="L3449" i="1"/>
  <c r="M3449" i="1" s="1"/>
  <c r="L3462" i="1"/>
  <c r="M3462" i="1" s="1"/>
  <c r="L3475" i="1"/>
  <c r="M3475" i="1" s="1"/>
  <c r="L3489" i="1"/>
  <c r="M3489" i="1" s="1"/>
  <c r="L3502" i="1"/>
  <c r="M3502" i="1" s="1"/>
  <c r="L3515" i="1"/>
  <c r="M3515" i="1" s="1"/>
  <c r="L3528" i="1"/>
  <c r="M3528" i="1" s="1"/>
  <c r="L3541" i="1"/>
  <c r="M3541" i="1" s="1"/>
  <c r="L3554" i="1"/>
  <c r="M3554" i="1" s="1"/>
  <c r="L3567" i="1"/>
  <c r="M3567" i="1" s="1"/>
  <c r="L3580" i="1"/>
  <c r="M3580" i="1" s="1"/>
  <c r="L3593" i="1"/>
  <c r="M3593" i="1" s="1"/>
  <c r="L3606" i="1"/>
  <c r="M3606" i="1" s="1"/>
  <c r="L3619" i="1"/>
  <c r="M3619" i="1" s="1"/>
  <c r="L3633" i="1"/>
  <c r="M3633" i="1" s="1"/>
  <c r="L3646" i="1"/>
  <c r="M3646" i="1" s="1"/>
  <c r="L3659" i="1"/>
  <c r="M3659" i="1" s="1"/>
  <c r="L3672" i="1"/>
  <c r="M3672" i="1" s="1"/>
  <c r="L3685" i="1"/>
  <c r="M3685" i="1" s="1"/>
  <c r="L3698" i="1"/>
  <c r="M3698" i="1" s="1"/>
  <c r="L3711" i="1"/>
  <c r="M3711" i="1" s="1"/>
  <c r="L3724" i="1"/>
  <c r="M3724" i="1" s="1"/>
  <c r="L3737" i="1"/>
  <c r="M3737" i="1" s="1"/>
  <c r="L3750" i="1"/>
  <c r="M3750" i="1" s="1"/>
  <c r="L3763" i="1"/>
  <c r="M3763" i="1" s="1"/>
  <c r="L3777" i="1"/>
  <c r="M3777" i="1" s="1"/>
  <c r="L3790" i="1"/>
  <c r="M3790" i="1" s="1"/>
  <c r="L3803" i="1"/>
  <c r="M3803" i="1" s="1"/>
  <c r="L3816" i="1"/>
  <c r="M3816" i="1" s="1"/>
  <c r="L3829" i="1"/>
  <c r="M3829" i="1" s="1"/>
  <c r="L3842" i="1"/>
  <c r="M3842" i="1" s="1"/>
  <c r="L3855" i="1"/>
  <c r="M3855" i="1" s="1"/>
  <c r="L3868" i="1"/>
  <c r="M3868" i="1" s="1"/>
  <c r="L3881" i="1"/>
  <c r="M3881" i="1" s="1"/>
  <c r="L3894" i="1"/>
  <c r="M3894" i="1" s="1"/>
  <c r="L3907" i="1"/>
  <c r="M3907" i="1" s="1"/>
  <c r="L3921" i="1"/>
  <c r="M3921" i="1" s="1"/>
  <c r="L3934" i="1"/>
  <c r="M3934" i="1" s="1"/>
  <c r="L3947" i="1"/>
  <c r="M3947" i="1" s="1"/>
  <c r="L3960" i="1"/>
  <c r="M3960" i="1" s="1"/>
  <c r="L3973" i="1"/>
  <c r="M3973" i="1" s="1"/>
  <c r="L3986" i="1"/>
  <c r="M3986" i="1" s="1"/>
  <c r="L3999" i="1"/>
  <c r="M3999" i="1" s="1"/>
  <c r="L4012" i="1"/>
  <c r="M4012" i="1" s="1"/>
  <c r="L4025" i="1"/>
  <c r="M4025" i="1" s="1"/>
  <c r="L4038" i="1"/>
  <c r="M4038" i="1" s="1"/>
  <c r="L4051" i="1"/>
  <c r="M4051" i="1" s="1"/>
  <c r="L4065" i="1"/>
  <c r="M4065" i="1" s="1"/>
  <c r="L4078" i="1"/>
  <c r="M4078" i="1" s="1"/>
  <c r="L4091" i="1"/>
  <c r="M4091" i="1" s="1"/>
  <c r="L4104" i="1"/>
  <c r="M4104" i="1" s="1"/>
  <c r="L4117" i="1"/>
  <c r="M4117" i="1" s="1"/>
  <c r="L4130" i="1"/>
  <c r="M4130" i="1" s="1"/>
  <c r="L4143" i="1"/>
  <c r="M4143" i="1" s="1"/>
  <c r="L4156" i="1"/>
  <c r="M4156" i="1" s="1"/>
  <c r="L4169" i="1"/>
  <c r="M4169" i="1" s="1"/>
  <c r="L4182" i="1"/>
  <c r="M4182" i="1" s="1"/>
  <c r="L4195" i="1"/>
  <c r="M4195" i="1" s="1"/>
  <c r="L4209" i="1"/>
  <c r="M4209" i="1" s="1"/>
  <c r="L4222" i="1"/>
  <c r="M4222" i="1" s="1"/>
  <c r="L4235" i="1"/>
  <c r="M4235" i="1" s="1"/>
  <c r="L4248" i="1"/>
  <c r="M4248" i="1" s="1"/>
  <c r="L4261" i="1"/>
  <c r="M4261" i="1" s="1"/>
  <c r="L4274" i="1"/>
  <c r="M4274" i="1" s="1"/>
  <c r="L4287" i="1"/>
  <c r="M4287" i="1" s="1"/>
  <c r="L4300" i="1"/>
  <c r="M4300" i="1" s="1"/>
  <c r="L4313" i="1"/>
  <c r="M4313" i="1" s="1"/>
  <c r="L4326" i="1"/>
  <c r="M4326" i="1" s="1"/>
  <c r="L4339" i="1"/>
  <c r="M4339" i="1" s="1"/>
  <c r="L4353" i="1"/>
  <c r="M4353" i="1" s="1"/>
  <c r="L4366" i="1"/>
  <c r="M4366" i="1" s="1"/>
  <c r="L4379" i="1"/>
  <c r="M4379" i="1" s="1"/>
  <c r="L4392" i="1"/>
  <c r="M4392" i="1" s="1"/>
  <c r="L4405" i="1"/>
  <c r="M4405" i="1" s="1"/>
  <c r="L4418" i="1"/>
  <c r="M4418" i="1" s="1"/>
  <c r="L4431" i="1"/>
  <c r="M4431" i="1" s="1"/>
  <c r="L4444" i="1"/>
  <c r="M4444" i="1" s="1"/>
  <c r="L4457" i="1"/>
  <c r="M4457" i="1" s="1"/>
  <c r="L4470" i="1"/>
  <c r="M4470" i="1" s="1"/>
  <c r="L4483" i="1"/>
  <c r="M4483" i="1" s="1"/>
  <c r="L4497" i="1"/>
  <c r="M4497" i="1" s="1"/>
  <c r="L4510" i="1"/>
  <c r="M4510" i="1" s="1"/>
  <c r="L4523" i="1"/>
  <c r="M4523" i="1" s="1"/>
  <c r="L4536" i="1"/>
  <c r="M4536" i="1" s="1"/>
  <c r="L4549" i="1"/>
  <c r="M4549" i="1" s="1"/>
  <c r="L4562" i="1"/>
  <c r="M4562" i="1" s="1"/>
  <c r="L4575" i="1"/>
  <c r="M4575" i="1" s="1"/>
  <c r="L4588" i="1"/>
  <c r="M4588" i="1" s="1"/>
  <c r="L4601" i="1"/>
  <c r="M4601" i="1" s="1"/>
  <c r="L4614" i="1"/>
  <c r="M4614" i="1" s="1"/>
  <c r="L4627" i="1"/>
  <c r="M4627" i="1" s="1"/>
  <c r="L4641" i="1"/>
  <c r="M4641" i="1" s="1"/>
  <c r="L4654" i="1"/>
  <c r="M4654" i="1" s="1"/>
  <c r="L4667" i="1"/>
  <c r="M4667" i="1" s="1"/>
  <c r="L4680" i="1"/>
  <c r="M4680" i="1" s="1"/>
  <c r="L4693" i="1"/>
  <c r="M4693" i="1" s="1"/>
  <c r="L4706" i="1"/>
  <c r="M4706" i="1" s="1"/>
  <c r="L4719" i="1"/>
  <c r="M4719" i="1" s="1"/>
  <c r="L4732" i="1"/>
  <c r="M4732" i="1" s="1"/>
  <c r="L4745" i="1"/>
  <c r="M4745" i="1" s="1"/>
  <c r="L4758" i="1"/>
  <c r="M4758" i="1" s="1"/>
  <c r="L4770" i="1"/>
  <c r="M4770" i="1" s="1"/>
  <c r="L4782" i="1"/>
  <c r="M4782" i="1" s="1"/>
  <c r="L4794" i="1"/>
  <c r="M4794" i="1" s="1"/>
  <c r="L4806" i="1"/>
  <c r="M4806" i="1" s="1"/>
  <c r="L4818" i="1"/>
  <c r="M4818" i="1" s="1"/>
  <c r="L4830" i="1"/>
  <c r="M4830" i="1" s="1"/>
  <c r="L4842" i="1"/>
  <c r="M4842" i="1" s="1"/>
  <c r="L4854" i="1"/>
  <c r="M4854" i="1" s="1"/>
  <c r="L4866" i="1"/>
  <c r="M4866" i="1" s="1"/>
  <c r="L4878" i="1"/>
  <c r="M4878" i="1" s="1"/>
  <c r="L4890" i="1"/>
  <c r="M4890" i="1" s="1"/>
  <c r="L4902" i="1"/>
  <c r="M4902" i="1" s="1"/>
  <c r="L4914" i="1"/>
  <c r="M4914" i="1" s="1"/>
  <c r="L4926" i="1"/>
  <c r="M4926" i="1" s="1"/>
  <c r="L4938" i="1"/>
  <c r="M4938" i="1" s="1"/>
  <c r="L4950" i="1"/>
  <c r="M4950" i="1" s="1"/>
  <c r="L4962" i="1"/>
  <c r="M4962" i="1" s="1"/>
  <c r="L4974" i="1"/>
  <c r="M4974" i="1" s="1"/>
  <c r="L4986" i="1"/>
  <c r="M4986" i="1" s="1"/>
  <c r="L4998" i="1"/>
  <c r="M4998" i="1" s="1"/>
  <c r="L10" i="1"/>
  <c r="M10" i="1" s="1"/>
  <c r="L25" i="1"/>
  <c r="M25" i="1" s="1"/>
  <c r="L42" i="1"/>
  <c r="M42" i="1" s="1"/>
  <c r="L57" i="1"/>
  <c r="M57" i="1" s="1"/>
  <c r="L72" i="1"/>
  <c r="M72" i="1" s="1"/>
  <c r="L88" i="1"/>
  <c r="M88" i="1" s="1"/>
  <c r="L103" i="1"/>
  <c r="M103" i="1" s="1"/>
  <c r="L120" i="1"/>
  <c r="M120" i="1" s="1"/>
  <c r="L136" i="1"/>
  <c r="M136" i="1" s="1"/>
  <c r="L151" i="1"/>
  <c r="M151" i="1" s="1"/>
  <c r="L166" i="1"/>
  <c r="M166" i="1" s="1"/>
  <c r="L181" i="1"/>
  <c r="M181" i="1" s="1"/>
  <c r="L197" i="1"/>
  <c r="M197" i="1" s="1"/>
  <c r="L213" i="1"/>
  <c r="M213" i="1" s="1"/>
  <c r="L228" i="1"/>
  <c r="M228" i="1" s="1"/>
  <c r="L244" i="1"/>
  <c r="M244" i="1" s="1"/>
  <c r="L259" i="1"/>
  <c r="M259" i="1" s="1"/>
  <c r="L274" i="1"/>
  <c r="M274" i="1" s="1"/>
  <c r="L292" i="1"/>
  <c r="M292" i="1" s="1"/>
  <c r="L307" i="1"/>
  <c r="M307" i="1" s="1"/>
  <c r="L322" i="1"/>
  <c r="M322" i="1" s="1"/>
  <c r="L337" i="1"/>
  <c r="M337" i="1" s="1"/>
  <c r="L353" i="1"/>
  <c r="M353" i="1" s="1"/>
  <c r="L369" i="1"/>
  <c r="M369" i="1" s="1"/>
  <c r="L384" i="1"/>
  <c r="M384" i="1" s="1"/>
  <c r="L400" i="1"/>
  <c r="M400" i="1" s="1"/>
  <c r="L415" i="1"/>
  <c r="M415" i="1" s="1"/>
  <c r="L430" i="1"/>
  <c r="M430" i="1" s="1"/>
  <c r="L445" i="1"/>
  <c r="M445" i="1" s="1"/>
  <c r="L463" i="1"/>
  <c r="M463" i="1" s="1"/>
  <c r="L478" i="1"/>
  <c r="M478" i="1" s="1"/>
  <c r="L493" i="1"/>
  <c r="M493" i="1" s="1"/>
  <c r="L509" i="1"/>
  <c r="M509" i="1" s="1"/>
  <c r="L524" i="1"/>
  <c r="M524" i="1" s="1"/>
  <c r="L540" i="1"/>
  <c r="M540" i="1" s="1"/>
  <c r="L556" i="1"/>
  <c r="M556" i="1" s="1"/>
  <c r="L571" i="1"/>
  <c r="M571" i="1" s="1"/>
  <c r="L586" i="1"/>
  <c r="M586" i="1" s="1"/>
  <c r="L601" i="1"/>
  <c r="M601" i="1" s="1"/>
  <c r="L618" i="1"/>
  <c r="M618" i="1" s="1"/>
  <c r="L634" i="1"/>
  <c r="M634" i="1" s="1"/>
  <c r="L649" i="1"/>
  <c r="M649" i="1" s="1"/>
  <c r="L664" i="1"/>
  <c r="M664" i="1" s="1"/>
  <c r="L678" i="1"/>
  <c r="M678" i="1" s="1"/>
  <c r="L693" i="1"/>
  <c r="M693" i="1" s="1"/>
  <c r="L707" i="1"/>
  <c r="M707" i="1" s="1"/>
  <c r="L721" i="1"/>
  <c r="M721" i="1" s="1"/>
  <c r="L735" i="1"/>
  <c r="M735" i="1" s="1"/>
  <c r="L749" i="1"/>
  <c r="M749" i="1" s="1"/>
  <c r="L763" i="1"/>
  <c r="M763" i="1" s="1"/>
  <c r="L778" i="1"/>
  <c r="M778" i="1" s="1"/>
  <c r="L793" i="1"/>
  <c r="M793" i="1" s="1"/>
  <c r="L807" i="1"/>
  <c r="M807" i="1" s="1"/>
  <c r="L821" i="1"/>
  <c r="M821" i="1" s="1"/>
  <c r="L835" i="1"/>
  <c r="M835" i="1" s="1"/>
  <c r="L850" i="1"/>
  <c r="M850" i="1" s="1"/>
  <c r="L864" i="1"/>
  <c r="M864" i="1" s="1"/>
  <c r="L878" i="1"/>
  <c r="M878" i="1" s="1"/>
  <c r="L892" i="1"/>
  <c r="M892" i="1" s="1"/>
  <c r="L906" i="1"/>
  <c r="M906" i="1" s="1"/>
  <c r="L921" i="1"/>
  <c r="M921" i="1" s="1"/>
  <c r="L935" i="1"/>
  <c r="M935" i="1" s="1"/>
  <c r="L950" i="1"/>
  <c r="M950" i="1" s="1"/>
  <c r="L964" i="1"/>
  <c r="M964" i="1" s="1"/>
  <c r="L978" i="1"/>
  <c r="M978" i="1" s="1"/>
  <c r="L993" i="1"/>
  <c r="M993" i="1" s="1"/>
  <c r="L1007" i="1"/>
  <c r="M1007" i="1" s="1"/>
  <c r="L1021" i="1"/>
  <c r="M1021" i="1" s="1"/>
  <c r="L1035" i="1"/>
  <c r="M1035" i="1" s="1"/>
  <c r="L1049" i="1"/>
  <c r="M1049" i="1" s="1"/>
  <c r="L1063" i="1"/>
  <c r="M1063" i="1" s="1"/>
  <c r="L1078" i="1"/>
  <c r="M1078" i="1" s="1"/>
  <c r="L1092" i="1"/>
  <c r="M1092" i="1" s="1"/>
  <c r="L1107" i="1"/>
  <c r="M1107" i="1" s="1"/>
  <c r="L1121" i="1"/>
  <c r="M1121" i="1" s="1"/>
  <c r="L1135" i="1"/>
  <c r="M1135" i="1" s="1"/>
  <c r="L1150" i="1"/>
  <c r="M1150" i="1" s="1"/>
  <c r="L1164" i="1"/>
  <c r="M1164" i="1" s="1"/>
  <c r="L1178" i="1"/>
  <c r="M1178" i="1" s="1"/>
  <c r="L1192" i="1"/>
  <c r="M1192" i="1" s="1"/>
  <c r="L1206" i="1"/>
  <c r="M1206" i="1" s="1"/>
  <c r="L1221" i="1"/>
  <c r="M1221" i="1" s="1"/>
  <c r="L1235" i="1"/>
  <c r="M1235" i="1" s="1"/>
  <c r="L1249" i="1"/>
  <c r="M1249" i="1" s="1"/>
  <c r="L1264" i="1"/>
  <c r="M1264" i="1" s="1"/>
  <c r="L1278" i="1"/>
  <c r="M1278" i="1" s="1"/>
  <c r="L1293" i="1"/>
  <c r="M1293" i="1" s="1"/>
  <c r="L1307" i="1"/>
  <c r="M1307" i="1" s="1"/>
  <c r="L1321" i="1"/>
  <c r="M1321" i="1" s="1"/>
  <c r="L1335" i="1"/>
  <c r="M1335" i="1" s="1"/>
  <c r="L1349" i="1"/>
  <c r="M1349" i="1" s="1"/>
  <c r="L1363" i="1"/>
  <c r="M1363" i="1" s="1"/>
  <c r="L1378" i="1"/>
  <c r="M1378" i="1" s="1"/>
  <c r="L1392" i="1"/>
  <c r="M1392" i="1" s="1"/>
  <c r="L1406" i="1"/>
  <c r="M1406" i="1" s="1"/>
  <c r="L1421" i="1"/>
  <c r="M1421" i="1" s="1"/>
  <c r="L1435" i="1"/>
  <c r="M1435" i="1" s="1"/>
  <c r="L1450" i="1"/>
  <c r="M1450" i="1" s="1"/>
  <c r="L1464" i="1"/>
  <c r="M1464" i="1" s="1"/>
  <c r="L1478" i="1"/>
  <c r="M1478" i="1" s="1"/>
  <c r="L1492" i="1"/>
  <c r="M1492" i="1" s="1"/>
  <c r="L1506" i="1"/>
  <c r="M1506" i="1" s="1"/>
  <c r="L1521" i="1"/>
  <c r="M1521" i="1" s="1"/>
  <c r="L1535" i="1"/>
  <c r="M1535" i="1" s="1"/>
  <c r="L1549" i="1"/>
  <c r="M1549" i="1" s="1"/>
  <c r="L1563" i="1"/>
  <c r="M1563" i="1" s="1"/>
  <c r="L1578" i="1"/>
  <c r="M1578" i="1" s="1"/>
  <c r="L1593" i="1"/>
  <c r="M1593" i="1" s="1"/>
  <c r="L1607" i="1"/>
  <c r="M1607" i="1" s="1"/>
  <c r="L1621" i="1"/>
  <c r="M1621" i="1" s="1"/>
  <c r="L1635" i="1"/>
  <c r="M1635" i="1" s="1"/>
  <c r="L1649" i="1"/>
  <c r="M1649" i="1" s="1"/>
  <c r="L1663" i="1"/>
  <c r="M1663" i="1" s="1"/>
  <c r="L1678" i="1"/>
  <c r="M1678" i="1" s="1"/>
  <c r="L1692" i="1"/>
  <c r="M1692" i="1" s="1"/>
  <c r="L1706" i="1"/>
  <c r="M1706" i="1" s="1"/>
  <c r="L1720" i="1"/>
  <c r="M1720" i="1" s="1"/>
  <c r="L1735" i="1"/>
  <c r="M1735" i="1" s="1"/>
  <c r="L1750" i="1"/>
  <c r="M1750" i="1" s="1"/>
  <c r="L1764" i="1"/>
  <c r="M1764" i="1" s="1"/>
  <c r="L1778" i="1"/>
  <c r="M1778" i="1" s="1"/>
  <c r="L1792" i="1"/>
  <c r="M1792" i="1" s="1"/>
  <c r="L1806" i="1"/>
  <c r="M1806" i="1" s="1"/>
  <c r="L1821" i="1"/>
  <c r="M1821" i="1" s="1"/>
  <c r="L1835" i="1"/>
  <c r="M1835" i="1" s="1"/>
  <c r="L1849" i="1"/>
  <c r="M1849" i="1" s="1"/>
  <c r="L1863" i="1"/>
  <c r="M1863" i="1" s="1"/>
  <c r="L1877" i="1"/>
  <c r="M1877" i="1" s="1"/>
  <c r="L1893" i="1"/>
  <c r="M1893" i="1" s="1"/>
  <c r="L1907" i="1"/>
  <c r="M1907" i="1" s="1"/>
  <c r="L1921" i="1"/>
  <c r="M1921" i="1" s="1"/>
  <c r="L1935" i="1"/>
  <c r="M1935" i="1" s="1"/>
  <c r="L1949" i="1"/>
  <c r="M1949" i="1" s="1"/>
  <c r="L1963" i="1"/>
  <c r="M1963" i="1" s="1"/>
  <c r="L1978" i="1"/>
  <c r="M1978" i="1" s="1"/>
  <c r="L1992" i="1"/>
  <c r="M1992" i="1" s="1"/>
  <c r="L2006" i="1"/>
  <c r="M2006" i="1" s="1"/>
  <c r="L2020" i="1"/>
  <c r="M2020" i="1" s="1"/>
  <c r="L2034" i="1"/>
  <c r="M2034" i="1" s="1"/>
  <c r="L2050" i="1"/>
  <c r="M2050" i="1" s="1"/>
  <c r="L2064" i="1"/>
  <c r="M2064" i="1" s="1"/>
  <c r="L2078" i="1"/>
  <c r="M2078" i="1" s="1"/>
  <c r="L2092" i="1"/>
  <c r="M2092" i="1" s="1"/>
  <c r="L2106" i="1"/>
  <c r="M2106" i="1" s="1"/>
  <c r="L2121" i="1"/>
  <c r="M2121" i="1" s="1"/>
  <c r="L2135" i="1"/>
  <c r="M2135" i="1" s="1"/>
  <c r="L2149" i="1"/>
  <c r="M2149" i="1" s="1"/>
  <c r="L2163" i="1"/>
  <c r="M2163" i="1" s="1"/>
  <c r="L2177" i="1"/>
  <c r="M2177" i="1" s="1"/>
  <c r="L2191" i="1"/>
  <c r="M2191" i="1" s="1"/>
  <c r="L2207" i="1"/>
  <c r="M2207" i="1" s="1"/>
  <c r="L2221" i="1"/>
  <c r="M2221" i="1" s="1"/>
  <c r="L2235" i="1"/>
  <c r="M2235" i="1" s="1"/>
  <c r="L2249" i="1"/>
  <c r="M2249" i="1" s="1"/>
  <c r="L2263" i="1"/>
  <c r="M2263" i="1" s="1"/>
  <c r="L2278" i="1"/>
  <c r="M2278" i="1" s="1"/>
  <c r="L2292" i="1"/>
  <c r="M2292" i="1" s="1"/>
  <c r="L2306" i="1"/>
  <c r="M2306" i="1" s="1"/>
  <c r="L2320" i="1"/>
  <c r="M2320" i="1" s="1"/>
  <c r="L2334" i="1"/>
  <c r="M2334" i="1" s="1"/>
  <c r="L2349" i="1"/>
  <c r="M2349" i="1" s="1"/>
  <c r="L2364" i="1"/>
  <c r="M2364" i="1" s="1"/>
  <c r="L2378" i="1"/>
  <c r="M2378" i="1" s="1"/>
  <c r="L2392" i="1"/>
  <c r="M2392" i="1" s="1"/>
  <c r="L2406" i="1"/>
  <c r="M2406" i="1" s="1"/>
  <c r="L2421" i="1"/>
  <c r="M2421" i="1" s="1"/>
  <c r="L2435" i="1"/>
  <c r="M2435" i="1" s="1"/>
  <c r="L2449" i="1"/>
  <c r="M2449" i="1" s="1"/>
  <c r="L2463" i="1"/>
  <c r="M2463" i="1" s="1"/>
  <c r="L2477" i="1"/>
  <c r="M2477" i="1" s="1"/>
  <c r="L2491" i="1"/>
  <c r="M2491" i="1" s="1"/>
  <c r="L2506" i="1"/>
  <c r="M2506" i="1" s="1"/>
  <c r="L2521" i="1"/>
  <c r="M2521" i="1" s="1"/>
  <c r="L2535" i="1"/>
  <c r="M2535" i="1" s="1"/>
  <c r="L2549" i="1"/>
  <c r="M2549" i="1" s="1"/>
  <c r="L2563" i="1"/>
  <c r="M2563" i="1" s="1"/>
  <c r="L2578" i="1"/>
  <c r="M2578" i="1" s="1"/>
  <c r="L2592" i="1"/>
  <c r="M2592" i="1" s="1"/>
  <c r="L2606" i="1"/>
  <c r="M2606" i="1" s="1"/>
  <c r="L2620" i="1"/>
  <c r="M2620" i="1" s="1"/>
  <c r="L2634" i="1"/>
  <c r="M2634" i="1" s="1"/>
  <c r="L2649" i="1"/>
  <c r="M2649" i="1" s="1"/>
  <c r="L2663" i="1"/>
  <c r="M2663" i="1" s="1"/>
  <c r="L2678" i="1"/>
  <c r="M2678" i="1" s="1"/>
  <c r="L2692" i="1"/>
  <c r="M2692" i="1" s="1"/>
  <c r="L2706" i="1"/>
  <c r="M2706" i="1" s="1"/>
  <c r="L2721" i="1"/>
  <c r="M2721" i="1" s="1"/>
  <c r="L2735" i="1"/>
  <c r="M2735" i="1" s="1"/>
  <c r="L2749" i="1"/>
  <c r="M2749" i="1" s="1"/>
  <c r="L2763" i="1"/>
  <c r="M2763" i="1" s="1"/>
  <c r="L2777" i="1"/>
  <c r="M2777" i="1" s="1"/>
  <c r="L2791" i="1"/>
  <c r="M2791" i="1" s="1"/>
  <c r="L2806" i="1"/>
  <c r="M2806" i="1" s="1"/>
  <c r="L2820" i="1"/>
  <c r="M2820" i="1" s="1"/>
  <c r="L2835" i="1"/>
  <c r="M2835" i="1" s="1"/>
  <c r="L2849" i="1"/>
  <c r="M2849" i="1" s="1"/>
  <c r="L2863" i="1"/>
  <c r="M2863" i="1" s="1"/>
  <c r="L2878" i="1"/>
  <c r="M2878" i="1" s="1"/>
  <c r="L2892" i="1"/>
  <c r="M2892" i="1" s="1"/>
  <c r="L2906" i="1"/>
  <c r="M2906" i="1" s="1"/>
  <c r="L2920" i="1"/>
  <c r="M2920" i="1" s="1"/>
  <c r="L2934" i="1"/>
  <c r="M2934" i="1" s="1"/>
  <c r="L2949" i="1"/>
  <c r="M2949" i="1" s="1"/>
  <c r="L2963" i="1"/>
  <c r="M2963" i="1" s="1"/>
  <c r="L2977" i="1"/>
  <c r="M2977" i="1" s="1"/>
  <c r="L2992" i="1"/>
  <c r="M2992" i="1" s="1"/>
  <c r="L3006" i="1"/>
  <c r="M3006" i="1" s="1"/>
  <c r="L3021" i="1"/>
  <c r="M3021" i="1" s="1"/>
  <c r="L3035" i="1"/>
  <c r="M3035" i="1" s="1"/>
  <c r="L3049" i="1"/>
  <c r="M3049" i="1" s="1"/>
  <c r="L3063" i="1"/>
  <c r="M3063" i="1" s="1"/>
  <c r="L3077" i="1"/>
  <c r="M3077" i="1" s="1"/>
  <c r="L3091" i="1"/>
  <c r="M3091" i="1" s="1"/>
  <c r="L3106" i="1"/>
  <c r="M3106" i="1" s="1"/>
  <c r="L3120" i="1"/>
  <c r="M3120" i="1" s="1"/>
  <c r="L3134" i="1"/>
  <c r="M3134" i="1" s="1"/>
  <c r="L3149" i="1"/>
  <c r="M3149" i="1" s="1"/>
  <c r="L3163" i="1"/>
  <c r="M3163" i="1" s="1"/>
  <c r="L3178" i="1"/>
  <c r="M3178" i="1" s="1"/>
  <c r="L3192" i="1"/>
  <c r="M3192" i="1" s="1"/>
  <c r="L3206" i="1"/>
  <c r="M3206" i="1" s="1"/>
  <c r="L3220" i="1"/>
  <c r="M3220" i="1" s="1"/>
  <c r="L3234" i="1"/>
  <c r="M3234" i="1" s="1"/>
  <c r="L3249" i="1"/>
  <c r="M3249" i="1" s="1"/>
  <c r="L3263" i="1"/>
  <c r="M3263" i="1" s="1"/>
  <c r="L3277" i="1"/>
  <c r="M3277" i="1" s="1"/>
  <c r="L3291" i="1"/>
  <c r="M3291" i="1" s="1"/>
  <c r="L3306" i="1"/>
  <c r="M3306" i="1" s="1"/>
  <c r="L3321" i="1"/>
  <c r="M3321" i="1" s="1"/>
  <c r="L3335" i="1"/>
  <c r="M3335" i="1" s="1"/>
  <c r="L3349" i="1"/>
  <c r="M3349" i="1" s="1"/>
  <c r="L3363" i="1"/>
  <c r="M3363" i="1" s="1"/>
  <c r="L3377" i="1"/>
  <c r="M3377" i="1" s="1"/>
  <c r="L3391" i="1"/>
  <c r="M3391" i="1" s="1"/>
  <c r="L3406" i="1"/>
  <c r="M3406" i="1" s="1"/>
  <c r="L3420" i="1"/>
  <c r="M3420" i="1" s="1"/>
  <c r="L3434" i="1"/>
  <c r="M3434" i="1" s="1"/>
  <c r="L3448" i="1"/>
  <c r="M3448" i="1" s="1"/>
  <c r="L3463" i="1"/>
  <c r="M3463" i="1" s="1"/>
  <c r="L3478" i="1"/>
  <c r="M3478" i="1" s="1"/>
  <c r="L3492" i="1"/>
  <c r="M3492" i="1" s="1"/>
  <c r="L3506" i="1"/>
  <c r="M3506" i="1" s="1"/>
  <c r="L3520" i="1"/>
  <c r="M3520" i="1" s="1"/>
  <c r="L3534" i="1"/>
  <c r="M3534" i="1" s="1"/>
  <c r="L3549" i="1"/>
  <c r="M3549" i="1" s="1"/>
  <c r="L3563" i="1"/>
  <c r="M3563" i="1" s="1"/>
  <c r="L3577" i="1"/>
  <c r="M3577" i="1" s="1"/>
  <c r="L3591" i="1"/>
  <c r="M3591" i="1" s="1"/>
  <c r="L3605" i="1"/>
  <c r="M3605" i="1" s="1"/>
  <c r="L3621" i="1"/>
  <c r="M3621" i="1" s="1"/>
  <c r="L3635" i="1"/>
  <c r="M3635" i="1" s="1"/>
  <c r="L3649" i="1"/>
  <c r="M3649" i="1" s="1"/>
  <c r="L3663" i="1"/>
  <c r="M3663" i="1" s="1"/>
  <c r="L3677" i="1"/>
  <c r="M3677" i="1" s="1"/>
  <c r="L3691" i="1"/>
  <c r="M3691" i="1" s="1"/>
  <c r="L3706" i="1"/>
  <c r="M3706" i="1" s="1"/>
  <c r="L3720" i="1"/>
  <c r="M3720" i="1" s="1"/>
  <c r="L3734" i="1"/>
  <c r="M3734" i="1" s="1"/>
  <c r="L3748" i="1"/>
  <c r="M3748" i="1" s="1"/>
  <c r="L3762" i="1"/>
  <c r="M3762" i="1" s="1"/>
  <c r="L3778" i="1"/>
  <c r="M3778" i="1" s="1"/>
  <c r="L3792" i="1"/>
  <c r="M3792" i="1" s="1"/>
  <c r="L3806" i="1"/>
  <c r="M3806" i="1" s="1"/>
  <c r="L3820" i="1"/>
  <c r="M3820" i="1" s="1"/>
  <c r="L3834" i="1"/>
  <c r="M3834" i="1" s="1"/>
  <c r="L3849" i="1"/>
  <c r="M3849" i="1" s="1"/>
  <c r="L3863" i="1"/>
  <c r="M3863" i="1" s="1"/>
  <c r="L3877" i="1"/>
  <c r="M3877" i="1" s="1"/>
  <c r="L3891" i="1"/>
  <c r="M3891" i="1" s="1"/>
  <c r="L3905" i="1"/>
  <c r="M3905" i="1" s="1"/>
  <c r="L3919" i="1"/>
  <c r="M3919" i="1" s="1"/>
  <c r="L3935" i="1"/>
  <c r="M3935" i="1" s="1"/>
  <c r="L3949" i="1"/>
  <c r="M3949" i="1" s="1"/>
  <c r="L3963" i="1"/>
  <c r="M3963" i="1" s="1"/>
  <c r="L3977" i="1"/>
  <c r="M3977" i="1" s="1"/>
  <c r="L3991" i="1"/>
  <c r="M3991" i="1" s="1"/>
  <c r="L4006" i="1"/>
  <c r="M4006" i="1" s="1"/>
  <c r="L4020" i="1"/>
  <c r="M4020" i="1" s="1"/>
  <c r="L4034" i="1"/>
  <c r="M4034" i="1" s="1"/>
  <c r="L4048" i="1"/>
  <c r="M4048" i="1" s="1"/>
  <c r="L4062" i="1"/>
  <c r="M4062" i="1" s="1"/>
  <c r="L4077" i="1"/>
  <c r="M4077" i="1" s="1"/>
  <c r="L4092" i="1"/>
  <c r="M4092" i="1" s="1"/>
  <c r="L4106" i="1"/>
  <c r="M4106" i="1" s="1"/>
  <c r="L4120" i="1"/>
  <c r="M4120" i="1" s="1"/>
  <c r="L4134" i="1"/>
  <c r="M4134" i="1" s="1"/>
  <c r="L4149" i="1"/>
  <c r="M4149" i="1" s="1"/>
  <c r="L4163" i="1"/>
  <c r="M4163" i="1" s="1"/>
  <c r="L4177" i="1"/>
  <c r="M4177" i="1" s="1"/>
  <c r="L4191" i="1"/>
  <c r="M4191" i="1" s="1"/>
  <c r="L4205" i="1"/>
  <c r="M4205" i="1" s="1"/>
  <c r="L4219" i="1"/>
  <c r="M4219" i="1" s="1"/>
  <c r="L4234" i="1"/>
  <c r="M4234" i="1" s="1"/>
  <c r="L4249" i="1"/>
  <c r="M4249" i="1" s="1"/>
  <c r="L4263" i="1"/>
  <c r="M4263" i="1" s="1"/>
  <c r="L4277" i="1"/>
  <c r="M4277" i="1" s="1"/>
  <c r="L4291" i="1"/>
  <c r="M4291" i="1" s="1"/>
  <c r="L4306" i="1"/>
  <c r="M4306" i="1" s="1"/>
  <c r="L4320" i="1"/>
  <c r="M4320" i="1" s="1"/>
  <c r="L4334" i="1"/>
  <c r="M4334" i="1" s="1"/>
  <c r="L4348" i="1"/>
  <c r="M4348" i="1" s="1"/>
  <c r="L4362" i="1"/>
  <c r="M4362" i="1" s="1"/>
  <c r="L4377" i="1"/>
  <c r="M4377" i="1" s="1"/>
  <c r="L4391" i="1"/>
  <c r="M4391" i="1" s="1"/>
  <c r="L4406" i="1"/>
  <c r="M4406" i="1" s="1"/>
  <c r="L4420" i="1"/>
  <c r="M4420" i="1" s="1"/>
  <c r="L4434" i="1"/>
  <c r="M4434" i="1" s="1"/>
  <c r="L4449" i="1"/>
  <c r="M4449" i="1" s="1"/>
  <c r="L4463" i="1"/>
  <c r="M4463" i="1" s="1"/>
  <c r="L4477" i="1"/>
  <c r="M4477" i="1" s="1"/>
  <c r="L4491" i="1"/>
  <c r="M4491" i="1" s="1"/>
  <c r="L4505" i="1"/>
  <c r="M4505" i="1" s="1"/>
  <c r="L4519" i="1"/>
  <c r="M4519" i="1" s="1"/>
  <c r="L4534" i="1"/>
  <c r="M4534" i="1" s="1"/>
  <c r="L4548" i="1"/>
  <c r="M4548" i="1" s="1"/>
  <c r="L4563" i="1"/>
  <c r="M4563" i="1" s="1"/>
  <c r="L4577" i="1"/>
  <c r="M4577" i="1" s="1"/>
  <c r="L4591" i="1"/>
  <c r="M4591" i="1" s="1"/>
  <c r="L4606" i="1"/>
  <c r="M4606" i="1" s="1"/>
  <c r="L4620" i="1"/>
  <c r="M4620" i="1" s="1"/>
  <c r="L4634" i="1"/>
  <c r="M4634" i="1" s="1"/>
  <c r="L4648" i="1"/>
  <c r="M4648" i="1" s="1"/>
  <c r="L4662" i="1"/>
  <c r="M4662" i="1" s="1"/>
  <c r="L4677" i="1"/>
  <c r="M4677" i="1" s="1"/>
  <c r="L4691" i="1"/>
  <c r="M4691" i="1" s="1"/>
  <c r="L4705" i="1"/>
  <c r="M4705" i="1" s="1"/>
  <c r="L4720" i="1"/>
  <c r="M4720" i="1" s="1"/>
  <c r="L4734" i="1"/>
  <c r="M4734" i="1" s="1"/>
  <c r="L4749" i="1"/>
  <c r="M4749" i="1" s="1"/>
  <c r="L4762" i="1"/>
  <c r="M4762" i="1" s="1"/>
  <c r="L4775" i="1"/>
  <c r="M4775" i="1" s="1"/>
  <c r="L4788" i="1"/>
  <c r="M4788" i="1" s="1"/>
  <c r="L4801" i="1"/>
  <c r="M4801" i="1" s="1"/>
  <c r="L4814" i="1"/>
  <c r="M4814" i="1" s="1"/>
  <c r="L4827" i="1"/>
  <c r="M4827" i="1" s="1"/>
  <c r="L4840" i="1"/>
  <c r="M4840" i="1" s="1"/>
  <c r="L4853" i="1"/>
  <c r="M4853" i="1" s="1"/>
  <c r="L4867" i="1"/>
  <c r="M4867" i="1" s="1"/>
  <c r="L4880" i="1"/>
  <c r="M4880" i="1" s="1"/>
  <c r="L4893" i="1"/>
  <c r="M4893" i="1" s="1"/>
  <c r="L4906" i="1"/>
  <c r="M4906" i="1" s="1"/>
  <c r="L4919" i="1"/>
  <c r="M4919" i="1" s="1"/>
  <c r="L4932" i="1"/>
  <c r="M4932" i="1" s="1"/>
  <c r="L4945" i="1"/>
  <c r="M4945" i="1" s="1"/>
  <c r="L4958" i="1"/>
  <c r="M4958" i="1" s="1"/>
  <c r="L4971" i="1"/>
  <c r="M4971" i="1" s="1"/>
  <c r="L4984" i="1"/>
  <c r="M4984" i="1" s="1"/>
  <c r="L4997" i="1"/>
  <c r="M4997" i="1" s="1"/>
  <c r="L11" i="1"/>
  <c r="M11" i="1" s="1"/>
  <c r="L26" i="1"/>
  <c r="M26" i="1" s="1"/>
  <c r="L43" i="1"/>
  <c r="M43" i="1" s="1"/>
  <c r="L58" i="1"/>
  <c r="M58" i="1" s="1"/>
  <c r="L73" i="1"/>
  <c r="M73" i="1" s="1"/>
  <c r="L89" i="1"/>
  <c r="M89" i="1" s="1"/>
  <c r="L105" i="1"/>
  <c r="M105" i="1" s="1"/>
  <c r="L121" i="1"/>
  <c r="M121" i="1" s="1"/>
  <c r="L137" i="1"/>
  <c r="M137" i="1" s="1"/>
  <c r="L152" i="1"/>
  <c r="M152" i="1" s="1"/>
  <c r="L167" i="1"/>
  <c r="M167" i="1" s="1"/>
  <c r="L182" i="1"/>
  <c r="M182" i="1" s="1"/>
  <c r="L199" i="1"/>
  <c r="M199" i="1" s="1"/>
  <c r="L214" i="1"/>
  <c r="M214" i="1" s="1"/>
  <c r="L229" i="1"/>
  <c r="M229" i="1" s="1"/>
  <c r="L245" i="1"/>
  <c r="M245" i="1" s="1"/>
  <c r="L260" i="1"/>
  <c r="M260" i="1" s="1"/>
  <c r="L277" i="1"/>
  <c r="M277" i="1" s="1"/>
  <c r="L293" i="1"/>
  <c r="M293" i="1" s="1"/>
  <c r="L308" i="1"/>
  <c r="M308" i="1" s="1"/>
  <c r="L323" i="1"/>
  <c r="M323" i="1" s="1"/>
  <c r="L338" i="1"/>
  <c r="M338" i="1" s="1"/>
  <c r="L354" i="1"/>
  <c r="M354" i="1" s="1"/>
  <c r="L370" i="1"/>
  <c r="M370" i="1" s="1"/>
  <c r="L385" i="1"/>
  <c r="M385" i="1" s="1"/>
  <c r="L401" i="1"/>
  <c r="M401" i="1" s="1"/>
  <c r="L416" i="1"/>
  <c r="M416" i="1" s="1"/>
  <c r="L431" i="1"/>
  <c r="M431" i="1" s="1"/>
  <c r="L449" i="1"/>
  <c r="M449" i="1" s="1"/>
  <c r="L464" i="1"/>
  <c r="M464" i="1" s="1"/>
  <c r="L479" i="1"/>
  <c r="M479" i="1" s="1"/>
  <c r="L494" i="1"/>
  <c r="M494" i="1" s="1"/>
  <c r="L510" i="1"/>
  <c r="M510" i="1" s="1"/>
  <c r="L526" i="1"/>
  <c r="M526" i="1" s="1"/>
  <c r="L541" i="1"/>
  <c r="M541" i="1" s="1"/>
  <c r="L557" i="1"/>
  <c r="M557" i="1" s="1"/>
  <c r="L572" i="1"/>
  <c r="M572" i="1" s="1"/>
  <c r="L587" i="1"/>
  <c r="M587" i="1" s="1"/>
  <c r="L602" i="1"/>
  <c r="M602" i="1" s="1"/>
  <c r="L620" i="1"/>
  <c r="M620" i="1" s="1"/>
  <c r="L635" i="1"/>
  <c r="M635" i="1" s="1"/>
  <c r="L650" i="1"/>
  <c r="M650" i="1" s="1"/>
  <c r="L665" i="1"/>
  <c r="M665" i="1" s="1"/>
  <c r="L679" i="1"/>
  <c r="M679" i="1" s="1"/>
  <c r="L694" i="1"/>
  <c r="M694" i="1" s="1"/>
  <c r="L708" i="1"/>
  <c r="M708" i="1" s="1"/>
  <c r="L722" i="1"/>
  <c r="M722" i="1" s="1"/>
  <c r="L736" i="1"/>
  <c r="M736" i="1" s="1"/>
  <c r="L750" i="1"/>
  <c r="M750" i="1" s="1"/>
  <c r="L765" i="1"/>
  <c r="M765" i="1" s="1"/>
  <c r="L780" i="1"/>
  <c r="M780" i="1" s="1"/>
  <c r="L794" i="1"/>
  <c r="M794" i="1" s="1"/>
  <c r="L808" i="1"/>
  <c r="M808" i="1" s="1"/>
  <c r="L822" i="1"/>
  <c r="M822" i="1" s="1"/>
  <c r="L837" i="1"/>
  <c r="M837" i="1" s="1"/>
  <c r="L851" i="1"/>
  <c r="M851" i="1" s="1"/>
  <c r="L865" i="1"/>
  <c r="M865" i="1" s="1"/>
  <c r="L879" i="1"/>
  <c r="M879" i="1" s="1"/>
  <c r="L893" i="1"/>
  <c r="M893" i="1" s="1"/>
  <c r="L907" i="1"/>
  <c r="M907" i="1" s="1"/>
  <c r="L922" i="1"/>
  <c r="M922" i="1" s="1"/>
  <c r="L937" i="1"/>
  <c r="M937" i="1" s="1"/>
  <c r="L951" i="1"/>
  <c r="M951" i="1" s="1"/>
  <c r="L965" i="1"/>
  <c r="M965" i="1" s="1"/>
  <c r="L979" i="1"/>
  <c r="M979" i="1" s="1"/>
  <c r="L994" i="1"/>
  <c r="M994" i="1" s="1"/>
  <c r="L1008" i="1"/>
  <c r="M1008" i="1" s="1"/>
  <c r="L1022" i="1"/>
  <c r="M1022" i="1" s="1"/>
  <c r="L1036" i="1"/>
  <c r="M1036" i="1" s="1"/>
  <c r="L1050" i="1"/>
  <c r="M1050" i="1" s="1"/>
  <c r="L1065" i="1"/>
  <c r="M1065" i="1" s="1"/>
  <c r="L1079" i="1"/>
  <c r="M1079" i="1" s="1"/>
  <c r="L1094" i="1"/>
  <c r="M1094" i="1" s="1"/>
  <c r="L1108" i="1"/>
  <c r="M1108" i="1" s="1"/>
  <c r="L1122" i="1"/>
  <c r="M1122" i="1" s="1"/>
  <c r="L1137" i="1"/>
  <c r="M1137" i="1" s="1"/>
  <c r="L1151" i="1"/>
  <c r="M1151" i="1" s="1"/>
  <c r="L1165" i="1"/>
  <c r="M1165" i="1" s="1"/>
  <c r="L1179" i="1"/>
  <c r="M1179" i="1" s="1"/>
  <c r="L1193" i="1"/>
  <c r="M1193" i="1" s="1"/>
  <c r="L1207" i="1"/>
  <c r="M1207" i="1" s="1"/>
  <c r="L1222" i="1"/>
  <c r="M1222" i="1" s="1"/>
  <c r="L1236" i="1"/>
  <c r="M1236" i="1" s="1"/>
  <c r="L1251" i="1"/>
  <c r="M1251" i="1" s="1"/>
  <c r="L1265" i="1"/>
  <c r="M1265" i="1" s="1"/>
  <c r="L1279" i="1"/>
  <c r="M1279" i="1" s="1"/>
  <c r="L1294" i="1"/>
  <c r="M1294" i="1" s="1"/>
  <c r="L1308" i="1"/>
  <c r="M1308" i="1" s="1"/>
  <c r="L1322" i="1"/>
  <c r="M1322" i="1" s="1"/>
  <c r="L1336" i="1"/>
  <c r="M1336" i="1" s="1"/>
  <c r="L1350" i="1"/>
  <c r="M1350" i="1" s="1"/>
  <c r="L1365" i="1"/>
  <c r="M1365" i="1" s="1"/>
  <c r="L1379" i="1"/>
  <c r="M1379" i="1" s="1"/>
  <c r="L1393" i="1"/>
  <c r="M1393" i="1" s="1"/>
  <c r="L1408" i="1"/>
  <c r="M1408" i="1" s="1"/>
  <c r="L1422" i="1"/>
  <c r="M1422" i="1" s="1"/>
  <c r="L1437" i="1"/>
  <c r="M1437" i="1" s="1"/>
  <c r="L1451" i="1"/>
  <c r="M1451" i="1" s="1"/>
  <c r="L1465" i="1"/>
  <c r="M1465" i="1" s="1"/>
  <c r="L1479" i="1"/>
  <c r="M1479" i="1" s="1"/>
  <c r="L1493" i="1"/>
  <c r="M1493" i="1" s="1"/>
  <c r="L1507" i="1"/>
  <c r="M1507" i="1" s="1"/>
  <c r="L1522" i="1"/>
  <c r="M1522" i="1" s="1"/>
  <c r="L1536" i="1"/>
  <c r="M1536" i="1" s="1"/>
  <c r="L1550" i="1"/>
  <c r="M1550" i="1" s="1"/>
  <c r="L1565" i="1"/>
  <c r="M1565" i="1" s="1"/>
  <c r="L1579" i="1"/>
  <c r="M1579" i="1" s="1"/>
  <c r="L1594" i="1"/>
  <c r="M1594" i="1" s="1"/>
  <c r="L1608" i="1"/>
  <c r="M1608" i="1" s="1"/>
  <c r="L1622" i="1"/>
  <c r="M1622" i="1" s="1"/>
  <c r="L1636" i="1"/>
  <c r="M1636" i="1" s="1"/>
  <c r="L1650" i="1"/>
  <c r="M1650" i="1" s="1"/>
  <c r="L1665" i="1"/>
  <c r="M1665" i="1" s="1"/>
  <c r="L1679" i="1"/>
  <c r="M1679" i="1" s="1"/>
  <c r="L1693" i="1"/>
  <c r="M1693" i="1" s="1"/>
  <c r="L6" i="1"/>
  <c r="M6" i="1" s="1"/>
  <c r="L23" i="1"/>
  <c r="M23" i="1" s="1"/>
  <c r="L44" i="1"/>
  <c r="M44" i="1" s="1"/>
  <c r="L62" i="1"/>
  <c r="M62" i="1" s="1"/>
  <c r="L81" i="1"/>
  <c r="M81" i="1" s="1"/>
  <c r="L98" i="1"/>
  <c r="M98" i="1" s="1"/>
  <c r="L116" i="1"/>
  <c r="M116" i="1" s="1"/>
  <c r="L138" i="1"/>
  <c r="M138" i="1" s="1"/>
  <c r="L155" i="1"/>
  <c r="M155" i="1" s="1"/>
  <c r="L174" i="1"/>
  <c r="M174" i="1" s="1"/>
  <c r="L192" i="1"/>
  <c r="M192" i="1" s="1"/>
  <c r="L210" i="1"/>
  <c r="M210" i="1" s="1"/>
  <c r="L230" i="1"/>
  <c r="M230" i="1" s="1"/>
  <c r="L249" i="1"/>
  <c r="M249" i="1" s="1"/>
  <c r="L268" i="1"/>
  <c r="M268" i="1" s="1"/>
  <c r="L285" i="1"/>
  <c r="M285" i="1" s="1"/>
  <c r="L304" i="1"/>
  <c r="M304" i="1" s="1"/>
  <c r="L324" i="1"/>
  <c r="M324" i="1" s="1"/>
  <c r="L343" i="1"/>
  <c r="M343" i="1" s="1"/>
  <c r="L360" i="1"/>
  <c r="M360" i="1" s="1"/>
  <c r="L379" i="1"/>
  <c r="M379" i="1" s="1"/>
  <c r="L397" i="1"/>
  <c r="M397" i="1" s="1"/>
  <c r="L417" i="1"/>
  <c r="M417" i="1" s="1"/>
  <c r="L437" i="1"/>
  <c r="M437" i="1" s="1"/>
  <c r="L454" i="1"/>
  <c r="M454" i="1" s="1"/>
  <c r="L472" i="1"/>
  <c r="M472" i="1" s="1"/>
  <c r="L491" i="1"/>
  <c r="M491" i="1" s="1"/>
  <c r="L511" i="1"/>
  <c r="M511" i="1" s="1"/>
  <c r="L529" i="1"/>
  <c r="M529" i="1" s="1"/>
  <c r="L548" i="1"/>
  <c r="M548" i="1" s="1"/>
  <c r="L566" i="1"/>
  <c r="M566" i="1" s="1"/>
  <c r="L584" i="1"/>
  <c r="M584" i="1" s="1"/>
  <c r="L606" i="1"/>
  <c r="M606" i="1" s="1"/>
  <c r="L623" i="1"/>
  <c r="M623" i="1" s="1"/>
  <c r="L641" i="1"/>
  <c r="M641" i="1" s="1"/>
  <c r="L659" i="1"/>
  <c r="M659" i="1" s="1"/>
  <c r="L676" i="1"/>
  <c r="M676" i="1" s="1"/>
  <c r="L695" i="1"/>
  <c r="M695" i="1" s="1"/>
  <c r="L711" i="1"/>
  <c r="M711" i="1" s="1"/>
  <c r="L729" i="1"/>
  <c r="M729" i="1" s="1"/>
  <c r="L745" i="1"/>
  <c r="M745" i="1" s="1"/>
  <c r="L761" i="1"/>
  <c r="M761" i="1" s="1"/>
  <c r="L781" i="1"/>
  <c r="M781" i="1" s="1"/>
  <c r="L797" i="1"/>
  <c r="M797" i="1" s="1"/>
  <c r="L814" i="1"/>
  <c r="M814" i="1" s="1"/>
  <c r="L830" i="1"/>
  <c r="M830" i="1" s="1"/>
  <c r="L847" i="1"/>
  <c r="M847" i="1" s="1"/>
  <c r="L866" i="1"/>
  <c r="M866" i="1" s="1"/>
  <c r="L882" i="1"/>
  <c r="M882" i="1" s="1"/>
  <c r="L900" i="1"/>
  <c r="M900" i="1" s="1"/>
  <c r="L916" i="1"/>
  <c r="M916" i="1" s="1"/>
  <c r="L933" i="1"/>
  <c r="M933" i="1" s="1"/>
  <c r="L952" i="1"/>
  <c r="M952" i="1" s="1"/>
  <c r="L969" i="1"/>
  <c r="M969" i="1" s="1"/>
  <c r="L985" i="1"/>
  <c r="M985" i="1" s="1"/>
  <c r="L1002" i="1"/>
  <c r="M1002" i="1" s="1"/>
  <c r="L1019" i="1"/>
  <c r="M1019" i="1" s="1"/>
  <c r="L1037" i="1"/>
  <c r="M1037" i="1" s="1"/>
  <c r="L1055" i="1"/>
  <c r="M1055" i="1" s="1"/>
  <c r="L1071" i="1"/>
  <c r="M1071" i="1" s="1"/>
  <c r="L1087" i="1"/>
  <c r="M1087" i="1" s="1"/>
  <c r="L1104" i="1"/>
  <c r="M1104" i="1" s="1"/>
  <c r="L1123" i="1"/>
  <c r="M1123" i="1" s="1"/>
  <c r="L1140" i="1"/>
  <c r="M1140" i="1" s="1"/>
  <c r="L1156" i="1"/>
  <c r="M1156" i="1" s="1"/>
  <c r="L1174" i="1"/>
  <c r="M1174" i="1" s="1"/>
  <c r="L1190" i="1"/>
  <c r="M1190" i="1" s="1"/>
  <c r="L1209" i="1"/>
  <c r="M1209" i="1" s="1"/>
  <c r="L1226" i="1"/>
  <c r="M1226" i="1" s="1"/>
  <c r="L1242" i="1"/>
  <c r="M1242" i="1" s="1"/>
  <c r="L1259" i="1"/>
  <c r="M1259" i="1" s="1"/>
  <c r="L1275" i="1"/>
  <c r="M1275" i="1" s="1"/>
  <c r="L1295" i="1"/>
  <c r="M1295" i="1" s="1"/>
  <c r="L1311" i="1"/>
  <c r="M1311" i="1" s="1"/>
  <c r="L1327" i="1"/>
  <c r="M1327" i="1" s="1"/>
  <c r="L1345" i="1"/>
  <c r="M1345" i="1" s="1"/>
  <c r="L1361" i="1"/>
  <c r="M1361" i="1" s="1"/>
  <c r="L1380" i="1"/>
  <c r="M1380" i="1" s="1"/>
  <c r="L1397" i="1"/>
  <c r="M1397" i="1" s="1"/>
  <c r="L1414" i="1"/>
  <c r="M1414" i="1" s="1"/>
  <c r="L1430" i="1"/>
  <c r="M1430" i="1" s="1"/>
  <c r="L1447" i="1"/>
  <c r="M1447" i="1" s="1"/>
  <c r="L1466" i="1"/>
  <c r="M1466" i="1" s="1"/>
  <c r="L1482" i="1"/>
  <c r="M1482" i="1" s="1"/>
  <c r="L1500" i="1"/>
  <c r="M1500" i="1" s="1"/>
  <c r="L1516" i="1"/>
  <c r="M1516" i="1" s="1"/>
  <c r="L1533" i="1"/>
  <c r="M1533" i="1" s="1"/>
  <c r="L1552" i="1"/>
  <c r="M1552" i="1" s="1"/>
  <c r="L1569" i="1"/>
  <c r="M1569" i="1" s="1"/>
  <c r="L1585" i="1"/>
  <c r="M1585" i="1" s="1"/>
  <c r="L1601" i="1"/>
  <c r="M1601" i="1" s="1"/>
  <c r="L1619" i="1"/>
  <c r="M1619" i="1" s="1"/>
  <c r="L1637" i="1"/>
  <c r="M1637" i="1" s="1"/>
  <c r="L1654" i="1"/>
  <c r="M1654" i="1" s="1"/>
  <c r="L1671" i="1"/>
  <c r="M1671" i="1" s="1"/>
  <c r="L1687" i="1"/>
  <c r="M1687" i="1" s="1"/>
  <c r="L1704" i="1"/>
  <c r="M1704" i="1" s="1"/>
  <c r="L1719" i="1"/>
  <c r="M1719" i="1" s="1"/>
  <c r="L1737" i="1"/>
  <c r="M1737" i="1" s="1"/>
  <c r="L1752" i="1"/>
  <c r="M1752" i="1" s="1"/>
  <c r="L1767" i="1"/>
  <c r="M1767" i="1" s="1"/>
  <c r="L1782" i="1"/>
  <c r="M1782" i="1" s="1"/>
  <c r="L1798" i="1"/>
  <c r="M1798" i="1" s="1"/>
  <c r="L1814" i="1"/>
  <c r="M1814" i="1" s="1"/>
  <c r="L1829" i="1"/>
  <c r="M1829" i="1" s="1"/>
  <c r="L1845" i="1"/>
  <c r="M1845" i="1" s="1"/>
  <c r="L1860" i="1"/>
  <c r="M1860" i="1" s="1"/>
  <c r="L1875" i="1"/>
  <c r="M1875" i="1" s="1"/>
  <c r="L1890" i="1"/>
  <c r="M1890" i="1" s="1"/>
  <c r="L1908" i="1"/>
  <c r="M1908" i="1" s="1"/>
  <c r="L1923" i="1"/>
  <c r="M1923" i="1" s="1"/>
  <c r="L1938" i="1"/>
  <c r="M1938" i="1" s="1"/>
  <c r="L1954" i="1"/>
  <c r="M1954" i="1" s="1"/>
  <c r="L1969" i="1"/>
  <c r="M1969" i="1" s="1"/>
  <c r="L1985" i="1"/>
  <c r="M1985" i="1" s="1"/>
  <c r="L2001" i="1"/>
  <c r="M2001" i="1" s="1"/>
  <c r="L2016" i="1"/>
  <c r="M2016" i="1" s="1"/>
  <c r="L2031" i="1"/>
  <c r="M2031" i="1" s="1"/>
  <c r="L2046" i="1"/>
  <c r="M2046" i="1" s="1"/>
  <c r="L2063" i="1"/>
  <c r="M2063" i="1" s="1"/>
  <c r="L2079" i="1"/>
  <c r="M2079" i="1" s="1"/>
  <c r="L2094" i="1"/>
  <c r="M2094" i="1" s="1"/>
  <c r="L2110" i="1"/>
  <c r="M2110" i="1" s="1"/>
  <c r="L2125" i="1"/>
  <c r="M2125" i="1" s="1"/>
  <c r="L2141" i="1"/>
  <c r="M2141" i="1" s="1"/>
  <c r="L2157" i="1"/>
  <c r="M2157" i="1" s="1"/>
  <c r="L2172" i="1"/>
  <c r="M2172" i="1" s="1"/>
  <c r="L2187" i="1"/>
  <c r="M2187" i="1" s="1"/>
  <c r="L2202" i="1"/>
  <c r="M2202" i="1" s="1"/>
  <c r="L2218" i="1"/>
  <c r="M2218" i="1" s="1"/>
  <c r="L2234" i="1"/>
  <c r="M2234" i="1" s="1"/>
  <c r="L2250" i="1"/>
  <c r="M2250" i="1" s="1"/>
  <c r="L2266" i="1"/>
  <c r="M2266" i="1" s="1"/>
  <c r="L2281" i="1"/>
  <c r="M2281" i="1" s="1"/>
  <c r="L2296" i="1"/>
  <c r="M2296" i="1" s="1"/>
  <c r="L2313" i="1"/>
  <c r="M2313" i="1" s="1"/>
  <c r="L2328" i="1"/>
  <c r="M2328" i="1" s="1"/>
  <c r="L2343" i="1"/>
  <c r="M2343" i="1" s="1"/>
  <c r="L2358" i="1"/>
  <c r="M2358" i="1" s="1"/>
  <c r="L2374" i="1"/>
  <c r="M2374" i="1" s="1"/>
  <c r="L2390" i="1"/>
  <c r="M2390" i="1" s="1"/>
  <c r="L2405" i="1"/>
  <c r="M2405" i="1" s="1"/>
  <c r="L2422" i="1"/>
  <c r="M2422" i="1" s="1"/>
  <c r="L2437" i="1"/>
  <c r="M2437" i="1" s="1"/>
  <c r="L2452" i="1"/>
  <c r="M2452" i="1" s="1"/>
  <c r="L2469" i="1"/>
  <c r="M2469" i="1" s="1"/>
  <c r="L2484" i="1"/>
  <c r="M2484" i="1" s="1"/>
  <c r="L2499" i="1"/>
  <c r="M2499" i="1" s="1"/>
  <c r="L2514" i="1"/>
  <c r="M2514" i="1" s="1"/>
  <c r="L2530" i="1"/>
  <c r="M2530" i="1" s="1"/>
  <c r="L2545" i="1"/>
  <c r="M2545" i="1" s="1"/>
  <c r="L2561" i="1"/>
  <c r="M2561" i="1" s="1"/>
  <c r="L2577" i="1"/>
  <c r="M2577" i="1" s="1"/>
  <c r="L2593" i="1"/>
  <c r="M2593" i="1" s="1"/>
  <c r="L2608" i="1"/>
  <c r="M2608" i="1" s="1"/>
  <c r="L2623" i="1"/>
  <c r="M2623" i="1" s="1"/>
  <c r="L2640" i="1"/>
  <c r="M2640" i="1" s="1"/>
  <c r="L2655" i="1"/>
  <c r="M2655" i="1" s="1"/>
  <c r="L2670" i="1"/>
  <c r="M2670" i="1" s="1"/>
  <c r="L2686" i="1"/>
  <c r="M2686" i="1" s="1"/>
  <c r="L2701" i="1"/>
  <c r="M2701" i="1" s="1"/>
  <c r="L2717" i="1"/>
  <c r="M2717" i="1" s="1"/>
  <c r="L2733" i="1"/>
  <c r="M2733" i="1" s="1"/>
  <c r="L2748" i="1"/>
  <c r="M2748" i="1" s="1"/>
  <c r="L2764" i="1"/>
  <c r="M2764" i="1" s="1"/>
  <c r="L2779" i="1"/>
  <c r="M2779" i="1" s="1"/>
  <c r="L2796" i="1"/>
  <c r="M2796" i="1" s="1"/>
  <c r="L2811" i="1"/>
  <c r="M2811" i="1" s="1"/>
  <c r="L2826" i="1"/>
  <c r="M2826" i="1" s="1"/>
  <c r="L2842" i="1"/>
  <c r="M2842" i="1" s="1"/>
  <c r="L2857" i="1"/>
  <c r="M2857" i="1" s="1"/>
  <c r="L2872" i="1"/>
  <c r="M2872" i="1" s="1"/>
  <c r="L2889" i="1"/>
  <c r="M2889" i="1" s="1"/>
  <c r="L2904" i="1"/>
  <c r="M2904" i="1" s="1"/>
  <c r="L2919" i="1"/>
  <c r="M2919" i="1" s="1"/>
  <c r="L2935" i="1"/>
  <c r="M2935" i="1" s="1"/>
  <c r="L2951" i="1"/>
  <c r="M2951" i="1" s="1"/>
  <c r="L2967" i="1"/>
  <c r="M2967" i="1" s="1"/>
  <c r="L2982" i="1"/>
  <c r="M2982" i="1" s="1"/>
  <c r="L2998" i="1"/>
  <c r="M2998" i="1" s="1"/>
  <c r="L3013" i="1"/>
  <c r="M3013" i="1" s="1"/>
  <c r="L3028" i="1"/>
  <c r="M3028" i="1" s="1"/>
  <c r="L3045" i="1"/>
  <c r="M3045" i="1" s="1"/>
  <c r="L3060" i="1"/>
  <c r="M3060" i="1" s="1"/>
  <c r="L3075" i="1"/>
  <c r="M3075" i="1" s="1"/>
  <c r="L3090" i="1"/>
  <c r="M3090" i="1" s="1"/>
  <c r="L3107" i="1"/>
  <c r="M3107" i="1" s="1"/>
  <c r="L3123" i="1"/>
  <c r="M3123" i="1" s="1"/>
  <c r="L3138" i="1"/>
  <c r="M3138" i="1" s="1"/>
  <c r="L3154" i="1"/>
  <c r="M3154" i="1" s="1"/>
  <c r="L3169" i="1"/>
  <c r="M3169" i="1" s="1"/>
  <c r="L3184" i="1"/>
  <c r="M3184" i="1" s="1"/>
  <c r="L3199" i="1"/>
  <c r="M3199" i="1" s="1"/>
  <c r="L3216" i="1"/>
  <c r="M3216" i="1" s="1"/>
  <c r="L3231" i="1"/>
  <c r="M3231" i="1" s="1"/>
  <c r="L3246" i="1"/>
  <c r="M3246" i="1" s="1"/>
  <c r="L3262" i="1"/>
  <c r="M3262" i="1" s="1"/>
  <c r="L3278" i="1"/>
  <c r="M3278" i="1" s="1"/>
  <c r="L3294" i="1"/>
  <c r="M3294" i="1" s="1"/>
  <c r="L3310" i="1"/>
  <c r="M3310" i="1" s="1"/>
  <c r="L3325" i="1"/>
  <c r="M3325" i="1" s="1"/>
  <c r="L3340" i="1"/>
  <c r="M3340" i="1" s="1"/>
  <c r="L3355" i="1"/>
  <c r="M3355" i="1" s="1"/>
  <c r="L3372" i="1"/>
  <c r="M3372" i="1" s="1"/>
  <c r="L3387" i="1"/>
  <c r="M3387" i="1" s="1"/>
  <c r="L3402" i="1"/>
  <c r="M3402" i="1" s="1"/>
  <c r="L3418" i="1"/>
  <c r="M3418" i="1" s="1"/>
  <c r="L3433" i="1"/>
  <c r="M3433" i="1" s="1"/>
  <c r="L3450" i="1"/>
  <c r="M3450" i="1" s="1"/>
  <c r="L3466" i="1"/>
  <c r="M3466" i="1" s="1"/>
  <c r="L3481" i="1"/>
  <c r="M3481" i="1" s="1"/>
  <c r="L3496" i="1"/>
  <c r="M3496" i="1" s="1"/>
  <c r="L3511" i="1"/>
  <c r="M3511" i="1" s="1"/>
  <c r="L3527" i="1"/>
  <c r="M3527" i="1" s="1"/>
  <c r="L3543" i="1"/>
  <c r="M3543" i="1" s="1"/>
  <c r="L3558" i="1"/>
  <c r="M3558" i="1" s="1"/>
  <c r="L3574" i="1"/>
  <c r="M3574" i="1" s="1"/>
  <c r="L3589" i="1"/>
  <c r="M3589" i="1" s="1"/>
  <c r="L3604" i="1"/>
  <c r="M3604" i="1" s="1"/>
  <c r="L3622" i="1"/>
  <c r="M3622" i="1" s="1"/>
  <c r="L3637" i="1"/>
  <c r="M3637" i="1" s="1"/>
  <c r="L3652" i="1"/>
  <c r="M3652" i="1" s="1"/>
  <c r="L3667" i="1"/>
  <c r="M3667" i="1" s="1"/>
  <c r="L3683" i="1"/>
  <c r="M3683" i="1" s="1"/>
  <c r="L3699" i="1"/>
  <c r="M3699" i="1" s="1"/>
  <c r="L3714" i="1"/>
  <c r="M3714" i="1" s="1"/>
  <c r="L3730" i="1"/>
  <c r="M3730" i="1" s="1"/>
  <c r="L3745" i="1"/>
  <c r="M3745" i="1" s="1"/>
  <c r="L3760" i="1"/>
  <c r="M3760" i="1" s="1"/>
  <c r="L3775" i="1"/>
  <c r="M3775" i="1" s="1"/>
  <c r="L3793" i="1"/>
  <c r="M3793" i="1" s="1"/>
  <c r="L3808" i="1"/>
  <c r="M3808" i="1" s="1"/>
  <c r="L3823" i="1"/>
  <c r="M3823" i="1" s="1"/>
  <c r="L3839" i="1"/>
  <c r="M3839" i="1" s="1"/>
  <c r="L3854" i="1"/>
  <c r="M3854" i="1" s="1"/>
  <c r="L3870" i="1"/>
  <c r="M3870" i="1" s="1"/>
  <c r="L3886" i="1"/>
  <c r="M3886" i="1" s="1"/>
  <c r="L3901" i="1"/>
  <c r="M3901" i="1" s="1"/>
  <c r="L3916" i="1"/>
  <c r="M3916" i="1" s="1"/>
  <c r="L3931" i="1"/>
  <c r="M3931" i="1" s="1"/>
  <c r="L3948" i="1"/>
  <c r="M3948" i="1" s="1"/>
  <c r="L3964" i="1"/>
  <c r="M3964" i="1" s="1"/>
  <c r="L3979" i="1"/>
  <c r="M3979" i="1" s="1"/>
  <c r="L3995" i="1"/>
  <c r="M3995" i="1" s="1"/>
  <c r="L4010" i="1"/>
  <c r="M4010" i="1" s="1"/>
  <c r="L4026" i="1"/>
  <c r="M4026" i="1" s="1"/>
  <c r="L4042" i="1"/>
  <c r="M4042" i="1" s="1"/>
  <c r="L4057" i="1"/>
  <c r="M4057" i="1" s="1"/>
  <c r="L4072" i="1"/>
  <c r="M4072" i="1" s="1"/>
  <c r="L4087" i="1"/>
  <c r="M4087" i="1" s="1"/>
  <c r="L4103" i="1"/>
  <c r="M4103" i="1" s="1"/>
  <c r="L4119" i="1"/>
  <c r="M4119" i="1" s="1"/>
  <c r="L4135" i="1"/>
  <c r="M4135" i="1" s="1"/>
  <c r="L4151" i="1"/>
  <c r="M4151" i="1" s="1"/>
  <c r="L4166" i="1"/>
  <c r="M4166" i="1" s="1"/>
  <c r="L4181" i="1"/>
  <c r="M4181" i="1" s="1"/>
  <c r="L4198" i="1"/>
  <c r="M4198" i="1" s="1"/>
  <c r="L4213" i="1"/>
  <c r="M4213" i="1" s="1"/>
  <c r="L4228" i="1"/>
  <c r="M4228" i="1" s="1"/>
  <c r="L4243" i="1"/>
  <c r="M4243" i="1" s="1"/>
  <c r="L4259" i="1"/>
  <c r="M4259" i="1" s="1"/>
  <c r="L4275" i="1"/>
  <c r="M4275" i="1" s="1"/>
  <c r="L4290" i="1"/>
  <c r="M4290" i="1" s="1"/>
  <c r="L4307" i="1"/>
  <c r="M4307" i="1" s="1"/>
  <c r="L4322" i="1"/>
  <c r="M4322" i="1" s="1"/>
  <c r="L4337" i="1"/>
  <c r="M4337" i="1" s="1"/>
  <c r="L4354" i="1"/>
  <c r="M4354" i="1" s="1"/>
  <c r="L4369" i="1"/>
  <c r="M4369" i="1" s="1"/>
  <c r="L4384" i="1"/>
  <c r="M4384" i="1" s="1"/>
  <c r="L4399" i="1"/>
  <c r="M4399" i="1" s="1"/>
  <c r="L4415" i="1"/>
  <c r="M4415" i="1" s="1"/>
  <c r="L4430" i="1"/>
  <c r="M4430" i="1" s="1"/>
  <c r="L4446" i="1"/>
  <c r="M4446" i="1" s="1"/>
  <c r="L4462" i="1"/>
  <c r="M4462" i="1" s="1"/>
  <c r="L4478" i="1"/>
  <c r="M4478" i="1" s="1"/>
  <c r="L4493" i="1"/>
  <c r="M4493" i="1" s="1"/>
  <c r="L4509" i="1"/>
  <c r="M4509" i="1" s="1"/>
  <c r="L4525" i="1"/>
  <c r="M4525" i="1" s="1"/>
  <c r="L4540" i="1"/>
  <c r="M4540" i="1" s="1"/>
  <c r="L4555" i="1"/>
  <c r="M4555" i="1" s="1"/>
  <c r="L4571" i="1"/>
  <c r="M4571" i="1" s="1"/>
  <c r="L4586" i="1"/>
  <c r="M4586" i="1" s="1"/>
  <c r="L4602" i="1"/>
  <c r="M4602" i="1" s="1"/>
  <c r="L4618" i="1"/>
  <c r="M4618" i="1" s="1"/>
  <c r="L4633" i="1"/>
  <c r="M4633" i="1" s="1"/>
  <c r="L4649" i="1"/>
  <c r="M4649" i="1" s="1"/>
  <c r="L4665" i="1"/>
  <c r="M4665" i="1" s="1"/>
  <c r="L4681" i="1"/>
  <c r="M4681" i="1" s="1"/>
  <c r="L4696" i="1"/>
  <c r="M4696" i="1" s="1"/>
  <c r="L4711" i="1"/>
  <c r="M4711" i="1" s="1"/>
  <c r="L4727" i="1"/>
  <c r="M4727" i="1" s="1"/>
  <c r="L4742" i="1"/>
  <c r="M4742" i="1" s="1"/>
  <c r="L4757" i="1"/>
  <c r="M4757" i="1" s="1"/>
  <c r="L4772" i="1"/>
  <c r="M4772" i="1" s="1"/>
  <c r="L4786" i="1"/>
  <c r="M4786" i="1" s="1"/>
  <c r="L4800" i="1"/>
  <c r="M4800" i="1" s="1"/>
  <c r="L4815" i="1"/>
  <c r="M4815" i="1" s="1"/>
  <c r="L4829" i="1"/>
  <c r="M4829" i="1" s="1"/>
  <c r="L4844" i="1"/>
  <c r="M4844" i="1" s="1"/>
  <c r="L4858" i="1"/>
  <c r="M4858" i="1" s="1"/>
  <c r="L4872" i="1"/>
  <c r="M4872" i="1" s="1"/>
  <c r="L4886" i="1"/>
  <c r="M4886" i="1" s="1"/>
  <c r="L4900" i="1"/>
  <c r="M4900" i="1" s="1"/>
  <c r="L4915" i="1"/>
  <c r="M4915" i="1" s="1"/>
  <c r="L4929" i="1"/>
  <c r="M4929" i="1" s="1"/>
  <c r="L4943" i="1"/>
  <c r="M4943" i="1" s="1"/>
  <c r="L4957" i="1"/>
  <c r="M4957" i="1" s="1"/>
  <c r="L4972" i="1"/>
  <c r="M4972" i="1" s="1"/>
  <c r="L4987" i="1"/>
  <c r="M4987" i="1" s="1"/>
  <c r="L5001" i="1"/>
  <c r="M5001" i="1" s="1"/>
  <c r="L7" i="1"/>
  <c r="M7" i="1" s="1"/>
  <c r="L24" i="1"/>
  <c r="M24" i="1" s="1"/>
  <c r="L45" i="1"/>
  <c r="M45" i="1" s="1"/>
  <c r="L64" i="1"/>
  <c r="M64" i="1" s="1"/>
  <c r="L82" i="1"/>
  <c r="M82" i="1" s="1"/>
  <c r="L100" i="1"/>
  <c r="M100" i="1" s="1"/>
  <c r="L117" i="1"/>
  <c r="M117" i="1" s="1"/>
  <c r="L139" i="1"/>
  <c r="M139" i="1" s="1"/>
  <c r="L156" i="1"/>
  <c r="M156" i="1" s="1"/>
  <c r="L175" i="1"/>
  <c r="M175" i="1" s="1"/>
  <c r="L193" i="1"/>
  <c r="M193" i="1" s="1"/>
  <c r="L212" i="1"/>
  <c r="M212" i="1" s="1"/>
  <c r="L232" i="1"/>
  <c r="M232" i="1" s="1"/>
  <c r="L251" i="1"/>
  <c r="M251" i="1" s="1"/>
  <c r="L269" i="1"/>
  <c r="M269" i="1" s="1"/>
  <c r="L286" i="1"/>
  <c r="M286" i="1" s="1"/>
  <c r="L306" i="1"/>
  <c r="M306" i="1" s="1"/>
  <c r="L325" i="1"/>
  <c r="M325" i="1" s="1"/>
  <c r="L344" i="1"/>
  <c r="M344" i="1" s="1"/>
  <c r="L362" i="1"/>
  <c r="M362" i="1" s="1"/>
  <c r="L380" i="1"/>
  <c r="M380" i="1" s="1"/>
  <c r="L398" i="1"/>
  <c r="M398" i="1" s="1"/>
  <c r="L419" i="1"/>
  <c r="M419" i="1" s="1"/>
  <c r="L438" i="1"/>
  <c r="M438" i="1" s="1"/>
  <c r="L455" i="1"/>
  <c r="M455" i="1" s="1"/>
  <c r="L474" i="1"/>
  <c r="M474" i="1" s="1"/>
  <c r="L492" i="1"/>
  <c r="M492" i="1" s="1"/>
  <c r="L513" i="1"/>
  <c r="M513" i="1" s="1"/>
  <c r="L530" i="1"/>
  <c r="M530" i="1" s="1"/>
  <c r="L549" i="1"/>
  <c r="M549" i="1" s="1"/>
  <c r="L568" i="1"/>
  <c r="M568" i="1" s="1"/>
  <c r="L585" i="1"/>
  <c r="M585" i="1" s="1"/>
  <c r="L607" i="1"/>
  <c r="M607" i="1" s="1"/>
  <c r="L624" i="1"/>
  <c r="M624" i="1" s="1"/>
  <c r="L642" i="1"/>
  <c r="M642" i="1" s="1"/>
  <c r="L660" i="1"/>
  <c r="M660" i="1" s="1"/>
  <c r="L677" i="1"/>
  <c r="M677" i="1" s="1"/>
  <c r="L696" i="1"/>
  <c r="M696" i="1" s="1"/>
  <c r="L712" i="1"/>
  <c r="M712" i="1" s="1"/>
  <c r="L730" i="1"/>
  <c r="M730" i="1" s="1"/>
  <c r="L746" i="1"/>
  <c r="M746" i="1" s="1"/>
  <c r="L762" i="1"/>
  <c r="M762" i="1" s="1"/>
  <c r="L782" i="1"/>
  <c r="M782" i="1" s="1"/>
  <c r="L798" i="1"/>
  <c r="M798" i="1" s="1"/>
  <c r="L815" i="1"/>
  <c r="M815" i="1" s="1"/>
  <c r="L832" i="1"/>
  <c r="M832" i="1" s="1"/>
  <c r="L849" i="1"/>
  <c r="M849" i="1" s="1"/>
  <c r="L867" i="1"/>
  <c r="M867" i="1" s="1"/>
  <c r="L885" i="1"/>
  <c r="M885" i="1" s="1"/>
  <c r="L901" i="1"/>
  <c r="M901" i="1" s="1"/>
  <c r="L917" i="1"/>
  <c r="M917" i="1" s="1"/>
  <c r="L934" i="1"/>
  <c r="M934" i="1" s="1"/>
  <c r="L953" i="1"/>
  <c r="M953" i="1" s="1"/>
  <c r="L970" i="1"/>
  <c r="M970" i="1" s="1"/>
  <c r="L986" i="1"/>
  <c r="M986" i="1" s="1"/>
  <c r="L1003" i="1"/>
  <c r="M1003" i="1" s="1"/>
  <c r="L1020" i="1"/>
  <c r="M1020" i="1" s="1"/>
  <c r="L1038" i="1"/>
  <c r="M1038" i="1" s="1"/>
  <c r="L1056" i="1"/>
  <c r="M1056" i="1" s="1"/>
  <c r="L1072" i="1"/>
  <c r="M1072" i="1" s="1"/>
  <c r="L1089" i="1"/>
  <c r="M1089" i="1" s="1"/>
  <c r="L1105" i="1"/>
  <c r="M1105" i="1" s="1"/>
  <c r="L1125" i="1"/>
  <c r="M1125" i="1" s="1"/>
  <c r="L1141" i="1"/>
  <c r="M1141" i="1" s="1"/>
  <c r="L1157" i="1"/>
  <c r="M1157" i="1" s="1"/>
  <c r="L1175" i="1"/>
  <c r="M1175" i="1" s="1"/>
  <c r="L1191" i="1"/>
  <c r="M1191" i="1" s="1"/>
  <c r="L1210" i="1"/>
  <c r="M1210" i="1" s="1"/>
  <c r="L1227" i="1"/>
  <c r="M1227" i="1" s="1"/>
  <c r="L1243" i="1"/>
  <c r="M1243" i="1" s="1"/>
  <c r="L1260" i="1"/>
  <c r="M1260" i="1" s="1"/>
  <c r="L1277" i="1"/>
  <c r="M1277" i="1" s="1"/>
  <c r="L1296" i="1"/>
  <c r="M1296" i="1" s="1"/>
  <c r="L1312" i="1"/>
  <c r="M1312" i="1" s="1"/>
  <c r="L1330" i="1"/>
  <c r="M1330" i="1" s="1"/>
  <c r="L1346" i="1"/>
  <c r="M1346" i="1" s="1"/>
  <c r="L1362" i="1"/>
  <c r="M1362" i="1" s="1"/>
  <c r="L1382" i="1"/>
  <c r="M1382" i="1" s="1"/>
  <c r="L1398" i="1"/>
  <c r="M1398" i="1" s="1"/>
  <c r="L1415" i="1"/>
  <c r="M1415" i="1" s="1"/>
  <c r="L1431" i="1"/>
  <c r="M1431" i="1" s="1"/>
  <c r="L1449" i="1"/>
  <c r="M1449" i="1" s="1"/>
  <c r="L1467" i="1"/>
  <c r="M1467" i="1" s="1"/>
  <c r="L1483" i="1"/>
  <c r="M1483" i="1" s="1"/>
  <c r="L1501" i="1"/>
  <c r="M1501" i="1" s="1"/>
  <c r="L1517" i="1"/>
  <c r="M1517" i="1" s="1"/>
  <c r="L1534" i="1"/>
  <c r="M1534" i="1" s="1"/>
  <c r="L1553" i="1"/>
  <c r="M1553" i="1" s="1"/>
  <c r="L1570" i="1"/>
  <c r="M1570" i="1" s="1"/>
  <c r="L1586" i="1"/>
  <c r="M1586" i="1" s="1"/>
  <c r="L1602" i="1"/>
  <c r="M1602" i="1" s="1"/>
  <c r="L1620" i="1"/>
  <c r="M1620" i="1" s="1"/>
  <c r="L1638" i="1"/>
  <c r="M1638" i="1" s="1"/>
  <c r="L1655" i="1"/>
  <c r="M1655" i="1" s="1"/>
  <c r="L1672" i="1"/>
  <c r="M1672" i="1" s="1"/>
  <c r="L1689" i="1"/>
  <c r="M1689" i="1" s="1"/>
  <c r="L1705" i="1"/>
  <c r="M1705" i="1" s="1"/>
  <c r="L1722" i="1"/>
  <c r="M1722" i="1" s="1"/>
  <c r="L1738" i="1"/>
  <c r="M1738" i="1" s="1"/>
  <c r="L1753" i="1"/>
  <c r="M1753" i="1" s="1"/>
  <c r="L1768" i="1"/>
  <c r="M1768" i="1" s="1"/>
  <c r="L1783" i="1"/>
  <c r="M1783" i="1" s="1"/>
  <c r="L1799" i="1"/>
  <c r="M1799" i="1" s="1"/>
  <c r="L1815" i="1"/>
  <c r="M1815" i="1" s="1"/>
  <c r="L1830" i="1"/>
  <c r="M1830" i="1" s="1"/>
  <c r="L1846" i="1"/>
  <c r="M1846" i="1" s="1"/>
  <c r="L1861" i="1"/>
  <c r="M1861" i="1" s="1"/>
  <c r="L1876" i="1"/>
  <c r="M1876" i="1" s="1"/>
  <c r="L1894" i="1"/>
  <c r="M1894" i="1" s="1"/>
  <c r="L1909" i="1"/>
  <c r="M1909" i="1" s="1"/>
  <c r="L1924" i="1"/>
  <c r="M1924" i="1" s="1"/>
  <c r="L1939" i="1"/>
  <c r="M1939" i="1" s="1"/>
  <c r="L1955" i="1"/>
  <c r="M1955" i="1" s="1"/>
  <c r="L1971" i="1"/>
  <c r="M1971" i="1" s="1"/>
  <c r="L1986" i="1"/>
  <c r="M1986" i="1" s="1"/>
  <c r="L2002" i="1"/>
  <c r="M2002" i="1" s="1"/>
  <c r="L2017" i="1"/>
  <c r="M2017" i="1" s="1"/>
  <c r="L2032" i="1"/>
  <c r="M2032" i="1" s="1"/>
  <c r="L2047" i="1"/>
  <c r="M2047" i="1" s="1"/>
  <c r="L2065" i="1"/>
  <c r="M2065" i="1" s="1"/>
  <c r="L2080" i="1"/>
  <c r="M2080" i="1" s="1"/>
  <c r="L2095" i="1"/>
  <c r="M2095" i="1" s="1"/>
  <c r="L2111" i="1"/>
  <c r="M2111" i="1" s="1"/>
  <c r="L2126" i="1"/>
  <c r="M2126" i="1" s="1"/>
  <c r="L2142" i="1"/>
  <c r="M2142" i="1" s="1"/>
  <c r="L2158" i="1"/>
  <c r="M2158" i="1" s="1"/>
  <c r="L2173" i="1"/>
  <c r="M2173" i="1" s="1"/>
  <c r="L2188" i="1"/>
  <c r="M2188" i="1" s="1"/>
  <c r="L2203" i="1"/>
  <c r="M2203" i="1" s="1"/>
  <c r="L2220" i="1"/>
  <c r="M2220" i="1" s="1"/>
  <c r="L2236" i="1"/>
  <c r="M2236" i="1" s="1"/>
  <c r="L2251" i="1"/>
  <c r="M2251" i="1" s="1"/>
  <c r="L2267" i="1"/>
  <c r="M2267" i="1" s="1"/>
  <c r="L2282" i="1"/>
  <c r="M2282" i="1" s="1"/>
  <c r="L2298" i="1"/>
  <c r="M2298" i="1" s="1"/>
  <c r="L2314" i="1"/>
  <c r="M2314" i="1" s="1"/>
  <c r="L2329" i="1"/>
  <c r="M2329" i="1" s="1"/>
  <c r="L2344" i="1"/>
  <c r="M2344" i="1" s="1"/>
  <c r="L2359" i="1"/>
  <c r="M2359" i="1" s="1"/>
  <c r="L2375" i="1"/>
  <c r="M2375" i="1" s="1"/>
  <c r="L2391" i="1"/>
  <c r="M2391" i="1" s="1"/>
  <c r="L2407" i="1"/>
  <c r="M2407" i="1" s="1"/>
  <c r="L2423" i="1"/>
  <c r="M2423" i="1" s="1"/>
  <c r="L2438" i="1"/>
  <c r="M2438" i="1" s="1"/>
  <c r="L2453" i="1"/>
  <c r="M2453" i="1" s="1"/>
  <c r="L2470" i="1"/>
  <c r="M2470" i="1" s="1"/>
  <c r="L2485" i="1"/>
  <c r="M2485" i="1" s="1"/>
  <c r="L2500" i="1"/>
  <c r="M2500" i="1" s="1"/>
  <c r="L2515" i="1"/>
  <c r="M2515" i="1" s="1"/>
  <c r="L2531" i="1"/>
  <c r="M2531" i="1" s="1"/>
  <c r="L2547" i="1"/>
  <c r="M2547" i="1" s="1"/>
  <c r="L2562" i="1"/>
  <c r="M2562" i="1" s="1"/>
  <c r="L2579" i="1"/>
  <c r="M2579" i="1" s="1"/>
  <c r="L2594" i="1"/>
  <c r="M2594" i="1" s="1"/>
  <c r="L2609" i="1"/>
  <c r="M2609" i="1" s="1"/>
  <c r="L2626" i="1"/>
  <c r="M2626" i="1" s="1"/>
  <c r="L2641" i="1"/>
  <c r="M2641" i="1" s="1"/>
  <c r="L2656" i="1"/>
  <c r="M2656" i="1" s="1"/>
  <c r="L2671" i="1"/>
  <c r="M2671" i="1" s="1"/>
  <c r="L2687" i="1"/>
  <c r="M2687" i="1" s="1"/>
  <c r="L2702" i="1"/>
  <c r="M2702" i="1" s="1"/>
  <c r="L2718" i="1"/>
  <c r="M2718" i="1" s="1"/>
  <c r="L2734" i="1"/>
  <c r="M2734" i="1" s="1"/>
  <c r="L2750" i="1"/>
  <c r="M2750" i="1" s="1"/>
  <c r="L2765" i="1"/>
  <c r="M2765" i="1" s="1"/>
  <c r="L2781" i="1"/>
  <c r="M2781" i="1" s="1"/>
  <c r="L2797" i="1"/>
  <c r="M2797" i="1" s="1"/>
  <c r="L2812" i="1"/>
  <c r="M2812" i="1" s="1"/>
  <c r="L2827" i="1"/>
  <c r="M2827" i="1" s="1"/>
  <c r="L2843" i="1"/>
  <c r="M2843" i="1" s="1"/>
  <c r="L2858" i="1"/>
  <c r="M2858" i="1" s="1"/>
  <c r="L2874" i="1"/>
  <c r="M2874" i="1" s="1"/>
  <c r="L2890" i="1"/>
  <c r="M2890" i="1" s="1"/>
  <c r="L2905" i="1"/>
  <c r="M2905" i="1" s="1"/>
  <c r="L2921" i="1"/>
  <c r="M2921" i="1" s="1"/>
  <c r="L2937" i="1"/>
  <c r="M2937" i="1" s="1"/>
  <c r="L2953" i="1"/>
  <c r="M2953" i="1" s="1"/>
  <c r="L2968" i="1"/>
  <c r="M2968" i="1" s="1"/>
  <c r="L2983" i="1"/>
  <c r="M2983" i="1" s="1"/>
  <c r="L2999" i="1"/>
  <c r="M2999" i="1" s="1"/>
  <c r="L3014" i="1"/>
  <c r="M3014" i="1" s="1"/>
  <c r="L3029" i="1"/>
  <c r="M3029" i="1" s="1"/>
  <c r="L3046" i="1"/>
  <c r="M3046" i="1" s="1"/>
  <c r="L3061" i="1"/>
  <c r="M3061" i="1" s="1"/>
  <c r="L3076" i="1"/>
  <c r="M3076" i="1" s="1"/>
  <c r="L3093" i="1"/>
  <c r="M3093" i="1" s="1"/>
  <c r="L3108" i="1"/>
  <c r="M3108" i="1" s="1"/>
  <c r="L3124" i="1"/>
  <c r="M3124" i="1" s="1"/>
  <c r="L3139" i="1"/>
  <c r="M3139" i="1" s="1"/>
  <c r="L3155" i="1"/>
  <c r="M3155" i="1" s="1"/>
  <c r="L3170" i="1"/>
  <c r="M3170" i="1" s="1"/>
  <c r="L3185" i="1"/>
  <c r="M3185" i="1" s="1"/>
  <c r="L3202" i="1"/>
  <c r="M3202" i="1" s="1"/>
  <c r="L3217" i="1"/>
  <c r="M3217" i="1" s="1"/>
  <c r="L3232" i="1"/>
  <c r="M3232" i="1" s="1"/>
  <c r="L3247" i="1"/>
  <c r="M3247" i="1" s="1"/>
  <c r="L3264" i="1"/>
  <c r="M3264" i="1" s="1"/>
  <c r="L3280" i="1"/>
  <c r="M3280" i="1" s="1"/>
  <c r="L3295" i="1"/>
  <c r="M3295" i="1" s="1"/>
  <c r="L3311" i="1"/>
  <c r="M3311" i="1" s="1"/>
  <c r="L3326" i="1"/>
  <c r="M3326" i="1" s="1"/>
  <c r="L3341" i="1"/>
  <c r="M3341" i="1" s="1"/>
  <c r="L3357" i="1"/>
  <c r="M3357" i="1" s="1"/>
  <c r="L3373" i="1"/>
  <c r="M3373" i="1" s="1"/>
  <c r="L3388" i="1"/>
  <c r="M3388" i="1" s="1"/>
  <c r="L3403" i="1"/>
  <c r="M3403" i="1" s="1"/>
  <c r="L3419" i="1"/>
  <c r="M3419" i="1" s="1"/>
  <c r="L3435" i="1"/>
  <c r="M3435" i="1" s="1"/>
  <c r="L3451" i="1"/>
  <c r="M3451" i="1" s="1"/>
  <c r="L3467" i="1"/>
  <c r="M3467" i="1" s="1"/>
  <c r="L3482" i="1"/>
  <c r="M3482" i="1" s="1"/>
  <c r="L3497" i="1"/>
  <c r="M3497" i="1" s="1"/>
  <c r="L3513" i="1"/>
  <c r="M3513" i="1" s="1"/>
  <c r="L3529" i="1"/>
  <c r="M3529" i="1" s="1"/>
  <c r="L3544" i="1"/>
  <c r="M3544" i="1" s="1"/>
  <c r="L3559" i="1"/>
  <c r="M3559" i="1" s="1"/>
  <c r="L3575" i="1"/>
  <c r="M3575" i="1" s="1"/>
  <c r="L3590" i="1"/>
  <c r="M3590" i="1" s="1"/>
  <c r="L3607" i="1"/>
  <c r="M3607" i="1" s="1"/>
  <c r="L3623" i="1"/>
  <c r="M3623" i="1" s="1"/>
  <c r="L3638" i="1"/>
  <c r="M3638" i="1" s="1"/>
  <c r="L3653" i="1"/>
  <c r="M3653" i="1" s="1"/>
  <c r="L3669" i="1"/>
  <c r="M3669" i="1" s="1"/>
  <c r="L3684" i="1"/>
  <c r="M3684" i="1" s="1"/>
  <c r="L3700" i="1"/>
  <c r="M3700" i="1" s="1"/>
  <c r="L3715" i="1"/>
  <c r="M3715" i="1" s="1"/>
  <c r="L3731" i="1"/>
  <c r="M3731" i="1" s="1"/>
  <c r="L3746" i="1"/>
  <c r="M3746" i="1" s="1"/>
  <c r="L3761" i="1"/>
  <c r="M3761" i="1" s="1"/>
  <c r="L3779" i="1"/>
  <c r="M3779" i="1" s="1"/>
  <c r="L3794" i="1"/>
  <c r="M3794" i="1" s="1"/>
  <c r="L3809" i="1"/>
  <c r="M3809" i="1" s="1"/>
  <c r="L3825" i="1"/>
  <c r="M3825" i="1" s="1"/>
  <c r="L3840" i="1"/>
  <c r="M3840" i="1" s="1"/>
  <c r="L3856" i="1"/>
  <c r="M3856" i="1" s="1"/>
  <c r="L3871" i="1"/>
  <c r="M3871" i="1" s="1"/>
  <c r="L3887" i="1"/>
  <c r="M3887" i="1" s="1"/>
  <c r="L3902" i="1"/>
  <c r="M3902" i="1" s="1"/>
  <c r="L3917" i="1"/>
  <c r="M3917" i="1" s="1"/>
  <c r="L3933" i="1"/>
  <c r="M3933" i="1" s="1"/>
  <c r="L3950" i="1"/>
  <c r="M3950" i="1" s="1"/>
  <c r="L3965" i="1"/>
  <c r="M3965" i="1" s="1"/>
  <c r="L3981" i="1"/>
  <c r="M3981" i="1" s="1"/>
  <c r="L3996" i="1"/>
  <c r="M3996" i="1" s="1"/>
  <c r="L4011" i="1"/>
  <c r="M4011" i="1" s="1"/>
  <c r="L4027" i="1"/>
  <c r="M4027" i="1" s="1"/>
  <c r="L4043" i="1"/>
  <c r="M4043" i="1" s="1"/>
  <c r="L4058" i="1"/>
  <c r="M4058" i="1" s="1"/>
  <c r="L4073" i="1"/>
  <c r="M4073" i="1" s="1"/>
  <c r="L4089" i="1"/>
  <c r="M4089" i="1" s="1"/>
  <c r="L4105" i="1"/>
  <c r="M4105" i="1" s="1"/>
  <c r="L4121" i="1"/>
  <c r="M4121" i="1" s="1"/>
  <c r="L4137" i="1"/>
  <c r="M4137" i="1" s="1"/>
  <c r="L4152" i="1"/>
  <c r="M4152" i="1" s="1"/>
  <c r="L4167" i="1"/>
  <c r="M4167" i="1" s="1"/>
  <c r="L4183" i="1"/>
  <c r="M4183" i="1" s="1"/>
  <c r="L4199" i="1"/>
  <c r="M4199" i="1" s="1"/>
  <c r="L4214" i="1"/>
  <c r="M4214" i="1" s="1"/>
  <c r="L4229" i="1"/>
  <c r="M4229" i="1" s="1"/>
  <c r="L4245" i="1"/>
  <c r="M4245" i="1" s="1"/>
  <c r="L4260" i="1"/>
  <c r="M4260" i="1" s="1"/>
  <c r="L4276" i="1"/>
  <c r="M4276" i="1" s="1"/>
  <c r="L4293" i="1"/>
  <c r="M4293" i="1" s="1"/>
  <c r="L4308" i="1"/>
  <c r="M4308" i="1" s="1"/>
  <c r="L4323" i="1"/>
  <c r="M4323" i="1" s="1"/>
  <c r="L4338" i="1"/>
  <c r="M4338" i="1" s="1"/>
  <c r="L4355" i="1"/>
  <c r="M4355" i="1" s="1"/>
  <c r="L4370" i="1"/>
  <c r="M4370" i="1" s="1"/>
  <c r="L4385" i="1"/>
  <c r="M4385" i="1" s="1"/>
  <c r="L4401" i="1"/>
  <c r="M4401" i="1" s="1"/>
  <c r="L4416" i="1"/>
  <c r="M4416" i="1" s="1"/>
  <c r="L4432" i="1"/>
  <c r="M4432" i="1" s="1"/>
  <c r="L4447" i="1"/>
  <c r="M4447" i="1" s="1"/>
  <c r="L4464" i="1"/>
  <c r="M4464" i="1" s="1"/>
  <c r="L4479" i="1"/>
  <c r="M4479" i="1" s="1"/>
  <c r="L4494" i="1"/>
  <c r="M4494" i="1" s="1"/>
  <c r="L4511" i="1"/>
  <c r="M4511" i="1" s="1"/>
  <c r="L4526" i="1"/>
  <c r="M4526" i="1" s="1"/>
  <c r="L4541" i="1"/>
  <c r="M4541" i="1" s="1"/>
  <c r="L4557" i="1"/>
  <c r="M4557" i="1" s="1"/>
  <c r="L4572" i="1"/>
  <c r="M4572" i="1" s="1"/>
  <c r="L4587" i="1"/>
  <c r="M4587" i="1" s="1"/>
  <c r="L4603" i="1"/>
  <c r="M4603" i="1" s="1"/>
  <c r="L4619" i="1"/>
  <c r="M4619" i="1" s="1"/>
  <c r="L4635" i="1"/>
  <c r="M4635" i="1" s="1"/>
  <c r="L4650" i="1"/>
  <c r="M4650" i="1" s="1"/>
  <c r="L4666" i="1"/>
  <c r="M4666" i="1" s="1"/>
  <c r="L4682" i="1"/>
  <c r="M4682" i="1" s="1"/>
  <c r="L4697" i="1"/>
  <c r="M4697" i="1" s="1"/>
  <c r="L4713" i="1"/>
  <c r="M4713" i="1" s="1"/>
  <c r="L4728" i="1"/>
  <c r="M4728" i="1" s="1"/>
  <c r="L4743" i="1"/>
  <c r="M4743" i="1" s="1"/>
  <c r="L4759" i="1"/>
  <c r="M4759" i="1" s="1"/>
  <c r="L4773" i="1"/>
  <c r="M4773" i="1" s="1"/>
  <c r="L4787" i="1"/>
  <c r="M4787" i="1" s="1"/>
  <c r="L4802" i="1"/>
  <c r="M4802" i="1" s="1"/>
  <c r="L4816" i="1"/>
  <c r="M4816" i="1" s="1"/>
  <c r="L4831" i="1"/>
  <c r="M4831" i="1" s="1"/>
  <c r="L4845" i="1"/>
  <c r="M4845" i="1" s="1"/>
  <c r="L4859" i="1"/>
  <c r="M4859" i="1" s="1"/>
  <c r="L4873" i="1"/>
  <c r="M4873" i="1" s="1"/>
  <c r="L4887" i="1"/>
  <c r="M4887" i="1" s="1"/>
  <c r="L4901" i="1"/>
  <c r="M4901" i="1" s="1"/>
  <c r="L4916" i="1"/>
  <c r="M4916" i="1" s="1"/>
  <c r="L4930" i="1"/>
  <c r="M4930" i="1" s="1"/>
  <c r="L4944" i="1"/>
  <c r="M4944" i="1" s="1"/>
  <c r="L4959" i="1"/>
  <c r="M4959" i="1" s="1"/>
  <c r="L4973" i="1"/>
  <c r="M4973" i="1" s="1"/>
  <c r="L4988" i="1"/>
  <c r="M4988" i="1" s="1"/>
  <c r="L17" i="1"/>
  <c r="M17" i="1" s="1"/>
  <c r="L37" i="1"/>
  <c r="M37" i="1" s="1"/>
  <c r="L60" i="1"/>
  <c r="M60" i="1" s="1"/>
  <c r="L84" i="1"/>
  <c r="M84" i="1" s="1"/>
  <c r="L108" i="1"/>
  <c r="M108" i="1" s="1"/>
  <c r="L128" i="1"/>
  <c r="M128" i="1" s="1"/>
  <c r="L150" i="1"/>
  <c r="M150" i="1" s="1"/>
  <c r="L173" i="1"/>
  <c r="M173" i="1" s="1"/>
  <c r="L196" i="1"/>
  <c r="M196" i="1" s="1"/>
  <c r="L220" i="1"/>
  <c r="M220" i="1" s="1"/>
  <c r="L240" i="1"/>
  <c r="M240" i="1" s="1"/>
  <c r="L264" i="1"/>
  <c r="M264" i="1" s="1"/>
  <c r="L284" i="1"/>
  <c r="M284" i="1" s="1"/>
  <c r="L310" i="1"/>
  <c r="M310" i="1" s="1"/>
  <c r="L331" i="1"/>
  <c r="M331" i="1" s="1"/>
  <c r="L352" i="1"/>
  <c r="M352" i="1" s="1"/>
  <c r="L374" i="1"/>
  <c r="M374" i="1" s="1"/>
  <c r="L396" i="1"/>
  <c r="M396" i="1" s="1"/>
  <c r="L422" i="1"/>
  <c r="M422" i="1" s="1"/>
  <c r="L442" i="1"/>
  <c r="M442" i="1" s="1"/>
  <c r="L466" i="1"/>
  <c r="M466" i="1" s="1"/>
  <c r="L487" i="1"/>
  <c r="M487" i="1" s="1"/>
  <c r="L508" i="1"/>
  <c r="M508" i="1" s="1"/>
  <c r="L534" i="1"/>
  <c r="M534" i="1" s="1"/>
  <c r="L554" i="1"/>
  <c r="M554" i="1" s="1"/>
  <c r="L578" i="1"/>
  <c r="M578" i="1" s="1"/>
  <c r="L598" i="1"/>
  <c r="M598" i="1" s="1"/>
  <c r="L622" i="1"/>
  <c r="M622" i="1" s="1"/>
  <c r="L645" i="1"/>
  <c r="M645" i="1" s="1"/>
  <c r="L667" i="1"/>
  <c r="M667" i="1" s="1"/>
  <c r="L686" i="1"/>
  <c r="M686" i="1" s="1"/>
  <c r="L706" i="1"/>
  <c r="M706" i="1" s="1"/>
  <c r="L727" i="1"/>
  <c r="M727" i="1" s="1"/>
  <c r="L748" i="1"/>
  <c r="M748" i="1" s="1"/>
  <c r="L770" i="1"/>
  <c r="M770" i="1" s="1"/>
  <c r="L789" i="1"/>
  <c r="M789" i="1" s="1"/>
  <c r="L810" i="1"/>
  <c r="M810" i="1" s="1"/>
  <c r="L829" i="1"/>
  <c r="M829" i="1" s="1"/>
  <c r="L853" i="1"/>
  <c r="M853" i="1" s="1"/>
  <c r="L873" i="1"/>
  <c r="M873" i="1" s="1"/>
  <c r="L891" i="1"/>
  <c r="M891" i="1" s="1"/>
  <c r="L913" i="1"/>
  <c r="M913" i="1" s="1"/>
  <c r="L931" i="1"/>
  <c r="M931" i="1" s="1"/>
  <c r="L955" i="1"/>
  <c r="M955" i="1" s="1"/>
  <c r="L974" i="1"/>
  <c r="M974" i="1" s="1"/>
  <c r="L996" i="1"/>
  <c r="M996" i="1" s="1"/>
  <c r="L1015" i="1"/>
  <c r="M1015" i="1" s="1"/>
  <c r="L1034" i="1"/>
  <c r="M1034" i="1" s="1"/>
  <c r="L1058" i="1"/>
  <c r="M1058" i="1" s="1"/>
  <c r="L1077" i="1"/>
  <c r="M1077" i="1" s="1"/>
  <c r="L1098" i="1"/>
  <c r="M1098" i="1" s="1"/>
  <c r="L1117" i="1"/>
  <c r="M1117" i="1" s="1"/>
  <c r="L1139" i="1"/>
  <c r="M1139" i="1" s="1"/>
  <c r="L1161" i="1"/>
  <c r="M1161" i="1" s="1"/>
  <c r="L1181" i="1"/>
  <c r="M1181" i="1" s="1"/>
  <c r="L1201" i="1"/>
  <c r="M1201" i="1" s="1"/>
  <c r="L1219" i="1"/>
  <c r="M1219" i="1" s="1"/>
  <c r="L1241" i="1"/>
  <c r="M1241" i="1" s="1"/>
  <c r="L1262" i="1"/>
  <c r="M1262" i="1" s="1"/>
  <c r="L1284" i="1"/>
  <c r="M1284" i="1" s="1"/>
  <c r="L1303" i="1"/>
  <c r="M1303" i="1" s="1"/>
  <c r="L1324" i="1"/>
  <c r="M1324" i="1" s="1"/>
  <c r="L1344" i="1"/>
  <c r="M1344" i="1" s="1"/>
  <c r="L1367" i="1"/>
  <c r="M1367" i="1" s="1"/>
  <c r="L1386" i="1"/>
  <c r="M1386" i="1" s="1"/>
  <c r="L1405" i="1"/>
  <c r="M1405" i="1" s="1"/>
  <c r="L1427" i="1"/>
  <c r="M1427" i="1" s="1"/>
  <c r="L1445" i="1"/>
  <c r="M1445" i="1" s="1"/>
  <c r="L1469" i="1"/>
  <c r="M1469" i="1" s="1"/>
  <c r="L1489" i="1"/>
  <c r="M1489" i="1" s="1"/>
  <c r="L1510" i="1"/>
  <c r="M1510" i="1" s="1"/>
  <c r="L1529" i="1"/>
  <c r="M1529" i="1" s="1"/>
  <c r="L1548" i="1"/>
  <c r="M1548" i="1" s="1"/>
  <c r="L1572" i="1"/>
  <c r="M1572" i="1" s="1"/>
  <c r="L1591" i="1"/>
  <c r="M1591" i="1" s="1"/>
  <c r="L1612" i="1"/>
  <c r="M1612" i="1" s="1"/>
  <c r="L1632" i="1"/>
  <c r="M1632" i="1" s="1"/>
  <c r="L1653" i="1"/>
  <c r="M1653" i="1" s="1"/>
  <c r="L1674" i="1"/>
  <c r="M1674" i="1" s="1"/>
  <c r="L1696" i="1"/>
  <c r="M1696" i="1" s="1"/>
  <c r="L1714" i="1"/>
  <c r="M1714" i="1" s="1"/>
  <c r="L1731" i="1"/>
  <c r="M1731" i="1" s="1"/>
  <c r="L1751" i="1"/>
  <c r="M1751" i="1" s="1"/>
  <c r="L1770" i="1"/>
  <c r="M1770" i="1" s="1"/>
  <c r="L1789" i="1"/>
  <c r="M1789" i="1" s="1"/>
  <c r="L1807" i="1"/>
  <c r="M1807" i="1" s="1"/>
  <c r="L1825" i="1"/>
  <c r="M1825" i="1" s="1"/>
  <c r="L1843" i="1"/>
  <c r="M1843" i="1" s="1"/>
  <c r="L1864" i="1"/>
  <c r="M1864" i="1" s="1"/>
  <c r="L1883" i="1"/>
  <c r="M1883" i="1" s="1"/>
  <c r="L1900" i="1"/>
  <c r="M1900" i="1" s="1"/>
  <c r="L1919" i="1"/>
  <c r="M1919" i="1" s="1"/>
  <c r="L1937" i="1"/>
  <c r="M1937" i="1" s="1"/>
  <c r="L1958" i="1"/>
  <c r="M1958" i="1" s="1"/>
  <c r="L1975" i="1"/>
  <c r="M1975" i="1" s="1"/>
  <c r="L1994" i="1"/>
  <c r="M1994" i="1" s="1"/>
  <c r="L2013" i="1"/>
  <c r="M2013" i="1" s="1"/>
  <c r="L2030" i="1"/>
  <c r="M2030" i="1" s="1"/>
  <c r="L2052" i="1"/>
  <c r="M2052" i="1" s="1"/>
  <c r="L2069" i="1"/>
  <c r="M2069" i="1" s="1"/>
  <c r="L2087" i="1"/>
  <c r="M2087" i="1" s="1"/>
  <c r="L2105" i="1"/>
  <c r="M2105" i="1" s="1"/>
  <c r="L2124" i="1"/>
  <c r="M2124" i="1" s="1"/>
  <c r="L2145" i="1"/>
  <c r="M2145" i="1" s="1"/>
  <c r="L2162" i="1"/>
  <c r="M2162" i="1" s="1"/>
  <c r="L2182" i="1"/>
  <c r="M2182" i="1" s="1"/>
  <c r="L2199" i="1"/>
  <c r="M2199" i="1" s="1"/>
  <c r="L2217" i="1"/>
  <c r="M2217" i="1" s="1"/>
  <c r="L2238" i="1"/>
  <c r="M2238" i="1" s="1"/>
  <c r="L2256" i="1"/>
  <c r="M2256" i="1" s="1"/>
  <c r="L2274" i="1"/>
  <c r="M2274" i="1" s="1"/>
  <c r="L2293" i="1"/>
  <c r="M2293" i="1" s="1"/>
  <c r="L2311" i="1"/>
  <c r="M2311" i="1" s="1"/>
  <c r="L2331" i="1"/>
  <c r="M2331" i="1" s="1"/>
  <c r="L2351" i="1"/>
  <c r="M2351" i="1" s="1"/>
  <c r="L2368" i="1"/>
  <c r="M2368" i="1" s="1"/>
  <c r="L2386" i="1"/>
  <c r="M2386" i="1" s="1"/>
  <c r="L2404" i="1"/>
  <c r="M2404" i="1" s="1"/>
  <c r="L2425" i="1"/>
  <c r="M2425" i="1" s="1"/>
  <c r="L2443" i="1"/>
  <c r="M2443" i="1" s="1"/>
  <c r="L2461" i="1"/>
  <c r="M2461" i="1" s="1"/>
  <c r="L2479" i="1"/>
  <c r="M2479" i="1" s="1"/>
  <c r="L2498" i="1"/>
  <c r="M2498" i="1" s="1"/>
  <c r="L2518" i="1"/>
  <c r="M2518" i="1" s="1"/>
  <c r="L2537" i="1"/>
  <c r="M2537" i="1" s="1"/>
  <c r="L2555" i="1"/>
  <c r="M2555" i="1" s="1"/>
  <c r="L2573" i="1"/>
  <c r="M2573" i="1" s="1"/>
  <c r="L2591" i="1"/>
  <c r="M2591" i="1" s="1"/>
  <c r="L2613" i="1"/>
  <c r="M2613" i="1" s="1"/>
  <c r="L2630" i="1"/>
  <c r="M2630" i="1" s="1"/>
  <c r="L2647" i="1"/>
  <c r="M2647" i="1" s="1"/>
  <c r="L2667" i="1"/>
  <c r="M2667" i="1" s="1"/>
  <c r="L2685" i="1"/>
  <c r="M2685" i="1" s="1"/>
  <c r="L2705" i="1"/>
  <c r="M2705" i="1" s="1"/>
  <c r="L2724" i="1"/>
  <c r="M2724" i="1" s="1"/>
  <c r="L2741" i="1"/>
  <c r="M2741" i="1" s="1"/>
  <c r="L2760" i="1"/>
  <c r="M2760" i="1" s="1"/>
  <c r="L18" i="1"/>
  <c r="M18" i="1" s="1"/>
  <c r="L38" i="1"/>
  <c r="M38" i="1" s="1"/>
  <c r="L65" i="1"/>
  <c r="M65" i="1" s="1"/>
  <c r="L85" i="1"/>
  <c r="M85" i="1" s="1"/>
  <c r="L109" i="1"/>
  <c r="M109" i="1" s="1"/>
  <c r="L129" i="1"/>
  <c r="M129" i="1" s="1"/>
  <c r="L153" i="1"/>
  <c r="M153" i="1" s="1"/>
  <c r="L177" i="1"/>
  <c r="M177" i="1" s="1"/>
  <c r="L200" i="1"/>
  <c r="M200" i="1" s="1"/>
  <c r="L221" i="1"/>
  <c r="M221" i="1" s="1"/>
  <c r="L241" i="1"/>
  <c r="M241" i="1" s="1"/>
  <c r="L265" i="1"/>
  <c r="M265" i="1" s="1"/>
  <c r="L287" i="1"/>
  <c r="M287" i="1" s="1"/>
  <c r="L311" i="1"/>
  <c r="M311" i="1" s="1"/>
  <c r="L332" i="1"/>
  <c r="M332" i="1" s="1"/>
  <c r="L356" i="1"/>
  <c r="M356" i="1" s="1"/>
  <c r="L377" i="1"/>
  <c r="M377" i="1" s="1"/>
  <c r="L402" i="1"/>
  <c r="M402" i="1" s="1"/>
  <c r="L424" i="1"/>
  <c r="M424" i="1" s="1"/>
  <c r="L443" i="1"/>
  <c r="M443" i="1" s="1"/>
  <c r="L467" i="1"/>
  <c r="M467" i="1" s="1"/>
  <c r="L488" i="1"/>
  <c r="M488" i="1" s="1"/>
  <c r="L514" i="1"/>
  <c r="M514" i="1" s="1"/>
  <c r="L535" i="1"/>
  <c r="M535" i="1" s="1"/>
  <c r="L558" i="1"/>
  <c r="M558" i="1" s="1"/>
  <c r="L580" i="1"/>
  <c r="M580" i="1" s="1"/>
  <c r="L599" i="1"/>
  <c r="M599" i="1" s="1"/>
  <c r="L625" i="1"/>
  <c r="M625" i="1" s="1"/>
  <c r="L646" i="1"/>
  <c r="M646" i="1" s="1"/>
  <c r="L669" i="1"/>
  <c r="M669" i="1" s="1"/>
  <c r="L688" i="1"/>
  <c r="M688" i="1" s="1"/>
  <c r="L709" i="1"/>
  <c r="M709" i="1" s="1"/>
  <c r="L731" i="1"/>
  <c r="M731" i="1" s="1"/>
  <c r="L751" i="1"/>
  <c r="M751" i="1" s="1"/>
  <c r="L771" i="1"/>
  <c r="M771" i="1" s="1"/>
  <c r="L790" i="1"/>
  <c r="M790" i="1" s="1"/>
  <c r="L811" i="1"/>
  <c r="M811" i="1" s="1"/>
  <c r="L833" i="1"/>
  <c r="M833" i="1" s="1"/>
  <c r="L854" i="1"/>
  <c r="M854" i="1" s="1"/>
  <c r="L874" i="1"/>
  <c r="M874" i="1" s="1"/>
  <c r="L894" i="1"/>
  <c r="M894" i="1" s="1"/>
  <c r="L914" i="1"/>
  <c r="M914" i="1" s="1"/>
  <c r="L938" i="1"/>
  <c r="M938" i="1" s="1"/>
  <c r="L957" i="1"/>
  <c r="M957" i="1" s="1"/>
  <c r="L976" i="1"/>
  <c r="M976" i="1" s="1"/>
  <c r="L997" i="1"/>
  <c r="M997" i="1" s="1"/>
  <c r="L1017" i="1"/>
  <c r="M1017" i="1" s="1"/>
  <c r="L1039" i="1"/>
  <c r="M1039" i="1" s="1"/>
  <c r="L1059" i="1"/>
  <c r="M1059" i="1" s="1"/>
  <c r="L1081" i="1"/>
  <c r="M1081" i="1" s="1"/>
  <c r="L1099" i="1"/>
  <c r="M1099" i="1" s="1"/>
  <c r="L1118" i="1"/>
  <c r="M1118" i="1" s="1"/>
  <c r="L1142" i="1"/>
  <c r="M1142" i="1" s="1"/>
  <c r="L1162" i="1"/>
  <c r="M1162" i="1" s="1"/>
  <c r="L1182" i="1"/>
  <c r="M1182" i="1" s="1"/>
  <c r="L1202" i="1"/>
  <c r="M1202" i="1" s="1"/>
  <c r="L1223" i="1"/>
  <c r="M1223" i="1" s="1"/>
  <c r="L1245" i="1"/>
  <c r="M1245" i="1" s="1"/>
  <c r="L1266" i="1"/>
  <c r="M1266" i="1" s="1"/>
  <c r="L1285" i="1"/>
  <c r="M1285" i="1" s="1"/>
  <c r="L1305" i="1"/>
  <c r="M1305" i="1" s="1"/>
  <c r="L1325" i="1"/>
  <c r="M1325" i="1" s="1"/>
  <c r="L1347" i="1"/>
  <c r="M1347" i="1" s="1"/>
  <c r="L1369" i="1"/>
  <c r="M1369" i="1" s="1"/>
  <c r="L1387" i="1"/>
  <c r="M1387" i="1" s="1"/>
  <c r="L1409" i="1"/>
  <c r="M1409" i="1" s="1"/>
  <c r="L1428" i="1"/>
  <c r="M1428" i="1" s="1"/>
  <c r="L1452" i="1"/>
  <c r="M1452" i="1" s="1"/>
  <c r="L1470" i="1"/>
  <c r="M1470" i="1" s="1"/>
  <c r="L1490" i="1"/>
  <c r="M1490" i="1" s="1"/>
  <c r="L1511" i="1"/>
  <c r="M1511" i="1" s="1"/>
  <c r="L1530" i="1"/>
  <c r="M1530" i="1" s="1"/>
  <c r="L1554" i="1"/>
  <c r="M1554" i="1" s="1"/>
  <c r="L1573" i="1"/>
  <c r="M1573" i="1" s="1"/>
  <c r="L1595" i="1"/>
  <c r="M1595" i="1" s="1"/>
  <c r="L1613" i="1"/>
  <c r="M1613" i="1" s="1"/>
  <c r="L1633" i="1"/>
  <c r="M1633" i="1" s="1"/>
  <c r="L1657" i="1"/>
  <c r="M1657" i="1" s="1"/>
  <c r="L1675" i="1"/>
  <c r="M1675" i="1" s="1"/>
  <c r="L1697" i="1"/>
  <c r="M1697" i="1" s="1"/>
  <c r="L1715" i="1"/>
  <c r="M1715" i="1" s="1"/>
  <c r="L1732" i="1"/>
  <c r="M1732" i="1" s="1"/>
  <c r="L1754" i="1"/>
  <c r="M1754" i="1" s="1"/>
  <c r="L1771" i="1"/>
  <c r="M1771" i="1" s="1"/>
  <c r="L1790" i="1"/>
  <c r="M1790" i="1" s="1"/>
  <c r="L1809" i="1"/>
  <c r="M1809" i="1" s="1"/>
  <c r="L1827" i="1"/>
  <c r="M1827" i="1" s="1"/>
  <c r="L1847" i="1"/>
  <c r="M1847" i="1" s="1"/>
  <c r="L1866" i="1"/>
  <c r="M1866" i="1" s="1"/>
  <c r="L1884" i="1"/>
  <c r="M1884" i="1" s="1"/>
  <c r="L1901" i="1"/>
  <c r="M1901" i="1" s="1"/>
  <c r="L1920" i="1"/>
  <c r="M1920" i="1" s="1"/>
  <c r="L1941" i="1"/>
  <c r="M1941" i="1" s="1"/>
  <c r="L1959" i="1"/>
  <c r="M1959" i="1" s="1"/>
  <c r="L1977" i="1"/>
  <c r="M1977" i="1" s="1"/>
  <c r="L1995" i="1"/>
  <c r="M1995" i="1" s="1"/>
  <c r="L2014" i="1"/>
  <c r="M2014" i="1" s="1"/>
  <c r="L2033" i="1"/>
  <c r="M2033" i="1" s="1"/>
  <c r="L2053" i="1"/>
  <c r="M2053" i="1" s="1"/>
  <c r="L2070" i="1"/>
  <c r="M2070" i="1" s="1"/>
  <c r="L2089" i="1"/>
  <c r="M2089" i="1" s="1"/>
  <c r="L2107" i="1"/>
  <c r="M2107" i="1" s="1"/>
  <c r="L2128" i="1"/>
  <c r="M2128" i="1" s="1"/>
  <c r="L2146" i="1"/>
  <c r="M2146" i="1" s="1"/>
  <c r="L2164" i="1"/>
  <c r="M2164" i="1" s="1"/>
  <c r="L20" i="1"/>
  <c r="M20" i="1" s="1"/>
  <c r="L40" i="1"/>
  <c r="M40" i="1" s="1"/>
  <c r="L66" i="1"/>
  <c r="M66" i="1" s="1"/>
  <c r="L86" i="1"/>
  <c r="M86" i="1" s="1"/>
  <c r="L110" i="1"/>
  <c r="M110" i="1" s="1"/>
  <c r="L130" i="1"/>
  <c r="M130" i="1" s="1"/>
  <c r="L154" i="1"/>
  <c r="M154" i="1" s="1"/>
  <c r="L178" i="1"/>
  <c r="M178" i="1" s="1"/>
  <c r="L201" i="1"/>
  <c r="M201" i="1" s="1"/>
  <c r="L222" i="1"/>
  <c r="M222" i="1" s="1"/>
  <c r="L242" i="1"/>
  <c r="M242" i="1" s="1"/>
  <c r="L266" i="1"/>
  <c r="M266" i="1" s="1"/>
  <c r="L288" i="1"/>
  <c r="M288" i="1" s="1"/>
  <c r="L312" i="1"/>
  <c r="M312" i="1" s="1"/>
  <c r="L334" i="1"/>
  <c r="M334" i="1" s="1"/>
  <c r="L357" i="1"/>
  <c r="M357" i="1" s="1"/>
  <c r="L378" i="1"/>
  <c r="M378" i="1" s="1"/>
  <c r="L403" i="1"/>
  <c r="M403" i="1" s="1"/>
  <c r="L425" i="1"/>
  <c r="M425" i="1" s="1"/>
  <c r="L444" i="1"/>
  <c r="M444" i="1" s="1"/>
  <c r="L4" i="1"/>
  <c r="M4" i="1" s="1"/>
  <c r="L34" i="1"/>
  <c r="M34" i="1" s="1"/>
  <c r="L68" i="1"/>
  <c r="M68" i="1" s="1"/>
  <c r="L95" i="1"/>
  <c r="M95" i="1" s="1"/>
  <c r="L125" i="1"/>
  <c r="M125" i="1" s="1"/>
  <c r="L157" i="1"/>
  <c r="M157" i="1" s="1"/>
  <c r="L186" i="1"/>
  <c r="M186" i="1" s="1"/>
  <c r="L215" i="1"/>
  <c r="M215" i="1" s="1"/>
  <c r="L246" i="1"/>
  <c r="M246" i="1" s="1"/>
  <c r="L273" i="1"/>
  <c r="M273" i="1" s="1"/>
  <c r="L300" i="1"/>
  <c r="M300" i="1" s="1"/>
  <c r="L335" i="1"/>
  <c r="M335" i="1" s="1"/>
  <c r="L365" i="1"/>
  <c r="M365" i="1" s="1"/>
  <c r="L392" i="1"/>
  <c r="M392" i="1" s="1"/>
  <c r="L426" i="1"/>
  <c r="M426" i="1" s="1"/>
  <c r="L453" i="1"/>
  <c r="M453" i="1" s="1"/>
  <c r="L481" i="1"/>
  <c r="M481" i="1" s="1"/>
  <c r="L505" i="1"/>
  <c r="M505" i="1" s="1"/>
  <c r="L536" i="1"/>
  <c r="M536" i="1" s="1"/>
  <c r="L562" i="1"/>
  <c r="M562" i="1" s="1"/>
  <c r="L592" i="1"/>
  <c r="M592" i="1" s="1"/>
  <c r="L613" i="1"/>
  <c r="M613" i="1" s="1"/>
  <c r="L640" i="1"/>
  <c r="M640" i="1" s="1"/>
  <c r="L670" i="1"/>
  <c r="M670" i="1" s="1"/>
  <c r="L691" i="1"/>
  <c r="M691" i="1" s="1"/>
  <c r="L718" i="1"/>
  <c r="M718" i="1" s="1"/>
  <c r="L742" i="1"/>
  <c r="M742" i="1" s="1"/>
  <c r="L768" i="1"/>
  <c r="M768" i="1" s="1"/>
  <c r="L791" i="1"/>
  <c r="M791" i="1" s="1"/>
  <c r="L817" i="1"/>
  <c r="M817" i="1" s="1"/>
  <c r="L841" i="1"/>
  <c r="M841" i="1" s="1"/>
  <c r="L863" i="1"/>
  <c r="M863" i="1" s="1"/>
  <c r="L889" i="1"/>
  <c r="M889" i="1" s="1"/>
  <c r="L915" i="1"/>
  <c r="M915" i="1" s="1"/>
  <c r="L941" i="1"/>
  <c r="M941" i="1" s="1"/>
  <c r="L963" i="1"/>
  <c r="M963" i="1" s="1"/>
  <c r="L989" i="1"/>
  <c r="M989" i="1" s="1"/>
  <c r="L1012" i="1"/>
  <c r="M1012" i="1" s="1"/>
  <c r="L1042" i="1"/>
  <c r="M1042" i="1" s="1"/>
  <c r="L1062" i="1"/>
  <c r="M1062" i="1" s="1"/>
  <c r="L1086" i="1"/>
  <c r="M1086" i="1" s="1"/>
  <c r="L1113" i="1"/>
  <c r="M1113" i="1" s="1"/>
  <c r="L1134" i="1"/>
  <c r="M1134" i="1" s="1"/>
  <c r="L1163" i="1"/>
  <c r="M1163" i="1" s="1"/>
  <c r="L1187" i="1"/>
  <c r="M1187" i="1" s="1"/>
  <c r="L1213" i="1"/>
  <c r="M1213" i="1" s="1"/>
  <c r="L1234" i="1"/>
  <c r="M1234" i="1" s="1"/>
  <c r="L1258" i="1"/>
  <c r="M1258" i="1" s="1"/>
  <c r="L1286" i="1"/>
  <c r="M1286" i="1" s="1"/>
  <c r="L1310" i="1"/>
  <c r="M1310" i="1" s="1"/>
  <c r="L1334" i="1"/>
  <c r="M1334" i="1" s="1"/>
  <c r="L1358" i="1"/>
  <c r="M1358" i="1" s="1"/>
  <c r="L1384" i="1"/>
  <c r="M1384" i="1" s="1"/>
  <c r="L1410" i="1"/>
  <c r="M1410" i="1" s="1"/>
  <c r="L1434" i="1"/>
  <c r="M1434" i="1" s="1"/>
  <c r="L1457" i="1"/>
  <c r="M1457" i="1" s="1"/>
  <c r="L1481" i="1"/>
  <c r="M1481" i="1" s="1"/>
  <c r="L1505" i="1"/>
  <c r="M1505" i="1" s="1"/>
  <c r="L1531" i="1"/>
  <c r="M1531" i="1" s="1"/>
  <c r="L1558" i="1"/>
  <c r="M1558" i="1" s="1"/>
  <c r="L1582" i="1"/>
  <c r="M1582" i="1" s="1"/>
  <c r="L1606" i="1"/>
  <c r="M1606" i="1" s="1"/>
  <c r="L1629" i="1"/>
  <c r="M1629" i="1" s="1"/>
  <c r="L1658" i="1"/>
  <c r="M1658" i="1" s="1"/>
  <c r="L1681" i="1"/>
  <c r="M1681" i="1" s="1"/>
  <c r="L1703" i="1"/>
  <c r="M1703" i="1" s="1"/>
  <c r="L1727" i="1"/>
  <c r="M1727" i="1" s="1"/>
  <c r="L1746" i="1"/>
  <c r="M1746" i="1" s="1"/>
  <c r="L1773" i="1"/>
  <c r="M1773" i="1" s="1"/>
  <c r="L1794" i="1"/>
  <c r="M1794" i="1" s="1"/>
  <c r="L1817" i="1"/>
  <c r="M1817" i="1" s="1"/>
  <c r="L1838" i="1"/>
  <c r="M1838" i="1" s="1"/>
  <c r="L1859" i="1"/>
  <c r="M1859" i="1" s="1"/>
  <c r="L1885" i="1"/>
  <c r="M1885" i="1" s="1"/>
  <c r="L1906" i="1"/>
  <c r="M1906" i="1" s="1"/>
  <c r="L1929" i="1"/>
  <c r="M1929" i="1" s="1"/>
  <c r="L1950" i="1"/>
  <c r="M1950" i="1" s="1"/>
  <c r="L1973" i="1"/>
  <c r="M1973" i="1" s="1"/>
  <c r="L1997" i="1"/>
  <c r="M1997" i="1" s="1"/>
  <c r="L2019" i="1"/>
  <c r="M2019" i="1" s="1"/>
  <c r="L2041" i="1"/>
  <c r="M2041" i="1" s="1"/>
  <c r="L2061" i="1"/>
  <c r="M2061" i="1" s="1"/>
  <c r="L2085" i="1"/>
  <c r="M2085" i="1" s="1"/>
  <c r="L2109" i="1"/>
  <c r="M2109" i="1" s="1"/>
  <c r="L2131" i="1"/>
  <c r="M2131" i="1" s="1"/>
  <c r="L2152" i="1"/>
  <c r="M2152" i="1" s="1"/>
  <c r="L2175" i="1"/>
  <c r="M2175" i="1" s="1"/>
  <c r="L2196" i="1"/>
  <c r="M2196" i="1" s="1"/>
  <c r="L2214" i="1"/>
  <c r="M2214" i="1" s="1"/>
  <c r="L2237" i="1"/>
  <c r="M2237" i="1" s="1"/>
  <c r="L2257" i="1"/>
  <c r="M2257" i="1" s="1"/>
  <c r="L2277" i="1"/>
  <c r="M2277" i="1" s="1"/>
  <c r="L2299" i="1"/>
  <c r="M2299" i="1" s="1"/>
  <c r="L2318" i="1"/>
  <c r="M2318" i="1" s="1"/>
  <c r="L2339" i="1"/>
  <c r="M2339" i="1" s="1"/>
  <c r="L2357" i="1"/>
  <c r="M2357" i="1" s="1"/>
  <c r="L2380" i="1"/>
  <c r="M2380" i="1" s="1"/>
  <c r="L2399" i="1"/>
  <c r="M2399" i="1" s="1"/>
  <c r="L2418" i="1"/>
  <c r="M2418" i="1" s="1"/>
  <c r="L2440" i="1"/>
  <c r="M2440" i="1" s="1"/>
  <c r="L2460" i="1"/>
  <c r="M2460" i="1" s="1"/>
  <c r="L2482" i="1"/>
  <c r="M2482" i="1" s="1"/>
  <c r="L2502" i="1"/>
  <c r="M2502" i="1" s="1"/>
  <c r="L2523" i="1"/>
  <c r="M2523" i="1" s="1"/>
  <c r="L2542" i="1"/>
  <c r="M2542" i="1" s="1"/>
  <c r="L2565" i="1"/>
  <c r="M2565" i="1" s="1"/>
  <c r="L2583" i="1"/>
  <c r="M2583" i="1" s="1"/>
  <c r="L2603" i="1"/>
  <c r="M2603" i="1" s="1"/>
  <c r="L2622" i="1"/>
  <c r="M2622" i="1" s="1"/>
  <c r="L2644" i="1"/>
  <c r="M2644" i="1" s="1"/>
  <c r="L2665" i="1"/>
  <c r="M2665" i="1" s="1"/>
  <c r="L2683" i="1"/>
  <c r="M2683" i="1" s="1"/>
  <c r="L2707" i="1"/>
  <c r="M2707" i="1" s="1"/>
  <c r="L2726" i="1"/>
  <c r="M2726" i="1" s="1"/>
  <c r="L2746" i="1"/>
  <c r="M2746" i="1" s="1"/>
  <c r="L2767" i="1"/>
  <c r="M2767" i="1" s="1"/>
  <c r="L2786" i="1"/>
  <c r="M2786" i="1" s="1"/>
  <c r="L2803" i="1"/>
  <c r="M2803" i="1" s="1"/>
  <c r="L2823" i="1"/>
  <c r="M2823" i="1" s="1"/>
  <c r="L2841" i="1"/>
  <c r="M2841" i="1" s="1"/>
  <c r="L2861" i="1"/>
  <c r="M2861" i="1" s="1"/>
  <c r="L2880" i="1"/>
  <c r="M2880" i="1" s="1"/>
  <c r="L2897" i="1"/>
  <c r="M2897" i="1" s="1"/>
  <c r="L2916" i="1"/>
  <c r="M2916" i="1" s="1"/>
  <c r="L2933" i="1"/>
  <c r="M2933" i="1" s="1"/>
  <c r="L2955" i="1"/>
  <c r="M2955" i="1" s="1"/>
  <c r="L2973" i="1"/>
  <c r="M2973" i="1" s="1"/>
  <c r="L2990" i="1"/>
  <c r="M2990" i="1" s="1"/>
  <c r="L3010" i="1"/>
  <c r="M3010" i="1" s="1"/>
  <c r="L3027" i="1"/>
  <c r="M3027" i="1" s="1"/>
  <c r="L3048" i="1"/>
  <c r="M3048" i="1" s="1"/>
  <c r="L3066" i="1"/>
  <c r="M3066" i="1" s="1"/>
  <c r="L3085" i="1"/>
  <c r="M3085" i="1" s="1"/>
  <c r="L3102" i="1"/>
  <c r="M3102" i="1" s="1"/>
  <c r="L3121" i="1"/>
  <c r="M3121" i="1" s="1"/>
  <c r="L3142" i="1"/>
  <c r="M3142" i="1" s="1"/>
  <c r="L3159" i="1"/>
  <c r="M3159" i="1" s="1"/>
  <c r="L3179" i="1"/>
  <c r="M3179" i="1" s="1"/>
  <c r="L3196" i="1"/>
  <c r="M3196" i="1" s="1"/>
  <c r="L3215" i="1"/>
  <c r="M3215" i="1" s="1"/>
  <c r="L3235" i="1"/>
  <c r="M3235" i="1" s="1"/>
  <c r="L3254" i="1"/>
  <c r="M3254" i="1" s="1"/>
  <c r="L3271" i="1"/>
  <c r="M3271" i="1" s="1"/>
  <c r="L3289" i="1"/>
  <c r="M3289" i="1" s="1"/>
  <c r="L3309" i="1"/>
  <c r="M3309" i="1" s="1"/>
  <c r="L3328" i="1"/>
  <c r="M3328" i="1" s="1"/>
  <c r="L3347" i="1"/>
  <c r="M3347" i="1" s="1"/>
  <c r="L3365" i="1"/>
  <c r="M3365" i="1" s="1"/>
  <c r="L3383" i="1"/>
  <c r="M3383" i="1" s="1"/>
  <c r="L3401" i="1"/>
  <c r="M3401" i="1" s="1"/>
  <c r="L3422" i="1"/>
  <c r="M3422" i="1" s="1"/>
  <c r="L3441" i="1"/>
  <c r="M3441" i="1" s="1"/>
  <c r="L3458" i="1"/>
  <c r="M3458" i="1" s="1"/>
  <c r="L3477" i="1"/>
  <c r="M3477" i="1" s="1"/>
  <c r="L3495" i="1"/>
  <c r="M3495" i="1" s="1"/>
  <c r="L3516" i="1"/>
  <c r="M3516" i="1" s="1"/>
  <c r="L3533" i="1"/>
  <c r="M3533" i="1" s="1"/>
  <c r="L3552" i="1"/>
  <c r="M3552" i="1" s="1"/>
  <c r="L3570" i="1"/>
  <c r="M3570" i="1" s="1"/>
  <c r="L3588" i="1"/>
  <c r="M3588" i="1" s="1"/>
  <c r="L3610" i="1"/>
  <c r="M3610" i="1" s="1"/>
  <c r="L3627" i="1"/>
  <c r="M3627" i="1" s="1"/>
  <c r="L3645" i="1"/>
  <c r="M3645" i="1" s="1"/>
  <c r="L3664" i="1"/>
  <c r="M3664" i="1" s="1"/>
  <c r="L3682" i="1"/>
  <c r="M3682" i="1" s="1"/>
  <c r="L3702" i="1"/>
  <c r="M3702" i="1" s="1"/>
  <c r="L3721" i="1"/>
  <c r="M3721" i="1" s="1"/>
  <c r="L3739" i="1"/>
  <c r="M3739" i="1" s="1"/>
  <c r="L3757" i="1"/>
  <c r="M3757" i="1" s="1"/>
  <c r="L3774" i="1"/>
  <c r="M3774" i="1" s="1"/>
  <c r="L3796" i="1"/>
  <c r="M3796" i="1" s="1"/>
  <c r="L3814" i="1"/>
  <c r="M3814" i="1" s="1"/>
  <c r="L3832" i="1"/>
  <c r="M3832" i="1" s="1"/>
  <c r="L3851" i="1"/>
  <c r="M3851" i="1" s="1"/>
  <c r="L3869" i="1"/>
  <c r="M3869" i="1" s="1"/>
  <c r="L3889" i="1"/>
  <c r="M3889" i="1" s="1"/>
  <c r="L3909" i="1"/>
  <c r="M3909" i="1" s="1"/>
  <c r="L3926" i="1"/>
  <c r="M3926" i="1" s="1"/>
  <c r="L3943" i="1"/>
  <c r="M3943" i="1" s="1"/>
  <c r="L3962" i="1"/>
  <c r="M3962" i="1" s="1"/>
  <c r="L3983" i="1"/>
  <c r="M3983" i="1" s="1"/>
  <c r="L4001" i="1"/>
  <c r="M4001" i="1" s="1"/>
  <c r="L4019" i="1"/>
  <c r="M4019" i="1" s="1"/>
  <c r="L4037" i="1"/>
  <c r="M4037" i="1" s="1"/>
  <c r="L4056" i="1"/>
  <c r="M4056" i="1" s="1"/>
  <c r="L4075" i="1"/>
  <c r="M4075" i="1" s="1"/>
  <c r="L4095" i="1"/>
  <c r="M4095" i="1" s="1"/>
  <c r="L4113" i="1"/>
  <c r="M4113" i="1" s="1"/>
  <c r="L4131" i="1"/>
  <c r="M4131" i="1" s="1"/>
  <c r="L4150" i="1"/>
  <c r="M4150" i="1" s="1"/>
  <c r="L4170" i="1"/>
  <c r="M4170" i="1" s="1"/>
  <c r="L4188" i="1"/>
  <c r="M4188" i="1" s="1"/>
  <c r="L4206" i="1"/>
  <c r="M4206" i="1" s="1"/>
  <c r="L4225" i="1"/>
  <c r="M4225" i="1" s="1"/>
  <c r="L4242" i="1"/>
  <c r="M4242" i="1" s="1"/>
  <c r="L4264" i="1"/>
  <c r="M4264" i="1" s="1"/>
  <c r="L4282" i="1"/>
  <c r="M4282" i="1" s="1"/>
  <c r="L4299" i="1"/>
  <c r="M4299" i="1" s="1"/>
  <c r="L4318" i="1"/>
  <c r="M4318" i="1" s="1"/>
  <c r="L4336" i="1"/>
  <c r="M4336" i="1" s="1"/>
  <c r="L4357" i="1"/>
  <c r="M4357" i="1" s="1"/>
  <c r="L4374" i="1"/>
  <c r="M4374" i="1" s="1"/>
  <c r="L4394" i="1"/>
  <c r="M4394" i="1" s="1"/>
  <c r="L4411" i="1"/>
  <c r="M4411" i="1" s="1"/>
  <c r="L4429" i="1"/>
  <c r="M4429" i="1" s="1"/>
  <c r="L4451" i="1"/>
  <c r="M4451" i="1" s="1"/>
  <c r="L4468" i="1"/>
  <c r="M4468" i="1" s="1"/>
  <c r="L4487" i="1"/>
  <c r="M4487" i="1" s="1"/>
  <c r="L4504" i="1"/>
  <c r="M4504" i="1" s="1"/>
  <c r="L4524" i="1"/>
  <c r="M4524" i="1" s="1"/>
  <c r="L4543" i="1"/>
  <c r="M4543" i="1" s="1"/>
  <c r="L4561" i="1"/>
  <c r="M4561" i="1" s="1"/>
  <c r="L4581" i="1"/>
  <c r="M4581" i="1" s="1"/>
  <c r="L4598" i="1"/>
  <c r="M4598" i="1" s="1"/>
  <c r="L4617" i="1"/>
  <c r="M4617" i="1" s="1"/>
  <c r="L4637" i="1"/>
  <c r="M4637" i="1" s="1"/>
  <c r="L4656" i="1"/>
  <c r="M4656" i="1" s="1"/>
  <c r="L4673" i="1"/>
  <c r="M4673" i="1" s="1"/>
  <c r="L4692" i="1"/>
  <c r="M4692" i="1" s="1"/>
  <c r="L4710" i="1"/>
  <c r="M4710" i="1" s="1"/>
  <c r="L4730" i="1"/>
  <c r="M4730" i="1" s="1"/>
  <c r="L4750" i="1"/>
  <c r="M4750" i="1" s="1"/>
  <c r="L4766" i="1"/>
  <c r="M4766" i="1" s="1"/>
  <c r="L4783" i="1"/>
  <c r="M4783" i="1" s="1"/>
  <c r="L4799" i="1"/>
  <c r="M4799" i="1" s="1"/>
  <c r="L4819" i="1"/>
  <c r="M4819" i="1" s="1"/>
  <c r="L4835" i="1"/>
  <c r="M4835" i="1" s="1"/>
  <c r="L4851" i="1"/>
  <c r="M4851" i="1" s="1"/>
  <c r="L4869" i="1"/>
  <c r="M4869" i="1" s="1"/>
  <c r="L4885" i="1"/>
  <c r="M4885" i="1" s="1"/>
  <c r="L4904" i="1"/>
  <c r="M4904" i="1" s="1"/>
  <c r="L4921" i="1"/>
  <c r="M4921" i="1" s="1"/>
  <c r="L4937" i="1"/>
  <c r="M4937" i="1" s="1"/>
  <c r="L4954" i="1"/>
  <c r="M4954" i="1" s="1"/>
  <c r="L4970" i="1"/>
  <c r="M4970" i="1" s="1"/>
  <c r="L4990" i="1"/>
  <c r="M4990" i="1" s="1"/>
  <c r="L8" i="1"/>
  <c r="M8" i="1" s="1"/>
  <c r="L35" i="1"/>
  <c r="M35" i="1" s="1"/>
  <c r="L69" i="1"/>
  <c r="M69" i="1" s="1"/>
  <c r="L96" i="1"/>
  <c r="M96" i="1" s="1"/>
  <c r="L126" i="1"/>
  <c r="M126" i="1" s="1"/>
  <c r="L160" i="1"/>
  <c r="M160" i="1" s="1"/>
  <c r="L187" i="1"/>
  <c r="M187" i="1" s="1"/>
  <c r="L216" i="1"/>
  <c r="M216" i="1" s="1"/>
  <c r="L248" i="1"/>
  <c r="M248" i="1" s="1"/>
  <c r="L278" i="1"/>
  <c r="M278" i="1" s="1"/>
  <c r="L301" i="1"/>
  <c r="M301" i="1" s="1"/>
  <c r="L336" i="1"/>
  <c r="M336" i="1" s="1"/>
  <c r="L366" i="1"/>
  <c r="M366" i="1" s="1"/>
  <c r="L393" i="1"/>
  <c r="M393" i="1" s="1"/>
  <c r="L427" i="1"/>
  <c r="M427" i="1" s="1"/>
  <c r="L456" i="1"/>
  <c r="M456" i="1" s="1"/>
  <c r="L482" i="1"/>
  <c r="M482" i="1" s="1"/>
  <c r="L506" i="1"/>
  <c r="M506" i="1" s="1"/>
  <c r="L537" i="1"/>
  <c r="M537" i="1" s="1"/>
  <c r="L563" i="1"/>
  <c r="M563" i="1" s="1"/>
  <c r="L593" i="1"/>
  <c r="M593" i="1" s="1"/>
  <c r="L614" i="1"/>
  <c r="M614" i="1" s="1"/>
  <c r="L644" i="1"/>
  <c r="M644" i="1" s="1"/>
  <c r="L671" i="1"/>
  <c r="M671" i="1" s="1"/>
  <c r="L697" i="1"/>
  <c r="M697" i="1" s="1"/>
  <c r="L719" i="1"/>
  <c r="M719" i="1" s="1"/>
  <c r="L743" i="1"/>
  <c r="M743" i="1" s="1"/>
  <c r="L769" i="1"/>
  <c r="M769" i="1" s="1"/>
  <c r="L795" i="1"/>
  <c r="M795" i="1" s="1"/>
  <c r="L819" i="1"/>
  <c r="M819" i="1" s="1"/>
  <c r="L842" i="1"/>
  <c r="M842" i="1" s="1"/>
  <c r="L868" i="1"/>
  <c r="M868" i="1" s="1"/>
  <c r="L890" i="1"/>
  <c r="M890" i="1" s="1"/>
  <c r="L918" i="1"/>
  <c r="M918" i="1" s="1"/>
  <c r="L942" i="1"/>
  <c r="M942" i="1" s="1"/>
  <c r="L966" i="1"/>
  <c r="M966" i="1" s="1"/>
  <c r="L990" i="1"/>
  <c r="M990" i="1" s="1"/>
  <c r="L1013" i="1"/>
  <c r="M1013" i="1" s="1"/>
  <c r="L1043" i="1"/>
  <c r="M1043" i="1" s="1"/>
  <c r="L1066" i="1"/>
  <c r="M1066" i="1" s="1"/>
  <c r="L1090" i="1"/>
  <c r="M1090" i="1" s="1"/>
  <c r="L1114" i="1"/>
  <c r="M1114" i="1" s="1"/>
  <c r="L1138" i="1"/>
  <c r="M1138" i="1" s="1"/>
  <c r="L1166" i="1"/>
  <c r="M1166" i="1" s="1"/>
  <c r="L1188" i="1"/>
  <c r="M1188" i="1" s="1"/>
  <c r="L1214" i="1"/>
  <c r="M1214" i="1" s="1"/>
  <c r="L1238" i="1"/>
  <c r="M1238" i="1" s="1"/>
  <c r="L1261" i="1"/>
  <c r="M1261" i="1" s="1"/>
  <c r="L1287" i="1"/>
  <c r="M1287" i="1" s="1"/>
  <c r="L1313" i="1"/>
  <c r="M1313" i="1" s="1"/>
  <c r="L1337" i="1"/>
  <c r="M1337" i="1" s="1"/>
  <c r="L1359" i="1"/>
  <c r="M1359" i="1" s="1"/>
  <c r="L1385" i="1"/>
  <c r="M1385" i="1" s="1"/>
  <c r="L1411" i="1"/>
  <c r="M1411" i="1" s="1"/>
  <c r="L1438" i="1"/>
  <c r="M1438" i="1" s="1"/>
  <c r="L1458" i="1"/>
  <c r="M1458" i="1" s="1"/>
  <c r="L1485" i="1"/>
  <c r="M1485" i="1" s="1"/>
  <c r="L1509" i="1"/>
  <c r="M1509" i="1" s="1"/>
  <c r="L1537" i="1"/>
  <c r="M1537" i="1" s="1"/>
  <c r="L1559" i="1"/>
  <c r="M1559" i="1" s="1"/>
  <c r="L1583" i="1"/>
  <c r="M1583" i="1" s="1"/>
  <c r="L1609" i="1"/>
  <c r="M1609" i="1" s="1"/>
  <c r="L1631" i="1"/>
  <c r="M1631" i="1" s="1"/>
  <c r="L1659" i="1"/>
  <c r="M1659" i="1" s="1"/>
  <c r="L1683" i="1"/>
  <c r="M1683" i="1" s="1"/>
  <c r="L1707" i="1"/>
  <c r="M1707" i="1" s="1"/>
  <c r="L1728" i="1"/>
  <c r="M1728" i="1" s="1"/>
  <c r="L1749" i="1"/>
  <c r="M1749" i="1" s="1"/>
  <c r="L1775" i="1"/>
  <c r="M1775" i="1" s="1"/>
  <c r="L1795" i="1"/>
  <c r="M1795" i="1" s="1"/>
  <c r="L1818" i="1"/>
  <c r="M1818" i="1" s="1"/>
  <c r="L1840" i="1"/>
  <c r="M1840" i="1" s="1"/>
  <c r="L1862" i="1"/>
  <c r="M1862" i="1" s="1"/>
  <c r="L1886" i="1"/>
  <c r="M1886" i="1" s="1"/>
  <c r="L1910" i="1"/>
  <c r="M1910" i="1" s="1"/>
  <c r="L1930" i="1"/>
  <c r="M1930" i="1" s="1"/>
  <c r="L1951" i="1"/>
  <c r="M1951" i="1" s="1"/>
  <c r="L1974" i="1"/>
  <c r="M1974" i="1" s="1"/>
  <c r="L1998" i="1"/>
  <c r="M1998" i="1" s="1"/>
  <c r="L2021" i="1"/>
  <c r="M2021" i="1" s="1"/>
  <c r="L2042" i="1"/>
  <c r="M2042" i="1" s="1"/>
  <c r="L2066" i="1"/>
  <c r="M2066" i="1" s="1"/>
  <c r="L2086" i="1"/>
  <c r="M2086" i="1" s="1"/>
  <c r="L2112" i="1"/>
  <c r="M2112" i="1" s="1"/>
  <c r="L2133" i="1"/>
  <c r="M2133" i="1" s="1"/>
  <c r="L2154" i="1"/>
  <c r="M2154" i="1" s="1"/>
  <c r="L2176" i="1"/>
  <c r="M2176" i="1" s="1"/>
  <c r="L2197" i="1"/>
  <c r="M2197" i="1" s="1"/>
  <c r="L2215" i="1"/>
  <c r="M2215" i="1" s="1"/>
  <c r="L2239" i="1"/>
  <c r="M2239" i="1" s="1"/>
  <c r="L2259" i="1"/>
  <c r="M2259" i="1" s="1"/>
  <c r="L2279" i="1"/>
  <c r="M2279" i="1" s="1"/>
  <c r="L2301" i="1"/>
  <c r="M2301" i="1" s="1"/>
  <c r="L2319" i="1"/>
  <c r="M2319" i="1" s="1"/>
  <c r="L2340" i="1"/>
  <c r="M2340" i="1" s="1"/>
  <c r="L2361" i="1"/>
  <c r="M2361" i="1" s="1"/>
  <c r="L2381" i="1"/>
  <c r="M2381" i="1" s="1"/>
  <c r="L2400" i="1"/>
  <c r="M2400" i="1" s="1"/>
  <c r="L2419" i="1"/>
  <c r="M2419" i="1" s="1"/>
  <c r="L2442" i="1"/>
  <c r="M2442" i="1" s="1"/>
  <c r="L2462" i="1"/>
  <c r="M2462" i="1" s="1"/>
  <c r="L2483" i="1"/>
  <c r="M2483" i="1" s="1"/>
  <c r="L2503" i="1"/>
  <c r="M2503" i="1" s="1"/>
  <c r="L2524" i="1"/>
  <c r="M2524" i="1" s="1"/>
  <c r="L2543" i="1"/>
  <c r="M2543" i="1" s="1"/>
  <c r="L2566" i="1"/>
  <c r="M2566" i="1" s="1"/>
  <c r="L2584" i="1"/>
  <c r="M2584" i="1" s="1"/>
  <c r="L2604" i="1"/>
  <c r="M2604" i="1" s="1"/>
  <c r="L2627" i="1"/>
  <c r="M2627" i="1" s="1"/>
  <c r="L2645" i="1"/>
  <c r="M2645" i="1" s="1"/>
  <c r="L2666" i="1"/>
  <c r="M2666" i="1" s="1"/>
  <c r="L2688" i="1"/>
  <c r="M2688" i="1" s="1"/>
  <c r="L2709" i="1"/>
  <c r="M2709" i="1" s="1"/>
  <c r="L2727" i="1"/>
  <c r="M2727" i="1" s="1"/>
  <c r="L2747" i="1"/>
  <c r="M2747" i="1" s="1"/>
  <c r="L2770" i="1"/>
  <c r="M2770" i="1" s="1"/>
  <c r="L2787" i="1"/>
  <c r="M2787" i="1" s="1"/>
  <c r="L2805" i="1"/>
  <c r="M2805" i="1" s="1"/>
  <c r="L2824" i="1"/>
  <c r="M2824" i="1" s="1"/>
  <c r="L2844" i="1"/>
  <c r="M2844" i="1" s="1"/>
  <c r="L2862" i="1"/>
  <c r="M2862" i="1" s="1"/>
  <c r="L2881" i="1"/>
  <c r="M2881" i="1" s="1"/>
  <c r="L2898" i="1"/>
  <c r="M2898" i="1" s="1"/>
  <c r="L2917" i="1"/>
  <c r="M2917" i="1" s="1"/>
  <c r="L2938" i="1"/>
  <c r="M2938" i="1" s="1"/>
  <c r="L2956" i="1"/>
  <c r="M2956" i="1" s="1"/>
  <c r="L2974" i="1"/>
  <c r="M2974" i="1" s="1"/>
  <c r="L2993" i="1"/>
  <c r="M2993" i="1" s="1"/>
  <c r="L3011" i="1"/>
  <c r="M3011" i="1" s="1"/>
  <c r="L3031" i="1"/>
  <c r="M3031" i="1" s="1"/>
  <c r="L3050" i="1"/>
  <c r="M3050" i="1" s="1"/>
  <c r="L3067" i="1"/>
  <c r="M3067" i="1" s="1"/>
  <c r="L3086" i="1"/>
  <c r="M3086" i="1" s="1"/>
  <c r="L3103" i="1"/>
  <c r="M3103" i="1" s="1"/>
  <c r="L3125" i="1"/>
  <c r="M3125" i="1" s="1"/>
  <c r="L3143" i="1"/>
  <c r="M3143" i="1" s="1"/>
  <c r="L3160" i="1"/>
  <c r="M3160" i="1" s="1"/>
  <c r="L3180" i="1"/>
  <c r="M3180" i="1" s="1"/>
  <c r="L3197" i="1"/>
  <c r="M3197" i="1" s="1"/>
  <c r="L3218" i="1"/>
  <c r="M3218" i="1" s="1"/>
  <c r="L3237" i="1"/>
  <c r="M3237" i="1" s="1"/>
  <c r="L3255" i="1"/>
  <c r="M3255" i="1" s="1"/>
  <c r="L3273" i="1"/>
  <c r="M3273" i="1" s="1"/>
  <c r="L3290" i="1"/>
  <c r="M3290" i="1" s="1"/>
  <c r="L3312" i="1"/>
  <c r="M3312" i="1" s="1"/>
  <c r="L3329" i="1"/>
  <c r="M3329" i="1" s="1"/>
  <c r="L3348" i="1"/>
  <c r="M3348" i="1" s="1"/>
  <c r="L3366" i="1"/>
  <c r="M3366" i="1" s="1"/>
  <c r="L3385" i="1"/>
  <c r="M3385" i="1" s="1"/>
  <c r="L3405" i="1"/>
  <c r="M3405" i="1" s="1"/>
  <c r="L3424" i="1"/>
  <c r="M3424" i="1" s="1"/>
  <c r="L3442" i="1"/>
  <c r="M3442" i="1" s="1"/>
  <c r="L3459" i="1"/>
  <c r="M3459" i="1" s="1"/>
  <c r="L3479" i="1"/>
  <c r="M3479" i="1" s="1"/>
  <c r="L3498" i="1"/>
  <c r="M3498" i="1" s="1"/>
  <c r="L3517" i="1"/>
  <c r="M3517" i="1" s="1"/>
  <c r="L3535" i="1"/>
  <c r="M3535" i="1" s="1"/>
  <c r="L3553" i="1"/>
  <c r="M3553" i="1" s="1"/>
  <c r="L3571" i="1"/>
  <c r="M3571" i="1" s="1"/>
  <c r="L3592" i="1"/>
  <c r="M3592" i="1" s="1"/>
  <c r="L3611" i="1"/>
  <c r="M3611" i="1" s="1"/>
  <c r="L3628" i="1"/>
  <c r="M3628" i="1" s="1"/>
  <c r="L3647" i="1"/>
  <c r="M3647" i="1" s="1"/>
  <c r="L3665" i="1"/>
  <c r="M3665" i="1" s="1"/>
  <c r="L3686" i="1"/>
  <c r="M3686" i="1" s="1"/>
  <c r="L3703" i="1"/>
  <c r="M3703" i="1" s="1"/>
  <c r="L3722" i="1"/>
  <c r="M3722" i="1" s="1"/>
  <c r="L3741" i="1"/>
  <c r="M3741" i="1" s="1"/>
  <c r="L3758" i="1"/>
  <c r="M3758" i="1" s="1"/>
  <c r="L3780" i="1"/>
  <c r="M3780" i="1" s="1"/>
  <c r="L3797" i="1"/>
  <c r="M3797" i="1" s="1"/>
  <c r="L3815" i="1"/>
  <c r="M3815" i="1" s="1"/>
  <c r="L3833" i="1"/>
  <c r="M3833" i="1" s="1"/>
  <c r="L3852" i="1"/>
  <c r="M3852" i="1" s="1"/>
  <c r="L3873" i="1"/>
  <c r="M3873" i="1" s="1"/>
  <c r="L3890" i="1"/>
  <c r="M3890" i="1" s="1"/>
  <c r="L3910" i="1"/>
  <c r="M3910" i="1" s="1"/>
  <c r="L3927" i="1"/>
  <c r="M3927" i="1" s="1"/>
  <c r="L3945" i="1"/>
  <c r="M3945" i="1" s="1"/>
  <c r="L3966" i="1"/>
  <c r="M3966" i="1" s="1"/>
  <c r="L3984" i="1"/>
  <c r="M3984" i="1" s="1"/>
  <c r="L4002" i="1"/>
  <c r="M4002" i="1" s="1"/>
  <c r="L4021" i="1"/>
  <c r="M4021" i="1" s="1"/>
  <c r="L4039" i="1"/>
  <c r="M4039" i="1" s="1"/>
  <c r="L4059" i="1"/>
  <c r="M4059" i="1" s="1"/>
  <c r="L4079" i="1"/>
  <c r="M4079" i="1" s="1"/>
  <c r="L4096" i="1"/>
  <c r="M4096" i="1" s="1"/>
  <c r="L4114" i="1"/>
  <c r="M4114" i="1" s="1"/>
  <c r="L4132" i="1"/>
  <c r="M4132" i="1" s="1"/>
  <c r="L4153" i="1"/>
  <c r="M4153" i="1" s="1"/>
  <c r="L4171" i="1"/>
  <c r="M4171" i="1" s="1"/>
  <c r="L4189" i="1"/>
  <c r="M4189" i="1" s="1"/>
  <c r="L4207" i="1"/>
  <c r="M4207" i="1" s="1"/>
  <c r="L4226" i="1"/>
  <c r="M4226" i="1" s="1"/>
  <c r="L4246" i="1"/>
  <c r="M4246" i="1" s="1"/>
  <c r="L4265" i="1"/>
  <c r="M4265" i="1" s="1"/>
  <c r="L4283" i="1"/>
  <c r="M4283" i="1" s="1"/>
  <c r="L4301" i="1"/>
  <c r="M4301" i="1" s="1"/>
  <c r="L4319" i="1"/>
  <c r="M4319" i="1" s="1"/>
  <c r="L4341" i="1"/>
  <c r="M4341" i="1" s="1"/>
  <c r="L4358" i="1"/>
  <c r="M4358" i="1" s="1"/>
  <c r="L4375" i="1"/>
  <c r="M4375" i="1" s="1"/>
  <c r="L4395" i="1"/>
  <c r="M4395" i="1" s="1"/>
  <c r="L4413" i="1"/>
  <c r="M4413" i="1" s="1"/>
  <c r="L4433" i="1"/>
  <c r="M4433" i="1" s="1"/>
  <c r="L4452" i="1"/>
  <c r="M4452" i="1" s="1"/>
  <c r="L4469" i="1"/>
  <c r="M4469" i="1" s="1"/>
  <c r="L4488" i="1"/>
  <c r="M4488" i="1" s="1"/>
  <c r="L4506" i="1"/>
  <c r="M4506" i="1" s="1"/>
  <c r="L4527" i="1"/>
  <c r="M4527" i="1" s="1"/>
  <c r="L4545" i="1"/>
  <c r="M4545" i="1" s="1"/>
  <c r="L4564" i="1"/>
  <c r="M4564" i="1" s="1"/>
  <c r="L4582" i="1"/>
  <c r="M4582" i="1" s="1"/>
  <c r="L4599" i="1"/>
  <c r="M4599" i="1" s="1"/>
  <c r="L4621" i="1"/>
  <c r="M4621" i="1" s="1"/>
  <c r="L4638" i="1"/>
  <c r="M4638" i="1" s="1"/>
  <c r="L4657" i="1"/>
  <c r="M4657" i="1" s="1"/>
  <c r="L4674" i="1"/>
  <c r="M4674" i="1" s="1"/>
  <c r="L4694" i="1"/>
  <c r="M4694" i="1" s="1"/>
  <c r="L4714" i="1"/>
  <c r="M4714" i="1" s="1"/>
  <c r="L4731" i="1"/>
  <c r="M4731" i="1" s="1"/>
  <c r="L4751" i="1"/>
  <c r="M4751" i="1" s="1"/>
  <c r="L4767" i="1"/>
  <c r="M4767" i="1" s="1"/>
  <c r="L4784" i="1"/>
  <c r="M4784" i="1" s="1"/>
  <c r="L4803" i="1"/>
  <c r="M4803" i="1" s="1"/>
  <c r="L4820" i="1"/>
  <c r="M4820" i="1" s="1"/>
  <c r="L4836" i="1"/>
  <c r="M4836" i="1" s="1"/>
  <c r="L4852" i="1"/>
  <c r="M4852" i="1" s="1"/>
  <c r="L4870" i="1"/>
  <c r="M4870" i="1" s="1"/>
  <c r="L4888" i="1"/>
  <c r="M4888" i="1" s="1"/>
  <c r="L4905" i="1"/>
  <c r="M4905" i="1" s="1"/>
  <c r="L4922" i="1"/>
  <c r="M4922" i="1" s="1"/>
  <c r="L4939" i="1"/>
  <c r="M4939" i="1" s="1"/>
  <c r="L4955" i="1"/>
  <c r="M4955" i="1" s="1"/>
  <c r="L9" i="1"/>
  <c r="M9" i="1" s="1"/>
  <c r="L36" i="1"/>
  <c r="M36" i="1" s="1"/>
  <c r="L70" i="1"/>
  <c r="M70" i="1" s="1"/>
  <c r="L97" i="1"/>
  <c r="M97" i="1" s="1"/>
  <c r="L127" i="1"/>
  <c r="M127" i="1" s="1"/>
  <c r="L161" i="1"/>
  <c r="M161" i="1" s="1"/>
  <c r="L188" i="1"/>
  <c r="M188" i="1" s="1"/>
  <c r="L217" i="1"/>
  <c r="M217" i="1" s="1"/>
  <c r="L252" i="1"/>
  <c r="M252" i="1" s="1"/>
  <c r="L280" i="1"/>
  <c r="M280" i="1" s="1"/>
  <c r="L309" i="1"/>
  <c r="M309" i="1" s="1"/>
  <c r="L340" i="1"/>
  <c r="M340" i="1" s="1"/>
  <c r="L367" i="1"/>
  <c r="M367" i="1" s="1"/>
  <c r="L395" i="1"/>
  <c r="M395" i="1" s="1"/>
  <c r="L428" i="1"/>
  <c r="M428" i="1" s="1"/>
  <c r="L457" i="1"/>
  <c r="M457" i="1" s="1"/>
  <c r="L484" i="1"/>
  <c r="M484" i="1" s="1"/>
  <c r="L515" i="1"/>
  <c r="M515" i="1" s="1"/>
  <c r="L539" i="1"/>
  <c r="M539" i="1" s="1"/>
  <c r="L565" i="1"/>
  <c r="M565" i="1" s="1"/>
  <c r="L594" i="1"/>
  <c r="M594" i="1" s="1"/>
  <c r="L616" i="1"/>
  <c r="M616" i="1" s="1"/>
  <c r="L648" i="1"/>
  <c r="M648" i="1" s="1"/>
  <c r="L672" i="1"/>
  <c r="M672" i="1" s="1"/>
  <c r="L698" i="1"/>
  <c r="M698" i="1" s="1"/>
  <c r="L720" i="1"/>
  <c r="M720" i="1" s="1"/>
  <c r="L744" i="1"/>
  <c r="M744" i="1" s="1"/>
  <c r="L772" i="1"/>
  <c r="M772" i="1" s="1"/>
  <c r="L796" i="1"/>
  <c r="M796" i="1" s="1"/>
  <c r="L820" i="1"/>
  <c r="M820" i="1" s="1"/>
  <c r="L843" i="1"/>
  <c r="M843" i="1" s="1"/>
  <c r="L869" i="1"/>
  <c r="M869" i="1" s="1"/>
  <c r="L895" i="1"/>
  <c r="M895" i="1" s="1"/>
  <c r="L919" i="1"/>
  <c r="M919" i="1" s="1"/>
  <c r="L943" i="1"/>
  <c r="M943" i="1" s="1"/>
  <c r="L967" i="1"/>
  <c r="M967" i="1" s="1"/>
  <c r="L991" i="1"/>
  <c r="M991" i="1" s="1"/>
  <c r="L1018" i="1"/>
  <c r="M1018" i="1" s="1"/>
  <c r="L1044" i="1"/>
  <c r="M1044" i="1" s="1"/>
  <c r="L1068" i="1"/>
  <c r="M1068" i="1" s="1"/>
  <c r="L1091" i="1"/>
  <c r="M1091" i="1" s="1"/>
  <c r="L1115" i="1"/>
  <c r="M1115" i="1" s="1"/>
  <c r="L1143" i="1"/>
  <c r="M1143" i="1" s="1"/>
  <c r="L1167" i="1"/>
  <c r="M1167" i="1" s="1"/>
  <c r="L1189" i="1"/>
  <c r="M1189" i="1" s="1"/>
  <c r="L1215" i="1"/>
  <c r="M1215" i="1" s="1"/>
  <c r="L1239" i="1"/>
  <c r="M1239" i="1" s="1"/>
  <c r="L1267" i="1"/>
  <c r="M1267" i="1" s="1"/>
  <c r="L1288" i="1"/>
  <c r="M1288" i="1" s="1"/>
  <c r="L1314" i="1"/>
  <c r="M1314" i="1" s="1"/>
  <c r="L1338" i="1"/>
  <c r="M1338" i="1" s="1"/>
  <c r="L1360" i="1"/>
  <c r="M1360" i="1" s="1"/>
  <c r="L1389" i="1"/>
  <c r="M1389" i="1" s="1"/>
  <c r="L1413" i="1"/>
  <c r="M1413" i="1" s="1"/>
  <c r="L1439" i="1"/>
  <c r="M1439" i="1" s="1"/>
  <c r="L1461" i="1"/>
  <c r="M1461" i="1" s="1"/>
  <c r="L1487" i="1"/>
  <c r="M1487" i="1" s="1"/>
  <c r="L1513" i="1"/>
  <c r="M1513" i="1" s="1"/>
  <c r="L1539" i="1"/>
  <c r="M1539" i="1" s="1"/>
  <c r="L1560" i="1"/>
  <c r="M1560" i="1" s="1"/>
  <c r="L1584" i="1"/>
  <c r="M1584" i="1" s="1"/>
  <c r="L1610" i="1"/>
  <c r="M1610" i="1" s="1"/>
  <c r="L1634" i="1"/>
  <c r="M1634" i="1" s="1"/>
  <c r="L1660" i="1"/>
  <c r="M1660" i="1" s="1"/>
  <c r="L1684" i="1"/>
  <c r="M1684" i="1" s="1"/>
  <c r="L1709" i="1"/>
  <c r="M1709" i="1" s="1"/>
  <c r="L1729" i="1"/>
  <c r="M1729" i="1" s="1"/>
  <c r="L1755" i="1"/>
  <c r="M1755" i="1" s="1"/>
  <c r="L1776" i="1"/>
  <c r="M1776" i="1" s="1"/>
  <c r="L1797" i="1"/>
  <c r="M1797" i="1" s="1"/>
  <c r="L1819" i="1"/>
  <c r="M1819" i="1" s="1"/>
  <c r="L1841" i="1"/>
  <c r="M1841" i="1" s="1"/>
  <c r="L1867" i="1"/>
  <c r="M1867" i="1" s="1"/>
  <c r="L1887" i="1"/>
  <c r="M1887" i="1" s="1"/>
  <c r="L1911" i="1"/>
  <c r="M1911" i="1" s="1"/>
  <c r="L1932" i="1"/>
  <c r="M1932" i="1" s="1"/>
  <c r="L1953" i="1"/>
  <c r="M1953" i="1" s="1"/>
  <c r="L1979" i="1"/>
  <c r="M1979" i="1" s="1"/>
  <c r="L1999" i="1"/>
  <c r="M1999" i="1" s="1"/>
  <c r="L2023" i="1"/>
  <c r="M2023" i="1" s="1"/>
  <c r="L2043" i="1"/>
  <c r="M2043" i="1" s="1"/>
  <c r="L2067" i="1"/>
  <c r="M2067" i="1" s="1"/>
  <c r="L2090" i="1"/>
  <c r="M2090" i="1" s="1"/>
  <c r="L2113" i="1"/>
  <c r="M2113" i="1" s="1"/>
  <c r="L2134" i="1"/>
  <c r="M2134" i="1" s="1"/>
  <c r="L2155" i="1"/>
  <c r="M2155" i="1" s="1"/>
  <c r="L2178" i="1"/>
  <c r="M2178" i="1" s="1"/>
  <c r="L2198" i="1"/>
  <c r="M2198" i="1" s="1"/>
  <c r="L2222" i="1"/>
  <c r="M2222" i="1" s="1"/>
  <c r="L2241" i="1"/>
  <c r="M2241" i="1" s="1"/>
  <c r="L2260" i="1"/>
  <c r="M2260" i="1" s="1"/>
  <c r="L2280" i="1"/>
  <c r="M2280" i="1" s="1"/>
  <c r="L2302" i="1"/>
  <c r="M2302" i="1" s="1"/>
  <c r="L2321" i="1"/>
  <c r="M2321" i="1" s="1"/>
  <c r="L2341" i="1"/>
  <c r="M2341" i="1" s="1"/>
  <c r="L2362" i="1"/>
  <c r="M2362" i="1" s="1"/>
  <c r="L2382" i="1"/>
  <c r="M2382" i="1" s="1"/>
  <c r="L2401" i="1"/>
  <c r="M2401" i="1" s="1"/>
  <c r="L2424" i="1"/>
  <c r="M2424" i="1" s="1"/>
  <c r="L2445" i="1"/>
  <c r="M2445" i="1" s="1"/>
  <c r="L2464" i="1"/>
  <c r="M2464" i="1" s="1"/>
  <c r="L2486" i="1"/>
  <c r="M2486" i="1" s="1"/>
  <c r="L2505" i="1"/>
  <c r="M2505" i="1" s="1"/>
  <c r="L2525" i="1"/>
  <c r="M2525" i="1" s="1"/>
  <c r="L2544" i="1"/>
  <c r="M2544" i="1" s="1"/>
  <c r="L2567" i="1"/>
  <c r="M2567" i="1" s="1"/>
  <c r="L2586" i="1"/>
  <c r="M2586" i="1" s="1"/>
  <c r="L2605" i="1"/>
  <c r="M2605" i="1" s="1"/>
  <c r="L2628" i="1"/>
  <c r="M2628" i="1" s="1"/>
  <c r="L2646" i="1"/>
  <c r="M2646" i="1" s="1"/>
  <c r="L2668" i="1"/>
  <c r="M2668" i="1" s="1"/>
  <c r="L2689" i="1"/>
  <c r="M2689" i="1" s="1"/>
  <c r="L2710" i="1"/>
  <c r="M2710" i="1" s="1"/>
  <c r="L2728" i="1"/>
  <c r="M2728" i="1" s="1"/>
  <c r="L2751" i="1"/>
  <c r="M2751" i="1" s="1"/>
  <c r="L2771" i="1"/>
  <c r="M2771" i="1" s="1"/>
  <c r="L2788" i="1"/>
  <c r="M2788" i="1" s="1"/>
  <c r="L2807" i="1"/>
  <c r="M2807" i="1" s="1"/>
  <c r="L2825" i="1"/>
  <c r="M2825" i="1" s="1"/>
  <c r="L2845" i="1"/>
  <c r="M2845" i="1" s="1"/>
  <c r="L2865" i="1"/>
  <c r="M2865" i="1" s="1"/>
  <c r="L2882" i="1"/>
  <c r="M2882" i="1" s="1"/>
  <c r="L2901" i="1"/>
  <c r="M2901" i="1" s="1"/>
  <c r="L2918" i="1"/>
  <c r="M2918" i="1" s="1"/>
  <c r="L2940" i="1"/>
  <c r="M2940" i="1" s="1"/>
  <c r="L2957" i="1"/>
  <c r="M2957" i="1" s="1"/>
  <c r="L2975" i="1"/>
  <c r="M2975" i="1" s="1"/>
  <c r="L2994" i="1"/>
  <c r="M2994" i="1" s="1"/>
  <c r="L3012" i="1"/>
  <c r="M3012" i="1" s="1"/>
  <c r="L3033" i="1"/>
  <c r="M3033" i="1" s="1"/>
  <c r="L3051" i="1"/>
  <c r="M3051" i="1" s="1"/>
  <c r="L3069" i="1"/>
  <c r="M3069" i="1" s="1"/>
  <c r="L3087" i="1"/>
  <c r="M3087" i="1" s="1"/>
  <c r="L3105" i="1"/>
  <c r="M3105" i="1" s="1"/>
  <c r="L3126" i="1"/>
  <c r="M3126" i="1" s="1"/>
  <c r="L3144" i="1"/>
  <c r="M3144" i="1" s="1"/>
  <c r="L3162" i="1"/>
  <c r="M3162" i="1" s="1"/>
  <c r="L3181" i="1"/>
  <c r="M3181" i="1" s="1"/>
  <c r="L3198" i="1"/>
  <c r="M3198" i="1" s="1"/>
  <c r="L3219" i="1"/>
  <c r="M3219" i="1" s="1"/>
  <c r="L3238" i="1"/>
  <c r="M3238" i="1" s="1"/>
  <c r="L3256" i="1"/>
  <c r="M3256" i="1" s="1"/>
  <c r="L3274" i="1"/>
  <c r="M3274" i="1" s="1"/>
  <c r="L3293" i="1"/>
  <c r="M3293" i="1" s="1"/>
  <c r="L3313" i="1"/>
  <c r="M3313" i="1" s="1"/>
  <c r="L3330" i="1"/>
  <c r="M3330" i="1" s="1"/>
  <c r="L3350" i="1"/>
  <c r="M3350" i="1" s="1"/>
  <c r="L3367" i="1"/>
  <c r="M3367" i="1" s="1"/>
  <c r="L3386" i="1"/>
  <c r="M3386" i="1" s="1"/>
  <c r="L3407" i="1"/>
  <c r="M3407" i="1" s="1"/>
  <c r="L3425" i="1"/>
  <c r="M3425" i="1" s="1"/>
  <c r="L3443" i="1"/>
  <c r="M3443" i="1" s="1"/>
  <c r="L3460" i="1"/>
  <c r="M3460" i="1" s="1"/>
  <c r="L3480" i="1"/>
  <c r="M3480" i="1" s="1"/>
  <c r="L3499" i="1"/>
  <c r="M3499" i="1" s="1"/>
  <c r="L3518" i="1"/>
  <c r="M3518" i="1" s="1"/>
  <c r="L3537" i="1"/>
  <c r="M3537" i="1" s="1"/>
  <c r="L3555" i="1"/>
  <c r="M3555" i="1" s="1"/>
  <c r="L3573" i="1"/>
  <c r="M3573" i="1" s="1"/>
  <c r="L3594" i="1"/>
  <c r="M3594" i="1" s="1"/>
  <c r="L3612" i="1"/>
  <c r="M3612" i="1" s="1"/>
  <c r="L3629" i="1"/>
  <c r="M3629" i="1" s="1"/>
  <c r="L3648" i="1"/>
  <c r="M3648" i="1" s="1"/>
  <c r="L3666" i="1"/>
  <c r="M3666" i="1" s="1"/>
  <c r="L3687" i="1"/>
  <c r="M3687" i="1" s="1"/>
  <c r="L3705" i="1"/>
  <c r="M3705" i="1" s="1"/>
  <c r="L3723" i="1"/>
  <c r="M3723" i="1" s="1"/>
  <c r="L3742" i="1"/>
  <c r="M3742" i="1" s="1"/>
  <c r="L3759" i="1"/>
  <c r="M3759" i="1" s="1"/>
  <c r="L3781" i="1"/>
  <c r="M3781" i="1" s="1"/>
  <c r="L3798" i="1"/>
  <c r="M3798" i="1" s="1"/>
  <c r="L3817" i="1"/>
  <c r="M3817" i="1" s="1"/>
  <c r="L3835" i="1"/>
  <c r="M3835" i="1" s="1"/>
  <c r="L3853" i="1"/>
  <c r="M3853" i="1" s="1"/>
  <c r="L3874" i="1"/>
  <c r="M3874" i="1" s="1"/>
  <c r="L3892" i="1"/>
  <c r="M3892" i="1" s="1"/>
  <c r="L3911" i="1"/>
  <c r="M3911" i="1" s="1"/>
  <c r="L3928" i="1"/>
  <c r="M3928" i="1" s="1"/>
  <c r="L3946" i="1"/>
  <c r="M3946" i="1" s="1"/>
  <c r="L3967" i="1"/>
  <c r="M3967" i="1" s="1"/>
  <c r="L3985" i="1"/>
  <c r="M3985" i="1" s="1"/>
  <c r="L4003" i="1"/>
  <c r="M4003" i="1" s="1"/>
  <c r="L4022" i="1"/>
  <c r="M4022" i="1" s="1"/>
  <c r="L4041" i="1"/>
  <c r="M4041" i="1" s="1"/>
  <c r="L4060" i="1"/>
  <c r="M4060" i="1" s="1"/>
  <c r="L4080" i="1"/>
  <c r="M4080" i="1" s="1"/>
  <c r="L4097" i="1"/>
  <c r="M4097" i="1" s="1"/>
  <c r="L4115" i="1"/>
  <c r="M4115" i="1" s="1"/>
  <c r="L4133" i="1"/>
  <c r="M4133" i="1" s="1"/>
  <c r="L4154" i="1"/>
  <c r="M4154" i="1" s="1"/>
  <c r="L4173" i="1"/>
  <c r="M4173" i="1" s="1"/>
  <c r="L4190" i="1"/>
  <c r="M4190" i="1" s="1"/>
  <c r="L4210" i="1"/>
  <c r="M4210" i="1" s="1"/>
  <c r="L4227" i="1"/>
  <c r="M4227" i="1" s="1"/>
  <c r="L4247" i="1"/>
  <c r="M4247" i="1" s="1"/>
  <c r="L4266" i="1"/>
  <c r="M4266" i="1" s="1"/>
  <c r="L4284" i="1"/>
  <c r="M4284" i="1" s="1"/>
  <c r="L4302" i="1"/>
  <c r="M4302" i="1" s="1"/>
  <c r="L4321" i="1"/>
  <c r="M4321" i="1" s="1"/>
  <c r="L4342" i="1"/>
  <c r="M4342" i="1" s="1"/>
  <c r="L4359" i="1"/>
  <c r="M4359" i="1" s="1"/>
  <c r="L4378" i="1"/>
  <c r="M4378" i="1" s="1"/>
  <c r="L4396" i="1"/>
  <c r="M4396" i="1" s="1"/>
  <c r="L4414" i="1"/>
  <c r="M4414" i="1" s="1"/>
  <c r="L4435" i="1"/>
  <c r="M4435" i="1" s="1"/>
  <c r="L4453" i="1"/>
  <c r="M4453" i="1" s="1"/>
  <c r="L4471" i="1"/>
  <c r="M4471" i="1" s="1"/>
  <c r="L4489" i="1"/>
  <c r="M4489" i="1" s="1"/>
  <c r="L4507" i="1"/>
  <c r="M4507" i="1" s="1"/>
  <c r="L4528" i="1"/>
  <c r="M4528" i="1" s="1"/>
  <c r="L4546" i="1"/>
  <c r="M4546" i="1" s="1"/>
  <c r="L4565" i="1"/>
  <c r="M4565" i="1" s="1"/>
  <c r="L4583" i="1"/>
  <c r="M4583" i="1" s="1"/>
  <c r="L4600" i="1"/>
  <c r="M4600" i="1" s="1"/>
  <c r="L4622" i="1"/>
  <c r="M4622" i="1" s="1"/>
  <c r="L4639" i="1"/>
  <c r="M4639" i="1" s="1"/>
  <c r="L4658" i="1"/>
  <c r="M4658" i="1" s="1"/>
  <c r="L4675" i="1"/>
  <c r="M4675" i="1" s="1"/>
  <c r="L4695" i="1"/>
  <c r="M4695" i="1" s="1"/>
  <c r="L4715" i="1"/>
  <c r="M4715" i="1" s="1"/>
  <c r="L4733" i="1"/>
  <c r="M4733" i="1" s="1"/>
  <c r="L4752" i="1"/>
  <c r="M4752" i="1" s="1"/>
  <c r="L4768" i="1"/>
  <c r="M4768" i="1" s="1"/>
  <c r="L4785" i="1"/>
  <c r="M4785" i="1" s="1"/>
  <c r="L4804" i="1"/>
  <c r="M4804" i="1" s="1"/>
  <c r="L4821" i="1"/>
  <c r="M4821" i="1" s="1"/>
  <c r="L4837" i="1"/>
  <c r="M4837" i="1" s="1"/>
  <c r="L4855" i="1"/>
  <c r="M4855" i="1" s="1"/>
  <c r="L4871" i="1"/>
  <c r="M4871" i="1" s="1"/>
  <c r="L12" i="1"/>
  <c r="M12" i="1" s="1"/>
  <c r="L50" i="1"/>
  <c r="M50" i="1" s="1"/>
  <c r="L91" i="1"/>
  <c r="M91" i="1" s="1"/>
  <c r="L131" i="1"/>
  <c r="M131" i="1" s="1"/>
  <c r="L168" i="1"/>
  <c r="M168" i="1" s="1"/>
  <c r="L206" i="1"/>
  <c r="M206" i="1" s="1"/>
  <c r="L253" i="1"/>
  <c r="M253" i="1" s="1"/>
  <c r="L294" i="1"/>
  <c r="M294" i="1" s="1"/>
  <c r="L326" i="1"/>
  <c r="M326" i="1" s="1"/>
  <c r="L371" i="1"/>
  <c r="M371" i="1" s="1"/>
  <c r="L409" i="1"/>
  <c r="M409" i="1" s="1"/>
  <c r="L450" i="1"/>
  <c r="M450" i="1" s="1"/>
  <c r="L485" i="1"/>
  <c r="M485" i="1" s="1"/>
  <c r="L521" i="1"/>
  <c r="M521" i="1" s="1"/>
  <c r="L553" i="1"/>
  <c r="M553" i="1" s="1"/>
  <c r="L595" i="1"/>
  <c r="M595" i="1" s="1"/>
  <c r="L629" i="1"/>
  <c r="M629" i="1" s="1"/>
  <c r="L662" i="1"/>
  <c r="M662" i="1" s="1"/>
  <c r="L699" i="1"/>
  <c r="M699" i="1" s="1"/>
  <c r="L732" i="1"/>
  <c r="M732" i="1" s="1"/>
  <c r="L759" i="1"/>
  <c r="M759" i="1" s="1"/>
  <c r="L799" i="1"/>
  <c r="M799" i="1" s="1"/>
  <c r="L827" i="1"/>
  <c r="M827" i="1" s="1"/>
  <c r="L859" i="1"/>
  <c r="M859" i="1" s="1"/>
  <c r="L898" i="1"/>
  <c r="M898" i="1" s="1"/>
  <c r="L927" i="1"/>
  <c r="M927" i="1" s="1"/>
  <c r="L959" i="1"/>
  <c r="M959" i="1" s="1"/>
  <c r="L995" i="1"/>
  <c r="M995" i="1" s="1"/>
  <c r="L1026" i="1"/>
  <c r="M1026" i="1" s="1"/>
  <c r="L1057" i="1"/>
  <c r="M1057" i="1" s="1"/>
  <c r="L1095" i="1"/>
  <c r="M1095" i="1" s="1"/>
  <c r="L1127" i="1"/>
  <c r="M1127" i="1" s="1"/>
  <c r="L1154" i="1"/>
  <c r="M1154" i="1" s="1"/>
  <c r="L1194" i="1"/>
  <c r="M1194" i="1" s="1"/>
  <c r="L1225" i="1"/>
  <c r="M1225" i="1" s="1"/>
  <c r="L1254" i="1"/>
  <c r="M1254" i="1" s="1"/>
  <c r="L1290" i="1"/>
  <c r="M1290" i="1" s="1"/>
  <c r="L1320" i="1"/>
  <c r="M1320" i="1" s="1"/>
  <c r="L1354" i="1"/>
  <c r="M1354" i="1" s="1"/>
  <c r="L1390" i="1"/>
  <c r="M1390" i="1" s="1"/>
  <c r="L1419" i="1"/>
  <c r="M1419" i="1" s="1"/>
  <c r="L1454" i="1"/>
  <c r="M1454" i="1" s="1"/>
  <c r="L1488" i="1"/>
  <c r="M1488" i="1" s="1"/>
  <c r="L1519" i="1"/>
  <c r="M1519" i="1" s="1"/>
  <c r="L1547" i="1"/>
  <c r="M1547" i="1" s="1"/>
  <c r="L1587" i="1"/>
  <c r="M1587" i="1" s="1"/>
  <c r="L1618" i="1"/>
  <c r="M1618" i="1" s="1"/>
  <c r="L1647" i="1"/>
  <c r="M1647" i="1" s="1"/>
  <c r="L1685" i="1"/>
  <c r="M1685" i="1" s="1"/>
  <c r="L1716" i="1"/>
  <c r="M1716" i="1" s="1"/>
  <c r="L1743" i="1"/>
  <c r="M1743" i="1" s="1"/>
  <c r="L1777" i="1"/>
  <c r="M1777" i="1" s="1"/>
  <c r="L1804" i="1"/>
  <c r="M1804" i="1" s="1"/>
  <c r="L1834" i="1"/>
  <c r="M1834" i="1" s="1"/>
  <c r="L1869" i="1"/>
  <c r="M1869" i="1" s="1"/>
  <c r="L1896" i="1"/>
  <c r="M1896" i="1" s="1"/>
  <c r="L1925" i="1"/>
  <c r="M1925" i="1" s="1"/>
  <c r="L1956" i="1"/>
  <c r="M1956" i="1" s="1"/>
  <c r="L1984" i="1"/>
  <c r="M1984" i="1" s="1"/>
  <c r="L2011" i="1"/>
  <c r="M2011" i="1" s="1"/>
  <c r="L2044" i="1"/>
  <c r="M2044" i="1" s="1"/>
  <c r="L2074" i="1"/>
  <c r="M2074" i="1" s="1"/>
  <c r="L2102" i="1"/>
  <c r="M2102" i="1" s="1"/>
  <c r="L2136" i="1"/>
  <c r="M2136" i="1" s="1"/>
  <c r="L2165" i="1"/>
  <c r="M2165" i="1" s="1"/>
  <c r="L2190" i="1"/>
  <c r="M2190" i="1" s="1"/>
  <c r="L2223" i="1"/>
  <c r="M2223" i="1" s="1"/>
  <c r="L2246" i="1"/>
  <c r="M2246" i="1" s="1"/>
  <c r="L2272" i="1"/>
  <c r="M2272" i="1" s="1"/>
  <c r="L2303" i="1"/>
  <c r="M2303" i="1" s="1"/>
  <c r="L2327" i="1"/>
  <c r="M2327" i="1" s="1"/>
  <c r="L2354" i="1"/>
  <c r="M2354" i="1" s="1"/>
  <c r="L2383" i="1"/>
  <c r="M2383" i="1" s="1"/>
  <c r="L2411" i="1"/>
  <c r="M2411" i="1" s="1"/>
  <c r="L2434" i="1"/>
  <c r="M2434" i="1" s="1"/>
  <c r="L2465" i="1"/>
  <c r="M2465" i="1" s="1"/>
  <c r="L2490" i="1"/>
  <c r="M2490" i="1" s="1"/>
  <c r="L2517" i="1"/>
  <c r="M2517" i="1" s="1"/>
  <c r="L2548" i="1"/>
  <c r="M2548" i="1" s="1"/>
  <c r="L2571" i="1"/>
  <c r="M2571" i="1" s="1"/>
  <c r="L2599" i="1"/>
  <c r="M2599" i="1" s="1"/>
  <c r="L2629" i="1"/>
  <c r="M2629" i="1" s="1"/>
  <c r="L2654" i="1"/>
  <c r="M2654" i="1" s="1"/>
  <c r="L2680" i="1"/>
  <c r="M2680" i="1" s="1"/>
  <c r="L2711" i="1"/>
  <c r="M2711" i="1" s="1"/>
  <c r="L2737" i="1"/>
  <c r="M2737" i="1" s="1"/>
  <c r="L2761" i="1"/>
  <c r="M2761" i="1" s="1"/>
  <c r="L2789" i="1"/>
  <c r="M2789" i="1" s="1"/>
  <c r="L2814" i="1"/>
  <c r="M2814" i="1" s="1"/>
  <c r="L2837" i="1"/>
  <c r="M2837" i="1" s="1"/>
  <c r="L2866" i="1"/>
  <c r="M2866" i="1" s="1"/>
  <c r="L2887" i="1"/>
  <c r="M2887" i="1" s="1"/>
  <c r="L2911" i="1"/>
  <c r="M2911" i="1" s="1"/>
  <c r="L2941" i="1"/>
  <c r="M2941" i="1" s="1"/>
  <c r="L2962" i="1"/>
  <c r="M2962" i="1" s="1"/>
  <c r="L2987" i="1"/>
  <c r="M2987" i="1" s="1"/>
  <c r="L3015" i="1"/>
  <c r="M3015" i="1" s="1"/>
  <c r="L3038" i="1"/>
  <c r="M3038" i="1" s="1"/>
  <c r="L3062" i="1"/>
  <c r="M3062" i="1" s="1"/>
  <c r="L3088" i="1"/>
  <c r="M3088" i="1" s="1"/>
  <c r="L3113" i="1"/>
  <c r="M3113" i="1" s="1"/>
  <c r="L3136" i="1"/>
  <c r="M3136" i="1" s="1"/>
  <c r="L3165" i="1"/>
  <c r="M3165" i="1" s="1"/>
  <c r="L3189" i="1"/>
  <c r="M3189" i="1" s="1"/>
  <c r="L3210" i="1"/>
  <c r="M3210" i="1" s="1"/>
  <c r="L3239" i="1"/>
  <c r="M3239" i="1" s="1"/>
  <c r="L3261" i="1"/>
  <c r="M3261" i="1" s="1"/>
  <c r="L3286" i="1"/>
  <c r="M3286" i="1" s="1"/>
  <c r="L3314" i="1"/>
  <c r="M3314" i="1" s="1"/>
  <c r="L3337" i="1"/>
  <c r="M3337" i="1" s="1"/>
  <c r="L3361" i="1"/>
  <c r="M3361" i="1" s="1"/>
  <c r="L3389" i="1"/>
  <c r="M3389" i="1" s="1"/>
  <c r="L3412" i="1"/>
  <c r="M3412" i="1" s="1"/>
  <c r="L3437" i="1"/>
  <c r="M3437" i="1" s="1"/>
  <c r="L3461" i="1"/>
  <c r="M3461" i="1" s="1"/>
  <c r="L3486" i="1"/>
  <c r="M3486" i="1" s="1"/>
  <c r="L3509" i="1"/>
  <c r="M3509" i="1" s="1"/>
  <c r="L3538" i="1"/>
  <c r="M3538" i="1" s="1"/>
  <c r="L3562" i="1"/>
  <c r="M3562" i="1" s="1"/>
  <c r="L3585" i="1"/>
  <c r="M3585" i="1" s="1"/>
  <c r="L3613" i="1"/>
  <c r="M3613" i="1" s="1"/>
  <c r="L3636" i="1"/>
  <c r="M3636" i="1" s="1"/>
  <c r="L3660" i="1"/>
  <c r="M3660" i="1" s="1"/>
  <c r="L3688" i="1"/>
  <c r="M3688" i="1" s="1"/>
  <c r="L3710" i="1"/>
  <c r="M3710" i="1" s="1"/>
  <c r="L3735" i="1"/>
  <c r="M3735" i="1" s="1"/>
  <c r="L3765" i="1"/>
  <c r="M3765" i="1" s="1"/>
  <c r="L3785" i="1"/>
  <c r="M3785" i="1" s="1"/>
  <c r="L3810" i="1"/>
  <c r="M3810" i="1" s="1"/>
  <c r="L3837" i="1"/>
  <c r="M3837" i="1" s="1"/>
  <c r="L3861" i="1"/>
  <c r="M3861" i="1" s="1"/>
  <c r="L3883" i="1"/>
  <c r="M3883" i="1" s="1"/>
  <c r="L3912" i="1"/>
  <c r="M3912" i="1" s="1"/>
  <c r="L3937" i="1"/>
  <c r="M3937" i="1" s="1"/>
  <c r="L3958" i="1"/>
  <c r="M3958" i="1" s="1"/>
  <c r="L3987" i="1"/>
  <c r="M3987" i="1" s="1"/>
  <c r="L4009" i="1"/>
  <c r="M4009" i="1" s="1"/>
  <c r="L4033" i="1"/>
  <c r="M4033" i="1" s="1"/>
  <c r="L4061" i="1"/>
  <c r="M4061" i="1" s="1"/>
  <c r="L4084" i="1"/>
  <c r="M4084" i="1" s="1"/>
  <c r="L4109" i="1"/>
  <c r="M4109" i="1" s="1"/>
  <c r="L4138" i="1"/>
  <c r="M4138" i="1" s="1"/>
  <c r="L4159" i="1"/>
  <c r="M4159" i="1" s="1"/>
  <c r="L4185" i="1"/>
  <c r="M4185" i="1" s="1"/>
  <c r="L4211" i="1"/>
  <c r="M4211" i="1" s="1"/>
  <c r="L4236" i="1"/>
  <c r="M4236" i="1" s="1"/>
  <c r="L4257" i="1"/>
  <c r="M4257" i="1" s="1"/>
  <c r="L4285" i="1"/>
  <c r="M4285" i="1" s="1"/>
  <c r="L4310" i="1"/>
  <c r="M4310" i="1" s="1"/>
  <c r="L4332" i="1"/>
  <c r="M4332" i="1" s="1"/>
  <c r="L4360" i="1"/>
  <c r="M4360" i="1" s="1"/>
  <c r="L4383" i="1"/>
  <c r="M4383" i="1" s="1"/>
  <c r="L4408" i="1"/>
  <c r="M4408" i="1" s="1"/>
  <c r="L4437" i="1"/>
  <c r="M4437" i="1" s="1"/>
  <c r="L4458" i="1"/>
  <c r="M4458" i="1" s="1"/>
  <c r="L4482" i="1"/>
  <c r="M4482" i="1" s="1"/>
  <c r="L4512" i="1"/>
  <c r="M4512" i="1" s="1"/>
  <c r="L4533" i="1"/>
  <c r="M4533" i="1" s="1"/>
  <c r="L4558" i="1"/>
  <c r="M4558" i="1" s="1"/>
  <c r="L4584" i="1"/>
  <c r="M4584" i="1" s="1"/>
  <c r="L4609" i="1"/>
  <c r="M4609" i="1" s="1"/>
  <c r="L4631" i="1"/>
  <c r="M4631" i="1" s="1"/>
  <c r="L4659" i="1"/>
  <c r="M4659" i="1" s="1"/>
  <c r="L4684" i="1"/>
  <c r="M4684" i="1" s="1"/>
  <c r="L4707" i="1"/>
  <c r="M4707" i="1" s="1"/>
  <c r="L4735" i="1"/>
  <c r="M4735" i="1" s="1"/>
  <c r="L4756" i="1"/>
  <c r="M4756" i="1" s="1"/>
  <c r="L4779" i="1"/>
  <c r="M4779" i="1" s="1"/>
  <c r="L4805" i="1"/>
  <c r="M4805" i="1" s="1"/>
  <c r="L4825" i="1"/>
  <c r="M4825" i="1" s="1"/>
  <c r="L4848" i="1"/>
  <c r="M4848" i="1" s="1"/>
  <c r="L4874" i="1"/>
  <c r="M4874" i="1" s="1"/>
  <c r="L4894" i="1"/>
  <c r="M4894" i="1" s="1"/>
  <c r="L4912" i="1"/>
  <c r="M4912" i="1" s="1"/>
  <c r="L4934" i="1"/>
  <c r="M4934" i="1" s="1"/>
  <c r="L4953" i="1"/>
  <c r="M4953" i="1" s="1"/>
  <c r="L4976" i="1"/>
  <c r="M4976" i="1" s="1"/>
  <c r="L4993" i="1"/>
  <c r="M4993" i="1" s="1"/>
  <c r="L13" i="1"/>
  <c r="M13" i="1" s="1"/>
  <c r="L52" i="1"/>
  <c r="M52" i="1" s="1"/>
  <c r="L92" i="1"/>
  <c r="M92" i="1" s="1"/>
  <c r="L134" i="1"/>
  <c r="M134" i="1" s="1"/>
  <c r="L169" i="1"/>
  <c r="M169" i="1" s="1"/>
  <c r="L208" i="1"/>
  <c r="M208" i="1" s="1"/>
  <c r="L254" i="1"/>
  <c r="M254" i="1" s="1"/>
  <c r="L295" i="1"/>
  <c r="M295" i="1" s="1"/>
  <c r="L328" i="1"/>
  <c r="M328" i="1" s="1"/>
  <c r="L372" i="1"/>
  <c r="M372" i="1" s="1"/>
  <c r="L410" i="1"/>
  <c r="M410" i="1" s="1"/>
  <c r="L451" i="1"/>
  <c r="M451" i="1" s="1"/>
  <c r="L489" i="1"/>
  <c r="M489" i="1" s="1"/>
  <c r="L522" i="1"/>
  <c r="M522" i="1" s="1"/>
  <c r="L559" i="1"/>
  <c r="M559" i="1" s="1"/>
  <c r="L596" i="1"/>
  <c r="M596" i="1" s="1"/>
  <c r="L631" i="1"/>
  <c r="M631" i="1" s="1"/>
  <c r="L663" i="1"/>
  <c r="M663" i="1" s="1"/>
  <c r="L701" i="1"/>
  <c r="M701" i="1" s="1"/>
  <c r="L733" i="1"/>
  <c r="M733" i="1" s="1"/>
  <c r="L760" i="1"/>
  <c r="M760" i="1" s="1"/>
  <c r="L801" i="1"/>
  <c r="M801" i="1" s="1"/>
  <c r="L828" i="1"/>
  <c r="M828" i="1" s="1"/>
  <c r="L861" i="1"/>
  <c r="M861" i="1" s="1"/>
  <c r="L899" i="1"/>
  <c r="M899" i="1" s="1"/>
  <c r="L928" i="1"/>
  <c r="M928" i="1" s="1"/>
  <c r="L960" i="1"/>
  <c r="M960" i="1" s="1"/>
  <c r="L998" i="1"/>
  <c r="M998" i="1" s="1"/>
  <c r="L1029" i="1"/>
  <c r="M1029" i="1" s="1"/>
  <c r="L1060" i="1"/>
  <c r="M1060" i="1" s="1"/>
  <c r="L1096" i="1"/>
  <c r="M1096" i="1" s="1"/>
  <c r="L1128" i="1"/>
  <c r="M1128" i="1" s="1"/>
  <c r="L1155" i="1"/>
  <c r="M1155" i="1" s="1"/>
  <c r="L1195" i="1"/>
  <c r="M1195" i="1" s="1"/>
  <c r="L1228" i="1"/>
  <c r="M1228" i="1" s="1"/>
  <c r="L1255" i="1"/>
  <c r="M1255" i="1" s="1"/>
  <c r="L1291" i="1"/>
  <c r="M1291" i="1" s="1"/>
  <c r="L1323" i="1"/>
  <c r="M1323" i="1" s="1"/>
  <c r="L1356" i="1"/>
  <c r="M1356" i="1" s="1"/>
  <c r="L1391" i="1"/>
  <c r="M1391" i="1" s="1"/>
  <c r="L1423" i="1"/>
  <c r="M1423" i="1" s="1"/>
  <c r="L1455" i="1"/>
  <c r="M1455" i="1" s="1"/>
  <c r="L1491" i="1"/>
  <c r="M1491" i="1" s="1"/>
  <c r="L1523" i="1"/>
  <c r="M1523" i="1" s="1"/>
  <c r="L1555" i="1"/>
  <c r="M1555" i="1" s="1"/>
  <c r="L1588" i="1"/>
  <c r="M1588" i="1" s="1"/>
  <c r="L1623" i="1"/>
  <c r="M1623" i="1" s="1"/>
  <c r="L1648" i="1"/>
  <c r="M1648" i="1" s="1"/>
  <c r="L1686" i="1"/>
  <c r="M1686" i="1" s="1"/>
  <c r="L1717" i="1"/>
  <c r="M1717" i="1" s="1"/>
  <c r="L1744" i="1"/>
  <c r="M1744" i="1" s="1"/>
  <c r="L1779" i="1"/>
  <c r="M1779" i="1" s="1"/>
  <c r="L1805" i="1"/>
  <c r="M1805" i="1" s="1"/>
  <c r="L1836" i="1"/>
  <c r="M1836" i="1" s="1"/>
  <c r="L1870" i="1"/>
  <c r="M1870" i="1" s="1"/>
  <c r="L1897" i="1"/>
  <c r="M1897" i="1" s="1"/>
  <c r="L1926" i="1"/>
  <c r="M1926" i="1" s="1"/>
  <c r="L1960" i="1"/>
  <c r="M1960" i="1" s="1"/>
  <c r="L1987" i="1"/>
  <c r="M1987" i="1" s="1"/>
  <c r="L2015" i="1"/>
  <c r="M2015" i="1" s="1"/>
  <c r="L2045" i="1"/>
  <c r="M2045" i="1" s="1"/>
  <c r="L2076" i="1"/>
  <c r="M2076" i="1" s="1"/>
  <c r="L2103" i="1"/>
  <c r="M2103" i="1" s="1"/>
  <c r="L2137" i="1"/>
  <c r="M2137" i="1" s="1"/>
  <c r="L2167" i="1"/>
  <c r="M2167" i="1" s="1"/>
  <c r="L2194" i="1"/>
  <c r="M2194" i="1" s="1"/>
  <c r="L2224" i="1"/>
  <c r="M2224" i="1" s="1"/>
  <c r="L2247" i="1"/>
  <c r="M2247" i="1" s="1"/>
  <c r="L2273" i="1"/>
  <c r="M2273" i="1" s="1"/>
  <c r="L2304" i="1"/>
  <c r="M2304" i="1" s="1"/>
  <c r="L2330" i="1"/>
  <c r="M2330" i="1" s="1"/>
  <c r="L2355" i="1"/>
  <c r="M2355" i="1" s="1"/>
  <c r="L2385" i="1"/>
  <c r="M2385" i="1" s="1"/>
  <c r="L2412" i="1"/>
  <c r="M2412" i="1" s="1"/>
  <c r="L2436" i="1"/>
  <c r="M2436" i="1" s="1"/>
  <c r="L2466" i="1"/>
  <c r="M2466" i="1" s="1"/>
  <c r="L2493" i="1"/>
  <c r="M2493" i="1" s="1"/>
  <c r="L2519" i="1"/>
  <c r="M2519" i="1" s="1"/>
  <c r="L2550" i="1"/>
  <c r="M2550" i="1" s="1"/>
  <c r="L2574" i="1"/>
  <c r="M2574" i="1" s="1"/>
  <c r="L2601" i="1"/>
  <c r="M2601" i="1" s="1"/>
  <c r="L2631" i="1"/>
  <c r="M2631" i="1" s="1"/>
  <c r="L2657" i="1"/>
  <c r="M2657" i="1" s="1"/>
  <c r="L2681" i="1"/>
  <c r="M2681" i="1" s="1"/>
  <c r="L2712" i="1"/>
  <c r="M2712" i="1" s="1"/>
  <c r="L2738" i="1"/>
  <c r="M2738" i="1" s="1"/>
  <c r="L2762" i="1"/>
  <c r="M2762" i="1" s="1"/>
  <c r="L2790" i="1"/>
  <c r="M2790" i="1" s="1"/>
  <c r="L2815" i="1"/>
  <c r="M2815" i="1" s="1"/>
  <c r="L2838" i="1"/>
  <c r="M2838" i="1" s="1"/>
  <c r="L2867" i="1"/>
  <c r="M2867" i="1" s="1"/>
  <c r="L2891" i="1"/>
  <c r="M2891" i="1" s="1"/>
  <c r="L2914" i="1"/>
  <c r="M2914" i="1" s="1"/>
  <c r="L2942" i="1"/>
  <c r="M2942" i="1" s="1"/>
  <c r="L2964" i="1"/>
  <c r="M2964" i="1" s="1"/>
  <c r="L2988" i="1"/>
  <c r="M2988" i="1" s="1"/>
  <c r="L3016" i="1"/>
  <c r="M3016" i="1" s="1"/>
  <c r="L3039" i="1"/>
  <c r="M3039" i="1" s="1"/>
  <c r="L3064" i="1"/>
  <c r="M3064" i="1" s="1"/>
  <c r="L3089" i="1"/>
  <c r="M3089" i="1" s="1"/>
  <c r="L3114" i="1"/>
  <c r="M3114" i="1" s="1"/>
  <c r="L3137" i="1"/>
  <c r="M3137" i="1" s="1"/>
  <c r="L3166" i="1"/>
  <c r="M3166" i="1" s="1"/>
  <c r="L3190" i="1"/>
  <c r="M3190" i="1" s="1"/>
  <c r="L3211" i="1"/>
  <c r="M3211" i="1" s="1"/>
  <c r="L3241" i="1"/>
  <c r="M3241" i="1" s="1"/>
  <c r="L3265" i="1"/>
  <c r="M3265" i="1" s="1"/>
  <c r="L3287" i="1"/>
  <c r="M3287" i="1" s="1"/>
  <c r="L3315" i="1"/>
  <c r="M3315" i="1" s="1"/>
  <c r="L3338" i="1"/>
  <c r="M3338" i="1" s="1"/>
  <c r="L3362" i="1"/>
  <c r="M3362" i="1" s="1"/>
  <c r="L3390" i="1"/>
  <c r="M3390" i="1" s="1"/>
  <c r="L3413" i="1"/>
  <c r="M3413" i="1" s="1"/>
  <c r="L3438" i="1"/>
  <c r="M3438" i="1" s="1"/>
  <c r="L3465" i="1"/>
  <c r="M3465" i="1" s="1"/>
  <c r="L3487" i="1"/>
  <c r="M3487" i="1" s="1"/>
  <c r="L3510" i="1"/>
  <c r="M3510" i="1" s="1"/>
  <c r="L3539" i="1"/>
  <c r="M3539" i="1" s="1"/>
  <c r="L3564" i="1"/>
  <c r="M3564" i="1" s="1"/>
  <c r="L3586" i="1"/>
  <c r="M3586" i="1" s="1"/>
  <c r="L3614" i="1"/>
  <c r="M3614" i="1" s="1"/>
  <c r="L3639" i="1"/>
  <c r="M3639" i="1" s="1"/>
  <c r="L3661" i="1"/>
  <c r="M3661" i="1" s="1"/>
  <c r="L3689" i="1"/>
  <c r="M3689" i="1" s="1"/>
  <c r="L3712" i="1"/>
  <c r="M3712" i="1" s="1"/>
  <c r="L3736" i="1"/>
  <c r="M3736" i="1" s="1"/>
  <c r="L3766" i="1"/>
  <c r="M3766" i="1" s="1"/>
  <c r="L3786" i="1"/>
  <c r="M3786" i="1" s="1"/>
  <c r="L3811" i="1"/>
  <c r="M3811" i="1" s="1"/>
  <c r="L3838" i="1"/>
  <c r="M3838" i="1" s="1"/>
  <c r="L3862" i="1"/>
  <c r="M3862" i="1" s="1"/>
  <c r="L3885" i="1"/>
  <c r="M3885" i="1" s="1"/>
  <c r="L3913" i="1"/>
  <c r="M3913" i="1" s="1"/>
  <c r="L3938" i="1"/>
  <c r="M3938" i="1" s="1"/>
  <c r="L3959" i="1"/>
  <c r="M3959" i="1" s="1"/>
  <c r="L3988" i="1"/>
  <c r="M3988" i="1" s="1"/>
  <c r="L4013" i="1"/>
  <c r="M4013" i="1" s="1"/>
  <c r="L4035" i="1"/>
  <c r="M4035" i="1" s="1"/>
  <c r="L4063" i="1"/>
  <c r="M4063" i="1" s="1"/>
  <c r="L4085" i="1"/>
  <c r="M4085" i="1" s="1"/>
  <c r="L4110" i="1"/>
  <c r="M4110" i="1" s="1"/>
  <c r="L4139" i="1"/>
  <c r="M4139" i="1" s="1"/>
  <c r="L4161" i="1"/>
  <c r="M4161" i="1" s="1"/>
  <c r="L4186" i="1"/>
  <c r="M4186" i="1" s="1"/>
  <c r="L4212" i="1"/>
  <c r="M4212" i="1" s="1"/>
  <c r="L4237" i="1"/>
  <c r="M4237" i="1" s="1"/>
  <c r="L4258" i="1"/>
  <c r="M4258" i="1" s="1"/>
  <c r="L4286" i="1"/>
  <c r="M4286" i="1" s="1"/>
  <c r="L4311" i="1"/>
  <c r="M4311" i="1" s="1"/>
  <c r="L4333" i="1"/>
  <c r="M4333" i="1" s="1"/>
  <c r="L4361" i="1"/>
  <c r="M4361" i="1" s="1"/>
  <c r="L4386" i="1"/>
  <c r="M4386" i="1" s="1"/>
  <c r="L4409" i="1"/>
  <c r="M4409" i="1" s="1"/>
  <c r="L4438" i="1"/>
  <c r="M4438" i="1" s="1"/>
  <c r="L4459" i="1"/>
  <c r="M4459" i="1" s="1"/>
  <c r="L4485" i="1"/>
  <c r="M4485" i="1" s="1"/>
  <c r="L4513" i="1"/>
  <c r="M4513" i="1" s="1"/>
  <c r="L4535" i="1"/>
  <c r="M4535" i="1" s="1"/>
  <c r="L4559" i="1"/>
  <c r="M4559" i="1" s="1"/>
  <c r="L4585" i="1"/>
  <c r="M4585" i="1" s="1"/>
  <c r="L4610" i="1"/>
  <c r="M4610" i="1" s="1"/>
  <c r="L4632" i="1"/>
  <c r="M4632" i="1" s="1"/>
  <c r="L4660" i="1"/>
  <c r="M4660" i="1" s="1"/>
  <c r="L4685" i="1"/>
  <c r="M4685" i="1" s="1"/>
  <c r="L4708" i="1"/>
  <c r="M4708" i="1" s="1"/>
  <c r="L4737" i="1"/>
  <c r="M4737" i="1" s="1"/>
  <c r="L4760" i="1"/>
  <c r="M4760" i="1" s="1"/>
  <c r="L4780" i="1"/>
  <c r="M4780" i="1" s="1"/>
  <c r="L4807" i="1"/>
  <c r="M4807" i="1" s="1"/>
  <c r="L4826" i="1"/>
  <c r="M4826" i="1" s="1"/>
  <c r="L4849" i="1"/>
  <c r="M4849" i="1" s="1"/>
  <c r="L4875" i="1"/>
  <c r="M4875" i="1" s="1"/>
  <c r="L4895" i="1"/>
  <c r="M4895" i="1" s="1"/>
  <c r="L4913" i="1"/>
  <c r="M4913" i="1" s="1"/>
  <c r="L4935" i="1"/>
  <c r="M4935" i="1" s="1"/>
  <c r="L4956" i="1"/>
  <c r="M4956" i="1" s="1"/>
  <c r="L4977" i="1"/>
  <c r="M4977" i="1" s="1"/>
  <c r="L4994" i="1"/>
  <c r="M4994" i="1" s="1"/>
  <c r="L16" i="1"/>
  <c r="M16" i="1" s="1"/>
  <c r="L53" i="1"/>
  <c r="M53" i="1" s="1"/>
  <c r="L94" i="1"/>
  <c r="M94" i="1" s="1"/>
  <c r="L140" i="1"/>
  <c r="M140" i="1" s="1"/>
  <c r="L170" i="1"/>
  <c r="M170" i="1" s="1"/>
  <c r="L209" i="1"/>
  <c r="M209" i="1" s="1"/>
  <c r="L256" i="1"/>
  <c r="M256" i="1" s="1"/>
  <c r="L296" i="1"/>
  <c r="M296" i="1" s="1"/>
  <c r="L330" i="1"/>
  <c r="M330" i="1" s="1"/>
  <c r="L373" i="1"/>
  <c r="M373" i="1" s="1"/>
  <c r="L412" i="1"/>
  <c r="M412" i="1" s="1"/>
  <c r="L452" i="1"/>
  <c r="M452" i="1" s="1"/>
  <c r="L496" i="1"/>
  <c r="M496" i="1" s="1"/>
  <c r="L523" i="1"/>
  <c r="M523" i="1" s="1"/>
  <c r="L560" i="1"/>
  <c r="M560" i="1" s="1"/>
  <c r="L597" i="1"/>
  <c r="M597" i="1" s="1"/>
  <c r="L632" i="1"/>
  <c r="M632" i="1" s="1"/>
  <c r="L666" i="1"/>
  <c r="M666" i="1" s="1"/>
  <c r="L702" i="1"/>
  <c r="M702" i="1" s="1"/>
  <c r="L734" i="1"/>
  <c r="M734" i="1" s="1"/>
  <c r="L767" i="1"/>
  <c r="M767" i="1" s="1"/>
  <c r="L802" i="1"/>
  <c r="M802" i="1" s="1"/>
  <c r="L834" i="1"/>
  <c r="M834" i="1" s="1"/>
  <c r="L862" i="1"/>
  <c r="M862" i="1" s="1"/>
  <c r="L902" i="1"/>
  <c r="M902" i="1" s="1"/>
  <c r="L929" i="1"/>
  <c r="M929" i="1" s="1"/>
  <c r="L961" i="1"/>
  <c r="M961" i="1" s="1"/>
  <c r="L999" i="1"/>
  <c r="M999" i="1" s="1"/>
  <c r="L1030" i="1"/>
  <c r="M1030" i="1" s="1"/>
  <c r="L1061" i="1"/>
  <c r="M1061" i="1" s="1"/>
  <c r="L1097" i="1"/>
  <c r="M1097" i="1" s="1"/>
  <c r="L1129" i="1"/>
  <c r="M1129" i="1" s="1"/>
  <c r="L1159" i="1"/>
  <c r="M1159" i="1" s="1"/>
  <c r="L1197" i="1"/>
  <c r="M1197" i="1" s="1"/>
  <c r="L1229" i="1"/>
  <c r="M1229" i="1" s="1"/>
  <c r="L1257" i="1"/>
  <c r="M1257" i="1" s="1"/>
  <c r="L1297" i="1"/>
  <c r="M1297" i="1" s="1"/>
  <c r="L1326" i="1"/>
  <c r="M1326" i="1" s="1"/>
  <c r="L1357" i="1"/>
  <c r="M1357" i="1" s="1"/>
  <c r="L1395" i="1"/>
  <c r="M1395" i="1" s="1"/>
  <c r="L1425" i="1"/>
  <c r="M1425" i="1" s="1"/>
  <c r="L1456" i="1"/>
  <c r="M1456" i="1" s="1"/>
  <c r="L1494" i="1"/>
  <c r="M1494" i="1" s="1"/>
  <c r="L1524" i="1"/>
  <c r="M1524" i="1" s="1"/>
  <c r="L1557" i="1"/>
  <c r="M1557" i="1" s="1"/>
  <c r="L1589" i="1"/>
  <c r="M1589" i="1" s="1"/>
  <c r="L1624" i="1"/>
  <c r="M1624" i="1" s="1"/>
  <c r="L1651" i="1"/>
  <c r="M1651" i="1" s="1"/>
  <c r="L1690" i="1"/>
  <c r="M1690" i="1" s="1"/>
  <c r="L1718" i="1"/>
  <c r="M1718" i="1" s="1"/>
  <c r="L1745" i="1"/>
  <c r="M1745" i="1" s="1"/>
  <c r="L1780" i="1"/>
  <c r="M1780" i="1" s="1"/>
  <c r="L1810" i="1"/>
  <c r="M1810" i="1" s="1"/>
  <c r="L1837" i="1"/>
  <c r="M1837" i="1" s="1"/>
  <c r="L1871" i="1"/>
  <c r="M1871" i="1" s="1"/>
  <c r="L1898" i="1"/>
  <c r="M1898" i="1" s="1"/>
  <c r="L1927" i="1"/>
  <c r="M1927" i="1" s="1"/>
  <c r="L1961" i="1"/>
  <c r="M1961" i="1" s="1"/>
  <c r="L1989" i="1"/>
  <c r="M1989" i="1" s="1"/>
  <c r="L2018" i="1"/>
  <c r="M2018" i="1" s="1"/>
  <c r="L2051" i="1"/>
  <c r="M2051" i="1" s="1"/>
  <c r="L2077" i="1"/>
  <c r="M2077" i="1" s="1"/>
  <c r="L2104" i="1"/>
  <c r="M2104" i="1" s="1"/>
  <c r="L2138" i="1"/>
  <c r="M2138" i="1" s="1"/>
  <c r="L2169" i="1"/>
  <c r="M2169" i="1" s="1"/>
  <c r="L2195" i="1"/>
  <c r="M2195" i="1" s="1"/>
  <c r="L2225" i="1"/>
  <c r="M2225" i="1" s="1"/>
  <c r="L2248" i="1"/>
  <c r="M2248" i="1" s="1"/>
  <c r="L2275" i="1"/>
  <c r="M2275" i="1" s="1"/>
  <c r="L2305" i="1"/>
  <c r="M2305" i="1" s="1"/>
  <c r="L2332" i="1"/>
  <c r="M2332" i="1" s="1"/>
  <c r="L2356" i="1"/>
  <c r="M2356" i="1" s="1"/>
  <c r="L2387" i="1"/>
  <c r="M2387" i="1" s="1"/>
  <c r="L2413" i="1"/>
  <c r="M2413" i="1" s="1"/>
  <c r="L2439" i="1"/>
  <c r="M2439" i="1" s="1"/>
  <c r="L2471" i="1"/>
  <c r="M2471" i="1" s="1"/>
  <c r="L2495" i="1"/>
  <c r="M2495" i="1" s="1"/>
  <c r="L2522" i="1"/>
  <c r="M2522" i="1" s="1"/>
  <c r="L2551" i="1"/>
  <c r="M2551" i="1" s="1"/>
  <c r="L2575" i="1"/>
  <c r="M2575" i="1" s="1"/>
  <c r="L2602" i="1"/>
  <c r="M2602" i="1" s="1"/>
  <c r="L2632" i="1"/>
  <c r="M2632" i="1" s="1"/>
  <c r="L2658" i="1"/>
  <c r="M2658" i="1" s="1"/>
  <c r="L2682" i="1"/>
  <c r="M2682" i="1" s="1"/>
  <c r="L2713" i="1"/>
  <c r="M2713" i="1" s="1"/>
  <c r="L2739" i="1"/>
  <c r="M2739" i="1" s="1"/>
  <c r="L2766" i="1"/>
  <c r="M2766" i="1" s="1"/>
  <c r="L2793" i="1"/>
  <c r="M2793" i="1" s="1"/>
  <c r="L2817" i="1"/>
  <c r="M2817" i="1" s="1"/>
  <c r="L2839" i="1"/>
  <c r="M2839" i="1" s="1"/>
  <c r="L2868" i="1"/>
  <c r="M2868" i="1" s="1"/>
  <c r="L2893" i="1"/>
  <c r="M2893" i="1" s="1"/>
  <c r="L2915" i="1"/>
  <c r="M2915" i="1" s="1"/>
  <c r="L2943" i="1"/>
  <c r="M2943" i="1" s="1"/>
  <c r="L2966" i="1"/>
  <c r="M2966" i="1" s="1"/>
  <c r="L2989" i="1"/>
  <c r="M2989" i="1" s="1"/>
  <c r="L3018" i="1"/>
  <c r="M3018" i="1" s="1"/>
  <c r="L3040" i="1"/>
  <c r="M3040" i="1" s="1"/>
  <c r="L3065" i="1"/>
  <c r="M3065" i="1" s="1"/>
  <c r="L3094" i="1"/>
  <c r="M3094" i="1" s="1"/>
  <c r="L3115" i="1"/>
  <c r="M3115" i="1" s="1"/>
  <c r="L3141" i="1"/>
  <c r="M3141" i="1" s="1"/>
  <c r="L3167" i="1"/>
  <c r="M3167" i="1" s="1"/>
  <c r="L3191" i="1"/>
  <c r="M3191" i="1" s="1"/>
  <c r="L3213" i="1"/>
  <c r="M3213" i="1" s="1"/>
  <c r="L3242" i="1"/>
  <c r="M3242" i="1" s="1"/>
  <c r="L3267" i="1"/>
  <c r="M3267" i="1" s="1"/>
  <c r="L3288" i="1"/>
  <c r="M3288" i="1" s="1"/>
  <c r="L3316" i="1"/>
  <c r="M3316" i="1" s="1"/>
  <c r="L3339" i="1"/>
  <c r="M3339" i="1" s="1"/>
  <c r="L3364" i="1"/>
  <c r="M3364" i="1" s="1"/>
  <c r="L3393" i="1"/>
  <c r="M3393" i="1" s="1"/>
  <c r="L3414" i="1"/>
  <c r="M3414" i="1" s="1"/>
  <c r="L3439" i="1"/>
  <c r="M3439" i="1" s="1"/>
  <c r="L3468" i="1"/>
  <c r="M3468" i="1" s="1"/>
  <c r="L3490" i="1"/>
  <c r="M3490" i="1" s="1"/>
  <c r="L3514" i="1"/>
  <c r="M3514" i="1" s="1"/>
  <c r="L3540" i="1"/>
  <c r="M3540" i="1" s="1"/>
  <c r="L3565" i="1"/>
  <c r="M3565" i="1" s="1"/>
  <c r="L3587" i="1"/>
  <c r="M3587" i="1" s="1"/>
  <c r="L3615" i="1"/>
  <c r="M3615" i="1" s="1"/>
  <c r="L3640" i="1"/>
  <c r="M3640" i="1" s="1"/>
  <c r="L3662" i="1"/>
  <c r="M3662" i="1" s="1"/>
  <c r="L3690" i="1"/>
  <c r="M3690" i="1" s="1"/>
  <c r="L3713" i="1"/>
  <c r="M3713" i="1" s="1"/>
  <c r="L3738" i="1"/>
  <c r="M3738" i="1" s="1"/>
  <c r="L3767" i="1"/>
  <c r="M3767" i="1" s="1"/>
  <c r="L3787" i="1"/>
  <c r="M3787" i="1" s="1"/>
  <c r="L3813" i="1"/>
  <c r="M3813" i="1" s="1"/>
  <c r="L3841" i="1"/>
  <c r="M3841" i="1" s="1"/>
  <c r="L3864" i="1"/>
  <c r="M3864" i="1" s="1"/>
  <c r="L3888" i="1"/>
  <c r="M3888" i="1" s="1"/>
  <c r="L3914" i="1"/>
  <c r="M3914" i="1" s="1"/>
  <c r="L3939" i="1"/>
  <c r="M3939" i="1" s="1"/>
  <c r="L3961" i="1"/>
  <c r="M3961" i="1" s="1"/>
  <c r="L3989" i="1"/>
  <c r="M3989" i="1" s="1"/>
  <c r="L4014" i="1"/>
  <c r="M4014" i="1" s="1"/>
  <c r="L4036" i="1"/>
  <c r="M4036" i="1" s="1"/>
  <c r="L4066" i="1"/>
  <c r="M4066" i="1" s="1"/>
  <c r="L4086" i="1"/>
  <c r="M4086" i="1" s="1"/>
  <c r="L4111" i="1"/>
  <c r="M4111" i="1" s="1"/>
  <c r="L4140" i="1"/>
  <c r="M4140" i="1" s="1"/>
  <c r="L4162" i="1"/>
  <c r="M4162" i="1" s="1"/>
  <c r="L4187" i="1"/>
  <c r="M4187" i="1" s="1"/>
  <c r="L4215" i="1"/>
  <c r="M4215" i="1" s="1"/>
  <c r="L4238" i="1"/>
  <c r="M4238" i="1" s="1"/>
  <c r="L4262" i="1"/>
  <c r="M4262" i="1" s="1"/>
  <c r="L4288" i="1"/>
  <c r="M4288" i="1" s="1"/>
  <c r="L4312" i="1"/>
  <c r="M4312" i="1" s="1"/>
  <c r="L4335" i="1"/>
  <c r="M4335" i="1" s="1"/>
  <c r="L4363" i="1"/>
  <c r="M4363" i="1" s="1"/>
  <c r="L4387" i="1"/>
  <c r="M4387" i="1" s="1"/>
  <c r="L4410" i="1"/>
  <c r="M4410" i="1" s="1"/>
  <c r="L4439" i="1"/>
  <c r="M4439" i="1" s="1"/>
  <c r="L4461" i="1"/>
  <c r="M4461" i="1" s="1"/>
  <c r="L4486" i="1"/>
  <c r="M4486" i="1" s="1"/>
  <c r="L4514" i="1"/>
  <c r="M4514" i="1" s="1"/>
  <c r="L4537" i="1"/>
  <c r="M4537" i="1" s="1"/>
  <c r="L4560" i="1"/>
  <c r="M4560" i="1" s="1"/>
  <c r="L4589" i="1"/>
  <c r="M4589" i="1" s="1"/>
  <c r="L4611" i="1"/>
  <c r="M4611" i="1" s="1"/>
  <c r="L4636" i="1"/>
  <c r="M4636" i="1" s="1"/>
  <c r="L4661" i="1"/>
  <c r="M4661" i="1" s="1"/>
  <c r="L4686" i="1"/>
  <c r="M4686" i="1" s="1"/>
  <c r="L4709" i="1"/>
  <c r="M4709" i="1" s="1"/>
  <c r="L4738" i="1"/>
  <c r="M4738" i="1" s="1"/>
  <c r="L4761" i="1"/>
  <c r="M4761" i="1" s="1"/>
  <c r="L4781" i="1"/>
  <c r="M4781" i="1" s="1"/>
  <c r="L4808" i="1"/>
  <c r="M4808" i="1" s="1"/>
  <c r="L4828" i="1"/>
  <c r="M4828" i="1" s="1"/>
  <c r="L4850" i="1"/>
  <c r="M4850" i="1" s="1"/>
  <c r="L4876" i="1"/>
  <c r="M4876" i="1" s="1"/>
  <c r="L4896" i="1"/>
  <c r="M4896" i="1" s="1"/>
  <c r="L4917" i="1"/>
  <c r="M4917" i="1" s="1"/>
  <c r="L4936" i="1"/>
  <c r="M4936" i="1" s="1"/>
  <c r="L4960" i="1"/>
  <c r="M4960" i="1" s="1"/>
  <c r="L4978" i="1"/>
  <c r="M4978" i="1" s="1"/>
  <c r="L4995" i="1"/>
  <c r="M4995" i="1" s="1"/>
  <c r="L21" i="1"/>
  <c r="M21" i="1" s="1"/>
  <c r="L59" i="1"/>
  <c r="M59" i="1" s="1"/>
  <c r="L114" i="1"/>
  <c r="M114" i="1" s="1"/>
  <c r="L165" i="1"/>
  <c r="M165" i="1" s="1"/>
  <c r="L226" i="1"/>
  <c r="M226" i="1" s="1"/>
  <c r="L272" i="1"/>
  <c r="M272" i="1" s="1"/>
  <c r="L321" i="1"/>
  <c r="M321" i="1" s="1"/>
  <c r="L386" i="1"/>
  <c r="M386" i="1" s="1"/>
  <c r="L436" i="1"/>
  <c r="M436" i="1" s="1"/>
  <c r="L480" i="1"/>
  <c r="M480" i="1" s="1"/>
  <c r="L532" i="1"/>
  <c r="M532" i="1" s="1"/>
  <c r="L581" i="1"/>
  <c r="M581" i="1" s="1"/>
  <c r="L628" i="1"/>
  <c r="M628" i="1" s="1"/>
  <c r="L681" i="1"/>
  <c r="M681" i="1" s="1"/>
  <c r="L717" i="1"/>
  <c r="M717" i="1" s="1"/>
  <c r="L758" i="1"/>
  <c r="M758" i="1" s="1"/>
  <c r="L806" i="1"/>
  <c r="M806" i="1" s="1"/>
  <c r="L852" i="1"/>
  <c r="M852" i="1" s="1"/>
  <c r="L888" i="1"/>
  <c r="M888" i="1" s="1"/>
  <c r="L940" i="1"/>
  <c r="M940" i="1" s="1"/>
  <c r="L982" i="1"/>
  <c r="M982" i="1" s="1"/>
  <c r="L1025" i="1"/>
  <c r="M1025" i="1" s="1"/>
  <c r="L1073" i="1"/>
  <c r="M1073" i="1" s="1"/>
  <c r="L1111" i="1"/>
  <c r="M1111" i="1" s="1"/>
  <c r="L1153" i="1"/>
  <c r="M1153" i="1" s="1"/>
  <c r="L1203" i="1"/>
  <c r="M1203" i="1" s="1"/>
  <c r="L1247" i="1"/>
  <c r="M1247" i="1" s="1"/>
  <c r="L1283" i="1"/>
  <c r="M1283" i="1" s="1"/>
  <c r="L1333" i="1"/>
  <c r="M1333" i="1" s="1"/>
  <c r="L1374" i="1"/>
  <c r="M1374" i="1" s="1"/>
  <c r="L1418" i="1"/>
  <c r="M1418" i="1" s="1"/>
  <c r="L1468" i="1"/>
  <c r="M1468" i="1" s="1"/>
  <c r="L1504" i="1"/>
  <c r="M1504" i="1" s="1"/>
  <c r="L1546" i="1"/>
  <c r="M1546" i="1" s="1"/>
  <c r="L1598" i="1"/>
  <c r="M1598" i="1" s="1"/>
  <c r="L1642" i="1"/>
  <c r="M1642" i="1" s="1"/>
  <c r="L1680" i="1"/>
  <c r="M1680" i="1" s="1"/>
  <c r="L1726" i="1"/>
  <c r="M1726" i="1" s="1"/>
  <c r="L1763" i="1"/>
  <c r="M1763" i="1" s="1"/>
  <c r="L1803" i="1"/>
  <c r="M1803" i="1" s="1"/>
  <c r="L1850" i="1"/>
  <c r="M1850" i="1" s="1"/>
  <c r="L1882" i="1"/>
  <c r="M1882" i="1" s="1"/>
  <c r="L1922" i="1"/>
  <c r="M1922" i="1" s="1"/>
  <c r="L1966" i="1"/>
  <c r="M1966" i="1" s="1"/>
  <c r="L2005" i="1"/>
  <c r="M2005" i="1" s="1"/>
  <c r="L2040" i="1"/>
  <c r="M2040" i="1" s="1"/>
  <c r="L2083" i="1"/>
  <c r="M2083" i="1" s="1"/>
  <c r="L2122" i="1"/>
  <c r="M2122" i="1" s="1"/>
  <c r="L2161" i="1"/>
  <c r="M2161" i="1" s="1"/>
  <c r="L2205" i="1"/>
  <c r="M2205" i="1" s="1"/>
  <c r="L2233" i="1"/>
  <c r="M2233" i="1" s="1"/>
  <c r="L2270" i="1"/>
  <c r="M2270" i="1" s="1"/>
  <c r="L2309" i="1"/>
  <c r="M2309" i="1" s="1"/>
  <c r="L2346" i="1"/>
  <c r="M2346" i="1" s="1"/>
  <c r="L2379" i="1"/>
  <c r="M2379" i="1" s="1"/>
  <c r="L2417" i="1"/>
  <c r="M2417" i="1" s="1"/>
  <c r="L2455" i="1"/>
  <c r="M2455" i="1" s="1"/>
  <c r="L2489" i="1"/>
  <c r="M2489" i="1" s="1"/>
  <c r="L2529" i="1"/>
  <c r="M2529" i="1" s="1"/>
  <c r="L2560" i="1"/>
  <c r="M2560" i="1" s="1"/>
  <c r="L2597" i="1"/>
  <c r="M2597" i="1" s="1"/>
  <c r="L2637" i="1"/>
  <c r="M2637" i="1" s="1"/>
  <c r="L2674" i="1"/>
  <c r="M2674" i="1" s="1"/>
  <c r="L2704" i="1"/>
  <c r="M2704" i="1" s="1"/>
  <c r="L2745" i="1"/>
  <c r="M2745" i="1" s="1"/>
  <c r="L2778" i="1"/>
  <c r="M2778" i="1" s="1"/>
  <c r="L2813" i="1"/>
  <c r="M2813" i="1" s="1"/>
  <c r="L2850" i="1"/>
  <c r="M2850" i="1" s="1"/>
  <c r="L2879" i="1"/>
  <c r="M2879" i="1" s="1"/>
  <c r="L2910" i="1"/>
  <c r="M2910" i="1" s="1"/>
  <c r="L2946" i="1"/>
  <c r="M2946" i="1" s="1"/>
  <c r="L2980" i="1"/>
  <c r="M2980" i="1" s="1"/>
  <c r="L3009" i="1"/>
  <c r="M3009" i="1" s="1"/>
  <c r="L3047" i="1"/>
  <c r="M3047" i="1" s="1"/>
  <c r="L3079" i="1"/>
  <c r="M3079" i="1" s="1"/>
  <c r="L3112" i="1"/>
  <c r="M3112" i="1" s="1"/>
  <c r="L3147" i="1"/>
  <c r="M3147" i="1" s="1"/>
  <c r="L3177" i="1"/>
  <c r="M3177" i="1" s="1"/>
  <c r="L3209" i="1"/>
  <c r="M3209" i="1" s="1"/>
  <c r="L3245" i="1"/>
  <c r="M3245" i="1" s="1"/>
  <c r="L3281" i="1"/>
  <c r="M3281" i="1" s="1"/>
  <c r="L3307" i="1"/>
  <c r="M3307" i="1" s="1"/>
  <c r="L3346" i="1"/>
  <c r="M3346" i="1" s="1"/>
  <c r="L3378" i="1"/>
  <c r="M3378" i="1" s="1"/>
  <c r="L3411" i="1"/>
  <c r="M3411" i="1" s="1"/>
  <c r="L3446" i="1"/>
  <c r="M3446" i="1" s="1"/>
  <c r="L3474" i="1"/>
  <c r="M3474" i="1" s="1"/>
  <c r="L3508" i="1"/>
  <c r="M3508" i="1" s="1"/>
  <c r="L3546" i="1"/>
  <c r="M3546" i="1" s="1"/>
  <c r="L3579" i="1"/>
  <c r="M3579" i="1" s="1"/>
  <c r="L3609" i="1"/>
  <c r="M3609" i="1" s="1"/>
  <c r="L3643" i="1"/>
  <c r="M3643" i="1" s="1"/>
  <c r="L3676" i="1"/>
  <c r="M3676" i="1" s="1"/>
  <c r="L3709" i="1"/>
  <c r="M3709" i="1" s="1"/>
  <c r="L3747" i="1"/>
  <c r="M3747" i="1" s="1"/>
  <c r="L3773" i="1"/>
  <c r="M3773" i="1" s="1"/>
  <c r="L3807" i="1"/>
  <c r="M3807" i="1" s="1"/>
  <c r="L3845" i="1"/>
  <c r="M3845" i="1" s="1"/>
  <c r="L3878" i="1"/>
  <c r="M3878" i="1" s="1"/>
  <c r="L3906" i="1"/>
  <c r="M3906" i="1" s="1"/>
  <c r="L3942" i="1"/>
  <c r="M3942" i="1" s="1"/>
  <c r="L3975" i="1"/>
  <c r="M3975" i="1" s="1"/>
  <c r="L4008" i="1"/>
  <c r="M4008" i="1" s="1"/>
  <c r="L4046" i="1"/>
  <c r="M4046" i="1" s="1"/>
  <c r="L4074" i="1"/>
  <c r="M4074" i="1" s="1"/>
  <c r="L4108" i="1"/>
  <c r="M4108" i="1" s="1"/>
  <c r="L4144" i="1"/>
  <c r="M4144" i="1" s="1"/>
  <c r="L4176" i="1"/>
  <c r="M4176" i="1" s="1"/>
  <c r="L4204" i="1"/>
  <c r="M4204" i="1" s="1"/>
  <c r="L4241" i="1"/>
  <c r="M4241" i="1" s="1"/>
  <c r="L4273" i="1"/>
  <c r="M4273" i="1" s="1"/>
  <c r="L4309" i="1"/>
  <c r="M4309" i="1" s="1"/>
  <c r="L4345" i="1"/>
  <c r="M4345" i="1" s="1"/>
  <c r="L4373" i="1"/>
  <c r="M4373" i="1" s="1"/>
  <c r="L4407" i="1"/>
  <c r="M4407" i="1" s="1"/>
  <c r="L4442" i="1"/>
  <c r="M4442" i="1" s="1"/>
  <c r="L4475" i="1"/>
  <c r="M4475" i="1" s="1"/>
  <c r="L4503" i="1"/>
  <c r="M4503" i="1" s="1"/>
  <c r="L4542" i="1"/>
  <c r="M4542" i="1" s="1"/>
  <c r="L4574" i="1"/>
  <c r="M4574" i="1" s="1"/>
  <c r="L4608" i="1"/>
  <c r="M4608" i="1" s="1"/>
  <c r="L4644" i="1"/>
  <c r="M4644" i="1" s="1"/>
  <c r="L4672" i="1"/>
  <c r="M4672" i="1" s="1"/>
  <c r="L4704" i="1"/>
  <c r="M4704" i="1" s="1"/>
  <c r="L4741" i="1"/>
  <c r="M4741" i="1" s="1"/>
  <c r="L4774" i="1"/>
  <c r="M4774" i="1" s="1"/>
  <c r="L4798" i="1"/>
  <c r="M4798" i="1" s="1"/>
  <c r="L4834" i="1"/>
  <c r="M4834" i="1" s="1"/>
  <c r="L4863" i="1"/>
  <c r="M4863" i="1" s="1"/>
  <c r="L4892" i="1"/>
  <c r="M4892" i="1" s="1"/>
  <c r="L4923" i="1"/>
  <c r="M4923" i="1" s="1"/>
  <c r="L4948" i="1"/>
  <c r="M4948" i="1" s="1"/>
  <c r="L4975" i="1"/>
  <c r="M4975" i="1" s="1"/>
  <c r="L5000" i="1"/>
  <c r="M5000" i="1" s="1"/>
  <c r="L2" i="1"/>
  <c r="M2" i="1" s="1"/>
  <c r="L71" i="1"/>
  <c r="M71" i="1" s="1"/>
  <c r="L115" i="1"/>
  <c r="M115" i="1" s="1"/>
  <c r="L179" i="1"/>
  <c r="M179" i="1" s="1"/>
  <c r="L227" i="1"/>
  <c r="M227" i="1" s="1"/>
  <c r="L281" i="1"/>
  <c r="M281" i="1" s="1"/>
  <c r="L341" i="1"/>
  <c r="M341" i="1" s="1"/>
  <c r="L388" i="1"/>
  <c r="M388" i="1" s="1"/>
  <c r="L439" i="1"/>
  <c r="M439" i="1" s="1"/>
  <c r="L497" i="1"/>
  <c r="M497" i="1" s="1"/>
  <c r="L542" i="1"/>
  <c r="M542" i="1" s="1"/>
  <c r="L582" i="1"/>
  <c r="M582" i="1" s="1"/>
  <c r="L636" i="1"/>
  <c r="M636" i="1" s="1"/>
  <c r="L682" i="1"/>
  <c r="M682" i="1" s="1"/>
  <c r="L723" i="1"/>
  <c r="M723" i="1" s="1"/>
  <c r="L773" i="1"/>
  <c r="M773" i="1" s="1"/>
  <c r="L809" i="1"/>
  <c r="M809" i="1" s="1"/>
  <c r="L855" i="1"/>
  <c r="M855" i="1" s="1"/>
  <c r="L903" i="1"/>
  <c r="M903" i="1" s="1"/>
  <c r="L945" i="1"/>
  <c r="M945" i="1" s="1"/>
  <c r="L983" i="1"/>
  <c r="M983" i="1" s="1"/>
  <c r="L1031" i="1"/>
  <c r="M1031" i="1" s="1"/>
  <c r="L1074" i="1"/>
  <c r="M1074" i="1" s="1"/>
  <c r="L1116" i="1"/>
  <c r="M1116" i="1" s="1"/>
  <c r="L1168" i="1"/>
  <c r="M1168" i="1" s="1"/>
  <c r="L1204" i="1"/>
  <c r="M1204" i="1" s="1"/>
  <c r="L1248" i="1"/>
  <c r="M1248" i="1" s="1"/>
  <c r="L1298" i="1"/>
  <c r="M1298" i="1" s="1"/>
  <c r="L1339" i="1"/>
  <c r="M1339" i="1" s="1"/>
  <c r="L1375" i="1"/>
  <c r="M1375" i="1" s="1"/>
  <c r="L1426" i="1"/>
  <c r="M1426" i="1" s="1"/>
  <c r="L1471" i="1"/>
  <c r="M1471" i="1" s="1"/>
  <c r="L1514" i="1"/>
  <c r="M1514" i="1" s="1"/>
  <c r="L1561" i="1"/>
  <c r="M1561" i="1" s="1"/>
  <c r="L1599" i="1"/>
  <c r="M1599" i="1" s="1"/>
  <c r="L1644" i="1"/>
  <c r="M1644" i="1" s="1"/>
  <c r="L1691" i="1"/>
  <c r="M1691" i="1" s="1"/>
  <c r="L1730" i="1"/>
  <c r="M1730" i="1" s="1"/>
  <c r="L1765" i="1"/>
  <c r="M1765" i="1" s="1"/>
  <c r="L1811" i="1"/>
  <c r="M1811" i="1" s="1"/>
  <c r="L1851" i="1"/>
  <c r="M1851" i="1" s="1"/>
  <c r="L1888" i="1"/>
  <c r="M1888" i="1" s="1"/>
  <c r="L1933" i="1"/>
  <c r="M1933" i="1" s="1"/>
  <c r="L1967" i="1"/>
  <c r="M1967" i="1" s="1"/>
  <c r="L2007" i="1"/>
  <c r="M2007" i="1" s="1"/>
  <c r="L2054" i="1"/>
  <c r="M2054" i="1" s="1"/>
  <c r="L2091" i="1"/>
  <c r="M2091" i="1" s="1"/>
  <c r="L2123" i="1"/>
  <c r="M2123" i="1" s="1"/>
  <c r="L2170" i="1"/>
  <c r="M2170" i="1" s="1"/>
  <c r="L2208" i="1"/>
  <c r="M2208" i="1" s="1"/>
  <c r="L2242" i="1"/>
  <c r="M2242" i="1" s="1"/>
  <c r="L2283" i="1"/>
  <c r="M2283" i="1" s="1"/>
  <c r="L2315" i="1"/>
  <c r="M2315" i="1" s="1"/>
  <c r="L2347" i="1"/>
  <c r="M2347" i="1" s="1"/>
  <c r="L2388" i="1"/>
  <c r="M2388" i="1" s="1"/>
  <c r="L2426" i="1"/>
  <c r="M2426" i="1" s="1"/>
  <c r="L2457" i="1"/>
  <c r="M2457" i="1" s="1"/>
  <c r="L2496" i="1"/>
  <c r="M2496" i="1" s="1"/>
  <c r="L2532" i="1"/>
  <c r="M2532" i="1" s="1"/>
  <c r="L2568" i="1"/>
  <c r="M2568" i="1" s="1"/>
  <c r="L2607" i="1"/>
  <c r="M2607" i="1" s="1"/>
  <c r="L2639" i="1"/>
  <c r="M2639" i="1" s="1"/>
  <c r="L2675" i="1"/>
  <c r="M2675" i="1" s="1"/>
  <c r="L2714" i="1"/>
  <c r="M2714" i="1" s="1"/>
  <c r="L2752" i="1"/>
  <c r="M2752" i="1" s="1"/>
  <c r="L2783" i="1"/>
  <c r="M2783" i="1" s="1"/>
  <c r="L2818" i="1"/>
  <c r="M2818" i="1" s="1"/>
  <c r="L2851" i="1"/>
  <c r="M2851" i="1" s="1"/>
  <c r="L2883" i="1"/>
  <c r="M2883" i="1" s="1"/>
  <c r="L2922" i="1"/>
  <c r="M2922" i="1" s="1"/>
  <c r="L2947" i="1"/>
  <c r="M2947" i="1" s="1"/>
  <c r="L2981" i="1"/>
  <c r="M2981" i="1" s="1"/>
  <c r="L3019" i="1"/>
  <c r="M3019" i="1" s="1"/>
  <c r="L3052" i="1"/>
  <c r="M3052" i="1" s="1"/>
  <c r="L3081" i="1"/>
  <c r="M3081" i="1" s="1"/>
  <c r="L3117" i="1"/>
  <c r="M3117" i="1" s="1"/>
  <c r="L3150" i="1"/>
  <c r="M3150" i="1" s="1"/>
  <c r="L3182" i="1"/>
  <c r="M3182" i="1" s="1"/>
  <c r="L3221" i="1"/>
  <c r="M3221" i="1" s="1"/>
  <c r="L3250" i="1"/>
  <c r="M3250" i="1" s="1"/>
  <c r="L3282" i="1"/>
  <c r="M3282" i="1" s="1"/>
  <c r="L3317" i="1"/>
  <c r="M3317" i="1" s="1"/>
  <c r="L3351" i="1"/>
  <c r="M3351" i="1" s="1"/>
  <c r="L3379" i="1"/>
  <c r="M3379" i="1" s="1"/>
  <c r="L3415" i="1"/>
  <c r="M3415" i="1" s="1"/>
  <c r="L3447" i="1"/>
  <c r="M3447" i="1" s="1"/>
  <c r="L3483" i="1"/>
  <c r="M3483" i="1" s="1"/>
  <c r="L3519" i="1"/>
  <c r="M3519" i="1" s="1"/>
  <c r="L3547" i="1"/>
  <c r="M3547" i="1" s="1"/>
  <c r="L3581" i="1"/>
  <c r="M3581" i="1" s="1"/>
  <c r="L3616" i="1"/>
  <c r="M3616" i="1" s="1"/>
  <c r="L3650" i="1"/>
  <c r="M3650" i="1" s="1"/>
  <c r="L3678" i="1"/>
  <c r="M3678" i="1" s="1"/>
  <c r="L3717" i="1"/>
  <c r="M3717" i="1" s="1"/>
  <c r="L3749" i="1"/>
  <c r="M3749" i="1" s="1"/>
  <c r="L3782" i="1"/>
  <c r="M3782" i="1" s="1"/>
  <c r="L3818" i="1"/>
  <c r="M3818" i="1" s="1"/>
  <c r="L3846" i="1"/>
  <c r="M3846" i="1" s="1"/>
  <c r="L3879" i="1"/>
  <c r="M3879" i="1" s="1"/>
  <c r="L3915" i="1"/>
  <c r="M3915" i="1" s="1"/>
  <c r="L3951" i="1"/>
  <c r="M3951" i="1" s="1"/>
  <c r="L3976" i="1"/>
  <c r="M3976" i="1" s="1"/>
  <c r="L4015" i="1"/>
  <c r="M4015" i="1" s="1"/>
  <c r="L22" i="1"/>
  <c r="M22" i="1" s="1"/>
  <c r="L74" i="1"/>
  <c r="M74" i="1" s="1"/>
  <c r="L122" i="1"/>
  <c r="M122" i="1" s="1"/>
  <c r="L180" i="1"/>
  <c r="M180" i="1" s="1"/>
  <c r="L234" i="1"/>
  <c r="M234" i="1" s="1"/>
  <c r="L282" i="1"/>
  <c r="M282" i="1" s="1"/>
  <c r="L345" i="1"/>
  <c r="M345" i="1" s="1"/>
  <c r="L389" i="1"/>
  <c r="M389" i="1" s="1"/>
  <c r="L440" i="1"/>
  <c r="M440" i="1" s="1"/>
  <c r="L498" i="1"/>
  <c r="M498" i="1" s="1"/>
  <c r="L544" i="1"/>
  <c r="M544" i="1" s="1"/>
  <c r="L583" i="1"/>
  <c r="M583" i="1" s="1"/>
  <c r="L637" i="1"/>
  <c r="M637" i="1" s="1"/>
  <c r="L683" i="1"/>
  <c r="M683" i="1" s="1"/>
  <c r="L724" i="1"/>
  <c r="M724" i="1" s="1"/>
  <c r="L774" i="1"/>
  <c r="M774" i="1" s="1"/>
  <c r="L813" i="1"/>
  <c r="M813" i="1" s="1"/>
  <c r="L856" i="1"/>
  <c r="M856" i="1" s="1"/>
  <c r="L904" i="1"/>
  <c r="M904" i="1" s="1"/>
  <c r="L946" i="1"/>
  <c r="M946" i="1" s="1"/>
  <c r="L984" i="1"/>
  <c r="M984" i="1" s="1"/>
  <c r="L1032" i="1"/>
  <c r="M1032" i="1" s="1"/>
  <c r="L1075" i="1"/>
  <c r="M1075" i="1" s="1"/>
  <c r="L1120" i="1"/>
  <c r="M1120" i="1" s="1"/>
  <c r="L1169" i="1"/>
  <c r="M1169" i="1" s="1"/>
  <c r="L1205" i="1"/>
  <c r="M1205" i="1" s="1"/>
  <c r="L1252" i="1"/>
  <c r="M1252" i="1" s="1"/>
  <c r="L1299" i="1"/>
  <c r="M1299" i="1" s="1"/>
  <c r="L1341" i="1"/>
  <c r="M1341" i="1" s="1"/>
  <c r="L1377" i="1"/>
  <c r="M1377" i="1" s="1"/>
  <c r="L1429" i="1"/>
  <c r="M1429" i="1" s="1"/>
  <c r="L1474" i="1"/>
  <c r="M1474" i="1" s="1"/>
  <c r="L1515" i="1"/>
  <c r="M1515" i="1" s="1"/>
  <c r="L1562" i="1"/>
  <c r="M1562" i="1" s="1"/>
  <c r="L1600" i="1"/>
  <c r="M1600" i="1" s="1"/>
  <c r="L1645" i="1"/>
  <c r="M1645" i="1" s="1"/>
  <c r="L1694" i="1"/>
  <c r="M1694" i="1" s="1"/>
  <c r="L1733" i="1"/>
  <c r="M1733" i="1" s="1"/>
  <c r="L1766" i="1"/>
  <c r="M1766" i="1" s="1"/>
  <c r="L1812" i="1"/>
  <c r="M1812" i="1" s="1"/>
  <c r="L1853" i="1"/>
  <c r="M1853" i="1" s="1"/>
  <c r="L1889" i="1"/>
  <c r="M1889" i="1" s="1"/>
  <c r="L1934" i="1"/>
  <c r="M1934" i="1" s="1"/>
  <c r="L1968" i="1"/>
  <c r="M1968" i="1" s="1"/>
  <c r="L2008" i="1"/>
  <c r="M2008" i="1" s="1"/>
  <c r="L2055" i="1"/>
  <c r="M2055" i="1" s="1"/>
  <c r="L2093" i="1"/>
  <c r="M2093" i="1" s="1"/>
  <c r="L2129" i="1"/>
  <c r="M2129" i="1" s="1"/>
  <c r="L2171" i="1"/>
  <c r="M2171" i="1" s="1"/>
  <c r="L2209" i="1"/>
  <c r="M2209" i="1" s="1"/>
  <c r="L2243" i="1"/>
  <c r="M2243" i="1" s="1"/>
  <c r="L2285" i="1"/>
  <c r="M2285" i="1" s="1"/>
  <c r="L2316" i="1"/>
  <c r="M2316" i="1" s="1"/>
  <c r="L2352" i="1"/>
  <c r="M2352" i="1" s="1"/>
  <c r="L2393" i="1"/>
  <c r="M2393" i="1" s="1"/>
  <c r="L2427" i="1"/>
  <c r="M2427" i="1" s="1"/>
  <c r="L2458" i="1"/>
  <c r="M2458" i="1" s="1"/>
  <c r="L2497" i="1"/>
  <c r="M2497" i="1" s="1"/>
  <c r="L2534" i="1"/>
  <c r="M2534" i="1" s="1"/>
  <c r="L2569" i="1"/>
  <c r="M2569" i="1" s="1"/>
  <c r="L2610" i="1"/>
  <c r="M2610" i="1" s="1"/>
  <c r="L2642" i="1"/>
  <c r="M2642" i="1" s="1"/>
  <c r="L2676" i="1"/>
  <c r="M2676" i="1" s="1"/>
  <c r="L2715" i="1"/>
  <c r="M2715" i="1" s="1"/>
  <c r="L2753" i="1"/>
  <c r="M2753" i="1" s="1"/>
  <c r="L2784" i="1"/>
  <c r="M2784" i="1" s="1"/>
  <c r="L2819" i="1"/>
  <c r="M2819" i="1" s="1"/>
  <c r="L2853" i="1"/>
  <c r="M2853" i="1" s="1"/>
  <c r="L2884" i="1"/>
  <c r="M2884" i="1" s="1"/>
  <c r="L2923" i="1"/>
  <c r="M2923" i="1" s="1"/>
  <c r="L2950" i="1"/>
  <c r="M2950" i="1" s="1"/>
  <c r="L2985" i="1"/>
  <c r="M2985" i="1" s="1"/>
  <c r="L3022" i="1"/>
  <c r="M3022" i="1" s="1"/>
  <c r="L3053" i="1"/>
  <c r="M3053" i="1" s="1"/>
  <c r="L3082" i="1"/>
  <c r="M3082" i="1" s="1"/>
  <c r="L3118" i="1"/>
  <c r="M3118" i="1" s="1"/>
  <c r="L3151" i="1"/>
  <c r="M3151" i="1" s="1"/>
  <c r="L3183" i="1"/>
  <c r="M3183" i="1" s="1"/>
  <c r="L3222" i="1"/>
  <c r="M3222" i="1" s="1"/>
  <c r="L3251" i="1"/>
  <c r="M3251" i="1" s="1"/>
  <c r="L3283" i="1"/>
  <c r="M3283" i="1" s="1"/>
  <c r="L3319" i="1"/>
  <c r="M3319" i="1" s="1"/>
  <c r="L3352" i="1"/>
  <c r="M3352" i="1" s="1"/>
  <c r="L3381" i="1"/>
  <c r="M3381" i="1" s="1"/>
  <c r="L3417" i="1"/>
  <c r="M3417" i="1" s="1"/>
  <c r="L3453" i="1"/>
  <c r="M3453" i="1" s="1"/>
  <c r="L3484" i="1"/>
  <c r="M3484" i="1" s="1"/>
  <c r="L3521" i="1"/>
  <c r="M3521" i="1" s="1"/>
  <c r="L3550" i="1"/>
  <c r="M3550" i="1" s="1"/>
  <c r="L3582" i="1"/>
  <c r="M3582" i="1" s="1"/>
  <c r="L3617" i="1"/>
  <c r="M3617" i="1" s="1"/>
  <c r="L3651" i="1"/>
  <c r="M3651" i="1" s="1"/>
  <c r="L3679" i="1"/>
  <c r="M3679" i="1" s="1"/>
  <c r="L3718" i="1"/>
  <c r="M3718" i="1" s="1"/>
  <c r="L3751" i="1"/>
  <c r="M3751" i="1" s="1"/>
  <c r="L3783" i="1"/>
  <c r="M3783" i="1" s="1"/>
  <c r="L3819" i="1"/>
  <c r="M3819" i="1" s="1"/>
  <c r="L3847" i="1"/>
  <c r="M3847" i="1" s="1"/>
  <c r="L3880" i="1"/>
  <c r="M3880" i="1" s="1"/>
  <c r="L3918" i="1"/>
  <c r="M3918" i="1" s="1"/>
  <c r="L3952" i="1"/>
  <c r="M3952" i="1" s="1"/>
  <c r="L3978" i="1"/>
  <c r="M3978" i="1" s="1"/>
  <c r="L29" i="1"/>
  <c r="M29" i="1" s="1"/>
  <c r="L77" i="1"/>
  <c r="M77" i="1" s="1"/>
  <c r="L124" i="1"/>
  <c r="M124" i="1" s="1"/>
  <c r="L184" i="1"/>
  <c r="M184" i="1" s="1"/>
  <c r="L235" i="1"/>
  <c r="M235" i="1" s="1"/>
  <c r="L283" i="1"/>
  <c r="M283" i="1" s="1"/>
  <c r="L346" i="1"/>
  <c r="M346" i="1" s="1"/>
  <c r="L391" i="1"/>
  <c r="M391" i="1" s="1"/>
  <c r="L441" i="1"/>
  <c r="M441" i="1" s="1"/>
  <c r="L500" i="1"/>
  <c r="M500" i="1" s="1"/>
  <c r="L545" i="1"/>
  <c r="M545" i="1" s="1"/>
  <c r="L588" i="1"/>
  <c r="M588" i="1" s="1"/>
  <c r="L638" i="1"/>
  <c r="M638" i="1" s="1"/>
  <c r="L684" i="1"/>
  <c r="M684" i="1" s="1"/>
  <c r="L725" i="1"/>
  <c r="M725" i="1" s="1"/>
  <c r="L775" i="1"/>
  <c r="M775" i="1" s="1"/>
  <c r="L816" i="1"/>
  <c r="M816" i="1" s="1"/>
  <c r="L858" i="1"/>
  <c r="M858" i="1" s="1"/>
  <c r="L905" i="1"/>
  <c r="M905" i="1" s="1"/>
  <c r="L947" i="1"/>
  <c r="M947" i="1" s="1"/>
  <c r="L987" i="1"/>
  <c r="M987" i="1" s="1"/>
  <c r="L1033" i="1"/>
  <c r="M1033" i="1" s="1"/>
  <c r="L1082" i="1"/>
  <c r="M1082" i="1" s="1"/>
  <c r="L1126" i="1"/>
  <c r="M1126" i="1" s="1"/>
  <c r="L1170" i="1"/>
  <c r="M1170" i="1" s="1"/>
  <c r="L1212" i="1"/>
  <c r="M1212" i="1" s="1"/>
  <c r="L1253" i="1"/>
  <c r="M1253" i="1" s="1"/>
  <c r="L1300" i="1"/>
  <c r="M1300" i="1" s="1"/>
  <c r="L1343" i="1"/>
  <c r="M1343" i="1" s="1"/>
  <c r="L1383" i="1"/>
  <c r="M1383" i="1" s="1"/>
  <c r="L1432" i="1"/>
  <c r="M1432" i="1" s="1"/>
  <c r="L1475" i="1"/>
  <c r="M1475" i="1" s="1"/>
  <c r="L1518" i="1"/>
  <c r="M1518" i="1" s="1"/>
  <c r="L1566" i="1"/>
  <c r="M1566" i="1" s="1"/>
  <c r="L1605" i="1"/>
  <c r="M1605" i="1" s="1"/>
  <c r="L1646" i="1"/>
  <c r="M1646" i="1" s="1"/>
  <c r="L1698" i="1"/>
  <c r="M1698" i="1" s="1"/>
  <c r="L1739" i="1"/>
  <c r="M1739" i="1" s="1"/>
  <c r="L1769" i="1"/>
  <c r="M1769" i="1" s="1"/>
  <c r="L1816" i="1"/>
  <c r="M1816" i="1" s="1"/>
  <c r="L1854" i="1"/>
  <c r="M1854" i="1" s="1"/>
  <c r="L1895" i="1"/>
  <c r="M1895" i="1" s="1"/>
  <c r="L1936" i="1"/>
  <c r="M1936" i="1" s="1"/>
  <c r="L1972" i="1"/>
  <c r="M1972" i="1" s="1"/>
  <c r="L2010" i="1"/>
  <c r="M2010" i="1" s="1"/>
  <c r="L2056" i="1"/>
  <c r="M2056" i="1" s="1"/>
  <c r="L2097" i="1"/>
  <c r="M2097" i="1" s="1"/>
  <c r="L2130" i="1"/>
  <c r="M2130" i="1" s="1"/>
  <c r="L2174" i="1"/>
  <c r="M2174" i="1" s="1"/>
  <c r="L2210" i="1"/>
  <c r="M2210" i="1" s="1"/>
  <c r="L2244" i="1"/>
  <c r="M2244" i="1" s="1"/>
  <c r="L2286" i="1"/>
  <c r="M2286" i="1" s="1"/>
  <c r="L2317" i="1"/>
  <c r="M2317" i="1" s="1"/>
  <c r="L2353" i="1"/>
  <c r="M2353" i="1" s="1"/>
  <c r="L2394" i="1"/>
  <c r="M2394" i="1" s="1"/>
  <c r="L2429" i="1"/>
  <c r="M2429" i="1" s="1"/>
  <c r="L2459" i="1"/>
  <c r="M2459" i="1" s="1"/>
  <c r="L2501" i="1"/>
  <c r="M2501" i="1" s="1"/>
  <c r="L2536" i="1"/>
  <c r="M2536" i="1" s="1"/>
  <c r="L2570" i="1"/>
  <c r="M2570" i="1" s="1"/>
  <c r="L2614" i="1"/>
  <c r="M2614" i="1" s="1"/>
  <c r="L2643" i="1"/>
  <c r="M2643" i="1" s="1"/>
  <c r="L2679" i="1"/>
  <c r="M2679" i="1" s="1"/>
  <c r="L2719" i="1"/>
  <c r="M2719" i="1" s="1"/>
  <c r="L2754" i="1"/>
  <c r="M2754" i="1" s="1"/>
  <c r="L2785" i="1"/>
  <c r="M2785" i="1" s="1"/>
  <c r="L2822" i="1"/>
  <c r="M2822" i="1" s="1"/>
  <c r="L2854" i="1"/>
  <c r="M2854" i="1" s="1"/>
  <c r="L2885" i="1"/>
  <c r="M2885" i="1" s="1"/>
  <c r="L2925" i="1"/>
  <c r="M2925" i="1" s="1"/>
  <c r="L2954" i="1"/>
  <c r="M2954" i="1" s="1"/>
  <c r="L2986" i="1"/>
  <c r="M2986" i="1" s="1"/>
  <c r="L3023" i="1"/>
  <c r="M3023" i="1" s="1"/>
  <c r="L3054" i="1"/>
  <c r="M3054" i="1" s="1"/>
  <c r="L3084" i="1"/>
  <c r="M3084" i="1" s="1"/>
  <c r="L3119" i="1"/>
  <c r="M3119" i="1" s="1"/>
  <c r="L3153" i="1"/>
  <c r="M3153" i="1" s="1"/>
  <c r="L3186" i="1"/>
  <c r="M3186" i="1" s="1"/>
  <c r="L3223" i="1"/>
  <c r="M3223" i="1" s="1"/>
  <c r="L3252" i="1"/>
  <c r="M3252" i="1" s="1"/>
  <c r="L3285" i="1"/>
  <c r="M3285" i="1" s="1"/>
  <c r="L3322" i="1"/>
  <c r="M3322" i="1" s="1"/>
  <c r="L3353" i="1"/>
  <c r="M3353" i="1" s="1"/>
  <c r="L3382" i="1"/>
  <c r="M3382" i="1" s="1"/>
  <c r="L3421" i="1"/>
  <c r="M3421" i="1" s="1"/>
  <c r="L3454" i="1"/>
  <c r="M3454" i="1" s="1"/>
  <c r="L3485" i="1"/>
  <c r="M3485" i="1" s="1"/>
  <c r="L3522" i="1"/>
  <c r="M3522" i="1" s="1"/>
  <c r="L3551" i="1"/>
  <c r="M3551" i="1" s="1"/>
  <c r="L3583" i="1"/>
  <c r="M3583" i="1" s="1"/>
  <c r="L3618" i="1"/>
  <c r="M3618" i="1" s="1"/>
  <c r="L3654" i="1"/>
  <c r="M3654" i="1" s="1"/>
  <c r="L3681" i="1"/>
  <c r="M3681" i="1" s="1"/>
  <c r="L3719" i="1"/>
  <c r="M3719" i="1" s="1"/>
  <c r="L3753" i="1"/>
  <c r="M3753" i="1" s="1"/>
  <c r="L3784" i="1"/>
  <c r="M3784" i="1" s="1"/>
  <c r="L3821" i="1"/>
  <c r="M3821" i="1" s="1"/>
  <c r="L3850" i="1"/>
  <c r="M3850" i="1" s="1"/>
  <c r="L3882" i="1"/>
  <c r="M3882" i="1" s="1"/>
  <c r="L3922" i="1"/>
  <c r="M3922" i="1" s="1"/>
  <c r="L3953" i="1"/>
  <c r="M3953" i="1" s="1"/>
  <c r="L3982" i="1"/>
  <c r="M3982" i="1" s="1"/>
  <c r="L4018" i="1"/>
  <c r="M4018" i="1" s="1"/>
  <c r="L4050" i="1"/>
  <c r="M4050" i="1" s="1"/>
  <c r="L4083" i="1"/>
  <c r="M4083" i="1" s="1"/>
  <c r="L4122" i="1"/>
  <c r="M4122" i="1" s="1"/>
  <c r="L4147" i="1"/>
  <c r="M4147" i="1" s="1"/>
  <c r="L4180" i="1"/>
  <c r="M4180" i="1" s="1"/>
  <c r="L4218" i="1"/>
  <c r="M4218" i="1" s="1"/>
  <c r="L4252" i="1"/>
  <c r="M4252" i="1" s="1"/>
  <c r="L4281" i="1"/>
  <c r="M4281" i="1" s="1"/>
  <c r="L4317" i="1"/>
  <c r="M4317" i="1" s="1"/>
  <c r="L4349" i="1"/>
  <c r="M4349" i="1" s="1"/>
  <c r="L4382" i="1"/>
  <c r="M4382" i="1" s="1"/>
  <c r="L4421" i="1"/>
  <c r="M4421" i="1" s="1"/>
  <c r="L4450" i="1"/>
  <c r="M4450" i="1" s="1"/>
  <c r="L4481" i="1"/>
  <c r="M4481" i="1" s="1"/>
  <c r="L4989" i="1"/>
  <c r="M4989" i="1" s="1"/>
  <c r="L4964" i="1"/>
  <c r="M4964" i="1" s="1"/>
  <c r="L4931" i="1"/>
  <c r="M4931" i="1" s="1"/>
  <c r="L4903" i="1"/>
  <c r="M4903" i="1" s="1"/>
  <c r="L4868" i="1"/>
  <c r="M4868" i="1" s="1"/>
  <c r="L4839" i="1"/>
  <c r="M4839" i="1" s="1"/>
  <c r="L4809" i="1"/>
  <c r="M4809" i="1" s="1"/>
  <c r="L4771" i="1"/>
  <c r="M4771" i="1" s="1"/>
  <c r="L4739" i="1"/>
  <c r="M4739" i="1" s="1"/>
  <c r="L4701" i="1"/>
  <c r="M4701" i="1" s="1"/>
  <c r="L4668" i="1"/>
  <c r="M4668" i="1" s="1"/>
  <c r="L4626" i="1"/>
  <c r="M4626" i="1" s="1"/>
  <c r="L4594" i="1"/>
  <c r="M4594" i="1" s="1"/>
  <c r="L4553" i="1"/>
  <c r="M4553" i="1" s="1"/>
  <c r="L4518" i="1"/>
  <c r="M4518" i="1" s="1"/>
  <c r="L4480" i="1"/>
  <c r="M4480" i="1" s="1"/>
  <c r="L4441" i="1"/>
  <c r="M4441" i="1" s="1"/>
  <c r="L4402" i="1"/>
  <c r="M4402" i="1" s="1"/>
  <c r="L4365" i="1"/>
  <c r="M4365" i="1" s="1"/>
  <c r="L4325" i="1"/>
  <c r="M4325" i="1" s="1"/>
  <c r="L4279" i="1"/>
  <c r="M4279" i="1" s="1"/>
  <c r="L4240" i="1"/>
  <c r="M4240" i="1" s="1"/>
  <c r="L4201" i="1"/>
  <c r="M4201" i="1" s="1"/>
  <c r="L4164" i="1"/>
  <c r="M4164" i="1" s="1"/>
  <c r="L4125" i="1"/>
  <c r="M4125" i="1" s="1"/>
  <c r="L4082" i="1"/>
  <c r="M4082" i="1" s="1"/>
  <c r="L4045" i="1"/>
  <c r="M4045" i="1" s="1"/>
  <c r="L3998" i="1"/>
  <c r="M3998" i="1" s="1"/>
  <c r="L3954" i="1"/>
  <c r="M3954" i="1" s="1"/>
  <c r="L3899" i="1"/>
  <c r="M3899" i="1" s="1"/>
  <c r="L3857" i="1"/>
  <c r="M3857" i="1" s="1"/>
  <c r="L3801" i="1"/>
  <c r="M3801" i="1" s="1"/>
  <c r="L3754" i="1"/>
  <c r="M3754" i="1" s="1"/>
  <c r="L3697" i="1"/>
  <c r="M3697" i="1" s="1"/>
  <c r="L3655" i="1"/>
  <c r="M3655" i="1" s="1"/>
  <c r="L3600" i="1"/>
  <c r="M3600" i="1" s="1"/>
  <c r="L3556" i="1"/>
  <c r="M3556" i="1" s="1"/>
  <c r="L3503" i="1"/>
  <c r="M3503" i="1" s="1"/>
  <c r="L3455" i="1"/>
  <c r="M3455" i="1" s="1"/>
  <c r="L3399" i="1"/>
  <c r="M3399" i="1" s="1"/>
  <c r="L3354" i="1"/>
  <c r="M3354" i="1" s="1"/>
  <c r="L3301" i="1"/>
  <c r="M3301" i="1" s="1"/>
  <c r="L3257" i="1"/>
  <c r="M3257" i="1" s="1"/>
  <c r="L3204" i="1"/>
  <c r="M3204" i="1" s="1"/>
  <c r="L3156" i="1"/>
  <c r="M3156" i="1" s="1"/>
  <c r="L3100" i="1"/>
  <c r="M3100" i="1" s="1"/>
  <c r="L3055" i="1"/>
  <c r="M3055" i="1" s="1"/>
  <c r="L3002" i="1"/>
  <c r="M3002" i="1" s="1"/>
  <c r="L2958" i="1"/>
  <c r="M2958" i="1" s="1"/>
  <c r="L2903" i="1"/>
  <c r="M2903" i="1" s="1"/>
  <c r="L2855" i="1"/>
  <c r="M2855" i="1" s="1"/>
  <c r="L2801" i="1"/>
  <c r="M2801" i="1" s="1"/>
  <c r="L2757" i="1"/>
  <c r="M2757" i="1" s="1"/>
  <c r="L2697" i="1"/>
  <c r="M2697" i="1" s="1"/>
  <c r="L2650" i="1"/>
  <c r="M2650" i="1" s="1"/>
  <c r="L2589" i="1"/>
  <c r="M2589" i="1" s="1"/>
  <c r="L2538" i="1"/>
  <c r="M2538" i="1" s="1"/>
  <c r="L2476" i="1"/>
  <c r="M2476" i="1" s="1"/>
  <c r="L2430" i="1"/>
  <c r="M2430" i="1" s="1"/>
  <c r="L2370" i="1"/>
  <c r="M2370" i="1" s="1"/>
  <c r="L2322" i="1"/>
  <c r="M2322" i="1" s="1"/>
  <c r="L2262" i="1"/>
  <c r="M2262" i="1" s="1"/>
  <c r="L2211" i="1"/>
  <c r="M2211" i="1" s="1"/>
  <c r="L2150" i="1"/>
  <c r="M2150" i="1" s="1"/>
  <c r="L2098" i="1"/>
  <c r="M2098" i="1" s="1"/>
  <c r="L2029" i="1"/>
  <c r="M2029" i="1" s="1"/>
  <c r="L1980" i="1"/>
  <c r="M1980" i="1" s="1"/>
  <c r="L1913" i="1"/>
  <c r="M1913" i="1" s="1"/>
  <c r="L1855" i="1"/>
  <c r="M1855" i="1" s="1"/>
  <c r="L1791" i="1"/>
  <c r="M1791" i="1" s="1"/>
  <c r="L1740" i="1"/>
  <c r="M1740" i="1" s="1"/>
  <c r="L1668" i="1"/>
  <c r="M1668" i="1" s="1"/>
  <c r="L1611" i="1"/>
  <c r="M1611" i="1" s="1"/>
  <c r="L1541" i="1"/>
  <c r="M1541" i="1" s="1"/>
  <c r="L1476" i="1"/>
  <c r="M1476" i="1" s="1"/>
  <c r="L1403" i="1"/>
  <c r="M1403" i="1" s="1"/>
  <c r="L1348" i="1"/>
  <c r="M1348" i="1" s="1"/>
  <c r="L1273" i="1"/>
  <c r="M1273" i="1" s="1"/>
  <c r="L1216" i="1"/>
  <c r="M1216" i="1" s="1"/>
  <c r="L1146" i="1"/>
  <c r="M1146" i="1" s="1"/>
  <c r="L1083" i="1"/>
  <c r="M1083" i="1" s="1"/>
  <c r="L1010" i="1"/>
  <c r="M1010" i="1" s="1"/>
  <c r="L948" i="1"/>
  <c r="M948" i="1" s="1"/>
  <c r="L880" i="1"/>
  <c r="M880" i="1" s="1"/>
  <c r="L823" i="1"/>
  <c r="M823" i="1" s="1"/>
  <c r="L754" i="1"/>
  <c r="M754" i="1" s="1"/>
  <c r="L685" i="1"/>
  <c r="M685" i="1" s="1"/>
  <c r="L611" i="1"/>
  <c r="M611" i="1" s="1"/>
  <c r="L546" i="1"/>
  <c r="M546" i="1" s="1"/>
  <c r="L469" i="1"/>
  <c r="M469" i="1" s="1"/>
  <c r="L405" i="1"/>
  <c r="M405" i="1" s="1"/>
  <c r="L314" i="1"/>
  <c r="M314" i="1" s="1"/>
  <c r="L236" i="1"/>
  <c r="M236" i="1" s="1"/>
  <c r="L146" i="1"/>
  <c r="M146" i="1" s="1"/>
  <c r="L78" i="1"/>
  <c r="M78" i="1" s="1"/>
  <c r="J4994" i="1"/>
  <c r="K4994" i="1" s="1"/>
  <c r="J4982" i="1"/>
  <c r="K4982" i="1" s="1"/>
  <c r="J4970" i="1"/>
  <c r="K4970" i="1" s="1"/>
  <c r="J4958" i="1"/>
  <c r="K4958" i="1" s="1"/>
  <c r="J4946" i="1"/>
  <c r="K4946" i="1" s="1"/>
  <c r="J4934" i="1"/>
  <c r="K4934" i="1" s="1"/>
  <c r="J4922" i="1"/>
  <c r="K4922" i="1" s="1"/>
  <c r="J4910" i="1"/>
  <c r="K4910" i="1" s="1"/>
  <c r="J4898" i="1"/>
  <c r="K4898" i="1" s="1"/>
  <c r="J4886" i="1"/>
  <c r="K4886" i="1" s="1"/>
  <c r="J4874" i="1"/>
  <c r="K4874" i="1" s="1"/>
  <c r="J4862" i="1"/>
  <c r="K4862" i="1" s="1"/>
  <c r="J4850" i="1"/>
  <c r="K4850" i="1" s="1"/>
  <c r="J4838" i="1"/>
  <c r="K4838" i="1" s="1"/>
  <c r="J4826" i="1"/>
  <c r="K4826" i="1" s="1"/>
  <c r="J4814" i="1"/>
  <c r="K4814" i="1" s="1"/>
  <c r="J4802" i="1"/>
  <c r="K4802" i="1" s="1"/>
  <c r="J4790" i="1"/>
  <c r="K4790" i="1" s="1"/>
  <c r="J4778" i="1"/>
  <c r="K4778" i="1" s="1"/>
  <c r="J4766" i="1"/>
  <c r="K4766" i="1" s="1"/>
  <c r="J4754" i="1"/>
  <c r="K4754" i="1" s="1"/>
  <c r="J4742" i="1"/>
  <c r="K4742" i="1" s="1"/>
  <c r="J4730" i="1"/>
  <c r="K4730" i="1" s="1"/>
  <c r="J4718" i="1"/>
  <c r="K4718" i="1" s="1"/>
  <c r="J4706" i="1"/>
  <c r="K4706" i="1" s="1"/>
  <c r="J4694" i="1"/>
  <c r="K4694" i="1" s="1"/>
  <c r="J4682" i="1"/>
  <c r="K4682" i="1" s="1"/>
  <c r="J4670" i="1"/>
  <c r="K4670" i="1" s="1"/>
  <c r="J4658" i="1"/>
  <c r="K4658" i="1" s="1"/>
  <c r="J4646" i="1"/>
  <c r="K4646" i="1" s="1"/>
  <c r="J4634" i="1"/>
  <c r="K4634" i="1" s="1"/>
  <c r="J4622" i="1"/>
  <c r="K4622" i="1" s="1"/>
  <c r="J4610" i="1"/>
  <c r="K4610" i="1" s="1"/>
  <c r="J4598" i="1"/>
  <c r="K4598" i="1" s="1"/>
  <c r="J4586" i="1"/>
  <c r="K4586" i="1" s="1"/>
  <c r="J4574" i="1"/>
  <c r="K4574" i="1" s="1"/>
  <c r="J4562" i="1"/>
  <c r="K4562" i="1" s="1"/>
  <c r="J4550" i="1"/>
  <c r="K4550" i="1" s="1"/>
  <c r="J4538" i="1"/>
  <c r="K4538" i="1" s="1"/>
  <c r="J4526" i="1"/>
  <c r="K4526" i="1" s="1"/>
  <c r="J4514" i="1"/>
  <c r="K4514" i="1" s="1"/>
  <c r="J4502" i="1"/>
  <c r="K4502" i="1" s="1"/>
  <c r="J4490" i="1"/>
  <c r="K4490" i="1" s="1"/>
  <c r="J4478" i="1"/>
  <c r="K4478" i="1" s="1"/>
  <c r="J4466" i="1"/>
  <c r="K4466" i="1" s="1"/>
  <c r="J4454" i="1"/>
  <c r="K4454" i="1" s="1"/>
  <c r="J4442" i="1"/>
  <c r="K4442" i="1" s="1"/>
  <c r="J4430" i="1"/>
  <c r="K4430" i="1" s="1"/>
  <c r="J4418" i="1"/>
  <c r="K4418" i="1" s="1"/>
  <c r="J4406" i="1"/>
  <c r="K4406" i="1" s="1"/>
  <c r="J4394" i="1"/>
  <c r="K4394" i="1" s="1"/>
  <c r="J4382" i="1"/>
  <c r="K4382" i="1" s="1"/>
  <c r="J4370" i="1"/>
  <c r="K4370" i="1" s="1"/>
  <c r="J4358" i="1"/>
  <c r="K4358" i="1" s="1"/>
  <c r="J4346" i="1"/>
  <c r="K4346" i="1" s="1"/>
  <c r="J4334" i="1"/>
  <c r="K4334" i="1" s="1"/>
  <c r="J4322" i="1"/>
  <c r="K4322" i="1" s="1"/>
  <c r="J4310" i="1"/>
  <c r="K4310" i="1" s="1"/>
  <c r="J4298" i="1"/>
  <c r="K4298" i="1" s="1"/>
  <c r="J4286" i="1"/>
  <c r="K4286" i="1" s="1"/>
  <c r="J4274" i="1"/>
  <c r="K4274" i="1" s="1"/>
  <c r="J4262" i="1"/>
  <c r="K4262" i="1" s="1"/>
  <c r="J4250" i="1"/>
  <c r="K4250" i="1" s="1"/>
  <c r="J4238" i="1"/>
  <c r="K4238" i="1" s="1"/>
  <c r="J4226" i="1"/>
  <c r="K4226" i="1" s="1"/>
  <c r="J4214" i="1"/>
  <c r="K4214" i="1" s="1"/>
  <c r="J4202" i="1"/>
  <c r="K4202" i="1" s="1"/>
  <c r="J4190" i="1"/>
  <c r="K4190" i="1" s="1"/>
  <c r="J4178" i="1"/>
  <c r="K4178" i="1" s="1"/>
  <c r="J4166" i="1"/>
  <c r="K4166" i="1" s="1"/>
  <c r="J4154" i="1"/>
  <c r="K4154" i="1" s="1"/>
  <c r="J4142" i="1"/>
  <c r="K4142" i="1" s="1"/>
  <c r="J4130" i="1"/>
  <c r="K4130" i="1" s="1"/>
  <c r="J4118" i="1"/>
  <c r="K4118" i="1" s="1"/>
  <c r="J4106" i="1"/>
  <c r="K4106" i="1" s="1"/>
  <c r="J4094" i="1"/>
  <c r="K4094" i="1" s="1"/>
  <c r="J4082" i="1"/>
  <c r="K4082" i="1" s="1"/>
  <c r="J4070" i="1"/>
  <c r="K4070" i="1" s="1"/>
  <c r="J4058" i="1"/>
  <c r="K4058" i="1" s="1"/>
  <c r="J4046" i="1"/>
  <c r="K4046" i="1" s="1"/>
  <c r="J4034" i="1"/>
  <c r="K4034" i="1" s="1"/>
  <c r="J4022" i="1"/>
  <c r="K4022" i="1" s="1"/>
  <c r="J4010" i="1"/>
  <c r="K4010" i="1" s="1"/>
  <c r="J3998" i="1"/>
  <c r="K3998" i="1" s="1"/>
  <c r="J3986" i="1"/>
  <c r="K3986" i="1" s="1"/>
  <c r="J3974" i="1"/>
  <c r="K3974" i="1" s="1"/>
  <c r="J3962" i="1"/>
  <c r="K3962" i="1" s="1"/>
  <c r="J3950" i="1"/>
  <c r="K3950" i="1" s="1"/>
  <c r="J3938" i="1"/>
  <c r="K3938" i="1" s="1"/>
  <c r="J3926" i="1"/>
  <c r="K3926" i="1" s="1"/>
  <c r="J3914" i="1"/>
  <c r="K3914" i="1" s="1"/>
  <c r="J3902" i="1"/>
  <c r="K3902" i="1" s="1"/>
  <c r="J3890" i="1"/>
  <c r="K3890" i="1" s="1"/>
  <c r="J3878" i="1"/>
  <c r="K3878" i="1" s="1"/>
  <c r="J3866" i="1"/>
  <c r="K3866" i="1" s="1"/>
  <c r="J3854" i="1"/>
  <c r="K3854" i="1" s="1"/>
  <c r="J3842" i="1"/>
  <c r="K3842" i="1" s="1"/>
  <c r="J3830" i="1"/>
  <c r="K3830" i="1" s="1"/>
  <c r="J3818" i="1"/>
  <c r="K3818" i="1" s="1"/>
  <c r="J3806" i="1"/>
  <c r="K3806" i="1" s="1"/>
  <c r="J3794" i="1"/>
  <c r="K3794" i="1" s="1"/>
  <c r="J3782" i="1"/>
  <c r="K3782" i="1" s="1"/>
  <c r="J3770" i="1"/>
  <c r="K3770" i="1" s="1"/>
  <c r="J3758" i="1"/>
  <c r="K3758" i="1" s="1"/>
  <c r="J3746" i="1"/>
  <c r="K3746" i="1" s="1"/>
  <c r="J3734" i="1"/>
  <c r="K3734" i="1" s="1"/>
  <c r="J3722" i="1"/>
  <c r="K3722" i="1" s="1"/>
  <c r="J3710" i="1"/>
  <c r="K3710" i="1" s="1"/>
  <c r="J3698" i="1"/>
  <c r="K3698" i="1" s="1"/>
  <c r="J3686" i="1"/>
  <c r="K3686" i="1" s="1"/>
  <c r="J3674" i="1"/>
  <c r="K3674" i="1" s="1"/>
  <c r="J3662" i="1"/>
  <c r="K3662" i="1" s="1"/>
  <c r="J3650" i="1"/>
  <c r="K3650" i="1" s="1"/>
  <c r="J3638" i="1"/>
  <c r="K3638" i="1" s="1"/>
  <c r="J3626" i="1"/>
  <c r="K3626" i="1" s="1"/>
  <c r="J3614" i="1"/>
  <c r="K3614" i="1" s="1"/>
  <c r="J3602" i="1"/>
  <c r="K3602" i="1" s="1"/>
  <c r="J3590" i="1"/>
  <c r="K3590" i="1" s="1"/>
  <c r="J3578" i="1"/>
  <c r="K3578" i="1" s="1"/>
  <c r="J3566" i="1"/>
  <c r="K3566" i="1" s="1"/>
  <c r="J3554" i="1"/>
  <c r="K3554" i="1" s="1"/>
  <c r="J3542" i="1"/>
  <c r="K3542" i="1" s="1"/>
  <c r="J3530" i="1"/>
  <c r="K3530" i="1" s="1"/>
  <c r="J3518" i="1"/>
  <c r="K3518" i="1" s="1"/>
  <c r="J3506" i="1"/>
  <c r="K3506" i="1" s="1"/>
  <c r="J3494" i="1"/>
  <c r="K3494" i="1" s="1"/>
  <c r="J3482" i="1"/>
  <c r="K3482" i="1" s="1"/>
  <c r="J3470" i="1"/>
  <c r="K3470" i="1" s="1"/>
  <c r="J3458" i="1"/>
  <c r="K3458" i="1" s="1"/>
  <c r="J3446" i="1"/>
  <c r="K3446" i="1" s="1"/>
  <c r="J3434" i="1"/>
  <c r="K3434" i="1" s="1"/>
  <c r="J3422" i="1"/>
  <c r="K3422" i="1" s="1"/>
  <c r="J3410" i="1"/>
  <c r="K3410" i="1" s="1"/>
  <c r="J3398" i="1"/>
  <c r="K3398" i="1" s="1"/>
  <c r="J3386" i="1"/>
  <c r="K3386" i="1" s="1"/>
  <c r="J3374" i="1"/>
  <c r="K3374" i="1" s="1"/>
  <c r="J3362" i="1"/>
  <c r="K3362" i="1" s="1"/>
  <c r="J3350" i="1"/>
  <c r="K3350" i="1" s="1"/>
  <c r="J3338" i="1"/>
  <c r="K3338" i="1" s="1"/>
  <c r="J3326" i="1"/>
  <c r="K3326" i="1" s="1"/>
  <c r="J3314" i="1"/>
  <c r="K3314" i="1" s="1"/>
  <c r="J3302" i="1"/>
  <c r="K3302" i="1" s="1"/>
  <c r="J3290" i="1"/>
  <c r="K3290" i="1" s="1"/>
  <c r="J3278" i="1"/>
  <c r="K3278" i="1" s="1"/>
  <c r="J3266" i="1"/>
  <c r="K3266" i="1" s="1"/>
  <c r="J3254" i="1"/>
  <c r="K3254" i="1" s="1"/>
  <c r="J3242" i="1"/>
  <c r="K3242" i="1" s="1"/>
  <c r="J3230" i="1"/>
  <c r="K3230" i="1" s="1"/>
  <c r="J3218" i="1"/>
  <c r="K3218" i="1" s="1"/>
  <c r="J3206" i="1"/>
  <c r="K3206" i="1" s="1"/>
  <c r="J3194" i="1"/>
  <c r="K3194" i="1" s="1"/>
  <c r="J3182" i="1"/>
  <c r="K3182" i="1" s="1"/>
  <c r="J3170" i="1"/>
  <c r="K3170" i="1" s="1"/>
  <c r="J3158" i="1"/>
  <c r="K3158" i="1" s="1"/>
  <c r="J3146" i="1"/>
  <c r="K3146" i="1" s="1"/>
  <c r="J3134" i="1"/>
  <c r="K3134" i="1" s="1"/>
  <c r="J3122" i="1"/>
  <c r="K3122" i="1" s="1"/>
  <c r="J3110" i="1"/>
  <c r="K3110" i="1" s="1"/>
  <c r="J3098" i="1"/>
  <c r="K3098" i="1" s="1"/>
  <c r="J3086" i="1"/>
  <c r="K3086" i="1" s="1"/>
  <c r="J3074" i="1"/>
  <c r="K3074" i="1" s="1"/>
  <c r="J3062" i="1"/>
  <c r="K3062" i="1" s="1"/>
  <c r="J3050" i="1"/>
  <c r="K3050" i="1" s="1"/>
  <c r="J3038" i="1"/>
  <c r="K3038" i="1" s="1"/>
  <c r="J3026" i="1"/>
  <c r="K3026" i="1" s="1"/>
  <c r="J3014" i="1"/>
  <c r="K3014" i="1" s="1"/>
  <c r="J3002" i="1"/>
  <c r="K3002" i="1" s="1"/>
  <c r="J2990" i="1"/>
  <c r="K2990" i="1" s="1"/>
  <c r="J2978" i="1"/>
  <c r="K2978" i="1" s="1"/>
  <c r="J2966" i="1"/>
  <c r="K2966" i="1" s="1"/>
  <c r="J2954" i="1"/>
  <c r="K2954" i="1" s="1"/>
  <c r="J2942" i="1"/>
  <c r="K2942" i="1" s="1"/>
  <c r="J2930" i="1"/>
  <c r="K2930" i="1" s="1"/>
  <c r="J2918" i="1"/>
  <c r="K2918" i="1" s="1"/>
  <c r="J2906" i="1"/>
  <c r="K2906" i="1" s="1"/>
  <c r="J2894" i="1"/>
  <c r="K2894" i="1" s="1"/>
  <c r="J2882" i="1"/>
  <c r="K2882" i="1" s="1"/>
  <c r="J2870" i="1"/>
  <c r="K2870" i="1" s="1"/>
  <c r="J2858" i="1"/>
  <c r="K2858" i="1" s="1"/>
  <c r="J2846" i="1"/>
  <c r="K2846" i="1" s="1"/>
  <c r="J2834" i="1"/>
  <c r="K2834" i="1" s="1"/>
  <c r="J2822" i="1"/>
  <c r="K2822" i="1" s="1"/>
  <c r="J2810" i="1"/>
  <c r="K2810" i="1" s="1"/>
  <c r="J2798" i="1"/>
  <c r="K2798" i="1" s="1"/>
  <c r="J2786" i="1"/>
  <c r="K2786" i="1" s="1"/>
  <c r="J2774" i="1"/>
  <c r="K2774" i="1" s="1"/>
  <c r="J2762" i="1"/>
  <c r="K2762" i="1" s="1"/>
  <c r="J2750" i="1"/>
  <c r="K2750" i="1" s="1"/>
  <c r="J2738" i="1"/>
  <c r="K2738" i="1" s="1"/>
  <c r="J2726" i="1"/>
  <c r="K2726" i="1" s="1"/>
  <c r="J2714" i="1"/>
  <c r="K2714" i="1" s="1"/>
  <c r="J2702" i="1"/>
  <c r="K2702" i="1" s="1"/>
  <c r="J2690" i="1"/>
  <c r="K2690" i="1" s="1"/>
  <c r="J2678" i="1"/>
  <c r="K2678" i="1" s="1"/>
  <c r="J2666" i="1"/>
  <c r="K2666" i="1" s="1"/>
  <c r="J2654" i="1"/>
  <c r="K2654" i="1" s="1"/>
  <c r="J2642" i="1"/>
  <c r="K2642" i="1" s="1"/>
  <c r="J2630" i="1"/>
  <c r="K2630" i="1" s="1"/>
  <c r="J2618" i="1"/>
  <c r="K2618" i="1" s="1"/>
  <c r="J2606" i="1"/>
  <c r="K2606" i="1" s="1"/>
  <c r="J2594" i="1"/>
  <c r="K2594" i="1" s="1"/>
  <c r="J2582" i="1"/>
  <c r="K2582" i="1" s="1"/>
  <c r="J2570" i="1"/>
  <c r="K2570" i="1" s="1"/>
  <c r="J2558" i="1"/>
  <c r="K2558" i="1" s="1"/>
  <c r="J2546" i="1"/>
  <c r="K2546" i="1" s="1"/>
  <c r="J2534" i="1"/>
  <c r="K2534" i="1" s="1"/>
  <c r="J2522" i="1"/>
  <c r="K2522" i="1" s="1"/>
  <c r="J2510" i="1"/>
  <c r="K2510" i="1" s="1"/>
  <c r="J2498" i="1"/>
  <c r="K2498" i="1" s="1"/>
  <c r="J2486" i="1"/>
  <c r="K2486" i="1" s="1"/>
  <c r="J2474" i="1"/>
  <c r="K2474" i="1" s="1"/>
  <c r="J2462" i="1"/>
  <c r="K2462" i="1" s="1"/>
  <c r="J2450" i="1"/>
  <c r="K2450" i="1" s="1"/>
  <c r="J2438" i="1"/>
  <c r="K2438" i="1" s="1"/>
  <c r="J2426" i="1"/>
  <c r="K2426" i="1" s="1"/>
  <c r="J2414" i="1"/>
  <c r="K2414" i="1" s="1"/>
  <c r="J2402" i="1"/>
  <c r="K2402" i="1" s="1"/>
  <c r="J2390" i="1"/>
  <c r="K2390" i="1" s="1"/>
  <c r="J2378" i="1"/>
  <c r="K2378" i="1" s="1"/>
  <c r="J2366" i="1"/>
  <c r="K2366" i="1" s="1"/>
  <c r="J2354" i="1"/>
  <c r="K2354" i="1" s="1"/>
  <c r="J2342" i="1"/>
  <c r="K2342" i="1" s="1"/>
  <c r="J2330" i="1"/>
  <c r="K2330" i="1" s="1"/>
  <c r="J2318" i="1"/>
  <c r="K2318" i="1" s="1"/>
  <c r="J2306" i="1"/>
  <c r="K2306" i="1" s="1"/>
  <c r="J2294" i="1"/>
  <c r="K2294" i="1" s="1"/>
  <c r="J2282" i="1"/>
  <c r="K2282" i="1" s="1"/>
  <c r="J2270" i="1"/>
  <c r="K2270" i="1" s="1"/>
  <c r="J2258" i="1"/>
  <c r="K2258" i="1" s="1"/>
  <c r="J2246" i="1"/>
  <c r="K2246" i="1" s="1"/>
  <c r="J2234" i="1"/>
  <c r="K2234" i="1" s="1"/>
  <c r="J2222" i="1"/>
  <c r="K2222" i="1" s="1"/>
  <c r="J2210" i="1"/>
  <c r="K2210" i="1" s="1"/>
  <c r="J2198" i="1"/>
  <c r="K2198" i="1" s="1"/>
  <c r="J2186" i="1"/>
  <c r="K2186" i="1" s="1"/>
  <c r="J2174" i="1"/>
  <c r="K2174" i="1" s="1"/>
  <c r="J2162" i="1"/>
  <c r="K2162" i="1" s="1"/>
  <c r="J2150" i="1"/>
  <c r="K2150" i="1" s="1"/>
  <c r="J2138" i="1"/>
  <c r="K2138" i="1" s="1"/>
  <c r="J2126" i="1"/>
  <c r="K2126" i="1" s="1"/>
  <c r="J2114" i="1"/>
  <c r="K2114" i="1" s="1"/>
  <c r="J2102" i="1"/>
  <c r="K2102" i="1" s="1"/>
  <c r="J2090" i="1"/>
  <c r="K2090" i="1" s="1"/>
  <c r="J2078" i="1"/>
  <c r="K2078" i="1" s="1"/>
  <c r="J2066" i="1"/>
  <c r="K2066" i="1" s="1"/>
  <c r="J2054" i="1"/>
  <c r="K2054" i="1" s="1"/>
  <c r="J2042" i="1"/>
  <c r="K2042" i="1" s="1"/>
  <c r="J2030" i="1"/>
  <c r="K2030" i="1" s="1"/>
  <c r="J2018" i="1"/>
  <c r="K2018" i="1" s="1"/>
  <c r="J2006" i="1"/>
  <c r="K2006" i="1" s="1"/>
  <c r="J1994" i="1"/>
  <c r="K1994" i="1" s="1"/>
  <c r="J1982" i="1"/>
  <c r="K1982" i="1" s="1"/>
  <c r="J1970" i="1"/>
  <c r="K1970" i="1" s="1"/>
  <c r="J1958" i="1"/>
  <c r="K1958" i="1" s="1"/>
  <c r="J1946" i="1"/>
  <c r="K1946" i="1" s="1"/>
  <c r="J1934" i="1"/>
  <c r="K1934" i="1" s="1"/>
  <c r="J1922" i="1"/>
  <c r="K1922" i="1" s="1"/>
  <c r="J1910" i="1"/>
  <c r="K1910" i="1" s="1"/>
  <c r="J1898" i="1"/>
  <c r="K1898" i="1" s="1"/>
  <c r="J1886" i="1"/>
  <c r="K1886" i="1" s="1"/>
  <c r="J1874" i="1"/>
  <c r="K1874" i="1" s="1"/>
  <c r="J1862" i="1"/>
  <c r="K1862" i="1" s="1"/>
  <c r="J1850" i="1"/>
  <c r="K1850" i="1" s="1"/>
  <c r="J1838" i="1"/>
  <c r="K1838" i="1" s="1"/>
  <c r="J1826" i="1"/>
  <c r="K1826" i="1" s="1"/>
  <c r="J1814" i="1"/>
  <c r="K1814" i="1" s="1"/>
  <c r="J1802" i="1"/>
  <c r="K1802" i="1" s="1"/>
  <c r="J1790" i="1"/>
  <c r="K1790" i="1" s="1"/>
  <c r="J1778" i="1"/>
  <c r="K1778" i="1" s="1"/>
  <c r="J1766" i="1"/>
  <c r="K1766" i="1" s="1"/>
  <c r="J1754" i="1"/>
  <c r="K1754" i="1" s="1"/>
  <c r="J1742" i="1"/>
  <c r="K1742" i="1" s="1"/>
  <c r="J1730" i="1"/>
  <c r="K1730" i="1" s="1"/>
  <c r="J1718" i="1"/>
  <c r="K1718" i="1" s="1"/>
  <c r="J1706" i="1"/>
  <c r="K1706" i="1" s="1"/>
  <c r="J1694" i="1"/>
  <c r="K1694" i="1" s="1"/>
  <c r="J1682" i="1"/>
  <c r="K1682" i="1" s="1"/>
  <c r="J1670" i="1"/>
  <c r="K1670" i="1" s="1"/>
  <c r="J1658" i="1"/>
  <c r="K1658" i="1" s="1"/>
  <c r="J1646" i="1"/>
  <c r="K1646" i="1" s="1"/>
  <c r="J1634" i="1"/>
  <c r="K1634" i="1" s="1"/>
  <c r="J1622" i="1"/>
  <c r="K1622" i="1" s="1"/>
  <c r="J1610" i="1"/>
  <c r="K1610" i="1" s="1"/>
  <c r="J1598" i="1"/>
  <c r="K1598" i="1" s="1"/>
  <c r="J1586" i="1"/>
  <c r="K1586" i="1" s="1"/>
  <c r="J1574" i="1"/>
  <c r="K1574" i="1" s="1"/>
  <c r="J1562" i="1"/>
  <c r="K1562" i="1" s="1"/>
  <c r="J1550" i="1"/>
  <c r="K1550" i="1" s="1"/>
  <c r="J1538" i="1"/>
  <c r="K1538" i="1" s="1"/>
  <c r="J1526" i="1"/>
  <c r="K1526" i="1" s="1"/>
  <c r="J1514" i="1"/>
  <c r="K1514" i="1" s="1"/>
  <c r="J1502" i="1"/>
  <c r="K1502" i="1" s="1"/>
  <c r="J1490" i="1"/>
  <c r="K1490" i="1" s="1"/>
  <c r="J1478" i="1"/>
  <c r="K1478" i="1" s="1"/>
  <c r="J1466" i="1"/>
  <c r="K1466" i="1" s="1"/>
  <c r="J1454" i="1"/>
  <c r="K1454" i="1" s="1"/>
  <c r="J1442" i="1"/>
  <c r="K1442" i="1" s="1"/>
  <c r="J1430" i="1"/>
  <c r="K1430" i="1" s="1"/>
  <c r="J1418" i="1"/>
  <c r="K1418" i="1" s="1"/>
  <c r="J1406" i="1"/>
  <c r="K1406" i="1" s="1"/>
  <c r="J1394" i="1"/>
  <c r="K1394" i="1" s="1"/>
  <c r="J1382" i="1"/>
  <c r="K1382" i="1" s="1"/>
  <c r="J1370" i="1"/>
  <c r="K1370" i="1" s="1"/>
  <c r="J1358" i="1"/>
  <c r="K1358" i="1" s="1"/>
  <c r="J1346" i="1"/>
  <c r="K1346" i="1" s="1"/>
  <c r="J1334" i="1"/>
  <c r="K1334" i="1" s="1"/>
  <c r="J1322" i="1"/>
  <c r="K1322" i="1" s="1"/>
  <c r="J1310" i="1"/>
  <c r="K1310" i="1" s="1"/>
  <c r="J1298" i="1"/>
  <c r="K1298" i="1" s="1"/>
  <c r="J1286" i="1"/>
  <c r="K1286" i="1" s="1"/>
  <c r="J1274" i="1"/>
  <c r="K1274" i="1" s="1"/>
  <c r="J1262" i="1"/>
  <c r="K1262" i="1" s="1"/>
  <c r="J1250" i="1"/>
  <c r="K1250" i="1" s="1"/>
  <c r="J1238" i="1"/>
  <c r="K1238" i="1" s="1"/>
  <c r="J1226" i="1"/>
  <c r="K1226" i="1" s="1"/>
  <c r="J1214" i="1"/>
  <c r="K1214" i="1" s="1"/>
  <c r="J1202" i="1"/>
  <c r="K1202" i="1" s="1"/>
  <c r="J1190" i="1"/>
  <c r="K1190" i="1" s="1"/>
  <c r="J1178" i="1"/>
  <c r="K1178" i="1" s="1"/>
  <c r="J1166" i="1"/>
  <c r="K1166" i="1" s="1"/>
  <c r="J1154" i="1"/>
  <c r="K1154" i="1" s="1"/>
  <c r="J1142" i="1"/>
  <c r="K1142" i="1" s="1"/>
  <c r="J1130" i="1"/>
  <c r="K1130" i="1" s="1"/>
  <c r="J1118" i="1"/>
  <c r="K1118" i="1" s="1"/>
  <c r="J1106" i="1"/>
  <c r="K1106" i="1" s="1"/>
  <c r="J1094" i="1"/>
  <c r="K1094" i="1" s="1"/>
  <c r="J1082" i="1"/>
  <c r="K1082" i="1" s="1"/>
  <c r="J1070" i="1"/>
  <c r="K1070" i="1" s="1"/>
  <c r="J1058" i="1"/>
  <c r="K1058" i="1" s="1"/>
  <c r="J1046" i="1"/>
  <c r="K1046" i="1" s="1"/>
  <c r="J1034" i="1"/>
  <c r="K1034" i="1" s="1"/>
  <c r="J1022" i="1"/>
  <c r="K1022" i="1" s="1"/>
  <c r="J1010" i="1"/>
  <c r="K1010" i="1" s="1"/>
  <c r="J998" i="1"/>
  <c r="K998" i="1" s="1"/>
  <c r="J986" i="1"/>
  <c r="K986" i="1" s="1"/>
  <c r="J974" i="1"/>
  <c r="K974" i="1" s="1"/>
  <c r="J962" i="1"/>
  <c r="K962" i="1" s="1"/>
  <c r="J950" i="1"/>
  <c r="K950" i="1" s="1"/>
  <c r="J938" i="1"/>
  <c r="K938" i="1" s="1"/>
  <c r="J926" i="1"/>
  <c r="K926" i="1" s="1"/>
  <c r="J914" i="1"/>
  <c r="K914" i="1" s="1"/>
  <c r="J902" i="1"/>
  <c r="K902" i="1" s="1"/>
  <c r="J890" i="1"/>
  <c r="K890" i="1" s="1"/>
  <c r="J878" i="1"/>
  <c r="K878" i="1" s="1"/>
  <c r="J866" i="1"/>
  <c r="K866" i="1" s="1"/>
  <c r="J854" i="1"/>
  <c r="K854" i="1" s="1"/>
  <c r="J842" i="1"/>
  <c r="K842" i="1" s="1"/>
  <c r="J830" i="1"/>
  <c r="K830" i="1" s="1"/>
  <c r="J818" i="1"/>
  <c r="K818" i="1" s="1"/>
  <c r="J806" i="1"/>
  <c r="K806" i="1" s="1"/>
  <c r="J794" i="1"/>
  <c r="K794" i="1" s="1"/>
  <c r="J782" i="1"/>
  <c r="K782" i="1" s="1"/>
  <c r="J770" i="1"/>
  <c r="K770" i="1" s="1"/>
  <c r="J758" i="1"/>
  <c r="K758" i="1" s="1"/>
  <c r="J746" i="1"/>
  <c r="K746" i="1" s="1"/>
  <c r="J734" i="1"/>
  <c r="K734" i="1" s="1"/>
  <c r="J722" i="1"/>
  <c r="K722" i="1" s="1"/>
  <c r="J710" i="1"/>
  <c r="K710" i="1" s="1"/>
  <c r="J698" i="1"/>
  <c r="K698" i="1" s="1"/>
  <c r="J686" i="1"/>
  <c r="K686" i="1" s="1"/>
  <c r="J674" i="1"/>
  <c r="K674" i="1" s="1"/>
  <c r="J662" i="1"/>
  <c r="K662" i="1" s="1"/>
  <c r="J650" i="1"/>
  <c r="K650" i="1" s="1"/>
  <c r="J638" i="1"/>
  <c r="K638" i="1" s="1"/>
  <c r="J626" i="1"/>
  <c r="K626" i="1" s="1"/>
  <c r="J614" i="1"/>
  <c r="K614" i="1" s="1"/>
  <c r="J602" i="1"/>
  <c r="K602" i="1" s="1"/>
  <c r="J590" i="1"/>
  <c r="K590" i="1" s="1"/>
  <c r="J578" i="1"/>
  <c r="K578" i="1" s="1"/>
  <c r="J566" i="1"/>
  <c r="K566" i="1" s="1"/>
  <c r="J554" i="1"/>
  <c r="K554" i="1" s="1"/>
  <c r="J542" i="1"/>
  <c r="K542" i="1" s="1"/>
  <c r="J530" i="1"/>
  <c r="K530" i="1" s="1"/>
  <c r="J518" i="1"/>
  <c r="K518" i="1" s="1"/>
  <c r="J506" i="1"/>
  <c r="K506" i="1" s="1"/>
  <c r="J494" i="1"/>
  <c r="K494" i="1" s="1"/>
  <c r="J482" i="1"/>
  <c r="K482" i="1" s="1"/>
  <c r="J470" i="1"/>
  <c r="K470" i="1" s="1"/>
  <c r="J458" i="1"/>
  <c r="K458" i="1" s="1"/>
  <c r="J446" i="1"/>
  <c r="K446" i="1" s="1"/>
  <c r="J434" i="1"/>
  <c r="K434" i="1" s="1"/>
  <c r="J422" i="1"/>
  <c r="K422" i="1" s="1"/>
  <c r="J410" i="1"/>
  <c r="K410" i="1" s="1"/>
  <c r="J398" i="1"/>
  <c r="K398" i="1" s="1"/>
  <c r="J386" i="1"/>
  <c r="K386" i="1" s="1"/>
  <c r="J374" i="1"/>
  <c r="K374" i="1" s="1"/>
  <c r="J362" i="1"/>
  <c r="K362" i="1" s="1"/>
  <c r="J350" i="1"/>
  <c r="K350" i="1" s="1"/>
  <c r="J338" i="1"/>
  <c r="K338" i="1" s="1"/>
  <c r="J326" i="1"/>
  <c r="K326" i="1" s="1"/>
  <c r="J314" i="1"/>
  <c r="K314" i="1" s="1"/>
  <c r="J302" i="1"/>
  <c r="K302" i="1" s="1"/>
  <c r="J290" i="1"/>
  <c r="K290" i="1" s="1"/>
  <c r="J278" i="1"/>
  <c r="K278" i="1" s="1"/>
  <c r="J266" i="1"/>
  <c r="K266" i="1" s="1"/>
  <c r="J254" i="1"/>
  <c r="K254" i="1" s="1"/>
  <c r="J242" i="1"/>
  <c r="K242" i="1" s="1"/>
  <c r="J230" i="1"/>
  <c r="K230" i="1" s="1"/>
  <c r="J218" i="1"/>
  <c r="K218" i="1" s="1"/>
  <c r="J206" i="1"/>
  <c r="K206" i="1" s="1"/>
  <c r="J194" i="1"/>
  <c r="K194" i="1" s="1"/>
  <c r="J182" i="1"/>
  <c r="K182" i="1" s="1"/>
  <c r="J170" i="1"/>
  <c r="K170" i="1" s="1"/>
  <c r="J158" i="1"/>
  <c r="K158" i="1" s="1"/>
  <c r="J146" i="1"/>
  <c r="K146" i="1" s="1"/>
  <c r="J134" i="1"/>
  <c r="K134" i="1" s="1"/>
  <c r="J122" i="1"/>
  <c r="K122" i="1" s="1"/>
  <c r="J110" i="1"/>
  <c r="K110" i="1" s="1"/>
  <c r="J98" i="1"/>
  <c r="K98" i="1" s="1"/>
  <c r="J86" i="1"/>
  <c r="K86" i="1" s="1"/>
  <c r="J74" i="1"/>
  <c r="K74" i="1" s="1"/>
  <c r="J62" i="1"/>
  <c r="K62" i="1" s="1"/>
  <c r="J50" i="1"/>
  <c r="K50" i="1" s="1"/>
  <c r="J38" i="1"/>
  <c r="K38" i="1" s="1"/>
  <c r="J26" i="1"/>
  <c r="K26" i="1" s="1"/>
  <c r="J14" i="1"/>
  <c r="K14" i="1" s="1"/>
  <c r="X246" i="1" l="1"/>
  <c r="W248" i="1"/>
  <c r="R2" i="1"/>
  <c r="W250" i="1"/>
  <c r="W249" i="1"/>
  <c r="X247" i="1"/>
  <c r="X248" i="1"/>
  <c r="X249" i="1"/>
  <c r="X250" i="1"/>
  <c r="W246" i="1"/>
  <c r="W247" i="1"/>
  <c r="X251" i="1" l="1"/>
  <c r="W251" i="1"/>
</calcChain>
</file>

<file path=xl/sharedStrings.xml><?xml version="1.0" encoding="utf-8"?>
<sst xmlns="http://schemas.openxmlformats.org/spreadsheetml/2006/main" count="30158" uniqueCount="111">
  <si>
    <t>IDENTIFICACION</t>
  </si>
  <si>
    <t>SEXO</t>
  </si>
  <si>
    <t>SALARIO</t>
  </si>
  <si>
    <t>TIPO_ASEGURAMIENTO</t>
  </si>
  <si>
    <t>SECTOR</t>
  </si>
  <si>
    <t>INDICADOR_ACTIVO</t>
  </si>
  <si>
    <t>INDICADOR_MOROSO</t>
  </si>
  <si>
    <t>EDAD</t>
  </si>
  <si>
    <t>HOMBRE</t>
  </si>
  <si>
    <t>ASALARIADO</t>
  </si>
  <si>
    <t>SECTOR PUBLICO</t>
  </si>
  <si>
    <t>SI</t>
  </si>
  <si>
    <t>NO</t>
  </si>
  <si>
    <t>PENSIONADOS EN SU PROPIO SISTEMA</t>
  </si>
  <si>
    <t>MUJER</t>
  </si>
  <si>
    <t>SECTOR PRIVADO</t>
  </si>
  <si>
    <t>ASEGURADO VOLUNTARIO</t>
  </si>
  <si>
    <t>TRABAJADOR INDEPENDIENTE</t>
  </si>
  <si>
    <t>CONVENIOS ESPECIALES DE TRABAJADORES INDEPENDIENTES</t>
  </si>
  <si>
    <t>CONVENIOS ESPECIALES DE ASEGURADOS VOLUNTARIOS</t>
  </si>
  <si>
    <t>Resumen de los 5 numeros(Salario)</t>
  </si>
  <si>
    <t>Valor</t>
  </si>
  <si>
    <t>Minimo</t>
  </si>
  <si>
    <t>Q1</t>
  </si>
  <si>
    <t>Mediana</t>
  </si>
  <si>
    <t>Q3</t>
  </si>
  <si>
    <t>Maximo</t>
  </si>
  <si>
    <t>Promedio</t>
  </si>
  <si>
    <t>Desviacion estandar</t>
  </si>
  <si>
    <t>Resumen de los 5 numeros(edad)</t>
  </si>
  <si>
    <t>ATIPICOS_SALARIOS</t>
  </si>
  <si>
    <t>Z-SCORE_SALARIO</t>
  </si>
  <si>
    <t>Z-SCORE_EDAD</t>
  </si>
  <si>
    <t>ATIPICOS_EDADES</t>
  </si>
  <si>
    <t>Variable</t>
  </si>
  <si>
    <t>INDICADOR_EXTRANJERO</t>
  </si>
  <si>
    <t>Porcentaje</t>
  </si>
  <si>
    <t>Tipo aseguramiento</t>
  </si>
  <si>
    <t>Poblacion</t>
  </si>
  <si>
    <t>TRABAJDOR INDEPENDIENTE</t>
  </si>
  <si>
    <t>Moda</t>
  </si>
  <si>
    <t>Tipo_aseguramiento_imputado</t>
  </si>
  <si>
    <t>Edad_Imputada</t>
  </si>
  <si>
    <t>Salario_Imputado</t>
  </si>
  <si>
    <t>Cantidad de filas por columna</t>
  </si>
  <si>
    <t>CANTIDAD</t>
  </si>
  <si>
    <t>Sector</t>
  </si>
  <si>
    <t>Cantidad</t>
  </si>
  <si>
    <t>Indicador_extranjero</t>
  </si>
  <si>
    <t>No</t>
  </si>
  <si>
    <t>Si</t>
  </si>
  <si>
    <t>Indicador Moroso</t>
  </si>
  <si>
    <t>7) Graficos de Morosos</t>
  </si>
  <si>
    <t>TOTAL</t>
  </si>
  <si>
    <t>MOROSOS</t>
  </si>
  <si>
    <t>%MOROSOS</t>
  </si>
  <si>
    <t>Tipo _Aseguramiento</t>
  </si>
  <si>
    <t>Total</t>
  </si>
  <si>
    <t>Morosos</t>
  </si>
  <si>
    <t>% morosos</t>
  </si>
  <si>
    <t>Publico</t>
  </si>
  <si>
    <t>Privado</t>
  </si>
  <si>
    <t>Activos</t>
  </si>
  <si>
    <t>No Activos</t>
  </si>
  <si>
    <t>Estado</t>
  </si>
  <si>
    <t>Nacionalidad</t>
  </si>
  <si>
    <t>Extranjero</t>
  </si>
  <si>
    <t>Nacional</t>
  </si>
  <si>
    <t>8)</t>
  </si>
  <si>
    <t>18-25</t>
  </si>
  <si>
    <t>Moroso</t>
  </si>
  <si>
    <t>26-35</t>
  </si>
  <si>
    <t>36-45</t>
  </si>
  <si>
    <t>46-55</t>
  </si>
  <si>
    <t>56+</t>
  </si>
  <si>
    <t>Rango_Edad</t>
  </si>
  <si>
    <t>No_moroso</t>
  </si>
  <si>
    <t>Rango_Salario</t>
  </si>
  <si>
    <t>Total general</t>
  </si>
  <si>
    <t>Rango_edad</t>
  </si>
  <si>
    <t>Cuenta de IDENTIFICACION</t>
  </si>
  <si>
    <t>Etiquetas de columna</t>
  </si>
  <si>
    <t>0-500000</t>
  </si>
  <si>
    <t>500000-1000000</t>
  </si>
  <si>
    <t>1000000-1500000</t>
  </si>
  <si>
    <t>1500000-2000000</t>
  </si>
  <si>
    <t>2000000-2500000</t>
  </si>
  <si>
    <t>2500000-3000000</t>
  </si>
  <si>
    <t>3000000-3500000</t>
  </si>
  <si>
    <t>3500000-4000000</t>
  </si>
  <si>
    <t>4000000-4500000</t>
  </si>
  <si>
    <t>4500000-5000000</t>
  </si>
  <si>
    <t>5000000-5500000</t>
  </si>
  <si>
    <t>5500000-6000000</t>
  </si>
  <si>
    <t>6000000-6500000</t>
  </si>
  <si>
    <t>6500000-7000000</t>
  </si>
  <si>
    <t>7000000-7500000</t>
  </si>
  <si>
    <t>8000000-8500000</t>
  </si>
  <si>
    <t>8500000-9000000</t>
  </si>
  <si>
    <t>9000000-9500000</t>
  </si>
  <si>
    <t>9500000-10000000</t>
  </si>
  <si>
    <t>11000000-11500000</t>
  </si>
  <si>
    <t>11500000-12000000</t>
  </si>
  <si>
    <t>12000000-12500000</t>
  </si>
  <si>
    <t>14000000-14500000</t>
  </si>
  <si>
    <t>16500000-17000000</t>
  </si>
  <si>
    <t>Indicador Morosidad</t>
  </si>
  <si>
    <t>Pregunta1)</t>
  </si>
  <si>
    <t>Pregunta2)</t>
  </si>
  <si>
    <t>El gráfico de barras muestra la distribución de individuos según el sexo, evidenciando que el grupo de hombres es notablemente mayor que el de mujeres. Aproximadamente 3000 registros corresponden a hombres, mientras que cerca de 2000 pertenecen a mujeres, lo que refleja que la base de datos está compuesta principalmente por población masculina. Esta diferencia sugiere que el sexo masculino tiene una mayor representación dentro del conjunto de datos</t>
  </si>
  <si>
    <t>El gráfico muestra la distribución de la población según el sector en el que trabaja, evidenciando una marcada diferencia entre ambos grupos. El sector privado concentra la mayor cantidad de individuos, con una participación que supera ampliamente las 3500 personas, mientras que el sector público reúne una cantidad considerablemente menor, por los 1200. Esta diferencia indica que la mayoría de la base de datos está empleada en el sector privado, lo cual puede influir en que el sector privados da mejores salario, prestaciones y su oferta laboral es mayor que en el sector publico.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</si>
</sst>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2" borderId="0" xfId="0" applyFill="1"/>
    <xf numFmtId="0" fontId="0" fillId="2" borderId="1" xfId="0" applyFill="1" applyBorder="1"/>
    <xf numFmtId="0" fontId="0" fillId="0" borderId="1" xfId="0" applyBorder="1"/>
    <xf numFmtId="9" fontId="0" fillId="0" borderId="1" xfId="1" applyFont="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wrapText="1"/>
    </xf>
    <xf numFmtId="0" fontId="0" fillId="0" borderId="0" xfId="0" applyAlignment="1">
      <alignment horizontal="center" wrapText="1"/>
    </xf>
  </cellXfs>
  <cellStyles count="2">
    <cellStyle name="Normal" xfId="0" builtinId="0"/>
    <cellStyle name="Porcentaje" xfId="1" builtinId="5"/>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[Examen_II_G2_C34772_excel.xlsx]Hoja4!TablaDinámica6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35870516185475"/>
          <c:y val="0.14249781277340332"/>
          <c:w val="0.60224803149606299"/>
          <c:h val="0.65853091280256637"/>
        </c:manualLayout>
      </c:layout>
      <c:barChart>
        <c:barDir val="col"/>
        <c:grouping val="clustered"/>
        <c:varyColors val="0"/>
        <c:ser>
          <c:idx val="0"/>
          <c:order val="0"/>
          <c:tx>
            <c:strRef>
              <c:f>Hoja4!$B$3:$B$4</c:f>
              <c:strCache>
                <c:ptCount val="1"/>
                <c:pt idx="0">
                  <c:v>0-500000</c:v>
                </c:pt>
              </c:strCache>
            </c:strRef>
          </c:tx>
          <c:spPr>
            <a:solidFill>
              <a:schemeClr val="accent1"/>
            </a:solidFill>
            <a:ln>
              <a:noFill/>
            </a:ln>
            <a:effectLst/>
          </c:spPr>
          <c:invertIfNegative val="0"/>
          <c:cat>
            <c:strRef>
              <c:f>Hoja4!$A$5:$A$7</c:f>
              <c:strCache>
                <c:ptCount val="2"/>
                <c:pt idx="0">
                  <c:v>NO</c:v>
                </c:pt>
                <c:pt idx="1">
                  <c:v>SI</c:v>
                </c:pt>
              </c:strCache>
            </c:strRef>
          </c:cat>
          <c:val>
            <c:numRef>
              <c:f>Hoja4!$B$5:$B$7</c:f>
              <c:numCache>
                <c:formatCode>General</c:formatCode>
                <c:ptCount val="2"/>
                <c:pt idx="0">
                  <c:v>2403</c:v>
                </c:pt>
                <c:pt idx="1">
                  <c:v>603</c:v>
                </c:pt>
              </c:numCache>
            </c:numRef>
          </c:val>
          <c:extLst>
            <c:ext xmlns:c16="http://schemas.microsoft.com/office/drawing/2014/chart" uri="{C3380CC4-5D6E-409C-BE32-E72D297353CC}">
              <c16:uniqueId val="{00000000-ABAF-47B7-A259-AEBC28DA8B98}"/>
            </c:ext>
          </c:extLst>
        </c:ser>
        <c:ser>
          <c:idx val="1"/>
          <c:order val="1"/>
          <c:tx>
            <c:strRef>
              <c:f>Hoja4!$C$3:$C$4</c:f>
              <c:strCache>
                <c:ptCount val="1"/>
                <c:pt idx="0">
                  <c:v>500000-1000000</c:v>
                </c:pt>
              </c:strCache>
            </c:strRef>
          </c:tx>
          <c:spPr>
            <a:solidFill>
              <a:schemeClr val="accent2"/>
            </a:solidFill>
            <a:ln>
              <a:noFill/>
            </a:ln>
            <a:effectLst/>
          </c:spPr>
          <c:invertIfNegative val="0"/>
          <c:cat>
            <c:strRef>
              <c:f>Hoja4!$A$5:$A$7</c:f>
              <c:strCache>
                <c:ptCount val="2"/>
                <c:pt idx="0">
                  <c:v>NO</c:v>
                </c:pt>
                <c:pt idx="1">
                  <c:v>SI</c:v>
                </c:pt>
              </c:strCache>
            </c:strRef>
          </c:cat>
          <c:val>
            <c:numRef>
              <c:f>Hoja4!$C$5:$C$7</c:f>
              <c:numCache>
                <c:formatCode>General</c:formatCode>
                <c:ptCount val="2"/>
                <c:pt idx="0">
                  <c:v>1026</c:v>
                </c:pt>
                <c:pt idx="1">
                  <c:v>179</c:v>
                </c:pt>
              </c:numCache>
            </c:numRef>
          </c:val>
          <c:extLst>
            <c:ext xmlns:c16="http://schemas.microsoft.com/office/drawing/2014/chart" uri="{C3380CC4-5D6E-409C-BE32-E72D297353CC}">
              <c16:uniqueId val="{00000001-ABAF-47B7-A259-AEBC28DA8B98}"/>
            </c:ext>
          </c:extLst>
        </c:ser>
        <c:ser>
          <c:idx val="2"/>
          <c:order val="2"/>
          <c:tx>
            <c:strRef>
              <c:f>Hoja4!$D$3:$D$4</c:f>
              <c:strCache>
                <c:ptCount val="1"/>
                <c:pt idx="0">
                  <c:v>1000000-1500000</c:v>
                </c:pt>
              </c:strCache>
            </c:strRef>
          </c:tx>
          <c:spPr>
            <a:solidFill>
              <a:schemeClr val="accent3"/>
            </a:solidFill>
            <a:ln>
              <a:noFill/>
            </a:ln>
            <a:effectLst/>
          </c:spPr>
          <c:invertIfNegative val="0"/>
          <c:cat>
            <c:strRef>
              <c:f>Hoja4!$A$5:$A$7</c:f>
              <c:strCache>
                <c:ptCount val="2"/>
                <c:pt idx="0">
                  <c:v>NO</c:v>
                </c:pt>
                <c:pt idx="1">
                  <c:v>SI</c:v>
                </c:pt>
              </c:strCache>
            </c:strRef>
          </c:cat>
          <c:val>
            <c:numRef>
              <c:f>Hoja4!$D$5:$D$7</c:f>
              <c:numCache>
                <c:formatCode>General</c:formatCode>
                <c:ptCount val="2"/>
                <c:pt idx="0">
                  <c:v>335</c:v>
                </c:pt>
                <c:pt idx="1">
                  <c:v>57</c:v>
                </c:pt>
              </c:numCache>
            </c:numRef>
          </c:val>
          <c:extLst>
            <c:ext xmlns:c16="http://schemas.microsoft.com/office/drawing/2014/chart" uri="{C3380CC4-5D6E-409C-BE32-E72D297353CC}">
              <c16:uniqueId val="{00000002-ABAF-47B7-A259-AEBC28DA8B98}"/>
            </c:ext>
          </c:extLst>
        </c:ser>
        <c:ser>
          <c:idx val="3"/>
          <c:order val="3"/>
          <c:tx>
            <c:strRef>
              <c:f>Hoja4!$E$3:$E$4</c:f>
              <c:strCache>
                <c:ptCount val="1"/>
                <c:pt idx="0">
                  <c:v>1500000-2000000</c:v>
                </c:pt>
              </c:strCache>
            </c:strRef>
          </c:tx>
          <c:spPr>
            <a:solidFill>
              <a:schemeClr val="accent4"/>
            </a:solidFill>
            <a:ln>
              <a:noFill/>
            </a:ln>
            <a:effectLst/>
          </c:spPr>
          <c:invertIfNegative val="0"/>
          <c:cat>
            <c:strRef>
              <c:f>Hoja4!$A$5:$A$7</c:f>
              <c:strCache>
                <c:ptCount val="2"/>
                <c:pt idx="0">
                  <c:v>NO</c:v>
                </c:pt>
                <c:pt idx="1">
                  <c:v>SI</c:v>
                </c:pt>
              </c:strCache>
            </c:strRef>
          </c:cat>
          <c:val>
            <c:numRef>
              <c:f>Hoja4!$E$5:$E$7</c:f>
              <c:numCache>
                <c:formatCode>General</c:formatCode>
                <c:ptCount val="2"/>
                <c:pt idx="0">
                  <c:v>160</c:v>
                </c:pt>
                <c:pt idx="1">
                  <c:v>27</c:v>
                </c:pt>
              </c:numCache>
            </c:numRef>
          </c:val>
          <c:extLst>
            <c:ext xmlns:c16="http://schemas.microsoft.com/office/drawing/2014/chart" uri="{C3380CC4-5D6E-409C-BE32-E72D297353CC}">
              <c16:uniqueId val="{00000003-ABAF-47B7-A259-AEBC28DA8B98}"/>
            </c:ext>
          </c:extLst>
        </c:ser>
        <c:ser>
          <c:idx val="4"/>
          <c:order val="4"/>
          <c:tx>
            <c:strRef>
              <c:f>Hoja4!$F$3:$F$4</c:f>
              <c:strCache>
                <c:ptCount val="1"/>
                <c:pt idx="0">
                  <c:v>2000000-2500000</c:v>
                </c:pt>
              </c:strCache>
            </c:strRef>
          </c:tx>
          <c:spPr>
            <a:solidFill>
              <a:schemeClr val="accent5"/>
            </a:solidFill>
            <a:ln>
              <a:noFill/>
            </a:ln>
            <a:effectLst/>
          </c:spPr>
          <c:invertIfNegative val="0"/>
          <c:cat>
            <c:strRef>
              <c:f>Hoja4!$A$5:$A$7</c:f>
              <c:strCache>
                <c:ptCount val="2"/>
                <c:pt idx="0">
                  <c:v>NO</c:v>
                </c:pt>
                <c:pt idx="1">
                  <c:v>SI</c:v>
                </c:pt>
              </c:strCache>
            </c:strRef>
          </c:cat>
          <c:val>
            <c:numRef>
              <c:f>Hoja4!$F$5:$F$7</c:f>
              <c:numCache>
                <c:formatCode>General</c:formatCode>
                <c:ptCount val="2"/>
                <c:pt idx="0">
                  <c:v>77</c:v>
                </c:pt>
                <c:pt idx="1">
                  <c:v>2</c:v>
                </c:pt>
              </c:numCache>
            </c:numRef>
          </c:val>
          <c:extLst>
            <c:ext xmlns:c16="http://schemas.microsoft.com/office/drawing/2014/chart" uri="{C3380CC4-5D6E-409C-BE32-E72D297353CC}">
              <c16:uniqueId val="{00000004-ABAF-47B7-A259-AEBC28DA8B98}"/>
            </c:ext>
          </c:extLst>
        </c:ser>
        <c:ser>
          <c:idx val="5"/>
          <c:order val="5"/>
          <c:tx>
            <c:strRef>
              <c:f>Hoja4!$G$3:$G$4</c:f>
              <c:strCache>
                <c:ptCount val="1"/>
                <c:pt idx="0">
                  <c:v>2500000-3000000</c:v>
                </c:pt>
              </c:strCache>
            </c:strRef>
          </c:tx>
          <c:spPr>
            <a:solidFill>
              <a:schemeClr val="accent6"/>
            </a:solidFill>
            <a:ln>
              <a:noFill/>
            </a:ln>
            <a:effectLst/>
          </c:spPr>
          <c:invertIfNegative val="0"/>
          <c:cat>
            <c:strRef>
              <c:f>Hoja4!$A$5:$A$7</c:f>
              <c:strCache>
                <c:ptCount val="2"/>
                <c:pt idx="0">
                  <c:v>NO</c:v>
                </c:pt>
                <c:pt idx="1">
                  <c:v>SI</c:v>
                </c:pt>
              </c:strCache>
            </c:strRef>
          </c:cat>
          <c:val>
            <c:numRef>
              <c:f>Hoja4!$G$5:$G$7</c:f>
              <c:numCache>
                <c:formatCode>General</c:formatCode>
                <c:ptCount val="2"/>
                <c:pt idx="0">
                  <c:v>41</c:v>
                </c:pt>
                <c:pt idx="1">
                  <c:v>1</c:v>
                </c:pt>
              </c:numCache>
            </c:numRef>
          </c:val>
          <c:extLst>
            <c:ext xmlns:c16="http://schemas.microsoft.com/office/drawing/2014/chart" uri="{C3380CC4-5D6E-409C-BE32-E72D297353CC}">
              <c16:uniqueId val="{00000005-ABAF-47B7-A259-AEBC28DA8B98}"/>
            </c:ext>
          </c:extLst>
        </c:ser>
        <c:ser>
          <c:idx val="6"/>
          <c:order val="6"/>
          <c:tx>
            <c:strRef>
              <c:f>Hoja4!$H$3:$H$4</c:f>
              <c:strCache>
                <c:ptCount val="1"/>
                <c:pt idx="0">
                  <c:v>3000000-3500000</c:v>
                </c:pt>
              </c:strCache>
            </c:strRef>
          </c:tx>
          <c:spPr>
            <a:solidFill>
              <a:schemeClr val="accent1">
                <a:lumMod val="60000"/>
              </a:schemeClr>
            </a:solidFill>
            <a:ln>
              <a:noFill/>
            </a:ln>
            <a:effectLst/>
          </c:spPr>
          <c:invertIfNegative val="0"/>
          <c:cat>
            <c:strRef>
              <c:f>Hoja4!$A$5:$A$7</c:f>
              <c:strCache>
                <c:ptCount val="2"/>
                <c:pt idx="0">
                  <c:v>NO</c:v>
                </c:pt>
                <c:pt idx="1">
                  <c:v>SI</c:v>
                </c:pt>
              </c:strCache>
            </c:strRef>
          </c:cat>
          <c:val>
            <c:numRef>
              <c:f>Hoja4!$H$5:$H$7</c:f>
              <c:numCache>
                <c:formatCode>General</c:formatCode>
                <c:ptCount val="2"/>
                <c:pt idx="0">
                  <c:v>30</c:v>
                </c:pt>
              </c:numCache>
            </c:numRef>
          </c:val>
          <c:extLst>
            <c:ext xmlns:c16="http://schemas.microsoft.com/office/drawing/2014/chart" uri="{C3380CC4-5D6E-409C-BE32-E72D297353CC}">
              <c16:uniqueId val="{00000006-ABAF-47B7-A259-AEBC28DA8B98}"/>
            </c:ext>
          </c:extLst>
        </c:ser>
        <c:ser>
          <c:idx val="7"/>
          <c:order val="7"/>
          <c:tx>
            <c:strRef>
              <c:f>Hoja4!$I$3:$I$4</c:f>
              <c:strCache>
                <c:ptCount val="1"/>
                <c:pt idx="0">
                  <c:v>3500000-4000000</c:v>
                </c:pt>
              </c:strCache>
            </c:strRef>
          </c:tx>
          <c:spPr>
            <a:solidFill>
              <a:schemeClr val="accent2">
                <a:lumMod val="60000"/>
              </a:schemeClr>
            </a:solidFill>
            <a:ln>
              <a:noFill/>
            </a:ln>
            <a:effectLst/>
          </c:spPr>
          <c:invertIfNegative val="0"/>
          <c:cat>
            <c:strRef>
              <c:f>Hoja4!$A$5:$A$7</c:f>
              <c:strCache>
                <c:ptCount val="2"/>
                <c:pt idx="0">
                  <c:v>NO</c:v>
                </c:pt>
                <c:pt idx="1">
                  <c:v>SI</c:v>
                </c:pt>
              </c:strCache>
            </c:strRef>
          </c:cat>
          <c:val>
            <c:numRef>
              <c:f>Hoja4!$I$5:$I$7</c:f>
              <c:numCache>
                <c:formatCode>General</c:formatCode>
                <c:ptCount val="2"/>
                <c:pt idx="0">
                  <c:v>16</c:v>
                </c:pt>
              </c:numCache>
            </c:numRef>
          </c:val>
          <c:extLst>
            <c:ext xmlns:c16="http://schemas.microsoft.com/office/drawing/2014/chart" uri="{C3380CC4-5D6E-409C-BE32-E72D297353CC}">
              <c16:uniqueId val="{00000007-ABAF-47B7-A259-AEBC28DA8B98}"/>
            </c:ext>
          </c:extLst>
        </c:ser>
        <c:ser>
          <c:idx val="8"/>
          <c:order val="8"/>
          <c:tx>
            <c:strRef>
              <c:f>Hoja4!$J$3:$J$4</c:f>
              <c:strCache>
                <c:ptCount val="1"/>
                <c:pt idx="0">
                  <c:v>4000000-4500000</c:v>
                </c:pt>
              </c:strCache>
            </c:strRef>
          </c:tx>
          <c:spPr>
            <a:solidFill>
              <a:schemeClr val="accent3">
                <a:lumMod val="60000"/>
              </a:schemeClr>
            </a:solidFill>
            <a:ln>
              <a:noFill/>
            </a:ln>
            <a:effectLst/>
          </c:spPr>
          <c:invertIfNegative val="0"/>
          <c:cat>
            <c:strRef>
              <c:f>Hoja4!$A$5:$A$7</c:f>
              <c:strCache>
                <c:ptCount val="2"/>
                <c:pt idx="0">
                  <c:v>NO</c:v>
                </c:pt>
                <c:pt idx="1">
                  <c:v>SI</c:v>
                </c:pt>
              </c:strCache>
            </c:strRef>
          </c:cat>
          <c:val>
            <c:numRef>
              <c:f>Hoja4!$J$5:$J$7</c:f>
              <c:numCache>
                <c:formatCode>General</c:formatCode>
                <c:ptCount val="2"/>
                <c:pt idx="0">
                  <c:v>11</c:v>
                </c:pt>
              </c:numCache>
            </c:numRef>
          </c:val>
          <c:extLst>
            <c:ext xmlns:c16="http://schemas.microsoft.com/office/drawing/2014/chart" uri="{C3380CC4-5D6E-409C-BE32-E72D297353CC}">
              <c16:uniqueId val="{00000008-ABAF-47B7-A259-AEBC28DA8B98}"/>
            </c:ext>
          </c:extLst>
        </c:ser>
        <c:ser>
          <c:idx val="9"/>
          <c:order val="9"/>
          <c:tx>
            <c:strRef>
              <c:f>Hoja4!$K$3:$K$4</c:f>
              <c:strCache>
                <c:ptCount val="1"/>
                <c:pt idx="0">
                  <c:v>4500000-5000000</c:v>
                </c:pt>
              </c:strCache>
            </c:strRef>
          </c:tx>
          <c:spPr>
            <a:solidFill>
              <a:schemeClr val="accent4">
                <a:lumMod val="60000"/>
              </a:schemeClr>
            </a:solidFill>
            <a:ln>
              <a:noFill/>
            </a:ln>
            <a:effectLst/>
          </c:spPr>
          <c:invertIfNegative val="0"/>
          <c:cat>
            <c:strRef>
              <c:f>Hoja4!$A$5:$A$7</c:f>
              <c:strCache>
                <c:ptCount val="2"/>
                <c:pt idx="0">
                  <c:v>NO</c:v>
                </c:pt>
                <c:pt idx="1">
                  <c:v>SI</c:v>
                </c:pt>
              </c:strCache>
            </c:strRef>
          </c:cat>
          <c:val>
            <c:numRef>
              <c:f>Hoja4!$K$5:$K$7</c:f>
              <c:numCache>
                <c:formatCode>General</c:formatCode>
                <c:ptCount val="2"/>
                <c:pt idx="0">
                  <c:v>9</c:v>
                </c:pt>
              </c:numCache>
            </c:numRef>
          </c:val>
          <c:extLst>
            <c:ext xmlns:c16="http://schemas.microsoft.com/office/drawing/2014/chart" uri="{C3380CC4-5D6E-409C-BE32-E72D297353CC}">
              <c16:uniqueId val="{00000009-ABAF-47B7-A259-AEBC28DA8B98}"/>
            </c:ext>
          </c:extLst>
        </c:ser>
        <c:ser>
          <c:idx val="10"/>
          <c:order val="10"/>
          <c:tx>
            <c:strRef>
              <c:f>Hoja4!$L$3:$L$4</c:f>
              <c:strCache>
                <c:ptCount val="1"/>
                <c:pt idx="0">
                  <c:v>5000000-5500000</c:v>
                </c:pt>
              </c:strCache>
            </c:strRef>
          </c:tx>
          <c:spPr>
            <a:solidFill>
              <a:schemeClr val="accent5">
                <a:lumMod val="60000"/>
              </a:schemeClr>
            </a:solidFill>
            <a:ln>
              <a:noFill/>
            </a:ln>
            <a:effectLst/>
          </c:spPr>
          <c:invertIfNegative val="0"/>
          <c:cat>
            <c:strRef>
              <c:f>Hoja4!$A$5:$A$7</c:f>
              <c:strCache>
                <c:ptCount val="2"/>
                <c:pt idx="0">
                  <c:v>NO</c:v>
                </c:pt>
                <c:pt idx="1">
                  <c:v>SI</c:v>
                </c:pt>
              </c:strCache>
            </c:strRef>
          </c:cat>
          <c:val>
            <c:numRef>
              <c:f>Hoja4!$L$5:$L$7</c:f>
              <c:numCache>
                <c:formatCode>General</c:formatCode>
                <c:ptCount val="2"/>
                <c:pt idx="0">
                  <c:v>6</c:v>
                </c:pt>
                <c:pt idx="1">
                  <c:v>1</c:v>
                </c:pt>
              </c:numCache>
            </c:numRef>
          </c:val>
          <c:extLst>
            <c:ext xmlns:c16="http://schemas.microsoft.com/office/drawing/2014/chart" uri="{C3380CC4-5D6E-409C-BE32-E72D297353CC}">
              <c16:uniqueId val="{0000000A-ABAF-47B7-A259-AEBC28DA8B98}"/>
            </c:ext>
          </c:extLst>
        </c:ser>
        <c:ser>
          <c:idx val="11"/>
          <c:order val="11"/>
          <c:tx>
            <c:strRef>
              <c:f>Hoja4!$M$3:$M$4</c:f>
              <c:strCache>
                <c:ptCount val="1"/>
                <c:pt idx="0">
                  <c:v>5500000-6000000</c:v>
                </c:pt>
              </c:strCache>
            </c:strRef>
          </c:tx>
          <c:spPr>
            <a:solidFill>
              <a:schemeClr val="accent6">
                <a:lumMod val="60000"/>
              </a:schemeClr>
            </a:solidFill>
            <a:ln>
              <a:noFill/>
            </a:ln>
            <a:effectLst/>
          </c:spPr>
          <c:invertIfNegative val="0"/>
          <c:cat>
            <c:strRef>
              <c:f>Hoja4!$A$5:$A$7</c:f>
              <c:strCache>
                <c:ptCount val="2"/>
                <c:pt idx="0">
                  <c:v>NO</c:v>
                </c:pt>
                <c:pt idx="1">
                  <c:v>SI</c:v>
                </c:pt>
              </c:strCache>
            </c:strRef>
          </c:cat>
          <c:val>
            <c:numRef>
              <c:f>Hoja4!$M$5:$M$7</c:f>
              <c:numCache>
                <c:formatCode>General</c:formatCode>
                <c:ptCount val="2"/>
                <c:pt idx="0">
                  <c:v>2</c:v>
                </c:pt>
              </c:numCache>
            </c:numRef>
          </c:val>
          <c:extLst>
            <c:ext xmlns:c16="http://schemas.microsoft.com/office/drawing/2014/chart" uri="{C3380CC4-5D6E-409C-BE32-E72D297353CC}">
              <c16:uniqueId val="{0000000B-ABAF-47B7-A259-AEBC28DA8B98}"/>
            </c:ext>
          </c:extLst>
        </c:ser>
        <c:ser>
          <c:idx val="12"/>
          <c:order val="12"/>
          <c:tx>
            <c:strRef>
              <c:f>Hoja4!$N$3:$N$4</c:f>
              <c:strCache>
                <c:ptCount val="1"/>
                <c:pt idx="0">
                  <c:v>6000000-6500000</c:v>
                </c:pt>
              </c:strCache>
            </c:strRef>
          </c:tx>
          <c:spPr>
            <a:solidFill>
              <a:schemeClr val="accent1">
                <a:lumMod val="80000"/>
                <a:lumOff val="20000"/>
              </a:schemeClr>
            </a:solidFill>
            <a:ln>
              <a:noFill/>
            </a:ln>
            <a:effectLst/>
          </c:spPr>
          <c:invertIfNegative val="0"/>
          <c:cat>
            <c:strRef>
              <c:f>Hoja4!$A$5:$A$7</c:f>
              <c:strCache>
                <c:ptCount val="2"/>
                <c:pt idx="0">
                  <c:v>NO</c:v>
                </c:pt>
                <c:pt idx="1">
                  <c:v>SI</c:v>
                </c:pt>
              </c:strCache>
            </c:strRef>
          </c:cat>
          <c:val>
            <c:numRef>
              <c:f>Hoja4!$N$5:$N$7</c:f>
              <c:numCache>
                <c:formatCode>General</c:formatCode>
                <c:ptCount val="2"/>
                <c:pt idx="0">
                  <c:v>1</c:v>
                </c:pt>
              </c:numCache>
            </c:numRef>
          </c:val>
          <c:extLst>
            <c:ext xmlns:c16="http://schemas.microsoft.com/office/drawing/2014/chart" uri="{C3380CC4-5D6E-409C-BE32-E72D297353CC}">
              <c16:uniqueId val="{0000000C-ABAF-47B7-A259-AEBC28DA8B98}"/>
            </c:ext>
          </c:extLst>
        </c:ser>
        <c:ser>
          <c:idx val="13"/>
          <c:order val="13"/>
          <c:tx>
            <c:strRef>
              <c:f>Hoja4!$O$3:$O$4</c:f>
              <c:strCache>
                <c:ptCount val="1"/>
                <c:pt idx="0">
                  <c:v>6500000-7000000</c:v>
                </c:pt>
              </c:strCache>
            </c:strRef>
          </c:tx>
          <c:spPr>
            <a:solidFill>
              <a:schemeClr val="accent2">
                <a:lumMod val="80000"/>
                <a:lumOff val="20000"/>
              </a:schemeClr>
            </a:solidFill>
            <a:ln>
              <a:noFill/>
            </a:ln>
            <a:effectLst/>
          </c:spPr>
          <c:invertIfNegative val="0"/>
          <c:cat>
            <c:strRef>
              <c:f>Hoja4!$A$5:$A$7</c:f>
              <c:strCache>
                <c:ptCount val="2"/>
                <c:pt idx="0">
                  <c:v>NO</c:v>
                </c:pt>
                <c:pt idx="1">
                  <c:v>SI</c:v>
                </c:pt>
              </c:strCache>
            </c:strRef>
          </c:cat>
          <c:val>
            <c:numRef>
              <c:f>Hoja4!$O$5:$O$7</c:f>
              <c:numCache>
                <c:formatCode>General</c:formatCode>
                <c:ptCount val="2"/>
                <c:pt idx="0">
                  <c:v>1</c:v>
                </c:pt>
              </c:numCache>
            </c:numRef>
          </c:val>
          <c:extLst>
            <c:ext xmlns:c16="http://schemas.microsoft.com/office/drawing/2014/chart" uri="{C3380CC4-5D6E-409C-BE32-E72D297353CC}">
              <c16:uniqueId val="{0000000D-ABAF-47B7-A259-AEBC28DA8B98}"/>
            </c:ext>
          </c:extLst>
        </c:ser>
        <c:ser>
          <c:idx val="14"/>
          <c:order val="14"/>
          <c:tx>
            <c:strRef>
              <c:f>Hoja4!$P$3:$P$4</c:f>
              <c:strCache>
                <c:ptCount val="1"/>
                <c:pt idx="0">
                  <c:v>7000000-7500000</c:v>
                </c:pt>
              </c:strCache>
            </c:strRef>
          </c:tx>
          <c:spPr>
            <a:solidFill>
              <a:schemeClr val="accent3">
                <a:lumMod val="80000"/>
                <a:lumOff val="20000"/>
              </a:schemeClr>
            </a:solidFill>
            <a:ln>
              <a:noFill/>
            </a:ln>
            <a:effectLst/>
          </c:spPr>
          <c:invertIfNegative val="0"/>
          <c:cat>
            <c:strRef>
              <c:f>Hoja4!$A$5:$A$7</c:f>
              <c:strCache>
                <c:ptCount val="2"/>
                <c:pt idx="0">
                  <c:v>NO</c:v>
                </c:pt>
                <c:pt idx="1">
                  <c:v>SI</c:v>
                </c:pt>
              </c:strCache>
            </c:strRef>
          </c:cat>
          <c:val>
            <c:numRef>
              <c:f>Hoja4!$P$5:$P$7</c:f>
              <c:numCache>
                <c:formatCode>General</c:formatCode>
                <c:ptCount val="2"/>
                <c:pt idx="0">
                  <c:v>1</c:v>
                </c:pt>
              </c:numCache>
            </c:numRef>
          </c:val>
          <c:extLst>
            <c:ext xmlns:c16="http://schemas.microsoft.com/office/drawing/2014/chart" uri="{C3380CC4-5D6E-409C-BE32-E72D297353CC}">
              <c16:uniqueId val="{0000000E-ABAF-47B7-A259-AEBC28DA8B98}"/>
            </c:ext>
          </c:extLst>
        </c:ser>
        <c:ser>
          <c:idx val="15"/>
          <c:order val="15"/>
          <c:tx>
            <c:strRef>
              <c:f>Hoja4!$Q$3:$Q$4</c:f>
              <c:strCache>
                <c:ptCount val="1"/>
                <c:pt idx="0">
                  <c:v>8000000-8500000</c:v>
                </c:pt>
              </c:strCache>
            </c:strRef>
          </c:tx>
          <c:spPr>
            <a:solidFill>
              <a:schemeClr val="accent4">
                <a:lumMod val="80000"/>
                <a:lumOff val="20000"/>
              </a:schemeClr>
            </a:solidFill>
            <a:ln>
              <a:noFill/>
            </a:ln>
            <a:effectLst/>
          </c:spPr>
          <c:invertIfNegative val="0"/>
          <c:cat>
            <c:strRef>
              <c:f>Hoja4!$A$5:$A$7</c:f>
              <c:strCache>
                <c:ptCount val="2"/>
                <c:pt idx="0">
                  <c:v>NO</c:v>
                </c:pt>
                <c:pt idx="1">
                  <c:v>SI</c:v>
                </c:pt>
              </c:strCache>
            </c:strRef>
          </c:cat>
          <c:val>
            <c:numRef>
              <c:f>Hoja4!$Q$5:$Q$7</c:f>
              <c:numCache>
                <c:formatCode>General</c:formatCode>
                <c:ptCount val="2"/>
                <c:pt idx="0">
                  <c:v>2</c:v>
                </c:pt>
              </c:numCache>
            </c:numRef>
          </c:val>
          <c:extLst>
            <c:ext xmlns:c16="http://schemas.microsoft.com/office/drawing/2014/chart" uri="{C3380CC4-5D6E-409C-BE32-E72D297353CC}">
              <c16:uniqueId val="{0000000F-ABAF-47B7-A259-AEBC28DA8B98}"/>
            </c:ext>
          </c:extLst>
        </c:ser>
        <c:ser>
          <c:idx val="16"/>
          <c:order val="16"/>
          <c:tx>
            <c:strRef>
              <c:f>Hoja4!$R$3:$R$4</c:f>
              <c:strCache>
                <c:ptCount val="1"/>
                <c:pt idx="0">
                  <c:v>8500000-9000000</c:v>
                </c:pt>
              </c:strCache>
            </c:strRef>
          </c:tx>
          <c:spPr>
            <a:solidFill>
              <a:schemeClr val="accent5">
                <a:lumMod val="80000"/>
                <a:lumOff val="20000"/>
              </a:schemeClr>
            </a:solidFill>
            <a:ln>
              <a:noFill/>
            </a:ln>
            <a:effectLst/>
          </c:spPr>
          <c:invertIfNegative val="0"/>
          <c:cat>
            <c:strRef>
              <c:f>Hoja4!$A$5:$A$7</c:f>
              <c:strCache>
                <c:ptCount val="2"/>
                <c:pt idx="0">
                  <c:v>NO</c:v>
                </c:pt>
                <c:pt idx="1">
                  <c:v>SI</c:v>
                </c:pt>
              </c:strCache>
            </c:strRef>
          </c:cat>
          <c:val>
            <c:numRef>
              <c:f>Hoja4!$R$5:$R$7</c:f>
              <c:numCache>
                <c:formatCode>General</c:formatCode>
                <c:ptCount val="2"/>
                <c:pt idx="0">
                  <c:v>2</c:v>
                </c:pt>
              </c:numCache>
            </c:numRef>
          </c:val>
          <c:extLst>
            <c:ext xmlns:c16="http://schemas.microsoft.com/office/drawing/2014/chart" uri="{C3380CC4-5D6E-409C-BE32-E72D297353CC}">
              <c16:uniqueId val="{00000010-ABAF-47B7-A259-AEBC28DA8B98}"/>
            </c:ext>
          </c:extLst>
        </c:ser>
        <c:ser>
          <c:idx val="17"/>
          <c:order val="17"/>
          <c:tx>
            <c:strRef>
              <c:f>Hoja4!$S$3:$S$4</c:f>
              <c:strCache>
                <c:ptCount val="1"/>
                <c:pt idx="0">
                  <c:v>9000000-9500000</c:v>
                </c:pt>
              </c:strCache>
            </c:strRef>
          </c:tx>
          <c:spPr>
            <a:solidFill>
              <a:schemeClr val="accent6">
                <a:lumMod val="80000"/>
                <a:lumOff val="20000"/>
              </a:schemeClr>
            </a:solidFill>
            <a:ln>
              <a:noFill/>
            </a:ln>
            <a:effectLst/>
          </c:spPr>
          <c:invertIfNegative val="0"/>
          <c:cat>
            <c:strRef>
              <c:f>Hoja4!$A$5:$A$7</c:f>
              <c:strCache>
                <c:ptCount val="2"/>
                <c:pt idx="0">
                  <c:v>NO</c:v>
                </c:pt>
                <c:pt idx="1">
                  <c:v>SI</c:v>
                </c:pt>
              </c:strCache>
            </c:strRef>
          </c:cat>
          <c:val>
            <c:numRef>
              <c:f>Hoja4!$S$5:$S$7</c:f>
              <c:numCache>
                <c:formatCode>General</c:formatCode>
                <c:ptCount val="2"/>
                <c:pt idx="0">
                  <c:v>1</c:v>
                </c:pt>
              </c:numCache>
            </c:numRef>
          </c:val>
          <c:extLst>
            <c:ext xmlns:c16="http://schemas.microsoft.com/office/drawing/2014/chart" uri="{C3380CC4-5D6E-409C-BE32-E72D297353CC}">
              <c16:uniqueId val="{00000011-ABAF-47B7-A259-AEBC28DA8B98}"/>
            </c:ext>
          </c:extLst>
        </c:ser>
        <c:ser>
          <c:idx val="18"/>
          <c:order val="18"/>
          <c:tx>
            <c:strRef>
              <c:f>Hoja4!$T$3:$T$4</c:f>
              <c:strCache>
                <c:ptCount val="1"/>
                <c:pt idx="0">
                  <c:v>9500000-10000000</c:v>
                </c:pt>
              </c:strCache>
            </c:strRef>
          </c:tx>
          <c:spPr>
            <a:solidFill>
              <a:schemeClr val="accent1">
                <a:lumMod val="80000"/>
              </a:schemeClr>
            </a:solidFill>
            <a:ln>
              <a:noFill/>
            </a:ln>
            <a:effectLst/>
          </c:spPr>
          <c:invertIfNegative val="0"/>
          <c:cat>
            <c:strRef>
              <c:f>Hoja4!$A$5:$A$7</c:f>
              <c:strCache>
                <c:ptCount val="2"/>
                <c:pt idx="0">
                  <c:v>NO</c:v>
                </c:pt>
                <c:pt idx="1">
                  <c:v>SI</c:v>
                </c:pt>
              </c:strCache>
            </c:strRef>
          </c:cat>
          <c:val>
            <c:numRef>
              <c:f>Hoja4!$T$5:$T$7</c:f>
              <c:numCache>
                <c:formatCode>General</c:formatCode>
                <c:ptCount val="2"/>
                <c:pt idx="0">
                  <c:v>1</c:v>
                </c:pt>
              </c:numCache>
            </c:numRef>
          </c:val>
          <c:extLst>
            <c:ext xmlns:c16="http://schemas.microsoft.com/office/drawing/2014/chart" uri="{C3380CC4-5D6E-409C-BE32-E72D297353CC}">
              <c16:uniqueId val="{00000012-ABAF-47B7-A259-AEBC28DA8B98}"/>
            </c:ext>
          </c:extLst>
        </c:ser>
        <c:ser>
          <c:idx val="19"/>
          <c:order val="19"/>
          <c:tx>
            <c:strRef>
              <c:f>Hoja4!$U$3:$U$4</c:f>
              <c:strCache>
                <c:ptCount val="1"/>
                <c:pt idx="0">
                  <c:v>11000000-11500000</c:v>
                </c:pt>
              </c:strCache>
            </c:strRef>
          </c:tx>
          <c:spPr>
            <a:solidFill>
              <a:schemeClr val="accent2">
                <a:lumMod val="80000"/>
              </a:schemeClr>
            </a:solidFill>
            <a:ln>
              <a:noFill/>
            </a:ln>
            <a:effectLst/>
          </c:spPr>
          <c:invertIfNegative val="0"/>
          <c:cat>
            <c:strRef>
              <c:f>Hoja4!$A$5:$A$7</c:f>
              <c:strCache>
                <c:ptCount val="2"/>
                <c:pt idx="0">
                  <c:v>NO</c:v>
                </c:pt>
                <c:pt idx="1">
                  <c:v>SI</c:v>
                </c:pt>
              </c:strCache>
            </c:strRef>
          </c:cat>
          <c:val>
            <c:numRef>
              <c:f>Hoja4!$U$5:$U$7</c:f>
              <c:numCache>
                <c:formatCode>General</c:formatCode>
                <c:ptCount val="2"/>
                <c:pt idx="0">
                  <c:v>1</c:v>
                </c:pt>
              </c:numCache>
            </c:numRef>
          </c:val>
          <c:extLst>
            <c:ext xmlns:c16="http://schemas.microsoft.com/office/drawing/2014/chart" uri="{C3380CC4-5D6E-409C-BE32-E72D297353CC}">
              <c16:uniqueId val="{00000013-ABAF-47B7-A259-AEBC28DA8B98}"/>
            </c:ext>
          </c:extLst>
        </c:ser>
        <c:ser>
          <c:idx val="20"/>
          <c:order val="20"/>
          <c:tx>
            <c:strRef>
              <c:f>Hoja4!$V$3:$V$4</c:f>
              <c:strCache>
                <c:ptCount val="1"/>
                <c:pt idx="0">
                  <c:v>11500000-12000000</c:v>
                </c:pt>
              </c:strCache>
            </c:strRef>
          </c:tx>
          <c:spPr>
            <a:solidFill>
              <a:schemeClr val="accent3">
                <a:lumMod val="80000"/>
              </a:schemeClr>
            </a:solidFill>
            <a:ln>
              <a:noFill/>
            </a:ln>
            <a:effectLst/>
          </c:spPr>
          <c:invertIfNegative val="0"/>
          <c:cat>
            <c:strRef>
              <c:f>Hoja4!$A$5:$A$7</c:f>
              <c:strCache>
                <c:ptCount val="2"/>
                <c:pt idx="0">
                  <c:v>NO</c:v>
                </c:pt>
                <c:pt idx="1">
                  <c:v>SI</c:v>
                </c:pt>
              </c:strCache>
            </c:strRef>
          </c:cat>
          <c:val>
            <c:numRef>
              <c:f>Hoja4!$V$5:$V$7</c:f>
              <c:numCache>
                <c:formatCode>General</c:formatCode>
                <c:ptCount val="2"/>
                <c:pt idx="0">
                  <c:v>1</c:v>
                </c:pt>
              </c:numCache>
            </c:numRef>
          </c:val>
          <c:extLst>
            <c:ext xmlns:c16="http://schemas.microsoft.com/office/drawing/2014/chart" uri="{C3380CC4-5D6E-409C-BE32-E72D297353CC}">
              <c16:uniqueId val="{00000014-ABAF-47B7-A259-AEBC28DA8B98}"/>
            </c:ext>
          </c:extLst>
        </c:ser>
        <c:ser>
          <c:idx val="21"/>
          <c:order val="21"/>
          <c:tx>
            <c:strRef>
              <c:f>Hoja4!$W$3:$W$4</c:f>
              <c:strCache>
                <c:ptCount val="1"/>
                <c:pt idx="0">
                  <c:v>12000000-12500000</c:v>
                </c:pt>
              </c:strCache>
            </c:strRef>
          </c:tx>
          <c:spPr>
            <a:solidFill>
              <a:schemeClr val="accent4">
                <a:lumMod val="80000"/>
              </a:schemeClr>
            </a:solidFill>
            <a:ln>
              <a:noFill/>
            </a:ln>
            <a:effectLst/>
          </c:spPr>
          <c:invertIfNegative val="0"/>
          <c:cat>
            <c:strRef>
              <c:f>Hoja4!$A$5:$A$7</c:f>
              <c:strCache>
                <c:ptCount val="2"/>
                <c:pt idx="0">
                  <c:v>NO</c:v>
                </c:pt>
                <c:pt idx="1">
                  <c:v>SI</c:v>
                </c:pt>
              </c:strCache>
            </c:strRef>
          </c:cat>
          <c:val>
            <c:numRef>
              <c:f>Hoja4!$W$5:$W$7</c:f>
              <c:numCache>
                <c:formatCode>General</c:formatCode>
                <c:ptCount val="2"/>
                <c:pt idx="0">
                  <c:v>1</c:v>
                </c:pt>
              </c:numCache>
            </c:numRef>
          </c:val>
          <c:extLst>
            <c:ext xmlns:c16="http://schemas.microsoft.com/office/drawing/2014/chart" uri="{C3380CC4-5D6E-409C-BE32-E72D297353CC}">
              <c16:uniqueId val="{00000015-ABAF-47B7-A259-AEBC28DA8B98}"/>
            </c:ext>
          </c:extLst>
        </c:ser>
        <c:ser>
          <c:idx val="22"/>
          <c:order val="22"/>
          <c:tx>
            <c:strRef>
              <c:f>Hoja4!$X$3:$X$4</c:f>
              <c:strCache>
                <c:ptCount val="1"/>
                <c:pt idx="0">
                  <c:v>14000000-14500000</c:v>
                </c:pt>
              </c:strCache>
            </c:strRef>
          </c:tx>
          <c:spPr>
            <a:solidFill>
              <a:schemeClr val="accent5">
                <a:lumMod val="80000"/>
              </a:schemeClr>
            </a:solidFill>
            <a:ln>
              <a:noFill/>
            </a:ln>
            <a:effectLst/>
          </c:spPr>
          <c:invertIfNegative val="0"/>
          <c:cat>
            <c:strRef>
              <c:f>Hoja4!$A$5:$A$7</c:f>
              <c:strCache>
                <c:ptCount val="2"/>
                <c:pt idx="0">
                  <c:v>NO</c:v>
                </c:pt>
                <c:pt idx="1">
                  <c:v>SI</c:v>
                </c:pt>
              </c:strCache>
            </c:strRef>
          </c:cat>
          <c:val>
            <c:numRef>
              <c:f>Hoja4!$X$5:$X$7</c:f>
              <c:numCache>
                <c:formatCode>General</c:formatCode>
                <c:ptCount val="2"/>
                <c:pt idx="0">
                  <c:v>1</c:v>
                </c:pt>
              </c:numCache>
            </c:numRef>
          </c:val>
          <c:extLst>
            <c:ext xmlns:c16="http://schemas.microsoft.com/office/drawing/2014/chart" uri="{C3380CC4-5D6E-409C-BE32-E72D297353CC}">
              <c16:uniqueId val="{00000016-ABAF-47B7-A259-AEBC28DA8B98}"/>
            </c:ext>
          </c:extLst>
        </c:ser>
        <c:ser>
          <c:idx val="23"/>
          <c:order val="23"/>
          <c:tx>
            <c:strRef>
              <c:f>Hoja4!$Y$3:$Y$4</c:f>
              <c:strCache>
                <c:ptCount val="1"/>
                <c:pt idx="0">
                  <c:v>16500000-17000000</c:v>
                </c:pt>
              </c:strCache>
            </c:strRef>
          </c:tx>
          <c:spPr>
            <a:solidFill>
              <a:schemeClr val="accent6">
                <a:lumMod val="80000"/>
              </a:schemeClr>
            </a:solidFill>
            <a:ln>
              <a:noFill/>
            </a:ln>
            <a:effectLst/>
          </c:spPr>
          <c:invertIfNegative val="0"/>
          <c:cat>
            <c:strRef>
              <c:f>Hoja4!$A$5:$A$7</c:f>
              <c:strCache>
                <c:ptCount val="2"/>
                <c:pt idx="0">
                  <c:v>NO</c:v>
                </c:pt>
                <c:pt idx="1">
                  <c:v>SI</c:v>
                </c:pt>
              </c:strCache>
            </c:strRef>
          </c:cat>
          <c:val>
            <c:numRef>
              <c:f>Hoja4!$Y$5:$Y$7</c:f>
              <c:numCache>
                <c:formatCode>General</c:formatCode>
                <c:ptCount val="2"/>
                <c:pt idx="0">
                  <c:v>1</c:v>
                </c:pt>
              </c:numCache>
            </c:numRef>
          </c:val>
          <c:extLst>
            <c:ext xmlns:c16="http://schemas.microsoft.com/office/drawing/2014/chart" uri="{C3380CC4-5D6E-409C-BE32-E72D297353CC}">
              <c16:uniqueId val="{00000017-ABAF-47B7-A259-AEBC28DA8B98}"/>
            </c:ext>
          </c:extLst>
        </c:ser>
        <c:dLbls>
          <c:showLegendKey val="0"/>
          <c:showVal val="0"/>
          <c:showCatName val="0"/>
          <c:showSerName val="0"/>
          <c:showPercent val="0"/>
          <c:showBubbleSize val="0"/>
        </c:dLbls>
        <c:gapWidth val="219"/>
        <c:overlap val="-27"/>
        <c:axId val="1042002272"/>
        <c:axId val="1041995552"/>
      </c:barChart>
      <c:catAx>
        <c:axId val="104200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041995552"/>
        <c:crosses val="autoZero"/>
        <c:auto val="1"/>
        <c:lblAlgn val="ctr"/>
        <c:lblOffset val="100"/>
        <c:noMultiLvlLbl val="0"/>
      </c:catAx>
      <c:valAx>
        <c:axId val="1041995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04200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Cantidad</a:t>
            </a:r>
            <a:r>
              <a:rPr lang="en-US" baseline="0"/>
              <a:t> por genero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manualLayout>
          <c:layoutTarget val="inner"/>
          <c:xMode val="edge"/>
          <c:yMode val="edge"/>
          <c:x val="0.12024243092144392"/>
          <c:y val="0.19317612666862743"/>
          <c:w val="0.80998797025371827"/>
          <c:h val="0.72088764946048411"/>
        </c:manualLayout>
      </c:layout>
      <c:barChart>
        <c:barDir val="bar"/>
        <c:grouping val="clustered"/>
        <c:varyColors val="0"/>
        <c:ser>
          <c:idx val="0"/>
          <c:order val="0"/>
          <c:tx>
            <c:strRef>
              <c:f>Hoja1!$V$45</c:f>
              <c:strCache>
                <c:ptCount val="1"/>
                <c:pt idx="0">
                  <c:v>CANTIDAD</c:v>
                </c:pt>
              </c:strCache>
            </c:strRef>
          </c:tx>
          <c:spPr>
            <a:solidFill>
              <a:schemeClr val="accent1"/>
            </a:solidFill>
            <a:ln>
              <a:noFill/>
            </a:ln>
            <a:effectLst/>
          </c:spPr>
          <c:invertIfNegative val="0"/>
          <c:cat>
            <c:strRef>
              <c:f>Hoja1!$U$46:$U$47</c:f>
              <c:strCache>
                <c:ptCount val="2"/>
                <c:pt idx="0">
                  <c:v>HOMBRE</c:v>
                </c:pt>
                <c:pt idx="1">
                  <c:v>MUJER</c:v>
                </c:pt>
              </c:strCache>
            </c:strRef>
          </c:cat>
          <c:val>
            <c:numRef>
              <c:f>Hoja1!$V$46:$V$47</c:f>
              <c:numCache>
                <c:formatCode>General</c:formatCode>
                <c:ptCount val="2"/>
                <c:pt idx="0">
                  <c:v>3012</c:v>
                </c:pt>
                <c:pt idx="1">
                  <c:v>1988</c:v>
                </c:pt>
              </c:numCache>
            </c:numRef>
          </c:val>
          <c:extLst>
            <c:ext xmlns:c16="http://schemas.microsoft.com/office/drawing/2014/chart" uri="{C3380CC4-5D6E-409C-BE32-E72D297353CC}">
              <c16:uniqueId val="{00000000-CF2B-4160-91E1-1F4034F3AA43}"/>
            </c:ext>
          </c:extLst>
        </c:ser>
        <c:dLbls>
          <c:showLegendKey val="0"/>
          <c:showVal val="0"/>
          <c:showCatName val="0"/>
          <c:showSerName val="0"/>
          <c:showPercent val="0"/>
          <c:showBubbleSize val="0"/>
        </c:dLbls>
        <c:gapWidth val="182"/>
        <c:axId val="1238853039"/>
        <c:axId val="1238854479"/>
      </c:barChart>
      <c:catAx>
        <c:axId val="1238853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238854479"/>
        <c:crosses val="autoZero"/>
        <c:auto val="1"/>
        <c:lblAlgn val="ctr"/>
        <c:lblOffset val="100"/>
        <c:noMultiLvlLbl val="0"/>
      </c:catAx>
      <c:valAx>
        <c:axId val="1238854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2388530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Poblacion</a:t>
            </a:r>
            <a:r>
              <a:rPr lang="es-CR" baseline="0"/>
              <a:t> por tipo de</a:t>
            </a:r>
            <a:r>
              <a:rPr lang="es-CR"/>
              <a:t> aseguramiento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bar"/>
        <c:grouping val="clustered"/>
        <c:varyColors val="0"/>
        <c:ser>
          <c:idx val="0"/>
          <c:order val="0"/>
          <c:tx>
            <c:strRef>
              <c:f>Hoja1!$V$33</c:f>
              <c:strCache>
                <c:ptCount val="1"/>
                <c:pt idx="0">
                  <c:v>Poblacion</c:v>
                </c:pt>
              </c:strCache>
            </c:strRef>
          </c:tx>
          <c:spPr>
            <a:solidFill>
              <a:schemeClr val="accent1"/>
            </a:solidFill>
            <a:ln>
              <a:noFill/>
            </a:ln>
            <a:effectLst/>
          </c:spPr>
          <c:invertIfNegative val="0"/>
          <c:cat>
            <c:strRef>
              <c:f>Hoja1!$U$34:$U$39</c:f>
              <c:strCache>
                <c:ptCount val="6"/>
                <c:pt idx="0">
                  <c:v>ASALARIADO</c:v>
                </c:pt>
                <c:pt idx="1">
                  <c:v>PENSIONADOS EN SU PROPIO SISTEMA</c:v>
                </c:pt>
                <c:pt idx="2">
                  <c:v>TRABAJDOR INDEPENDIENTE</c:v>
                </c:pt>
                <c:pt idx="3">
                  <c:v>ASEGURADO VOLUNTARIO</c:v>
                </c:pt>
                <c:pt idx="4">
                  <c:v>CONVENIOS ESPECIALES DE TRABAJADORES INDEPENDIENTES</c:v>
                </c:pt>
                <c:pt idx="5">
                  <c:v>CONVENIOS ESPECIALES DE ASEGURADOS VOLUNTARIOS</c:v>
                </c:pt>
              </c:strCache>
            </c:strRef>
          </c:cat>
          <c:val>
            <c:numRef>
              <c:f>Hoja1!$V$34:$V$39</c:f>
              <c:numCache>
                <c:formatCode>General</c:formatCode>
                <c:ptCount val="6"/>
                <c:pt idx="0">
                  <c:v>3462</c:v>
                </c:pt>
                <c:pt idx="1">
                  <c:v>212</c:v>
                </c:pt>
                <c:pt idx="2">
                  <c:v>700</c:v>
                </c:pt>
                <c:pt idx="3">
                  <c:v>436</c:v>
                </c:pt>
                <c:pt idx="4">
                  <c:v>157</c:v>
                </c:pt>
                <c:pt idx="5">
                  <c:v>31</c:v>
                </c:pt>
              </c:numCache>
            </c:numRef>
          </c:val>
          <c:extLst>
            <c:ext xmlns:c16="http://schemas.microsoft.com/office/drawing/2014/chart" uri="{C3380CC4-5D6E-409C-BE32-E72D297353CC}">
              <c16:uniqueId val="{00000000-6A20-4584-8872-5F3F57E91046}"/>
            </c:ext>
          </c:extLst>
        </c:ser>
        <c:dLbls>
          <c:showLegendKey val="0"/>
          <c:showVal val="0"/>
          <c:showCatName val="0"/>
          <c:showSerName val="0"/>
          <c:showPercent val="0"/>
          <c:showBubbleSize val="0"/>
        </c:dLbls>
        <c:gapWidth val="182"/>
        <c:axId val="1833139375"/>
        <c:axId val="1833136015"/>
      </c:barChart>
      <c:catAx>
        <c:axId val="1833139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833136015"/>
        <c:crosses val="autoZero"/>
        <c:auto val="1"/>
        <c:lblAlgn val="ctr"/>
        <c:lblOffset val="100"/>
        <c:noMultiLvlLbl val="0"/>
      </c:catAx>
      <c:valAx>
        <c:axId val="1833136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8331393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Cantidas</a:t>
            </a:r>
            <a:r>
              <a:rPr lang="en-US" baseline="0"/>
              <a:t> por sector laboral</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Hoja1!$V$68</c:f>
              <c:strCache>
                <c:ptCount val="1"/>
                <c:pt idx="0">
                  <c:v>Cantidad</c:v>
                </c:pt>
              </c:strCache>
            </c:strRef>
          </c:tx>
          <c:spPr>
            <a:solidFill>
              <a:schemeClr val="accent1"/>
            </a:solidFill>
            <a:ln>
              <a:noFill/>
            </a:ln>
            <a:effectLst/>
          </c:spPr>
          <c:invertIfNegative val="0"/>
          <c:cat>
            <c:strRef>
              <c:f>Hoja1!$U$69:$U$70</c:f>
              <c:strCache>
                <c:ptCount val="2"/>
                <c:pt idx="0">
                  <c:v>SECTOR PUBLICO</c:v>
                </c:pt>
                <c:pt idx="1">
                  <c:v>SECTOR PRIVADO</c:v>
                </c:pt>
              </c:strCache>
            </c:strRef>
          </c:cat>
          <c:val>
            <c:numRef>
              <c:f>Hoja1!$V$69:$V$70</c:f>
              <c:numCache>
                <c:formatCode>General</c:formatCode>
                <c:ptCount val="2"/>
                <c:pt idx="0">
                  <c:v>1094</c:v>
                </c:pt>
                <c:pt idx="1">
                  <c:v>3906</c:v>
                </c:pt>
              </c:numCache>
            </c:numRef>
          </c:val>
          <c:extLst>
            <c:ext xmlns:c16="http://schemas.microsoft.com/office/drawing/2014/chart" uri="{C3380CC4-5D6E-409C-BE32-E72D297353CC}">
              <c16:uniqueId val="{00000000-DDBA-431F-894B-E09DD05B2321}"/>
            </c:ext>
          </c:extLst>
        </c:ser>
        <c:dLbls>
          <c:showLegendKey val="0"/>
          <c:showVal val="0"/>
          <c:showCatName val="0"/>
          <c:showSerName val="0"/>
          <c:showPercent val="0"/>
          <c:showBubbleSize val="0"/>
        </c:dLbls>
        <c:gapWidth val="219"/>
        <c:overlap val="-27"/>
        <c:axId val="1585853215"/>
        <c:axId val="1585854655"/>
      </c:barChart>
      <c:catAx>
        <c:axId val="158585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585854655"/>
        <c:crosses val="autoZero"/>
        <c:auto val="1"/>
        <c:lblAlgn val="ctr"/>
        <c:lblOffset val="100"/>
        <c:noMultiLvlLbl val="0"/>
      </c:catAx>
      <c:valAx>
        <c:axId val="158585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5858532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Poblacion</a:t>
            </a:r>
            <a:r>
              <a:rPr lang="en-US" baseline="0"/>
              <a:t> activa y no activa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0053149606299212E-2"/>
          <c:y val="0.13467592592592595"/>
          <c:w val="0.87016907261592302"/>
          <c:h val="0.72088764946048411"/>
        </c:manualLayout>
      </c:layout>
      <c:barChart>
        <c:barDir val="bar"/>
        <c:grouping val="clustered"/>
        <c:varyColors val="0"/>
        <c:ser>
          <c:idx val="0"/>
          <c:order val="0"/>
          <c:tx>
            <c:strRef>
              <c:f>Hoja1!$V$88</c:f>
              <c:strCache>
                <c:ptCount val="1"/>
                <c:pt idx="0">
                  <c:v>CANTIDAD</c:v>
                </c:pt>
              </c:strCache>
            </c:strRef>
          </c:tx>
          <c:spPr>
            <a:solidFill>
              <a:schemeClr val="accent1"/>
            </a:solidFill>
            <a:ln>
              <a:noFill/>
            </a:ln>
            <a:effectLst/>
          </c:spPr>
          <c:invertIfNegative val="0"/>
          <c:cat>
            <c:strRef>
              <c:f>Hoja1!$U$89:$U$90</c:f>
              <c:strCache>
                <c:ptCount val="2"/>
                <c:pt idx="0">
                  <c:v>SI</c:v>
                </c:pt>
                <c:pt idx="1">
                  <c:v>NO</c:v>
                </c:pt>
              </c:strCache>
            </c:strRef>
          </c:cat>
          <c:val>
            <c:numRef>
              <c:f>Hoja1!$V$89:$V$90</c:f>
              <c:numCache>
                <c:formatCode>General</c:formatCode>
                <c:ptCount val="2"/>
                <c:pt idx="0">
                  <c:v>4966</c:v>
                </c:pt>
                <c:pt idx="1">
                  <c:v>34</c:v>
                </c:pt>
              </c:numCache>
            </c:numRef>
          </c:val>
          <c:extLst>
            <c:ext xmlns:c16="http://schemas.microsoft.com/office/drawing/2014/chart" uri="{C3380CC4-5D6E-409C-BE32-E72D297353CC}">
              <c16:uniqueId val="{00000000-B80B-4193-97FE-A20CA0DCF3DB}"/>
            </c:ext>
          </c:extLst>
        </c:ser>
        <c:dLbls>
          <c:showLegendKey val="0"/>
          <c:showVal val="0"/>
          <c:showCatName val="0"/>
          <c:showSerName val="0"/>
          <c:showPercent val="0"/>
          <c:showBubbleSize val="0"/>
        </c:dLbls>
        <c:gapWidth val="182"/>
        <c:axId val="1589347471"/>
        <c:axId val="1589348431"/>
      </c:barChart>
      <c:catAx>
        <c:axId val="1589347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589348431"/>
        <c:crosses val="autoZero"/>
        <c:auto val="1"/>
        <c:lblAlgn val="ctr"/>
        <c:lblOffset val="100"/>
        <c:noMultiLvlLbl val="0"/>
      </c:catAx>
      <c:valAx>
        <c:axId val="1589348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5893474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Distribucion</a:t>
            </a:r>
            <a:r>
              <a:rPr lang="en-US" baseline="0"/>
              <a:t> de  extranjeros y nacionales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Hoja1!$V$112</c:f>
              <c:strCache>
                <c:ptCount val="1"/>
                <c:pt idx="0">
                  <c:v>Cantidad</c:v>
                </c:pt>
              </c:strCache>
            </c:strRef>
          </c:tx>
          <c:spPr>
            <a:solidFill>
              <a:schemeClr val="accent1"/>
            </a:solidFill>
            <a:ln>
              <a:noFill/>
            </a:ln>
            <a:effectLst/>
          </c:spPr>
          <c:invertIfNegative val="0"/>
          <c:cat>
            <c:strRef>
              <c:f>Hoja1!$U$113:$U$114</c:f>
              <c:strCache>
                <c:ptCount val="2"/>
                <c:pt idx="0">
                  <c:v>No</c:v>
                </c:pt>
                <c:pt idx="1">
                  <c:v>Si</c:v>
                </c:pt>
              </c:strCache>
            </c:strRef>
          </c:cat>
          <c:val>
            <c:numRef>
              <c:f>Hoja1!$V$113:$V$114</c:f>
              <c:numCache>
                <c:formatCode>General</c:formatCode>
                <c:ptCount val="2"/>
                <c:pt idx="0">
                  <c:v>4397</c:v>
                </c:pt>
                <c:pt idx="1">
                  <c:v>603</c:v>
                </c:pt>
              </c:numCache>
            </c:numRef>
          </c:val>
          <c:extLst>
            <c:ext xmlns:c16="http://schemas.microsoft.com/office/drawing/2014/chart" uri="{C3380CC4-5D6E-409C-BE32-E72D297353CC}">
              <c16:uniqueId val="{00000000-8AD1-47DA-8130-D851DAA25B32}"/>
            </c:ext>
          </c:extLst>
        </c:ser>
        <c:dLbls>
          <c:showLegendKey val="0"/>
          <c:showVal val="0"/>
          <c:showCatName val="0"/>
          <c:showSerName val="0"/>
          <c:showPercent val="0"/>
          <c:showBubbleSize val="0"/>
        </c:dLbls>
        <c:gapWidth val="219"/>
        <c:overlap val="-27"/>
        <c:axId val="1238857359"/>
        <c:axId val="1238858319"/>
      </c:barChart>
      <c:catAx>
        <c:axId val="123885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238858319"/>
        <c:crosses val="autoZero"/>
        <c:auto val="1"/>
        <c:lblAlgn val="ctr"/>
        <c:lblOffset val="100"/>
        <c:noMultiLvlLbl val="0"/>
      </c:catAx>
      <c:valAx>
        <c:axId val="1238858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2388573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Distribucion</a:t>
            </a:r>
            <a:r>
              <a:rPr lang="en-US" baseline="0"/>
              <a:t> de morosidad y no morosidad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Hoja1!$V$133</c:f>
              <c:strCache>
                <c:ptCount val="1"/>
                <c:pt idx="0">
                  <c:v>Cantidad</c:v>
                </c:pt>
              </c:strCache>
            </c:strRef>
          </c:tx>
          <c:spPr>
            <a:solidFill>
              <a:schemeClr val="accent1"/>
            </a:solidFill>
            <a:ln>
              <a:noFill/>
            </a:ln>
            <a:effectLst/>
          </c:spPr>
          <c:invertIfNegative val="0"/>
          <c:cat>
            <c:strRef>
              <c:f>Hoja1!$U$134:$U$135</c:f>
              <c:strCache>
                <c:ptCount val="2"/>
                <c:pt idx="0">
                  <c:v>No</c:v>
                </c:pt>
                <c:pt idx="1">
                  <c:v>Si</c:v>
                </c:pt>
              </c:strCache>
            </c:strRef>
          </c:cat>
          <c:val>
            <c:numRef>
              <c:f>Hoja1!$V$134:$V$135</c:f>
              <c:numCache>
                <c:formatCode>General</c:formatCode>
                <c:ptCount val="2"/>
                <c:pt idx="0">
                  <c:v>4130</c:v>
                </c:pt>
                <c:pt idx="1">
                  <c:v>870</c:v>
                </c:pt>
              </c:numCache>
            </c:numRef>
          </c:val>
          <c:extLst>
            <c:ext xmlns:c16="http://schemas.microsoft.com/office/drawing/2014/chart" uri="{C3380CC4-5D6E-409C-BE32-E72D297353CC}">
              <c16:uniqueId val="{00000000-8A42-4D40-AD63-0B9831F6630E}"/>
            </c:ext>
          </c:extLst>
        </c:ser>
        <c:dLbls>
          <c:showLegendKey val="0"/>
          <c:showVal val="0"/>
          <c:showCatName val="0"/>
          <c:showSerName val="0"/>
          <c:showPercent val="0"/>
          <c:showBubbleSize val="0"/>
        </c:dLbls>
        <c:gapWidth val="219"/>
        <c:overlap val="-27"/>
        <c:axId val="1722291791"/>
        <c:axId val="1722290831"/>
      </c:barChart>
      <c:catAx>
        <c:axId val="172229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722290831"/>
        <c:crosses val="autoZero"/>
        <c:auto val="1"/>
        <c:lblAlgn val="ctr"/>
        <c:lblOffset val="100"/>
        <c:noMultiLvlLbl val="0"/>
      </c:catAx>
      <c:valAx>
        <c:axId val="172229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7222917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Distribucion</a:t>
            </a:r>
            <a:r>
              <a:rPr lang="es-CR" baseline="0"/>
              <a:t> de morosidad por genero</a:t>
            </a:r>
            <a:endParaRPr lang="es-C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manualLayout>
          <c:layoutTarget val="inner"/>
          <c:xMode val="edge"/>
          <c:yMode val="edge"/>
          <c:x val="0.12023425196850393"/>
          <c:y val="0.16708333333333336"/>
          <c:w val="0.80998797025371827"/>
          <c:h val="0.61498432487605714"/>
        </c:manualLayout>
      </c:layout>
      <c:barChart>
        <c:barDir val="bar"/>
        <c:grouping val="clustered"/>
        <c:varyColors val="0"/>
        <c:ser>
          <c:idx val="0"/>
          <c:order val="0"/>
          <c:tx>
            <c:strRef>
              <c:f>Hoja1!$W$157</c:f>
              <c:strCache>
                <c:ptCount val="1"/>
                <c:pt idx="0">
                  <c:v>TOTAL</c:v>
                </c:pt>
              </c:strCache>
            </c:strRef>
          </c:tx>
          <c:spPr>
            <a:solidFill>
              <a:schemeClr val="accent1"/>
            </a:solidFill>
            <a:ln>
              <a:noFill/>
            </a:ln>
            <a:effectLst/>
          </c:spPr>
          <c:invertIfNegative val="0"/>
          <c:cat>
            <c:strRef>
              <c:f>Hoja1!$V$158:$V$159</c:f>
              <c:strCache>
                <c:ptCount val="2"/>
                <c:pt idx="0">
                  <c:v>HOMBRE</c:v>
                </c:pt>
                <c:pt idx="1">
                  <c:v>MUJER</c:v>
                </c:pt>
              </c:strCache>
            </c:strRef>
          </c:cat>
          <c:val>
            <c:numRef>
              <c:f>Hoja1!$W$158:$W$159</c:f>
              <c:numCache>
                <c:formatCode>General</c:formatCode>
                <c:ptCount val="2"/>
                <c:pt idx="0">
                  <c:v>3012</c:v>
                </c:pt>
                <c:pt idx="1">
                  <c:v>1988</c:v>
                </c:pt>
              </c:numCache>
            </c:numRef>
          </c:val>
          <c:extLst>
            <c:ext xmlns:c16="http://schemas.microsoft.com/office/drawing/2014/chart" uri="{C3380CC4-5D6E-409C-BE32-E72D297353CC}">
              <c16:uniqueId val="{00000000-198D-4F0F-8970-F490C166488F}"/>
            </c:ext>
          </c:extLst>
        </c:ser>
        <c:ser>
          <c:idx val="1"/>
          <c:order val="1"/>
          <c:tx>
            <c:strRef>
              <c:f>Hoja1!$X$157</c:f>
              <c:strCache>
                <c:ptCount val="1"/>
                <c:pt idx="0">
                  <c:v>MOROSOS</c:v>
                </c:pt>
              </c:strCache>
            </c:strRef>
          </c:tx>
          <c:spPr>
            <a:solidFill>
              <a:schemeClr val="accent2"/>
            </a:solidFill>
            <a:ln>
              <a:noFill/>
            </a:ln>
            <a:effectLst/>
          </c:spPr>
          <c:invertIfNegative val="0"/>
          <c:cat>
            <c:strRef>
              <c:f>Hoja1!$V$158:$V$159</c:f>
              <c:strCache>
                <c:ptCount val="2"/>
                <c:pt idx="0">
                  <c:v>HOMBRE</c:v>
                </c:pt>
                <c:pt idx="1">
                  <c:v>MUJER</c:v>
                </c:pt>
              </c:strCache>
            </c:strRef>
          </c:cat>
          <c:val>
            <c:numRef>
              <c:f>Hoja1!$X$158:$X$159</c:f>
              <c:numCache>
                <c:formatCode>General</c:formatCode>
                <c:ptCount val="2"/>
                <c:pt idx="0">
                  <c:v>534</c:v>
                </c:pt>
                <c:pt idx="1">
                  <c:v>336</c:v>
                </c:pt>
              </c:numCache>
            </c:numRef>
          </c:val>
          <c:extLst>
            <c:ext xmlns:c16="http://schemas.microsoft.com/office/drawing/2014/chart" uri="{C3380CC4-5D6E-409C-BE32-E72D297353CC}">
              <c16:uniqueId val="{00000001-198D-4F0F-8970-F490C166488F}"/>
            </c:ext>
          </c:extLst>
        </c:ser>
        <c:ser>
          <c:idx val="2"/>
          <c:order val="2"/>
          <c:tx>
            <c:strRef>
              <c:f>Hoja1!$Y$157</c:f>
              <c:strCache>
                <c:ptCount val="1"/>
                <c:pt idx="0">
                  <c:v>%MOROSOS</c:v>
                </c:pt>
              </c:strCache>
            </c:strRef>
          </c:tx>
          <c:spPr>
            <a:solidFill>
              <a:schemeClr val="accent3"/>
            </a:solidFill>
            <a:ln>
              <a:noFill/>
            </a:ln>
            <a:effectLst/>
          </c:spPr>
          <c:invertIfNegative val="0"/>
          <c:cat>
            <c:strRef>
              <c:f>Hoja1!$V$158:$V$159</c:f>
              <c:strCache>
                <c:ptCount val="2"/>
                <c:pt idx="0">
                  <c:v>HOMBRE</c:v>
                </c:pt>
                <c:pt idx="1">
                  <c:v>MUJER</c:v>
                </c:pt>
              </c:strCache>
            </c:strRef>
          </c:cat>
          <c:val>
            <c:numRef>
              <c:f>Hoja1!$Y$158:$Y$159</c:f>
              <c:numCache>
                <c:formatCode>0%</c:formatCode>
                <c:ptCount val="2"/>
                <c:pt idx="0">
                  <c:v>0.17729083665338646</c:v>
                </c:pt>
                <c:pt idx="1">
                  <c:v>0.16901408450704225</c:v>
                </c:pt>
              </c:numCache>
            </c:numRef>
          </c:val>
          <c:extLst>
            <c:ext xmlns:c16="http://schemas.microsoft.com/office/drawing/2014/chart" uri="{C3380CC4-5D6E-409C-BE32-E72D297353CC}">
              <c16:uniqueId val="{00000002-198D-4F0F-8970-F490C166488F}"/>
            </c:ext>
          </c:extLst>
        </c:ser>
        <c:dLbls>
          <c:showLegendKey val="0"/>
          <c:showVal val="0"/>
          <c:showCatName val="0"/>
          <c:showSerName val="0"/>
          <c:showPercent val="0"/>
          <c:showBubbleSize val="0"/>
        </c:dLbls>
        <c:gapWidth val="182"/>
        <c:axId val="1238863119"/>
        <c:axId val="1238864079"/>
      </c:barChart>
      <c:catAx>
        <c:axId val="1238863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238864079"/>
        <c:crosses val="autoZero"/>
        <c:auto val="1"/>
        <c:lblAlgn val="ctr"/>
        <c:lblOffset val="100"/>
        <c:noMultiLvlLbl val="0"/>
      </c:catAx>
      <c:valAx>
        <c:axId val="1238864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238863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Distribucion</a:t>
            </a:r>
            <a:r>
              <a:rPr lang="es-CR" baseline="0"/>
              <a:t> de morosidad por tipo de aseguramiento</a:t>
            </a:r>
            <a:endParaRPr lang="es-CR"/>
          </a:p>
        </c:rich>
      </c:tx>
      <c:layout>
        <c:manualLayout>
          <c:xMode val="edge"/>
          <c:yMode val="edge"/>
          <c:x val="0.36484425109701174"/>
          <c:y val="2.87584718608542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bar"/>
        <c:grouping val="stacked"/>
        <c:varyColors val="0"/>
        <c:ser>
          <c:idx val="0"/>
          <c:order val="0"/>
          <c:tx>
            <c:strRef>
              <c:f>Hoja1!$W$178</c:f>
              <c:strCache>
                <c:ptCount val="1"/>
                <c:pt idx="0">
                  <c:v>TOTAL</c:v>
                </c:pt>
              </c:strCache>
            </c:strRef>
          </c:tx>
          <c:spPr>
            <a:solidFill>
              <a:schemeClr val="accent1"/>
            </a:solidFill>
            <a:ln>
              <a:noFill/>
            </a:ln>
            <a:effectLst/>
          </c:spPr>
          <c:invertIfNegative val="0"/>
          <c:cat>
            <c:strRef>
              <c:f>Hoja1!$V$179:$V$184</c:f>
              <c:strCache>
                <c:ptCount val="6"/>
                <c:pt idx="0">
                  <c:v>ASALARIADO</c:v>
                </c:pt>
                <c:pt idx="1">
                  <c:v>PENSIONADOS EN SU PROPIO SISTEMA</c:v>
                </c:pt>
                <c:pt idx="2">
                  <c:v>TRABAJDOR INDEPENDIENTE</c:v>
                </c:pt>
                <c:pt idx="3">
                  <c:v>ASEGURADO VOLUNTARIO</c:v>
                </c:pt>
                <c:pt idx="4">
                  <c:v>CONVENIOS ESPECIALES DE TRABAJADORES INDEPENDIENTES</c:v>
                </c:pt>
                <c:pt idx="5">
                  <c:v>CONVENIOS ESPECIALES DE ASEGURADOS VOLUNTARIOS</c:v>
                </c:pt>
              </c:strCache>
            </c:strRef>
          </c:cat>
          <c:val>
            <c:numRef>
              <c:f>Hoja1!$W$179:$W$184</c:f>
              <c:numCache>
                <c:formatCode>General</c:formatCode>
                <c:ptCount val="6"/>
                <c:pt idx="0">
                  <c:v>3462</c:v>
                </c:pt>
                <c:pt idx="1">
                  <c:v>212</c:v>
                </c:pt>
                <c:pt idx="2">
                  <c:v>700</c:v>
                </c:pt>
                <c:pt idx="3">
                  <c:v>436</c:v>
                </c:pt>
                <c:pt idx="4">
                  <c:v>157</c:v>
                </c:pt>
                <c:pt idx="5">
                  <c:v>31</c:v>
                </c:pt>
              </c:numCache>
            </c:numRef>
          </c:val>
          <c:extLst>
            <c:ext xmlns:c16="http://schemas.microsoft.com/office/drawing/2014/chart" uri="{C3380CC4-5D6E-409C-BE32-E72D297353CC}">
              <c16:uniqueId val="{00000000-BB8C-4564-80CF-71D27A9DD512}"/>
            </c:ext>
          </c:extLst>
        </c:ser>
        <c:ser>
          <c:idx val="1"/>
          <c:order val="1"/>
          <c:tx>
            <c:strRef>
              <c:f>Hoja1!$X$178</c:f>
              <c:strCache>
                <c:ptCount val="1"/>
                <c:pt idx="0">
                  <c:v>MOROSOS</c:v>
                </c:pt>
              </c:strCache>
            </c:strRef>
          </c:tx>
          <c:spPr>
            <a:solidFill>
              <a:schemeClr val="accent2"/>
            </a:solidFill>
            <a:ln>
              <a:noFill/>
            </a:ln>
            <a:effectLst/>
          </c:spPr>
          <c:invertIfNegative val="0"/>
          <c:cat>
            <c:strRef>
              <c:f>Hoja1!$V$179:$V$184</c:f>
              <c:strCache>
                <c:ptCount val="6"/>
                <c:pt idx="0">
                  <c:v>ASALARIADO</c:v>
                </c:pt>
                <c:pt idx="1">
                  <c:v>PENSIONADOS EN SU PROPIO SISTEMA</c:v>
                </c:pt>
                <c:pt idx="2">
                  <c:v>TRABAJDOR INDEPENDIENTE</c:v>
                </c:pt>
                <c:pt idx="3">
                  <c:v>ASEGURADO VOLUNTARIO</c:v>
                </c:pt>
                <c:pt idx="4">
                  <c:v>CONVENIOS ESPECIALES DE TRABAJADORES INDEPENDIENTES</c:v>
                </c:pt>
                <c:pt idx="5">
                  <c:v>CONVENIOS ESPECIALES DE ASEGURADOS VOLUNTARIOS</c:v>
                </c:pt>
              </c:strCache>
            </c:strRef>
          </c:cat>
          <c:val>
            <c:numRef>
              <c:f>Hoja1!$X$179:$X$184</c:f>
              <c:numCache>
                <c:formatCode>General</c:formatCode>
                <c:ptCount val="6"/>
                <c:pt idx="0">
                  <c:v>415</c:v>
                </c:pt>
                <c:pt idx="1">
                  <c:v>0</c:v>
                </c:pt>
                <c:pt idx="2">
                  <c:v>393</c:v>
                </c:pt>
                <c:pt idx="3">
                  <c:v>58</c:v>
                </c:pt>
                <c:pt idx="4">
                  <c:v>4</c:v>
                </c:pt>
                <c:pt idx="5">
                  <c:v>0</c:v>
                </c:pt>
              </c:numCache>
            </c:numRef>
          </c:val>
          <c:extLst>
            <c:ext xmlns:c16="http://schemas.microsoft.com/office/drawing/2014/chart" uri="{C3380CC4-5D6E-409C-BE32-E72D297353CC}">
              <c16:uniqueId val="{00000001-BB8C-4564-80CF-71D27A9DD512}"/>
            </c:ext>
          </c:extLst>
        </c:ser>
        <c:ser>
          <c:idx val="2"/>
          <c:order val="2"/>
          <c:tx>
            <c:strRef>
              <c:f>Hoja1!$Y$178</c:f>
              <c:strCache>
                <c:ptCount val="1"/>
                <c:pt idx="0">
                  <c:v>%MOROSOS</c:v>
                </c:pt>
              </c:strCache>
            </c:strRef>
          </c:tx>
          <c:spPr>
            <a:solidFill>
              <a:schemeClr val="accent3"/>
            </a:solidFill>
            <a:ln>
              <a:noFill/>
            </a:ln>
            <a:effectLst/>
          </c:spPr>
          <c:invertIfNegative val="0"/>
          <c:cat>
            <c:strRef>
              <c:f>Hoja1!$V$179:$V$184</c:f>
              <c:strCache>
                <c:ptCount val="6"/>
                <c:pt idx="0">
                  <c:v>ASALARIADO</c:v>
                </c:pt>
                <c:pt idx="1">
                  <c:v>PENSIONADOS EN SU PROPIO SISTEMA</c:v>
                </c:pt>
                <c:pt idx="2">
                  <c:v>TRABAJDOR INDEPENDIENTE</c:v>
                </c:pt>
                <c:pt idx="3">
                  <c:v>ASEGURADO VOLUNTARIO</c:v>
                </c:pt>
                <c:pt idx="4">
                  <c:v>CONVENIOS ESPECIALES DE TRABAJADORES INDEPENDIENTES</c:v>
                </c:pt>
                <c:pt idx="5">
                  <c:v>CONVENIOS ESPECIALES DE ASEGURADOS VOLUNTARIOS</c:v>
                </c:pt>
              </c:strCache>
            </c:strRef>
          </c:cat>
          <c:val>
            <c:numRef>
              <c:f>Hoja1!$Y$179:$Y$184</c:f>
              <c:numCache>
                <c:formatCode>0%</c:formatCode>
                <c:ptCount val="6"/>
                <c:pt idx="0">
                  <c:v>0.11987290583477758</c:v>
                </c:pt>
                <c:pt idx="1">
                  <c:v>0</c:v>
                </c:pt>
                <c:pt idx="2">
                  <c:v>0.56142857142857139</c:v>
                </c:pt>
                <c:pt idx="3">
                  <c:v>0.13302752293577982</c:v>
                </c:pt>
                <c:pt idx="4">
                  <c:v>2.5477707006369428E-2</c:v>
                </c:pt>
                <c:pt idx="5">
                  <c:v>0</c:v>
                </c:pt>
              </c:numCache>
            </c:numRef>
          </c:val>
          <c:extLst>
            <c:ext xmlns:c16="http://schemas.microsoft.com/office/drawing/2014/chart" uri="{C3380CC4-5D6E-409C-BE32-E72D297353CC}">
              <c16:uniqueId val="{00000002-BB8C-4564-80CF-71D27A9DD512}"/>
            </c:ext>
          </c:extLst>
        </c:ser>
        <c:dLbls>
          <c:showLegendKey val="0"/>
          <c:showVal val="0"/>
          <c:showCatName val="0"/>
          <c:showSerName val="0"/>
          <c:showPercent val="0"/>
          <c:showBubbleSize val="0"/>
        </c:dLbls>
        <c:gapWidth val="150"/>
        <c:overlap val="100"/>
        <c:axId val="1591729999"/>
        <c:axId val="1591732879"/>
      </c:barChart>
      <c:catAx>
        <c:axId val="1591729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591732879"/>
        <c:crosses val="autoZero"/>
        <c:auto val="1"/>
        <c:lblAlgn val="ctr"/>
        <c:lblOffset val="100"/>
        <c:noMultiLvlLbl val="0"/>
      </c:catAx>
      <c:valAx>
        <c:axId val="1591732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591729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Morosidad por edad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Hoja1!$W$245</c:f>
              <c:strCache>
                <c:ptCount val="1"/>
                <c:pt idx="0">
                  <c:v>Moroso</c:v>
                </c:pt>
              </c:strCache>
            </c:strRef>
          </c:tx>
          <c:spPr>
            <a:solidFill>
              <a:schemeClr val="accent1"/>
            </a:solidFill>
            <a:ln>
              <a:noFill/>
            </a:ln>
            <a:effectLst/>
          </c:spPr>
          <c:invertIfNegative val="0"/>
          <c:cat>
            <c:strRef>
              <c:f>Hoja1!$V$246:$V$251</c:f>
              <c:strCache>
                <c:ptCount val="6"/>
                <c:pt idx="0">
                  <c:v>18-25</c:v>
                </c:pt>
                <c:pt idx="1">
                  <c:v>26-35</c:v>
                </c:pt>
                <c:pt idx="2">
                  <c:v>36-45</c:v>
                </c:pt>
                <c:pt idx="3">
                  <c:v>46-55</c:v>
                </c:pt>
                <c:pt idx="4">
                  <c:v>56+</c:v>
                </c:pt>
                <c:pt idx="5">
                  <c:v>Total</c:v>
                </c:pt>
              </c:strCache>
            </c:strRef>
          </c:cat>
          <c:val>
            <c:numRef>
              <c:f>Hoja1!$W$246:$W$251</c:f>
              <c:numCache>
                <c:formatCode>General</c:formatCode>
                <c:ptCount val="6"/>
                <c:pt idx="0">
                  <c:v>51</c:v>
                </c:pt>
                <c:pt idx="1">
                  <c:v>191</c:v>
                </c:pt>
                <c:pt idx="2">
                  <c:v>254</c:v>
                </c:pt>
                <c:pt idx="3">
                  <c:v>212</c:v>
                </c:pt>
                <c:pt idx="4">
                  <c:v>162</c:v>
                </c:pt>
                <c:pt idx="5">
                  <c:v>870</c:v>
                </c:pt>
              </c:numCache>
            </c:numRef>
          </c:val>
          <c:extLst>
            <c:ext xmlns:c16="http://schemas.microsoft.com/office/drawing/2014/chart" uri="{C3380CC4-5D6E-409C-BE32-E72D297353CC}">
              <c16:uniqueId val="{00000000-1447-49A0-B25F-BAF065073DF5}"/>
            </c:ext>
          </c:extLst>
        </c:ser>
        <c:ser>
          <c:idx val="1"/>
          <c:order val="1"/>
          <c:tx>
            <c:strRef>
              <c:f>Hoja1!$X$245</c:f>
              <c:strCache>
                <c:ptCount val="1"/>
                <c:pt idx="0">
                  <c:v>No_moroso</c:v>
                </c:pt>
              </c:strCache>
            </c:strRef>
          </c:tx>
          <c:spPr>
            <a:solidFill>
              <a:schemeClr val="accent2"/>
            </a:solidFill>
            <a:ln>
              <a:noFill/>
            </a:ln>
            <a:effectLst/>
          </c:spPr>
          <c:invertIfNegative val="0"/>
          <c:cat>
            <c:strRef>
              <c:f>Hoja1!$V$246:$V$251</c:f>
              <c:strCache>
                <c:ptCount val="6"/>
                <c:pt idx="0">
                  <c:v>18-25</c:v>
                </c:pt>
                <c:pt idx="1">
                  <c:v>26-35</c:v>
                </c:pt>
                <c:pt idx="2">
                  <c:v>36-45</c:v>
                </c:pt>
                <c:pt idx="3">
                  <c:v>46-55</c:v>
                </c:pt>
                <c:pt idx="4">
                  <c:v>56+</c:v>
                </c:pt>
                <c:pt idx="5">
                  <c:v>Total</c:v>
                </c:pt>
              </c:strCache>
            </c:strRef>
          </c:cat>
          <c:val>
            <c:numRef>
              <c:f>Hoja1!$X$246:$X$251</c:f>
              <c:numCache>
                <c:formatCode>General</c:formatCode>
                <c:ptCount val="6"/>
                <c:pt idx="0">
                  <c:v>500</c:v>
                </c:pt>
                <c:pt idx="1">
                  <c:v>1163</c:v>
                </c:pt>
                <c:pt idx="2">
                  <c:v>1002</c:v>
                </c:pt>
                <c:pt idx="3">
                  <c:v>700</c:v>
                </c:pt>
                <c:pt idx="4">
                  <c:v>765</c:v>
                </c:pt>
                <c:pt idx="5">
                  <c:v>4130</c:v>
                </c:pt>
              </c:numCache>
            </c:numRef>
          </c:val>
          <c:extLst>
            <c:ext xmlns:c16="http://schemas.microsoft.com/office/drawing/2014/chart" uri="{C3380CC4-5D6E-409C-BE32-E72D297353CC}">
              <c16:uniqueId val="{00000001-1447-49A0-B25F-BAF065073DF5}"/>
            </c:ext>
          </c:extLst>
        </c:ser>
        <c:dLbls>
          <c:showLegendKey val="0"/>
          <c:showVal val="0"/>
          <c:showCatName val="0"/>
          <c:showSerName val="0"/>
          <c:showPercent val="0"/>
          <c:showBubbleSize val="0"/>
        </c:dLbls>
        <c:gapWidth val="219"/>
        <c:overlap val="-27"/>
        <c:axId val="1042092992"/>
        <c:axId val="1042097792"/>
      </c:barChart>
      <c:catAx>
        <c:axId val="104209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042097792"/>
        <c:crosses val="autoZero"/>
        <c:auto val="1"/>
        <c:lblAlgn val="ctr"/>
        <c:lblOffset val="100"/>
        <c:noMultiLvlLbl val="0"/>
      </c:catAx>
      <c:valAx>
        <c:axId val="104209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042092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Distribucion</a:t>
            </a:r>
            <a:r>
              <a:rPr lang="es-CR" baseline="0"/>
              <a:t> de Morosos por sector laboral</a:t>
            </a:r>
            <a:endParaRPr lang="es-C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Hoja1!$W$204</c:f>
              <c:strCache>
                <c:ptCount val="1"/>
                <c:pt idx="0">
                  <c:v>Total</c:v>
                </c:pt>
              </c:strCache>
            </c:strRef>
          </c:tx>
          <c:spPr>
            <a:solidFill>
              <a:schemeClr val="accent1"/>
            </a:solidFill>
            <a:ln>
              <a:noFill/>
            </a:ln>
            <a:effectLst/>
          </c:spPr>
          <c:invertIfNegative val="0"/>
          <c:cat>
            <c:strRef>
              <c:f>Hoja1!$V$205:$V$206</c:f>
              <c:strCache>
                <c:ptCount val="2"/>
                <c:pt idx="0">
                  <c:v>Publico</c:v>
                </c:pt>
                <c:pt idx="1">
                  <c:v>Privado</c:v>
                </c:pt>
              </c:strCache>
            </c:strRef>
          </c:cat>
          <c:val>
            <c:numRef>
              <c:f>Hoja1!$W$205:$W$206</c:f>
              <c:numCache>
                <c:formatCode>General</c:formatCode>
                <c:ptCount val="2"/>
                <c:pt idx="0">
                  <c:v>1094</c:v>
                </c:pt>
                <c:pt idx="1">
                  <c:v>3906</c:v>
                </c:pt>
              </c:numCache>
            </c:numRef>
          </c:val>
          <c:extLst>
            <c:ext xmlns:c16="http://schemas.microsoft.com/office/drawing/2014/chart" uri="{C3380CC4-5D6E-409C-BE32-E72D297353CC}">
              <c16:uniqueId val="{00000000-F989-4F77-AE15-F3B80732B2F5}"/>
            </c:ext>
          </c:extLst>
        </c:ser>
        <c:ser>
          <c:idx val="1"/>
          <c:order val="1"/>
          <c:tx>
            <c:strRef>
              <c:f>Hoja1!$X$204</c:f>
              <c:strCache>
                <c:ptCount val="1"/>
                <c:pt idx="0">
                  <c:v>Morosos</c:v>
                </c:pt>
              </c:strCache>
            </c:strRef>
          </c:tx>
          <c:spPr>
            <a:solidFill>
              <a:schemeClr val="accent2"/>
            </a:solidFill>
            <a:ln>
              <a:noFill/>
            </a:ln>
            <a:effectLst/>
          </c:spPr>
          <c:invertIfNegative val="0"/>
          <c:cat>
            <c:strRef>
              <c:f>Hoja1!$V$205:$V$206</c:f>
              <c:strCache>
                <c:ptCount val="2"/>
                <c:pt idx="0">
                  <c:v>Publico</c:v>
                </c:pt>
                <c:pt idx="1">
                  <c:v>Privado</c:v>
                </c:pt>
              </c:strCache>
            </c:strRef>
          </c:cat>
          <c:val>
            <c:numRef>
              <c:f>Hoja1!$X$205:$X$206</c:f>
              <c:numCache>
                <c:formatCode>General</c:formatCode>
                <c:ptCount val="2"/>
                <c:pt idx="0">
                  <c:v>166</c:v>
                </c:pt>
                <c:pt idx="1">
                  <c:v>704</c:v>
                </c:pt>
              </c:numCache>
            </c:numRef>
          </c:val>
          <c:extLst>
            <c:ext xmlns:c16="http://schemas.microsoft.com/office/drawing/2014/chart" uri="{C3380CC4-5D6E-409C-BE32-E72D297353CC}">
              <c16:uniqueId val="{00000001-F989-4F77-AE15-F3B80732B2F5}"/>
            </c:ext>
          </c:extLst>
        </c:ser>
        <c:ser>
          <c:idx val="2"/>
          <c:order val="2"/>
          <c:tx>
            <c:strRef>
              <c:f>Hoja1!$Y$204</c:f>
              <c:strCache>
                <c:ptCount val="1"/>
                <c:pt idx="0">
                  <c:v>% morosos</c:v>
                </c:pt>
              </c:strCache>
            </c:strRef>
          </c:tx>
          <c:spPr>
            <a:solidFill>
              <a:schemeClr val="accent3"/>
            </a:solidFill>
            <a:ln>
              <a:noFill/>
            </a:ln>
            <a:effectLst/>
          </c:spPr>
          <c:invertIfNegative val="0"/>
          <c:cat>
            <c:strRef>
              <c:f>Hoja1!$V$205:$V$206</c:f>
              <c:strCache>
                <c:ptCount val="2"/>
                <c:pt idx="0">
                  <c:v>Publico</c:v>
                </c:pt>
                <c:pt idx="1">
                  <c:v>Privado</c:v>
                </c:pt>
              </c:strCache>
            </c:strRef>
          </c:cat>
          <c:val>
            <c:numRef>
              <c:f>Hoja1!$Y$205:$Y$206</c:f>
              <c:numCache>
                <c:formatCode>0%</c:formatCode>
                <c:ptCount val="2"/>
                <c:pt idx="0">
                  <c:v>0.15173674588665448</c:v>
                </c:pt>
                <c:pt idx="1">
                  <c:v>0.18023553507424475</c:v>
                </c:pt>
              </c:numCache>
            </c:numRef>
          </c:val>
          <c:extLst>
            <c:ext xmlns:c16="http://schemas.microsoft.com/office/drawing/2014/chart" uri="{C3380CC4-5D6E-409C-BE32-E72D297353CC}">
              <c16:uniqueId val="{00000002-F989-4F77-AE15-F3B80732B2F5}"/>
            </c:ext>
          </c:extLst>
        </c:ser>
        <c:dLbls>
          <c:showLegendKey val="0"/>
          <c:showVal val="0"/>
          <c:showCatName val="0"/>
          <c:showSerName val="0"/>
          <c:showPercent val="0"/>
          <c:showBubbleSize val="0"/>
        </c:dLbls>
        <c:gapWidth val="219"/>
        <c:overlap val="-27"/>
        <c:axId val="1042094432"/>
        <c:axId val="1042095872"/>
      </c:barChart>
      <c:catAx>
        <c:axId val="104209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042095872"/>
        <c:crosses val="autoZero"/>
        <c:auto val="1"/>
        <c:lblAlgn val="ctr"/>
        <c:lblOffset val="100"/>
        <c:noMultiLvlLbl val="0"/>
      </c:catAx>
      <c:valAx>
        <c:axId val="104209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042094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Dsitribucion de Morosdiad por estado actual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Hoja1!$W$225</c:f>
              <c:strCache>
                <c:ptCount val="1"/>
                <c:pt idx="0">
                  <c:v>Total</c:v>
                </c:pt>
              </c:strCache>
            </c:strRef>
          </c:tx>
          <c:spPr>
            <a:solidFill>
              <a:schemeClr val="accent1"/>
            </a:solidFill>
            <a:ln>
              <a:noFill/>
            </a:ln>
            <a:effectLst/>
          </c:spPr>
          <c:invertIfNegative val="0"/>
          <c:cat>
            <c:strRef>
              <c:f>Hoja1!$V$226:$V$227</c:f>
              <c:strCache>
                <c:ptCount val="2"/>
                <c:pt idx="0">
                  <c:v>Activos</c:v>
                </c:pt>
                <c:pt idx="1">
                  <c:v>No Activos</c:v>
                </c:pt>
              </c:strCache>
            </c:strRef>
          </c:cat>
          <c:val>
            <c:numRef>
              <c:f>Hoja1!$W$226:$W$227</c:f>
              <c:numCache>
                <c:formatCode>General</c:formatCode>
                <c:ptCount val="2"/>
                <c:pt idx="0">
                  <c:v>4966</c:v>
                </c:pt>
                <c:pt idx="1">
                  <c:v>34</c:v>
                </c:pt>
              </c:numCache>
            </c:numRef>
          </c:val>
          <c:extLst>
            <c:ext xmlns:c16="http://schemas.microsoft.com/office/drawing/2014/chart" uri="{C3380CC4-5D6E-409C-BE32-E72D297353CC}">
              <c16:uniqueId val="{00000000-10D0-47C4-ACFF-5028A4945D8C}"/>
            </c:ext>
          </c:extLst>
        </c:ser>
        <c:ser>
          <c:idx val="1"/>
          <c:order val="1"/>
          <c:tx>
            <c:strRef>
              <c:f>Hoja1!$X$225</c:f>
              <c:strCache>
                <c:ptCount val="1"/>
                <c:pt idx="0">
                  <c:v>Morosos</c:v>
                </c:pt>
              </c:strCache>
            </c:strRef>
          </c:tx>
          <c:spPr>
            <a:solidFill>
              <a:schemeClr val="accent2"/>
            </a:solidFill>
            <a:ln>
              <a:noFill/>
            </a:ln>
            <a:effectLst/>
          </c:spPr>
          <c:invertIfNegative val="0"/>
          <c:cat>
            <c:strRef>
              <c:f>Hoja1!$V$226:$V$227</c:f>
              <c:strCache>
                <c:ptCount val="2"/>
                <c:pt idx="0">
                  <c:v>Activos</c:v>
                </c:pt>
                <c:pt idx="1">
                  <c:v>No Activos</c:v>
                </c:pt>
              </c:strCache>
            </c:strRef>
          </c:cat>
          <c:val>
            <c:numRef>
              <c:f>Hoja1!$X$226:$X$227</c:f>
              <c:numCache>
                <c:formatCode>General</c:formatCode>
                <c:ptCount val="2"/>
                <c:pt idx="0">
                  <c:v>852</c:v>
                </c:pt>
                <c:pt idx="1">
                  <c:v>18</c:v>
                </c:pt>
              </c:numCache>
            </c:numRef>
          </c:val>
          <c:extLst>
            <c:ext xmlns:c16="http://schemas.microsoft.com/office/drawing/2014/chart" uri="{C3380CC4-5D6E-409C-BE32-E72D297353CC}">
              <c16:uniqueId val="{00000001-10D0-47C4-ACFF-5028A4945D8C}"/>
            </c:ext>
          </c:extLst>
        </c:ser>
        <c:ser>
          <c:idx val="2"/>
          <c:order val="2"/>
          <c:tx>
            <c:strRef>
              <c:f>Hoja1!$Y$225</c:f>
              <c:strCache>
                <c:ptCount val="1"/>
                <c:pt idx="0">
                  <c:v>% morosos</c:v>
                </c:pt>
              </c:strCache>
            </c:strRef>
          </c:tx>
          <c:spPr>
            <a:solidFill>
              <a:schemeClr val="accent3"/>
            </a:solidFill>
            <a:ln>
              <a:noFill/>
            </a:ln>
            <a:effectLst/>
          </c:spPr>
          <c:invertIfNegative val="0"/>
          <c:cat>
            <c:strRef>
              <c:f>Hoja1!$V$226:$V$227</c:f>
              <c:strCache>
                <c:ptCount val="2"/>
                <c:pt idx="0">
                  <c:v>Activos</c:v>
                </c:pt>
                <c:pt idx="1">
                  <c:v>No Activos</c:v>
                </c:pt>
              </c:strCache>
            </c:strRef>
          </c:cat>
          <c:val>
            <c:numRef>
              <c:f>Hoja1!$Y$226:$Y$227</c:f>
              <c:numCache>
                <c:formatCode>0%</c:formatCode>
                <c:ptCount val="2"/>
                <c:pt idx="0">
                  <c:v>0.17156665324204592</c:v>
                </c:pt>
                <c:pt idx="1">
                  <c:v>0.52941176470588236</c:v>
                </c:pt>
              </c:numCache>
            </c:numRef>
          </c:val>
          <c:extLst>
            <c:ext xmlns:c16="http://schemas.microsoft.com/office/drawing/2014/chart" uri="{C3380CC4-5D6E-409C-BE32-E72D297353CC}">
              <c16:uniqueId val="{00000002-10D0-47C4-ACFF-5028A4945D8C}"/>
            </c:ext>
          </c:extLst>
        </c:ser>
        <c:dLbls>
          <c:showLegendKey val="0"/>
          <c:showVal val="0"/>
          <c:showCatName val="0"/>
          <c:showSerName val="0"/>
          <c:showPercent val="0"/>
          <c:showBubbleSize val="0"/>
        </c:dLbls>
        <c:gapWidth val="219"/>
        <c:overlap val="-27"/>
        <c:axId val="1042066592"/>
        <c:axId val="1042054592"/>
      </c:barChart>
      <c:catAx>
        <c:axId val="104206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042054592"/>
        <c:crosses val="autoZero"/>
        <c:auto val="1"/>
        <c:lblAlgn val="ctr"/>
        <c:lblOffset val="100"/>
        <c:noMultiLvlLbl val="0"/>
      </c:catAx>
      <c:valAx>
        <c:axId val="104205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042066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Distribucion</a:t>
            </a:r>
            <a:r>
              <a:rPr lang="es-CR" baseline="0"/>
              <a:t> de morosidad por nacionalidad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Hoja1!$V$239</c:f>
              <c:strCache>
                <c:ptCount val="1"/>
                <c:pt idx="0">
                  <c:v>Extranjero</c:v>
                </c:pt>
              </c:strCache>
            </c:strRef>
          </c:tx>
          <c:spPr>
            <a:solidFill>
              <a:schemeClr val="accent1"/>
            </a:solidFill>
            <a:ln>
              <a:noFill/>
            </a:ln>
            <a:effectLst/>
          </c:spPr>
          <c:invertIfNegative val="0"/>
          <c:cat>
            <c:strRef>
              <c:f>Hoja1!$W$238:$Y$238</c:f>
              <c:strCache>
                <c:ptCount val="3"/>
                <c:pt idx="0">
                  <c:v>Total</c:v>
                </c:pt>
                <c:pt idx="1">
                  <c:v>Morosos</c:v>
                </c:pt>
                <c:pt idx="2">
                  <c:v>% morosos</c:v>
                </c:pt>
              </c:strCache>
            </c:strRef>
          </c:cat>
          <c:val>
            <c:numRef>
              <c:f>Hoja1!$W$239:$Y$239</c:f>
              <c:numCache>
                <c:formatCode>General</c:formatCode>
                <c:ptCount val="3"/>
                <c:pt idx="0">
                  <c:v>603</c:v>
                </c:pt>
                <c:pt idx="1">
                  <c:v>145</c:v>
                </c:pt>
                <c:pt idx="2" formatCode="0%">
                  <c:v>0.24046434494195687</c:v>
                </c:pt>
              </c:numCache>
            </c:numRef>
          </c:val>
          <c:extLst>
            <c:ext xmlns:c16="http://schemas.microsoft.com/office/drawing/2014/chart" uri="{C3380CC4-5D6E-409C-BE32-E72D297353CC}">
              <c16:uniqueId val="{00000000-2BDA-4FD2-B215-0BC723613176}"/>
            </c:ext>
          </c:extLst>
        </c:ser>
        <c:ser>
          <c:idx val="1"/>
          <c:order val="1"/>
          <c:tx>
            <c:strRef>
              <c:f>Hoja1!$V$240</c:f>
              <c:strCache>
                <c:ptCount val="1"/>
                <c:pt idx="0">
                  <c:v>Nacional</c:v>
                </c:pt>
              </c:strCache>
            </c:strRef>
          </c:tx>
          <c:spPr>
            <a:solidFill>
              <a:schemeClr val="accent2"/>
            </a:solidFill>
            <a:ln>
              <a:noFill/>
            </a:ln>
            <a:effectLst/>
          </c:spPr>
          <c:invertIfNegative val="0"/>
          <c:cat>
            <c:strRef>
              <c:f>Hoja1!$W$238:$Y$238</c:f>
              <c:strCache>
                <c:ptCount val="3"/>
                <c:pt idx="0">
                  <c:v>Total</c:v>
                </c:pt>
                <c:pt idx="1">
                  <c:v>Morosos</c:v>
                </c:pt>
                <c:pt idx="2">
                  <c:v>% morosos</c:v>
                </c:pt>
              </c:strCache>
            </c:strRef>
          </c:cat>
          <c:val>
            <c:numRef>
              <c:f>Hoja1!$W$240:$Y$240</c:f>
              <c:numCache>
                <c:formatCode>General</c:formatCode>
                <c:ptCount val="3"/>
                <c:pt idx="0">
                  <c:v>4397</c:v>
                </c:pt>
                <c:pt idx="1">
                  <c:v>725</c:v>
                </c:pt>
                <c:pt idx="2" formatCode="0%">
                  <c:v>0.16488514896520354</c:v>
                </c:pt>
              </c:numCache>
            </c:numRef>
          </c:val>
          <c:extLst>
            <c:ext xmlns:c16="http://schemas.microsoft.com/office/drawing/2014/chart" uri="{C3380CC4-5D6E-409C-BE32-E72D297353CC}">
              <c16:uniqueId val="{00000001-2BDA-4FD2-B215-0BC723613176}"/>
            </c:ext>
          </c:extLst>
        </c:ser>
        <c:dLbls>
          <c:showLegendKey val="0"/>
          <c:showVal val="0"/>
          <c:showCatName val="0"/>
          <c:showSerName val="0"/>
          <c:showPercent val="0"/>
          <c:showBubbleSize val="0"/>
        </c:dLbls>
        <c:gapWidth val="219"/>
        <c:overlap val="-27"/>
        <c:axId val="1042067552"/>
        <c:axId val="1042062752"/>
      </c:barChart>
      <c:catAx>
        <c:axId val="104206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042062752"/>
        <c:crosses val="autoZero"/>
        <c:auto val="1"/>
        <c:lblAlgn val="ctr"/>
        <c:lblOffset val="100"/>
        <c:noMultiLvlLbl val="0"/>
      </c:catAx>
      <c:valAx>
        <c:axId val="104206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042067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99060</xdr:rowOff>
    </xdr:from>
    <xdr:to>
      <xdr:col>5</xdr:col>
      <xdr:colOff>137160</xdr:colOff>
      <xdr:row>26</xdr:row>
      <xdr:rowOff>167640</xdr:rowOff>
    </xdr:to>
    <xdr:graphicFrame macro="">
      <xdr:nvGraphicFramePr>
        <xdr:cNvPr id="2" name="Gráfico 1">
          <a:extLst>
            <a:ext uri="{FF2B5EF4-FFF2-40B4-BE49-F238E27FC236}">
              <a16:creationId xmlns:a16="http://schemas.microsoft.com/office/drawing/2014/main" id="{0D719DB0-B46D-06E7-33A3-19EE1F0165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20</xdr:col>
      <xdr:colOff>2598868</xdr:colOff>
      <xdr:row>48</xdr:row>
      <xdr:rowOff>151504</xdr:rowOff>
    </xdr:from>
    <xdr:to>
      <xdr:col>21</xdr:col>
      <xdr:colOff>3505648</xdr:colOff>
      <xdr:row>63</xdr:row>
      <xdr:rowOff>151504</xdr:rowOff>
    </xdr:to>
    <xdr:graphicFrame macro="">
      <xdr:nvGraphicFramePr>
        <xdr:cNvPr id="2" name="Gráfico 1">
          <a:extLst>
            <a:ext uri="{FF2B5EF4-FFF2-40B4-BE49-F238E27FC236}">
              <a16:creationId xmlns:a16="http://schemas.microsoft.com/office/drawing/2014/main" id="{AAAF5812-F8DA-A544-47E0-4D10C6ACE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55418</xdr:colOff>
      <xdr:row>31</xdr:row>
      <xdr:rowOff>110144</xdr:rowOff>
    </xdr:from>
    <xdr:to>
      <xdr:col>29</xdr:col>
      <xdr:colOff>261158</xdr:colOff>
      <xdr:row>46</xdr:row>
      <xdr:rowOff>110144</xdr:rowOff>
    </xdr:to>
    <xdr:graphicFrame macro="">
      <xdr:nvGraphicFramePr>
        <xdr:cNvPr id="4" name="Gráfico 3">
          <a:extLst>
            <a:ext uri="{FF2B5EF4-FFF2-40B4-BE49-F238E27FC236}">
              <a16:creationId xmlns:a16="http://schemas.microsoft.com/office/drawing/2014/main" id="{86D0BC93-3EED-EC3E-5247-6911EBCFEF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218803</xdr:colOff>
      <xdr:row>71</xdr:row>
      <xdr:rowOff>0</xdr:rowOff>
    </xdr:from>
    <xdr:to>
      <xdr:col>21</xdr:col>
      <xdr:colOff>1122317</xdr:colOff>
      <xdr:row>86</xdr:row>
      <xdr:rowOff>0</xdr:rowOff>
    </xdr:to>
    <xdr:graphicFrame macro="">
      <xdr:nvGraphicFramePr>
        <xdr:cNvPr id="5" name="Gráfico 4">
          <a:extLst>
            <a:ext uri="{FF2B5EF4-FFF2-40B4-BE49-F238E27FC236}">
              <a16:creationId xmlns:a16="http://schemas.microsoft.com/office/drawing/2014/main" id="{4A1ECD4D-464C-B0E5-6439-13FE9EB891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320040</xdr:colOff>
      <xdr:row>91</xdr:row>
      <xdr:rowOff>60960</xdr:rowOff>
    </xdr:from>
    <xdr:to>
      <xdr:col>21</xdr:col>
      <xdr:colOff>1226820</xdr:colOff>
      <xdr:row>106</xdr:row>
      <xdr:rowOff>60960</xdr:rowOff>
    </xdr:to>
    <xdr:graphicFrame macro="">
      <xdr:nvGraphicFramePr>
        <xdr:cNvPr id="6" name="Gráfico 5">
          <a:extLst>
            <a:ext uri="{FF2B5EF4-FFF2-40B4-BE49-F238E27FC236}">
              <a16:creationId xmlns:a16="http://schemas.microsoft.com/office/drawing/2014/main" id="{286B4E99-77E6-937B-9071-490222997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259080</xdr:colOff>
      <xdr:row>115</xdr:row>
      <xdr:rowOff>15240</xdr:rowOff>
    </xdr:from>
    <xdr:to>
      <xdr:col>21</xdr:col>
      <xdr:colOff>1165860</xdr:colOff>
      <xdr:row>130</xdr:row>
      <xdr:rowOff>15240</xdr:rowOff>
    </xdr:to>
    <xdr:graphicFrame macro="">
      <xdr:nvGraphicFramePr>
        <xdr:cNvPr id="7" name="Gráfico 6">
          <a:extLst>
            <a:ext uri="{FF2B5EF4-FFF2-40B4-BE49-F238E27FC236}">
              <a16:creationId xmlns:a16="http://schemas.microsoft.com/office/drawing/2014/main" id="{658C1D52-624D-BC54-396A-69542566F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381000</xdr:colOff>
      <xdr:row>135</xdr:row>
      <xdr:rowOff>175260</xdr:rowOff>
    </xdr:from>
    <xdr:to>
      <xdr:col>22</xdr:col>
      <xdr:colOff>0</xdr:colOff>
      <xdr:row>150</xdr:row>
      <xdr:rowOff>175260</xdr:rowOff>
    </xdr:to>
    <xdr:graphicFrame macro="">
      <xdr:nvGraphicFramePr>
        <xdr:cNvPr id="8" name="Gráfico 7">
          <a:extLst>
            <a:ext uri="{FF2B5EF4-FFF2-40B4-BE49-F238E27FC236}">
              <a16:creationId xmlns:a16="http://schemas.microsoft.com/office/drawing/2014/main" id="{6742E472-6C7C-8F69-AA3C-2B3A90DC9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3537857</xdr:colOff>
      <xdr:row>160</xdr:row>
      <xdr:rowOff>70756</xdr:rowOff>
    </xdr:from>
    <xdr:to>
      <xdr:col>25</xdr:col>
      <xdr:colOff>163285</xdr:colOff>
      <xdr:row>175</xdr:row>
      <xdr:rowOff>38099</xdr:rowOff>
    </xdr:to>
    <xdr:graphicFrame macro="">
      <xdr:nvGraphicFramePr>
        <xdr:cNvPr id="11" name="Gráfico 10">
          <a:extLst>
            <a:ext uri="{FF2B5EF4-FFF2-40B4-BE49-F238E27FC236}">
              <a16:creationId xmlns:a16="http://schemas.microsoft.com/office/drawing/2014/main" id="{8243EA60-E4DD-E29C-9C89-292CCC5253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622853</xdr:colOff>
      <xdr:row>184</xdr:row>
      <xdr:rowOff>139148</xdr:rowOff>
    </xdr:from>
    <xdr:to>
      <xdr:col>23</xdr:col>
      <xdr:colOff>762001</xdr:colOff>
      <xdr:row>199</xdr:row>
      <xdr:rowOff>99391</xdr:rowOff>
    </xdr:to>
    <xdr:graphicFrame macro="">
      <xdr:nvGraphicFramePr>
        <xdr:cNvPr id="12" name="Gráfico 11">
          <a:extLst>
            <a:ext uri="{FF2B5EF4-FFF2-40B4-BE49-F238E27FC236}">
              <a16:creationId xmlns:a16="http://schemas.microsoft.com/office/drawing/2014/main" id="{ACA09E6D-ADD9-E61B-E6D6-11505F2F2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653144</xdr:colOff>
      <xdr:row>253</xdr:row>
      <xdr:rowOff>16329</xdr:rowOff>
    </xdr:from>
    <xdr:to>
      <xdr:col>24</xdr:col>
      <xdr:colOff>1</xdr:colOff>
      <xdr:row>267</xdr:row>
      <xdr:rowOff>168729</xdr:rowOff>
    </xdr:to>
    <xdr:graphicFrame macro="">
      <xdr:nvGraphicFramePr>
        <xdr:cNvPr id="3" name="Gráfico 2">
          <a:extLst>
            <a:ext uri="{FF2B5EF4-FFF2-40B4-BE49-F238E27FC236}">
              <a16:creationId xmlns:a16="http://schemas.microsoft.com/office/drawing/2014/main" id="{C4025E08-4520-2991-F099-D5AADED0E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739589</xdr:colOff>
      <xdr:row>206</xdr:row>
      <xdr:rowOff>174812</xdr:rowOff>
    </xdr:from>
    <xdr:to>
      <xdr:col>24</xdr:col>
      <xdr:colOff>103094</xdr:colOff>
      <xdr:row>222</xdr:row>
      <xdr:rowOff>49306</xdr:rowOff>
    </xdr:to>
    <xdr:graphicFrame macro="">
      <xdr:nvGraphicFramePr>
        <xdr:cNvPr id="15" name="Gráfico 14">
          <a:extLst>
            <a:ext uri="{FF2B5EF4-FFF2-40B4-BE49-F238E27FC236}">
              <a16:creationId xmlns:a16="http://schemas.microsoft.com/office/drawing/2014/main" id="{A9E08B30-574F-D150-D77F-B6FB7329C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2200836</xdr:colOff>
      <xdr:row>221</xdr:row>
      <xdr:rowOff>112058</xdr:rowOff>
    </xdr:from>
    <xdr:to>
      <xdr:col>20</xdr:col>
      <xdr:colOff>3133165</xdr:colOff>
      <xdr:row>236</xdr:row>
      <xdr:rowOff>165846</xdr:rowOff>
    </xdr:to>
    <xdr:graphicFrame macro="">
      <xdr:nvGraphicFramePr>
        <xdr:cNvPr id="16" name="Gráfico 15">
          <a:extLst>
            <a:ext uri="{FF2B5EF4-FFF2-40B4-BE49-F238E27FC236}">
              <a16:creationId xmlns:a16="http://schemas.microsoft.com/office/drawing/2014/main" id="{9048CAAA-CF3D-93AB-099C-9C5B2F056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2344271</xdr:colOff>
      <xdr:row>239</xdr:row>
      <xdr:rowOff>4483</xdr:rowOff>
    </xdr:from>
    <xdr:to>
      <xdr:col>20</xdr:col>
      <xdr:colOff>3276600</xdr:colOff>
      <xdr:row>254</xdr:row>
      <xdr:rowOff>58271</xdr:rowOff>
    </xdr:to>
    <xdr:graphicFrame macro="">
      <xdr:nvGraphicFramePr>
        <xdr:cNvPr id="17" name="Gráfico 16">
          <a:extLst>
            <a:ext uri="{FF2B5EF4-FFF2-40B4-BE49-F238E27FC236}">
              <a16:creationId xmlns:a16="http://schemas.microsoft.com/office/drawing/2014/main" id="{7CC005BF-4808-231C-40BD-1D21D68561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Sivianny" refreshedDate="45991.559981597224" createdVersion="8" refreshedVersion="8" minRefreshableVersion="3" recordCount="5000" xr:uid="{648D6E90-C9E9-43B9-BC27-2D77607D4231}">
  <cacheSource type="worksheet">
    <worksheetSource name="Tabla1"/>
  </cacheSource>
  <cacheFields count="18">
    <cacheField name="IDENTIFICACION" numFmtId="0">
      <sharedItems containsSemiMixedTypes="0" containsString="0" containsNumber="1" containsInteger="1" minValue="1" maxValue="5000"/>
    </cacheField>
    <cacheField name="SEXO" numFmtId="0">
      <sharedItems/>
    </cacheField>
    <cacheField name="SALARIO" numFmtId="0">
      <sharedItems containsString="0" containsBlank="1" containsNumber="1" minValue="10" maxValue="16858742"/>
    </cacheField>
    <cacheField name="TIPO_ASEGURAMIENTO" numFmtId="0">
      <sharedItems containsBlank="1"/>
    </cacheField>
    <cacheField name="SECTOR" numFmtId="0">
      <sharedItems/>
    </cacheField>
    <cacheField name="INDICADOR_ACTIVO" numFmtId="0">
      <sharedItems/>
    </cacheField>
    <cacheField name="INDICADOR_EXTRANJERO" numFmtId="0">
      <sharedItems/>
    </cacheField>
    <cacheField name="INDICADOR_MOROSO" numFmtId="0">
      <sharedItems count="2">
        <s v="NO"/>
        <s v="SI"/>
      </sharedItems>
    </cacheField>
    <cacheField name="EDAD" numFmtId="0">
      <sharedItems containsString="0" containsBlank="1" containsNumber="1" containsInteger="1" minValue="14" maxValue="99"/>
    </cacheField>
    <cacheField name="Z-SCORE_SALARIO" numFmtId="0">
      <sharedItems containsSemiMixedTypes="0" containsString="0" containsNumber="1" minValue="-0.81084850110934203" maxValue="19.978767857891732"/>
    </cacheField>
    <cacheField name="ATIPICOS_SALARIOS" numFmtId="0">
      <sharedItems/>
    </cacheField>
    <cacheField name="Z-SCORE_EDAD" numFmtId="0">
      <sharedItems containsSemiMixedTypes="0" containsString="0" containsNumber="1" minValue="-2.9575540464544843" maxValue="4.0294036311821291"/>
    </cacheField>
    <cacheField name="ATIPICOS_EDADES" numFmtId="0">
      <sharedItems/>
    </cacheField>
    <cacheField name="Salario_Imputado" numFmtId="0">
      <sharedItems containsSemiMixedTypes="0" containsString="0" containsNumber="1" minValue="10" maxValue="16858742" count="3655">
        <n v="657534.29237142205"/>
        <n v="3315014"/>
        <n v="270486.01"/>
        <n v="544949.82999999996"/>
        <n v="210000"/>
        <n v="397150"/>
        <n v="854712"/>
        <n v="401000"/>
        <n v="264703.96000000002"/>
        <n v="4677126.8499999996"/>
        <n v="1200000"/>
        <n v="1030132"/>
        <n v="731287.5"/>
        <n v="282305"/>
        <n v="343390.86"/>
        <n v="1943489.5"/>
        <n v="1108980"/>
        <n v="133157"/>
        <n v="553939"/>
        <n v="309820"/>
        <n v="278030"/>
        <n v="2124814"/>
        <n v="191744.68"/>
        <n v="1117489"/>
        <n v="1451530"/>
        <n v="66700"/>
        <n v="73410"/>
        <n v="815355.66"/>
        <n v="398125"/>
        <n v="606763.96"/>
        <n v="360420"/>
        <n v="297046"/>
        <n v="558030"/>
        <n v="68309.03"/>
        <n v="1552307.5"/>
        <n v="1531575"/>
        <n v="3220569.09"/>
        <n v="658917"/>
        <n v="631707.6"/>
        <n v="977376"/>
        <n v="633750"/>
        <n v="376776"/>
        <n v="1878386.22"/>
        <n v="2224883"/>
        <n v="349000"/>
        <n v="675069.69"/>
        <n v="443282"/>
        <n v="297044.99"/>
        <n v="1505458.92"/>
        <n v="743436"/>
        <n v="379422"/>
        <n v="300000"/>
        <n v="159787.22"/>
        <n v="267741.03999999998"/>
        <n v="376777"/>
        <n v="386161"/>
        <n v="1594012.66"/>
        <n v="1401725.03"/>
        <n v="366358.49"/>
        <n v="411794"/>
        <n v="340510.83"/>
        <n v="3217736"/>
        <n v="133603.53"/>
        <n v="140435.81"/>
        <n v="1866932.5"/>
        <n v="299647"/>
        <n v="544163.5"/>
        <n v="2128928"/>
        <n v="508972.79999999999"/>
        <n v="476424.06"/>
        <n v="278035"/>
        <n v="643859.19999999995"/>
        <n v="364678.16"/>
        <n v="909000"/>
        <n v="1769610.96"/>
        <n v="415861"/>
        <n v="1404047"/>
        <n v="457842.57"/>
        <n v="347356.26"/>
        <n v="432031"/>
        <n v="419292"/>
        <n v="622035.81999999995"/>
        <n v="483142.5"/>
        <n v="609320.69999999995"/>
        <n v="982902.8"/>
        <n v="800002"/>
        <n v="938875"/>
        <n v="412625.63"/>
        <n v="234334"/>
        <n v="675720"/>
        <n v="283745.98"/>
        <n v="3729038.4"/>
        <n v="377900"/>
        <n v="300018"/>
        <n v="306643.32"/>
        <n v="462759"/>
        <n v="1411236"/>
        <n v="310124"/>
        <n v="505145"/>
        <n v="297973.5"/>
        <n v="338049.9"/>
        <n v="298155"/>
        <n v="278030.99"/>
        <n v="382026.4"/>
        <n v="239485.57"/>
        <n v="672873.47"/>
        <n v="995442"/>
        <n v="659864.57999999996"/>
        <n v="681758.7"/>
        <n v="149929.63"/>
        <n v="297514"/>
        <n v="297062"/>
        <n v="1179097"/>
        <n v="366996.25"/>
        <n v="976712.18"/>
        <n v="212500"/>
        <n v="489327"/>
        <n v="1093666.56"/>
        <n v="677626.04"/>
        <n v="462063.22"/>
        <n v="966790.5"/>
        <n v="318242.84000000003"/>
        <n v="1411134.97"/>
        <n v="402904"/>
        <n v="356903.88"/>
        <n v="400000"/>
        <n v="497114.36"/>
        <n v="270074"/>
        <n v="680668.64"/>
        <n v="148500"/>
        <n v="372323"/>
        <n v="1069289.8"/>
        <n v="258000"/>
        <n v="304345"/>
        <n v="253472"/>
        <n v="851079"/>
        <n v="353911.5"/>
        <n v="513465"/>
        <n v="659491.07999999996"/>
        <n v="356000"/>
        <n v="315941"/>
        <n v="427506.38"/>
        <n v="299441"/>
        <n v="360458"/>
        <n v="297050"/>
        <n v="338659.6"/>
        <n v="4605901.54"/>
        <n v="111053"/>
        <n v="371304"/>
        <n v="672365.54"/>
        <n v="475269"/>
        <n v="472546.14"/>
        <n v="11102.62"/>
        <n v="444259.2"/>
        <n v="793801.12"/>
        <n v="504963.25"/>
        <n v="345802.5"/>
        <n v="413497"/>
        <n v="683560"/>
        <n v="375000"/>
        <n v="1244526"/>
        <n v="1379419"/>
        <n v="987935"/>
        <n v="373465.3"/>
        <n v="165495"/>
        <n v="2050000"/>
        <n v="297045"/>
        <n v="405063"/>
        <n v="496208.33"/>
        <n v="2033150.05"/>
        <n v="155250"/>
        <n v="846788"/>
        <n v="1476004"/>
        <n v="174167"/>
        <n v="622035.84"/>
        <n v="563607"/>
        <n v="386190.46"/>
        <n v="378684"/>
        <n v="1623057.2"/>
        <n v="126835.08"/>
        <n v="404467"/>
        <n v="586511.31000000006"/>
        <n v="808295.5"/>
        <n v="819816.67"/>
        <n v="57724"/>
        <n v="2230223.4"/>
        <n v="681656.18"/>
        <n v="1611959.32"/>
        <n v="1307797.8700000001"/>
        <n v="366599"/>
        <n v="462831"/>
        <n v="639148"/>
        <n v="800000"/>
        <n v="1520118"/>
        <n v="460000"/>
        <n v="446964"/>
        <n v="241000"/>
        <n v="1254322.1299999999"/>
        <n v="503396"/>
        <n v="1845300"/>
        <n v="505464"/>
        <n v="1083593.7"/>
        <n v="450680"/>
        <n v="407031"/>
        <n v="366302.13"/>
        <n v="801100.65"/>
        <n v="1002472.71"/>
        <n v="904595.72"/>
        <n v="354854"/>
        <n v="448927.5"/>
        <n v="762579"/>
        <n v="500000"/>
        <n v="606345.6"/>
        <n v="411069"/>
        <n v="636770"/>
        <n v="435182.43"/>
        <n v="2891000"/>
        <n v="409154"/>
        <n v="556132"/>
        <n v="173710"/>
        <n v="601898.22"/>
        <n v="455087.65"/>
        <n v="1198261.6000000001"/>
        <n v="430147.81"/>
        <n v="1819625.78"/>
        <n v="355312"/>
        <n v="262016"/>
        <n v="507212.75"/>
        <n v="319590"/>
        <n v="331181"/>
        <n v="509509"/>
        <n v="820120"/>
        <n v="439400"/>
        <n v="2184000"/>
        <n v="110000"/>
        <n v="180000"/>
        <n v="350000"/>
        <n v="281250"/>
        <n v="829364.58"/>
        <n v="403983"/>
        <n v="545646"/>
        <n v="417064"/>
        <n v="621333.79"/>
        <n v="527824.5"/>
        <n v="453393.84"/>
        <n v="245436.97"/>
        <n v="2005101"/>
        <n v="342332"/>
        <n v="1000000"/>
        <n v="347514.23"/>
        <n v="750000"/>
        <n v="336364.94"/>
        <n v="351055"/>
        <n v="345385"/>
        <n v="396805"/>
        <n v="1313852.97"/>
        <n v="328192"/>
        <n v="478452"/>
        <n v="263360.19"/>
        <n v="2312395"/>
        <n v="1819599"/>
        <n v="551500"/>
        <n v="338775.81"/>
        <n v="1068785"/>
        <n v="2549958.42"/>
        <n v="181084"/>
        <n v="1059381.6000000001"/>
        <n v="343178"/>
        <n v="606620"/>
        <n v="320524.5"/>
        <n v="1171666.67"/>
        <n v="113848"/>
        <n v="391476"/>
        <n v="558250"/>
        <n v="313164"/>
        <n v="433000"/>
        <n v="124453.88"/>
        <n v="382136"/>
        <n v="401814.2"/>
        <n v="1103954"/>
        <n v="207648"/>
        <n v="719752.5"/>
        <n v="140000"/>
        <n v="1883093.97"/>
        <n v="1366089.12"/>
        <n v="499999"/>
        <n v="1340908"/>
        <n v="304232.90000000002"/>
        <n v="1202425"/>
        <n v="591445.27"/>
        <n v="1953183.27"/>
        <n v="570798.64"/>
        <n v="539203"/>
        <n v="359544.27"/>
        <n v="516446.5"/>
        <n v="378355"/>
        <n v="454558.2"/>
        <n v="1544187.5"/>
        <n v="328196"/>
        <n v="574094.44999999995"/>
        <n v="1320518.73"/>
        <n v="356455"/>
        <n v="505686.39"/>
        <n v="511789.2"/>
        <n v="333094.01"/>
        <n v="419608"/>
        <n v="1540950"/>
        <n v="416150"/>
        <n v="400353"/>
        <n v="323296"/>
        <n v="159000"/>
        <n v="172428.6"/>
        <n v="1331904"/>
        <n v="339750"/>
        <n v="445567"/>
        <n v="1076127.4099999999"/>
        <n v="597379.25"/>
        <n v="10652"/>
        <n v="474509.98"/>
        <n v="3053247.24"/>
        <n v="1233060.23"/>
        <n v="529014.48"/>
        <n v="297000"/>
        <n v="711457.86"/>
        <n v="765532.1"/>
        <n v="594092"/>
        <n v="943396.65"/>
        <n v="280000"/>
        <n v="1414130.5"/>
        <n v="695508.19"/>
        <n v="343811"/>
        <n v="356858"/>
        <n v="1314924.8600000001"/>
        <n v="652872.57999999996"/>
        <n v="463313.7"/>
        <n v="144000"/>
        <n v="610513"/>
        <n v="950292"/>
        <n v="798210"/>
        <n v="783125"/>
        <n v="466553.21"/>
        <n v="14290"/>
        <n v="289448"/>
        <n v="323432.7"/>
        <n v="577151"/>
        <n v="622335.6"/>
        <n v="205048"/>
        <n v="425699.65"/>
        <n v="74118.77"/>
        <n v="1063180"/>
        <n v="614527"/>
        <n v="398320"/>
        <n v="302188"/>
        <n v="854328.45"/>
        <n v="293000"/>
        <n v="213192"/>
        <n v="5063660"/>
        <n v="736280"/>
        <n v="200000"/>
        <n v="92670"/>
        <n v="492739.1"/>
        <n v="136224.42000000001"/>
        <n v="1189549"/>
        <n v="339035"/>
        <n v="581850"/>
        <n v="425737"/>
        <n v="622188"/>
        <n v="519825"/>
        <n v="651555"/>
        <n v="432667"/>
        <n v="575270"/>
        <n v="107146.67"/>
        <n v="389357"/>
        <n v="408495"/>
        <n v="150222"/>
        <n v="1042254.3"/>
        <n v="685221"/>
        <n v="806740.07"/>
        <n v="567930"/>
        <n v="539324"/>
        <n v="105633.33"/>
        <n v="310544"/>
        <n v="375321.53"/>
        <n v="255660"/>
        <n v="213862.5"/>
        <n v="404463"/>
        <n v="5712732"/>
        <n v="1633023.24"/>
        <n v="269000"/>
        <n v="531666.67000000004"/>
        <n v="3263393.64"/>
        <n v="404950"/>
        <n v="1549936.32"/>
        <n v="157790"/>
        <n v="1642037.78"/>
        <n v="335205.06"/>
        <n v="316964.69"/>
        <n v="525373.54"/>
        <n v="150000"/>
        <n v="1346033"/>
        <n v="963278.53"/>
        <n v="2172786.41"/>
        <n v="355252.75"/>
        <n v="451135"/>
        <n v="1554200"/>
        <n v="229799.17"/>
        <n v="202270"/>
        <n v="298195"/>
        <n v="5189999.8"/>
        <n v="3309108"/>
        <n v="575846"/>
        <n v="458557"/>
        <n v="449214"/>
        <n v="957595"/>
        <n v="667314"/>
        <n v="1476678"/>
        <n v="1708336.5"/>
        <n v="294619"/>
        <n v="480000"/>
        <n v="131000"/>
        <n v="2034486"/>
        <n v="450886"/>
        <n v="911309"/>
        <n v="570322.28"/>
        <n v="398239.35"/>
        <n v="525200"/>
        <n v="447826"/>
        <n v="600000"/>
        <n v="461711"/>
        <n v="482134"/>
        <n v="355157"/>
        <n v="2029285.16"/>
        <n v="104180.5"/>
        <n v="450000"/>
        <n v="562770.44999999995"/>
        <n v="571789"/>
        <n v="896977"/>
        <n v="220000"/>
        <n v="447772"/>
        <n v="319574.40000000002"/>
        <n v="184342.85"/>
        <n v="699800"/>
        <n v="177298.8"/>
        <n v="1599143.96"/>
        <n v="556296.12"/>
        <n v="206538"/>
        <n v="436481"/>
        <n v="318445"/>
        <n v="250070.75"/>
        <n v="1214203"/>
        <n v="430371"/>
        <n v="558244.5"/>
        <n v="304913"/>
        <n v="1736277"/>
        <n v="934810.14"/>
        <n v="319303"/>
        <n v="629752"/>
        <n v="10700"/>
        <n v="1555300.2"/>
        <n v="812000"/>
        <n v="175000"/>
        <n v="403293"/>
        <n v="1523795.76"/>
        <n v="997036"/>
        <n v="532934.25"/>
        <n v="877312.5"/>
        <n v="1738706"/>
        <n v="487592.14"/>
        <n v="772981.75"/>
        <n v="1769790"/>
        <n v="561272.5"/>
        <n v="1088603.02"/>
        <n v="1024300.76"/>
        <n v="426667"/>
        <n v="523027"/>
        <n v="358433"/>
        <n v="290307.3"/>
        <n v="475208"/>
        <n v="385702"/>
        <n v="344000"/>
        <n v="1302556.5"/>
        <n v="939461.54"/>
        <n v="402139.4"/>
        <n v="387763"/>
        <n v="370000"/>
        <n v="444333.33"/>
        <n v="179344"/>
        <n v="588210"/>
        <n v="336000"/>
        <n v="452192.8"/>
        <n v="360000"/>
        <n v="3033354.29"/>
        <n v="1176797.18"/>
        <n v="293293"/>
        <n v="962128.4"/>
        <n v="800945.46"/>
        <n v="130000"/>
        <n v="753130.72"/>
        <n v="377035"/>
        <n v="308874"/>
        <n v="1591051.5"/>
        <n v="415503"/>
        <n v="397559.9"/>
        <n v="1422244"/>
        <n v="1039384"/>
        <n v="310363"/>
        <n v="1150000"/>
        <n v="360191"/>
        <n v="2183437.7799999998"/>
        <n v="518073.51"/>
        <n v="390486.2"/>
        <n v="2170393.56"/>
        <n v="299825"/>
        <n v="273601"/>
        <n v="751546.8"/>
        <n v="839652"/>
        <n v="1742394.77"/>
        <n v="1008778"/>
        <n v="587551.63"/>
        <n v="112200"/>
        <n v="927718"/>
        <n v="400166.55"/>
        <n v="1173695"/>
        <n v="317000"/>
        <n v="369367.93"/>
        <n v="453746"/>
        <n v="319572"/>
        <n v="1486691"/>
        <n v="352881"/>
        <n v="352852"/>
        <n v="223463"/>
        <n v="573400"/>
        <n v="502100"/>
        <n v="215000"/>
        <n v="367392"/>
        <n v="679660.62"/>
        <n v="2796475"/>
        <n v="298018"/>
        <n v="347615"/>
        <n v="297044"/>
        <n v="1169887"/>
        <n v="1253145.82"/>
        <n v="577032.5"/>
        <n v="305704"/>
        <n v="697711"/>
        <n v="1611056.5"/>
        <n v="970360"/>
        <n v="159787.23000000001"/>
        <n v="680400"/>
        <n v="1556653.39"/>
        <n v="311895"/>
        <n v="540000"/>
        <n v="312690"/>
        <n v="216975"/>
        <n v="254494.92"/>
        <n v="291178.01"/>
        <n v="1181901"/>
        <n v="494539.06"/>
        <n v="2425879.86"/>
        <n v="552616.01"/>
        <n v="454965.33"/>
        <n v="834260"/>
        <n v="329950"/>
        <n v="11.98"/>
        <n v="293333.33"/>
        <n v="580000"/>
        <n v="817600"/>
        <n v="380590.81"/>
        <n v="278868"/>
        <n v="600538.5"/>
        <n v="4764816.1399999997"/>
        <n v="5215081"/>
        <n v="319600"/>
        <n v="152460"/>
        <n v="608941"/>
        <n v="454962.33"/>
        <n v="791538.55"/>
        <n v="240000"/>
        <n v="2115710.04"/>
        <n v="594527"/>
        <n v="369131"/>
        <n v="1041736"/>
        <n v="1256604.3"/>
        <n v="292181.09999999998"/>
        <n v="643426.84"/>
        <n v="377730.1"/>
        <n v="326653"/>
        <n v="814289.32"/>
        <n v="127421.77"/>
        <n v="1120849.99"/>
        <n v="297078"/>
        <n v="890323"/>
        <n v="387953"/>
        <n v="148360"/>
        <n v="337511.75"/>
        <n v="223874"/>
        <n v="351531.84"/>
        <n v="8081401.7800000003"/>
        <n v="244860"/>
        <n v="141509.48000000001"/>
        <n v="806281.31"/>
        <n v="360561"/>
        <n v="593749.30000000005"/>
        <n v="2992612.3"/>
        <n v="2269748.2000000002"/>
        <n v="380825"/>
        <n v="403092"/>
        <n v="408100"/>
        <n v="463260.61"/>
        <n v="377506.13"/>
        <n v="48602"/>
        <n v="630761.15"/>
        <n v="195874.42"/>
        <n v="650000"/>
        <n v="1005435.78"/>
        <n v="1329203.8999999999"/>
        <n v="370861.03"/>
        <n v="266312"/>
        <n v="841070"/>
        <n v="194000"/>
        <n v="232016.33"/>
        <n v="255658.75"/>
        <n v="311586"/>
        <n v="933864.5"/>
        <n v="298000"/>
        <n v="990303"/>
        <n v="2760356.1"/>
        <n v="2244669.12"/>
        <n v="1271852.72"/>
        <n v="2058548.97"/>
        <n v="352379"/>
        <n v="2389951.08"/>
        <n v="558635.76"/>
        <n v="489159"/>
        <n v="463300"/>
        <n v="360904.76"/>
        <n v="1156421"/>
        <n v="388293"/>
        <n v="1214906"/>
        <n v="795801"/>
        <n v="318619.2"/>
        <n v="650078.5"/>
        <n v="433085"/>
        <n v="294000"/>
        <n v="10000"/>
        <n v="364976.92"/>
        <n v="102524"/>
        <n v="636512.32999999996"/>
        <n v="453693.52"/>
        <n v="1131487.6499999999"/>
        <n v="629382"/>
        <n v="338166"/>
        <n v="85000"/>
        <n v="675918.4"/>
        <n v="250000"/>
        <n v="1187649.48"/>
        <n v="337254.54"/>
        <n v="297102"/>
        <n v="1998877"/>
        <n v="208000"/>
        <n v="479051.66"/>
        <n v="1146094.07"/>
        <n v="720000"/>
        <n v="451549.84"/>
        <n v="1017758"/>
        <n v="769515.15"/>
        <n v="938855"/>
        <n v="75000"/>
        <n v="430007.09"/>
        <n v="533558"/>
        <n v="347514"/>
        <n v="226500"/>
        <n v="545926"/>
        <n v="289717"/>
        <n v="1765910"/>
        <n v="353119.82"/>
        <n v="44230.75"/>
        <n v="115500"/>
        <n v="3289892.56"/>
        <n v="892687.5"/>
        <n v="261476.98"/>
        <n v="229395.18"/>
        <n v="854646.84"/>
        <n v="438402.25"/>
        <n v="440612.25"/>
        <n v="299784"/>
        <n v="320283"/>
        <n v="255360"/>
        <n v="387500"/>
        <n v="391062"/>
        <n v="584267"/>
        <n v="1034936.1"/>
        <n v="410000"/>
        <n v="917703"/>
        <n v="241454.4"/>
        <n v="440000"/>
        <n v="623738"/>
        <n v="599294"/>
        <n v="555095.79"/>
        <n v="330550"/>
        <n v="291759.3"/>
        <n v="842365.76"/>
        <n v="432916.67"/>
        <n v="319224"/>
        <n v="3697124"/>
        <n v="416328.46"/>
        <n v="1907539.5"/>
        <n v="353469"/>
        <n v="362010"/>
        <n v="1547953.43"/>
        <n v="653810.62"/>
        <n v="790070"/>
        <n v="546563"/>
        <n v="260000"/>
        <n v="343391"/>
        <n v="114247"/>
        <n v="100186"/>
        <n v="1500000"/>
        <n v="445258.23999999999"/>
        <n v="257920"/>
        <n v="1776922.56"/>
        <n v="757568"/>
        <n v="805518"/>
        <n v="517272"/>
        <n v="315687"/>
        <n v="372300"/>
        <n v="678734.05"/>
        <n v="315617"/>
        <n v="1455906.15"/>
        <n v="166295"/>
        <n v="5887012.5"/>
        <n v="503465"/>
        <n v="534815.5"/>
        <n v="401010"/>
        <n v="325000"/>
        <n v="1142714"/>
        <n v="553642.06000000006"/>
        <n v="168300"/>
        <n v="290371"/>
        <n v="2687778.85"/>
        <n v="575032.5"/>
        <n v="423268.13"/>
        <n v="447541.9"/>
        <n v="406742.56"/>
        <n v="356653"/>
        <n v="550000"/>
        <n v="1813773.65"/>
        <n v="1807234"/>
        <n v="785016.42"/>
        <n v="299065"/>
        <n v="2623756.52"/>
        <n v="2085526.5"/>
        <n v="930427.8"/>
        <n v="385548"/>
        <n v="2894048.26"/>
        <n v="451350"/>
        <n v="1529085.26"/>
        <n v="230212.72"/>
        <n v="620245"/>
        <n v="353240"/>
        <n v="523001.59999999998"/>
        <n v="477172.1"/>
        <n v="996543.9"/>
        <n v="355000"/>
        <n v="74000"/>
        <n v="442546.73"/>
        <n v="1249086"/>
        <n v="505000"/>
        <n v="2471797"/>
        <n v="146600"/>
        <n v="300932.62"/>
        <n v="275000"/>
        <n v="515165"/>
        <n v="1205262.5"/>
        <n v="1578046.6"/>
        <n v="271673.09000000003"/>
        <n v="691550"/>
        <n v="322474"/>
        <n v="540083"/>
        <n v="291108"/>
        <n v="557449.5"/>
        <n v="682612"/>
        <n v="359550"/>
        <n v="444886.15"/>
        <n v="1027375.02"/>
        <n v="266831.25"/>
        <n v="943684.2"/>
        <n v="814208"/>
        <n v="1102583.95"/>
        <n v="326749"/>
        <n v="419576"/>
        <n v="1828056.75"/>
        <n v="1335784.1399999999"/>
        <n v="302470"/>
        <n v="538365"/>
        <n v="383420.24"/>
        <n v="2385230"/>
        <n v="309100.09999999998"/>
        <n v="420000"/>
        <n v="1326988.8"/>
        <n v="405798"/>
        <n v="837414"/>
        <n v="329119.93"/>
        <n v="966467.2"/>
        <n v="424747.4"/>
        <n v="951165"/>
        <n v="480560.24"/>
        <n v="1713724"/>
        <n v="848691.7"/>
        <n v="1079349.94"/>
        <n v="377926.85"/>
        <n v="324047"/>
        <n v="374301"/>
        <n v="297973.8"/>
        <n v="355060"/>
        <n v="342028"/>
        <n v="343836"/>
        <n v="430591.65"/>
        <n v="979079.94"/>
        <n v="428662.7"/>
        <n v="324741.92"/>
        <n v="390128.11"/>
        <n v="713928"/>
        <n v="1077120"/>
        <n v="433738.95"/>
        <n v="176387.09"/>
        <n v="1407034.2"/>
        <n v="1656666.67"/>
        <n v="199161"/>
        <n v="600473"/>
        <n v="544648"/>
        <n v="757952.07"/>
        <n v="514678"/>
        <n v="207840"/>
        <n v="592970"/>
        <n v="418054"/>
        <n v="140375"/>
        <n v="2152089.7000000002"/>
        <n v="1444541"/>
        <n v="4644820.8"/>
        <n v="517053.85"/>
        <n v="3692520"/>
        <n v="333671"/>
        <n v="504571.88"/>
        <n v="264120"/>
        <n v="766575.22"/>
        <n v="1020006.8"/>
        <n v="701742"/>
        <n v="320000"/>
        <n v="1340270.3400000001"/>
        <n v="1790761"/>
        <n v="1170360"/>
        <n v="196106.25"/>
        <n v="1510021"/>
        <n v="297058"/>
        <n v="465916"/>
        <n v="632704.4"/>
        <n v="952206"/>
        <n v="1902994.84"/>
        <n v="1215206.99"/>
        <n v="518584.68"/>
        <n v="426767.25"/>
        <n v="325779.37"/>
        <n v="355776"/>
        <n v="297429"/>
        <n v="327400"/>
        <n v="4742229.6399999997"/>
        <n v="396057"/>
        <n v="1492126.5"/>
        <n v="1301239"/>
        <n v="297110"/>
        <n v="467500.65"/>
        <n v="276964.83"/>
        <n v="491540.23"/>
        <n v="307401"/>
        <n v="141510.22"/>
        <n v="721809"/>
        <n v="363793"/>
        <n v="592200"/>
        <n v="2196851"/>
        <n v="495108.62"/>
        <n v="380000"/>
        <n v="2183054.04"/>
        <n v="651535"/>
        <n v="347520"/>
        <n v="594640"/>
        <n v="207858"/>
        <n v="3211392"/>
        <n v="631550.63"/>
        <n v="374222.12"/>
        <n v="582638"/>
        <n v="818240.4"/>
        <n v="317915"/>
        <n v="449694.75"/>
        <n v="607000"/>
        <n v="359543"/>
        <n v="717302"/>
        <n v="301597.40000000002"/>
        <n v="700000"/>
        <n v="384000"/>
        <n v="783349.9"/>
        <n v="1615550.07"/>
        <n v="247663"/>
        <n v="1267616.3899999999"/>
        <n v="377999"/>
        <n v="239460"/>
        <n v="580840.93999999994"/>
        <n v="850000"/>
        <n v="367500"/>
        <n v="429000"/>
        <n v="460742.68"/>
        <n v="469397.06"/>
        <n v="326036"/>
        <n v="425000"/>
        <n v="1427100.52"/>
        <n v="321287"/>
        <n v="610142"/>
        <n v="1602501"/>
        <n v="440086.31"/>
        <n v="812849"/>
        <n v="449060"/>
        <n v="326753"/>
        <n v="364062.51"/>
        <n v="876640.38"/>
        <n v="288203"/>
        <n v="51450.83"/>
        <n v="538446.65"/>
        <n v="198257.15"/>
        <n v="636889"/>
        <n v="297139"/>
        <n v="277000"/>
        <n v="635014"/>
        <n v="79912"/>
        <n v="393512.27"/>
        <n v="125736.88"/>
        <n v="1279854.5"/>
        <n v="385000"/>
        <n v="555522"/>
        <n v="1190185.8999999999"/>
        <n v="550590.5"/>
        <n v="475006"/>
        <n v="356649"/>
        <n v="290000"/>
        <n v="1122731"/>
        <n v="1551166.5"/>
        <n v="479260"/>
        <n v="1235915"/>
        <n v="454230.29"/>
        <n v="767326.7"/>
        <n v="445799.84"/>
        <n v="627720.31000000006"/>
        <n v="475832.5"/>
        <n v="324516.38"/>
        <n v="3300500"/>
        <n v="387626"/>
        <n v="802029"/>
        <n v="331171"/>
        <n v="3652052.72"/>
        <n v="2036980.28"/>
        <n v="279463.71999999997"/>
        <n v="170013.99"/>
        <n v="307580"/>
        <n v="729689.4"/>
        <n v="287862.75"/>
        <n v="420583.35"/>
        <n v="716640"/>
        <n v="330000"/>
        <n v="389716.32"/>
        <n v="530654.96"/>
        <n v="590156.81999999995"/>
        <n v="1136716.6599999999"/>
        <n v="1273490.6299999999"/>
        <n v="1646695"/>
        <n v="634764"/>
        <n v="303131"/>
        <n v="298751"/>
        <n v="446228"/>
        <n v="24000"/>
        <n v="120159.3"/>
        <n v="296822.51"/>
        <n v="278031"/>
        <n v="164917"/>
        <n v="1489400.5"/>
        <n v="355741"/>
        <n v="314828.5"/>
        <n v="3355438.16"/>
        <n v="1177801"/>
        <n v="3580557"/>
        <n v="159780"/>
        <n v="592110"/>
        <n v="640705.61"/>
        <n v="3000000"/>
        <n v="286990.48"/>
        <n v="486139.05"/>
        <n v="404181.98"/>
        <n v="227097.48"/>
        <n v="415869"/>
        <n v="418017"/>
        <n v="403320.12"/>
        <n v="293611"/>
        <n v="790612.8"/>
        <n v="351475.79"/>
        <n v="367656"/>
        <n v="437356.05"/>
        <n v="694194"/>
        <n v="1990669.08"/>
        <n v="716480.5"/>
        <n v="629602.69999999995"/>
        <n v="139857.5"/>
        <n v="627456"/>
        <n v="387148.05"/>
        <n v="1021093.09"/>
        <n v="2276454.04"/>
        <n v="346913"/>
        <n v="426096.65"/>
        <n v="251072.18"/>
        <n v="747594"/>
        <n v="593740.05000000005"/>
        <n v="714425"/>
        <n v="1176482.04"/>
        <n v="1006388.25"/>
        <n v="353398.58"/>
        <n v="531911.06000000006"/>
        <n v="273622"/>
        <n v="347320"/>
        <n v="1124791.5"/>
        <n v="205000"/>
        <n v="630000"/>
        <n v="920750"/>
        <n v="703681"/>
        <n v="365528"/>
        <n v="179401.84"/>
        <n v="308333"/>
        <n v="2334718.75"/>
        <n v="1720445.3"/>
        <n v="542281.48"/>
        <n v="486470.39"/>
        <n v="170502"/>
        <n v="762500"/>
        <n v="400228.96"/>
        <n v="490013.49"/>
        <n v="343391.57"/>
        <n v="332161"/>
        <n v="1083336.99"/>
        <n v="289083.33"/>
        <n v="377634.82"/>
        <n v="609030"/>
        <n v="465239"/>
        <n v="449243.84"/>
        <n v="60000"/>
        <n v="395499"/>
        <n v="558849"/>
        <n v="448387.72"/>
        <n v="195143"/>
        <n v="513383.02"/>
        <n v="343390"/>
        <n v="1204805.5900000001"/>
        <n v="1611500"/>
        <n v="1047569"/>
        <n v="526800"/>
        <n v="580021.27"/>
        <n v="526083.62"/>
        <n v="910693.65"/>
        <n v="493046.78"/>
        <n v="330798"/>
        <n v="2520949.98"/>
        <n v="306723.3"/>
        <n v="666854.69999999995"/>
        <n v="397927"/>
        <n v="1214487"/>
        <n v="778239"/>
        <n v="870468.31"/>
        <n v="289546.95"/>
        <n v="190000"/>
        <n v="324390"/>
        <n v="2187872"/>
        <n v="389481.25"/>
        <n v="48989.7"/>
        <n v="977750"/>
        <n v="305000"/>
        <n v="65249.56"/>
        <n v="659264"/>
        <n v="896802.93"/>
        <n v="629292.61"/>
        <n v="1408126"/>
        <n v="1575682"/>
        <n v="268333.33"/>
        <n v="308000"/>
        <n v="590706.5"/>
        <n v="759928"/>
        <n v="182669.09"/>
        <n v="1954127"/>
        <n v="727896.34"/>
        <n v="428100"/>
        <n v="589282.56000000006"/>
        <n v="129988"/>
        <n v="417954.15"/>
        <n v="807282.52"/>
        <n v="801760"/>
        <n v="145670.5"/>
        <n v="337920"/>
        <n v="387279.29"/>
        <n v="351604"/>
        <n v="232960"/>
        <n v="683000"/>
        <n v="876520"/>
        <n v="409455"/>
        <n v="3654908.92"/>
        <n v="1202466.6200000001"/>
        <n v="297082.46999999997"/>
        <n v="243000"/>
        <n v="1154739.48"/>
        <n v="2438887.83"/>
        <n v="285127"/>
        <n v="1580792"/>
        <n v="504976"/>
        <n v="482000"/>
        <n v="263640"/>
        <n v="846529"/>
        <n v="240890.9"/>
        <n v="924156"/>
        <n v="1815071.5"/>
        <n v="585937"/>
        <n v="223702.12"/>
        <n v="155807.99"/>
        <n v="361976.88"/>
        <n v="573500"/>
        <n v="811540"/>
        <n v="760842"/>
        <n v="1255736.08"/>
        <n v="1146611.22"/>
        <n v="1497172.49"/>
        <n v="1372847.55"/>
        <n v="830543"/>
        <n v="650897.42000000004"/>
        <n v="463597.72"/>
        <n v="11580185.98"/>
        <n v="2007029.76"/>
        <n v="740237.33"/>
        <n v="266625"/>
        <n v="574141.48"/>
        <n v="2072167"/>
        <n v="2166746.5"/>
        <n v="532257.68999999994"/>
        <n v="2762536.65"/>
        <n v="437183.54"/>
        <n v="417623.03"/>
        <n v="573826"/>
        <n v="406190.91"/>
        <n v="313897"/>
        <n v="496170"/>
        <n v="952596"/>
        <n v="644244"/>
        <n v="1591132.4"/>
        <n v="868191.39"/>
        <n v="122313.33"/>
        <n v="337000"/>
        <n v="1448116.5"/>
        <n v="327716"/>
        <n v="477915"/>
        <n v="5472090.3399999999"/>
        <n v="196822.39"/>
        <n v="575000"/>
        <n v="298957"/>
        <n v="75294.7"/>
        <n v="791499.02"/>
        <n v="1611870.5"/>
        <n v="771947.42"/>
        <n v="1358025.5"/>
        <n v="1049700.32"/>
        <n v="311173"/>
        <n v="266800"/>
        <n v="196925"/>
        <n v="342027"/>
        <n v="1104062"/>
        <n v="155880"/>
        <n v="490638.83"/>
        <n v="432363"/>
        <n v="351670.01"/>
        <n v="528606.29"/>
        <n v="2398731.5"/>
        <n v="228749"/>
        <n v="1139623"/>
        <n v="286145.68"/>
        <n v="734252.96"/>
        <n v="592772.23"/>
        <n v="303333"/>
        <n v="347135"/>
        <n v="435801"/>
        <n v="484829.52"/>
        <n v="92366.25"/>
        <n v="863546"/>
        <n v="399659"/>
        <n v="1940476.41"/>
        <n v="571508"/>
        <n v="932109.37"/>
        <n v="155000"/>
        <n v="859613"/>
        <n v="2817770"/>
        <n v="688069.8"/>
        <n v="361500"/>
        <n v="937245"/>
        <n v="1858320"/>
        <n v="546457.48"/>
        <n v="120000"/>
        <n v="1296001.6000000001"/>
        <n v="1346350"/>
        <n v="1089100"/>
        <n v="766610"/>
        <n v="2577656.4700000002"/>
        <n v="2694159.76"/>
        <n v="36204.74"/>
        <n v="382325"/>
        <n v="611036.43999999994"/>
        <n v="275191.65000000002"/>
        <n v="273980"/>
        <n v="1664567.5"/>
        <n v="185046.87"/>
        <n v="634576.92000000004"/>
        <n v="513543"/>
        <n v="383318.62"/>
        <n v="1161325"/>
        <n v="101340"/>
        <n v="397630.9"/>
        <n v="500060"/>
        <n v="308568"/>
        <n v="704142.51"/>
        <n v="306667"/>
        <n v="439063.24"/>
        <n v="313256"/>
        <n v="299152"/>
        <n v="1397631"/>
        <n v="571830.07999999996"/>
        <n v="2401743.04"/>
        <n v="263473.09000000003"/>
        <n v="764250.3"/>
        <n v="412923.5"/>
        <n v="787019"/>
        <n v="399910"/>
        <n v="500383"/>
        <n v="1069544.74"/>
        <n v="284512"/>
        <n v="2900000"/>
        <n v="398327.08"/>
        <n v="642418.54"/>
        <n v="537156.98"/>
        <n v="1545800"/>
        <n v="1070405"/>
        <n v="625396"/>
        <n v="925000"/>
        <n v="261897.3"/>
        <n v="582705.18000000005"/>
        <n v="49684.32"/>
        <n v="427025"/>
        <n v="188362.97"/>
        <n v="527956.5"/>
        <n v="811305.9"/>
        <n v="165972.39000000001"/>
        <n v="749651.26"/>
        <n v="6120159.5"/>
        <n v="825000"/>
        <n v="190076.47"/>
        <n v="657366.39"/>
        <n v="4107395"/>
        <n v="534683"/>
        <n v="1316155"/>
        <n v="1400000"/>
        <n v="216423.45"/>
        <n v="829250"/>
        <n v="370090"/>
        <n v="328127.06"/>
        <n v="1414186"/>
        <n v="1183623.3999999999"/>
        <n v="43350"/>
        <n v="1063647.5"/>
        <n v="659230"/>
        <n v="386699.62"/>
        <n v="933004.5"/>
        <n v="1552521"/>
        <n v="695944.8"/>
        <n v="374751"/>
        <n v="299644.2"/>
        <n v="462759.86"/>
        <n v="516873"/>
        <n v="732301.32"/>
        <n v="282216"/>
        <n v="838586.07"/>
        <n v="774142.69"/>
        <n v="283588.21999999997"/>
        <n v="1357187.5"/>
        <n v="546794.78"/>
        <n v="442840"/>
        <n v="581394"/>
        <n v="335195.53000000003"/>
        <n v="412441"/>
        <n v="676443.1"/>
        <n v="12160184"/>
        <n v="219280"/>
        <n v="245006.35"/>
        <n v="88243.75"/>
        <n v="852982.67"/>
        <n v="251559"/>
        <n v="3255213.87"/>
        <n v="790843.09"/>
        <n v="1129271"/>
        <n v="87500"/>
        <n v="3350588.86"/>
        <n v="2349011"/>
        <n v="1108537.5"/>
        <n v="600414.9"/>
        <n v="418000"/>
        <n v="287787"/>
        <n v="538738.04"/>
        <n v="597533.32999999996"/>
        <n v="619489"/>
        <n v="278032"/>
        <n v="297650"/>
        <n v="403764.18"/>
        <n v="440373"/>
        <n v="381211.3"/>
        <n v="908129"/>
        <n v="131198"/>
        <n v="582921.03"/>
        <n v="251103.9"/>
        <n v="373396"/>
        <n v="296000"/>
        <n v="424103"/>
        <n v="11000"/>
        <n v="365500"/>
        <n v="25600"/>
        <n v="276964.47999999998"/>
        <n v="103846.15"/>
        <n v="249691.35"/>
        <n v="306480.65999999997"/>
        <n v="165000"/>
        <n v="296265.63"/>
        <n v="1766548"/>
        <n v="838098"/>
        <n v="615805.6"/>
        <n v="625322.5"/>
        <n v="364086"/>
        <n v="976390"/>
        <n v="3108698.61"/>
        <n v="309927.25"/>
        <n v="370905"/>
        <n v="352000"/>
        <n v="390899.95"/>
        <n v="460692.92"/>
        <n v="484267.8"/>
        <n v="724116.7"/>
        <n v="620713"/>
        <n v="170439.67999999999"/>
        <n v="94935"/>
        <n v="374966.22"/>
        <n v="787800"/>
        <n v="1292205.2"/>
        <n v="513333"/>
        <n v="703205"/>
        <n v="611625"/>
        <n v="8457783.5700000003"/>
        <n v="412400.56"/>
        <n v="341319"/>
        <n v="1268597"/>
        <n v="796400.95"/>
        <n v="736729"/>
        <n v="393988.8"/>
        <n v="730846.3"/>
        <n v="3410000"/>
        <n v="460741.72"/>
        <n v="772177.52"/>
        <n v="1156841.8400000001"/>
        <n v="387489.4"/>
        <n v="449596"/>
        <n v="477300"/>
        <n v="425703.55"/>
        <n v="871427.3"/>
        <n v="368750"/>
        <n v="744158.02"/>
        <n v="382584.15"/>
        <n v="1275440.5"/>
        <n v="1566046.1"/>
        <n v="389617"/>
        <n v="3312186.43"/>
        <n v="196000"/>
        <n v="430000"/>
        <n v="340000"/>
        <n v="1183227.01"/>
        <n v="392375"/>
        <n v="436448"/>
        <n v="219381.52"/>
        <n v="359500"/>
        <n v="425916.67"/>
        <n v="318064"/>
        <n v="949245.1"/>
        <n v="329608"/>
        <n v="339188.14"/>
        <n v="377760.6"/>
        <n v="300010"/>
        <n v="349670.3"/>
        <n v="381385.92"/>
        <n v="1272000"/>
        <n v="1662042.88"/>
        <n v="50000"/>
        <n v="376500"/>
        <n v="1099863.75"/>
        <n v="480747.21"/>
        <n v="401499.84"/>
        <n v="319574"/>
        <n v="297719"/>
        <n v="1578033.17"/>
        <n v="361421"/>
        <n v="1431628"/>
        <n v="554862.32999999996"/>
        <n v="2534444.9500000002"/>
        <n v="253000"/>
        <n v="325925"/>
        <n v="329794"/>
        <n v="3702872.8"/>
        <n v="1229350"/>
        <n v="761027.05"/>
        <n v="347539.5"/>
        <n v="352782.75"/>
        <n v="453413.8"/>
        <n v="734449.38"/>
        <n v="746380.68"/>
        <n v="829520"/>
        <n v="2921803.69"/>
        <n v="202600.91"/>
        <n v="1742310"/>
        <n v="1524359"/>
        <n v="216200"/>
        <n v="577181"/>
        <n v="719873.23"/>
        <n v="625201.97"/>
        <n v="294101"/>
        <n v="278272"/>
        <n v="370275"/>
        <n v="503329.68"/>
        <n v="432986.25"/>
        <n v="346480"/>
        <n v="903246"/>
        <n v="1019557"/>
        <n v="370440.66"/>
        <n v="133838"/>
        <n v="1578511.16"/>
        <n v="390000"/>
        <n v="648421"/>
        <n v="299046"/>
        <n v="472038"/>
        <n v="1509803.5"/>
        <n v="259800"/>
        <n v="973600"/>
        <n v="4853991.51"/>
        <n v="849678"/>
        <n v="1842399.71"/>
        <n v="30310"/>
        <n v="359545"/>
        <n v="555920.49"/>
        <n v="317915.58"/>
        <n v="1094119.6000000001"/>
        <n v="276587"/>
        <n v="918351.77"/>
        <n v="414225.5"/>
        <n v="85219.45"/>
        <n v="399647"/>
        <n v="574387.6"/>
        <n v="550988.74"/>
        <n v="738540"/>
        <n v="955500"/>
        <n v="522287.6"/>
        <n v="342968.37"/>
        <n v="619612"/>
        <n v="952753.45"/>
        <n v="422091"/>
        <n v="10500"/>
        <n v="756240"/>
        <n v="529650"/>
        <n v="406966.63"/>
        <n v="185000"/>
        <n v="299152.38"/>
        <n v="758880"/>
        <n v="345600"/>
        <n v="309333.33"/>
        <n v="1188000"/>
        <n v="4442960.54"/>
        <n v="451891"/>
        <n v="1103237"/>
        <n v="387468"/>
        <n v="340566"/>
        <n v="539000"/>
        <n v="653122.46"/>
        <n v="899559"/>
        <n v="374003.1"/>
        <n v="51833.33"/>
        <n v="225024.95"/>
        <n v="704330"/>
        <n v="277520"/>
        <n v="1610392"/>
        <n v="322500"/>
        <n v="3599311.8"/>
        <n v="512557.9"/>
        <n v="1744445"/>
        <n v="357576.42"/>
        <n v="2724750"/>
        <n v="655672"/>
        <n v="1257384"/>
        <n v="385460.82"/>
        <n v="454461.58"/>
        <n v="277402"/>
        <n v="1541263.51"/>
        <n v="1017485"/>
        <n v="1854952.25"/>
        <n v="446061.6"/>
        <n v="566297"/>
        <n v="394998"/>
        <n v="953728.87"/>
        <n v="507443.6"/>
        <n v="995680"/>
        <n v="340100.8"/>
        <n v="889976.5"/>
        <n v="558420.11"/>
        <n v="1281095"/>
        <n v="610146"/>
        <n v="752666"/>
        <n v="96000"/>
        <n v="363604.49"/>
        <n v="1094727.6000000001"/>
        <n v="350899.48"/>
        <n v="798237"/>
        <n v="537540"/>
        <n v="1500808.75"/>
        <n v="285000"/>
        <n v="2546628.4"/>
        <n v="461935.5"/>
        <n v="212356.1"/>
        <n v="367734"/>
        <n v="355311.3"/>
        <n v="4340894"/>
        <n v="300056"/>
        <n v="222597.23"/>
        <n v="409746"/>
        <n v="346474.5"/>
        <n v="530000"/>
        <n v="1583743"/>
        <n v="1178626"/>
        <n v="484699.48"/>
        <n v="1782316"/>
        <n v="454673.58"/>
        <n v="513274"/>
        <n v="457059"/>
        <n v="1708013"/>
        <n v="362989.67"/>
        <n v="393714"/>
        <n v="444719"/>
        <n v="1352723.7"/>
        <n v="127421.8"/>
        <n v="266719"/>
        <n v="766198.68"/>
        <n v="1528849.72"/>
        <n v="297047"/>
        <n v="379361"/>
        <n v="594388.81000000006"/>
        <n v="354029.89"/>
        <n v="1059620"/>
        <n v="233537.36"/>
        <n v="2161351.1"/>
        <n v="158034.53"/>
        <n v="765111.68"/>
        <n v="611409"/>
        <n v="405473.29"/>
        <n v="970529.5"/>
        <n v="1789161.05"/>
        <n v="417000"/>
        <n v="351360"/>
        <n v="297042"/>
        <n v="369338.24"/>
        <n v="299837"/>
        <n v="267366"/>
        <n v="505930"/>
        <n v="275658"/>
        <n v="1546084"/>
        <n v="810097"/>
        <n v="1068679.67"/>
        <n v="1511481"/>
        <n v="300277.90000000002"/>
        <n v="505376"/>
        <n v="26956.799999999999"/>
        <n v="366000"/>
        <n v="357240.53"/>
        <n v="505875.11"/>
        <n v="344041.81"/>
        <n v="731044"/>
        <n v="3026789.5"/>
        <n v="791106.77"/>
        <n v="112068.94"/>
        <n v="2024000"/>
        <n v="297659"/>
        <n v="1286116"/>
        <n v="180800"/>
        <n v="334141"/>
        <n v="356549.6"/>
        <n v="526441.80000000005"/>
        <n v="269640.95"/>
        <n v="601793"/>
        <n v="255672"/>
        <n v="69361.600000000006"/>
        <n v="319576"/>
        <n v="1314059"/>
        <n v="686170"/>
        <n v="161550"/>
        <n v="1038456"/>
        <n v="685653.34"/>
        <n v="356600"/>
        <n v="3983343"/>
        <n v="799650"/>
        <n v="488750"/>
        <n v="2038867"/>
        <n v="793930.98"/>
        <n v="452337.26"/>
        <n v="401258.65"/>
        <n v="476344.45"/>
        <n v="1934551"/>
        <n v="1995482.54"/>
        <n v="297949"/>
        <n v="722064"/>
        <n v="753913.5"/>
        <n v="607142.85"/>
        <n v="742000"/>
        <n v="170440"/>
        <n v="242860"/>
        <n v="1860734"/>
        <n v="620373.67000000004"/>
        <n v="1233708"/>
        <n v="520000"/>
        <n v="160000"/>
        <n v="296346.2"/>
        <n v="32942.089999999997"/>
        <n v="1069013.75"/>
        <n v="358405"/>
        <n v="1596417"/>
        <n v="303000"/>
        <n v="400944.9"/>
        <n v="284392"/>
        <n v="681308.01"/>
        <n v="1436096"/>
        <n v="522249"/>
        <n v="2399117.94"/>
        <n v="1431680.32"/>
        <n v="347510"/>
        <n v="315000"/>
        <n v="445821"/>
        <n v="445431.32"/>
        <n v="1460786.78"/>
        <n v="1160116"/>
        <n v="239390"/>
        <n v="1347519"/>
        <n v="295000"/>
        <n v="2613281.4500000002"/>
        <n v="150409.17000000001"/>
        <n v="77065"/>
        <n v="426459.38"/>
        <n v="448880"/>
        <n v="10"/>
        <n v="237717.86"/>
        <n v="585854"/>
        <n v="138580"/>
        <n v="1241627.95"/>
        <n v="915020.56"/>
        <n v="569373.16"/>
        <n v="457000"/>
        <n v="440696.47"/>
        <n v="1057538"/>
        <n v="428222.68"/>
        <n v="301566"/>
        <n v="183333"/>
        <n v="335377.5"/>
        <n v="813888.34"/>
        <n v="912428.05"/>
        <n v="762283.34"/>
        <n v="213049"/>
        <n v="560000"/>
        <n v="127390.96"/>
        <n v="12000"/>
        <n v="1154586.75"/>
        <n v="394295.68"/>
        <n v="295970"/>
        <n v="1042448"/>
        <n v="313109.76000000001"/>
        <n v="2030634.72"/>
        <n v="975000"/>
        <n v="1271336.5"/>
        <n v="3551482"/>
        <n v="301260"/>
        <n v="329054"/>
        <n v="1218000"/>
        <n v="782118.81"/>
        <n v="1914699"/>
        <n v="136001"/>
        <n v="1002612"/>
        <n v="543686"/>
        <n v="187645.6"/>
        <n v="140978.96"/>
        <n v="376750"/>
        <n v="719271.8"/>
        <n v="1111989"/>
        <n v="1214632"/>
        <n v="721187.76"/>
        <n v="333500"/>
        <n v="1371326"/>
        <n v="619970"/>
        <n v="361811"/>
        <n v="2329738.04"/>
        <n v="343085"/>
        <n v="1029228"/>
        <n v="2725702"/>
        <n v="807000"/>
        <n v="263208.75"/>
        <n v="343050"/>
        <n v="848107"/>
        <n v="668166.67000000004"/>
        <n v="992801.25"/>
        <n v="87475"/>
        <n v="1038228.44"/>
        <n v="1813790.96"/>
        <n v="1080638"/>
        <n v="784000.75"/>
        <n v="635827.4"/>
        <n v="627774.12"/>
        <n v="407782"/>
        <n v="430434"/>
        <n v="476646.28"/>
        <n v="1566842"/>
        <n v="868869.23"/>
        <n v="306400"/>
        <n v="408800"/>
        <n v="467167.61"/>
        <n v="376344"/>
        <n v="327264"/>
        <n v="423289"/>
        <n v="619506.39"/>
        <n v="465179.89"/>
        <n v="562152.61"/>
        <n v="811421.65"/>
        <n v="338933.34"/>
        <n v="100000"/>
        <n v="697648"/>
        <n v="377498"/>
        <n v="308750"/>
        <n v="451354.46"/>
        <n v="455001.5"/>
        <n v="994882.5"/>
        <n v="349920"/>
        <n v="17760.8"/>
        <n v="526736.80000000005"/>
        <n v="497155.33"/>
        <n v="423675"/>
        <n v="292387"/>
        <n v="430993"/>
        <n v="341602"/>
        <n v="915000"/>
        <n v="339164.62"/>
        <n v="490713.59999999998"/>
        <n v="1051374.8"/>
        <n v="445841.44"/>
        <n v="485843.98"/>
        <n v="370647"/>
        <n v="138101.79999999999"/>
        <n v="338629"/>
        <n v="1080496.5"/>
        <n v="294025"/>
        <n v="2376310"/>
        <n v="257784"/>
        <n v="149800.53"/>
        <n v="347000"/>
        <n v="1329256"/>
        <n v="382333.34"/>
        <n v="483976.7"/>
        <n v="417995"/>
        <n v="690952.85"/>
        <n v="1458494"/>
        <n v="500460"/>
        <n v="453432"/>
        <n v="536142.9"/>
        <n v="1584930"/>
        <n v="241729.4"/>
        <n v="402249.06"/>
        <n v="328210.2"/>
        <n v="361045"/>
        <n v="999312"/>
        <n v="121300"/>
        <n v="279960.49"/>
        <n v="119219.91"/>
        <n v="1613702.64"/>
        <n v="2545183.7000000002"/>
        <n v="2133715"/>
        <n v="81536"/>
        <n v="157177"/>
        <n v="505609"/>
        <n v="6177.62"/>
        <n v="299137"/>
        <n v="1250000"/>
        <n v="502063.88"/>
        <n v="843824.96"/>
        <n v="347504.4"/>
        <n v="1811308.47"/>
        <n v="888101.64"/>
        <n v="417971.20000000001"/>
        <n v="380732"/>
        <n v="3173069.67"/>
        <n v="563202"/>
        <n v="564955.81999999995"/>
        <n v="2190000"/>
        <n v="1248185"/>
        <n v="1287284"/>
        <n v="1161697.8500000001"/>
        <n v="1459164"/>
        <n v="785103.77"/>
        <n v="175874.58"/>
        <n v="341004"/>
        <n v="3426447.35"/>
        <n v="638675"/>
        <n v="587574"/>
        <n v="498141.67"/>
        <n v="562493.75"/>
        <n v="464100"/>
        <n v="324953"/>
        <n v="318550"/>
        <n v="336217.85"/>
        <n v="1614330"/>
        <n v="491706.2"/>
        <n v="1308403"/>
        <n v="869420"/>
        <n v="86400"/>
        <n v="466740"/>
        <n v="319560"/>
        <n v="545579.25"/>
        <n v="464335.96"/>
        <n v="35000"/>
        <n v="344805"/>
        <n v="323562"/>
        <n v="1095589"/>
        <n v="549445.32999999996"/>
        <n v="245079.8"/>
        <n v="387099.75"/>
        <n v="253571"/>
        <n v="1187224"/>
        <n v="584115.32999999996"/>
        <n v="446928"/>
        <n v="241458"/>
        <n v="255000"/>
        <n v="1332081"/>
        <n v="362000"/>
        <n v="501467"/>
        <n v="534933"/>
        <n v="375584"/>
        <n v="414094.87"/>
        <n v="753003.24"/>
        <n v="375740"/>
        <n v="1070560"/>
        <n v="391510"/>
        <n v="447250"/>
        <n v="518738.06"/>
        <n v="1373096"/>
        <n v="574611.66"/>
        <n v="450297.7"/>
        <n v="477000"/>
        <n v="4164181.77"/>
        <n v="1476693.45"/>
        <n v="2767500"/>
        <n v="436419"/>
        <n v="734801"/>
        <n v="454899.51"/>
        <n v="3622084.85"/>
        <n v="1064830"/>
        <n v="62402.9"/>
        <n v="338125"/>
        <n v="423458"/>
        <n v="318000"/>
        <n v="297187"/>
        <n v="1023887.95"/>
        <n v="937593"/>
        <n v="697616.29"/>
        <n v="620581"/>
        <n v="458490"/>
        <n v="700882.78"/>
        <n v="697309.5"/>
        <n v="888615.5"/>
        <n v="842404.4"/>
        <n v="287616"/>
        <n v="205612"/>
        <n v="377729.94"/>
        <n v="212000"/>
        <n v="1298980"/>
        <n v="141510.16"/>
        <n v="347607"/>
        <n v="176400"/>
        <n v="808947.75"/>
        <n v="413333.5"/>
        <n v="544001.92000000004"/>
        <n v="85441.75"/>
        <n v="216000"/>
        <n v="516897.85"/>
        <n v="761122.15"/>
        <n v="54621.5"/>
        <n v="1864865.72"/>
        <n v="385137"/>
        <n v="3231114.56"/>
        <n v="2755981"/>
        <n v="33865.5"/>
        <n v="1814153"/>
        <n v="599078"/>
        <n v="2425268.1"/>
        <n v="1756493.5"/>
        <n v="1185569"/>
        <n v="1031332.08"/>
        <n v="276773.19"/>
        <n v="193077.5"/>
        <n v="246175"/>
        <n v="394755.25"/>
        <n v="447789.6"/>
        <n v="1110079.17"/>
        <n v="347500"/>
        <n v="1341415.6399999999"/>
        <n v="319575.36"/>
        <n v="405000"/>
        <n v="1221155"/>
        <n v="907355.22"/>
        <n v="299744"/>
        <n v="650779.6"/>
        <n v="3340086.25"/>
        <n v="303386"/>
        <n v="2481900.46"/>
        <n v="33658.400000000001"/>
        <n v="85500"/>
        <n v="508656"/>
        <n v="402500"/>
        <n v="461014"/>
        <n v="529279"/>
        <n v="759597.67"/>
        <n v="688085.2"/>
        <n v="361666.7"/>
        <n v="309143.36"/>
        <n v="2512306.2999999998"/>
        <n v="358500"/>
        <n v="456792"/>
        <n v="381590"/>
        <n v="349852.8"/>
        <n v="486162.3"/>
        <n v="589097"/>
        <n v="446149.5"/>
        <n v="681819"/>
        <n v="287609.93"/>
        <n v="711460.6"/>
        <n v="304357"/>
        <n v="145000"/>
        <n v="634623"/>
        <n v="547200"/>
        <n v="1044273"/>
        <n v="329836.81"/>
        <n v="470823.31"/>
        <n v="1002900.02"/>
        <n v="490140.74"/>
        <n v="386489"/>
        <n v="661866.11"/>
        <n v="300611"/>
        <n v="1172054"/>
        <n v="912169"/>
        <n v="93363.8"/>
        <n v="762828"/>
        <n v="847871"/>
        <n v="388987.92"/>
        <n v="348650"/>
        <n v="520560"/>
        <n v="369500"/>
        <n v="101351.8"/>
        <n v="3080767.52"/>
        <n v="380217"/>
        <n v="169374"/>
        <n v="359250"/>
        <n v="517494"/>
        <n v="300366"/>
        <n v="1214327"/>
        <n v="353400"/>
        <n v="1614177"/>
        <n v="1488158"/>
        <n v="353418"/>
        <n v="819375"/>
        <n v="1389523"/>
        <n v="284326"/>
        <n v="1333022.48"/>
        <n v="215720.6"/>
        <n v="327709.14"/>
        <n v="1688298"/>
        <n v="246504.81"/>
        <n v="2128000"/>
        <n v="608414.30000000005"/>
        <n v="297056"/>
        <n v="512234.88"/>
        <n v="842310.04"/>
        <n v="378558"/>
        <n v="634725"/>
        <n v="470974.5"/>
        <n v="369875"/>
        <n v="386020"/>
        <n v="539036"/>
        <n v="623700"/>
        <n v="81757.47"/>
        <n v="703766.13"/>
        <n v="330722.57"/>
        <n v="291514"/>
        <n v="199067"/>
        <n v="1461505.5"/>
        <n v="745392.94"/>
        <n v="2029604"/>
        <n v="799000"/>
        <n v="397504.45"/>
        <n v="360585"/>
        <n v="639605"/>
        <n v="1644679"/>
        <n v="421650.26"/>
        <n v="678531.4"/>
        <n v="175367.76"/>
        <n v="522906.95"/>
        <n v="699251.07"/>
        <n v="233842.77"/>
        <n v="385165"/>
        <n v="405573.35"/>
        <n v="410402"/>
        <n v="516112.73"/>
        <n v="356686.25"/>
        <n v="1794936"/>
        <n v="68371.649999999994"/>
        <n v="186718"/>
        <n v="399603.16"/>
        <n v="354822.98"/>
        <n v="425829.6"/>
        <n v="452229"/>
        <n v="315605"/>
        <n v="749235.3"/>
        <n v="366495.32"/>
        <n v="80000"/>
        <n v="370500"/>
        <n v="1081709.6000000001"/>
        <n v="698426.7"/>
        <n v="431290"/>
        <n v="610312"/>
        <n v="550022"/>
        <n v="1264065"/>
        <n v="911982.5"/>
        <n v="40800"/>
        <n v="439474"/>
        <n v="3500000"/>
        <n v="517500"/>
        <n v="376000"/>
        <n v="297230"/>
        <n v="430103.9"/>
        <n v="858401"/>
        <n v="1452304"/>
        <n v="358838"/>
        <n v="356903.47"/>
        <n v="1061946.5"/>
        <n v="795975.32"/>
        <n v="385200.2"/>
        <n v="507944"/>
        <n v="1196608"/>
        <n v="388315.75"/>
        <n v="2109522.85"/>
        <n v="389232"/>
        <n v="746903"/>
        <n v="362250"/>
        <n v="1034183.15"/>
        <n v="484022.45"/>
        <n v="501950.24"/>
        <n v="360061"/>
        <n v="350325"/>
        <n v="687802.61"/>
        <n v="473527.9"/>
        <n v="681958.86"/>
        <n v="1109112"/>
        <n v="356025"/>
        <n v="513238.95"/>
        <n v="141510.17000000001"/>
        <n v="135000"/>
        <n v="6787104.5199999996"/>
        <n v="777494.45"/>
        <n v="550491"/>
        <n v="802400"/>
        <n v="270000"/>
        <n v="296700"/>
        <n v="1332247"/>
        <n v="454803"/>
        <n v="1402150.95"/>
        <n v="812430"/>
        <n v="610243.4"/>
        <n v="129133.33"/>
        <n v="1119534"/>
        <n v="302010"/>
        <n v="680000"/>
        <n v="610000"/>
        <n v="477307.36"/>
        <n v="385938"/>
        <n v="759569.6"/>
        <n v="894532"/>
        <n v="117186.67"/>
        <n v="1314609"/>
        <n v="298925"/>
        <n v="410982"/>
        <n v="1511127"/>
        <n v="361080"/>
        <n v="2676486.65"/>
        <n v="298482"/>
        <n v="1603638.49"/>
        <n v="757822.41"/>
        <n v="651569.96"/>
        <n v="554128"/>
        <n v="493352.64"/>
        <n v="264600"/>
        <n v="681931.83"/>
        <n v="1725833"/>
        <n v="1213114.5"/>
        <n v="335772"/>
        <n v="497847.64"/>
        <n v="480488"/>
        <n v="602634"/>
        <n v="1840146.75"/>
        <n v="358000"/>
        <n v="436134"/>
        <n v="375277"/>
        <n v="1037264"/>
        <n v="70000"/>
        <n v="383265.76"/>
        <n v="1302821"/>
        <n v="385886"/>
        <n v="500936"/>
        <n v="860036.5"/>
        <n v="273450.7"/>
        <n v="2083266.59"/>
        <n v="349790"/>
        <n v="682608"/>
        <n v="1203600"/>
        <n v="728114.38"/>
        <n v="568333.32999999996"/>
        <n v="340654"/>
        <n v="188120.81"/>
        <n v="768846.82"/>
        <n v="1292336"/>
        <n v="813799"/>
        <n v="1507112"/>
        <n v="1158776.94"/>
        <n v="504705.31"/>
        <n v="714074"/>
        <n v="283181.96000000002"/>
        <n v="528970.51"/>
        <n v="371911"/>
        <n v="220575"/>
        <n v="233662"/>
        <n v="448447"/>
        <n v="847616"/>
        <n v="956230"/>
        <n v="410738.26"/>
        <n v="451015"/>
        <n v="519483.5"/>
        <n v="2216750.36"/>
        <n v="241999"/>
        <n v="309288"/>
        <n v="250750"/>
        <n v="155636"/>
        <n v="617586"/>
        <n v="446000"/>
        <n v="799571.5"/>
        <n v="429740"/>
        <n v="384500"/>
        <n v="368127"/>
        <n v="2396657.2000000002"/>
        <n v="335930"/>
        <n v="1739925"/>
        <n v="2688750"/>
        <n v="539969"/>
        <n v="747205"/>
        <n v="390136.8"/>
        <n v="338192"/>
        <n v="1350000"/>
        <n v="3609554.14"/>
        <n v="1220413.97"/>
        <n v="762796.88"/>
        <n v="413751.05"/>
        <n v="2414456"/>
        <n v="406659.45"/>
        <n v="514435.14"/>
        <n v="705807.13"/>
        <n v="462569.85"/>
        <n v="337811"/>
        <n v="444389.01"/>
        <n v="1270596.6499999999"/>
        <n v="922788.75"/>
        <n v="1055938.04"/>
        <n v="385093.62"/>
        <n v="646251.66"/>
        <n v="622394.65"/>
        <n v="171000"/>
        <n v="385400.61"/>
        <n v="1619313.26"/>
        <n v="403541.67"/>
        <n v="319300"/>
        <n v="314396"/>
        <n v="1165110"/>
        <n v="659819.65"/>
        <n v="297500"/>
        <n v="756084.19"/>
        <n v="379237.5"/>
        <n v="311585.03999999998"/>
        <n v="1983460.5"/>
        <n v="723495"/>
        <n v="426977.82"/>
        <n v="1459586"/>
        <n v="447825.78"/>
        <n v="297865"/>
        <n v="416406.24"/>
        <n v="548611.75"/>
        <n v="918531"/>
        <n v="484083"/>
        <n v="437310"/>
        <n v="330226.88"/>
        <n v="3217274"/>
        <n v="924999.9"/>
        <n v="348000"/>
        <n v="1889038"/>
        <n v="1675853"/>
        <n v="25000"/>
        <n v="385411.82"/>
        <n v="1621195"/>
        <n v="782500"/>
        <n v="467011"/>
        <n v="806421.08"/>
        <n v="377164.37"/>
        <n v="523392"/>
        <n v="566795.41"/>
        <n v="590421.69999999995"/>
        <n v="363833.34"/>
        <n v="225000"/>
        <n v="1054914.8899999999"/>
        <n v="229028"/>
        <n v="836076"/>
        <n v="660259.69999999995"/>
        <n v="1253343.1200000001"/>
        <n v="392675"/>
        <n v="127500"/>
        <n v="64851.19"/>
        <n v="976868.32"/>
        <n v="301783"/>
        <n v="1893569.1"/>
        <n v="173700"/>
        <n v="766774"/>
        <n v="490122"/>
        <n v="321550"/>
        <n v="422424"/>
        <n v="2247500"/>
        <n v="389718"/>
        <n v="2032262.93"/>
        <n v="89567"/>
        <n v="316965"/>
        <n v="1501649.3"/>
        <n v="477140"/>
        <n v="1194392"/>
        <n v="1876023.5"/>
        <n v="582000"/>
        <n v="627691"/>
        <n v="944226"/>
        <n v="5249730"/>
        <n v="737925"/>
        <n v="398401.34"/>
        <n v="361529.4"/>
        <n v="2399594.0699999998"/>
        <n v="1465627.44"/>
        <n v="298500"/>
        <n v="1921928.32"/>
        <n v="322866"/>
        <n v="405002.33"/>
        <n v="651333.19999999995"/>
        <n v="577384"/>
        <n v="1207004.3999999999"/>
        <n v="355880"/>
        <n v="156631.5"/>
        <n v="341207"/>
        <n v="1517417.52"/>
        <n v="292945.2"/>
        <n v="514062"/>
        <n v="192657.4"/>
        <n v="1346208.75"/>
        <n v="639143"/>
        <n v="545338.75"/>
        <n v="396543.85"/>
        <n v="941448"/>
        <n v="929129"/>
        <n v="340369.08"/>
        <n v="358468"/>
        <n v="814688"/>
        <n v="358640"/>
        <n v="1324052"/>
        <n v="316030"/>
        <n v="304299.8"/>
        <n v="106560"/>
        <n v="407609"/>
        <n v="1828114.74"/>
        <n v="383625"/>
        <n v="381783.6"/>
        <n v="485000"/>
        <n v="1492800.6"/>
        <n v="749840"/>
        <n v="371527"/>
        <n v="1498971"/>
        <n v="390655"/>
        <n v="406358"/>
        <n v="148986.9"/>
        <n v="1044634.5"/>
        <n v="341091"/>
        <n v="488266.33"/>
        <n v="705577.5"/>
        <n v="1291732"/>
        <n v="786256.75"/>
        <n v="793190.96"/>
        <n v="1762215.6"/>
        <n v="615850.17000000004"/>
        <n v="370682.66"/>
        <n v="1095319"/>
        <n v="298698"/>
        <n v="1248224.55"/>
        <n v="329333.44"/>
        <n v="465084.15999999997"/>
        <n v="446160"/>
        <n v="1484376"/>
        <n v="604899.99"/>
        <n v="758002.24"/>
        <n v="146988"/>
        <n v="477903"/>
        <n v="744238"/>
        <n v="1353797"/>
        <n v="486013"/>
        <n v="255744"/>
        <n v="1602326.3"/>
        <n v="389940"/>
        <n v="110300"/>
        <n v="247406.29"/>
        <n v="546000"/>
        <n v="3446699"/>
        <n v="442605.85"/>
        <n v="1326601"/>
        <n v="299000"/>
        <n v="296540"/>
        <n v="616500"/>
        <n v="557959.78"/>
        <n v="594267.31999999995"/>
        <n v="153968"/>
        <n v="352314"/>
        <n v="1389242.41"/>
        <n v="376977.2"/>
        <n v="350955"/>
        <n v="1275143"/>
        <n v="666437.5"/>
        <n v="698559.5"/>
        <n v="406159.28"/>
        <n v="801190.2"/>
        <n v="980353.5"/>
        <n v="847403.34"/>
        <n v="295505"/>
        <n v="457220"/>
        <n v="308439"/>
        <n v="456605"/>
        <n v="1542959.58"/>
        <n v="433254"/>
        <n v="471223.1"/>
        <n v="532710.84"/>
        <n v="2467875.73"/>
        <n v="384515.19"/>
        <n v="784810.69"/>
        <n v="532793"/>
        <n v="388390"/>
        <n v="410367"/>
        <n v="1583534"/>
        <n v="125727.03999999999"/>
        <n v="268811.75"/>
        <n v="406824"/>
        <n v="1872119"/>
        <n v="1562879"/>
        <n v="501500"/>
        <n v="458371"/>
        <n v="416721.88"/>
        <n v="518642.73"/>
        <n v="703520.79"/>
        <n v="1251585"/>
        <n v="473621"/>
        <n v="559000"/>
        <n v="484144"/>
        <n v="532896.9"/>
        <n v="914404.3"/>
        <n v="680960"/>
        <n v="409256.03"/>
        <n v="762359.6"/>
        <n v="410495.2"/>
        <n v="504218.48"/>
        <n v="660746"/>
        <n v="874538.66"/>
        <n v="346062"/>
        <n v="641782.9"/>
        <n v="326704.05"/>
        <n v="1160637.07"/>
        <n v="367220"/>
        <n v="1250882.3500000001"/>
        <n v="1065177"/>
        <n v="1279275"/>
        <n v="563332"/>
        <n v="58985"/>
        <n v="347737.5"/>
        <n v="455206.04"/>
        <n v="339794.4"/>
        <n v="326322"/>
        <n v="420214.94"/>
        <n v="202396.55"/>
        <n v="1000025.21"/>
        <n v="924499"/>
        <n v="1529457.14"/>
        <n v="414416"/>
        <n v="347256"/>
        <n v="346666.67"/>
        <n v="2214734.2999999998"/>
        <n v="657562.5"/>
        <n v="297502"/>
        <n v="422231"/>
        <n v="500937.8"/>
        <n v="606313.31000000006"/>
        <n v="556116.75"/>
        <n v="1106966.42"/>
        <n v="415064.04"/>
        <n v="500700"/>
        <n v="1585515"/>
        <n v="567425"/>
        <n v="3623771"/>
        <n v="559014.66"/>
        <n v="2667169.88"/>
        <n v="446610.91"/>
        <n v="549000"/>
        <n v="370123"/>
        <n v="5412755.4900000002"/>
        <n v="271250"/>
        <n v="678863"/>
        <n v="362964"/>
        <n v="1160614"/>
        <n v="1718999.67"/>
        <n v="358468.86"/>
        <n v="439167"/>
        <n v="589824.6"/>
        <n v="264315.09999999998"/>
        <n v="939801.74"/>
        <n v="996628.96"/>
        <n v="193800"/>
        <n v="538043.07999999996"/>
        <n v="465000"/>
        <n v="318610"/>
        <n v="272000"/>
        <n v="2588242.2000000002"/>
        <n v="355022.46"/>
        <n v="343393"/>
        <n v="296610"/>
        <n v="1309556"/>
        <n v="184600"/>
        <n v="1437897"/>
        <n v="324750"/>
        <n v="1120416.72"/>
        <n v="484940"/>
        <n v="467175.25"/>
        <n v="597549.97"/>
        <n v="643308"/>
        <n v="510866"/>
        <n v="688499"/>
        <n v="310253.48"/>
        <n v="877095.21"/>
        <n v="689245.69"/>
        <n v="1314275"/>
        <n v="609663"/>
        <n v="727926.26"/>
        <n v="1632331"/>
        <n v="444937.63"/>
        <n v="185956"/>
        <n v="121368.02"/>
        <n v="532800"/>
        <n v="1066381.08"/>
        <n v="342225.26"/>
        <n v="535736.47"/>
        <n v="288313.38"/>
        <n v="1374999.99"/>
        <n v="748465"/>
        <n v="235768.2"/>
        <n v="11200"/>
        <n v="377425.93"/>
        <n v="85221.33"/>
        <n v="664950.56000000006"/>
        <n v="183760"/>
        <n v="591000"/>
        <n v="1461023.23"/>
        <n v="1167041"/>
        <n v="227197.58"/>
        <n v="346384"/>
        <n v="821327.28"/>
        <n v="351536.79"/>
        <n v="258542.5"/>
        <n v="289729"/>
        <n v="1418498.89"/>
        <n v="2409620.6"/>
        <n v="578167.4"/>
        <n v="585519.47"/>
        <n v="477206.99"/>
        <n v="366740.15"/>
        <n v="375728"/>
        <n v="541286.99"/>
        <n v="1486779"/>
        <n v="557319"/>
        <n v="833592.1"/>
        <n v="297950"/>
        <n v="300438.55"/>
        <n v="354166"/>
        <n v="963859.52"/>
        <n v="1057967.08"/>
        <n v="586234.97"/>
        <n v="399148"/>
        <n v="1377923.86"/>
        <n v="641830"/>
        <n v="467680.51"/>
        <n v="572881"/>
        <n v="450242.43"/>
        <n v="618962.9"/>
        <n v="319591"/>
        <n v="316412"/>
        <n v="785855.82"/>
        <n v="1202402.74"/>
        <n v="264929.65999999997"/>
        <n v="623902.14"/>
        <n v="425046"/>
        <n v="420375"/>
        <n v="1429399.25"/>
        <n v="640789.43999999994"/>
        <n v="394800"/>
        <n v="16858742"/>
        <n v="485025.35"/>
        <n v="263696"/>
        <n v="362773"/>
        <n v="4006214.55"/>
        <n v="476556.35"/>
        <n v="672285.72"/>
        <n v="501333.33"/>
        <n v="1038075"/>
        <n v="685502.53"/>
        <n v="389050"/>
        <n v="959035"/>
        <n v="675000"/>
        <n v="277828.07"/>
        <n v="514380"/>
        <n v="995069.79"/>
        <n v="278500"/>
        <n v="368282"/>
        <n v="690000"/>
        <n v="873081"/>
        <n v="298186"/>
        <n v="1088763.67"/>
        <n v="765893.37"/>
        <n v="425426.15"/>
        <n v="655560"/>
        <n v="106848"/>
        <n v="1492130.65"/>
        <n v="175130"/>
        <n v="516452.8"/>
        <n v="11292323.83"/>
        <n v="815000"/>
        <n v="1450033.3"/>
        <n v="439415.1"/>
        <n v="914285.71"/>
        <n v="598673"/>
        <n v="40000"/>
        <n v="925327.23"/>
        <n v="647099"/>
        <n v="762280"/>
        <n v="2000000"/>
        <n v="1195224"/>
        <n v="4268905.2300000004"/>
        <n v="677945.4"/>
        <n v="434729"/>
        <n v="817963.42"/>
        <n v="324880"/>
        <n v="427070.54"/>
        <n v="383254"/>
        <n v="388243.95"/>
        <n v="403164.44"/>
        <n v="14173194"/>
        <n v="295206.84999999998"/>
        <n v="1006500"/>
        <n v="1314729"/>
        <n v="568820"/>
        <n v="63720"/>
        <n v="684986"/>
        <n v="246000"/>
        <n v="337480"/>
        <n v="485860"/>
        <n v="889137"/>
        <n v="324000"/>
        <n v="716100"/>
        <n v="550234.51"/>
        <n v="512783.28"/>
        <n v="84000"/>
        <n v="689218.5"/>
        <n v="384658.4"/>
        <n v="277753.92"/>
        <n v="742483"/>
        <n v="460800"/>
        <n v="350402.66"/>
        <n v="915119.76"/>
        <n v="155242.92000000001"/>
        <n v="358973"/>
        <n v="15000"/>
        <n v="403612.34"/>
        <n v="702145.6"/>
        <n v="540982.97"/>
        <n v="399945.97"/>
        <n v="470000"/>
        <n v="1516000"/>
        <n v="298821"/>
        <n v="1941122"/>
        <n v="520421"/>
        <n v="266312.05"/>
        <n v="2743997"/>
        <n v="1125734.83"/>
        <n v="298270"/>
        <n v="266400"/>
        <n v="103000"/>
        <n v="746762"/>
        <n v="312000"/>
        <n v="242811.62"/>
        <n v="510544"/>
        <n v="417679"/>
        <n v="283144"/>
        <n v="468729"/>
        <n v="413858.99"/>
        <n v="585136.5"/>
        <n v="11900"/>
        <n v="371501"/>
        <n v="707308.6"/>
        <n v="1355000"/>
        <n v="1414474"/>
        <n v="297280"/>
        <n v="542430"/>
        <n v="1186247.24"/>
        <n v="495975"/>
        <n v="233615"/>
        <n v="540287.05000000005"/>
        <n v="862543.82"/>
        <n v="4805416.75"/>
        <n v="857231"/>
        <n v="541045"/>
        <n v="623822"/>
        <n v="476987"/>
        <n v="1976257"/>
        <n v="361783"/>
        <n v="279985.18"/>
        <n v="4102647.12"/>
        <n v="413618.8"/>
        <n v="295477"/>
        <n v="1700000"/>
        <n v="1260977.05"/>
        <n v="885053.25"/>
        <n v="722010.7"/>
        <n v="413166"/>
        <n v="1642647"/>
        <n v="1184243"/>
        <n v="1586732.18"/>
        <n v="1198242.1599999999"/>
        <n v="470162.5"/>
        <n v="671005"/>
        <n v="4039119.56"/>
        <n v="9720000"/>
        <n v="385347.22"/>
        <n v="515000"/>
        <n v="952625"/>
        <n v="395044.25"/>
        <n v="2586394.5"/>
        <n v="731424"/>
        <n v="239683.08"/>
        <n v="377350.76"/>
        <n v="298390"/>
        <n v="774085"/>
        <n v="224002.5"/>
        <n v="283803.05"/>
        <n v="361590.25"/>
        <n v="620412.30000000005"/>
        <n v="278000"/>
        <n v="492250.24"/>
        <n v="1396054.5"/>
        <n v="604940"/>
        <n v="592421.67000000004"/>
        <n v="419680"/>
        <n v="2054741"/>
        <n v="241993.84"/>
        <n v="671573"/>
        <n v="1557874"/>
        <n v="320979.96999999997"/>
        <n v="119964"/>
        <n v="444011.07"/>
        <n v="391531"/>
        <n v="1845577.5"/>
        <n v="668500"/>
        <n v="1576048"/>
        <n v="392276"/>
        <n v="474037"/>
        <n v="1494240.1"/>
        <n v="386136"/>
        <n v="390581.32"/>
        <n v="433902.87"/>
        <n v="617046.87"/>
        <n v="3394970.65"/>
        <n v="30995"/>
        <n v="351950.66"/>
        <n v="590320"/>
        <n v="321054.98"/>
        <n v="403433.03"/>
        <n v="2345522.5"/>
        <n v="480577"/>
        <n v="458437"/>
        <n v="314569"/>
        <n v="464076.6"/>
        <n v="358976.25"/>
        <n v="212337"/>
        <n v="79890"/>
        <n v="630173"/>
        <n v="1041733"/>
        <n v="552751.04"/>
        <n v="346647.79"/>
        <n v="405586.5"/>
        <n v="244574.2"/>
        <n v="1529247"/>
        <n v="1203138"/>
        <n v="179772"/>
        <n v="1159222.2"/>
        <n v="960405.5"/>
        <n v="653778.43000000005"/>
        <n v="538863.51"/>
        <n v="499125"/>
        <n v="960815.8"/>
        <n v="445641"/>
        <n v="255659"/>
        <n v="2615121.75"/>
        <n v="94480"/>
        <n v="411667"/>
        <n v="101489"/>
        <n v="1017560.5"/>
        <n v="753064"/>
        <n v="1821145"/>
        <n v="979107.34"/>
        <n v="330278"/>
        <n v="476355"/>
        <n v="1333402"/>
        <n v="356657"/>
        <n v="239421"/>
        <n v="858032.05"/>
        <n v="2036556.25"/>
        <n v="454518"/>
        <n v="459616.28"/>
        <n v="2590373.15"/>
        <n v="551468.9"/>
        <n v="1182929.8700000001"/>
        <n v="728454.02"/>
        <n v="533333.32999999996"/>
        <n v="319879"/>
        <n v="32956"/>
        <n v="682607.23"/>
        <n v="1326562"/>
        <n v="195000"/>
        <n v="840549"/>
        <n v="1343265.5"/>
        <n v="795414"/>
        <n v="351185"/>
        <n v="395218.86"/>
        <n v="241119"/>
        <n v="1116779.8400000001"/>
        <n v="499958.33"/>
        <n v="314424"/>
        <n v="367892"/>
        <n v="361180.29"/>
        <n v="204800"/>
        <n v="553159.81000000006"/>
        <n v="640745.43999999994"/>
        <n v="3081665"/>
        <n v="486069"/>
        <n v="100900"/>
        <n v="158920"/>
        <n v="248558.8"/>
        <n v="71904.240000000005"/>
        <n v="1450000"/>
        <n v="343798"/>
        <n v="927301.89"/>
        <n v="670455.76"/>
        <n v="559022.46"/>
        <n v="581009"/>
        <n v="1608290"/>
        <n v="1168690"/>
        <n v="1109001.29"/>
        <n v="409616.24"/>
        <n v="184000"/>
        <n v="113333"/>
        <n v="707680.19"/>
        <n v="350158.37"/>
        <n v="459101.7"/>
        <n v="2369994"/>
        <n v="284340"/>
        <n v="1927866"/>
        <n v="465906.4"/>
        <n v="954415.34"/>
        <n v="494792"/>
        <n v="274453.13"/>
        <n v="411350"/>
        <n v="1586316"/>
        <n v="221483.33"/>
        <n v="355311.73"/>
        <n v="632709.64"/>
        <n v="305152"/>
        <n v="461827"/>
        <n v="740950"/>
        <n v="457581"/>
        <n v="1725596"/>
        <n v="322000"/>
        <n v="1099684.5"/>
        <n v="427677"/>
        <n v="408034"/>
        <n v="1120000"/>
        <n v="838750.29"/>
        <n v="564821.48"/>
        <n v="788174.72"/>
        <n v="420405"/>
        <n v="933264"/>
        <n v="1454350"/>
        <n v="39884.97"/>
        <n v="809513.38"/>
        <n v="190140"/>
        <n v="468380.06"/>
        <n v="628752.38"/>
        <n v="781283.24"/>
        <n v="4364464.75"/>
        <n v="493736.09"/>
        <n v="914000"/>
        <n v="1192788"/>
        <n v="1203125"/>
        <n v="405871"/>
        <n v="641216.5"/>
        <n v="310000"/>
        <n v="613320"/>
        <n v="449750"/>
        <n v="887689.45"/>
        <n v="729230.7"/>
        <n v="388492"/>
        <n v="396286"/>
        <n v="1386388"/>
        <n v="983308"/>
        <n v="1007583"/>
        <n v="1104599"/>
        <n v="350605.15"/>
        <n v="348749.4"/>
        <n v="991228.7"/>
        <n v="306545"/>
        <n v="639121.35"/>
        <n v="422514.14"/>
        <n v="438762.65"/>
        <n v="940646.55"/>
        <n v="298248.25"/>
        <n v="450513.01"/>
        <n v="1213949"/>
        <n v="1605450"/>
        <n v="391637.5"/>
        <n v="317719"/>
        <n v="1161829.5"/>
        <n v="1117420.3"/>
        <n v="472721.91999999998"/>
        <n v="235200"/>
        <n v="1461535"/>
        <n v="208067.25"/>
        <n v="274969.43"/>
        <n v="1392687.83"/>
        <n v="546354"/>
        <n v="459260"/>
        <n v="721709.3"/>
        <n v="465877"/>
        <n v="2658295.4300000002"/>
        <n v="583221.81999999995"/>
        <n v="572000"/>
        <n v="705100"/>
        <n v="366181.5"/>
        <n v="883100"/>
        <n v="634458.85"/>
        <n v="583859.75"/>
        <n v="649238.17000000004"/>
        <n v="1341939"/>
        <n v="170248"/>
        <n v="326841"/>
        <n v="260561"/>
        <n v="478496"/>
        <n v="148800"/>
        <n v="192600"/>
        <n v="1481119.18"/>
        <n v="856546"/>
        <n v="345000"/>
        <n v="292400"/>
        <n v="445400"/>
        <n v="64275.12"/>
        <n v="367154.08"/>
        <n v="508158.5"/>
        <n v="138000"/>
        <n v="53261.99"/>
        <n v="1787275"/>
        <n v="1955324"/>
        <n v="4348062"/>
        <n v="433430"/>
        <n v="202390"/>
        <n v="721233.92000000004"/>
        <n v="728571.8"/>
        <n v="950000"/>
        <n v="964738.22"/>
        <n v="510415.15"/>
        <n v="183865"/>
        <n v="1470000"/>
        <n v="344981"/>
        <n v="1332630"/>
        <n v="612532.43999999994"/>
        <n v="355145"/>
        <n v="2380634"/>
        <n v="366350"/>
        <n v="420716.74"/>
        <n v="971125"/>
        <n v="190413.08"/>
        <n v="1682812"/>
        <n v="483156.54"/>
        <n v="567792"/>
        <n v="216627"/>
        <n v="833130.24"/>
        <n v="367410"/>
        <n v="1011737"/>
        <n v="595614.09"/>
        <n v="736585.85"/>
        <n v="477796.63"/>
        <n v="284281"/>
        <n v="3591705.08"/>
        <n v="358246.66"/>
        <n v="297163"/>
        <n v="30000"/>
        <n v="164853.32999999999"/>
        <n v="867373.5"/>
        <n v="1301692.07"/>
        <n v="382400"/>
        <n v="423687.09"/>
        <n v="981847.5"/>
        <n v="602132.81000000006"/>
        <n v="357501.47"/>
        <n v="396946.3"/>
        <n v="550668.84"/>
        <n v="359809.91"/>
        <n v="200518.6"/>
        <n v="1690006.94"/>
        <n v="1739958"/>
        <n v="420359.27"/>
        <n v="841178"/>
        <n v="1778646"/>
        <n v="979284"/>
        <n v="206000"/>
        <n v="109259.63"/>
        <n v="378297"/>
        <n v="336445.2"/>
        <n v="516550"/>
        <n v="406045.76"/>
        <n v="7214352.2000000002"/>
        <n v="423168"/>
        <n v="284460.38"/>
        <n v="510949.44"/>
        <n v="622677.26"/>
        <n v="578406.36"/>
        <n v="383231"/>
        <n v="415668.65"/>
        <n v="948047"/>
        <n v="840000"/>
        <n v="371173.26"/>
        <n v="570368"/>
        <n v="1206489.07"/>
        <n v="143537.5"/>
        <n v="45500"/>
        <n v="310740"/>
        <n v="1739889.52"/>
        <n v="4453.22"/>
        <n v="845279"/>
        <n v="222000"/>
        <n v="350672.26"/>
        <n v="782348.4"/>
        <n v="269309.07"/>
        <n v="816719"/>
        <n v="818075.21"/>
        <n v="312500"/>
        <n v="354060.87"/>
        <n v="585035.6"/>
        <n v="120498.44"/>
        <n v="728961.19"/>
        <n v="787001"/>
        <n v="589997"/>
        <n v="450368.88"/>
        <n v="394263"/>
        <n v="145210"/>
        <n v="381127"/>
        <n v="674607.4"/>
        <n v="438521"/>
        <n v="527053.81999999995"/>
        <n v="528600.52"/>
        <n v="447030.7"/>
        <n v="67307.199999999997"/>
        <n v="2849858.1"/>
        <n v="701516.48"/>
        <n v="114590"/>
        <n v="586357"/>
        <n v="41860.550000000003"/>
        <n v="373320"/>
        <n v="383932.5"/>
        <n v="432394.93"/>
        <n v="347675"/>
        <n v="2586422"/>
        <n v="106000"/>
        <n v="201666.67"/>
        <n v="523886"/>
        <n v="329720"/>
        <n v="623672"/>
        <n v="2389642.9"/>
        <n v="322916.59999999998"/>
        <n v="299206"/>
        <n v="445761.76"/>
        <n v="390833.33"/>
        <n v="29700"/>
        <n v="1186398.1599999999"/>
        <n v="839613"/>
        <n v="1125420"/>
        <n v="432600"/>
        <n v="1221960.4099999999"/>
        <n v="399934"/>
        <n v="205570"/>
        <n v="394526"/>
        <n v="382000"/>
        <n v="933124"/>
        <n v="865457.02"/>
        <n v="399967"/>
        <n v="436800"/>
        <n v="437896"/>
        <n v="720408.6"/>
        <n v="301184"/>
        <n v="230000"/>
        <n v="470713.7"/>
        <n v="294661.86"/>
        <n v="431178"/>
        <n v="628333"/>
        <n v="526107.13"/>
        <n v="471872"/>
        <n v="1416053"/>
        <n v="1017377.98"/>
        <n v="561950"/>
        <n v="895921"/>
        <n v="263305"/>
        <n v="331059"/>
        <n v="1226666.67"/>
        <n v="433710"/>
        <n v="575195.69999999995"/>
        <n v="660110"/>
        <n v="1201546.2"/>
        <n v="429500"/>
        <n v="78000"/>
        <n v="318620"/>
        <n v="326035"/>
        <n v="73502.649999999994"/>
        <n v="104226"/>
        <n v="316043"/>
        <n v="829677.14"/>
        <n v="522807.1"/>
        <n v="1594950"/>
        <n v="417317.4"/>
        <n v="428852.94"/>
        <n v="480445"/>
        <n v="417493.72"/>
        <n v="1709162"/>
        <n v="999555"/>
        <n v="546926.74"/>
        <n v="674614"/>
        <n v="358876"/>
        <n v="886478.2"/>
        <n v="483037.91"/>
        <n v="2870715.1"/>
        <n v="441000"/>
        <n v="181917"/>
        <n v="486648.56"/>
        <n v="346897.4"/>
        <n v="846723.45"/>
        <n v="169507"/>
        <n v="302982"/>
        <n v="428571.43"/>
        <n v="418466"/>
        <n v="407937"/>
        <n v="461380"/>
        <n v="746235"/>
        <n v="1041833.32"/>
        <n v="1482778.51"/>
        <n v="37500"/>
        <n v="1810740.4"/>
        <n v="8850000"/>
        <n v="955676"/>
        <n v="301502.2"/>
        <n v="1331200"/>
        <n v="368052.97"/>
        <n v="65000"/>
        <n v="4770580"/>
        <n v="1320594.4099999999"/>
        <n v="349825"/>
        <n v="410881.45"/>
        <n v="631000"/>
        <n v="1873201.89"/>
        <n v="875386"/>
        <n v="355310.4"/>
        <n v="2471513.6"/>
        <n v="72107"/>
        <n v="348503"/>
        <n v="642383"/>
        <n v="218508.48"/>
        <n v="650000.12"/>
        <n v="171013.5"/>
        <n v="999660.5"/>
        <n v="370517.81"/>
        <n v="478473.57"/>
        <n v="488864.43"/>
        <n v="440625"/>
        <n v="323266.27"/>
        <n v="525000"/>
        <n v="366445.56"/>
        <n v="297586"/>
        <n v="1216185"/>
        <n v="575208.32999999996"/>
        <n v="705273"/>
        <n v="889687.5"/>
        <n v="452193"/>
        <n v="367748"/>
        <n v="419817.69"/>
        <n v="404468.75"/>
        <n v="279111"/>
        <n v="778719"/>
        <n v="439012"/>
        <n v="657814.80000000005"/>
        <n v="307891.19"/>
        <n v="403463"/>
        <n v="1632939"/>
        <n v="425043.83"/>
        <n v="204000"/>
        <n v="362274"/>
        <n v="79749"/>
        <n v="1777096.7"/>
        <n v="1751423.3"/>
        <n v="634480"/>
        <n v="359544.28"/>
        <n v="182777.43"/>
        <n v="338686"/>
        <n v="969577"/>
        <n v="543582"/>
        <n v="1478656"/>
        <n v="512466.67"/>
        <n v="525436.96"/>
        <n v="406608"/>
        <n v="400398.51"/>
        <n v="891182.29"/>
        <n v="375988"/>
        <n v="1108329"/>
        <n v="1474575.5"/>
        <n v="363711.95"/>
        <n v="490637"/>
        <n v="672276"/>
        <n v="349737.17"/>
        <n v="1584055"/>
        <n v="1155329"/>
        <n v="339164.9"/>
        <n v="506617.9"/>
        <n v="443270"/>
        <n v="963090"/>
        <n v="512500"/>
        <n v="2100000"/>
        <n v="452438"/>
        <n v="2190092.7000000002"/>
        <n v="772533.23"/>
        <n v="378261"/>
        <n v="9437618.4600000009"/>
        <n v="208220.83"/>
        <n v="423276.21"/>
        <n v="179230"/>
        <n v="729260.25"/>
        <n v="514804"/>
        <n v="2012772"/>
        <n v="504535"/>
        <n v="900088.68"/>
        <n v="314416.67"/>
        <n v="3057059.8"/>
        <n v="364892"/>
        <n v="138475"/>
        <n v="687800"/>
        <n v="728392"/>
        <n v="2922222.6"/>
        <n v="451422"/>
        <n v="381331"/>
        <n v="369600"/>
        <n v="587278"/>
        <n v="585255"/>
        <n v="301948"/>
        <n v="1100000"/>
        <n v="1277622"/>
        <n v="969375"/>
        <n v="1464318"/>
        <n v="127335.61"/>
        <n v="355899.18"/>
        <n v="760293.64"/>
        <n v="902500"/>
        <n v="346500"/>
        <n v="343000"/>
        <n v="292533.03999999998"/>
        <n v="48857.39"/>
        <n v="1843614"/>
        <n v="547158"/>
        <n v="1482847"/>
        <n v="927503.14"/>
        <n v="967077"/>
        <n v="5122871.99"/>
        <n v="530434.05000000005"/>
        <n v="182182"/>
        <n v="347719.55"/>
        <n v="403776"/>
        <n v="1101203"/>
        <n v="615017.5"/>
        <n v="360960"/>
        <n v="418415"/>
        <n v="430627.35"/>
        <n v="325394.86"/>
        <n v="332233.40000000002"/>
        <n v="377248.7"/>
        <n v="391000"/>
        <n v="53466"/>
        <n v="423038.54"/>
        <n v="332063.19"/>
        <n v="491465.63"/>
        <n v="633433"/>
        <n v="1021562"/>
        <n v="307850"/>
        <n v="337925.96"/>
        <n v="884003.5"/>
        <n v="724000"/>
        <n v="487739"/>
        <n v="370609.6"/>
        <n v="287000"/>
        <n v="501367.89"/>
        <n v="644894.4"/>
        <n v="1064074.55"/>
        <n v="419207.05"/>
        <n v="1277200"/>
        <n v="1228919.8500000001"/>
        <n v="1446221.81"/>
        <n v="270900"/>
        <n v="561517"/>
        <n v="885877.44"/>
        <n v="597978"/>
        <n v="322634"/>
        <n v="680463.53"/>
        <n v="358595.15"/>
        <n v="358784.06"/>
        <n v="1428002.29"/>
        <n v="1228568"/>
        <n v="764837.91"/>
        <n v="647500"/>
        <n v="407769.25"/>
        <n v="372000"/>
        <n v="361806.78"/>
        <n v="514285.71"/>
        <n v="949839.65"/>
        <n v="410480.22"/>
        <n v="4677217.59"/>
        <n v="466652.81"/>
        <n v="365825"/>
        <n v="615550"/>
        <n v="1124365"/>
        <n v="456300.02"/>
        <n v="214584.3"/>
        <n v="1491283.5"/>
        <n v="618762.76"/>
        <n v="1160779"/>
        <n v="1034000"/>
        <n v="526558"/>
        <n v="957698"/>
        <n v="243270.86"/>
        <n v="709423.79"/>
        <n v="372659.25"/>
        <n v="337933.18"/>
        <n v="557416"/>
        <n v="316663"/>
        <n v="779424.25"/>
        <n v="535842.93000000005"/>
        <n v="404459"/>
        <n v="333320"/>
        <n v="452198.21"/>
        <n v="1260076.52"/>
        <n v="1045500"/>
        <n v="1084830.8400000001"/>
        <n v="549600"/>
        <n v="114474"/>
        <n v="321509.09000000003"/>
        <n v="438418.45"/>
        <n v="617575"/>
        <n v="542628"/>
        <n v="319070.05"/>
        <n v="323500"/>
        <n v="857753.11"/>
        <n v="1523214"/>
        <n v="810799.74"/>
        <n v="1143318.2"/>
        <n v="365464"/>
        <n v="1957708.6"/>
        <n v="161084.29999999999"/>
        <n v="31927.439999999999"/>
        <n v="427590.98"/>
        <n v="543427.36"/>
        <n v="342059.63"/>
        <n v="1870704.54"/>
        <n v="403806.82"/>
        <n v="1709089.1"/>
        <n v="568492"/>
        <n v="353607"/>
        <n v="1932000"/>
        <n v="560498"/>
        <n v="133037.29999999999"/>
        <n v="1848072"/>
        <n v="1624745.95"/>
        <n v="693063.36"/>
        <n v="476566.67"/>
        <n v="35530"/>
        <n v="476562.94"/>
        <n v="381640"/>
        <n v="1730544"/>
        <n v="670740"/>
        <n v="542095.31999999995"/>
        <n v="695574.7"/>
        <n v="1166115"/>
        <n v="524236.19"/>
        <n v="347501.19"/>
        <n v="350112.18"/>
        <n v="1207124"/>
        <n v="860750.63"/>
        <n v="391916.75"/>
        <n v="442458"/>
        <n v="46091.09"/>
        <n v="361420"/>
        <n v="301853"/>
        <n v="263622.26"/>
        <n v="511600"/>
        <n v="831771.12"/>
        <n v="518519"/>
        <n v="239200"/>
        <n v="211216"/>
        <n v="410000.02"/>
        <n v="3325777.9"/>
        <n v="306669.62"/>
        <n v="405464.55"/>
        <n v="560987.56000000006"/>
        <n v="374731.55"/>
        <n v="838786.3"/>
        <n v="34458"/>
        <n v="640000"/>
        <n v="736259"/>
        <n v="366300"/>
        <n v="989476.56"/>
        <n v="664852.56000000006"/>
        <n v="355573.78"/>
        <n v="353478.67"/>
        <n v="390662.05"/>
        <n v="560465"/>
        <n v="392034"/>
        <n v="674375"/>
        <n v="402257.7"/>
        <n v="445433"/>
        <n v="605498"/>
        <n v="897388"/>
        <n v="1167986"/>
        <n v="609986"/>
        <n v="775258.33"/>
        <n v="541379.75"/>
        <n v="426935.93"/>
        <n v="13780"/>
        <n v="1162023.5"/>
        <n v="311901.48"/>
        <n v="493312.35"/>
        <n v="1717983"/>
        <n v="343953"/>
        <n v="2766444.9"/>
        <n v="634886.40000000002"/>
        <n v="1337734.1000000001"/>
        <n v="193905.3"/>
        <n v="696716"/>
        <n v="295203"/>
        <n v="392686"/>
        <n v="1544128"/>
        <n v="589772.12"/>
        <n v="640424.22"/>
        <n v="332791"/>
        <n v="424277"/>
        <n v="462065"/>
        <n v="914169.91"/>
        <n v="763375.1"/>
        <n v="123924"/>
        <n v="391012.95"/>
        <n v="364900"/>
        <n v="796069"/>
        <n v="962757.1"/>
        <n v="1453308"/>
        <n v="746556.41"/>
        <n v="1422542.7"/>
        <n v="1417996.5"/>
        <n v="375882.38"/>
        <n v="348148"/>
        <n v="1564419"/>
        <n v="298054"/>
        <n v="535643.15"/>
        <n v="835000"/>
        <n v="117100.8"/>
        <n v="515840"/>
        <n v="424222"/>
        <n v="298548"/>
        <n v="408978.27"/>
        <n v="445000"/>
        <n v="544761.14"/>
        <n v="339594"/>
        <n v="608956"/>
        <n v="149134.75"/>
        <n v="603283.5"/>
        <n v="897359.35999999999"/>
        <n v="883830.32"/>
        <n v="8962309"/>
        <n v="432301.35"/>
        <n v="578941.44999999995"/>
        <n v="2923075.5"/>
        <n v="540376"/>
        <n v="1040470"/>
        <n v="500136.83"/>
        <n v="353539"/>
        <n v="450677.08"/>
        <n v="65449"/>
        <n v="1594555.67"/>
        <n v="1482404.13"/>
        <n v="562232.44999999995"/>
        <n v="160481"/>
        <n v="239681"/>
        <n v="331398"/>
        <n v="426396.51"/>
        <n v="807660.97"/>
        <n v="346508.45"/>
        <n v="578500"/>
        <n v="439367.6"/>
        <n v="744485.75"/>
        <n v="587429"/>
        <n v="471303"/>
        <n v="455696"/>
        <n v="508567.57"/>
        <n v="780062.6"/>
        <n v="83752.679999999993"/>
        <n v="515703.75"/>
        <n v="666888.57999999996"/>
        <n v="597692"/>
        <n v="377274.53"/>
        <n v="426954"/>
        <n v="406273.76"/>
        <n v="478916.7"/>
        <n v="713217"/>
        <n v="371789"/>
        <n v="409656.48"/>
        <n v="554879.49"/>
        <n v="686166"/>
        <n v="919460.32"/>
        <n v="426614.9"/>
        <n v="54143"/>
        <n v="289033.15000000002"/>
        <n v="485785"/>
        <n v="349627.57"/>
        <n v="173160"/>
        <n v="904989"/>
        <n v="648302.5"/>
        <n v="488672.53"/>
        <n v="1214806"/>
        <n v="1590894.7"/>
        <n v="259227"/>
        <n v="756936.6"/>
        <n v="1744589.38"/>
        <n v="288287"/>
        <n v="334110"/>
        <n v="121288.4"/>
        <n v="617386"/>
        <n v="179772.13"/>
        <n v="1602859"/>
        <n v="410351"/>
        <n v="339953"/>
        <n v="753198"/>
        <n v="697743.71"/>
        <n v="445739.84"/>
        <n v="660555.53"/>
        <n v="666625.48"/>
        <n v="1024313.1"/>
        <n v="2250000"/>
        <n v="534619.65"/>
        <n v="408532"/>
        <n v="489279"/>
        <n v="56667"/>
        <n v="468369"/>
        <n v="559270.94999999995"/>
        <n v="352855"/>
        <n v="685483.06"/>
        <n v="105542.83"/>
        <n v="2624502"/>
        <n v="536035.42000000004"/>
        <n v="371041.65"/>
        <n v="384348.31"/>
        <n v="2803065.68"/>
        <n v="806339.27"/>
        <n v="384956"/>
        <n v="1399635"/>
        <n v="336308.54"/>
        <n v="388655.68"/>
        <n v="458950"/>
        <n v="205604.33"/>
        <n v="459530.58"/>
        <n v="507184"/>
        <n v="302709.55"/>
        <n v="1871180.58"/>
        <n v="504571"/>
        <n v="1072765"/>
        <n v="665586.97"/>
        <n v="1182150"/>
        <n v="925292.5"/>
        <n v="2186234"/>
        <n v="2153787.6800000002"/>
        <n v="258118.56"/>
        <n v="420248"/>
        <n v="734210"/>
        <n v="406011"/>
        <n v="81932.259999999995"/>
        <n v="316920"/>
        <n v="417792.18"/>
        <n v="371296.25"/>
        <n v="453750"/>
        <n v="889043.09"/>
        <n v="660392"/>
        <n v="491840"/>
        <n v="1089300"/>
        <n v="352830"/>
        <n v="1417056.5"/>
        <n v="974906"/>
        <n v="430924"/>
        <n v="218650"/>
        <n v="459223"/>
        <n v="105750"/>
        <n v="341002"/>
        <n v="497566.22"/>
        <n v="407547.36"/>
        <n v="1190858.8"/>
        <n v="199099.7"/>
        <n v="368050"/>
        <n v="433136"/>
        <n v="1295895"/>
        <n v="898140"/>
        <n v="532775.64"/>
        <n v="635080.35"/>
        <n v="3082593.2"/>
        <n v="457783.1"/>
        <n v="452286.93"/>
        <n v="389877.39"/>
        <n v="693332.47999999998"/>
        <n v="394319"/>
        <n v="351823"/>
        <n v="2326097.7000000002"/>
        <n v="267520"/>
        <n v="1645618"/>
        <n v="38615"/>
        <n v="633542.55000000005"/>
        <n v="501669"/>
        <n v="787199"/>
        <n v="230792.07"/>
        <n v="295503"/>
        <n v="1220204"/>
        <n v="898639.65"/>
        <n v="991376.88"/>
        <n v="308921.96000000002"/>
        <n v="347568.48"/>
        <n v="353906"/>
        <n v="77230"/>
        <n v="335206"/>
        <n v="1354854"/>
        <n v="2021471.57"/>
        <n v="2753365.06"/>
        <n v="242000"/>
        <n v="370681.59999999998"/>
        <n v="195150"/>
        <n v="581349.26"/>
        <n v="903746"/>
        <n v="1558990"/>
        <n v="1177435.8899999999"/>
        <n v="199760.73"/>
        <n v="827454"/>
        <n v="842792.5"/>
        <n v="268990.86"/>
        <n v="953508"/>
        <n v="292120"/>
        <n v="2417560.34"/>
        <n v="5000"/>
        <n v="631606.25"/>
        <n v="233740"/>
        <n v="3670341.6"/>
        <n v="350050.88"/>
        <n v="1225741"/>
        <n v="1158417"/>
        <n v="1376386"/>
        <n v="4206651"/>
        <n v="545415"/>
        <n v="479252.04"/>
        <n v="371690"/>
        <n v="428960.15"/>
        <n v="543612.26"/>
        <n v="149130"/>
        <n v="347603"/>
        <n v="1211650.6299999999"/>
        <n v="714152"/>
        <n v="349768"/>
        <n v="428928.14"/>
        <n v="446938.37"/>
        <n v="968467.27"/>
        <n v="742053.13"/>
        <n v="442402.66"/>
        <n v="911494.56"/>
        <n v="415284"/>
        <n v="346518.97"/>
        <n v="1261759.8799999999"/>
        <n v="889320.28"/>
        <n v="324345.28000000003"/>
        <n v="1912797.11"/>
        <n v="1709530"/>
        <n v="882417.74"/>
        <n v="438889.6"/>
        <n v="335860.17"/>
        <n v="354835"/>
        <n v="501040.18"/>
        <n v="958367.36"/>
        <n v="407579"/>
        <n v="1367154"/>
        <n v="1898332.8"/>
        <n v="489078.33"/>
      </sharedItems>
      <fieldGroup base="13">
        <rangePr autoStart="0" startNum="0" endNum="16858742" groupInterval="500000"/>
        <groupItems count="36">
          <s v="&lt;0"/>
          <s v="0-500000"/>
          <s v="500000-1000000"/>
          <s v="1000000-1500000"/>
          <s v="1500000-2000000"/>
          <s v="2000000-2500000"/>
          <s v="2500000-3000000"/>
          <s v="3000000-3500000"/>
          <s v="3500000-4000000"/>
          <s v="4000000-4500000"/>
          <s v="4500000-5000000"/>
          <s v="5000000-5500000"/>
          <s v="5500000-6000000"/>
          <s v="6000000-6500000"/>
          <s v="6500000-7000000"/>
          <s v="7000000-7500000"/>
          <s v="7500000-8000000"/>
          <s v="8000000-8500000"/>
          <s v="8500000-9000000"/>
          <s v="9000000-9500000"/>
          <s v="9500000-10000000"/>
          <s v="10000000-10500000"/>
          <s v="10500000-11000000"/>
          <s v="11000000-11500000"/>
          <s v="11500000-12000000"/>
          <s v="12000000-12500000"/>
          <s v="12500000-13000000"/>
          <s v="13000000-13500000"/>
          <s v="13500000-14000000"/>
          <s v="14000000-14500000"/>
          <s v="14500000-15000000"/>
          <s v="15000000-15500000"/>
          <s v="15500000-16000000"/>
          <s v="16000000-16500000"/>
          <s v="16500000-17000000"/>
          <s v="&gt;17000000"/>
        </groupItems>
      </fieldGroup>
    </cacheField>
    <cacheField name="Edad_Imputada" numFmtId="0">
      <sharedItems containsSemiMixedTypes="0" containsString="0" containsNumber="1" minValue="14" maxValue="99"/>
    </cacheField>
    <cacheField name="Tipo_aseguramiento_imputado" numFmtId="0">
      <sharedItems/>
    </cacheField>
    <cacheField name="Rango_edad" numFmtId="0">
      <sharedItems/>
    </cacheField>
    <cacheField name="Rango_Salario"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s v="HOMBRE"/>
    <m/>
    <s v="ASALARIADO"/>
    <s v="SECTOR PUBLICO"/>
    <s v="SI"/>
    <s v="NO"/>
    <x v="0"/>
    <n v="42"/>
    <n v="-0.81084850110934203"/>
    <s v="NO"/>
    <n v="6.6098167852911317E-3"/>
    <s v="NO"/>
    <x v="0"/>
    <n v="42"/>
    <s v="ASALARIADO"/>
    <s v="36-45"/>
    <s v="3"/>
  </r>
  <r>
    <n v="2"/>
    <s v="HOMBRE"/>
    <n v="3315014"/>
    <s v="PENSIONADOS EN SU PROPIO SISTEMA"/>
    <s v="SECTOR PUBLICO"/>
    <s v="SI"/>
    <s v="NO"/>
    <x v="0"/>
    <n v="77"/>
    <n v="3.2771118748616281"/>
    <s v="ATIPICO"/>
    <n v="2.4767463694851037"/>
    <s v="ATIPICO"/>
    <x v="1"/>
    <n v="77"/>
    <s v="PENSIONADOS EN SU PROPIO SISTEMA"/>
    <s v="56+"/>
    <s v="4"/>
  </r>
  <r>
    <n v="3"/>
    <s v="MUJER"/>
    <n v="270486.01"/>
    <s v="ASALARIADO"/>
    <s v="SECTOR PRIVADO"/>
    <s v="SI"/>
    <s v="NO"/>
    <x v="0"/>
    <n v="45"/>
    <n v="-0.47729452784271698"/>
    <s v="NO"/>
    <n v="0.21833580701670366"/>
    <s v="NO"/>
    <x v="2"/>
    <n v="45"/>
    <s v="ASALARIADO"/>
    <s v="36-45"/>
    <s v="1"/>
  </r>
  <r>
    <n v="4"/>
    <s v="MUJER"/>
    <n v="544949.82999999996"/>
    <s v="ASALARIADO"/>
    <s v="SECTOR PRIVADO"/>
    <s v="SI"/>
    <s v="NO"/>
    <x v="0"/>
    <n v="49"/>
    <n v="-0.13883525714351982"/>
    <s v="NO"/>
    <n v="0.50063712732525367"/>
    <s v="NO"/>
    <x v="3"/>
    <n v="49"/>
    <s v="ASALARIADO"/>
    <s v="46-55"/>
    <s v="3"/>
  </r>
  <r>
    <n v="5"/>
    <s v="MUJER"/>
    <n v="210000"/>
    <s v="ASALARIADO"/>
    <s v="SECTOR PRIVADO"/>
    <s v="SI"/>
    <s v="NO"/>
    <x v="0"/>
    <n v="42"/>
    <n v="-0.55188377910397379"/>
    <s v="NO"/>
    <n v="6.6098167852911317E-3"/>
    <s v="NO"/>
    <x v="4"/>
    <n v="42"/>
    <s v="ASALARIADO"/>
    <s v="36-45"/>
    <s v="1"/>
  </r>
  <r>
    <n v="6"/>
    <s v="HOMBRE"/>
    <n v="397150"/>
    <s v="ASALARIADO"/>
    <s v="SECTOR PRIVADO"/>
    <s v="SI"/>
    <s v="NO"/>
    <x v="0"/>
    <n v="44"/>
    <n v="-0.3210968851834754"/>
    <s v="NO"/>
    <n v="0.14776047693956615"/>
    <s v="NO"/>
    <x v="5"/>
    <n v="44"/>
    <s v="ASALARIADO"/>
    <s v="36-45"/>
    <s v="2"/>
  </r>
  <r>
    <n v="7"/>
    <s v="HOMBRE"/>
    <n v="854712"/>
    <s v="ASALARIADO"/>
    <s v="SECTOR PRIVADO"/>
    <s v="SI"/>
    <s v="NO"/>
    <x v="0"/>
    <n v="38"/>
    <n v="0.24315271543662123"/>
    <s v="NO"/>
    <n v="-0.27569150352325889"/>
    <s v="NO"/>
    <x v="6"/>
    <n v="38"/>
    <s v="ASALARIADO"/>
    <s v="36-45"/>
    <s v="4"/>
  </r>
  <r>
    <n v="8"/>
    <s v="HOMBRE"/>
    <n v="401000"/>
    <s v="ASALARIADO"/>
    <s v="SECTOR PRIVADO"/>
    <s v="SI"/>
    <s v="SI"/>
    <x v="1"/>
    <n v="36"/>
    <n v="-0.31634919861337696"/>
    <s v="NO"/>
    <n v="-0.41684216367753391"/>
    <s v="NO"/>
    <x v="7"/>
    <n v="36"/>
    <s v="ASALARIADO"/>
    <s v="36-45"/>
    <s v="2"/>
  </r>
  <r>
    <n v="9"/>
    <s v="MUJER"/>
    <n v="264703.96000000002"/>
    <s v="ASALARIADO"/>
    <s v="SECTOR PRIVADO"/>
    <s v="SI"/>
    <s v="NO"/>
    <x v="0"/>
    <n v="21"/>
    <n v="-0.48442475151353193"/>
    <s v="NO"/>
    <n v="-1.4754721148345964"/>
    <s v="NO"/>
    <x v="8"/>
    <n v="21"/>
    <s v="ASALARIADO"/>
    <s v="18-25"/>
    <s v="1"/>
  </r>
  <r>
    <n v="10"/>
    <s v="HOMBRE"/>
    <n v="4677126.8499999996"/>
    <s v="ASALARIADO"/>
    <s v="SECTOR PRIVADO"/>
    <s v="SI"/>
    <s v="NO"/>
    <x v="0"/>
    <n v="40"/>
    <n v="4.9568222345768174"/>
    <s v="ATIPICO"/>
    <n v="-0.13454084336898386"/>
    <s v="NO"/>
    <x v="9"/>
    <n v="40"/>
    <s v="ASALARIADO"/>
    <s v="36-45"/>
    <s v="4"/>
  </r>
  <r>
    <n v="11"/>
    <s v="MUJER"/>
    <n v="1200000"/>
    <s v="ASALARIADO"/>
    <s v="SECTOR PRIVADO"/>
    <s v="SI"/>
    <s v="NO"/>
    <x v="0"/>
    <n v="30"/>
    <n v="0.66894991034990492"/>
    <s v="NO"/>
    <n v="-0.84029414414035897"/>
    <s v="NO"/>
    <x v="10"/>
    <n v="30"/>
    <s v="ASALARIADO"/>
    <s v="26-35"/>
    <s v="4"/>
  </r>
  <r>
    <n v="12"/>
    <s v="MUJER"/>
    <n v="1030132"/>
    <s v="ASALARIADO"/>
    <s v="SECTOR PUBLICO"/>
    <s v="SI"/>
    <s v="NO"/>
    <x v="1"/>
    <n v="58"/>
    <n v="0.45947457988510548"/>
    <s v="NO"/>
    <n v="1.1358150980194912"/>
    <s v="NO"/>
    <x v="11"/>
    <n v="58"/>
    <s v="ASALARIADO"/>
    <s v="56+"/>
    <s v="4"/>
  </r>
  <r>
    <n v="13"/>
    <s v="HOMBRE"/>
    <n v="731287.5"/>
    <s v="ASALARIADO"/>
    <s v="SECTOR PUBLICO"/>
    <s v="SI"/>
    <s v="NO"/>
    <x v="0"/>
    <n v="40"/>
    <n v="9.0949899573994714E-2"/>
    <s v="NO"/>
    <n v="-0.13454084336898386"/>
    <s v="NO"/>
    <x v="12"/>
    <n v="40"/>
    <s v="ASALARIADO"/>
    <s v="36-45"/>
    <s v="4"/>
  </r>
  <r>
    <n v="14"/>
    <s v="HOMBRE"/>
    <n v="282305"/>
    <s v="ASEGURADO VOLUNTARIO"/>
    <s v="SECTOR PRIVADO"/>
    <s v="SI"/>
    <s v="NO"/>
    <x v="0"/>
    <n v="51"/>
    <n v="-0.4627197589868397"/>
    <s v="NO"/>
    <n v="0.64178778747952869"/>
    <s v="NO"/>
    <x v="13"/>
    <n v="51"/>
    <s v="ASEGURADO VOLUNTARIO"/>
    <s v="46-55"/>
    <s v="1"/>
  </r>
  <r>
    <n v="15"/>
    <s v="MUJER"/>
    <n v="343390.86"/>
    <s v="TRABAJADOR INDEPENDIENTE"/>
    <s v="SECTOR PRIVADO"/>
    <s v="SI"/>
    <s v="NO"/>
    <x v="0"/>
    <n v="59"/>
    <n v="-0.38739079349465477"/>
    <s v="NO"/>
    <n v="1.2063904280966287"/>
    <s v="NO"/>
    <x v="14"/>
    <n v="59"/>
    <s v="TRABAJADOR INDEPENDIENTE"/>
    <s v="56+"/>
    <s v="2"/>
  </r>
  <r>
    <n v="16"/>
    <s v="MUJER"/>
    <n v="1943489.5"/>
    <s v="ASALARIADO"/>
    <s v="SECTOR PUBLICO"/>
    <s v="SI"/>
    <s v="NO"/>
    <x v="0"/>
    <n v="58"/>
    <n v="1.5857953945470964"/>
    <s v="NO"/>
    <n v="1.1358150980194912"/>
    <s v="NO"/>
    <x v="15"/>
    <n v="58"/>
    <s v="ASALARIADO"/>
    <s v="56+"/>
    <s v="4"/>
  </r>
  <r>
    <n v="17"/>
    <s v="MUJER"/>
    <n v="1108980"/>
    <s v="ASALARIADO"/>
    <s v="SECTOR PUBLICO"/>
    <s v="SI"/>
    <s v="NO"/>
    <x v="1"/>
    <n v="36"/>
    <n v="0.55670720084072112"/>
    <s v="NO"/>
    <n v="-0.41684216367753391"/>
    <s v="NO"/>
    <x v="16"/>
    <n v="36"/>
    <s v="ASALARIADO"/>
    <s v="36-45"/>
    <s v="4"/>
  </r>
  <r>
    <n v="18"/>
    <s v="MUJER"/>
    <n v="133157"/>
    <s v="ASALARIADO"/>
    <s v="SECTOR PRIVADO"/>
    <s v="SI"/>
    <s v="NO"/>
    <x v="0"/>
    <n v="39"/>
    <n v="-0.64664390354710954"/>
    <s v="NO"/>
    <n v="-0.20511617344612137"/>
    <s v="NO"/>
    <x v="17"/>
    <n v="39"/>
    <s v="ASALARIADO"/>
    <s v="36-45"/>
    <s v="1"/>
  </r>
  <r>
    <n v="19"/>
    <s v="HOMBRE"/>
    <n v="553939"/>
    <s v="ASALARIADO"/>
    <s v="SECTOR PRIVADO"/>
    <s v="SI"/>
    <s v="NO"/>
    <x v="0"/>
    <n v="45"/>
    <n v="-0.12775012423823884"/>
    <s v="NO"/>
    <n v="0.21833580701670366"/>
    <s v="NO"/>
    <x v="18"/>
    <n v="45"/>
    <s v="ASALARIADO"/>
    <s v="36-45"/>
    <s v="3"/>
  </r>
  <r>
    <n v="20"/>
    <s v="MUJER"/>
    <n v="309820"/>
    <s v="ASEGURADO VOLUNTARIO"/>
    <s v="SECTOR PRIVADO"/>
    <s v="SI"/>
    <s v="SI"/>
    <x v="1"/>
    <n v="52"/>
    <n v="-0.42878921457742208"/>
    <s v="NO"/>
    <n v="0.71236311755666615"/>
    <s v="NO"/>
    <x v="19"/>
    <n v="52"/>
    <s v="ASEGURADO VOLUNTARIO"/>
    <s v="46-55"/>
    <s v="2"/>
  </r>
  <r>
    <n v="21"/>
    <s v="MUJER"/>
    <m/>
    <s v="ASALARIADO"/>
    <s v="SECTOR PRIVADO"/>
    <s v="SI"/>
    <s v="SI"/>
    <x v="0"/>
    <n v="28"/>
    <n v="-0.81084850110934203"/>
    <s v="NO"/>
    <n v="-0.98144480429463388"/>
    <s v="NO"/>
    <x v="0"/>
    <n v="28"/>
    <s v="ASALARIADO"/>
    <s v="26-35"/>
    <s v="3"/>
  </r>
  <r>
    <n v="22"/>
    <s v="HOMBRE"/>
    <n v="278030"/>
    <s v="CONVENIOS ESPECIALES DE TRABAJADORES INDEPENDIENTES"/>
    <s v="SECTOR PRIVADO"/>
    <s v="SI"/>
    <s v="NO"/>
    <x v="0"/>
    <n v="59"/>
    <n v="-0.46799154082766331"/>
    <s v="NO"/>
    <n v="1.2063904280966287"/>
    <s v="NO"/>
    <x v="20"/>
    <n v="59"/>
    <s v="CONVENIOS ESPECIALES DE TRABAJADORES INDEPENDIENTES"/>
    <s v="56+"/>
    <s v="1"/>
  </r>
  <r>
    <n v="23"/>
    <s v="HOMBRE"/>
    <n v="2124814"/>
    <s v="ASALARIADO"/>
    <s v="SECTOR PRIVADO"/>
    <s v="SI"/>
    <s v="NO"/>
    <x v="0"/>
    <n v="32"/>
    <n v="1.8093984837626316"/>
    <s v="NO"/>
    <n v="-0.69914348398608395"/>
    <s v="NO"/>
    <x v="21"/>
    <n v="32"/>
    <s v="ASALARIADO"/>
    <s v="26-35"/>
    <s v="4"/>
  </r>
  <r>
    <n v="24"/>
    <s v="HOMBRE"/>
    <n v="191744.68"/>
    <s v="ASALARIADO"/>
    <s v="SECTOR PRIVADO"/>
    <s v="SI"/>
    <s v="NO"/>
    <x v="0"/>
    <n v="18"/>
    <n v="-0.57439560705120729"/>
    <s v="NO"/>
    <n v="-1.687198105066009"/>
    <s v="NO"/>
    <x v="22"/>
    <n v="18"/>
    <s v="ASALARIADO"/>
    <s v="18-25"/>
    <s v="1"/>
  </r>
  <r>
    <n v="25"/>
    <s v="MUJER"/>
    <n v="1117489"/>
    <s v="ASALARIADO"/>
    <s v="SECTOR PUBLICO"/>
    <s v="SI"/>
    <s v="NO"/>
    <x v="1"/>
    <n v="36"/>
    <n v="0.56720020474331001"/>
    <s v="NO"/>
    <n v="-0.41684216367753391"/>
    <s v="NO"/>
    <x v="23"/>
    <n v="36"/>
    <s v="ASALARIADO"/>
    <s v="36-45"/>
    <s v="4"/>
  </r>
  <r>
    <n v="26"/>
    <s v="HOMBRE"/>
    <n v="1451530"/>
    <s v="PENSIONADOS EN SU PROPIO SISTEMA"/>
    <s v="SECTOR PUBLICO"/>
    <s v="SI"/>
    <s v="NO"/>
    <x v="0"/>
    <n v="62"/>
    <n v="0.97912798904519194"/>
    <s v="NO"/>
    <n v="1.4181164183280413"/>
    <s v="NO"/>
    <x v="24"/>
    <n v="62"/>
    <s v="PENSIONADOS EN SU PROPIO SISTEMA"/>
    <s v="56+"/>
    <s v="4"/>
  </r>
  <r>
    <n v="27"/>
    <s v="HOMBRE"/>
    <n v="66700"/>
    <s v="ASALARIADO"/>
    <s v="SECTOR PRIVADO"/>
    <s v="SI"/>
    <s v="NO"/>
    <x v="0"/>
    <n v="38"/>
    <n v="-0.72859637273906552"/>
    <s v="NO"/>
    <n v="-0.27569150352325889"/>
    <s v="NO"/>
    <x v="25"/>
    <n v="38"/>
    <s v="ASALARIADO"/>
    <s v="36-45"/>
    <s v="1"/>
  </r>
  <r>
    <n v="28"/>
    <s v="MUJER"/>
    <n v="73410"/>
    <s v="ASALARIADO"/>
    <s v="SECTOR PRIVADO"/>
    <s v="SI"/>
    <s v="SI"/>
    <x v="0"/>
    <n v="22"/>
    <n v="-0.72032183328832255"/>
    <s v="NO"/>
    <n v="-1.4048967847574589"/>
    <s v="NO"/>
    <x v="26"/>
    <n v="22"/>
    <s v="ASALARIADO"/>
    <s v="18-25"/>
    <s v="1"/>
  </r>
  <r>
    <n v="29"/>
    <s v="HOMBRE"/>
    <n v="815355.66"/>
    <s v="ASALARIADO"/>
    <s v="SECTOR PUBLICO"/>
    <s v="SI"/>
    <s v="NO"/>
    <x v="0"/>
    <n v="42"/>
    <n v="0.19461984092591292"/>
    <s v="NO"/>
    <n v="6.6098167852911317E-3"/>
    <s v="NO"/>
    <x v="27"/>
    <n v="42"/>
    <s v="ASALARIADO"/>
    <s v="36-45"/>
    <s v="4"/>
  </r>
  <r>
    <n v="30"/>
    <s v="HOMBRE"/>
    <n v="398125"/>
    <s v="ASALARIADO"/>
    <s v="SECTOR PRIVADO"/>
    <s v="SI"/>
    <s v="NO"/>
    <x v="0"/>
    <n v="38"/>
    <n v="-0.31989454897416475"/>
    <s v="NO"/>
    <n v="-0.27569150352325889"/>
    <s v="NO"/>
    <x v="28"/>
    <n v="38"/>
    <s v="ASALARIADO"/>
    <s v="36-45"/>
    <s v="2"/>
  </r>
  <r>
    <n v="31"/>
    <s v="HOMBRE"/>
    <n v="606763.96"/>
    <s v="ASALARIADO"/>
    <s v="SECTOR PRIVADO"/>
    <s v="SI"/>
    <s v="NO"/>
    <x v="0"/>
    <n v="39"/>
    <n v="-6.2608214327073655E-2"/>
    <s v="NO"/>
    <n v="-0.20511617344612137"/>
    <s v="NO"/>
    <x v="29"/>
    <n v="39"/>
    <s v="ASALARIADO"/>
    <s v="36-45"/>
    <s v="3"/>
  </r>
  <r>
    <n v="32"/>
    <s v="HOMBRE"/>
    <n v="360420"/>
    <s v="TRABAJADOR INDEPENDIENTE"/>
    <s v="SECTOR PRIVADO"/>
    <s v="SI"/>
    <s v="NO"/>
    <x v="1"/>
    <n v="53"/>
    <n v="-0.36639104822755719"/>
    <s v="NO"/>
    <n v="0.78293844763380371"/>
    <s v="NO"/>
    <x v="30"/>
    <n v="53"/>
    <s v="TRABAJADOR INDEPENDIENTE"/>
    <s v="46-55"/>
    <s v="2"/>
  </r>
  <r>
    <n v="33"/>
    <s v="MUJER"/>
    <n v="297046"/>
    <s v="ASALARIADO"/>
    <s v="SECTOR PRIVADO"/>
    <s v="SI"/>
    <s v="SI"/>
    <x v="0"/>
    <n v="41"/>
    <n v="-0.44454166866740574"/>
    <s v="NO"/>
    <n v="-6.3965513291846368E-2"/>
    <s v="NO"/>
    <x v="31"/>
    <n v="41"/>
    <s v="ASALARIADO"/>
    <s v="36-45"/>
    <s v="1"/>
  </r>
  <r>
    <n v="34"/>
    <s v="HOMBRE"/>
    <n v="558030"/>
    <s v="ASALARIADO"/>
    <s v="SECTOR PRIVADO"/>
    <s v="SI"/>
    <s v="NO"/>
    <x v="0"/>
    <n v="28"/>
    <n v="-0.12270524482050568"/>
    <s v="NO"/>
    <n v="-0.98144480429463388"/>
    <s v="NO"/>
    <x v="32"/>
    <n v="28"/>
    <s v="ASALARIADO"/>
    <s v="26-35"/>
    <s v="3"/>
  </r>
  <r>
    <n v="35"/>
    <s v="HOMBRE"/>
    <n v="68309.03"/>
    <s v="ASALARIADO"/>
    <s v="SECTOR PRIVADO"/>
    <s v="SI"/>
    <s v="NO"/>
    <x v="0"/>
    <n v="43"/>
    <n v="-0.72661217270740697"/>
    <s v="NO"/>
    <n v="7.7185146862428639E-2"/>
    <s v="NO"/>
    <x v="33"/>
    <n v="43"/>
    <s v="ASALARIADO"/>
    <s v="36-45"/>
    <s v="1"/>
  </r>
  <r>
    <n v="36"/>
    <s v="HOMBRE"/>
    <m/>
    <s v="ASALARIADO"/>
    <s v="SECTOR PUBLICO"/>
    <s v="SI"/>
    <s v="NO"/>
    <x v="0"/>
    <n v="62"/>
    <n v="-0.81084850110934203"/>
    <s v="NO"/>
    <n v="1.4181164183280413"/>
    <s v="NO"/>
    <x v="0"/>
    <n v="62"/>
    <s v="ASALARIADO"/>
    <s v="56+"/>
    <s v="3"/>
  </r>
  <r>
    <n v="37"/>
    <s v="HOMBRE"/>
    <n v="1552307.5"/>
    <s v="ASALARIADO"/>
    <s v="SECTOR PRIVADO"/>
    <s v="SI"/>
    <s v="SI"/>
    <x v="0"/>
    <n v="41"/>
    <n v="1.1034033093875537"/>
    <s v="NO"/>
    <n v="-6.3965513291846368E-2"/>
    <s v="NO"/>
    <x v="34"/>
    <n v="41"/>
    <s v="ASALARIADO"/>
    <s v="36-45"/>
    <s v="4"/>
  </r>
  <r>
    <n v="38"/>
    <s v="HOMBRE"/>
    <n v="1531575"/>
    <s v="ASEGURADO VOLUNTARIO"/>
    <s v="SECTOR PRIVADO"/>
    <s v="SI"/>
    <s v="SI"/>
    <x v="0"/>
    <n v="66"/>
    <n v="1.0778367089162382"/>
    <s v="NO"/>
    <n v="1.7004177386365913"/>
    <s v="NO"/>
    <x v="35"/>
    <n v="66"/>
    <s v="ASEGURADO VOLUNTARIO"/>
    <s v="56+"/>
    <s v="4"/>
  </r>
  <r>
    <n v="39"/>
    <s v="HOMBRE"/>
    <n v="3220569.09"/>
    <s v="ASALARIADO"/>
    <s v="SECTOR PRIVADO"/>
    <s v="SI"/>
    <s v="NO"/>
    <x v="0"/>
    <n v="48"/>
    <n v="3.1606456850379514"/>
    <s v="ATIPICO"/>
    <n v="0.43006179724811616"/>
    <s v="NO"/>
    <x v="36"/>
    <n v="48"/>
    <s v="ASALARIADO"/>
    <s v="46-55"/>
    <s v="4"/>
  </r>
  <r>
    <n v="40"/>
    <s v="HOMBRE"/>
    <n v="658917"/>
    <s v="ASALARIADO"/>
    <s v="SECTOR PUBLICO"/>
    <s v="SI"/>
    <s v="NO"/>
    <x v="1"/>
    <n v="56"/>
    <n v="1.7051071269018577E-3"/>
    <s v="NO"/>
    <n v="0.99466443786521619"/>
    <s v="NO"/>
    <x v="37"/>
    <n v="56"/>
    <s v="ASALARIADO"/>
    <s v="56+"/>
    <s v="3"/>
  </r>
  <r>
    <n v="41"/>
    <s v="HOMBRE"/>
    <n v="631707.6"/>
    <s v="ASALARIADO"/>
    <s v="SECTOR PRIVADO"/>
    <s v="SI"/>
    <s v="NO"/>
    <x v="0"/>
    <n v="25"/>
    <n v="-3.1848581953730866E-2"/>
    <s v="NO"/>
    <n v="-1.1931707945260464"/>
    <s v="NO"/>
    <x v="38"/>
    <n v="25"/>
    <s v="ASALARIADO"/>
    <s v="18-25"/>
    <s v="3"/>
  </r>
  <r>
    <n v="42"/>
    <s v="MUJER"/>
    <n v="977376"/>
    <s v="ASALARIADO"/>
    <s v="SECTOR PRIVADO"/>
    <s v="SI"/>
    <s v="NO"/>
    <x v="0"/>
    <n v="33"/>
    <n v="0.39441770905598544"/>
    <s v="NO"/>
    <n v="-0.62856815390894638"/>
    <s v="NO"/>
    <x v="39"/>
    <n v="33"/>
    <s v="ASALARIADO"/>
    <s v="26-35"/>
    <s v="4"/>
  </r>
  <r>
    <n v="43"/>
    <s v="MUJER"/>
    <n v="278030"/>
    <s v="CONVENIOS ESPECIALES DE TRABAJADORES INDEPENDIENTES"/>
    <s v="SECTOR PRIVADO"/>
    <s v="SI"/>
    <s v="SI"/>
    <x v="0"/>
    <n v="23"/>
    <n v="-0.46799154082766331"/>
    <s v="NO"/>
    <n v="-1.3343214546803215"/>
    <s v="NO"/>
    <x v="20"/>
    <n v="23"/>
    <s v="CONVENIOS ESPECIALES DE TRABAJADORES INDEPENDIENTES"/>
    <s v="18-25"/>
    <s v="1"/>
  </r>
  <r>
    <n v="44"/>
    <s v="HOMBRE"/>
    <n v="633750"/>
    <s v="ASALARIADO"/>
    <s v="SECTOR PRIVADO"/>
    <s v="SI"/>
    <s v="NO"/>
    <x v="0"/>
    <n v="43"/>
    <n v="-2.9329965057427198E-2"/>
    <s v="NO"/>
    <n v="7.7185146862428639E-2"/>
    <s v="NO"/>
    <x v="40"/>
    <n v="43"/>
    <s v="ASALARIADO"/>
    <s v="36-45"/>
    <s v="3"/>
  </r>
  <r>
    <n v="45"/>
    <s v="MUJER"/>
    <n v="376776"/>
    <s v="ASALARIADO"/>
    <s v="SECTOR PRIVADO"/>
    <s v="SI"/>
    <s v="NO"/>
    <x v="0"/>
    <n v="27"/>
    <n v="-0.34622139587936762"/>
    <s v="NO"/>
    <n v="-1.0520201343717714"/>
    <s v="NO"/>
    <x v="41"/>
    <n v="27"/>
    <s v="ASALARIADO"/>
    <s v="26-35"/>
    <s v="2"/>
  </r>
  <r>
    <n v="46"/>
    <s v="MUJER"/>
    <n v="1878386.22"/>
    <s v="ASALARIADO"/>
    <s v="SECTOR PRIVADO"/>
    <s v="SI"/>
    <s v="NO"/>
    <x v="0"/>
    <n v="28"/>
    <n v="1.5055122859431076"/>
    <s v="NO"/>
    <n v="-0.98144480429463388"/>
    <s v="NO"/>
    <x v="42"/>
    <n v="28"/>
    <s v="ASALARIADO"/>
    <s v="26-35"/>
    <s v="4"/>
  </r>
  <r>
    <n v="47"/>
    <s v="MUJER"/>
    <n v="2224883"/>
    <s v="ASALARIADO"/>
    <s v="SECTOR PRIVADO"/>
    <s v="SI"/>
    <s v="NO"/>
    <x v="0"/>
    <n v="49"/>
    <n v="1.932800106459561"/>
    <s v="NO"/>
    <n v="0.50063712732525367"/>
    <s v="NO"/>
    <x v="43"/>
    <n v="49"/>
    <s v="ASALARIADO"/>
    <s v="46-55"/>
    <s v="4"/>
  </r>
  <r>
    <n v="48"/>
    <s v="MUJER"/>
    <n v="349000"/>
    <s v="ASALARIADO"/>
    <s v="SECTOR PRIVADO"/>
    <s v="SI"/>
    <s v="NO"/>
    <x v="0"/>
    <n v="36"/>
    <n v="-0.38047379644327767"/>
    <s v="NO"/>
    <n v="-0.41684216367753391"/>
    <s v="NO"/>
    <x v="44"/>
    <n v="36"/>
    <s v="ASALARIADO"/>
    <s v="36-45"/>
    <s v="2"/>
  </r>
  <r>
    <n v="49"/>
    <s v="HOMBRE"/>
    <n v="675069.69"/>
    <s v="ASALARIADO"/>
    <s v="SECTOR PRIVADO"/>
    <s v="SI"/>
    <s v="NO"/>
    <x v="0"/>
    <n v="39"/>
    <n v="2.162404462922984E-2"/>
    <s v="NO"/>
    <n v="-0.20511617344612137"/>
    <s v="NO"/>
    <x v="45"/>
    <n v="39"/>
    <s v="ASALARIADO"/>
    <s v="36-45"/>
    <s v="3"/>
  </r>
  <r>
    <n v="50"/>
    <s v="HOMBRE"/>
    <n v="443282"/>
    <s v="ASALARIADO"/>
    <s v="SECTOR PRIVADO"/>
    <s v="SI"/>
    <s v="SI"/>
    <x v="0"/>
    <m/>
    <n v="-0.26420850158561038"/>
    <s v="NO"/>
    <n v="-2.9575540464544843"/>
    <s v="ATIPICO"/>
    <x v="46"/>
    <n v="41.906343806283772"/>
    <s v="ASALARIADO"/>
    <s v="36-45"/>
    <s v="3"/>
  </r>
  <r>
    <n v="51"/>
    <s v="HOMBRE"/>
    <n v="297044.99"/>
    <s v="TRABAJADOR INDEPENDIENTE"/>
    <s v="SECTOR PRIVADO"/>
    <s v="SI"/>
    <s v="NO"/>
    <x v="0"/>
    <n v="66"/>
    <n v="-0.44454291416440211"/>
    <s v="NO"/>
    <n v="1.7004177386365913"/>
    <s v="NO"/>
    <x v="47"/>
    <n v="66"/>
    <s v="TRABAJADOR INDEPENDIENTE"/>
    <s v="56+"/>
    <s v="1"/>
  </r>
  <r>
    <n v="52"/>
    <s v="HOMBRE"/>
    <n v="1505458.92"/>
    <s v="ASALARIADO"/>
    <s v="SECTOR PUBLICO"/>
    <s v="SI"/>
    <s v="NO"/>
    <x v="0"/>
    <m/>
    <n v="1.0456312641682859"/>
    <s v="NO"/>
    <n v="-2.9575540464544843"/>
    <s v="ATIPICO"/>
    <x v="48"/>
    <n v="41.906343806283772"/>
    <s v="ASALARIADO"/>
    <s v="36-45"/>
    <s v="4"/>
  </r>
  <r>
    <n v="53"/>
    <s v="MUJER"/>
    <n v="743436"/>
    <s v="ASALARIADO"/>
    <s v="SECTOR PRIVADO"/>
    <s v="SI"/>
    <s v="NO"/>
    <x v="0"/>
    <n v="28"/>
    <n v="0.10593100874200527"/>
    <s v="NO"/>
    <n v="-0.98144480429463388"/>
    <s v="NO"/>
    <x v="49"/>
    <n v="28"/>
    <s v="ASALARIADO"/>
    <s v="26-35"/>
    <s v="4"/>
  </r>
  <r>
    <n v="54"/>
    <s v="HOMBRE"/>
    <n v="379422"/>
    <s v="TRABAJADOR INDEPENDIENTE"/>
    <s v="SECTOR PRIVADO"/>
    <s v="SI"/>
    <s v="NO"/>
    <x v="0"/>
    <n v="43"/>
    <n v="-0.34295844038209999"/>
    <s v="NO"/>
    <n v="7.7185146862428639E-2"/>
    <s v="NO"/>
    <x v="50"/>
    <n v="43"/>
    <s v="TRABAJADOR INDEPENDIENTE"/>
    <s v="36-45"/>
    <s v="2"/>
  </r>
  <r>
    <n v="55"/>
    <s v="HOMBRE"/>
    <n v="300000"/>
    <s v="ASEGURADO VOLUNTARIO"/>
    <s v="SECTOR PRIVADO"/>
    <s v="SI"/>
    <s v="NO"/>
    <x v="0"/>
    <n v="44"/>
    <n v="-0.44089889824453027"/>
    <s v="NO"/>
    <n v="0.14776047693956615"/>
    <s v="NO"/>
    <x v="51"/>
    <n v="44"/>
    <s v="ASEGURADO VOLUNTARIO"/>
    <s v="36-45"/>
    <s v="2"/>
  </r>
  <r>
    <n v="56"/>
    <s v="MUJER"/>
    <n v="159787.22"/>
    <s v="ASALARIADO"/>
    <s v="SECTOR PRIVADO"/>
    <s v="SI"/>
    <s v="SI"/>
    <x v="0"/>
    <n v="44"/>
    <n v="-0.61380443916976768"/>
    <s v="NO"/>
    <n v="0.14776047693956615"/>
    <s v="NO"/>
    <x v="52"/>
    <n v="44"/>
    <s v="ASALARIADO"/>
    <s v="36-45"/>
    <s v="1"/>
  </r>
  <r>
    <n v="57"/>
    <s v="MUJER"/>
    <n v="267741.03999999998"/>
    <s v="ASALARIADO"/>
    <s v="SECTOR PRIVADO"/>
    <s v="SI"/>
    <s v="NO"/>
    <x v="0"/>
    <n v="32"/>
    <n v="-0.48067952971396977"/>
    <s v="NO"/>
    <n v="-0.69914348398608395"/>
    <s v="NO"/>
    <x v="53"/>
    <n v="32"/>
    <s v="ASALARIADO"/>
    <s v="26-35"/>
    <s v="1"/>
  </r>
  <r>
    <n v="58"/>
    <s v="MUJER"/>
    <n v="376777"/>
    <s v="ASALARIADO"/>
    <s v="SECTOR PRIVADO"/>
    <s v="SI"/>
    <s v="NO"/>
    <x v="0"/>
    <n v="43"/>
    <n v="-0.34622016271402473"/>
    <s v="NO"/>
    <n v="7.7185146862428639E-2"/>
    <s v="NO"/>
    <x v="54"/>
    <n v="43"/>
    <s v="ASALARIADO"/>
    <s v="36-45"/>
    <s v="2"/>
  </r>
  <r>
    <n v="59"/>
    <s v="HOMBRE"/>
    <n v="386161"/>
    <s v="TRABAJADOR INDEPENDIENTE"/>
    <s v="SECTOR PRIVADO"/>
    <s v="SI"/>
    <s v="NO"/>
    <x v="1"/>
    <n v="45"/>
    <n v="-0.33464813913641345"/>
    <s v="NO"/>
    <n v="0.21833580701670366"/>
    <s v="NO"/>
    <x v="55"/>
    <n v="45"/>
    <s v="TRABAJADOR INDEPENDIENTE"/>
    <s v="36-45"/>
    <s v="2"/>
  </r>
  <r>
    <n v="60"/>
    <s v="HOMBRE"/>
    <n v="278030"/>
    <s v="CONVENIOS ESPECIALES DE TRABAJADORES INDEPENDIENTES"/>
    <s v="SECTOR PRIVADO"/>
    <s v="SI"/>
    <s v="NO"/>
    <x v="0"/>
    <n v="22"/>
    <n v="-0.46799154082766331"/>
    <s v="NO"/>
    <n v="-1.4048967847574589"/>
    <s v="NO"/>
    <x v="20"/>
    <n v="22"/>
    <s v="CONVENIOS ESPECIALES DE TRABAJADORES INDEPENDIENTES"/>
    <s v="18-25"/>
    <s v="1"/>
  </r>
  <r>
    <n v="61"/>
    <s v="HOMBRE"/>
    <n v="1594012.66"/>
    <s v="ASALARIADO"/>
    <s v="SECTOR PRIVADO"/>
    <s v="SI"/>
    <s v="NO"/>
    <x v="0"/>
    <n v="32"/>
    <n v="1.1548326673189317"/>
    <s v="NO"/>
    <n v="-0.69914348398608395"/>
    <s v="NO"/>
    <x v="56"/>
    <n v="32"/>
    <s v="ASALARIADO"/>
    <s v="26-35"/>
    <s v="4"/>
  </r>
  <r>
    <n v="62"/>
    <s v="HOMBRE"/>
    <n v="1401725.03"/>
    <s v="PENSIONADOS EN SU PROPIO SISTEMA"/>
    <s v="SECTOR PUBLICO"/>
    <s v="SI"/>
    <s v="NO"/>
    <x v="0"/>
    <n v="85"/>
    <n v="0.91771022613787911"/>
    <s v="NO"/>
    <n v="3.0413490101022038"/>
    <s v="ATIPICO"/>
    <x v="57"/>
    <n v="85"/>
    <s v="PENSIONADOS EN SU PROPIO SISTEMA"/>
    <s v="56+"/>
    <s v="4"/>
  </r>
  <r>
    <n v="63"/>
    <s v="HOMBRE"/>
    <n v="366358.49"/>
    <s v="ASALARIADO"/>
    <s v="SECTOR PRIVADO"/>
    <s v="SI"/>
    <s v="NO"/>
    <x v="0"/>
    <n v="51"/>
    <n v="-0.35906790817050166"/>
    <s v="NO"/>
    <n v="0.64178778747952869"/>
    <s v="NO"/>
    <x v="58"/>
    <n v="51"/>
    <s v="ASALARIADO"/>
    <s v="46-55"/>
    <s v="2"/>
  </r>
  <r>
    <n v="64"/>
    <s v="MUJER"/>
    <n v="411794"/>
    <s v="TRABAJADOR INDEPENDIENTE"/>
    <s v="SECTOR PRIVADO"/>
    <s v="SI"/>
    <s v="NO"/>
    <x v="0"/>
    <n v="53"/>
    <n v="-0.30303841190230102"/>
    <s v="NO"/>
    <n v="0.78293844763380371"/>
    <s v="NO"/>
    <x v="59"/>
    <n v="53"/>
    <s v="TRABAJADOR INDEPENDIENTE"/>
    <s v="46-55"/>
    <s v="3"/>
  </r>
  <r>
    <n v="65"/>
    <s v="HOMBRE"/>
    <n v="340510.83"/>
    <s v="ASALARIADO"/>
    <s v="SECTOR PRIVADO"/>
    <s v="SI"/>
    <s v="NO"/>
    <x v="0"/>
    <n v="40"/>
    <n v="-0.39094234667711725"/>
    <s v="NO"/>
    <n v="-0.13454084336898386"/>
    <s v="NO"/>
    <x v="60"/>
    <n v="40"/>
    <s v="ASALARIADO"/>
    <s v="36-45"/>
    <s v="2"/>
  </r>
  <r>
    <n v="66"/>
    <s v="HOMBRE"/>
    <n v="3217736"/>
    <s v="ASALARIADO"/>
    <s v="SECTOR PRIVADO"/>
    <s v="SI"/>
    <s v="NO"/>
    <x v="0"/>
    <n v="32"/>
    <n v="3.157152016636684"/>
    <s v="ATIPICO"/>
    <n v="-0.69914348398608395"/>
    <s v="NO"/>
    <x v="61"/>
    <n v="32"/>
    <s v="ASALARIADO"/>
    <s v="26-35"/>
    <s v="4"/>
  </r>
  <r>
    <n v="67"/>
    <s v="HOMBRE"/>
    <n v="133603.53"/>
    <s v="PENSIONADOS EN SU PROPIO SISTEMA"/>
    <s v="SECTOR PUBLICO"/>
    <s v="SI"/>
    <s v="NO"/>
    <x v="0"/>
    <n v="72"/>
    <n v="-0.64609325822655206"/>
    <s v="NO"/>
    <n v="2.1238697190994165"/>
    <s v="ATIPICO"/>
    <x v="62"/>
    <n v="72"/>
    <s v="PENSIONADOS EN SU PROPIO SISTEMA"/>
    <s v="56+"/>
    <s v="1"/>
  </r>
  <r>
    <n v="68"/>
    <s v="HOMBRE"/>
    <n v="140435.81"/>
    <s v="PENSIONADOS EN SU PROPIO SISTEMA"/>
    <s v="SECTOR PUBLICO"/>
    <s v="SI"/>
    <s v="NO"/>
    <x v="0"/>
    <n v="74"/>
    <n v="-0.63766792731768152"/>
    <s v="NO"/>
    <n v="2.2650203792536914"/>
    <s v="ATIPICO"/>
    <x v="63"/>
    <n v="74"/>
    <s v="PENSIONADOS EN SU PROPIO SISTEMA"/>
    <s v="56+"/>
    <s v="1"/>
  </r>
  <r>
    <n v="69"/>
    <s v="HOMBRE"/>
    <n v="1866932.5"/>
    <s v="ASALARIADO"/>
    <s v="SECTOR PUBLICO"/>
    <s v="SI"/>
    <s v="NO"/>
    <x v="0"/>
    <n v="57"/>
    <n v="1.4913879553920251"/>
    <s v="NO"/>
    <n v="1.0652397679423538"/>
    <s v="NO"/>
    <x v="64"/>
    <n v="57"/>
    <s v="ASALARIADO"/>
    <s v="56+"/>
    <s v="4"/>
  </r>
  <r>
    <n v="70"/>
    <s v="HOMBRE"/>
    <n v="299647"/>
    <s v="ASEGURADO VOLUNTARIO"/>
    <s v="SECTOR PRIVADO"/>
    <s v="SI"/>
    <s v="NO"/>
    <x v="0"/>
    <m/>
    <n v="-0.44133420561056785"/>
    <s v="NO"/>
    <n v="-2.9575540464544843"/>
    <s v="ATIPICO"/>
    <x v="65"/>
    <n v="41.906343806283772"/>
    <s v="ASEGURADO VOLUNTARIO"/>
    <s v="36-45"/>
    <s v="1"/>
  </r>
  <r>
    <n v="71"/>
    <s v="MUJER"/>
    <n v="544163.5"/>
    <s v="ASALARIADO"/>
    <s v="SECTOR PRIVADO"/>
    <s v="SI"/>
    <s v="NO"/>
    <x v="0"/>
    <n v="24"/>
    <n v="-0.13980493204758873"/>
    <s v="NO"/>
    <n v="-1.263746124603184"/>
    <s v="NO"/>
    <x v="66"/>
    <n v="24"/>
    <s v="ASALARIADO"/>
    <s v="18-25"/>
    <s v="3"/>
  </r>
  <r>
    <n v="72"/>
    <s v="MUJER"/>
    <n v="2128928"/>
    <m/>
    <s v="SECTOR PUBLICO"/>
    <s v="SI"/>
    <s v="NO"/>
    <x v="1"/>
    <n v="42"/>
    <n v="1.814471725983251"/>
    <s v="NO"/>
    <n v="6.6098167852911317E-3"/>
    <s v="NO"/>
    <x v="67"/>
    <n v="42"/>
    <s v="ASALARIADO"/>
    <s v="36-45"/>
    <s v="4"/>
  </r>
  <r>
    <n v="73"/>
    <s v="HOMBRE"/>
    <n v="278030"/>
    <s v="CONVENIOS ESPECIALES DE TRABAJADORES INDEPENDIENTES"/>
    <s v="SECTOR PRIVADO"/>
    <s v="SI"/>
    <s v="NO"/>
    <x v="0"/>
    <n v="57"/>
    <n v="-0.46799154082766331"/>
    <s v="NO"/>
    <n v="1.0652397679423538"/>
    <s v="NO"/>
    <x v="20"/>
    <n v="57"/>
    <s v="CONVENIOS ESPECIALES DE TRABAJADORES INDEPENDIENTES"/>
    <s v="56+"/>
    <s v="1"/>
  </r>
  <r>
    <n v="74"/>
    <s v="MUJER"/>
    <n v="508972.79999999999"/>
    <s v="ASALARIADO"/>
    <s v="SECTOR PUBLICO"/>
    <s v="SI"/>
    <s v="NO"/>
    <x v="0"/>
    <n v="46"/>
    <n v="-0.18320088367937118"/>
    <s v="NO"/>
    <n v="0.28891113709384114"/>
    <s v="NO"/>
    <x v="68"/>
    <n v="46"/>
    <s v="ASALARIADO"/>
    <s v="46-55"/>
    <s v="3"/>
  </r>
  <r>
    <n v="75"/>
    <s v="HOMBRE"/>
    <n v="476424.06"/>
    <s v="ASALARIADO"/>
    <s v="SECTOR PRIVADO"/>
    <s v="SI"/>
    <s v="NO"/>
    <x v="0"/>
    <n v="24"/>
    <n v="-0.22333886180187121"/>
    <s v="NO"/>
    <n v="-1.263746124603184"/>
    <s v="NO"/>
    <x v="69"/>
    <n v="24"/>
    <s v="ASALARIADO"/>
    <s v="18-25"/>
    <s v="3"/>
  </r>
  <r>
    <n v="76"/>
    <s v="MUJER"/>
    <n v="278035"/>
    <s v="TRABAJADOR INDEPENDIENTE"/>
    <s v="SECTOR PRIVADO"/>
    <s v="SI"/>
    <s v="NO"/>
    <x v="1"/>
    <n v="27"/>
    <n v="-0.46798537500094889"/>
    <s v="NO"/>
    <n v="-1.0520201343717714"/>
    <s v="NO"/>
    <x v="70"/>
    <n v="27"/>
    <s v="TRABAJADOR INDEPENDIENTE"/>
    <s v="26-35"/>
    <s v="1"/>
  </r>
  <r>
    <n v="77"/>
    <s v="HOMBRE"/>
    <n v="297046"/>
    <s v="ASEGURADO VOLUNTARIO"/>
    <s v="SECTOR PRIVADO"/>
    <s v="NO"/>
    <s v="NO"/>
    <x v="1"/>
    <n v="29"/>
    <n v="-0.44454166866740574"/>
    <s v="NO"/>
    <n v="-0.91086947421749642"/>
    <s v="NO"/>
    <x v="31"/>
    <n v="29"/>
    <s v="ASEGURADO VOLUNTARIO"/>
    <s v="26-35"/>
    <s v="1"/>
  </r>
  <r>
    <n v="78"/>
    <s v="MUJER"/>
    <n v="643859.19999999995"/>
    <s v="ASALARIADO"/>
    <s v="SECTOR PUBLICO"/>
    <s v="SI"/>
    <s v="NO"/>
    <x v="0"/>
    <n v="35"/>
    <n v="-1.6863649973157407E-2"/>
    <s v="NO"/>
    <n v="-0.48741749375467142"/>
    <s v="NO"/>
    <x v="71"/>
    <n v="35"/>
    <s v="ASALARIADO"/>
    <s v="26-35"/>
    <s v="3"/>
  </r>
  <r>
    <n v="79"/>
    <s v="HOMBRE"/>
    <n v="364678.16"/>
    <s v="ASALARIADO"/>
    <s v="SECTOR PRIVADO"/>
    <s v="SI"/>
    <s v="NO"/>
    <x v="0"/>
    <n v="28"/>
    <n v="-0.3611400328911078"/>
    <s v="NO"/>
    <n v="-0.98144480429463388"/>
    <s v="NO"/>
    <x v="72"/>
    <n v="28"/>
    <s v="ASALARIADO"/>
    <s v="26-35"/>
    <s v="2"/>
  </r>
  <r>
    <n v="80"/>
    <s v="MUJER"/>
    <n v="297046"/>
    <s v="ASEGURADO VOLUNTARIO"/>
    <s v="SECTOR PRIVADO"/>
    <s v="SI"/>
    <s v="NO"/>
    <x v="0"/>
    <n v="50"/>
    <n v="-0.44454166866740574"/>
    <s v="NO"/>
    <n v="0.57121245740239113"/>
    <s v="NO"/>
    <x v="31"/>
    <n v="50"/>
    <s v="ASEGURADO VOLUNTARIO"/>
    <s v="46-55"/>
    <s v="1"/>
  </r>
  <r>
    <n v="81"/>
    <s v="MUJER"/>
    <n v="909000"/>
    <s v="ASALARIADO"/>
    <s v="SECTOR PRIVADO"/>
    <s v="SI"/>
    <s v="NO"/>
    <x v="1"/>
    <n v="27"/>
    <n v="0.31009879557103759"/>
    <s v="NO"/>
    <n v="-1.0520201343717714"/>
    <s v="NO"/>
    <x v="73"/>
    <n v="27"/>
    <s v="ASALARIADO"/>
    <s v="26-35"/>
    <s v="4"/>
  </r>
  <r>
    <n v="82"/>
    <s v="MUJER"/>
    <n v="1769610.96"/>
    <s v="ASALARIADO"/>
    <s v="SECTOR PUBLICO"/>
    <s v="SI"/>
    <s v="NO"/>
    <x v="0"/>
    <n v="56"/>
    <n v="1.3713744051480521"/>
    <s v="NO"/>
    <n v="0.99466443786521619"/>
    <s v="NO"/>
    <x v="74"/>
    <n v="56"/>
    <s v="ASALARIADO"/>
    <s v="56+"/>
    <s v="4"/>
  </r>
  <r>
    <n v="83"/>
    <s v="HOMBRE"/>
    <n v="415861"/>
    <s v="TRABAJADOR INDEPENDIENTE"/>
    <s v="SECTOR PRIVADO"/>
    <s v="SI"/>
    <s v="NO"/>
    <x v="1"/>
    <n v="34"/>
    <n v="-0.2980231284527971"/>
    <s v="NO"/>
    <n v="-0.55799282383180893"/>
    <s v="NO"/>
    <x v="75"/>
    <n v="34"/>
    <s v="TRABAJADOR INDEPENDIENTE"/>
    <s v="26-35"/>
    <s v="3"/>
  </r>
  <r>
    <n v="84"/>
    <s v="MUJER"/>
    <n v="1404047"/>
    <s v="ASALARIADO"/>
    <s v="SECTOR PUBLICO"/>
    <s v="SI"/>
    <s v="NO"/>
    <x v="1"/>
    <n v="53"/>
    <n v="0.92057359906909242"/>
    <s v="NO"/>
    <n v="0.78293844763380371"/>
    <s v="NO"/>
    <x v="76"/>
    <n v="53"/>
    <s v="ASALARIADO"/>
    <s v="46-55"/>
    <s v="4"/>
  </r>
  <r>
    <n v="85"/>
    <s v="MUJER"/>
    <n v="457842.57"/>
    <s v="ASALARIADO"/>
    <s v="SECTOR PRIVADO"/>
    <s v="SI"/>
    <s v="NO"/>
    <x v="0"/>
    <n v="50"/>
    <n v="-0.24625291128899277"/>
    <s v="NO"/>
    <n v="0.57121245740239113"/>
    <s v="NO"/>
    <x v="77"/>
    <n v="50"/>
    <s v="ASALARIADO"/>
    <s v="46-55"/>
    <s v="3"/>
  </r>
  <r>
    <n v="86"/>
    <s v="MUJER"/>
    <n v="297046"/>
    <s v="ASEGURADO VOLUNTARIO"/>
    <s v="SECTOR PRIVADO"/>
    <s v="SI"/>
    <s v="NO"/>
    <x v="0"/>
    <n v="36"/>
    <n v="-0.44454166866740574"/>
    <s v="NO"/>
    <n v="-0.41684216367753391"/>
    <s v="NO"/>
    <x v="31"/>
    <n v="36"/>
    <s v="ASEGURADO VOLUNTARIO"/>
    <s v="36-45"/>
    <s v="1"/>
  </r>
  <r>
    <n v="87"/>
    <s v="HOMBRE"/>
    <n v="347356.26"/>
    <s v="ASALARIADO"/>
    <s v="SECTOR PRIVADO"/>
    <s v="SI"/>
    <s v="NO"/>
    <x v="0"/>
    <n v="38"/>
    <n v="-0.3825007996439877"/>
    <s v="NO"/>
    <n v="-0.27569150352325889"/>
    <s v="NO"/>
    <x v="78"/>
    <n v="38"/>
    <s v="ASALARIADO"/>
    <s v="36-45"/>
    <s v="2"/>
  </r>
  <r>
    <n v="88"/>
    <s v="MUJER"/>
    <n v="432031"/>
    <s v="ASALARIADO"/>
    <s v="SECTOR PUBLICO"/>
    <s v="SI"/>
    <s v="NO"/>
    <x v="1"/>
    <n v="31"/>
    <n v="-0.27808284485838375"/>
    <s v="NO"/>
    <n v="-0.7697188140632214"/>
    <s v="NO"/>
    <x v="79"/>
    <n v="31"/>
    <s v="ASALARIADO"/>
    <s v="26-35"/>
    <s v="3"/>
  </r>
  <r>
    <n v="89"/>
    <s v="HOMBRE"/>
    <n v="419292"/>
    <s v="TRABAJADOR INDEPENDIENTE"/>
    <s v="SECTOR PRIVADO"/>
    <s v="SI"/>
    <s v="SI"/>
    <x v="0"/>
    <n v="36"/>
    <n v="-0.29379213816136651"/>
    <s v="NO"/>
    <n v="-0.41684216367753391"/>
    <s v="NO"/>
    <x v="80"/>
    <n v="36"/>
    <s v="TRABAJADOR INDEPENDIENTE"/>
    <s v="36-45"/>
    <s v="3"/>
  </r>
  <r>
    <n v="90"/>
    <s v="MUJER"/>
    <n v="622035.81999999995"/>
    <s v="ASALARIADO"/>
    <s v="SECTOR PUBLICO"/>
    <s v="SI"/>
    <s v="NO"/>
    <x v="0"/>
    <n v="30"/>
    <n v="-4.3775485853716996E-2"/>
    <s v="NO"/>
    <n v="-0.84029414414035897"/>
    <s v="NO"/>
    <x v="81"/>
    <n v="30"/>
    <s v="ASALARIADO"/>
    <s v="26-35"/>
    <s v="3"/>
  </r>
  <r>
    <n v="91"/>
    <s v="HOMBRE"/>
    <n v="483142.5"/>
    <s v="ASALARIADO"/>
    <s v="SECTOR PRIVADO"/>
    <s v="SI"/>
    <s v="NO"/>
    <x v="0"/>
    <n v="33"/>
    <n v="-0.21505391443563432"/>
    <s v="NO"/>
    <n v="-0.62856815390894638"/>
    <s v="NO"/>
    <x v="82"/>
    <n v="33"/>
    <s v="ASALARIADO"/>
    <s v="26-35"/>
    <s v="3"/>
  </r>
  <r>
    <n v="92"/>
    <s v="HOMBRE"/>
    <n v="609320.69999999995"/>
    <s v="ASALARIADO"/>
    <s v="SECTOR PUBLICO"/>
    <s v="SI"/>
    <s v="NO"/>
    <x v="0"/>
    <n v="39"/>
    <n v="-5.945533116831174E-2"/>
    <s v="NO"/>
    <n v="-0.20511617344612137"/>
    <s v="NO"/>
    <x v="83"/>
    <n v="39"/>
    <s v="ASALARIADO"/>
    <s v="36-45"/>
    <s v="3"/>
  </r>
  <r>
    <n v="93"/>
    <s v="HOMBRE"/>
    <n v="982902.8"/>
    <s v="ASALARIADO"/>
    <s v="SECTOR PUBLICO"/>
    <s v="SI"/>
    <s v="NO"/>
    <x v="0"/>
    <n v="49"/>
    <n v="0.40123316727302966"/>
    <s v="NO"/>
    <n v="0.50063712732525367"/>
    <s v="NO"/>
    <x v="84"/>
    <n v="49"/>
    <s v="ASALARIADO"/>
    <s v="46-55"/>
    <s v="4"/>
  </r>
  <r>
    <n v="94"/>
    <s v="MUJER"/>
    <n v="800002"/>
    <s v="ASALARIADO"/>
    <s v="SECTOR PRIVADO"/>
    <s v="SI"/>
    <s v="NO"/>
    <x v="0"/>
    <n v="30"/>
    <n v="0.17568623952750839"/>
    <s v="NO"/>
    <n v="-0.84029414414035897"/>
    <s v="NO"/>
    <x v="85"/>
    <n v="30"/>
    <s v="ASALARIADO"/>
    <s v="26-35"/>
    <s v="4"/>
  </r>
  <r>
    <n v="95"/>
    <s v="HOMBRE"/>
    <n v="938875"/>
    <s v="ASALARIADO"/>
    <s v="SECTOR PRIVADO"/>
    <s v="SI"/>
    <s v="NO"/>
    <x v="0"/>
    <n v="28"/>
    <n v="0.34693961018965841"/>
    <s v="NO"/>
    <n v="-0.98144480429463388"/>
    <s v="NO"/>
    <x v="86"/>
    <n v="28"/>
    <s v="ASALARIADO"/>
    <s v="26-35"/>
    <s v="4"/>
  </r>
  <r>
    <n v="96"/>
    <s v="MUJER"/>
    <n v="412625.63"/>
    <s v="ASALARIADO"/>
    <s v="SECTOR PRIVADO"/>
    <s v="SI"/>
    <s v="NO"/>
    <x v="0"/>
    <n v="26"/>
    <n v="-0.30201287460819948"/>
    <s v="NO"/>
    <n v="-1.1225954644489089"/>
    <s v="NO"/>
    <x v="87"/>
    <n v="26"/>
    <s v="ASALARIADO"/>
    <s v="26-35"/>
    <s v="3"/>
  </r>
  <r>
    <n v="97"/>
    <s v="HOMBRE"/>
    <n v="234334"/>
    <s v="ASALARIADO"/>
    <s v="SECTOR PRIVADO"/>
    <s v="SI"/>
    <s v="NO"/>
    <x v="0"/>
    <n v="21"/>
    <n v="-0.52187593365026597"/>
    <s v="NO"/>
    <n v="-1.4754721148345964"/>
    <s v="NO"/>
    <x v="88"/>
    <n v="21"/>
    <s v="ASALARIADO"/>
    <s v="18-25"/>
    <s v="1"/>
  </r>
  <r>
    <n v="98"/>
    <s v="MUJER"/>
    <n v="675720"/>
    <s v="ASALARIADO"/>
    <s v="SECTOR PUBLICO"/>
    <s v="SI"/>
    <s v="NO"/>
    <x v="0"/>
    <n v="36"/>
    <n v="2.2425984383359961E-2"/>
    <s v="NO"/>
    <n v="-0.41684216367753391"/>
    <s v="NO"/>
    <x v="89"/>
    <n v="36"/>
    <s v="ASALARIADO"/>
    <s v="36-45"/>
    <s v="3"/>
  </r>
  <r>
    <n v="99"/>
    <s v="MUJER"/>
    <n v="283745.98"/>
    <s v="ASALARIADO"/>
    <s v="SECTOR PRIVADO"/>
    <s v="SI"/>
    <s v="NO"/>
    <x v="0"/>
    <n v="22"/>
    <n v="-0.46094279239105262"/>
    <s v="NO"/>
    <n v="-1.4048967847574589"/>
    <s v="NO"/>
    <x v="90"/>
    <n v="22"/>
    <s v="ASALARIADO"/>
    <s v="18-25"/>
    <s v="1"/>
  </r>
  <r>
    <n v="100"/>
    <s v="MUJER"/>
    <n v="3729038.4"/>
    <s v="ASALARIADO"/>
    <s v="SECTOR PUBLICO"/>
    <s v="SI"/>
    <s v="NO"/>
    <x v="0"/>
    <n v="50"/>
    <n v="3.7876724160494346"/>
    <s v="ATIPICO"/>
    <n v="0.57121245740239113"/>
    <s v="NO"/>
    <x v="91"/>
    <n v="50"/>
    <s v="ASALARIADO"/>
    <s v="46-55"/>
    <s v="4"/>
  </r>
  <r>
    <n v="101"/>
    <s v="MUJER"/>
    <n v="300000"/>
    <s v="ASALARIADO"/>
    <s v="SECTOR PRIVADO"/>
    <s v="SI"/>
    <s v="NO"/>
    <x v="0"/>
    <n v="33"/>
    <n v="-0.44089889824453027"/>
    <s v="NO"/>
    <n v="-0.62856815390894638"/>
    <s v="NO"/>
    <x v="51"/>
    <n v="33"/>
    <s v="ASALARIADO"/>
    <s v="26-35"/>
    <s v="2"/>
  </r>
  <r>
    <n v="102"/>
    <s v="MUJER"/>
    <n v="377900"/>
    <s v="ASALARIADO"/>
    <s v="SECTOR PRIVADO"/>
    <s v="SI"/>
    <s v="NO"/>
    <x v="0"/>
    <n v="57"/>
    <n v="-0.3448353180339675"/>
    <s v="NO"/>
    <n v="1.0652397679423538"/>
    <s v="NO"/>
    <x v="92"/>
    <n v="57"/>
    <s v="ASALARIADO"/>
    <s v="56+"/>
    <s v="2"/>
  </r>
  <r>
    <n v="103"/>
    <s v="HOMBRE"/>
    <n v="300018"/>
    <s v="ASEGURADO VOLUNTARIO"/>
    <s v="SECTOR PRIVADO"/>
    <s v="SI"/>
    <s v="NO"/>
    <x v="0"/>
    <n v="63"/>
    <n v="-0.44087670126835837"/>
    <s v="NO"/>
    <n v="1.4886917484051787"/>
    <s v="NO"/>
    <x v="93"/>
    <n v="63"/>
    <s v="ASEGURADO VOLUNTARIO"/>
    <s v="56+"/>
    <s v="2"/>
  </r>
  <r>
    <n v="104"/>
    <s v="MUJER"/>
    <n v="306643.32"/>
    <s v="ASALARIADO"/>
    <s v="SECTOR PRIVADO"/>
    <s v="SI"/>
    <s v="NO"/>
    <x v="0"/>
    <n v="30"/>
    <n v="-0.43270658625885072"/>
    <s v="NO"/>
    <n v="-0.84029414414035897"/>
    <s v="NO"/>
    <x v="94"/>
    <n v="30"/>
    <s v="ASALARIADO"/>
    <s v="26-35"/>
    <s v="2"/>
  </r>
  <r>
    <n v="105"/>
    <s v="HOMBRE"/>
    <n v="462759"/>
    <s v="ASALARIADO"/>
    <s v="SECTOR PRIVADO"/>
    <s v="SI"/>
    <s v="NO"/>
    <x v="0"/>
    <n v="35"/>
    <n v="-0.24019014020228394"/>
    <s v="NO"/>
    <n v="-0.48741749375467142"/>
    <s v="NO"/>
    <x v="95"/>
    <n v="35"/>
    <s v="ASALARIADO"/>
    <s v="26-35"/>
    <s v="3"/>
  </r>
  <r>
    <n v="106"/>
    <s v="MUJER"/>
    <n v="1411236"/>
    <s v="ASALARIADO"/>
    <s v="SECTOR PUBLICO"/>
    <s v="SI"/>
    <s v="NO"/>
    <x v="0"/>
    <n v="30"/>
    <n v="0.92943882471907613"/>
    <s v="NO"/>
    <n v="-0.84029414414035897"/>
    <s v="NO"/>
    <x v="96"/>
    <n v="30"/>
    <s v="ASALARIADO"/>
    <s v="26-35"/>
    <s v="4"/>
  </r>
  <r>
    <n v="107"/>
    <s v="HOMBRE"/>
    <n v="310124"/>
    <s v="ASEGURADO VOLUNTARIO"/>
    <s v="SECTOR PRIVADO"/>
    <s v="SI"/>
    <s v="NO"/>
    <x v="0"/>
    <n v="51"/>
    <n v="-0.42841433231318576"/>
    <s v="NO"/>
    <n v="0.64178778747952869"/>
    <s v="NO"/>
    <x v="97"/>
    <n v="51"/>
    <s v="ASEGURADO VOLUNTARIO"/>
    <s v="46-55"/>
    <s v="2"/>
  </r>
  <r>
    <n v="108"/>
    <s v="HOMBRE"/>
    <n v="505145"/>
    <s v="TRABAJADOR INDEPENDIENTE"/>
    <s v="SECTOR PRIVADO"/>
    <s v="SI"/>
    <s v="SI"/>
    <x v="1"/>
    <n v="30"/>
    <n v="-0.18792119397885756"/>
    <s v="NO"/>
    <n v="-0.84029414414035897"/>
    <s v="NO"/>
    <x v="98"/>
    <n v="30"/>
    <s v="TRABAJADOR INDEPENDIENTE"/>
    <s v="26-35"/>
    <s v="3"/>
  </r>
  <r>
    <n v="109"/>
    <s v="HOMBRE"/>
    <n v="386161"/>
    <s v="TRABAJADOR INDEPENDIENTE"/>
    <s v="SECTOR PRIVADO"/>
    <s v="SI"/>
    <s v="NO"/>
    <x v="1"/>
    <n v="44"/>
    <n v="-0.33464813913641345"/>
    <s v="NO"/>
    <n v="0.14776047693956615"/>
    <s v="NO"/>
    <x v="55"/>
    <n v="44"/>
    <s v="TRABAJADOR INDEPENDIENTE"/>
    <s v="36-45"/>
    <s v="2"/>
  </r>
  <r>
    <n v="110"/>
    <s v="MUJER"/>
    <n v="297973.5"/>
    <s v="ASALARIADO"/>
    <s v="SECTOR PUBLICO"/>
    <s v="SI"/>
    <s v="NO"/>
    <x v="0"/>
    <n v="43"/>
    <n v="-0.44339790781188204"/>
    <s v="NO"/>
    <n v="7.7185146862428639E-2"/>
    <s v="NO"/>
    <x v="99"/>
    <n v="43"/>
    <s v="ASALARIADO"/>
    <s v="36-45"/>
    <s v="1"/>
  </r>
  <r>
    <n v="111"/>
    <s v="MUJER"/>
    <n v="338049.9"/>
    <s v="ASALARIADO"/>
    <s v="SECTOR PRIVADO"/>
    <s v="SI"/>
    <s v="NO"/>
    <x v="0"/>
    <n v="43"/>
    <n v="-0.39397708026437755"/>
    <s v="NO"/>
    <n v="7.7185146862428639E-2"/>
    <s v="NO"/>
    <x v="100"/>
    <n v="43"/>
    <s v="ASALARIADO"/>
    <s v="36-45"/>
    <s v="2"/>
  </r>
  <r>
    <n v="112"/>
    <s v="MUJER"/>
    <n v="298155"/>
    <s v="ASEGURADO VOLUNTARIO"/>
    <s v="SECTOR PRIVADO"/>
    <s v="SI"/>
    <s v="NO"/>
    <x v="0"/>
    <n v="47"/>
    <n v="-0.44317408830214883"/>
    <s v="NO"/>
    <n v="0.35948646717097865"/>
    <s v="NO"/>
    <x v="101"/>
    <n v="47"/>
    <s v="ASEGURADO VOLUNTARIO"/>
    <s v="46-55"/>
    <s v="1"/>
  </r>
  <r>
    <n v="113"/>
    <s v="MUJER"/>
    <n v="278030.99"/>
    <s v="CONVENIOS ESPECIALES DE TRABAJADORES INDEPENDIENTES"/>
    <s v="SECTOR PRIVADO"/>
    <s v="SI"/>
    <s v="NO"/>
    <x v="0"/>
    <n v="30"/>
    <n v="-0.46799031999397384"/>
    <s v="NO"/>
    <n v="-0.84029414414035897"/>
    <s v="NO"/>
    <x v="102"/>
    <n v="30"/>
    <s v="CONVENIOS ESPECIALES DE TRABAJADORES INDEPENDIENTES"/>
    <s v="26-35"/>
    <s v="1"/>
  </r>
  <r>
    <n v="114"/>
    <s v="MUJER"/>
    <n v="382026.4"/>
    <s v="ASALARIADO"/>
    <s v="SECTOR PRIVADO"/>
    <s v="SI"/>
    <s v="NO"/>
    <x v="0"/>
    <n v="44"/>
    <n v="-0.33974678456309626"/>
    <s v="NO"/>
    <n v="0.14776047693956615"/>
    <s v="NO"/>
    <x v="103"/>
    <n v="44"/>
    <s v="ASALARIADO"/>
    <s v="36-45"/>
    <s v="2"/>
  </r>
  <r>
    <n v="115"/>
    <s v="MUJER"/>
    <n v="239485.57"/>
    <s v="ASALARIADO"/>
    <s v="SECTOR PRIVADO"/>
    <s v="SI"/>
    <s v="NO"/>
    <x v="0"/>
    <n v="21"/>
    <n v="-0.51552319606483177"/>
    <s v="NO"/>
    <n v="-1.4754721148345964"/>
    <s v="NO"/>
    <x v="104"/>
    <n v="21"/>
    <s v="ASALARIADO"/>
    <s v="18-25"/>
    <s v="1"/>
  </r>
  <r>
    <n v="116"/>
    <s v="HOMBRE"/>
    <n v="672873.47"/>
    <s v="ASALARIADO"/>
    <s v="SECTOR PRIVADO"/>
    <s v="SI"/>
    <s v="SI"/>
    <x v="0"/>
    <n v="32"/>
    <n v="1.8915742239884022E-2"/>
    <s v="NO"/>
    <n v="-0.69914348398608395"/>
    <s v="NO"/>
    <x v="105"/>
    <n v="32"/>
    <s v="ASALARIADO"/>
    <s v="26-35"/>
    <s v="3"/>
  </r>
  <r>
    <n v="117"/>
    <s v="MUJER"/>
    <n v="995442"/>
    <s v="ASALARIADO"/>
    <s v="SECTOR PRIVADO"/>
    <s v="SI"/>
    <s v="SI"/>
    <x v="1"/>
    <n v="52"/>
    <n v="0.41669607414050441"/>
    <s v="NO"/>
    <n v="0.71236311755666615"/>
    <s v="NO"/>
    <x v="106"/>
    <n v="52"/>
    <s v="ASALARIADO"/>
    <s v="46-55"/>
    <s v="4"/>
  </r>
  <r>
    <n v="118"/>
    <s v="HOMBRE"/>
    <n v="659864.57999999996"/>
    <s v="ASALARIADO"/>
    <s v="SECTOR PRIVADO"/>
    <s v="SI"/>
    <s v="NO"/>
    <x v="0"/>
    <n v="27"/>
    <n v="2.8736299425106003E-3"/>
    <s v="NO"/>
    <n v="-1.0520201343717714"/>
    <s v="NO"/>
    <x v="107"/>
    <n v="27"/>
    <s v="ASALARIADO"/>
    <s v="26-35"/>
    <s v="3"/>
  </r>
  <r>
    <n v="119"/>
    <s v="HOMBRE"/>
    <n v="681758.7"/>
    <s v="ASALARIADO"/>
    <s v="SECTOR PRIVADO"/>
    <s v="SI"/>
    <s v="NO"/>
    <x v="0"/>
    <n v="30"/>
    <n v="2.98726999394257E-2"/>
    <s v="NO"/>
    <n v="-0.84029414414035897"/>
    <s v="NO"/>
    <x v="108"/>
    <n v="30"/>
    <s v="ASALARIADO"/>
    <s v="26-35"/>
    <s v="3"/>
  </r>
  <r>
    <n v="120"/>
    <s v="MUJER"/>
    <n v="297046"/>
    <s v="ASEGURADO VOLUNTARIO"/>
    <s v="SECTOR PRIVADO"/>
    <s v="SI"/>
    <s v="SI"/>
    <x v="1"/>
    <n v="37"/>
    <n v="-0.44454166866740574"/>
    <s v="NO"/>
    <n v="-0.3462668336003964"/>
    <s v="NO"/>
    <x v="31"/>
    <n v="37"/>
    <s v="ASEGURADO VOLUNTARIO"/>
    <s v="36-45"/>
    <s v="1"/>
  </r>
  <r>
    <n v="121"/>
    <s v="MUJER"/>
    <n v="149929.63"/>
    <s v="ASALARIADO"/>
    <s v="SECTOR PRIVADO"/>
    <s v="SI"/>
    <s v="SI"/>
    <x v="0"/>
    <n v="28"/>
    <n v="-0.62596047752211481"/>
    <s v="NO"/>
    <n v="-0.98144480429463388"/>
    <s v="NO"/>
    <x v="109"/>
    <n v="28"/>
    <s v="ASALARIADO"/>
    <s v="26-35"/>
    <s v="1"/>
  </r>
  <r>
    <n v="122"/>
    <s v="MUJER"/>
    <n v="297514"/>
    <s v="ASEGURADO VOLUNTARIO"/>
    <s v="SECTOR PRIVADO"/>
    <s v="SI"/>
    <s v="NO"/>
    <x v="0"/>
    <n v="45"/>
    <n v="-0.44396454728693668"/>
    <s v="NO"/>
    <n v="0.21833580701670366"/>
    <s v="NO"/>
    <x v="110"/>
    <n v="45"/>
    <s v="ASEGURADO VOLUNTARIO"/>
    <s v="36-45"/>
    <s v="1"/>
  </r>
  <r>
    <n v="123"/>
    <s v="MUJER"/>
    <n v="297062"/>
    <s v="ASEGURADO VOLUNTARIO"/>
    <s v="SECTOR PRIVADO"/>
    <s v="SI"/>
    <s v="NO"/>
    <x v="0"/>
    <n v="40"/>
    <n v="-0.44452193802191964"/>
    <s v="NO"/>
    <n v="-0.13454084336898386"/>
    <s v="NO"/>
    <x v="111"/>
    <n v="40"/>
    <s v="ASEGURADO VOLUNTARIO"/>
    <s v="36-45"/>
    <s v="1"/>
  </r>
  <r>
    <n v="124"/>
    <s v="HOMBRE"/>
    <n v="1179097"/>
    <s v="ASALARIADO"/>
    <s v="SECTOR PRIVADO"/>
    <s v="SI"/>
    <s v="NO"/>
    <x v="0"/>
    <n v="41"/>
    <n v="0.6431730551876278"/>
    <s v="NO"/>
    <n v="-6.3965513291846368E-2"/>
    <s v="NO"/>
    <x v="112"/>
    <n v="41"/>
    <s v="ASALARIADO"/>
    <s v="36-45"/>
    <s v="4"/>
  </r>
  <r>
    <n v="125"/>
    <s v="HOMBRE"/>
    <n v="300018"/>
    <s v="ASEGURADO VOLUNTARIO"/>
    <s v="SECTOR PRIVADO"/>
    <s v="SI"/>
    <s v="NO"/>
    <x v="0"/>
    <n v="82"/>
    <n v="-0.44087670126835837"/>
    <s v="NO"/>
    <n v="2.8296230198707915"/>
    <s v="ATIPICO"/>
    <x v="93"/>
    <n v="82"/>
    <s v="ASEGURADO VOLUNTARIO"/>
    <s v="56+"/>
    <s v="2"/>
  </r>
  <r>
    <n v="126"/>
    <s v="MUJER"/>
    <n v="366996.25"/>
    <s v="ASALARIADO"/>
    <s v="SECTOR PRIVADO"/>
    <s v="SI"/>
    <s v="NO"/>
    <x v="0"/>
    <n v="44"/>
    <n v="-0.35828144464142475"/>
    <s v="NO"/>
    <n v="0.14776047693956615"/>
    <s v="NO"/>
    <x v="113"/>
    <n v="44"/>
    <s v="ASALARIADO"/>
    <s v="36-45"/>
    <s v="2"/>
  </r>
  <r>
    <n v="127"/>
    <s v="MUJER"/>
    <n v="976712.18"/>
    <s v="ASALARIADO"/>
    <s v="SECTOR PRIVADO"/>
    <s v="SI"/>
    <s v="NO"/>
    <x v="0"/>
    <n v="32"/>
    <n v="0.39359910923807312"/>
    <s v="NO"/>
    <n v="-0.69914348398608395"/>
    <s v="NO"/>
    <x v="114"/>
    <n v="32"/>
    <s v="ASALARIADO"/>
    <s v="26-35"/>
    <s v="4"/>
  </r>
  <r>
    <n v="128"/>
    <s v="MUJER"/>
    <n v="212500"/>
    <s v="ASALARIADO"/>
    <s v="SECTOR PRIVADO"/>
    <s v="SI"/>
    <s v="SI"/>
    <x v="0"/>
    <n v="45"/>
    <n v="-0.54880086574676701"/>
    <s v="NO"/>
    <n v="0.21833580701670366"/>
    <s v="NO"/>
    <x v="115"/>
    <n v="45"/>
    <s v="ASALARIADO"/>
    <s v="36-45"/>
    <s v="1"/>
  </r>
  <r>
    <n v="129"/>
    <s v="HOMBRE"/>
    <n v="300018"/>
    <s v="TRABAJADOR INDEPENDIENTE"/>
    <s v="SECTOR PRIVADO"/>
    <s v="SI"/>
    <s v="NO"/>
    <x v="0"/>
    <n v="58"/>
    <n v="-0.44087670126835837"/>
    <s v="NO"/>
    <n v="1.1358150980194912"/>
    <s v="NO"/>
    <x v="93"/>
    <n v="58"/>
    <s v="TRABAJADOR INDEPENDIENTE"/>
    <s v="56+"/>
    <s v="2"/>
  </r>
  <r>
    <n v="130"/>
    <s v="HOMBRE"/>
    <n v="489327"/>
    <s v="ASALARIADO"/>
    <s v="SECTOR PUBLICO"/>
    <s v="SI"/>
    <s v="NO"/>
    <x v="0"/>
    <n v="33"/>
    <n v="-0.2074274033725762"/>
    <s v="NO"/>
    <n v="-0.62856815390894638"/>
    <s v="NO"/>
    <x v="116"/>
    <n v="33"/>
    <s v="ASALARIADO"/>
    <s v="26-35"/>
    <s v="3"/>
  </r>
  <r>
    <n v="131"/>
    <s v="MUJER"/>
    <n v="299647"/>
    <s v="ASEGURADO VOLUNTARIO"/>
    <s v="SECTOR PRIVADO"/>
    <s v="SI"/>
    <s v="NO"/>
    <x v="0"/>
    <n v="50"/>
    <n v="-0.44133420561056785"/>
    <s v="NO"/>
    <n v="0.57121245740239113"/>
    <s v="NO"/>
    <x v="65"/>
    <n v="50"/>
    <s v="ASEGURADO VOLUNTARIO"/>
    <s v="46-55"/>
    <s v="1"/>
  </r>
  <r>
    <n v="132"/>
    <s v="HOMBRE"/>
    <n v="1093666.56"/>
    <s v="ASALARIADO"/>
    <s v="SECTOR PRIVADO"/>
    <s v="SI"/>
    <s v="NO"/>
    <x v="1"/>
    <n v="55"/>
    <n v="0.53782319735240736"/>
    <s v="NO"/>
    <n v="0.92408910778807873"/>
    <s v="NO"/>
    <x v="117"/>
    <n v="55"/>
    <s v="ASALARIADO"/>
    <s v="46-55"/>
    <s v="4"/>
  </r>
  <r>
    <n v="133"/>
    <s v="HOMBRE"/>
    <n v="677626.04"/>
    <s v="ASALARIADO"/>
    <s v="SECTOR PRIVADO"/>
    <s v="SI"/>
    <s v="NO"/>
    <x v="0"/>
    <n v="57"/>
    <n v="2.4776446853508161E-2"/>
    <s v="NO"/>
    <n v="1.0652397679423538"/>
    <s v="NO"/>
    <x v="118"/>
    <n v="57"/>
    <s v="ASALARIADO"/>
    <s v="56+"/>
    <s v="3"/>
  </r>
  <r>
    <n v="134"/>
    <s v="HOMBRE"/>
    <n v="462063.22"/>
    <s v="ASALARIADO"/>
    <s v="SECTOR PRIVADO"/>
    <s v="SI"/>
    <s v="NO"/>
    <x v="0"/>
    <n v="54"/>
    <n v="-0.2410481519845549"/>
    <s v="NO"/>
    <n v="0.85351377771094117"/>
    <s v="NO"/>
    <x v="119"/>
    <n v="54"/>
    <s v="ASALARIADO"/>
    <s v="46-55"/>
    <s v="3"/>
  </r>
  <r>
    <n v="135"/>
    <s v="HOMBRE"/>
    <n v="966790.5"/>
    <s v="ASALARIADO"/>
    <s v="SECTOR PUBLICO"/>
    <s v="SI"/>
    <s v="NO"/>
    <x v="0"/>
    <n v="43"/>
    <n v="0.38136403731890056"/>
    <s v="NO"/>
    <n v="7.7185146862428639E-2"/>
    <s v="NO"/>
    <x v="120"/>
    <n v="43"/>
    <s v="ASALARIADO"/>
    <s v="36-45"/>
    <s v="4"/>
  </r>
  <r>
    <n v="136"/>
    <s v="HOMBRE"/>
    <n v="318242.84000000003"/>
    <s v="ASALARIADO"/>
    <s v="SECTOR PUBLICO"/>
    <s v="SI"/>
    <s v="NO"/>
    <x v="0"/>
    <n v="59"/>
    <n v="-0.41840246020077587"/>
    <s v="NO"/>
    <n v="1.2063904280966287"/>
    <s v="NO"/>
    <x v="121"/>
    <n v="59"/>
    <s v="ASALARIADO"/>
    <s v="56+"/>
    <s v="2"/>
  </r>
  <r>
    <n v="137"/>
    <s v="HOMBRE"/>
    <n v="1411134.97"/>
    <s v="ASALARIADO"/>
    <s v="SECTOR PRIVADO"/>
    <s v="SI"/>
    <s v="NO"/>
    <x v="0"/>
    <n v="31"/>
    <n v="0.92931423802448476"/>
    <s v="NO"/>
    <n v="-0.7697188140632214"/>
    <s v="NO"/>
    <x v="122"/>
    <n v="31"/>
    <s v="ASALARIADO"/>
    <s v="26-35"/>
    <s v="4"/>
  </r>
  <r>
    <n v="138"/>
    <s v="MUJER"/>
    <n v="402904"/>
    <s v="CONVENIOS ESPECIALES DE ASEGURADOS VOLUNTARIOS"/>
    <s v="SECTOR PRIVADO"/>
    <s v="SI"/>
    <s v="SI"/>
    <x v="0"/>
    <n v="24"/>
    <n v="-0.31400125180052829"/>
    <s v="NO"/>
    <n v="-1.263746124603184"/>
    <s v="NO"/>
    <x v="123"/>
    <n v="24"/>
    <s v="CONVENIOS ESPECIALES DE ASEGURADOS VOLUNTARIOS"/>
    <s v="18-25"/>
    <s v="2"/>
  </r>
  <r>
    <n v="139"/>
    <s v="HOMBRE"/>
    <n v="356903.88"/>
    <s v="ASALARIADO"/>
    <s v="SECTOR PRIVADO"/>
    <s v="SI"/>
    <s v="NO"/>
    <x v="0"/>
    <n v="43"/>
    <n v="-0.37072700555297389"/>
    <s v="NO"/>
    <n v="7.7185146862428639E-2"/>
    <s v="NO"/>
    <x v="124"/>
    <n v="43"/>
    <s v="ASALARIADO"/>
    <s v="36-45"/>
    <s v="2"/>
  </r>
  <r>
    <n v="140"/>
    <s v="HOMBRE"/>
    <n v="278035"/>
    <s v="ASEGURADO VOLUNTARIO"/>
    <s v="SECTOR PRIVADO"/>
    <s v="SI"/>
    <s v="NO"/>
    <x v="0"/>
    <n v="41"/>
    <n v="-0.46798537500094889"/>
    <s v="NO"/>
    <n v="-6.3965513291846368E-2"/>
    <s v="NO"/>
    <x v="70"/>
    <n v="41"/>
    <s v="ASEGURADO VOLUNTARIO"/>
    <s v="36-45"/>
    <s v="1"/>
  </r>
  <r>
    <n v="141"/>
    <s v="MUJER"/>
    <n v="297046"/>
    <s v="TRABAJADOR INDEPENDIENTE"/>
    <s v="SECTOR PRIVADO"/>
    <s v="SI"/>
    <s v="NO"/>
    <x v="0"/>
    <n v="65"/>
    <n v="-0.44454166866740574"/>
    <s v="NO"/>
    <n v="1.6298424085594538"/>
    <s v="NO"/>
    <x v="31"/>
    <n v="65"/>
    <s v="TRABAJADOR INDEPENDIENTE"/>
    <s v="56+"/>
    <s v="1"/>
  </r>
  <r>
    <n v="142"/>
    <s v="MUJER"/>
    <n v="400000"/>
    <s v="ASALARIADO"/>
    <s v="SECTOR PRIVADO"/>
    <s v="SI"/>
    <s v="NO"/>
    <x v="0"/>
    <n v="46"/>
    <n v="-0.31758236395625966"/>
    <s v="NO"/>
    <n v="0.28891113709384114"/>
    <s v="NO"/>
    <x v="125"/>
    <n v="46"/>
    <s v="ASALARIADO"/>
    <s v="46-55"/>
    <s v="2"/>
  </r>
  <r>
    <n v="143"/>
    <s v="MUJER"/>
    <n v="497114.36"/>
    <s v="ASALARIADO"/>
    <s v="SECTOR PUBLICO"/>
    <s v="SI"/>
    <s v="NO"/>
    <x v="0"/>
    <n v="28"/>
    <n v="-0.19782430090802516"/>
    <s v="NO"/>
    <n v="-0.98144480429463388"/>
    <s v="NO"/>
    <x v="126"/>
    <n v="28"/>
    <s v="ASALARIADO"/>
    <s v="26-35"/>
    <s v="3"/>
  </r>
  <r>
    <n v="144"/>
    <s v="HOMBRE"/>
    <n v="270074"/>
    <s v="ASALARIADO"/>
    <s v="SECTOR PRIVADO"/>
    <s v="SI"/>
    <s v="NO"/>
    <x v="1"/>
    <n v="60"/>
    <n v="-0.47780260429563809"/>
    <s v="NO"/>
    <n v="1.2769657581737661"/>
    <s v="NO"/>
    <x v="127"/>
    <n v="60"/>
    <s v="ASALARIADO"/>
    <s v="56+"/>
    <s v="1"/>
  </r>
  <r>
    <n v="145"/>
    <s v="HOMBRE"/>
    <n v="680668.64"/>
    <s v="ASALARIADO"/>
    <s v="SECTOR PRIVADO"/>
    <s v="SI"/>
    <s v="NO"/>
    <x v="0"/>
    <n v="37"/>
    <n v="2.8528475725763055E-2"/>
    <s v="NO"/>
    <n v="-0.3462668336003964"/>
    <s v="NO"/>
    <x v="128"/>
    <n v="37"/>
    <s v="ASALARIADO"/>
    <s v="36-45"/>
    <s v="3"/>
  </r>
  <r>
    <n v="146"/>
    <s v="MUJER"/>
    <n v="148500"/>
    <s v="ASALARIADO"/>
    <s v="SECTOR PRIVADO"/>
    <s v="SI"/>
    <s v="NO"/>
    <x v="0"/>
    <n v="50"/>
    <n v="-0.62772344769126021"/>
    <s v="NO"/>
    <n v="0.57121245740239113"/>
    <s v="NO"/>
    <x v="129"/>
    <n v="50"/>
    <s v="ASALARIADO"/>
    <s v="46-55"/>
    <s v="1"/>
  </r>
  <r>
    <n v="147"/>
    <s v="MUJER"/>
    <n v="372323"/>
    <s v="ASALARIADO"/>
    <s v="SECTOR PUBLICO"/>
    <s v="SI"/>
    <s v="NO"/>
    <x v="0"/>
    <n v="29"/>
    <n v="-0.35171268115122434"/>
    <s v="NO"/>
    <n v="-0.91086947421749642"/>
    <s v="NO"/>
    <x v="130"/>
    <n v="29"/>
    <s v="ASALARIADO"/>
    <s v="26-35"/>
    <s v="2"/>
  </r>
  <r>
    <n v="148"/>
    <s v="MUJER"/>
    <n v="1069289.8"/>
    <s v="PENSIONADOS EN SU PROPIO SISTEMA"/>
    <s v="SECTOR PUBLICO"/>
    <s v="SI"/>
    <s v="NO"/>
    <x v="0"/>
    <n v="86"/>
    <n v="0.50776262174863795"/>
    <s v="NO"/>
    <n v="3.1119243401793413"/>
    <s v="ATIPICO"/>
    <x v="131"/>
    <n v="86"/>
    <s v="PENSIONADOS EN SU PROPIO SISTEMA"/>
    <s v="56+"/>
    <s v="4"/>
  </r>
  <r>
    <n v="149"/>
    <s v="MUJER"/>
    <n v="258000"/>
    <s v="ASALARIADO"/>
    <s v="SECTOR PRIVADO"/>
    <s v="SI"/>
    <s v="NO"/>
    <x v="0"/>
    <n v="30"/>
    <n v="-0.49269184264560389"/>
    <s v="NO"/>
    <n v="-0.84029414414035897"/>
    <s v="NO"/>
    <x v="132"/>
    <n v="30"/>
    <s v="ASALARIADO"/>
    <s v="26-35"/>
    <s v="1"/>
  </r>
  <r>
    <n v="150"/>
    <s v="MUJER"/>
    <n v="304345"/>
    <s v="ASEGURADO VOLUNTARIO"/>
    <s v="SECTOR PRIVADO"/>
    <s v="SI"/>
    <s v="NO"/>
    <x v="0"/>
    <n v="50"/>
    <n v="-0.43554079482970487"/>
    <s v="NO"/>
    <n v="0.57121245740239113"/>
    <s v="NO"/>
    <x v="133"/>
    <n v="50"/>
    <s v="ASEGURADO VOLUNTARIO"/>
    <s v="46-55"/>
    <s v="2"/>
  </r>
  <r>
    <n v="151"/>
    <s v="MUJER"/>
    <n v="299647"/>
    <m/>
    <s v="SECTOR PRIVADO"/>
    <s v="SI"/>
    <s v="NO"/>
    <x v="0"/>
    <n v="40"/>
    <n v="-0.44133420561056785"/>
    <s v="NO"/>
    <n v="-0.13454084336898386"/>
    <s v="NO"/>
    <x v="65"/>
    <n v="40"/>
    <s v="ASALARIADO"/>
    <s v="36-45"/>
    <s v="1"/>
  </r>
  <r>
    <n v="152"/>
    <s v="HOMBRE"/>
    <n v="253472"/>
    <s v="ASALARIADO"/>
    <s v="SECTOR PRIVADO"/>
    <s v="SI"/>
    <s v="SI"/>
    <x v="0"/>
    <n v="21"/>
    <n v="-0.49827561531817677"/>
    <s v="NO"/>
    <n v="-1.4754721148345964"/>
    <s v="NO"/>
    <x v="134"/>
    <n v="21"/>
    <s v="ASALARIADO"/>
    <s v="18-25"/>
    <s v="1"/>
  </r>
  <r>
    <n v="153"/>
    <s v="HOMBRE"/>
    <n v="851079"/>
    <s v="ASALARIADO"/>
    <s v="SECTOR PRIVADO"/>
    <s v="SI"/>
    <s v="NO"/>
    <x v="0"/>
    <n v="58"/>
    <n v="0.23867262574592837"/>
    <s v="NO"/>
    <n v="1.1358150980194912"/>
    <s v="NO"/>
    <x v="135"/>
    <n v="58"/>
    <s v="ASALARIADO"/>
    <s v="56+"/>
    <s v="4"/>
  </r>
  <r>
    <n v="154"/>
    <s v="MUJER"/>
    <n v="353911.5"/>
    <s v="ASALARIADO"/>
    <s v="SECTOR PUBLICO"/>
    <s v="SI"/>
    <s v="NO"/>
    <x v="0"/>
    <n v="41"/>
    <n v="-0.37441710486170926"/>
    <s v="NO"/>
    <n v="-6.3965513291846368E-2"/>
    <s v="NO"/>
    <x v="136"/>
    <n v="41"/>
    <s v="ASALARIADO"/>
    <s v="36-45"/>
    <s v="2"/>
  </r>
  <r>
    <n v="155"/>
    <s v="MUJER"/>
    <n v="513465"/>
    <s v="ASALARIADO"/>
    <s v="SECTOR PRIVADO"/>
    <s v="SI"/>
    <s v="NO"/>
    <x v="0"/>
    <n v="49"/>
    <n v="-0.17766125832607346"/>
    <s v="NO"/>
    <n v="0.50063712732525367"/>
    <s v="NO"/>
    <x v="137"/>
    <n v="49"/>
    <s v="ASALARIADO"/>
    <s v="46-55"/>
    <s v="3"/>
  </r>
  <r>
    <n v="156"/>
    <s v="HOMBRE"/>
    <n v="300018"/>
    <s v="ASEGURADO VOLUNTARIO"/>
    <s v="SECTOR PRIVADO"/>
    <s v="SI"/>
    <s v="NO"/>
    <x v="0"/>
    <n v="57"/>
    <n v="-0.44087670126835837"/>
    <s v="NO"/>
    <n v="1.0652397679423538"/>
    <s v="NO"/>
    <x v="93"/>
    <n v="57"/>
    <s v="ASEGURADO VOLUNTARIO"/>
    <s v="56+"/>
    <s v="2"/>
  </r>
  <r>
    <n v="157"/>
    <s v="HOMBRE"/>
    <n v="659491.07999999996"/>
    <s v="ASALARIADO"/>
    <s v="SECTOR PRIVADO"/>
    <s v="SI"/>
    <s v="NO"/>
    <x v="0"/>
    <n v="27"/>
    <n v="2.41304268694391E-3"/>
    <s v="NO"/>
    <n v="-1.0520201343717714"/>
    <s v="NO"/>
    <x v="138"/>
    <n v="27"/>
    <s v="ASALARIADO"/>
    <s v="26-35"/>
    <s v="3"/>
  </r>
  <r>
    <n v="158"/>
    <s v="HOMBRE"/>
    <n v="356000"/>
    <s v="ASALARIADO"/>
    <s v="SECTOR PRIVADO"/>
    <s v="SI"/>
    <s v="NO"/>
    <x v="1"/>
    <n v="56"/>
    <n v="-0.37184163904309875"/>
    <s v="NO"/>
    <n v="0.99466443786521619"/>
    <s v="NO"/>
    <x v="139"/>
    <n v="56"/>
    <s v="ASALARIADO"/>
    <s v="56+"/>
    <s v="2"/>
  </r>
  <r>
    <n v="159"/>
    <s v="HOMBRE"/>
    <n v="315941"/>
    <s v="ASALARIADO"/>
    <s v="SECTOR PRIVADO"/>
    <s v="SI"/>
    <s v="SI"/>
    <x v="0"/>
    <n v="52"/>
    <n v="-0.42124100951363702"/>
    <s v="NO"/>
    <n v="0.71236311755666615"/>
    <s v="NO"/>
    <x v="140"/>
    <n v="52"/>
    <s v="ASALARIADO"/>
    <s v="46-55"/>
    <s v="2"/>
  </r>
  <r>
    <n v="160"/>
    <s v="HOMBRE"/>
    <n v="427506.38"/>
    <s v="CONVENIOS ESPECIALES DE TRABAJADORES INDEPENDIENTES"/>
    <s v="SECTOR PRIVADO"/>
    <s v="SI"/>
    <s v="NO"/>
    <x v="0"/>
    <n v="28"/>
    <n v="-0.28366244943209767"/>
    <s v="NO"/>
    <n v="-0.98144480429463388"/>
    <s v="NO"/>
    <x v="141"/>
    <n v="28"/>
    <s v="CONVENIOS ESPECIALES DE TRABAJADORES INDEPENDIENTES"/>
    <s v="26-35"/>
    <s v="3"/>
  </r>
  <r>
    <n v="161"/>
    <s v="HOMBRE"/>
    <n v="299441"/>
    <s v="TRABAJADOR INDEPENDIENTE"/>
    <s v="SECTOR PRIVADO"/>
    <s v="SI"/>
    <s v="NO"/>
    <x v="0"/>
    <n v="54"/>
    <n v="-0.4415882376712017"/>
    <s v="NO"/>
    <n v="0.85351377771094117"/>
    <s v="NO"/>
    <x v="142"/>
    <n v="54"/>
    <s v="TRABAJADOR INDEPENDIENTE"/>
    <s v="46-55"/>
    <s v="1"/>
  </r>
  <r>
    <n v="162"/>
    <s v="HOMBRE"/>
    <n v="360458"/>
    <s v="ASALARIADO"/>
    <s v="SECTOR PUBLICO"/>
    <s v="SI"/>
    <s v="NO"/>
    <x v="0"/>
    <n v="30"/>
    <n v="-0.36634418794452761"/>
    <s v="NO"/>
    <n v="-0.84029414414035897"/>
    <s v="NO"/>
    <x v="143"/>
    <n v="30"/>
    <s v="ASALARIADO"/>
    <s v="26-35"/>
    <s v="2"/>
  </r>
  <r>
    <n v="163"/>
    <s v="HOMBRE"/>
    <n v="297050"/>
    <s v="TRABAJADOR INDEPENDIENTE"/>
    <s v="SECTOR PRIVADO"/>
    <s v="SI"/>
    <s v="NO"/>
    <x v="0"/>
    <n v="46"/>
    <n v="-0.44453673600603422"/>
    <s v="NO"/>
    <n v="0.28891113709384114"/>
    <s v="NO"/>
    <x v="144"/>
    <n v="46"/>
    <s v="TRABAJADOR INDEPENDIENTE"/>
    <s v="46-55"/>
    <s v="1"/>
  </r>
  <r>
    <n v="164"/>
    <s v="HOMBRE"/>
    <n v="338659.6"/>
    <s v="ASALARIADO"/>
    <s v="SECTOR PRIVADO"/>
    <s v="SI"/>
    <s v="SI"/>
    <x v="0"/>
    <n v="33"/>
    <n v="-0.39322521935482202"/>
    <s v="NO"/>
    <n v="-0.62856815390894638"/>
    <s v="NO"/>
    <x v="145"/>
    <n v="33"/>
    <s v="ASALARIADO"/>
    <s v="26-35"/>
    <s v="2"/>
  </r>
  <r>
    <n v="165"/>
    <s v="HOMBRE"/>
    <n v="4605901.54"/>
    <s v="ASALARIADO"/>
    <s v="SECTOR PUBLICO"/>
    <s v="SI"/>
    <s v="NO"/>
    <x v="0"/>
    <n v="68"/>
    <n v="4.8689896507487402"/>
    <s v="ATIPICO"/>
    <n v="1.8415683987908662"/>
    <s v="NO"/>
    <x v="146"/>
    <n v="68"/>
    <s v="ASALARIADO"/>
    <s v="56+"/>
    <s v="4"/>
  </r>
  <r>
    <n v="166"/>
    <s v="HOMBRE"/>
    <n v="299647"/>
    <s v="ASEGURADO VOLUNTARIO"/>
    <s v="SECTOR PRIVADO"/>
    <s v="SI"/>
    <s v="NO"/>
    <x v="0"/>
    <n v="68"/>
    <n v="-0.44133420561056785"/>
    <s v="NO"/>
    <n v="1.8415683987908662"/>
    <s v="NO"/>
    <x v="65"/>
    <n v="68"/>
    <s v="ASEGURADO VOLUNTARIO"/>
    <s v="56+"/>
    <s v="1"/>
  </r>
  <r>
    <n v="167"/>
    <s v="MUJER"/>
    <n v="111053"/>
    <s v="ASALARIADO"/>
    <s v="SECTOR PRIVADO"/>
    <s v="SI"/>
    <s v="NO"/>
    <x v="0"/>
    <n v="54"/>
    <n v="-0.67390179028618891"/>
    <s v="NO"/>
    <n v="0.85351377771094117"/>
    <s v="NO"/>
    <x v="147"/>
    <n v="54"/>
    <s v="ASALARIADO"/>
    <s v="46-55"/>
    <s v="1"/>
  </r>
  <r>
    <n v="168"/>
    <s v="HOMBRE"/>
    <n v="371304"/>
    <s v="TRABAJADOR INDEPENDIENTE"/>
    <s v="SECTOR PRIVADO"/>
    <s v="SI"/>
    <s v="NO"/>
    <x v="1"/>
    <n v="46"/>
    <n v="-0.35296927663562178"/>
    <s v="NO"/>
    <n v="0.28891113709384114"/>
    <s v="NO"/>
    <x v="148"/>
    <n v="46"/>
    <s v="TRABAJADOR INDEPENDIENTE"/>
    <s v="46-55"/>
    <s v="2"/>
  </r>
  <r>
    <n v="169"/>
    <s v="MUJER"/>
    <n v="672365.54"/>
    <s v="ASALARIADO"/>
    <s v="SECTOR PRIVADO"/>
    <s v="SI"/>
    <s v="NO"/>
    <x v="0"/>
    <n v="38"/>
    <n v="1.8289380567273687E-2"/>
    <s v="NO"/>
    <n v="-0.27569150352325889"/>
    <s v="NO"/>
    <x v="149"/>
    <n v="38"/>
    <s v="ASALARIADO"/>
    <s v="36-45"/>
    <s v="3"/>
  </r>
  <r>
    <n v="170"/>
    <s v="HOMBRE"/>
    <n v="475269"/>
    <s v="TRABAJADOR INDEPENDIENTE"/>
    <s v="SECTOR PRIVADO"/>
    <s v="SI"/>
    <s v="NO"/>
    <x v="1"/>
    <n v="63"/>
    <n v="-0.22476324176282128"/>
    <s v="NO"/>
    <n v="1.4886917484051787"/>
    <s v="NO"/>
    <x v="150"/>
    <n v="63"/>
    <s v="TRABAJADOR INDEPENDIENTE"/>
    <s v="56+"/>
    <s v="3"/>
  </r>
  <r>
    <n v="171"/>
    <s v="HOMBRE"/>
    <n v="360420"/>
    <s v="TRABAJADOR INDEPENDIENTE"/>
    <s v="SECTOR PRIVADO"/>
    <s v="SI"/>
    <s v="NO"/>
    <x v="1"/>
    <n v="33"/>
    <n v="-0.36639104822755719"/>
    <s v="NO"/>
    <n v="-0.62856815390894638"/>
    <s v="NO"/>
    <x v="30"/>
    <n v="33"/>
    <s v="TRABAJADOR INDEPENDIENTE"/>
    <s v="26-35"/>
    <s v="2"/>
  </r>
  <r>
    <n v="172"/>
    <s v="HOMBRE"/>
    <n v="278030"/>
    <s v="CONVENIOS ESPECIALES DE TRABAJADORES INDEPENDIENTES"/>
    <s v="SECTOR PRIVADO"/>
    <s v="SI"/>
    <s v="NO"/>
    <x v="0"/>
    <n v="48"/>
    <n v="-0.46799154082766331"/>
    <s v="NO"/>
    <n v="0.43006179724811616"/>
    <s v="NO"/>
    <x v="20"/>
    <n v="48"/>
    <s v="CONVENIOS ESPECIALES DE TRABAJADORES INDEPENDIENTES"/>
    <s v="46-55"/>
    <s v="1"/>
  </r>
  <r>
    <n v="173"/>
    <s v="HOMBRE"/>
    <n v="472546.14"/>
    <s v="ASALARIADO"/>
    <s v="SECTOR PRIVADO"/>
    <s v="SI"/>
    <s v="NO"/>
    <x v="0"/>
    <n v="28"/>
    <n v="-0.22812097834834288"/>
    <s v="NO"/>
    <n v="-0.98144480429463388"/>
    <s v="NO"/>
    <x v="151"/>
    <n v="28"/>
    <s v="ASALARIADO"/>
    <s v="26-35"/>
    <s v="3"/>
  </r>
  <r>
    <n v="174"/>
    <s v="HOMBRE"/>
    <n v="11102.62"/>
    <s v="ASALARIADO"/>
    <s v="SECTOR PRIVADO"/>
    <s v="SI"/>
    <s v="NO"/>
    <x v="0"/>
    <n v="23"/>
    <n v="-0.79715713491014561"/>
    <s v="NO"/>
    <n v="-1.3343214546803215"/>
    <s v="NO"/>
    <x v="152"/>
    <n v="23"/>
    <s v="ASALARIADO"/>
    <s v="18-25"/>
    <s v="1"/>
  </r>
  <r>
    <n v="175"/>
    <s v="MUJER"/>
    <n v="444259.2"/>
    <s v="ASALARIADO"/>
    <s v="SECTOR PRIVADO"/>
    <s v="SI"/>
    <s v="NO"/>
    <x v="0"/>
    <n v="28"/>
    <n v="-0.26300345241254541"/>
    <s v="NO"/>
    <n v="-0.98144480429463388"/>
    <s v="NO"/>
    <x v="153"/>
    <n v="28"/>
    <s v="ASALARIADO"/>
    <s v="26-35"/>
    <s v="3"/>
  </r>
  <r>
    <n v="176"/>
    <s v="HOMBRE"/>
    <n v="793801.12"/>
    <s v="ASALARIADO"/>
    <s v="SECTOR PRIVADO"/>
    <s v="SI"/>
    <s v="SI"/>
    <x v="0"/>
    <n v="36"/>
    <n v="0.16803952921613388"/>
    <s v="NO"/>
    <n v="-0.41684216367753391"/>
    <s v="NO"/>
    <x v="154"/>
    <n v="36"/>
    <s v="ASALARIADO"/>
    <s v="36-45"/>
    <s v="4"/>
  </r>
  <r>
    <n v="177"/>
    <s v="MUJER"/>
    <n v="504963.25"/>
    <s v="ASALARIADO"/>
    <s v="SECTOR PRIVADO"/>
    <s v="SI"/>
    <s v="NO"/>
    <x v="0"/>
    <n v="44"/>
    <n v="-0.18814532177992652"/>
    <s v="NO"/>
    <n v="0.14776047693956615"/>
    <s v="NO"/>
    <x v="155"/>
    <n v="44"/>
    <s v="ASALARIADO"/>
    <s v="36-45"/>
    <s v="3"/>
  </r>
  <r>
    <n v="178"/>
    <s v="HOMBRE"/>
    <n v="345802.5"/>
    <s v="ASALARIADO"/>
    <s v="SECTOR PRIVADO"/>
    <s v="SI"/>
    <s v="NO"/>
    <x v="0"/>
    <n v="52"/>
    <n v="-0.38441684262714509"/>
    <s v="NO"/>
    <n v="0.71236311755666615"/>
    <s v="NO"/>
    <x v="156"/>
    <n v="52"/>
    <s v="ASALARIADO"/>
    <s v="46-55"/>
    <s v="2"/>
  </r>
  <r>
    <n v="179"/>
    <s v="HOMBRE"/>
    <n v="413497"/>
    <s v="TRABAJADOR INDEPENDIENTE"/>
    <s v="SECTOR PRIVADO"/>
    <s v="SI"/>
    <s v="NO"/>
    <x v="1"/>
    <n v="54"/>
    <n v="-0.30093833132337178"/>
    <s v="NO"/>
    <n v="0.85351377771094117"/>
    <s v="NO"/>
    <x v="157"/>
    <n v="54"/>
    <s v="TRABAJADOR INDEPENDIENTE"/>
    <s v="46-55"/>
    <s v="3"/>
  </r>
  <r>
    <n v="180"/>
    <s v="HOMBRE"/>
    <n v="683560"/>
    <s v="ASALARIADO"/>
    <s v="SECTOR PUBLICO"/>
    <s v="SI"/>
    <s v="NO"/>
    <x v="0"/>
    <n v="61"/>
    <n v="3.2094000671560374E-2"/>
    <s v="NO"/>
    <n v="1.3475410882509038"/>
    <s v="NO"/>
    <x v="158"/>
    <n v="61"/>
    <s v="ASALARIADO"/>
    <s v="56+"/>
    <s v="3"/>
  </r>
  <r>
    <n v="181"/>
    <s v="HOMBRE"/>
    <n v="375000"/>
    <s v="ASALARIADO"/>
    <s v="SECTOR PRIVADO"/>
    <s v="SI"/>
    <s v="NO"/>
    <x v="1"/>
    <n v="27"/>
    <n v="-0.34841149752832734"/>
    <s v="NO"/>
    <n v="-1.0520201343717714"/>
    <s v="NO"/>
    <x v="159"/>
    <n v="27"/>
    <s v="ASALARIADO"/>
    <s v="26-35"/>
    <s v="2"/>
  </r>
  <r>
    <n v="182"/>
    <s v="MUJER"/>
    <n v="1244526"/>
    <s v="ASALARIADO"/>
    <s v="SECTOR PRIVADO"/>
    <s v="SI"/>
    <s v="NO"/>
    <x v="0"/>
    <n v="26"/>
    <n v="0.72385783040710028"/>
    <s v="NO"/>
    <n v="-1.1225954644489089"/>
    <s v="NO"/>
    <x v="160"/>
    <n v="26"/>
    <s v="ASALARIADO"/>
    <s v="26-35"/>
    <s v="4"/>
  </r>
  <r>
    <n v="183"/>
    <s v="MUJER"/>
    <n v="1379419"/>
    <s v="PENSIONADOS EN SU PROPIO SISTEMA"/>
    <s v="SECTOR PUBLICO"/>
    <s v="SI"/>
    <s v="NO"/>
    <x v="0"/>
    <n v="70"/>
    <n v="0.89020320300457711"/>
    <s v="NO"/>
    <n v="1.9827190589451413"/>
    <s v="ATIPICO"/>
    <x v="161"/>
    <n v="70"/>
    <s v="PENSIONADOS EN SU PROPIO SISTEMA"/>
    <s v="56+"/>
    <s v="4"/>
  </r>
  <r>
    <n v="184"/>
    <s v="MUJER"/>
    <n v="987935"/>
    <s v="ASALARIADO"/>
    <s v="SECTOR PUBLICO"/>
    <s v="SI"/>
    <s v="NO"/>
    <x v="0"/>
    <n v="36"/>
    <n v="0.40743870191148396"/>
    <s v="NO"/>
    <n v="-0.41684216367753391"/>
    <s v="NO"/>
    <x v="162"/>
    <n v="36"/>
    <s v="ASALARIADO"/>
    <s v="36-45"/>
    <s v="4"/>
  </r>
  <r>
    <n v="185"/>
    <s v="HOMBRE"/>
    <n v="373465.3"/>
    <s v="ASALARIADO"/>
    <s v="SECTOR PRIVADO"/>
    <s v="SI"/>
    <s v="NO"/>
    <x v="0"/>
    <n v="39"/>
    <n v="-0.35030403638004942"/>
    <s v="NO"/>
    <n v="-0.20511617344612137"/>
    <s v="NO"/>
    <x v="163"/>
    <n v="39"/>
    <s v="ASALARIADO"/>
    <s v="36-45"/>
    <s v="2"/>
  </r>
  <r>
    <n v="186"/>
    <s v="HOMBRE"/>
    <n v="165495"/>
    <s v="ASALARIADO"/>
    <s v="SECTOR PRIVADO"/>
    <s v="SI"/>
    <s v="NO"/>
    <x v="0"/>
    <n v="59"/>
    <n v="-0.60676580268896863"/>
    <s v="NO"/>
    <n v="1.2063904280966287"/>
    <s v="NO"/>
    <x v="164"/>
    <n v="59"/>
    <s v="ASALARIADO"/>
    <s v="56+"/>
    <s v="1"/>
  </r>
  <r>
    <n v="187"/>
    <s v="MUJER"/>
    <n v="297046"/>
    <s v="ASEGURADO VOLUNTARIO"/>
    <s v="SECTOR PRIVADO"/>
    <s v="SI"/>
    <s v="NO"/>
    <x v="0"/>
    <n v="64"/>
    <n v="-0.44454166866740574"/>
    <s v="NO"/>
    <n v="1.5592670784823162"/>
    <s v="NO"/>
    <x v="31"/>
    <n v="64"/>
    <s v="ASEGURADO VOLUNTARIO"/>
    <s v="56+"/>
    <s v="1"/>
  </r>
  <r>
    <n v="188"/>
    <s v="MUJER"/>
    <n v="2050000"/>
    <s v="ASALARIADO"/>
    <s v="SECTOR PRIVADO"/>
    <s v="SI"/>
    <s v="NO"/>
    <x v="0"/>
    <n v="46"/>
    <n v="1.7171404518002049"/>
    <s v="NO"/>
    <n v="0.28891113709384114"/>
    <s v="NO"/>
    <x v="165"/>
    <n v="46"/>
    <s v="ASALARIADO"/>
    <s v="46-55"/>
    <s v="4"/>
  </r>
  <r>
    <n v="189"/>
    <s v="MUJER"/>
    <n v="297045"/>
    <s v="TRABAJADOR INDEPENDIENTE"/>
    <s v="SECTOR PRIVADO"/>
    <s v="SI"/>
    <s v="NO"/>
    <x v="1"/>
    <n v="38"/>
    <n v="-0.44454290183274864"/>
    <s v="NO"/>
    <n v="-0.27569150352325889"/>
    <s v="NO"/>
    <x v="166"/>
    <n v="38"/>
    <s v="TRABAJADOR INDEPENDIENTE"/>
    <s v="36-45"/>
    <s v="1"/>
  </r>
  <r>
    <n v="190"/>
    <s v="MUJER"/>
    <n v="297045"/>
    <s v="TRABAJADOR INDEPENDIENTE"/>
    <s v="SECTOR PRIVADO"/>
    <s v="NO"/>
    <s v="NO"/>
    <x v="1"/>
    <n v="42"/>
    <n v="-0.44454290183274864"/>
    <s v="NO"/>
    <n v="6.6098167852911317E-3"/>
    <s v="NO"/>
    <x v="166"/>
    <n v="42"/>
    <s v="TRABAJADOR INDEPENDIENTE"/>
    <s v="36-45"/>
    <s v="1"/>
  </r>
  <r>
    <n v="191"/>
    <s v="MUJER"/>
    <n v="405063"/>
    <s v="TRABAJADOR INDEPENDIENTE"/>
    <s v="SECTOR PRIVADO"/>
    <s v="SI"/>
    <s v="NO"/>
    <x v="1"/>
    <n v="69"/>
    <n v="-0.31133884782524451"/>
    <s v="NO"/>
    <n v="1.9121437288680037"/>
    <s v="NO"/>
    <x v="167"/>
    <n v="69"/>
    <s v="TRABAJADOR INDEPENDIENTE"/>
    <s v="56+"/>
    <s v="2"/>
  </r>
  <r>
    <n v="192"/>
    <s v="MUJER"/>
    <n v="496208.33"/>
    <s v="ASALARIADO"/>
    <s v="SECTOR PRIVADO"/>
    <s v="SI"/>
    <s v="SI"/>
    <x v="0"/>
    <n v="45"/>
    <n v="-0.19894158570363715"/>
    <s v="NO"/>
    <n v="0.21833580701670366"/>
    <s v="NO"/>
    <x v="168"/>
    <n v="45"/>
    <s v="ASALARIADO"/>
    <s v="36-45"/>
    <s v="3"/>
  </r>
  <r>
    <n v="193"/>
    <s v="HOMBRE"/>
    <n v="2033150.05"/>
    <s v="CONVENIOS ESPECIALES DE TRABAJADORES INDEPENDIENTES"/>
    <s v="SECTOR PRIVADO"/>
    <s v="SI"/>
    <s v="NO"/>
    <x v="0"/>
    <n v="46"/>
    <n v="1.6963616774308985"/>
    <s v="NO"/>
    <n v="0.28891113709384114"/>
    <s v="NO"/>
    <x v="169"/>
    <n v="46"/>
    <s v="CONVENIOS ESPECIALES DE TRABAJADORES INDEPENDIENTES"/>
    <s v="46-55"/>
    <s v="4"/>
  </r>
  <r>
    <n v="194"/>
    <s v="MUJER"/>
    <n v="155250"/>
    <s v="ASALARIADO"/>
    <s v="SECTOR PRIVADO"/>
    <s v="SI"/>
    <s v="NO"/>
    <x v="0"/>
    <n v="36"/>
    <n v="-0.61939958162680187"/>
    <s v="NO"/>
    <n v="-0.41684216367753391"/>
    <s v="NO"/>
    <x v="170"/>
    <n v="36"/>
    <s v="ASALARIADO"/>
    <s v="36-45"/>
    <s v="1"/>
  </r>
  <r>
    <n v="195"/>
    <s v="MUJER"/>
    <n v="278030"/>
    <s v="TRABAJADOR INDEPENDIENTE"/>
    <s v="SECTOR PRIVADO"/>
    <s v="SI"/>
    <s v="NO"/>
    <x v="1"/>
    <n v="56"/>
    <n v="-0.46799154082766331"/>
    <s v="NO"/>
    <n v="0.99466443786521619"/>
    <s v="NO"/>
    <x v="20"/>
    <n v="56"/>
    <s v="TRABAJADOR INDEPENDIENTE"/>
    <s v="56+"/>
    <s v="1"/>
  </r>
  <r>
    <n v="196"/>
    <s v="MUJER"/>
    <n v="846788"/>
    <s v="ASALARIADO"/>
    <s v="SECTOR PUBLICO"/>
    <s v="SI"/>
    <s v="NO"/>
    <x v="1"/>
    <n v="31"/>
    <n v="0.23338111325961866"/>
    <s v="NO"/>
    <n v="-0.7697188140632214"/>
    <s v="NO"/>
    <x v="171"/>
    <n v="31"/>
    <s v="ASALARIADO"/>
    <s v="26-35"/>
    <s v="4"/>
  </r>
  <r>
    <n v="197"/>
    <s v="HOMBRE"/>
    <n v="300018"/>
    <s v="TRABAJADOR INDEPENDIENTE"/>
    <s v="SECTOR PRIVADO"/>
    <s v="SI"/>
    <s v="NO"/>
    <x v="0"/>
    <n v="32"/>
    <n v="-0.44087670126835837"/>
    <s v="NO"/>
    <n v="-0.69914348398608395"/>
    <s v="NO"/>
    <x v="93"/>
    <n v="32"/>
    <s v="TRABAJADOR INDEPENDIENTE"/>
    <s v="26-35"/>
    <s v="2"/>
  </r>
  <r>
    <n v="198"/>
    <s v="MUJER"/>
    <n v="1476004"/>
    <s v="PENSIONADOS EN SU PROPIO SISTEMA"/>
    <s v="SECTOR PUBLICO"/>
    <s v="SI"/>
    <s v="NO"/>
    <x v="0"/>
    <n v="68"/>
    <n v="1.0093084776469032"/>
    <s v="NO"/>
    <n v="1.8415683987908662"/>
    <s v="NO"/>
    <x v="172"/>
    <n v="68"/>
    <s v="PENSIONADOS EN SU PROPIO SISTEMA"/>
    <s v="56+"/>
    <s v="4"/>
  </r>
  <r>
    <n v="199"/>
    <s v="HOMBRE"/>
    <n v="174167"/>
    <s v="ASALARIADO"/>
    <s v="SECTOR PRIVADO"/>
    <s v="SI"/>
    <s v="SI"/>
    <x v="0"/>
    <n v="32"/>
    <n v="-0.59607179283548972"/>
    <s v="NO"/>
    <n v="-0.69914348398608395"/>
    <s v="NO"/>
    <x v="173"/>
    <n v="32"/>
    <s v="ASALARIADO"/>
    <s v="26-35"/>
    <s v="1"/>
  </r>
  <r>
    <n v="200"/>
    <s v="HOMBRE"/>
    <n v="622035.84"/>
    <s v="ASALARIADO"/>
    <s v="SECTOR PUBLICO"/>
    <s v="SI"/>
    <s v="NO"/>
    <x v="0"/>
    <n v="27"/>
    <n v="-4.3775461190410113E-2"/>
    <s v="NO"/>
    <n v="-1.0520201343717714"/>
    <s v="NO"/>
    <x v="174"/>
    <n v="27"/>
    <s v="ASALARIADO"/>
    <s v="26-35"/>
    <s v="3"/>
  </r>
  <r>
    <n v="201"/>
    <s v="HOMBRE"/>
    <n v="563607"/>
    <s v="TRABAJADOR INDEPENDIENTE"/>
    <s v="SECTOR PRIVADO"/>
    <s v="SI"/>
    <s v="NO"/>
    <x v="1"/>
    <n v="72"/>
    <n v="-0.11582788170324883"/>
    <s v="NO"/>
    <n v="2.1238697190994165"/>
    <s v="ATIPICO"/>
    <x v="175"/>
    <n v="72"/>
    <s v="TRABAJADOR INDEPENDIENTE"/>
    <s v="56+"/>
    <s v="3"/>
  </r>
  <r>
    <n v="202"/>
    <s v="MUJER"/>
    <n v="386190.46"/>
    <s v="ASALARIADO"/>
    <s v="SECTOR PRIVADO"/>
    <s v="SI"/>
    <s v="NO"/>
    <x v="0"/>
    <n v="33"/>
    <n v="-0.33461181008541208"/>
    <s v="NO"/>
    <n v="-0.62856815390894638"/>
    <s v="NO"/>
    <x v="176"/>
    <n v="33"/>
    <s v="ASALARIADO"/>
    <s v="26-35"/>
    <s v="2"/>
  </r>
  <r>
    <n v="203"/>
    <s v="HOMBRE"/>
    <n v="378684"/>
    <s v="TRABAJADOR INDEPENDIENTE"/>
    <s v="SECTOR PRIVADO"/>
    <s v="SI"/>
    <s v="NO"/>
    <x v="1"/>
    <n v="38"/>
    <n v="-0.34386851640514743"/>
    <s v="NO"/>
    <n v="-0.27569150352325889"/>
    <s v="NO"/>
    <x v="177"/>
    <n v="38"/>
    <s v="TRABAJADOR INDEPENDIENTE"/>
    <s v="36-45"/>
    <s v="2"/>
  </r>
  <r>
    <n v="204"/>
    <s v="HOMBRE"/>
    <n v="1623057.2"/>
    <s v="ASALARIADO"/>
    <s v="SECTOR PRIVADO"/>
    <s v="SI"/>
    <s v="NO"/>
    <x v="0"/>
    <n v="31"/>
    <n v="1.1906493874469024"/>
    <s v="NO"/>
    <n v="-0.7697188140632214"/>
    <s v="NO"/>
    <x v="178"/>
    <n v="31"/>
    <s v="ASALARIADO"/>
    <s v="26-35"/>
    <s v="4"/>
  </r>
  <r>
    <n v="205"/>
    <s v="MUJER"/>
    <n v="126835.08"/>
    <s v="PENSIONADOS EN SU PROPIO SISTEMA"/>
    <s v="SECTOR PUBLICO"/>
    <s v="SI"/>
    <s v="NO"/>
    <x v="0"/>
    <n v="67"/>
    <n v="-0.65443987619158661"/>
    <s v="NO"/>
    <n v="1.7709930687137287"/>
    <s v="NO"/>
    <x v="179"/>
    <n v="67"/>
    <s v="PENSIONADOS EN SU PROPIO SISTEMA"/>
    <s v="56+"/>
    <s v="1"/>
  </r>
  <r>
    <n v="206"/>
    <s v="HOMBRE"/>
    <n v="404467"/>
    <s v="ASEGURADO VOLUNTARIO"/>
    <s v="SECTOR PRIVADO"/>
    <s v="SI"/>
    <s v="NO"/>
    <x v="0"/>
    <n v="64"/>
    <n v="-0.31207381436960263"/>
    <s v="NO"/>
    <n v="1.5592670784823162"/>
    <s v="NO"/>
    <x v="180"/>
    <n v="64"/>
    <s v="ASEGURADO VOLUNTARIO"/>
    <s v="56+"/>
    <s v="2"/>
  </r>
  <r>
    <n v="207"/>
    <s v="HOMBRE"/>
    <n v="586511.31000000006"/>
    <s v="ASALARIADO"/>
    <s v="SECTOR PRIVADO"/>
    <s v="SI"/>
    <s v="NO"/>
    <x v="0"/>
    <n v="24"/>
    <n v="-8.7583080408606975E-2"/>
    <s v="NO"/>
    <n v="-1.263746124603184"/>
    <s v="NO"/>
    <x v="181"/>
    <n v="24"/>
    <s v="ASALARIADO"/>
    <s v="18-25"/>
    <s v="3"/>
  </r>
  <r>
    <n v="208"/>
    <s v="HOMBRE"/>
    <n v="808295.5"/>
    <s v="ASALARIADO"/>
    <s v="SECTOR PUBLICO"/>
    <s v="SI"/>
    <s v="NO"/>
    <x v="0"/>
    <n v="42"/>
    <n v="0.18591349629870613"/>
    <s v="NO"/>
    <n v="6.6098167852911317E-3"/>
    <s v="NO"/>
    <x v="182"/>
    <n v="42"/>
    <s v="ASALARIADO"/>
    <s v="36-45"/>
    <s v="4"/>
  </r>
  <r>
    <n v="209"/>
    <s v="MUJER"/>
    <n v="819816.67"/>
    <s v="ASALARIADO"/>
    <s v="SECTOR PRIVADO"/>
    <s v="SI"/>
    <s v="SI"/>
    <x v="0"/>
    <n v="32"/>
    <n v="0.20012100385216611"/>
    <s v="NO"/>
    <n v="-0.69914348398608395"/>
    <s v="NO"/>
    <x v="183"/>
    <n v="32"/>
    <s v="ASALARIADO"/>
    <s v="26-35"/>
    <s v="4"/>
  </r>
  <r>
    <n v="210"/>
    <s v="HOMBRE"/>
    <n v="57724"/>
    <s v="ASALARIADO"/>
    <s v="SECTOR PRIVADO"/>
    <s v="SI"/>
    <s v="NO"/>
    <x v="1"/>
    <n v="19"/>
    <n v="-0.73966526485678064"/>
    <s v="NO"/>
    <n v="-1.6166227749888715"/>
    <s v="NO"/>
    <x v="184"/>
    <n v="19"/>
    <s v="ASALARIADO"/>
    <s v="18-25"/>
    <s v="1"/>
  </r>
  <r>
    <n v="211"/>
    <s v="MUJER"/>
    <n v="2230223.4"/>
    <s v="ASALARIADO"/>
    <s v="SECTOR PUBLICO"/>
    <s v="SI"/>
    <s v="NO"/>
    <x v="0"/>
    <n v="56"/>
    <n v="1.9393857026566919"/>
    <s v="NO"/>
    <n v="0.99466443786521619"/>
    <s v="NO"/>
    <x v="185"/>
    <n v="56"/>
    <s v="ASALARIADO"/>
    <s v="56+"/>
    <s v="4"/>
  </r>
  <r>
    <n v="212"/>
    <s v="HOMBRE"/>
    <n v="681656.18"/>
    <s v="ASALARIADO"/>
    <s v="SECTOR PRIVADO"/>
    <s v="SI"/>
    <s v="NO"/>
    <x v="0"/>
    <n v="42"/>
    <n v="2.9746275828473487E-2"/>
    <s v="NO"/>
    <n v="6.6098167852911317E-3"/>
    <s v="NO"/>
    <x v="186"/>
    <n v="42"/>
    <s v="ASALARIADO"/>
    <s v="36-45"/>
    <s v="3"/>
  </r>
  <r>
    <n v="213"/>
    <s v="MUJER"/>
    <n v="1611959.32"/>
    <s v="ASALARIADO"/>
    <s v="SECTOR PUBLICO"/>
    <s v="SI"/>
    <s v="NO"/>
    <x v="0"/>
    <n v="47"/>
    <n v="1.1769638664514313"/>
    <s v="NO"/>
    <n v="0.35948646717097865"/>
    <s v="NO"/>
    <x v="187"/>
    <n v="47"/>
    <s v="ASALARIADO"/>
    <s v="46-55"/>
    <s v="4"/>
  </r>
  <r>
    <n v="214"/>
    <s v="MUJER"/>
    <n v="1307797.8700000001"/>
    <s v="ASALARIADO"/>
    <s v="SECTOR PRIVADO"/>
    <s v="SI"/>
    <s v="NO"/>
    <x v="0"/>
    <n v="30"/>
    <n v="0.80188250767048042"/>
    <s v="NO"/>
    <n v="-0.84029414414035897"/>
    <s v="NO"/>
    <x v="188"/>
    <n v="30"/>
    <s v="ASALARIADO"/>
    <s v="26-35"/>
    <s v="4"/>
  </r>
  <r>
    <n v="215"/>
    <s v="HOMBRE"/>
    <n v="366599"/>
    <s v="ASALARIADO"/>
    <s v="SECTOR PRIVADO"/>
    <s v="SI"/>
    <s v="NO"/>
    <x v="0"/>
    <n v="53"/>
    <n v="-0.35877131957388492"/>
    <s v="NO"/>
    <n v="0.78293844763380371"/>
    <s v="NO"/>
    <x v="189"/>
    <n v="53"/>
    <s v="ASALARIADO"/>
    <s v="46-55"/>
    <s v="2"/>
  </r>
  <r>
    <n v="216"/>
    <s v="HOMBRE"/>
    <n v="462831"/>
    <s v="TRABAJADOR INDEPENDIENTE"/>
    <s v="SECTOR PRIVADO"/>
    <s v="SI"/>
    <s v="NO"/>
    <x v="0"/>
    <n v="32"/>
    <n v="-0.24010135229759638"/>
    <s v="NO"/>
    <n v="-0.69914348398608395"/>
    <s v="NO"/>
    <x v="190"/>
    <n v="32"/>
    <s v="TRABAJADOR INDEPENDIENTE"/>
    <s v="26-35"/>
    <s v="3"/>
  </r>
  <r>
    <n v="217"/>
    <s v="HOMBRE"/>
    <n v="639148"/>
    <s v="TRABAJADOR INDEPENDIENTE"/>
    <s v="SECTOR PRIVADO"/>
    <s v="SI"/>
    <s v="NO"/>
    <x v="1"/>
    <n v="41"/>
    <n v="-2.2673338536546354E-2"/>
    <s v="NO"/>
    <n v="-6.3965513291846368E-2"/>
    <s v="NO"/>
    <x v="191"/>
    <n v="41"/>
    <s v="TRABAJADOR INDEPENDIENTE"/>
    <s v="36-45"/>
    <s v="3"/>
  </r>
  <r>
    <n v="218"/>
    <s v="HOMBRE"/>
    <n v="310124"/>
    <s v="TRABAJADOR INDEPENDIENTE"/>
    <s v="SECTOR PRIVADO"/>
    <s v="SI"/>
    <s v="NO"/>
    <x v="0"/>
    <n v="34"/>
    <n v="-0.42841433231318576"/>
    <s v="NO"/>
    <n v="-0.55799282383180893"/>
    <s v="NO"/>
    <x v="97"/>
    <n v="34"/>
    <s v="TRABAJADOR INDEPENDIENTE"/>
    <s v="26-35"/>
    <s v="2"/>
  </r>
  <r>
    <n v="219"/>
    <s v="MUJER"/>
    <n v="800000"/>
    <s v="ASALARIADO"/>
    <s v="SECTOR PRIVADO"/>
    <s v="SI"/>
    <s v="NO"/>
    <x v="0"/>
    <n v="30"/>
    <n v="0.17568377319682263"/>
    <s v="NO"/>
    <n v="-0.84029414414035897"/>
    <s v="NO"/>
    <x v="192"/>
    <n v="30"/>
    <s v="ASALARIADO"/>
    <s v="26-35"/>
    <s v="4"/>
  </r>
  <r>
    <n v="220"/>
    <s v="MUJER"/>
    <n v="1520118"/>
    <s v="ASALARIADO"/>
    <s v="SECTOR PUBLICO"/>
    <s v="SI"/>
    <s v="NO"/>
    <x v="0"/>
    <n v="32"/>
    <n v="1.063708333582831"/>
    <s v="NO"/>
    <n v="-0.69914348398608395"/>
    <s v="NO"/>
    <x v="193"/>
    <n v="32"/>
    <s v="ASALARIADO"/>
    <s v="26-35"/>
    <s v="4"/>
  </r>
  <r>
    <n v="221"/>
    <s v="MUJER"/>
    <n v="460000"/>
    <s v="ASALARIADO"/>
    <s v="SECTOR PRIVADO"/>
    <s v="SI"/>
    <s v="NO"/>
    <x v="0"/>
    <n v="28"/>
    <n v="-0.24359244338329733"/>
    <s v="NO"/>
    <n v="-0.98144480429463388"/>
    <s v="NO"/>
    <x v="194"/>
    <n v="28"/>
    <s v="ASALARIADO"/>
    <s v="26-35"/>
    <s v="3"/>
  </r>
  <r>
    <n v="222"/>
    <s v="MUJER"/>
    <n v="446964"/>
    <s v="ASALARIADO"/>
    <s v="SECTOR PRIVADO"/>
    <s v="SI"/>
    <s v="NO"/>
    <x v="0"/>
    <n v="64"/>
    <n v="-0.25966798679311626"/>
    <s v="NO"/>
    <n v="1.5592670784823162"/>
    <s v="NO"/>
    <x v="195"/>
    <n v="64"/>
    <s v="ASALARIADO"/>
    <s v="56+"/>
    <s v="3"/>
  </r>
  <r>
    <n v="223"/>
    <s v="MUJER"/>
    <n v="241000"/>
    <s v="ASALARIADO"/>
    <s v="SECTOR PRIVADO"/>
    <s v="SI"/>
    <s v="SI"/>
    <x v="0"/>
    <n v="35"/>
    <n v="-0.51365565347460984"/>
    <s v="NO"/>
    <n v="-0.48741749375467142"/>
    <s v="NO"/>
    <x v="196"/>
    <n v="35"/>
    <s v="ASALARIADO"/>
    <s v="26-35"/>
    <s v="1"/>
  </r>
  <r>
    <n v="224"/>
    <s v="HOMBRE"/>
    <n v="1254322.1299999999"/>
    <s v="ASALARIADO"/>
    <s v="SECTOR PRIVADO"/>
    <s v="SI"/>
    <s v="NO"/>
    <x v="0"/>
    <n v="33"/>
    <n v="0.73593807841747372"/>
    <s v="NO"/>
    <n v="-0.62856815390894638"/>
    <s v="NO"/>
    <x v="197"/>
    <n v="33"/>
    <s v="ASALARIADO"/>
    <s v="26-35"/>
    <s v="4"/>
  </r>
  <r>
    <n v="225"/>
    <s v="HOMBRE"/>
    <n v="503396"/>
    <s v="ASALARIADO"/>
    <s v="SECTOR PUBLICO"/>
    <s v="SI"/>
    <s v="NO"/>
    <x v="0"/>
    <n v="55"/>
    <n v="-0.19007800016355944"/>
    <s v="NO"/>
    <n v="0.92408910778807873"/>
    <s v="NO"/>
    <x v="198"/>
    <n v="55"/>
    <s v="ASALARIADO"/>
    <s v="46-55"/>
    <s v="3"/>
  </r>
  <r>
    <n v="226"/>
    <s v="HOMBRE"/>
    <n v="1845300"/>
    <s v="ASALARIADO"/>
    <s v="SECTOR PRIVADO"/>
    <s v="SI"/>
    <s v="NO"/>
    <x v="0"/>
    <n v="37"/>
    <n v="1.464711506112115"/>
    <s v="NO"/>
    <n v="-0.3462668336003964"/>
    <s v="NO"/>
    <x v="199"/>
    <n v="37"/>
    <s v="ASALARIADO"/>
    <s v="36-45"/>
    <s v="4"/>
  </r>
  <r>
    <n v="227"/>
    <s v="HOMBRE"/>
    <n v="505464"/>
    <s v="TRABAJADOR INDEPENDIENTE"/>
    <s v="SECTOR PRIVADO"/>
    <s v="SI"/>
    <s v="NO"/>
    <x v="0"/>
    <n v="42"/>
    <n v="-0.18752781423447798"/>
    <s v="NO"/>
    <n v="6.6098167852911317E-3"/>
    <s v="NO"/>
    <x v="200"/>
    <n v="42"/>
    <s v="TRABAJADOR INDEPENDIENTE"/>
    <s v="36-45"/>
    <s v="3"/>
  </r>
  <r>
    <n v="228"/>
    <s v="MUJER"/>
    <n v="1083593.7"/>
    <s v="ASALARIADO"/>
    <s v="SECTOR PUBLICO"/>
    <s v="SI"/>
    <s v="NO"/>
    <x v="0"/>
    <n v="30"/>
    <n v="0.5254016954966978"/>
    <s v="NO"/>
    <n v="-0.84029414414035897"/>
    <s v="NO"/>
    <x v="201"/>
    <n v="30"/>
    <s v="ASALARIADO"/>
    <s v="26-35"/>
    <s v="4"/>
  </r>
  <r>
    <n v="229"/>
    <s v="MUJER"/>
    <n v="450680"/>
    <s v="TRABAJADOR INDEPENDIENTE"/>
    <s v="SECTOR PRIVADO"/>
    <s v="SI"/>
    <s v="NO"/>
    <x v="1"/>
    <n v="28"/>
    <n v="-0.25508554437896414"/>
    <s v="NO"/>
    <n v="-0.98144480429463388"/>
    <s v="NO"/>
    <x v="202"/>
    <n v="28"/>
    <s v="TRABAJADOR INDEPENDIENTE"/>
    <s v="26-35"/>
    <s v="3"/>
  </r>
  <r>
    <n v="230"/>
    <s v="HOMBRE"/>
    <n v="407031"/>
    <s v="ASALARIADO"/>
    <s v="SECTOR PRIVADO"/>
    <s v="SI"/>
    <s v="NO"/>
    <x v="0"/>
    <n v="51"/>
    <n v="-0.30891197843045137"/>
    <s v="NO"/>
    <n v="0.64178778747952869"/>
    <s v="NO"/>
    <x v="203"/>
    <n v="51"/>
    <s v="ASALARIADO"/>
    <s v="46-55"/>
    <s v="2"/>
  </r>
  <r>
    <n v="231"/>
    <s v="HOMBRE"/>
    <n v="800000"/>
    <s v="ASALARIADO"/>
    <s v="SECTOR PRIVADO"/>
    <s v="SI"/>
    <s v="NO"/>
    <x v="0"/>
    <n v="54"/>
    <n v="0.17568377319682263"/>
    <s v="NO"/>
    <n v="0.85351377771094117"/>
    <s v="NO"/>
    <x v="192"/>
    <n v="54"/>
    <s v="ASALARIADO"/>
    <s v="46-55"/>
    <s v="4"/>
  </r>
  <r>
    <n v="232"/>
    <s v="HOMBRE"/>
    <n v="366302.13"/>
    <s v="ASALARIADO"/>
    <s v="SECTOR PRIVADO"/>
    <s v="SI"/>
    <s v="NO"/>
    <x v="0"/>
    <n v="52"/>
    <n v="-0.3591374093692265"/>
    <s v="NO"/>
    <n v="0.71236311755666615"/>
    <s v="NO"/>
    <x v="204"/>
    <n v="52"/>
    <s v="ASALARIADO"/>
    <s v="46-55"/>
    <s v="2"/>
  </r>
  <r>
    <n v="233"/>
    <s v="MUJER"/>
    <n v="801100.65"/>
    <s v="ASALARIADO"/>
    <s v="SECTOR PRIVADO"/>
    <s v="SI"/>
    <s v="NO"/>
    <x v="0"/>
    <n v="46"/>
    <n v="0.17704105663146652"/>
    <s v="NO"/>
    <n v="0.28891113709384114"/>
    <s v="NO"/>
    <x v="205"/>
    <n v="46"/>
    <s v="ASALARIADO"/>
    <s v="46-55"/>
    <s v="4"/>
  </r>
  <r>
    <n v="234"/>
    <s v="HOMBRE"/>
    <n v="278030"/>
    <s v="CONVENIOS ESPECIALES DE TRABAJADORES INDEPENDIENTES"/>
    <s v="SECTOR PRIVADO"/>
    <s v="SI"/>
    <s v="NO"/>
    <x v="0"/>
    <n v="37"/>
    <n v="-0.46799154082766331"/>
    <s v="NO"/>
    <n v="-0.3462668336003964"/>
    <s v="NO"/>
    <x v="20"/>
    <n v="37"/>
    <s v="CONVENIOS ESPECIALES DE TRABAJADORES INDEPENDIENTES"/>
    <s v="36-45"/>
    <s v="1"/>
  </r>
  <r>
    <n v="235"/>
    <s v="MUJER"/>
    <n v="300018"/>
    <s v="ASEGURADO VOLUNTARIO"/>
    <s v="SECTOR PRIVADO"/>
    <s v="SI"/>
    <s v="NO"/>
    <x v="0"/>
    <n v="56"/>
    <n v="-0.44087670126835837"/>
    <s v="NO"/>
    <n v="0.99466443786521619"/>
    <s v="NO"/>
    <x v="93"/>
    <n v="56"/>
    <s v="ASEGURADO VOLUNTARIO"/>
    <s v="56+"/>
    <s v="2"/>
  </r>
  <r>
    <n v="236"/>
    <s v="MUJER"/>
    <n v="1002472.71"/>
    <s v="ASALARIADO"/>
    <s v="SECTOR PUBLICO"/>
    <s v="SI"/>
    <s v="NO"/>
    <x v="0"/>
    <n v="51"/>
    <n v="0.42536610204836323"/>
    <s v="NO"/>
    <n v="0.64178778747952869"/>
    <s v="NO"/>
    <x v="206"/>
    <n v="51"/>
    <s v="ASALARIADO"/>
    <s v="46-55"/>
    <s v="4"/>
  </r>
  <r>
    <n v="237"/>
    <s v="HOMBRE"/>
    <n v="904595.72"/>
    <s v="ASALARIADO"/>
    <s v="SECTOR PRIVADO"/>
    <s v="SI"/>
    <s v="NO"/>
    <x v="0"/>
    <n v="39"/>
    <n v="0.30466759011468608"/>
    <s v="NO"/>
    <n v="-0.20511617344612137"/>
    <s v="NO"/>
    <x v="207"/>
    <n v="39"/>
    <s v="ASALARIADO"/>
    <s v="36-45"/>
    <s v="4"/>
  </r>
  <r>
    <n v="238"/>
    <s v="MUJER"/>
    <n v="354854"/>
    <s v="ASALARIADO"/>
    <s v="SECTOR PRIVADO"/>
    <s v="SI"/>
    <s v="NO"/>
    <x v="0"/>
    <n v="25"/>
    <n v="-0.37325484652604229"/>
    <s v="NO"/>
    <n v="-1.1931707945260464"/>
    <s v="NO"/>
    <x v="208"/>
    <n v="25"/>
    <s v="ASALARIADO"/>
    <s v="18-25"/>
    <s v="2"/>
  </r>
  <r>
    <n v="239"/>
    <s v="MUJER"/>
    <n v="448927.5"/>
    <s v="ASALARIADO"/>
    <s v="SECTOR PRIVADO"/>
    <s v="SI"/>
    <s v="NO"/>
    <x v="0"/>
    <n v="45"/>
    <n v="-0.25724666664236606"/>
    <s v="NO"/>
    <n v="0.21833580701670366"/>
    <s v="NO"/>
    <x v="209"/>
    <n v="45"/>
    <s v="ASALARIADO"/>
    <s v="36-45"/>
    <s v="3"/>
  </r>
  <r>
    <n v="240"/>
    <s v="MUJER"/>
    <n v="762579"/>
    <s v="ASALARIADO"/>
    <s v="SECTOR PRIVADO"/>
    <s v="SI"/>
    <s v="NO"/>
    <x v="0"/>
    <n v="26"/>
    <n v="0.1295374929008089"/>
    <s v="NO"/>
    <n v="-1.1225954644489089"/>
    <s v="NO"/>
    <x v="210"/>
    <n v="26"/>
    <s v="ASALARIADO"/>
    <s v="26-35"/>
    <s v="4"/>
  </r>
  <r>
    <n v="241"/>
    <s v="HOMBRE"/>
    <n v="500000"/>
    <s v="ASALARIADO"/>
    <s v="SECTOR PRIVADO"/>
    <s v="SI"/>
    <s v="NO"/>
    <x v="1"/>
    <n v="61"/>
    <n v="-0.19426582966798911"/>
    <s v="NO"/>
    <n v="1.3475410882509038"/>
    <s v="NO"/>
    <x v="211"/>
    <n v="61"/>
    <s v="ASALARIADO"/>
    <s v="56+"/>
    <s v="3"/>
  </r>
  <r>
    <n v="242"/>
    <s v="HOMBRE"/>
    <n v="606345.6"/>
    <s v="ASALARIADO"/>
    <s v="SECTOR PRIVADO"/>
    <s v="SI"/>
    <s v="NO"/>
    <x v="0"/>
    <n v="21"/>
    <n v="-6.3124121379922044E-2"/>
    <s v="NO"/>
    <n v="-1.4754721148345964"/>
    <s v="NO"/>
    <x v="212"/>
    <n v="21"/>
    <s v="ASALARIADO"/>
    <s v="18-25"/>
    <s v="3"/>
  </r>
  <r>
    <n v="243"/>
    <s v="MUJER"/>
    <n v="411069"/>
    <s v="TRABAJADOR INDEPENDIENTE"/>
    <s v="SECTOR PRIVADO"/>
    <s v="SI"/>
    <s v="NO"/>
    <x v="1"/>
    <n v="56"/>
    <n v="-0.30393245677589098"/>
    <s v="NO"/>
    <n v="0.99466443786521619"/>
    <s v="NO"/>
    <x v="213"/>
    <n v="56"/>
    <s v="TRABAJADOR INDEPENDIENTE"/>
    <s v="56+"/>
    <s v="3"/>
  </r>
  <r>
    <n v="244"/>
    <s v="HOMBRE"/>
    <n v="636770"/>
    <s v="ASALARIADO"/>
    <s v="SECTOR PRIVADO"/>
    <s v="SI"/>
    <s v="NO"/>
    <x v="0"/>
    <n v="37"/>
    <n v="-2.5605805721921428E-2"/>
    <s v="NO"/>
    <n v="-0.3462668336003964"/>
    <s v="NO"/>
    <x v="214"/>
    <n v="37"/>
    <s v="ASALARIADO"/>
    <s v="36-45"/>
    <s v="3"/>
  </r>
  <r>
    <n v="245"/>
    <s v="HOMBRE"/>
    <n v="299647"/>
    <s v="ASEGURADO VOLUNTARIO"/>
    <s v="SECTOR PRIVADO"/>
    <s v="SI"/>
    <s v="NO"/>
    <x v="0"/>
    <n v="42"/>
    <n v="-0.44133420561056785"/>
    <s v="NO"/>
    <n v="6.6098167852911317E-3"/>
    <s v="NO"/>
    <x v="65"/>
    <n v="42"/>
    <s v="ASEGURADO VOLUNTARIO"/>
    <s v="36-45"/>
    <s v="1"/>
  </r>
  <r>
    <n v="246"/>
    <s v="HOMBRE"/>
    <n v="435182.43"/>
    <s v="ASALARIADO"/>
    <s v="SECTOR PRIVADO"/>
    <s v="SI"/>
    <s v="NO"/>
    <x v="0"/>
    <n v="24"/>
    <n v="-0.2741966106018629"/>
    <s v="NO"/>
    <n v="-1.263746124603184"/>
    <s v="NO"/>
    <x v="215"/>
    <n v="24"/>
    <s v="ASALARIADO"/>
    <s v="18-25"/>
    <s v="3"/>
  </r>
  <r>
    <n v="247"/>
    <s v="MUJER"/>
    <n v="2891000"/>
    <s v="ASALARIADO"/>
    <s v="SECTOR PRIVADO"/>
    <s v="SI"/>
    <s v="NO"/>
    <x v="0"/>
    <n v="32"/>
    <n v="2.7542325051645604"/>
    <s v="ATIPICO"/>
    <n v="-0.69914348398608395"/>
    <s v="NO"/>
    <x v="216"/>
    <n v="32"/>
    <s v="ASALARIADO"/>
    <s v="26-35"/>
    <s v="4"/>
  </r>
  <r>
    <n v="248"/>
    <s v="HOMBRE"/>
    <n v="409154"/>
    <s v="ASALARIADO"/>
    <s v="SECTOR PUBLICO"/>
    <s v="SI"/>
    <s v="NO"/>
    <x v="1"/>
    <n v="36"/>
    <n v="-0.30629396840751139"/>
    <s v="NO"/>
    <n v="-0.41684216367753391"/>
    <s v="NO"/>
    <x v="217"/>
    <n v="36"/>
    <s v="ASALARIADO"/>
    <s v="36-45"/>
    <s v="3"/>
  </r>
  <r>
    <n v="249"/>
    <s v="MUJER"/>
    <n v="556132"/>
    <s v="ASALARIADO"/>
    <s v="SECTOR PUBLICO"/>
    <s v="SI"/>
    <s v="NO"/>
    <x v="0"/>
    <n v="51"/>
    <n v="-0.12504579264129706"/>
    <s v="NO"/>
    <n v="0.64178778747952869"/>
    <s v="NO"/>
    <x v="218"/>
    <n v="51"/>
    <s v="ASALARIADO"/>
    <s v="46-55"/>
    <s v="3"/>
  </r>
  <r>
    <n v="250"/>
    <s v="MUJER"/>
    <n v="173710"/>
    <s v="ASALARIADO"/>
    <s v="SECTOR PRIVADO"/>
    <s v="SI"/>
    <s v="NO"/>
    <x v="0"/>
    <n v="20"/>
    <n v="-0.59663534939718721"/>
    <s v="NO"/>
    <n v="-1.5460474449117341"/>
    <s v="NO"/>
    <x v="219"/>
    <n v="20"/>
    <s v="ASALARIADO"/>
    <s v="18-25"/>
    <s v="1"/>
  </r>
  <r>
    <n v="251"/>
    <s v="MUJER"/>
    <n v="601898.22"/>
    <s v="ASALARIADO"/>
    <s v="SECTOR PUBLICO"/>
    <s v="SI"/>
    <s v="NO"/>
    <x v="0"/>
    <n v="21"/>
    <n v="-6.8608476262551746E-2"/>
    <s v="NO"/>
    <n v="-1.4754721148345964"/>
    <s v="NO"/>
    <x v="220"/>
    <n v="21"/>
    <s v="ASALARIADO"/>
    <s v="18-25"/>
    <s v="3"/>
  </r>
  <r>
    <n v="252"/>
    <s v="HOMBRE"/>
    <n v="297046"/>
    <s v="ASEGURADO VOLUNTARIO"/>
    <s v="SECTOR PRIVADO"/>
    <s v="SI"/>
    <s v="NO"/>
    <x v="0"/>
    <n v="26"/>
    <n v="-0.44454166866740574"/>
    <s v="NO"/>
    <n v="-1.1225954644489089"/>
    <s v="NO"/>
    <x v="31"/>
    <n v="26"/>
    <s v="ASEGURADO VOLUNTARIO"/>
    <s v="26-35"/>
    <s v="1"/>
  </r>
  <r>
    <n v="253"/>
    <s v="HOMBRE"/>
    <n v="455087.65"/>
    <s v="ASALARIADO"/>
    <s v="SECTOR PRIVADO"/>
    <s v="SI"/>
    <s v="NO"/>
    <x v="0"/>
    <n v="58"/>
    <n v="-0.24965018315540716"/>
    <s v="NO"/>
    <n v="1.1358150980194912"/>
    <s v="NO"/>
    <x v="221"/>
    <n v="58"/>
    <s v="ASALARIADO"/>
    <s v="56+"/>
    <s v="3"/>
  </r>
  <r>
    <n v="254"/>
    <s v="HOMBRE"/>
    <n v="278030"/>
    <s v="CONVENIOS ESPECIALES DE TRABAJADORES INDEPENDIENTES"/>
    <s v="SECTOR PRIVADO"/>
    <s v="SI"/>
    <s v="NO"/>
    <x v="1"/>
    <n v="50"/>
    <n v="-0.46799154082766331"/>
    <s v="NO"/>
    <n v="0.57121245740239113"/>
    <s v="NO"/>
    <x v="20"/>
    <n v="50"/>
    <s v="CONVENIOS ESPECIALES DE TRABAJADORES INDEPENDIENTES"/>
    <s v="46-55"/>
    <s v="1"/>
  </r>
  <r>
    <n v="255"/>
    <s v="MUJER"/>
    <n v="1198261.6000000001"/>
    <s v="ASALARIADO"/>
    <s v="SECTOR PUBLICO"/>
    <s v="SI"/>
    <s v="NO"/>
    <x v="0"/>
    <n v="43"/>
    <n v="0.66680617571783773"/>
    <s v="NO"/>
    <n v="7.7185146862428639E-2"/>
    <s v="NO"/>
    <x v="222"/>
    <n v="43"/>
    <s v="ASALARIADO"/>
    <s v="36-45"/>
    <s v="4"/>
  </r>
  <r>
    <n v="256"/>
    <s v="MUJER"/>
    <n v="430147.81"/>
    <s v="ASALARIADO"/>
    <s v="SECTOR PRIVADO"/>
    <s v="SI"/>
    <s v="NO"/>
    <x v="0"/>
    <n v="50"/>
    <n v="-0.28040512950044699"/>
    <s v="NO"/>
    <n v="0.57121245740239113"/>
    <s v="NO"/>
    <x v="223"/>
    <n v="50"/>
    <s v="ASALARIADO"/>
    <s v="46-55"/>
    <s v="3"/>
  </r>
  <r>
    <n v="257"/>
    <s v="MUJER"/>
    <n v="500000"/>
    <s v="ASALARIADO"/>
    <s v="SECTOR PRIVADO"/>
    <s v="SI"/>
    <s v="NO"/>
    <x v="1"/>
    <n v="23"/>
    <n v="-0.19426582966798911"/>
    <s v="NO"/>
    <n v="-1.3343214546803215"/>
    <s v="NO"/>
    <x v="211"/>
    <n v="23"/>
    <s v="ASALARIADO"/>
    <s v="18-25"/>
    <s v="3"/>
  </r>
  <r>
    <n v="258"/>
    <s v="MUJER"/>
    <n v="1819625.78"/>
    <s v="ASALARIADO"/>
    <s v="SECTOR PRIVADO"/>
    <s v="SI"/>
    <s v="NO"/>
    <x v="0"/>
    <n v="38"/>
    <n v="1.433050947802569"/>
    <s v="NO"/>
    <n v="-0.27569150352325889"/>
    <s v="NO"/>
    <x v="224"/>
    <n v="38"/>
    <s v="ASALARIADO"/>
    <s v="36-45"/>
    <s v="4"/>
  </r>
  <r>
    <n v="259"/>
    <s v="MUJER"/>
    <n v="355312"/>
    <s v="ASALARIADO"/>
    <s v="SECTOR PRIVADO"/>
    <s v="SI"/>
    <s v="NO"/>
    <x v="0"/>
    <n v="56"/>
    <n v="-0.37269005679900202"/>
    <s v="NO"/>
    <n v="0.99466443786521619"/>
    <s v="NO"/>
    <x v="225"/>
    <n v="56"/>
    <s v="ASALARIADO"/>
    <s v="56+"/>
    <s v="2"/>
  </r>
  <r>
    <n v="260"/>
    <s v="HOMBRE"/>
    <n v="262016"/>
    <s v="ASALARIADO"/>
    <s v="SECTOR PRIVADO"/>
    <s v="SI"/>
    <s v="NO"/>
    <x v="0"/>
    <n v="40"/>
    <n v="-0.48773945062858692"/>
    <s v="NO"/>
    <n v="-0.13454084336898386"/>
    <s v="NO"/>
    <x v="226"/>
    <n v="40"/>
    <s v="ASALARIADO"/>
    <s v="36-45"/>
    <s v="1"/>
  </r>
  <r>
    <n v="261"/>
    <s v="HOMBRE"/>
    <n v="507212.75"/>
    <s v="ASALARIADO"/>
    <s v="SECTOR PUBLICO"/>
    <s v="SI"/>
    <s v="NO"/>
    <x v="0"/>
    <n v="62"/>
    <n v="-0.18537131634111187"/>
    <s v="NO"/>
    <n v="1.4181164183280413"/>
    <s v="NO"/>
    <x v="227"/>
    <n v="62"/>
    <s v="ASALARIADO"/>
    <s v="56+"/>
    <s v="3"/>
  </r>
  <r>
    <n v="262"/>
    <s v="HOMBRE"/>
    <n v="319590"/>
    <s v="ASALARIADO"/>
    <s v="SECTOR PRIVADO"/>
    <s v="SI"/>
    <s v="NO"/>
    <x v="0"/>
    <n v="28"/>
    <n v="-0.41674118917745806"/>
    <s v="NO"/>
    <n v="-0.98144480429463388"/>
    <s v="NO"/>
    <x v="228"/>
    <n v="28"/>
    <s v="ASALARIADO"/>
    <s v="26-35"/>
    <s v="2"/>
  </r>
  <r>
    <n v="263"/>
    <s v="HOMBRE"/>
    <n v="331181"/>
    <s v="TRABAJADOR INDEPENDIENTE"/>
    <s v="SECTOR PRIVADO"/>
    <s v="SI"/>
    <s v="NO"/>
    <x v="1"/>
    <n v="62"/>
    <n v="-0.40244756968810458"/>
    <s v="NO"/>
    <n v="1.4181164183280413"/>
    <s v="NO"/>
    <x v="229"/>
    <n v="62"/>
    <s v="TRABAJADOR INDEPENDIENTE"/>
    <s v="56+"/>
    <s v="2"/>
  </r>
  <r>
    <n v="264"/>
    <s v="HOMBRE"/>
    <n v="509509"/>
    <s v="TRABAJADOR INDEPENDIENTE"/>
    <s v="SECTOR PRIVADO"/>
    <s v="SI"/>
    <s v="NO"/>
    <x v="0"/>
    <n v="42"/>
    <n v="-0.18253966042251746"/>
    <s v="NO"/>
    <n v="6.6098167852911317E-3"/>
    <s v="NO"/>
    <x v="230"/>
    <n v="42"/>
    <s v="TRABAJADOR INDEPENDIENTE"/>
    <s v="36-45"/>
    <s v="3"/>
  </r>
  <r>
    <n v="265"/>
    <s v="MUJER"/>
    <n v="820120"/>
    <s v="ASALARIADO"/>
    <s v="SECTOR PRIVADO"/>
    <s v="SI"/>
    <s v="NO"/>
    <x v="0"/>
    <n v="27"/>
    <n v="0.20049505989562269"/>
    <s v="NO"/>
    <n v="-1.0520201343717714"/>
    <s v="NO"/>
    <x v="231"/>
    <n v="27"/>
    <s v="ASALARIADO"/>
    <s v="26-35"/>
    <s v="4"/>
  </r>
  <r>
    <n v="266"/>
    <s v="MUJER"/>
    <n v="439400"/>
    <s v="ASALARIADO"/>
    <s v="SECTOR PRIVADO"/>
    <s v="SI"/>
    <s v="NO"/>
    <x v="0"/>
    <n v="34"/>
    <n v="-0.26899564944668108"/>
    <s v="NO"/>
    <n v="-0.55799282383180893"/>
    <s v="NO"/>
    <x v="232"/>
    <n v="34"/>
    <s v="ASALARIADO"/>
    <s v="26-35"/>
    <s v="3"/>
  </r>
  <r>
    <n v="267"/>
    <s v="HOMBRE"/>
    <n v="2184000"/>
    <s v="ASALARIADO"/>
    <s v="SECTOR PRIVADO"/>
    <s v="SI"/>
    <s v="NO"/>
    <x v="0"/>
    <n v="41"/>
    <n v="1.8823846077464874"/>
    <s v="NO"/>
    <n v="-6.3965513291846368E-2"/>
    <s v="NO"/>
    <x v="233"/>
    <n v="41"/>
    <s v="ASALARIADO"/>
    <s v="36-45"/>
    <s v="4"/>
  </r>
  <r>
    <n v="268"/>
    <s v="MUJER"/>
    <n v="110000"/>
    <s v="ASALARIADO"/>
    <s v="SECTOR PRIVADO"/>
    <s v="SI"/>
    <s v="SI"/>
    <x v="0"/>
    <n v="28"/>
    <n v="-0.6752003133922444"/>
    <s v="NO"/>
    <n v="-0.98144480429463388"/>
    <s v="NO"/>
    <x v="234"/>
    <n v="28"/>
    <s v="ASALARIADO"/>
    <s v="26-35"/>
    <s v="1"/>
  </r>
  <r>
    <n v="269"/>
    <s v="HOMBRE"/>
    <n v="180000"/>
    <s v="ASALARIADO"/>
    <s v="SECTOR PRIVADO"/>
    <s v="SI"/>
    <s v="NO"/>
    <x v="0"/>
    <n v="45"/>
    <n v="-0.58887873939045499"/>
    <s v="NO"/>
    <n v="0.21833580701670366"/>
    <s v="NO"/>
    <x v="235"/>
    <n v="45"/>
    <s v="ASALARIADO"/>
    <s v="36-45"/>
    <s v="1"/>
  </r>
  <r>
    <n v="270"/>
    <s v="MUJER"/>
    <n v="350000"/>
    <s v="ASALARIADO"/>
    <s v="SECTOR PRIVADO"/>
    <s v="SI"/>
    <s v="NO"/>
    <x v="0"/>
    <n v="29"/>
    <n v="-0.37924063110039496"/>
    <s v="NO"/>
    <n v="-0.91086947421749642"/>
    <s v="NO"/>
    <x v="236"/>
    <n v="29"/>
    <s v="ASALARIADO"/>
    <s v="26-35"/>
    <s v="2"/>
  </r>
  <r>
    <n v="271"/>
    <s v="HOMBRE"/>
    <n v="281250"/>
    <s v="ASALARIADO"/>
    <s v="SECTOR PUBLICO"/>
    <s v="SI"/>
    <s v="NO"/>
    <x v="0"/>
    <n v="58"/>
    <n v="-0.46402074842358099"/>
    <s v="NO"/>
    <n v="1.1358150980194912"/>
    <s v="NO"/>
    <x v="237"/>
    <n v="58"/>
    <s v="ASALARIADO"/>
    <s v="56+"/>
    <s v="1"/>
  </r>
  <r>
    <n v="272"/>
    <s v="MUJER"/>
    <n v="829364.58"/>
    <s v="ASALARIADO"/>
    <s v="SECTOR PRIVADO"/>
    <s v="SI"/>
    <s v="NO"/>
    <x v="0"/>
    <n v="30"/>
    <n v="0.21189515556112923"/>
    <s v="NO"/>
    <n v="-0.84029414414035897"/>
    <s v="NO"/>
    <x v="238"/>
    <n v="30"/>
    <s v="ASALARIADO"/>
    <s v="26-35"/>
    <s v="4"/>
  </r>
  <r>
    <n v="273"/>
    <s v="MUJER"/>
    <n v="403983"/>
    <s v="TRABAJADOR INDEPENDIENTE"/>
    <s v="SECTOR PRIVADO"/>
    <s v="SI"/>
    <s v="NO"/>
    <x v="1"/>
    <n v="41"/>
    <n v="-0.31267066639555785"/>
    <s v="NO"/>
    <n v="-6.3965513291846368E-2"/>
    <s v="NO"/>
    <x v="239"/>
    <n v="41"/>
    <s v="TRABAJADOR INDEPENDIENTE"/>
    <s v="36-45"/>
    <s v="2"/>
  </r>
  <r>
    <n v="274"/>
    <s v="MUJER"/>
    <n v="545646"/>
    <s v="ASALARIADO"/>
    <s v="SECTOR PRIVADO"/>
    <s v="SI"/>
    <s v="NO"/>
    <x v="0"/>
    <n v="44"/>
    <n v="-0.1379767644267651"/>
    <s v="NO"/>
    <n v="0.14776047693956615"/>
    <s v="NO"/>
    <x v="240"/>
    <n v="44"/>
    <s v="ASALARIADO"/>
    <s v="36-45"/>
    <s v="3"/>
  </r>
  <r>
    <n v="275"/>
    <s v="HOMBRE"/>
    <n v="417064"/>
    <s v="ASALARIADO"/>
    <s v="SECTOR PRIVADO"/>
    <s v="SI"/>
    <s v="NO"/>
    <x v="0"/>
    <n v="59"/>
    <n v="-0.29653963054530919"/>
    <s v="NO"/>
    <n v="1.2063904280966287"/>
    <s v="NO"/>
    <x v="241"/>
    <n v="59"/>
    <s v="ASALARIADO"/>
    <s v="56+"/>
    <s v="3"/>
  </r>
  <r>
    <n v="276"/>
    <s v="HOMBRE"/>
    <n v="621333.79"/>
    <s v="ASALARIADO"/>
    <s v="SECTOR PRIVADO"/>
    <s v="SI"/>
    <s v="NO"/>
    <x v="0"/>
    <n v="47"/>
    <n v="-4.4641204919380832E-2"/>
    <s v="NO"/>
    <n v="0.35948646717097865"/>
    <s v="NO"/>
    <x v="242"/>
    <n v="47"/>
    <s v="ASALARIADO"/>
    <s v="46-55"/>
    <s v="3"/>
  </r>
  <r>
    <n v="277"/>
    <s v="HOMBRE"/>
    <n v="297046"/>
    <s v="ASEGURADO VOLUNTARIO"/>
    <s v="SECTOR PRIVADO"/>
    <s v="SI"/>
    <s v="NO"/>
    <x v="0"/>
    <n v="24"/>
    <n v="-0.44454166866740574"/>
    <s v="NO"/>
    <n v="-1.263746124603184"/>
    <s v="NO"/>
    <x v="31"/>
    <n v="24"/>
    <s v="ASEGURADO VOLUNTARIO"/>
    <s v="18-25"/>
    <s v="1"/>
  </r>
  <r>
    <n v="278"/>
    <s v="MUJER"/>
    <n v="527824.5"/>
    <s v="PENSIONADOS EN SU PROPIO SISTEMA"/>
    <s v="SECTOR PUBLICO"/>
    <s v="SI"/>
    <s v="NO"/>
    <x v="0"/>
    <n v="68"/>
    <n v="-0.15995362058494925"/>
    <s v="NO"/>
    <n v="1.8415683987908662"/>
    <s v="NO"/>
    <x v="243"/>
    <n v="68"/>
    <s v="PENSIONADOS EN SU PROPIO SISTEMA"/>
    <s v="56+"/>
    <s v="3"/>
  </r>
  <r>
    <n v="279"/>
    <s v="HOMBRE"/>
    <n v="278030"/>
    <s v="CONVENIOS ESPECIALES DE TRABAJADORES INDEPENDIENTES"/>
    <s v="SECTOR PRIVADO"/>
    <s v="SI"/>
    <s v="NO"/>
    <x v="0"/>
    <n v="43"/>
    <n v="-0.46799154082766331"/>
    <s v="NO"/>
    <n v="7.7185146862428639E-2"/>
    <s v="NO"/>
    <x v="20"/>
    <n v="43"/>
    <s v="CONVENIOS ESPECIALES DE TRABAJADORES INDEPENDIENTES"/>
    <s v="36-45"/>
    <s v="1"/>
  </r>
  <r>
    <n v="280"/>
    <s v="MUJER"/>
    <n v="300000"/>
    <s v="ASEGURADO VOLUNTARIO"/>
    <s v="SECTOR PRIVADO"/>
    <s v="SI"/>
    <s v="SI"/>
    <x v="0"/>
    <n v="57"/>
    <n v="-0.44089889824453027"/>
    <s v="NO"/>
    <n v="1.0652397679423538"/>
    <s v="NO"/>
    <x v="51"/>
    <n v="57"/>
    <s v="ASEGURADO VOLUNTARIO"/>
    <s v="56+"/>
    <s v="2"/>
  </r>
  <r>
    <n v="281"/>
    <s v="MUJER"/>
    <n v="453393.84"/>
    <s v="ASALARIADO"/>
    <s v="SECTOR PRIVADO"/>
    <s v="SI"/>
    <s v="NO"/>
    <x v="0"/>
    <n v="31"/>
    <n v="-0.25173893094483529"/>
    <s v="NO"/>
    <n v="-0.7697188140632214"/>
    <s v="NO"/>
    <x v="244"/>
    <n v="31"/>
    <s v="ASALARIADO"/>
    <s v="26-35"/>
    <s v="3"/>
  </r>
  <r>
    <n v="282"/>
    <s v="MUJER"/>
    <n v="297062"/>
    <s v="TRABAJADOR INDEPENDIENTE"/>
    <s v="SECTOR PRIVADO"/>
    <s v="SI"/>
    <s v="NO"/>
    <x v="1"/>
    <n v="40"/>
    <n v="-0.44452193802191964"/>
    <s v="NO"/>
    <n v="-0.13454084336898386"/>
    <s v="NO"/>
    <x v="111"/>
    <n v="40"/>
    <s v="TRABAJADOR INDEPENDIENTE"/>
    <s v="36-45"/>
    <s v="1"/>
  </r>
  <r>
    <n v="283"/>
    <s v="MUJER"/>
    <n v="245436.97"/>
    <s v="ASALARIADO"/>
    <s v="SECTOR PRIVADO"/>
    <s v="SI"/>
    <s v="NO"/>
    <x v="0"/>
    <n v="27"/>
    <n v="-0.50818413584319966"/>
    <s v="NO"/>
    <n v="-1.0520201343717714"/>
    <s v="NO"/>
    <x v="245"/>
    <n v="27"/>
    <s v="ASALARIADO"/>
    <s v="26-35"/>
    <s v="1"/>
  </r>
  <r>
    <n v="284"/>
    <s v="HOMBRE"/>
    <n v="2005101"/>
    <s v="ASALARIADO"/>
    <s v="SECTOR PRIVADO"/>
    <s v="SI"/>
    <s v="NO"/>
    <x v="0"/>
    <n v="32"/>
    <n v="1.6617725610701142"/>
    <s v="NO"/>
    <n v="-0.69914348398608395"/>
    <s v="NO"/>
    <x v="246"/>
    <n v="32"/>
    <s v="ASALARIADO"/>
    <s v="26-35"/>
    <s v="4"/>
  </r>
  <r>
    <n v="285"/>
    <s v="MUJER"/>
    <n v="342332"/>
    <s v="TRABAJADOR INDEPENDIENTE"/>
    <s v="SECTOR PRIVADO"/>
    <s v="SI"/>
    <s v="NO"/>
    <x v="0"/>
    <n v="61"/>
    <n v="-0.38869654294961953"/>
    <s v="NO"/>
    <n v="1.3475410882509038"/>
    <s v="NO"/>
    <x v="247"/>
    <n v="61"/>
    <s v="TRABAJADOR INDEPENDIENTE"/>
    <s v="56+"/>
    <s v="2"/>
  </r>
  <r>
    <n v="286"/>
    <s v="HOMBRE"/>
    <n v="1000000"/>
    <s v="ASALARIADO"/>
    <s v="SECTOR PRIVADO"/>
    <s v="SI"/>
    <s v="NO"/>
    <x v="1"/>
    <n v="52"/>
    <n v="0.42231684177336382"/>
    <s v="NO"/>
    <n v="0.71236311755666615"/>
    <s v="NO"/>
    <x v="248"/>
    <n v="52"/>
    <s v="ASALARIADO"/>
    <s v="46-55"/>
    <s v="4"/>
  </r>
  <r>
    <n v="287"/>
    <s v="HOMBRE"/>
    <n v="347514.23"/>
    <s v="ASALARIADO"/>
    <s v="SECTOR PRIVADO"/>
    <s v="SI"/>
    <s v="NO"/>
    <x v="0"/>
    <n v="30"/>
    <n v="-0.38230599651477254"/>
    <s v="NO"/>
    <n v="-0.84029414414035897"/>
    <s v="NO"/>
    <x v="249"/>
    <n v="30"/>
    <s v="ASALARIADO"/>
    <s v="26-35"/>
    <s v="2"/>
  </r>
  <r>
    <n v="288"/>
    <s v="MUJER"/>
    <n v="750000"/>
    <s v="ASALARIADO"/>
    <s v="SECTOR PRIVADO"/>
    <s v="SI"/>
    <s v="NO"/>
    <x v="1"/>
    <n v="28"/>
    <n v="0.11402550605268735"/>
    <s v="NO"/>
    <n v="-0.98144480429463388"/>
    <s v="NO"/>
    <x v="250"/>
    <n v="28"/>
    <s v="ASALARIADO"/>
    <s v="26-35"/>
    <s v="4"/>
  </r>
  <r>
    <n v="289"/>
    <s v="HOMBRE"/>
    <n v="336364.94"/>
    <s v="ASALARIADO"/>
    <s v="SECTOR PRIVADO"/>
    <s v="SI"/>
    <s v="NO"/>
    <x v="0"/>
    <n v="24"/>
    <n v="-0.39605491454052122"/>
    <s v="NO"/>
    <n v="-1.263746124603184"/>
    <s v="NO"/>
    <x v="251"/>
    <n v="24"/>
    <s v="ASALARIADO"/>
    <s v="18-25"/>
    <s v="2"/>
  </r>
  <r>
    <n v="290"/>
    <s v="HOMBRE"/>
    <n v="351055"/>
    <s v="TRABAJADOR INDEPENDIENTE"/>
    <s v="SECTOR PRIVADO"/>
    <s v="SI"/>
    <s v="NO"/>
    <x v="1"/>
    <n v="51"/>
    <n v="-0.37793964166365368"/>
    <s v="NO"/>
    <n v="0.64178778747952869"/>
    <s v="NO"/>
    <x v="252"/>
    <n v="51"/>
    <s v="TRABAJADOR INDEPENDIENTE"/>
    <s v="46-55"/>
    <s v="2"/>
  </r>
  <r>
    <n v="291"/>
    <s v="HOMBRE"/>
    <n v="345385"/>
    <s v="ASALARIADO"/>
    <s v="SECTOR PRIVADO"/>
    <s v="SI"/>
    <s v="NO"/>
    <x v="0"/>
    <n v="32"/>
    <n v="-0.38493168915779863"/>
    <s v="NO"/>
    <n v="-0.69914348398608395"/>
    <s v="NO"/>
    <x v="253"/>
    <n v="32"/>
    <s v="ASALARIADO"/>
    <s v="26-35"/>
    <s v="2"/>
  </r>
  <r>
    <n v="292"/>
    <s v="HOMBRE"/>
    <n v="396805"/>
    <s v="ASALARIADO"/>
    <s v="SECTOR PRIVADO"/>
    <s v="SI"/>
    <s v="NO"/>
    <x v="0"/>
    <n v="40"/>
    <n v="-0.32152232722676993"/>
    <s v="NO"/>
    <n v="-0.13454084336898386"/>
    <s v="NO"/>
    <x v="254"/>
    <n v="40"/>
    <s v="ASALARIADO"/>
    <s v="36-45"/>
    <s v="2"/>
  </r>
  <r>
    <n v="293"/>
    <s v="MUJER"/>
    <n v="297045"/>
    <s v="TRABAJADOR INDEPENDIENTE"/>
    <s v="SECTOR PRIVADO"/>
    <s v="SI"/>
    <s v="NO"/>
    <x v="1"/>
    <n v="62"/>
    <n v="-0.44454290183274864"/>
    <s v="NO"/>
    <n v="1.4181164183280413"/>
    <s v="NO"/>
    <x v="166"/>
    <n v="62"/>
    <s v="TRABAJADOR INDEPENDIENTE"/>
    <s v="56+"/>
    <s v="1"/>
  </r>
  <r>
    <n v="294"/>
    <s v="HOMBRE"/>
    <n v="1313852.97"/>
    <s v="ASALARIADO"/>
    <s v="SECTOR PRIVADO"/>
    <s v="SI"/>
    <s v="NO"/>
    <x v="0"/>
    <n v="52"/>
    <n v="0.80934944713816936"/>
    <s v="NO"/>
    <n v="0.71236311755666615"/>
    <s v="NO"/>
    <x v="255"/>
    <n v="52"/>
    <s v="ASALARIADO"/>
    <s v="46-55"/>
    <s v="4"/>
  </r>
  <r>
    <n v="295"/>
    <s v="HOMBRE"/>
    <n v="328192"/>
    <s v="TRABAJADOR INDEPENDIENTE"/>
    <s v="SECTOR PRIVADO"/>
    <s v="SI"/>
    <s v="SI"/>
    <x v="1"/>
    <n v="32"/>
    <n v="-0.406133500897981"/>
    <s v="NO"/>
    <n v="-0.69914348398608395"/>
    <s v="NO"/>
    <x v="256"/>
    <n v="32"/>
    <s v="TRABAJADOR INDEPENDIENTE"/>
    <s v="26-35"/>
    <s v="2"/>
  </r>
  <r>
    <n v="296"/>
    <s v="MUJER"/>
    <n v="478452"/>
    <s v="TRABAJADOR INDEPENDIENTE"/>
    <s v="SECTOR PRIVADO"/>
    <s v="SI"/>
    <s v="NO"/>
    <x v="1"/>
    <n v="58"/>
    <n v="-0.22083807647642564"/>
    <s v="NO"/>
    <n v="1.1358150980194912"/>
    <s v="NO"/>
    <x v="257"/>
    <n v="58"/>
    <s v="TRABAJADOR INDEPENDIENTE"/>
    <s v="56+"/>
    <s v="3"/>
  </r>
  <r>
    <n v="297"/>
    <s v="HOMBRE"/>
    <n v="299647"/>
    <s v="TRABAJADOR INDEPENDIENTE"/>
    <s v="SECTOR PRIVADO"/>
    <s v="SI"/>
    <s v="NO"/>
    <x v="1"/>
    <n v="57"/>
    <n v="-0.44133420561056785"/>
    <s v="NO"/>
    <n v="1.0652397679423538"/>
    <s v="NO"/>
    <x v="65"/>
    <n v="57"/>
    <s v="TRABAJADOR INDEPENDIENTE"/>
    <s v="56+"/>
    <s v="1"/>
  </r>
  <r>
    <n v="298"/>
    <s v="HOMBRE"/>
    <n v="263360.19"/>
    <s v="ASALARIADO"/>
    <s v="SECTOR PRIVADO"/>
    <s v="SI"/>
    <s v="NO"/>
    <x v="0"/>
    <n v="24"/>
    <n v="-0.48608184210633743"/>
    <s v="NO"/>
    <n v="-1.263746124603184"/>
    <s v="NO"/>
    <x v="258"/>
    <n v="24"/>
    <s v="ASALARIADO"/>
    <s v="18-25"/>
    <s v="1"/>
  </r>
  <r>
    <n v="299"/>
    <s v="MUJER"/>
    <n v="2312395"/>
    <s v="ASALARIADO"/>
    <s v="SECTOR PUBLICO"/>
    <s v="SI"/>
    <s v="NO"/>
    <x v="0"/>
    <n v="61"/>
    <n v="2.0407168719459126"/>
    <s v="ATIPICO"/>
    <n v="1.3475410882509038"/>
    <s v="NO"/>
    <x v="259"/>
    <n v="61"/>
    <s v="ASALARIADO"/>
    <s v="56+"/>
    <s v="4"/>
  </r>
  <r>
    <n v="300"/>
    <s v="HOMBRE"/>
    <n v="300000"/>
    <s v="ASALARIADO"/>
    <s v="SECTOR PRIVADO"/>
    <s v="SI"/>
    <s v="NO"/>
    <x v="0"/>
    <n v="26"/>
    <n v="-0.44089889824453027"/>
    <s v="NO"/>
    <n v="-1.1225954644489089"/>
    <s v="NO"/>
    <x v="51"/>
    <n v="26"/>
    <s v="ASALARIADO"/>
    <s v="26-35"/>
    <s v="2"/>
  </r>
  <r>
    <n v="301"/>
    <s v="HOMBRE"/>
    <n v="1819599"/>
    <s v="PENSIONADOS EN SU PROPIO SISTEMA"/>
    <s v="SECTOR PUBLICO"/>
    <s v="SI"/>
    <s v="NO"/>
    <x v="0"/>
    <n v="80"/>
    <n v="1.4330179236346865"/>
    <s v="NO"/>
    <n v="2.6884723597165161"/>
    <s v="ATIPICO"/>
    <x v="260"/>
    <n v="80"/>
    <s v="PENSIONADOS EN SU PROPIO SISTEMA"/>
    <s v="56+"/>
    <s v="4"/>
  </r>
  <r>
    <n v="302"/>
    <s v="HOMBRE"/>
    <n v="551500"/>
    <s v="ASALARIADO"/>
    <s v="SECTOR PRIVADO"/>
    <s v="SI"/>
    <s v="NO"/>
    <x v="0"/>
    <n v="34"/>
    <n v="-0.13075781450952975"/>
    <s v="NO"/>
    <n v="-0.55799282383180893"/>
    <s v="NO"/>
    <x v="261"/>
    <n v="34"/>
    <s v="ASALARIADO"/>
    <s v="26-35"/>
    <s v="3"/>
  </r>
  <r>
    <n v="303"/>
    <s v="MUJER"/>
    <n v="338775.81"/>
    <s v="ASALARIADO"/>
    <s v="SECTOR PRIVADO"/>
    <s v="SI"/>
    <s v="NO"/>
    <x v="0"/>
    <n v="46"/>
    <n v="-0.3930819132103256"/>
    <s v="NO"/>
    <n v="0.28891113709384114"/>
    <s v="NO"/>
    <x v="262"/>
    <n v="46"/>
    <s v="ASALARIADO"/>
    <s v="46-55"/>
    <s v="2"/>
  </r>
  <r>
    <n v="304"/>
    <s v="MUJER"/>
    <n v="278030"/>
    <s v="CONVENIOS ESPECIALES DE TRABAJADORES INDEPENDIENTES"/>
    <s v="SECTOR PRIVADO"/>
    <s v="SI"/>
    <s v="NO"/>
    <x v="0"/>
    <n v="70"/>
    <n v="-0.46799154082766331"/>
    <s v="NO"/>
    <n v="1.9827190589451413"/>
    <s v="ATIPICO"/>
    <x v="20"/>
    <n v="70"/>
    <s v="CONVENIOS ESPECIALES DE TRABAJADORES INDEPENDIENTES"/>
    <s v="56+"/>
    <s v="1"/>
  </r>
  <r>
    <n v="305"/>
    <s v="MUJER"/>
    <n v="1068785"/>
    <s v="PENSIONADOS EN SU PROPIO SISTEMA"/>
    <s v="SECTOR PUBLICO"/>
    <s v="SI"/>
    <s v="NO"/>
    <x v="0"/>
    <n v="63"/>
    <n v="0.50714011988355068"/>
    <s v="NO"/>
    <n v="1.4886917484051787"/>
    <s v="NO"/>
    <x v="263"/>
    <n v="63"/>
    <s v="PENSIONADOS EN SU PROPIO SISTEMA"/>
    <s v="56+"/>
    <s v="4"/>
  </r>
  <r>
    <n v="306"/>
    <s v="HOMBRE"/>
    <n v="2549958.42"/>
    <s v="ASALARIADO"/>
    <s v="SECTOR PRIVADO"/>
    <s v="SI"/>
    <s v="NO"/>
    <x v="0"/>
    <n v="41"/>
    <n v="2.3336718482266008"/>
    <s v="ATIPICO"/>
    <n v="-6.3965513291846368E-2"/>
    <s v="NO"/>
    <x v="264"/>
    <n v="41"/>
    <s v="ASALARIADO"/>
    <s v="36-45"/>
    <s v="4"/>
  </r>
  <r>
    <n v="307"/>
    <s v="HOMBRE"/>
    <n v="181084"/>
    <s v="ASALARIADO"/>
    <s v="SECTOR PRIVADO"/>
    <s v="SI"/>
    <s v="NO"/>
    <x v="0"/>
    <n v="55"/>
    <n v="-0.58754198815877012"/>
    <s v="NO"/>
    <n v="0.92408910778807873"/>
    <s v="NO"/>
    <x v="265"/>
    <n v="55"/>
    <s v="ASALARIADO"/>
    <s v="46-55"/>
    <s v="1"/>
  </r>
  <r>
    <n v="308"/>
    <s v="HOMBRE"/>
    <n v="1059381.6000000001"/>
    <s v="ASALARIADO"/>
    <s v="SECTOR PRIVADO"/>
    <s v="SI"/>
    <s v="NO"/>
    <x v="0"/>
    <n v="28"/>
    <n v="0.49554417289828756"/>
    <s v="NO"/>
    <n v="-0.98144480429463388"/>
    <s v="NO"/>
    <x v="266"/>
    <n v="28"/>
    <s v="ASALARIADO"/>
    <s v="26-35"/>
    <s v="4"/>
  </r>
  <r>
    <n v="309"/>
    <s v="HOMBRE"/>
    <n v="343178"/>
    <s v="ASALARIADO"/>
    <s v="SECTOR PRIVADO"/>
    <s v="SI"/>
    <s v="NO"/>
    <x v="1"/>
    <n v="32"/>
    <n v="-0.38765328506954078"/>
    <s v="NO"/>
    <n v="-0.69914348398608395"/>
    <s v="NO"/>
    <x v="267"/>
    <n v="32"/>
    <s v="ASALARIADO"/>
    <s v="26-35"/>
    <s v="2"/>
  </r>
  <r>
    <n v="310"/>
    <s v="HOMBRE"/>
    <n v="606620"/>
    <s v="ASALARIADO"/>
    <s v="SECTOR PRIVADO"/>
    <s v="SI"/>
    <s v="NO"/>
    <x v="0"/>
    <n v="20"/>
    <n v="-6.2785740809835011E-2"/>
    <s v="NO"/>
    <n v="-1.5460474449117341"/>
    <s v="NO"/>
    <x v="268"/>
    <n v="20"/>
    <s v="ASALARIADO"/>
    <s v="18-25"/>
    <s v="3"/>
  </r>
  <r>
    <n v="311"/>
    <s v="HOMBRE"/>
    <n v="320524.5"/>
    <s v="ASALARIADO"/>
    <s v="SECTOR PRIVADO"/>
    <s v="SI"/>
    <s v="NO"/>
    <x v="0"/>
    <n v="29"/>
    <n v="-0.41558879616453415"/>
    <s v="NO"/>
    <n v="-0.91086947421749642"/>
    <s v="NO"/>
    <x v="269"/>
    <n v="29"/>
    <s v="ASALARIADO"/>
    <s v="26-35"/>
    <s v="2"/>
  </r>
  <r>
    <n v="312"/>
    <s v="MUJER"/>
    <n v="1171666.67"/>
    <s v="ASALARIADO"/>
    <s v="SECTOR PRIVADO"/>
    <s v="SI"/>
    <s v="NO"/>
    <x v="0"/>
    <n v="51"/>
    <n v="0.63401022974544596"/>
    <s v="NO"/>
    <n v="0.64178778747952869"/>
    <s v="NO"/>
    <x v="270"/>
    <n v="51"/>
    <s v="ASALARIADO"/>
    <s v="46-55"/>
    <s v="4"/>
  </r>
  <r>
    <n v="313"/>
    <s v="MUJER"/>
    <n v="113848"/>
    <s v="ASALARIADO"/>
    <s v="SECTOR PRIVADO"/>
    <s v="SI"/>
    <s v="NO"/>
    <x v="0"/>
    <n v="31"/>
    <n v="-0.67045509315283169"/>
    <s v="NO"/>
    <n v="-0.7697188140632214"/>
    <s v="NO"/>
    <x v="271"/>
    <n v="31"/>
    <s v="ASALARIADO"/>
    <s v="26-35"/>
    <s v="1"/>
  </r>
  <r>
    <n v="314"/>
    <s v="HOMBRE"/>
    <n v="391476"/>
    <s v="ASALARIADO"/>
    <s v="SECTOR PUBLICO"/>
    <s v="SI"/>
    <s v="NO"/>
    <x v="0"/>
    <n v="60"/>
    <n v="-0.32809386533899187"/>
    <s v="NO"/>
    <n v="1.2769657581737661"/>
    <s v="NO"/>
    <x v="272"/>
    <n v="60"/>
    <s v="ASALARIADO"/>
    <s v="56+"/>
    <s v="2"/>
  </r>
  <r>
    <n v="315"/>
    <s v="MUJER"/>
    <n v="558250"/>
    <s v="ASALARIADO"/>
    <s v="SECTOR PRIVADO"/>
    <s v="SI"/>
    <s v="NO"/>
    <x v="0"/>
    <n v="28"/>
    <n v="-0.12243394844507148"/>
    <s v="NO"/>
    <n v="-0.98144480429463388"/>
    <s v="NO"/>
    <x v="273"/>
    <n v="28"/>
    <s v="ASALARIADO"/>
    <s v="26-35"/>
    <s v="3"/>
  </r>
  <r>
    <n v="316"/>
    <s v="HOMBRE"/>
    <n v="313164"/>
    <s v="ASALARIADO"/>
    <s v="SECTOR PRIVADO"/>
    <s v="SI"/>
    <s v="NO"/>
    <x v="0"/>
    <n v="56"/>
    <n v="-0.42466550967082234"/>
    <s v="NO"/>
    <n v="0.99466443786521619"/>
    <s v="NO"/>
    <x v="274"/>
    <n v="56"/>
    <s v="ASALARIADO"/>
    <s v="56+"/>
    <s v="2"/>
  </r>
  <r>
    <n v="317"/>
    <s v="HOMBRE"/>
    <n v="433000"/>
    <s v="ASALARIADO"/>
    <s v="SECTOR PRIVADO"/>
    <s v="SI"/>
    <s v="NO"/>
    <x v="0"/>
    <n v="45"/>
    <n v="-0.27688790764113036"/>
    <s v="NO"/>
    <n v="0.21833580701670366"/>
    <s v="NO"/>
    <x v="275"/>
    <n v="45"/>
    <s v="ASALARIADO"/>
    <s v="36-45"/>
    <s v="3"/>
  </r>
  <r>
    <n v="318"/>
    <s v="HOMBRE"/>
    <n v="124453.88"/>
    <s v="ASALARIADO"/>
    <s v="SECTOR PRIVADO"/>
    <s v="SI"/>
    <s v="NO"/>
    <x v="0"/>
    <n v="40"/>
    <n v="-0.65737628950605886"/>
    <s v="NO"/>
    <n v="-0.13454084336898386"/>
    <s v="NO"/>
    <x v="276"/>
    <n v="40"/>
    <s v="ASALARIADO"/>
    <s v="36-45"/>
    <s v="1"/>
  </r>
  <r>
    <n v="319"/>
    <s v="MUJER"/>
    <n v="382136"/>
    <s v="TRABAJADOR INDEPENDIENTE"/>
    <s v="SECTOR PRIVADO"/>
    <s v="SI"/>
    <s v="NO"/>
    <x v="1"/>
    <n v="42"/>
    <n v="-0.33961162964151631"/>
    <s v="NO"/>
    <n v="6.6098167852911317E-3"/>
    <s v="NO"/>
    <x v="277"/>
    <n v="42"/>
    <s v="TRABAJADOR INDEPENDIENTE"/>
    <s v="36-45"/>
    <s v="2"/>
  </r>
  <r>
    <n v="320"/>
    <s v="HOMBRE"/>
    <n v="297046"/>
    <s v="TRABAJADOR INDEPENDIENTE"/>
    <s v="SECTOR PRIVADO"/>
    <s v="SI"/>
    <s v="NO"/>
    <x v="0"/>
    <n v="50"/>
    <n v="-0.44454166866740574"/>
    <s v="NO"/>
    <n v="0.57121245740239113"/>
    <s v="NO"/>
    <x v="31"/>
    <n v="50"/>
    <s v="TRABAJADOR INDEPENDIENTE"/>
    <s v="46-55"/>
    <s v="1"/>
  </r>
  <r>
    <n v="321"/>
    <s v="HOMBRE"/>
    <n v="401814.2"/>
    <s v="ASALARIADO"/>
    <s v="SECTOR PRIVADO"/>
    <s v="SI"/>
    <s v="NO"/>
    <x v="0"/>
    <n v="46"/>
    <n v="-0.31534515539120184"/>
    <s v="NO"/>
    <n v="0.28891113709384114"/>
    <s v="NO"/>
    <x v="278"/>
    <n v="46"/>
    <s v="ASALARIADO"/>
    <s v="46-55"/>
    <s v="2"/>
  </r>
  <r>
    <n v="322"/>
    <s v="MUJER"/>
    <n v="1103954"/>
    <s v="ASALARIADO"/>
    <s v="SECTOR PUBLICO"/>
    <s v="SI"/>
    <s v="NO"/>
    <x v="1"/>
    <n v="60"/>
    <n v="0.5505093118273926"/>
    <s v="NO"/>
    <n v="1.2769657581737661"/>
    <s v="NO"/>
    <x v="279"/>
    <n v="60"/>
    <s v="ASALARIADO"/>
    <s v="56+"/>
    <s v="4"/>
  </r>
  <r>
    <n v="323"/>
    <s v="HOMBRE"/>
    <n v="207648"/>
    <s v="ASALARIADO"/>
    <s v="SECTOR PRIVADO"/>
    <s v="SI"/>
    <s v="NO"/>
    <x v="0"/>
    <n v="28"/>
    <n v="-0.55478418399043394"/>
    <s v="NO"/>
    <n v="-0.98144480429463388"/>
    <s v="NO"/>
    <x v="280"/>
    <n v="28"/>
    <s v="ASALARIADO"/>
    <s v="26-35"/>
    <s v="1"/>
  </r>
  <r>
    <n v="324"/>
    <s v="HOMBRE"/>
    <n v="719752.5"/>
    <s v="ASALARIADO"/>
    <s v="SECTOR PUBLICO"/>
    <s v="SI"/>
    <s v="NO"/>
    <x v="0"/>
    <n v="39"/>
    <n v="7.6725337343842709E-2"/>
    <s v="NO"/>
    <n v="-0.20511617344612137"/>
    <s v="NO"/>
    <x v="281"/>
    <n v="39"/>
    <s v="ASALARIADO"/>
    <s v="36-45"/>
    <s v="4"/>
  </r>
  <r>
    <n v="325"/>
    <s v="MUJER"/>
    <n v="140000"/>
    <s v="ASALARIADO"/>
    <s v="SECTOR PRIVADO"/>
    <s v="SI"/>
    <s v="SI"/>
    <x v="1"/>
    <n v="49"/>
    <n v="-0.63820535310576321"/>
    <s v="NO"/>
    <n v="0.50063712732525367"/>
    <s v="NO"/>
    <x v="282"/>
    <n v="49"/>
    <s v="ASALARIADO"/>
    <s v="46-55"/>
    <s v="1"/>
  </r>
  <r>
    <n v="326"/>
    <s v="MUJER"/>
    <n v="1883093.97"/>
    <s v="ASALARIADO"/>
    <s v="SECTOR PRIVADO"/>
    <s v="SI"/>
    <s v="NO"/>
    <x v="0"/>
    <n v="34"/>
    <n v="1.5113177200860637"/>
    <s v="NO"/>
    <n v="-0.55799282383180893"/>
    <s v="NO"/>
    <x v="283"/>
    <n v="34"/>
    <s v="ASALARIADO"/>
    <s v="26-35"/>
    <s v="4"/>
  </r>
  <r>
    <n v="327"/>
    <s v="MUJER"/>
    <n v="1366089.12"/>
    <s v="PENSIONADOS EN SU PROPIO SISTEMA"/>
    <s v="SECTOR PUBLICO"/>
    <s v="SI"/>
    <s v="SI"/>
    <x v="0"/>
    <n v="73"/>
    <n v="0.87376525696379193"/>
    <s v="NO"/>
    <n v="2.1944450491765539"/>
    <s v="ATIPICO"/>
    <x v="284"/>
    <n v="73"/>
    <s v="PENSIONADOS EN SU PROPIO SISTEMA"/>
    <s v="56+"/>
    <s v="4"/>
  </r>
  <r>
    <n v="328"/>
    <s v="HOMBRE"/>
    <n v="298155"/>
    <s v="TRABAJADOR INDEPENDIENTE"/>
    <s v="SECTOR PRIVADO"/>
    <s v="SI"/>
    <s v="NO"/>
    <x v="1"/>
    <n v="39"/>
    <n v="-0.44317408830214883"/>
    <s v="NO"/>
    <n v="-0.20511617344612137"/>
    <s v="NO"/>
    <x v="101"/>
    <n v="39"/>
    <s v="TRABAJADOR INDEPENDIENTE"/>
    <s v="36-45"/>
    <s v="1"/>
  </r>
  <r>
    <n v="329"/>
    <s v="HOMBRE"/>
    <n v="499999"/>
    <s v="ASALARIADO"/>
    <s v="SECTOR PRIVADO"/>
    <s v="SI"/>
    <s v="NO"/>
    <x v="0"/>
    <n v="31"/>
    <n v="-0.19426706283333198"/>
    <s v="NO"/>
    <n v="-0.7697188140632214"/>
    <s v="NO"/>
    <x v="285"/>
    <n v="31"/>
    <s v="ASALARIADO"/>
    <s v="26-35"/>
    <s v="3"/>
  </r>
  <r>
    <n v="330"/>
    <s v="HOMBRE"/>
    <n v="1340908"/>
    <s v="ASALARIADO"/>
    <s v="SECTOR PUBLICO"/>
    <s v="SI"/>
    <s v="NO"/>
    <x v="0"/>
    <n v="54"/>
    <n v="0.84271277248482124"/>
    <s v="NO"/>
    <n v="0.85351377771094117"/>
    <s v="NO"/>
    <x v="286"/>
    <n v="54"/>
    <s v="ASALARIADO"/>
    <s v="46-55"/>
    <s v="4"/>
  </r>
  <r>
    <n v="331"/>
    <s v="HOMBRE"/>
    <n v="300000"/>
    <s v="ASALARIADO"/>
    <s v="SECTOR PRIVADO"/>
    <s v="SI"/>
    <s v="SI"/>
    <x v="0"/>
    <n v="28"/>
    <n v="-0.44089889824453027"/>
    <s v="NO"/>
    <n v="-0.98144480429463388"/>
    <s v="NO"/>
    <x v="51"/>
    <n v="28"/>
    <s v="ASALARIADO"/>
    <s v="26-35"/>
    <s v="2"/>
  </r>
  <r>
    <n v="332"/>
    <s v="MUJER"/>
    <n v="297046"/>
    <s v="ASEGURADO VOLUNTARIO"/>
    <s v="SECTOR PRIVADO"/>
    <s v="SI"/>
    <s v="SI"/>
    <x v="0"/>
    <n v="27"/>
    <n v="-0.44454166866740574"/>
    <s v="NO"/>
    <n v="-1.0520201343717714"/>
    <s v="NO"/>
    <x v="31"/>
    <n v="27"/>
    <s v="ASEGURADO VOLUNTARIO"/>
    <s v="26-35"/>
    <s v="1"/>
  </r>
  <r>
    <n v="333"/>
    <s v="HOMBRE"/>
    <n v="304232.90000000002"/>
    <s v="ASALARIADO"/>
    <s v="SECTOR PRIVADO"/>
    <s v="SI"/>
    <s v="SI"/>
    <x v="0"/>
    <n v="24"/>
    <n v="-0.43567903266464203"/>
    <s v="NO"/>
    <n v="-1.263746124603184"/>
    <s v="NO"/>
    <x v="287"/>
    <n v="24"/>
    <s v="ASALARIADO"/>
    <s v="18-25"/>
    <s v="2"/>
  </r>
  <r>
    <n v="334"/>
    <s v="HOMBRE"/>
    <n v="509509"/>
    <s v="TRABAJADOR INDEPENDIENTE"/>
    <s v="SECTOR PRIVADO"/>
    <s v="SI"/>
    <s v="NO"/>
    <x v="1"/>
    <n v="35"/>
    <n v="-0.18253966042251746"/>
    <s v="NO"/>
    <n v="-0.48741749375467142"/>
    <s v="NO"/>
    <x v="230"/>
    <n v="35"/>
    <s v="TRABAJADOR INDEPENDIENTE"/>
    <s v="26-35"/>
    <s v="3"/>
  </r>
  <r>
    <n v="335"/>
    <s v="HOMBRE"/>
    <n v="1202425"/>
    <s v="ASALARIADO"/>
    <s v="SECTOR PUBLICO"/>
    <s v="SI"/>
    <s v="NO"/>
    <x v="0"/>
    <n v="40"/>
    <n v="0.67194033630639549"/>
    <s v="NO"/>
    <n v="-0.13454084336898386"/>
    <s v="NO"/>
    <x v="288"/>
    <n v="40"/>
    <s v="ASALARIADO"/>
    <s v="36-45"/>
    <s v="4"/>
  </r>
  <r>
    <n v="336"/>
    <s v="HOMBRE"/>
    <n v="591445.27"/>
    <s v="ASALARIADO"/>
    <s v="SECTOR PRIVADO"/>
    <s v="SI"/>
    <s v="NO"/>
    <x v="0"/>
    <n v="30"/>
    <n v="-8.1498691933437464E-2"/>
    <s v="NO"/>
    <n v="-0.84029414414035897"/>
    <s v="NO"/>
    <x v="289"/>
    <n v="30"/>
    <s v="ASALARIADO"/>
    <s v="26-35"/>
    <s v="3"/>
  </r>
  <r>
    <n v="337"/>
    <s v="MUJER"/>
    <n v="1953183.27"/>
    <s v="ASALARIADO"/>
    <s v="SECTOR PRIVADO"/>
    <s v="SI"/>
    <s v="NO"/>
    <x v="0"/>
    <n v="36"/>
    <n v="1.5977494157529726"/>
    <s v="NO"/>
    <n v="-0.41684216367753391"/>
    <s v="NO"/>
    <x v="290"/>
    <n v="36"/>
    <s v="ASALARIADO"/>
    <s v="36-45"/>
    <s v="4"/>
  </r>
  <r>
    <n v="338"/>
    <s v="MUJER"/>
    <n v="570798.64"/>
    <s v="ASALARIADO"/>
    <s v="SECTOR PRIVADO"/>
    <s v="SI"/>
    <s v="NO"/>
    <x v="0"/>
    <n v="26"/>
    <n v="-0.10695940049675982"/>
    <s v="NO"/>
    <n v="-1.1225954644489089"/>
    <s v="NO"/>
    <x v="291"/>
    <n v="26"/>
    <s v="ASALARIADO"/>
    <s v="26-35"/>
    <s v="3"/>
  </r>
  <r>
    <n v="339"/>
    <s v="MUJER"/>
    <n v="539203"/>
    <s v="ASALARIADO"/>
    <s v="SECTOR PRIVADO"/>
    <s v="SI"/>
    <s v="NO"/>
    <x v="0"/>
    <n v="29"/>
    <n v="-0.14592204873095838"/>
    <s v="NO"/>
    <n v="-0.91086947421749642"/>
    <s v="NO"/>
    <x v="292"/>
    <n v="29"/>
    <s v="ASALARIADO"/>
    <s v="26-35"/>
    <s v="3"/>
  </r>
  <r>
    <n v="340"/>
    <s v="MUJER"/>
    <n v="359544.27"/>
    <s v="CONVENIOS ESPECIALES DE ASEGURADOS VOLUNTARIOS"/>
    <s v="SECTOR PRIVADO"/>
    <s v="SI"/>
    <s v="SI"/>
    <x v="0"/>
    <n v="32"/>
    <n v="-0.36747096811327984"/>
    <s v="NO"/>
    <n v="-0.69914348398608395"/>
    <s v="NO"/>
    <x v="293"/>
    <n v="32"/>
    <s v="CONVENIOS ESPECIALES DE ASEGURADOS VOLUNTARIOS"/>
    <s v="26-35"/>
    <s v="2"/>
  </r>
  <r>
    <n v="341"/>
    <s v="MUJER"/>
    <n v="516446.5"/>
    <s v="ASALARIADO"/>
    <s v="SECTOR PUBLICO"/>
    <s v="SI"/>
    <s v="NO"/>
    <x v="0"/>
    <n v="33"/>
    <n v="-0.17398457585626867"/>
    <s v="NO"/>
    <n v="-0.62856815390894638"/>
    <s v="NO"/>
    <x v="294"/>
    <n v="33"/>
    <s v="ASALARIADO"/>
    <s v="26-35"/>
    <s v="3"/>
  </r>
  <r>
    <n v="342"/>
    <s v="MUJER"/>
    <n v="378355"/>
    <s v="ASALARIADO"/>
    <s v="SECTOR PRIVADO"/>
    <s v="SI"/>
    <s v="SI"/>
    <x v="0"/>
    <n v="62"/>
    <n v="-0.34427422780295586"/>
    <s v="NO"/>
    <n v="1.4181164183280413"/>
    <s v="NO"/>
    <x v="295"/>
    <n v="62"/>
    <s v="ASALARIADO"/>
    <s v="56+"/>
    <s v="2"/>
  </r>
  <r>
    <n v="343"/>
    <s v="HOMBRE"/>
    <n v="454558.2"/>
    <s v="ASALARIADO"/>
    <s v="SECTOR PUBLICO"/>
    <s v="SI"/>
    <s v="NO"/>
    <x v="0"/>
    <n v="34"/>
    <n v="-0.25030308254619643"/>
    <s v="NO"/>
    <n v="-0.55799282383180893"/>
    <s v="NO"/>
    <x v="296"/>
    <n v="34"/>
    <s v="ASALARIADO"/>
    <s v="26-35"/>
    <s v="3"/>
  </r>
  <r>
    <n v="344"/>
    <s v="MUJER"/>
    <n v="403983"/>
    <s v="TRABAJADOR INDEPENDIENTE"/>
    <s v="SECTOR PRIVADO"/>
    <s v="SI"/>
    <s v="NO"/>
    <x v="1"/>
    <n v="67"/>
    <n v="-0.31267066639555785"/>
    <s v="NO"/>
    <n v="1.7709930687137287"/>
    <s v="NO"/>
    <x v="239"/>
    <n v="67"/>
    <s v="TRABAJADOR INDEPENDIENTE"/>
    <s v="56+"/>
    <s v="2"/>
  </r>
  <r>
    <n v="345"/>
    <s v="MUJER"/>
    <n v="1544187.5"/>
    <s v="ASALARIADO"/>
    <s v="SECTOR PRIVADO"/>
    <s v="SI"/>
    <s v="SI"/>
    <x v="0"/>
    <n v="28"/>
    <n v="1.0933900068033462"/>
    <s v="NO"/>
    <n v="-0.98144480429463388"/>
    <s v="NO"/>
    <x v="297"/>
    <n v="28"/>
    <s v="ASALARIADO"/>
    <s v="26-35"/>
    <s v="4"/>
  </r>
  <r>
    <n v="346"/>
    <s v="HOMBRE"/>
    <n v="328196"/>
    <s v="TRABAJADOR INDEPENDIENTE"/>
    <s v="SECTOR PRIVADO"/>
    <s v="SI"/>
    <s v="SI"/>
    <x v="1"/>
    <n v="27"/>
    <n v="-0.40612856823660948"/>
    <s v="NO"/>
    <n v="-1.0520201343717714"/>
    <s v="NO"/>
    <x v="298"/>
    <n v="27"/>
    <s v="TRABAJADOR INDEPENDIENTE"/>
    <s v="26-35"/>
    <s v="2"/>
  </r>
  <r>
    <n v="347"/>
    <s v="HOMBRE"/>
    <n v="574094.44999999995"/>
    <s v="ASALARIADO"/>
    <s v="SECTOR PRIVADO"/>
    <s v="SI"/>
    <s v="NO"/>
    <x v="0"/>
    <n v="57"/>
    <n v="-0.10289512182803365"/>
    <s v="NO"/>
    <n v="1.0652397679423538"/>
    <s v="NO"/>
    <x v="299"/>
    <n v="57"/>
    <s v="ASALARIADO"/>
    <s v="56+"/>
    <s v="3"/>
  </r>
  <r>
    <n v="348"/>
    <s v="MUJER"/>
    <n v="1320518.73"/>
    <s v="ASALARIADO"/>
    <s v="SECTOR PUBLICO"/>
    <s v="SI"/>
    <s v="NO"/>
    <x v="0"/>
    <n v="34"/>
    <n v="0.81756943135414317"/>
    <s v="NO"/>
    <n v="-0.55799282383180893"/>
    <s v="NO"/>
    <x v="300"/>
    <n v="34"/>
    <s v="ASALARIADO"/>
    <s v="26-35"/>
    <s v="4"/>
  </r>
  <r>
    <n v="349"/>
    <s v="HOMBRE"/>
    <n v="356455"/>
    <s v="TRABAJADOR INDEPENDIENTE"/>
    <s v="SECTOR PRIVADO"/>
    <s v="SI"/>
    <s v="NO"/>
    <x v="1"/>
    <n v="40"/>
    <n v="-0.37128054881208711"/>
    <s v="NO"/>
    <n v="-0.13454084336898386"/>
    <s v="NO"/>
    <x v="301"/>
    <n v="40"/>
    <s v="TRABAJADOR INDEPENDIENTE"/>
    <s v="36-45"/>
    <s v="2"/>
  </r>
  <r>
    <n v="350"/>
    <s v="HOMBRE"/>
    <n v="297046"/>
    <s v="TRABAJADOR INDEPENDIENTE"/>
    <s v="SECTOR PRIVADO"/>
    <s v="SI"/>
    <s v="NO"/>
    <x v="0"/>
    <n v="42"/>
    <n v="-0.44454166866740574"/>
    <s v="NO"/>
    <n v="6.6098167852911317E-3"/>
    <s v="NO"/>
    <x v="31"/>
    <n v="42"/>
    <s v="TRABAJADOR INDEPENDIENTE"/>
    <s v="36-45"/>
    <s v="1"/>
  </r>
  <r>
    <n v="351"/>
    <s v="HOMBRE"/>
    <n v="505686.39"/>
    <s v="ASALARIADO"/>
    <s v="SECTOR PRIVADO"/>
    <s v="SI"/>
    <s v="NO"/>
    <x v="0"/>
    <n v="22"/>
    <n v="-0.18725357059387429"/>
    <s v="NO"/>
    <n v="-1.4048967847574589"/>
    <s v="NO"/>
    <x v="302"/>
    <n v="22"/>
    <s v="ASALARIADO"/>
    <s v="18-25"/>
    <s v="3"/>
  </r>
  <r>
    <n v="352"/>
    <s v="MUJER"/>
    <n v="511789.2"/>
    <s v="ASALARIADO"/>
    <s v="SECTOR PRIVADO"/>
    <s v="SI"/>
    <s v="NO"/>
    <x v="0"/>
    <n v="29"/>
    <n v="-0.17972779680767628"/>
    <s v="NO"/>
    <n v="-0.91086947421749642"/>
    <s v="NO"/>
    <x v="303"/>
    <n v="29"/>
    <s v="ASALARIADO"/>
    <s v="26-35"/>
    <s v="3"/>
  </r>
  <r>
    <n v="353"/>
    <s v="MUJER"/>
    <n v="333094.01"/>
    <s v="ASALARIADO"/>
    <s v="SECTOR PRIVADO"/>
    <s v="SI"/>
    <s v="NO"/>
    <x v="0"/>
    <n v="32"/>
    <n v="-0.40008851205551654"/>
    <s v="NO"/>
    <n v="-0.69914348398608395"/>
    <s v="NO"/>
    <x v="304"/>
    <n v="32"/>
    <s v="ASALARIADO"/>
    <s v="26-35"/>
    <s v="2"/>
  </r>
  <r>
    <n v="354"/>
    <s v="MUJER"/>
    <n v="419608"/>
    <s v="TRABAJADOR INDEPENDIENTE"/>
    <s v="SECTOR PRIVADO"/>
    <s v="SI"/>
    <s v="NO"/>
    <x v="0"/>
    <n v="43"/>
    <n v="-0.29340245791301556"/>
    <s v="NO"/>
    <n v="7.7185146862428639E-2"/>
    <s v="NO"/>
    <x v="305"/>
    <n v="43"/>
    <s v="TRABAJADOR INDEPENDIENTE"/>
    <s v="36-45"/>
    <s v="3"/>
  </r>
  <r>
    <n v="355"/>
    <s v="MUJER"/>
    <n v="297046"/>
    <s v="TRABAJADOR INDEPENDIENTE"/>
    <s v="SECTOR PRIVADO"/>
    <s v="SI"/>
    <s v="NO"/>
    <x v="1"/>
    <n v="28"/>
    <n v="-0.44454166866740574"/>
    <s v="NO"/>
    <n v="-0.98144480429463388"/>
    <s v="NO"/>
    <x v="31"/>
    <n v="28"/>
    <s v="TRABAJADOR INDEPENDIENTE"/>
    <s v="26-35"/>
    <s v="1"/>
  </r>
  <r>
    <n v="356"/>
    <s v="HOMBRE"/>
    <n v="297046"/>
    <s v="TRABAJADOR INDEPENDIENTE"/>
    <s v="SECTOR PRIVADO"/>
    <s v="SI"/>
    <s v="NO"/>
    <x v="1"/>
    <n v="39"/>
    <n v="-0.44454166866740574"/>
    <s v="NO"/>
    <n v="-0.20511617344612137"/>
    <s v="NO"/>
    <x v="31"/>
    <n v="39"/>
    <s v="TRABAJADOR INDEPENDIENTE"/>
    <s v="36-45"/>
    <s v="1"/>
  </r>
  <r>
    <n v="357"/>
    <s v="HOMBRE"/>
    <n v="1540950"/>
    <s v="ASEGURADO VOLUNTARIO"/>
    <s v="SECTOR PRIVADO"/>
    <s v="SI"/>
    <s v="SI"/>
    <x v="0"/>
    <n v="63"/>
    <n v="1.0893976340057634"/>
    <s v="NO"/>
    <n v="1.4886917484051787"/>
    <s v="NO"/>
    <x v="306"/>
    <n v="63"/>
    <s v="ASEGURADO VOLUNTARIO"/>
    <s v="56+"/>
    <s v="4"/>
  </r>
  <r>
    <n v="358"/>
    <s v="MUJER"/>
    <n v="416150"/>
    <s v="ASALARIADO"/>
    <s v="SECTOR PRIVADO"/>
    <s v="SI"/>
    <s v="SI"/>
    <x v="0"/>
    <n v="30"/>
    <n v="-0.29766674366870399"/>
    <s v="NO"/>
    <n v="-0.84029414414035897"/>
    <s v="NO"/>
    <x v="307"/>
    <n v="30"/>
    <s v="ASALARIADO"/>
    <s v="26-35"/>
    <s v="3"/>
  </r>
  <r>
    <n v="359"/>
    <s v="HOMBRE"/>
    <n v="400353"/>
    <s v="TRABAJADOR INDEPENDIENTE"/>
    <s v="SECTOR PRIVADO"/>
    <s v="SI"/>
    <s v="NO"/>
    <x v="0"/>
    <n v="30"/>
    <n v="-0.31714705659022208"/>
    <s v="NO"/>
    <n v="-0.84029414414035897"/>
    <s v="NO"/>
    <x v="308"/>
    <n v="30"/>
    <s v="TRABAJADOR INDEPENDIENTE"/>
    <s v="26-35"/>
    <s v="2"/>
  </r>
  <r>
    <n v="360"/>
    <s v="HOMBRE"/>
    <n v="323296"/>
    <s v="TRABAJADOR INDEPENDIENTE"/>
    <s v="SECTOR PRIVADO"/>
    <s v="SI"/>
    <s v="SI"/>
    <x v="1"/>
    <n v="67"/>
    <n v="-0.41217107841673473"/>
    <s v="NO"/>
    <n v="1.7709930687137287"/>
    <s v="NO"/>
    <x v="309"/>
    <n v="67"/>
    <s v="TRABAJADOR INDEPENDIENTE"/>
    <s v="56+"/>
    <s v="2"/>
  </r>
  <r>
    <n v="361"/>
    <s v="MUJER"/>
    <n v="159000"/>
    <s v="ASALARIADO"/>
    <s v="SECTOR PRIVADO"/>
    <s v="SI"/>
    <s v="NO"/>
    <x v="0"/>
    <n v="49"/>
    <n v="-0.6147752115909918"/>
    <s v="NO"/>
    <n v="0.50063712732525367"/>
    <s v="NO"/>
    <x v="310"/>
    <n v="49"/>
    <s v="ASALARIADO"/>
    <s v="46-55"/>
    <s v="1"/>
  </r>
  <r>
    <n v="362"/>
    <s v="MUJER"/>
    <n v="172428.6"/>
    <s v="ASALARIADO"/>
    <s v="SECTOR PRIVADO"/>
    <s v="SI"/>
    <s v="NO"/>
    <x v="0"/>
    <n v="27"/>
    <n v="-0.59821552746755713"/>
    <s v="NO"/>
    <n v="-1.0520201343717714"/>
    <s v="NO"/>
    <x v="311"/>
    <n v="27"/>
    <s v="ASALARIADO"/>
    <s v="26-35"/>
    <s v="1"/>
  </r>
  <r>
    <n v="363"/>
    <s v="MUJER"/>
    <n v="1331904"/>
    <s v="ASALARIADO"/>
    <s v="SECTOR PUBLICO"/>
    <s v="SI"/>
    <s v="NO"/>
    <x v="0"/>
    <n v="42"/>
    <n v="0.83160935173750539"/>
    <s v="NO"/>
    <n v="6.6098167852911317E-3"/>
    <s v="NO"/>
    <x v="312"/>
    <n v="42"/>
    <s v="ASALARIADO"/>
    <s v="36-45"/>
    <s v="4"/>
  </r>
  <r>
    <n v="364"/>
    <s v="HOMBRE"/>
    <n v="339750"/>
    <s v="ASEGURADO VOLUNTARIO"/>
    <s v="SECTOR PRIVADO"/>
    <s v="SI"/>
    <s v="SI"/>
    <x v="0"/>
    <n v="30"/>
    <n v="-0.39188057586494268"/>
    <s v="NO"/>
    <n v="-0.84029414414035897"/>
    <s v="NO"/>
    <x v="313"/>
    <n v="30"/>
    <s v="ASEGURADO VOLUNTARIO"/>
    <s v="26-35"/>
    <s v="2"/>
  </r>
  <r>
    <n v="365"/>
    <s v="HOMBRE"/>
    <n v="445567"/>
    <s v="TRABAJADOR INDEPENDIENTE"/>
    <s v="SECTOR PRIVADO"/>
    <s v="SI"/>
    <s v="NO"/>
    <x v="1"/>
    <n v="74"/>
    <n v="-0.26139071877712344"/>
    <s v="NO"/>
    <n v="2.2650203792536914"/>
    <s v="ATIPICO"/>
    <x v="314"/>
    <n v="74"/>
    <s v="TRABAJADOR INDEPENDIENTE"/>
    <s v="56+"/>
    <s v="3"/>
  </r>
  <r>
    <n v="366"/>
    <s v="HOMBRE"/>
    <n v="1076127.4099999999"/>
    <s v="ASALARIADO"/>
    <s v="SECTOR PRIVADO"/>
    <s v="SI"/>
    <s v="NO"/>
    <x v="0"/>
    <n v="48"/>
    <n v="0.51619452542878597"/>
    <s v="NO"/>
    <n v="0.43006179724811616"/>
    <s v="NO"/>
    <x v="315"/>
    <n v="48"/>
    <s v="ASALARIADO"/>
    <s v="46-55"/>
    <s v="4"/>
  </r>
  <r>
    <n v="367"/>
    <s v="HOMBRE"/>
    <n v="597379.25"/>
    <s v="ASALARIADO"/>
    <s v="SECTOR PRIVADO"/>
    <s v="SI"/>
    <s v="NO"/>
    <x v="0"/>
    <n v="36"/>
    <n v="-7.4181113452078368E-2"/>
    <s v="NO"/>
    <n v="-0.41684216367753391"/>
    <s v="NO"/>
    <x v="316"/>
    <n v="36"/>
    <s v="ASALARIADO"/>
    <s v="36-45"/>
    <s v="3"/>
  </r>
  <r>
    <n v="368"/>
    <s v="HOMBRE"/>
    <n v="400000"/>
    <s v="ASALARIADO"/>
    <s v="SECTOR PRIVADO"/>
    <s v="SI"/>
    <s v="SI"/>
    <x v="0"/>
    <n v="34"/>
    <n v="-0.31758236395625966"/>
    <s v="NO"/>
    <n v="-0.55799282383180893"/>
    <s v="NO"/>
    <x v="125"/>
    <n v="34"/>
    <s v="ASALARIADO"/>
    <s v="26-35"/>
    <s v="2"/>
  </r>
  <r>
    <n v="369"/>
    <s v="HOMBRE"/>
    <n v="10652"/>
    <s v="ASALARIADO"/>
    <s v="SECTOR PRIVADO"/>
    <s v="SI"/>
    <s v="SI"/>
    <x v="0"/>
    <n v="42"/>
    <n v="-0.79771282387695541"/>
    <s v="NO"/>
    <n v="6.6098167852911317E-3"/>
    <s v="NO"/>
    <x v="317"/>
    <n v="42"/>
    <s v="ASALARIADO"/>
    <s v="36-45"/>
    <s v="1"/>
  </r>
  <r>
    <n v="370"/>
    <s v="MUJER"/>
    <n v="474509.98"/>
    <s v="ASALARIADO"/>
    <s v="SECTOR PRIVADO"/>
    <s v="SI"/>
    <s v="NO"/>
    <x v="0"/>
    <n v="28"/>
    <n v="-0.22569923892137614"/>
    <s v="NO"/>
    <n v="-0.98144480429463388"/>
    <s v="NO"/>
    <x v="318"/>
    <n v="28"/>
    <s v="ASALARIADO"/>
    <s v="26-35"/>
    <s v="3"/>
  </r>
  <r>
    <n v="371"/>
    <s v="MUJER"/>
    <n v="3053247.24"/>
    <s v="PENSIONADOS EN SU PROPIO SISTEMA"/>
    <s v="SECTOR PUBLICO"/>
    <s v="SI"/>
    <s v="NO"/>
    <x v="0"/>
    <n v="99"/>
    <n v="2.9543101785109331"/>
    <s v="ATIPICO"/>
    <n v="4.0294036311821291"/>
    <s v="ATIPICO"/>
    <x v="319"/>
    <n v="99"/>
    <s v="PENSIONADOS EN SU PROPIO SISTEMA"/>
    <s v="56+"/>
    <s v="4"/>
  </r>
  <r>
    <n v="372"/>
    <s v="HOMBRE"/>
    <n v="1233060.23"/>
    <s v="ASALARIADO"/>
    <s v="SECTOR PRIVADO"/>
    <s v="SI"/>
    <s v="NO"/>
    <x v="0"/>
    <n v="30"/>
    <n v="0.70971864021363607"/>
    <s v="NO"/>
    <n v="-0.84029414414035897"/>
    <s v="NO"/>
    <x v="320"/>
    <n v="30"/>
    <s v="ASALARIADO"/>
    <s v="26-35"/>
    <s v="4"/>
  </r>
  <r>
    <n v="373"/>
    <s v="MUJER"/>
    <n v="529014.48"/>
    <s v="ASALARIADO"/>
    <s v="SECTOR PRIVADO"/>
    <s v="SI"/>
    <s v="NO"/>
    <x v="0"/>
    <n v="29"/>
    <n v="-0.1584861784902257"/>
    <s v="NO"/>
    <n v="-0.91086947421749642"/>
    <s v="NO"/>
    <x v="321"/>
    <n v="29"/>
    <s v="ASALARIADO"/>
    <s v="26-35"/>
    <s v="3"/>
  </r>
  <r>
    <n v="374"/>
    <s v="HOMBRE"/>
    <n v="297000"/>
    <s v="TRABAJADOR INDEPENDIENTE"/>
    <s v="SECTOR PRIVADO"/>
    <s v="SI"/>
    <s v="NO"/>
    <x v="0"/>
    <n v="21"/>
    <n v="-0.44459839427317838"/>
    <s v="NO"/>
    <n v="-1.4754721148345964"/>
    <s v="NO"/>
    <x v="322"/>
    <n v="21"/>
    <s v="TRABAJADOR INDEPENDIENTE"/>
    <s v="18-25"/>
    <s v="1"/>
  </r>
  <r>
    <n v="375"/>
    <s v="HOMBRE"/>
    <n v="711457.86"/>
    <s v="ASALARIADO"/>
    <s v="SECTOR PRIVADO"/>
    <s v="SI"/>
    <s v="SI"/>
    <x v="0"/>
    <n v="44"/>
    <n v="6.6496674764154079E-2"/>
    <s v="NO"/>
    <n v="0.14776047693956615"/>
    <s v="NO"/>
    <x v="323"/>
    <n v="44"/>
    <s v="ASALARIADO"/>
    <s v="36-45"/>
    <s v="4"/>
  </r>
  <r>
    <n v="376"/>
    <s v="HOMBRE"/>
    <n v="765532.1"/>
    <s v="ASALARIADO"/>
    <s v="SECTOR PRIVADO"/>
    <s v="SI"/>
    <s v="SI"/>
    <x v="0"/>
    <n v="43"/>
    <n v="0.1331791534748758"/>
    <s v="NO"/>
    <n v="7.7185146862428639E-2"/>
    <s v="NO"/>
    <x v="324"/>
    <n v="43"/>
    <s v="ASALARIADO"/>
    <s v="36-45"/>
    <s v="4"/>
  </r>
  <r>
    <n v="377"/>
    <s v="MUJER"/>
    <n v="300018"/>
    <s v="TRABAJADOR INDEPENDIENTE"/>
    <s v="SECTOR PRIVADO"/>
    <s v="SI"/>
    <s v="NO"/>
    <x v="0"/>
    <n v="55"/>
    <n v="-0.44087670126835837"/>
    <s v="NO"/>
    <n v="0.92408910778807873"/>
    <s v="NO"/>
    <x v="93"/>
    <n v="55"/>
    <s v="TRABAJADOR INDEPENDIENTE"/>
    <s v="46-55"/>
    <s v="2"/>
  </r>
  <r>
    <n v="378"/>
    <s v="HOMBRE"/>
    <n v="594092"/>
    <s v="TRABAJADOR INDEPENDIENTE"/>
    <s v="SECTOR PRIVADO"/>
    <s v="SI"/>
    <s v="NO"/>
    <x v="1"/>
    <n v="53"/>
    <n v="-7.8234836225469548E-2"/>
    <s v="NO"/>
    <n v="0.78293844763380371"/>
    <s v="NO"/>
    <x v="325"/>
    <n v="53"/>
    <s v="TRABAJADOR INDEPENDIENTE"/>
    <s v="46-55"/>
    <s v="3"/>
  </r>
  <r>
    <n v="379"/>
    <s v="MUJER"/>
    <n v="943396.65"/>
    <s v="ASALARIADO"/>
    <s v="SECTOR PUBLICO"/>
    <s v="SI"/>
    <s v="NO"/>
    <x v="0"/>
    <n v="38"/>
    <n v="0.35251555226230402"/>
    <s v="NO"/>
    <n v="-0.27569150352325889"/>
    <s v="NO"/>
    <x v="326"/>
    <n v="38"/>
    <s v="ASALARIADO"/>
    <s v="36-45"/>
    <s v="4"/>
  </r>
  <r>
    <n v="380"/>
    <s v="HOMBRE"/>
    <n v="280000"/>
    <s v="ASALARIADO"/>
    <s v="SECTOR PRIVADO"/>
    <s v="SI"/>
    <s v="NO"/>
    <x v="0"/>
    <n v="33"/>
    <n v="-0.46556220510218438"/>
    <s v="NO"/>
    <n v="-0.62856815390894638"/>
    <s v="NO"/>
    <x v="327"/>
    <n v="33"/>
    <s v="ASALARIADO"/>
    <s v="26-35"/>
    <s v="1"/>
  </r>
  <r>
    <n v="381"/>
    <s v="HOMBRE"/>
    <n v="1414130.5"/>
    <s v="ASALARIADO"/>
    <s v="SECTOR PUBLICO"/>
    <s v="SI"/>
    <s v="NO"/>
    <x v="0"/>
    <n v="34"/>
    <n v="0.93300822180405019"/>
    <s v="NO"/>
    <n v="-0.55799282383180893"/>
    <s v="NO"/>
    <x v="328"/>
    <n v="34"/>
    <s v="ASALARIADO"/>
    <s v="26-35"/>
    <s v="4"/>
  </r>
  <r>
    <n v="382"/>
    <s v="MUJER"/>
    <n v="300018"/>
    <s v="TRABAJADOR INDEPENDIENTE"/>
    <s v="SECTOR PRIVADO"/>
    <s v="SI"/>
    <s v="NO"/>
    <x v="1"/>
    <n v="32"/>
    <n v="-0.44087670126835837"/>
    <s v="NO"/>
    <n v="-0.69914348398608395"/>
    <s v="NO"/>
    <x v="93"/>
    <n v="32"/>
    <s v="TRABAJADOR INDEPENDIENTE"/>
    <s v="26-35"/>
    <s v="2"/>
  </r>
  <r>
    <n v="383"/>
    <s v="HOMBRE"/>
    <n v="695508.19"/>
    <s v="ASALARIADO"/>
    <s v="SECTOR PRIVADO"/>
    <s v="SI"/>
    <s v="NO"/>
    <x v="0"/>
    <n v="36"/>
    <n v="4.6828094489738022E-2"/>
    <s v="NO"/>
    <n v="-0.41684216367753391"/>
    <s v="NO"/>
    <x v="329"/>
    <n v="36"/>
    <s v="ASALARIADO"/>
    <s v="36-45"/>
    <s v="3"/>
  </r>
  <r>
    <n v="384"/>
    <s v="HOMBRE"/>
    <n v="343811"/>
    <s v="TRABAJADOR INDEPENDIENTE"/>
    <s v="SECTOR PRIVADO"/>
    <s v="SI"/>
    <s v="NO"/>
    <x v="0"/>
    <n v="64"/>
    <n v="-0.38687269140749603"/>
    <s v="NO"/>
    <n v="1.5592670784823162"/>
    <s v="NO"/>
    <x v="330"/>
    <n v="64"/>
    <s v="TRABAJADOR INDEPENDIENTE"/>
    <s v="56+"/>
    <s v="2"/>
  </r>
  <r>
    <n v="385"/>
    <s v="HOMBRE"/>
    <n v="356858"/>
    <s v="TRABAJADOR INDEPENDIENTE"/>
    <s v="SECTOR PRIVADO"/>
    <s v="SI"/>
    <s v="NO"/>
    <x v="0"/>
    <n v="57"/>
    <n v="-0.37078358317890536"/>
    <s v="NO"/>
    <n v="1.0652397679423538"/>
    <s v="NO"/>
    <x v="331"/>
    <n v="57"/>
    <s v="TRABAJADOR INDEPENDIENTE"/>
    <s v="56+"/>
    <s v="2"/>
  </r>
  <r>
    <n v="386"/>
    <s v="MUJER"/>
    <n v="1314924.8600000001"/>
    <s v="ASALARIADO"/>
    <s v="SECTOR PRIVADO"/>
    <s v="SI"/>
    <s v="NO"/>
    <x v="0"/>
    <n v="37"/>
    <n v="0.81067126473755202"/>
    <s v="NO"/>
    <n v="-0.3462668336003964"/>
    <s v="NO"/>
    <x v="332"/>
    <n v="37"/>
    <s v="ASALARIADO"/>
    <s v="36-45"/>
    <s v="4"/>
  </r>
  <r>
    <n v="387"/>
    <s v="HOMBRE"/>
    <n v="652872.57999999996"/>
    <s v="ASALARIADO"/>
    <s v="SECTOR PRIVADO"/>
    <s v="SI"/>
    <s v="SI"/>
    <x v="0"/>
    <n v="54"/>
    <n v="-5.7486621349252783E-3"/>
    <s v="NO"/>
    <n v="0.85351377771094117"/>
    <s v="NO"/>
    <x v="333"/>
    <n v="54"/>
    <s v="ASALARIADO"/>
    <s v="46-55"/>
    <s v="3"/>
  </r>
  <r>
    <n v="388"/>
    <s v="HOMBRE"/>
    <n v="297045"/>
    <s v="ASEGURADO VOLUNTARIO"/>
    <s v="SECTOR PRIVADO"/>
    <s v="SI"/>
    <s v="NO"/>
    <x v="0"/>
    <n v="44"/>
    <n v="-0.44454290183274864"/>
    <s v="NO"/>
    <n v="0.14776047693956615"/>
    <s v="NO"/>
    <x v="166"/>
    <n v="44"/>
    <s v="ASEGURADO VOLUNTARIO"/>
    <s v="36-45"/>
    <s v="1"/>
  </r>
  <r>
    <n v="389"/>
    <s v="HOMBRE"/>
    <n v="463313.7"/>
    <s v="ASALARIADO"/>
    <s v="SECTOR PUBLICO"/>
    <s v="SI"/>
    <s v="NO"/>
    <x v="0"/>
    <n v="36"/>
    <n v="-0.2395061033865869"/>
    <s v="NO"/>
    <n v="-0.41684216367753391"/>
    <s v="NO"/>
    <x v="334"/>
    <n v="36"/>
    <s v="ASALARIADO"/>
    <s v="36-45"/>
    <s v="3"/>
  </r>
  <r>
    <n v="390"/>
    <s v="MUJER"/>
    <n v="144000"/>
    <s v="ASALARIADO"/>
    <s v="SECTOR PRIVADO"/>
    <s v="SI"/>
    <s v="NO"/>
    <x v="0"/>
    <n v="20"/>
    <n v="-0.6332726917342324"/>
    <s v="NO"/>
    <n v="-1.5460474449117341"/>
    <s v="NO"/>
    <x v="335"/>
    <n v="20"/>
    <s v="ASALARIADO"/>
    <s v="18-25"/>
    <s v="1"/>
  </r>
  <r>
    <n v="391"/>
    <s v="HOMBRE"/>
    <n v="610513"/>
    <s v="TRABAJADOR INDEPENDIENTE"/>
    <s v="SECTOR PRIVADO"/>
    <s v="SI"/>
    <s v="NO"/>
    <x v="1"/>
    <n v="34"/>
    <n v="-5.7985028129992636E-2"/>
    <s v="NO"/>
    <n v="-0.55799282383180893"/>
    <s v="NO"/>
    <x v="336"/>
    <n v="34"/>
    <s v="TRABAJADOR INDEPENDIENTE"/>
    <s v="26-35"/>
    <s v="3"/>
  </r>
  <r>
    <n v="392"/>
    <s v="MUJER"/>
    <n v="950292"/>
    <s v="ASALARIADO"/>
    <s v="SECTOR PRIVADO"/>
    <s v="SI"/>
    <s v="NO"/>
    <x v="0"/>
    <n v="38"/>
    <n v="0.36101865890935025"/>
    <s v="NO"/>
    <n v="-0.27569150352325889"/>
    <s v="NO"/>
    <x v="337"/>
    <n v="38"/>
    <s v="ASALARIADO"/>
    <s v="36-45"/>
    <s v="4"/>
  </r>
  <r>
    <n v="393"/>
    <s v="HOMBRE"/>
    <n v="798210"/>
    <s v="ASALARIADO"/>
    <s v="SECTOR PUBLICO"/>
    <s v="SI"/>
    <s v="NO"/>
    <x v="0"/>
    <n v="39"/>
    <n v="0.1734764072330626"/>
    <s v="NO"/>
    <n v="-0.20511617344612137"/>
    <s v="NO"/>
    <x v="338"/>
    <n v="39"/>
    <s v="ASALARIADO"/>
    <s v="36-45"/>
    <s v="4"/>
  </r>
  <r>
    <n v="394"/>
    <s v="HOMBRE"/>
    <n v="783125"/>
    <s v="ASALARIADO"/>
    <s v="SECTOR PRIVADO"/>
    <s v="SI"/>
    <s v="NO"/>
    <x v="1"/>
    <n v="32"/>
    <n v="0.15487410803567697"/>
    <s v="NO"/>
    <n v="-0.69914348398608395"/>
    <s v="NO"/>
    <x v="339"/>
    <n v="32"/>
    <s v="ASALARIADO"/>
    <s v="26-35"/>
    <s v="4"/>
  </r>
  <r>
    <n v="395"/>
    <s v="HOMBRE"/>
    <n v="466553.21"/>
    <s v="ASALARIADO"/>
    <s v="SECTOR PRIVADO"/>
    <s v="SI"/>
    <s v="NO"/>
    <x v="0"/>
    <n v="36"/>
    <n v="-0.23551125192666492"/>
    <s v="NO"/>
    <n v="-0.41684216367753391"/>
    <s v="NO"/>
    <x v="340"/>
    <n v="36"/>
    <s v="ASALARIADO"/>
    <s v="36-45"/>
    <s v="3"/>
  </r>
  <r>
    <n v="396"/>
    <s v="HOMBRE"/>
    <n v="14290"/>
    <s v="ASALARIADO"/>
    <s v="SECTOR PRIVADO"/>
    <s v="SI"/>
    <s v="NO"/>
    <x v="0"/>
    <n v="57"/>
    <n v="-0.79322656835954808"/>
    <s v="NO"/>
    <n v="1.0652397679423538"/>
    <s v="NO"/>
    <x v="341"/>
    <n v="57"/>
    <s v="ASALARIADO"/>
    <s v="56+"/>
    <s v="1"/>
  </r>
  <r>
    <n v="397"/>
    <s v="HOMBRE"/>
    <n v="289448"/>
    <s v="TRABAJADOR INDEPENDIENTE"/>
    <s v="SECTOR PRIVADO"/>
    <s v="SI"/>
    <s v="NO"/>
    <x v="0"/>
    <n v="52"/>
    <n v="-0.45391125894262857"/>
    <s v="NO"/>
    <n v="0.71236311755666615"/>
    <s v="NO"/>
    <x v="342"/>
    <n v="52"/>
    <s v="TRABAJADOR INDEPENDIENTE"/>
    <s v="46-55"/>
    <s v="1"/>
  </r>
  <r>
    <n v="398"/>
    <s v="HOMBRE"/>
    <n v="323432.7"/>
    <s v="ASALARIADO"/>
    <s v="SECTOR PRIVADO"/>
    <s v="SI"/>
    <s v="SI"/>
    <x v="0"/>
    <n v="50"/>
    <n v="-0.41200250471436267"/>
    <s v="NO"/>
    <n v="0.57121245740239113"/>
    <s v="NO"/>
    <x v="343"/>
    <n v="50"/>
    <s v="ASALARIADO"/>
    <s v="46-55"/>
    <s v="2"/>
  </r>
  <r>
    <n v="399"/>
    <s v="MUJER"/>
    <n v="577151"/>
    <s v="ASALARIADO"/>
    <s v="SECTOR PUBLICO"/>
    <s v="SI"/>
    <s v="NO"/>
    <x v="0"/>
    <n v="34"/>
    <n v="-9.9125890299245456E-2"/>
    <s v="NO"/>
    <n v="-0.55799282383180893"/>
    <s v="NO"/>
    <x v="344"/>
    <n v="34"/>
    <s v="ASALARIADO"/>
    <s v="26-35"/>
    <s v="3"/>
  </r>
  <r>
    <n v="400"/>
    <s v="HOMBRE"/>
    <n v="622335.6"/>
    <s v="ASALARIADO"/>
    <s v="SECTOR PRIVADO"/>
    <s v="SI"/>
    <s v="NO"/>
    <x v="0"/>
    <n v="50"/>
    <n v="-4.3405807547227587E-2"/>
    <s v="NO"/>
    <n v="0.57121245740239113"/>
    <s v="NO"/>
    <x v="345"/>
    <n v="50"/>
    <s v="ASALARIADO"/>
    <s v="46-55"/>
    <s v="3"/>
  </r>
  <r>
    <n v="401"/>
    <s v="MUJER"/>
    <n v="205048"/>
    <s v="ASALARIADO"/>
    <s v="SECTOR PRIVADO"/>
    <s v="SI"/>
    <s v="SI"/>
    <x v="0"/>
    <n v="36"/>
    <n v="-0.55799041388192894"/>
    <s v="NO"/>
    <n v="-0.41684216367753391"/>
    <s v="NO"/>
    <x v="346"/>
    <n v="36"/>
    <s v="ASALARIADO"/>
    <s v="36-45"/>
    <s v="1"/>
  </r>
  <r>
    <n v="402"/>
    <s v="HOMBRE"/>
    <n v="278030.99"/>
    <s v="CONVENIOS ESPECIALES DE TRABAJADORES INDEPENDIENTES"/>
    <s v="SECTOR PRIVADO"/>
    <s v="SI"/>
    <s v="NO"/>
    <x v="0"/>
    <n v="52"/>
    <n v="-0.46799031999397384"/>
    <s v="NO"/>
    <n v="0.71236311755666615"/>
    <s v="NO"/>
    <x v="102"/>
    <n v="52"/>
    <s v="CONVENIOS ESPECIALES DE TRABAJADORES INDEPENDIENTES"/>
    <s v="46-55"/>
    <s v="1"/>
  </r>
  <r>
    <n v="403"/>
    <s v="HOMBRE"/>
    <n v="425699.65"/>
    <s v="ASALARIADO"/>
    <s v="SECTOR PRIVADO"/>
    <s v="SI"/>
    <s v="NO"/>
    <x v="0"/>
    <n v="42"/>
    <n v="-0.28589044625204413"/>
    <s v="NO"/>
    <n v="6.6098167852911317E-3"/>
    <s v="NO"/>
    <x v="347"/>
    <n v="42"/>
    <s v="ASALARIADO"/>
    <s v="36-45"/>
    <s v="3"/>
  </r>
  <r>
    <n v="404"/>
    <s v="HOMBRE"/>
    <n v="74118.77"/>
    <s v="ASALARIADO"/>
    <s v="SECTOR PUBLICO"/>
    <s v="SI"/>
    <s v="NO"/>
    <x v="0"/>
    <n v="22"/>
    <n v="-0.7194478026882476"/>
    <s v="NO"/>
    <n v="-1.4048967847574589"/>
    <s v="NO"/>
    <x v="348"/>
    <n v="22"/>
    <s v="ASALARIADO"/>
    <s v="18-25"/>
    <s v="1"/>
  </r>
  <r>
    <n v="405"/>
    <s v="HOMBRE"/>
    <n v="1063180"/>
    <s v="ASALARIADO"/>
    <s v="SECTOR PRIVADO"/>
    <s v="SI"/>
    <s v="NO"/>
    <x v="0"/>
    <n v="55"/>
    <n v="0.5002282281366931"/>
    <s v="NO"/>
    <n v="0.92408910778807873"/>
    <s v="NO"/>
    <x v="349"/>
    <n v="55"/>
    <s v="ASALARIADO"/>
    <s v="46-55"/>
    <s v="4"/>
  </r>
  <r>
    <n v="406"/>
    <s v="HOMBRE"/>
    <n v="614527"/>
    <s v="ASALARIADO"/>
    <s v="SECTOR PRIVADO"/>
    <s v="SI"/>
    <s v="NO"/>
    <x v="0"/>
    <n v="38"/>
    <n v="-5.3035102443661448E-2"/>
    <s v="NO"/>
    <n v="-0.27569150352325889"/>
    <s v="NO"/>
    <x v="350"/>
    <n v="38"/>
    <s v="ASALARIADO"/>
    <s v="36-45"/>
    <s v="3"/>
  </r>
  <r>
    <n v="407"/>
    <s v="HOMBRE"/>
    <n v="278030"/>
    <s v="CONVENIOS ESPECIALES DE TRABAJADORES INDEPENDIENTES"/>
    <s v="SECTOR PRIVADO"/>
    <s v="SI"/>
    <s v="NO"/>
    <x v="0"/>
    <n v="42"/>
    <n v="-0.46799154082766331"/>
    <s v="NO"/>
    <n v="6.6098167852911317E-3"/>
    <s v="NO"/>
    <x v="20"/>
    <n v="42"/>
    <s v="CONVENIOS ESPECIALES DE TRABAJADORES INDEPENDIENTES"/>
    <s v="36-45"/>
    <s v="1"/>
  </r>
  <r>
    <n v="408"/>
    <s v="MUJER"/>
    <n v="398320"/>
    <s v="ASALARIADO"/>
    <s v="SECTOR PUBLICO"/>
    <s v="SI"/>
    <s v="NO"/>
    <x v="1"/>
    <n v="62"/>
    <n v="-0.31965408173230264"/>
    <s v="NO"/>
    <n v="1.4181164183280413"/>
    <s v="NO"/>
    <x v="351"/>
    <n v="62"/>
    <s v="ASALARIADO"/>
    <s v="56+"/>
    <s v="2"/>
  </r>
  <r>
    <n v="409"/>
    <s v="HOMBRE"/>
    <n v="302188"/>
    <s v="ASEGURADO VOLUNTARIO"/>
    <s v="SECTOR PRIVADO"/>
    <s v="SI"/>
    <s v="NO"/>
    <x v="0"/>
    <n v="36"/>
    <n v="-0.43820073247430291"/>
    <s v="NO"/>
    <n v="-0.41684216367753391"/>
    <s v="NO"/>
    <x v="352"/>
    <n v="36"/>
    <s v="ASEGURADO VOLUNTARIO"/>
    <s v="36-45"/>
    <s v="2"/>
  </r>
  <r>
    <n v="410"/>
    <s v="HOMBRE"/>
    <n v="500000"/>
    <s v="ASALARIADO"/>
    <s v="SECTOR PRIVADO"/>
    <s v="SI"/>
    <s v="NO"/>
    <x v="0"/>
    <n v="22"/>
    <n v="-0.19426582966798911"/>
    <s v="NO"/>
    <n v="-1.4048967847574589"/>
    <s v="NO"/>
    <x v="211"/>
    <n v="22"/>
    <s v="ASALARIADO"/>
    <s v="18-25"/>
    <s v="3"/>
  </r>
  <r>
    <n v="411"/>
    <s v="MUJER"/>
    <n v="594092"/>
    <s v="TRABAJADOR INDEPENDIENTE"/>
    <s v="SECTOR PRIVADO"/>
    <s v="SI"/>
    <s v="NO"/>
    <x v="0"/>
    <n v="55"/>
    <n v="-7.8234836225469548E-2"/>
    <s v="NO"/>
    <n v="0.92408910778807873"/>
    <s v="NO"/>
    <x v="325"/>
    <n v="55"/>
    <s v="TRABAJADOR INDEPENDIENTE"/>
    <s v="46-55"/>
    <s v="3"/>
  </r>
  <r>
    <n v="412"/>
    <s v="HOMBRE"/>
    <n v="639148"/>
    <s v="TRABAJADOR INDEPENDIENTE"/>
    <s v="SECTOR PRIVADO"/>
    <s v="SI"/>
    <s v="SI"/>
    <x v="1"/>
    <n v="49"/>
    <n v="-2.2673338536546354E-2"/>
    <s v="NO"/>
    <n v="0.50063712732525367"/>
    <s v="NO"/>
    <x v="191"/>
    <n v="49"/>
    <s v="TRABAJADOR INDEPENDIENTE"/>
    <s v="46-55"/>
    <s v="3"/>
  </r>
  <r>
    <n v="413"/>
    <s v="HOMBRE"/>
    <n v="415861"/>
    <s v="TRABAJADOR INDEPENDIENTE"/>
    <s v="SECTOR PRIVADO"/>
    <s v="SI"/>
    <s v="SI"/>
    <x v="1"/>
    <n v="45"/>
    <n v="-0.2980231284527971"/>
    <s v="NO"/>
    <n v="0.21833580701670366"/>
    <s v="NO"/>
    <x v="75"/>
    <n v="45"/>
    <s v="TRABAJADOR INDEPENDIENTE"/>
    <s v="36-45"/>
    <s v="3"/>
  </r>
  <r>
    <n v="414"/>
    <s v="HOMBRE"/>
    <n v="854328.45"/>
    <s v="ASALARIADO"/>
    <s v="SECTOR PUBLICO"/>
    <s v="SI"/>
    <s v="NO"/>
    <x v="0"/>
    <n v="50"/>
    <n v="0.24267973486935851"/>
    <s v="NO"/>
    <n v="0.57121245740239113"/>
    <s v="NO"/>
    <x v="353"/>
    <n v="50"/>
    <s v="ASALARIADO"/>
    <s v="46-55"/>
    <s v="4"/>
  </r>
  <r>
    <n v="415"/>
    <s v="HOMBRE"/>
    <n v="293000"/>
    <s v="ASALARIADO"/>
    <s v="SECTOR PRIVADO"/>
    <s v="SI"/>
    <s v="NO"/>
    <x v="0"/>
    <n v="38"/>
    <n v="-0.44953105564470919"/>
    <s v="NO"/>
    <n v="-0.27569150352325889"/>
    <s v="NO"/>
    <x v="354"/>
    <n v="38"/>
    <s v="ASALARIADO"/>
    <s v="36-45"/>
    <s v="1"/>
  </r>
  <r>
    <n v="416"/>
    <s v="HOMBRE"/>
    <n v="213192"/>
    <s v="ASALARIADO"/>
    <s v="SECTOR PRIVADO"/>
    <s v="SI"/>
    <s v="NO"/>
    <x v="0"/>
    <n v="30"/>
    <n v="-0.54794751532949215"/>
    <s v="NO"/>
    <n v="-0.84029414414035897"/>
    <s v="NO"/>
    <x v="355"/>
    <n v="30"/>
    <s v="ASALARIADO"/>
    <s v="26-35"/>
    <s v="1"/>
  </r>
  <r>
    <n v="417"/>
    <s v="MUJER"/>
    <n v="5063660"/>
    <s v="ASALARIADO"/>
    <s v="SECTOR PUBLICO"/>
    <s v="SI"/>
    <s v="NO"/>
    <x v="1"/>
    <n v="40"/>
    <n v="5.4334815190320995"/>
    <s v="ATIPICO"/>
    <n v="-0.13454084336898386"/>
    <s v="NO"/>
    <x v="356"/>
    <n v="40"/>
    <s v="ASALARIADO"/>
    <s v="36-45"/>
    <s v="4"/>
  </r>
  <r>
    <n v="418"/>
    <s v="MUJER"/>
    <n v="736280"/>
    <s v="ASALARIADO"/>
    <s v="SECTOR PRIVADO"/>
    <s v="SI"/>
    <s v="NO"/>
    <x v="0"/>
    <n v="33"/>
    <n v="9.7106477548336623E-2"/>
    <s v="NO"/>
    <n v="-0.62856815390894638"/>
    <s v="NO"/>
    <x v="357"/>
    <n v="33"/>
    <s v="ASALARIADO"/>
    <s v="26-35"/>
    <s v="4"/>
  </r>
  <r>
    <n v="419"/>
    <s v="HOMBRE"/>
    <n v="200000"/>
    <s v="ASALARIADO"/>
    <s v="SECTOR PRIVADO"/>
    <s v="SI"/>
    <s v="NO"/>
    <x v="0"/>
    <n v="46"/>
    <n v="-0.56421543253280082"/>
    <s v="NO"/>
    <n v="0.28891113709384114"/>
    <s v="NO"/>
    <x v="358"/>
    <n v="46"/>
    <s v="ASALARIADO"/>
    <s v="46-55"/>
    <s v="1"/>
  </r>
  <r>
    <n v="420"/>
    <s v="HOMBRE"/>
    <n v="92670"/>
    <s v="ASALARIADO"/>
    <s v="SECTOR PRIVADO"/>
    <s v="SI"/>
    <s v="NO"/>
    <x v="0"/>
    <n v="22"/>
    <n v="-0.69657106878440167"/>
    <s v="NO"/>
    <n v="-1.4048967847574589"/>
    <s v="NO"/>
    <x v="359"/>
    <n v="22"/>
    <s v="ASALARIADO"/>
    <s v="18-25"/>
    <s v="1"/>
  </r>
  <r>
    <n v="421"/>
    <s v="HOMBRE"/>
    <n v="492739.1"/>
    <s v="ASALARIADO"/>
    <s v="SECTOR PRIVADO"/>
    <s v="SI"/>
    <s v="SI"/>
    <x v="0"/>
    <n v="45"/>
    <n v="-0.20321971990612617"/>
    <s v="NO"/>
    <n v="0.21833580701670366"/>
    <s v="NO"/>
    <x v="360"/>
    <n v="45"/>
    <s v="ASALARIADO"/>
    <s v="36-45"/>
    <s v="3"/>
  </r>
  <r>
    <n v="422"/>
    <s v="HOMBRE"/>
    <n v="136224.42000000001"/>
    <s v="ASALARIADO"/>
    <s v="SECTOR PRIVADO"/>
    <s v="SI"/>
    <s v="NO"/>
    <x v="0"/>
    <n v="30"/>
    <n v="-0.64286126751104422"/>
    <s v="NO"/>
    <n v="-0.84029414414035897"/>
    <s v="NO"/>
    <x v="361"/>
    <n v="30"/>
    <s v="ASALARIADO"/>
    <s v="26-35"/>
    <s v="1"/>
  </r>
  <r>
    <n v="423"/>
    <s v="HOMBRE"/>
    <n v="1189549"/>
    <s v="TRABAJADOR INDEPENDIENTE"/>
    <s v="SECTOR PRIVADO"/>
    <s v="SI"/>
    <s v="NO"/>
    <x v="0"/>
    <n v="50"/>
    <n v="0.65606209935143778"/>
    <s v="NO"/>
    <n v="0.57121245740239113"/>
    <s v="NO"/>
    <x v="362"/>
    <n v="50"/>
    <s v="TRABAJADOR INDEPENDIENTE"/>
    <s v="46-55"/>
    <s v="4"/>
  </r>
  <r>
    <n v="424"/>
    <s v="MUJER"/>
    <n v="339035"/>
    <s v="ASALARIADO"/>
    <s v="SECTOR PRIVADO"/>
    <s v="SI"/>
    <s v="NO"/>
    <x v="0"/>
    <n v="40"/>
    <n v="-0.39276228908510386"/>
    <s v="NO"/>
    <n v="-0.13454084336898386"/>
    <s v="NO"/>
    <x v="363"/>
    <n v="40"/>
    <s v="ASALARIADO"/>
    <s v="36-45"/>
    <s v="2"/>
  </r>
  <r>
    <n v="425"/>
    <s v="HOMBRE"/>
    <n v="581850"/>
    <s v="ASALARIADO"/>
    <s v="SECTOR PRIVADO"/>
    <s v="SI"/>
    <s v="NO"/>
    <x v="0"/>
    <n v="32"/>
    <n v="-9.3331246353039632E-2"/>
    <s v="NO"/>
    <n v="-0.69914348398608395"/>
    <s v="NO"/>
    <x v="364"/>
    <n v="32"/>
    <s v="ASALARIADO"/>
    <s v="26-35"/>
    <s v="3"/>
  </r>
  <r>
    <n v="426"/>
    <s v="HOMBRE"/>
    <n v="425737"/>
    <s v="TRABAJADOR INDEPENDIENTE"/>
    <s v="SECTOR PRIVADO"/>
    <s v="SI"/>
    <s v="NO"/>
    <x v="1"/>
    <n v="52"/>
    <n v="-0.2858443875264875"/>
    <s v="NO"/>
    <n v="0.71236311755666615"/>
    <s v="NO"/>
    <x v="365"/>
    <n v="52"/>
    <s v="TRABAJADOR INDEPENDIENTE"/>
    <s v="46-55"/>
    <s v="3"/>
  </r>
  <r>
    <n v="427"/>
    <s v="MUJER"/>
    <n v="622188"/>
    <s v="ASALARIADO"/>
    <s v="SECTOR PRIVADO"/>
    <s v="SI"/>
    <s v="NO"/>
    <x v="0"/>
    <n v="31"/>
    <n v="-4.3587822751837042E-2"/>
    <s v="NO"/>
    <n v="-0.7697188140632214"/>
    <s v="NO"/>
    <x v="366"/>
    <n v="31"/>
    <s v="ASALARIADO"/>
    <s v="26-35"/>
    <s v="3"/>
  </r>
  <r>
    <n v="428"/>
    <s v="MUJER"/>
    <n v="519825"/>
    <s v="TRABAJADOR INDEPENDIENTE"/>
    <s v="SECTOR PRIVADO"/>
    <s v="SI"/>
    <s v="NO"/>
    <x v="1"/>
    <n v="52"/>
    <n v="-0.16981832674533945"/>
    <s v="NO"/>
    <n v="0.71236311755666615"/>
    <s v="NO"/>
    <x v="367"/>
    <n v="52"/>
    <s v="TRABAJADOR INDEPENDIENTE"/>
    <s v="46-55"/>
    <s v="3"/>
  </r>
  <r>
    <n v="429"/>
    <s v="MUJER"/>
    <n v="651555"/>
    <s v="ASALARIADO"/>
    <s v="SECTOR PRIVADO"/>
    <s v="SI"/>
    <s v="NO"/>
    <x v="0"/>
    <n v="39"/>
    <n v="-7.3734561274006218E-3"/>
    <s v="NO"/>
    <n v="-0.20511617344612137"/>
    <s v="NO"/>
    <x v="368"/>
    <n v="39"/>
    <s v="ASALARIADO"/>
    <s v="36-45"/>
    <s v="3"/>
  </r>
  <r>
    <n v="430"/>
    <s v="HOMBRE"/>
    <n v="432667"/>
    <s v="ASALARIADO"/>
    <s v="SECTOR PRIVADO"/>
    <s v="SI"/>
    <s v="NO"/>
    <x v="0"/>
    <n v="23"/>
    <n v="-0.27729855170031031"/>
    <s v="NO"/>
    <n v="-1.3343214546803215"/>
    <s v="NO"/>
    <x v="369"/>
    <n v="23"/>
    <s v="ASALARIADO"/>
    <s v="18-25"/>
    <s v="3"/>
  </r>
  <r>
    <n v="431"/>
    <s v="MUJER"/>
    <n v="575270"/>
    <s v="ASALARIADO"/>
    <s v="SECTOR PRIVADO"/>
    <s v="SI"/>
    <s v="NO"/>
    <x v="0"/>
    <n v="54"/>
    <n v="-0.10144547430920783"/>
    <s v="NO"/>
    <n v="0.85351377771094117"/>
    <s v="NO"/>
    <x v="370"/>
    <n v="54"/>
    <s v="ASALARIADO"/>
    <s v="46-55"/>
    <s v="3"/>
  </r>
  <r>
    <n v="432"/>
    <s v="MUJER"/>
    <n v="297046"/>
    <s v="ASEGURADO VOLUNTARIO"/>
    <s v="SECTOR PRIVADO"/>
    <s v="SI"/>
    <s v="NO"/>
    <x v="0"/>
    <n v="54"/>
    <n v="-0.44454166866740574"/>
    <s v="NO"/>
    <n v="0.85351377771094117"/>
    <s v="NO"/>
    <x v="31"/>
    <n v="54"/>
    <s v="ASEGURADO VOLUNTARIO"/>
    <s v="46-55"/>
    <s v="1"/>
  </r>
  <r>
    <n v="433"/>
    <s v="HOMBRE"/>
    <n v="107146.67"/>
    <s v="ASALARIADO"/>
    <s v="SECTOR PRIVADO"/>
    <s v="SI"/>
    <s v="SI"/>
    <x v="0"/>
    <n v="34"/>
    <n v="-0.67871894106005182"/>
    <s v="NO"/>
    <n v="-0.55799282383180893"/>
    <s v="NO"/>
    <x v="371"/>
    <n v="34"/>
    <s v="ASALARIADO"/>
    <s v="26-35"/>
    <s v="1"/>
  </r>
  <r>
    <n v="434"/>
    <s v="MUJER"/>
    <n v="389357"/>
    <s v="ASALARIADO"/>
    <s v="SECTOR PRIVADO"/>
    <s v="SI"/>
    <s v="NO"/>
    <x v="1"/>
    <n v="51"/>
    <n v="-0.33070694270056034"/>
    <s v="NO"/>
    <n v="0.64178778747952869"/>
    <s v="NO"/>
    <x v="372"/>
    <n v="51"/>
    <s v="ASALARIADO"/>
    <s v="46-55"/>
    <s v="2"/>
  </r>
  <r>
    <n v="435"/>
    <s v="HOMBRE"/>
    <n v="408495"/>
    <s v="ASALARIADO"/>
    <s v="SECTOR PRIVADO"/>
    <s v="SI"/>
    <s v="NO"/>
    <x v="0"/>
    <n v="49"/>
    <n v="-0.30710662436847108"/>
    <s v="NO"/>
    <n v="0.50063712732525367"/>
    <s v="NO"/>
    <x v="373"/>
    <n v="49"/>
    <s v="ASALARIADO"/>
    <s v="46-55"/>
    <s v="2"/>
  </r>
  <r>
    <n v="436"/>
    <s v="HOMBRE"/>
    <n v="150222"/>
    <s v="ASALARIADO"/>
    <s v="SECTOR PRIVADO"/>
    <s v="SI"/>
    <s v="NO"/>
    <x v="0"/>
    <n v="56"/>
    <n v="-0.62559993697081617"/>
    <s v="NO"/>
    <n v="0.99466443786521619"/>
    <s v="NO"/>
    <x v="374"/>
    <n v="56"/>
    <s v="ASALARIADO"/>
    <s v="56+"/>
    <s v="1"/>
  </r>
  <r>
    <n v="437"/>
    <s v="MUJER"/>
    <n v="297046"/>
    <s v="ASEGURADO VOLUNTARIO"/>
    <s v="SECTOR PRIVADO"/>
    <s v="SI"/>
    <s v="SI"/>
    <x v="0"/>
    <n v="47"/>
    <n v="-0.44454166866740574"/>
    <s v="NO"/>
    <n v="0.35948646717097865"/>
    <s v="NO"/>
    <x v="31"/>
    <n v="47"/>
    <s v="ASEGURADO VOLUNTARIO"/>
    <s v="46-55"/>
    <s v="1"/>
  </r>
  <r>
    <n v="438"/>
    <s v="HOMBRE"/>
    <n v="1042254.3"/>
    <s v="ASALARIADO"/>
    <s v="SECTOR PRIVADO"/>
    <s v="SI"/>
    <s v="NO"/>
    <x v="0"/>
    <n v="41"/>
    <n v="0.47442338012113255"/>
    <s v="NO"/>
    <n v="-6.3965513291846368E-2"/>
    <s v="NO"/>
    <x v="375"/>
    <n v="41"/>
    <s v="ASALARIADO"/>
    <s v="36-45"/>
    <s v="4"/>
  </r>
  <r>
    <n v="439"/>
    <s v="HOMBRE"/>
    <n v="685221"/>
    <s v="PENSIONADOS EN SU PROPIO SISTEMA"/>
    <s v="SECTOR PUBLICO"/>
    <s v="SI"/>
    <s v="NO"/>
    <x v="0"/>
    <n v="81"/>
    <n v="3.414228830608855E-2"/>
    <s v="NO"/>
    <n v="2.759047689793654"/>
    <s v="ATIPICO"/>
    <x v="376"/>
    <n v="81"/>
    <s v="PENSIONADOS EN SU PROPIO SISTEMA"/>
    <s v="56+"/>
    <s v="3"/>
  </r>
  <r>
    <n v="440"/>
    <s v="HOMBRE"/>
    <n v="806740.07"/>
    <s v="ASALARIADO"/>
    <s v="SECTOR PRIVADO"/>
    <s v="SI"/>
    <s v="NO"/>
    <x v="0"/>
    <n v="23"/>
    <n v="0.18399539392942602"/>
    <s v="NO"/>
    <n v="-1.3343214546803215"/>
    <s v="NO"/>
    <x v="377"/>
    <n v="23"/>
    <s v="ASALARIADO"/>
    <s v="18-25"/>
    <s v="4"/>
  </r>
  <r>
    <n v="441"/>
    <s v="MUJER"/>
    <n v="140000"/>
    <s v="ASALARIADO"/>
    <s v="SECTOR PRIVADO"/>
    <s v="SI"/>
    <s v="SI"/>
    <x v="0"/>
    <n v="39"/>
    <n v="-0.63820535310576321"/>
    <s v="NO"/>
    <n v="-0.20511617344612137"/>
    <s v="NO"/>
    <x v="282"/>
    <n v="39"/>
    <s v="ASALARIADO"/>
    <s v="36-45"/>
    <s v="1"/>
  </r>
  <r>
    <n v="442"/>
    <s v="MUJER"/>
    <n v="567930"/>
    <s v="TRABAJADOR INDEPENDIENTE"/>
    <s v="SECTOR PRIVADO"/>
    <s v="SI"/>
    <s v="NO"/>
    <x v="1"/>
    <n v="74"/>
    <n v="-0.11049690792596689"/>
    <s v="NO"/>
    <n v="2.2650203792536914"/>
    <s v="ATIPICO"/>
    <x v="378"/>
    <n v="74"/>
    <s v="TRABAJADOR INDEPENDIENTE"/>
    <s v="56+"/>
    <s v="3"/>
  </r>
  <r>
    <n v="443"/>
    <s v="HOMBRE"/>
    <n v="539324"/>
    <s v="ASALARIADO"/>
    <s v="SECTOR PUBLICO"/>
    <s v="SI"/>
    <s v="NO"/>
    <x v="0"/>
    <n v="38"/>
    <n v="-0.14577283572446958"/>
    <s v="NO"/>
    <n v="-0.27569150352325889"/>
    <s v="NO"/>
    <x v="379"/>
    <n v="38"/>
    <s v="ASALARIADO"/>
    <s v="36-45"/>
    <s v="3"/>
  </r>
  <r>
    <n v="444"/>
    <s v="MUJER"/>
    <n v="105633.33"/>
    <s v="ASALARIADO"/>
    <s v="SECTOR PUBLICO"/>
    <s v="SI"/>
    <s v="NO"/>
    <x v="0"/>
    <n v="40"/>
    <n v="-0.68058513950005006"/>
    <s v="NO"/>
    <n v="-0.13454084336898386"/>
    <s v="NO"/>
    <x v="380"/>
    <n v="40"/>
    <s v="ASALARIADO"/>
    <s v="36-45"/>
    <s v="1"/>
  </r>
  <r>
    <n v="445"/>
    <s v="HOMBRE"/>
    <n v="310544"/>
    <s v="ASEGURADO VOLUNTARIO"/>
    <s v="SECTOR PRIVADO"/>
    <s v="SI"/>
    <s v="NO"/>
    <x v="0"/>
    <n v="58"/>
    <n v="-0.42789640286917502"/>
    <s v="NO"/>
    <n v="1.1358150980194912"/>
    <s v="NO"/>
    <x v="381"/>
    <n v="58"/>
    <s v="ASEGURADO VOLUNTARIO"/>
    <s v="56+"/>
    <s v="2"/>
  </r>
  <r>
    <n v="446"/>
    <s v="MUJER"/>
    <n v="375321.53"/>
    <s v="ASALARIADO"/>
    <s v="SECTOR PRIVADO"/>
    <s v="SI"/>
    <s v="NO"/>
    <x v="1"/>
    <n v="32"/>
    <n v="-0.34801499787563023"/>
    <s v="NO"/>
    <n v="-0.69914348398608395"/>
    <s v="NO"/>
    <x v="382"/>
    <n v="32"/>
    <s v="ASALARIADO"/>
    <s v="26-35"/>
    <s v="2"/>
  </r>
  <r>
    <n v="447"/>
    <s v="HOMBRE"/>
    <n v="255660"/>
    <s v="ASALARIADO"/>
    <s v="SECTOR PRIVADO"/>
    <s v="SI"/>
    <s v="SI"/>
    <x v="0"/>
    <n v="22"/>
    <n v="-0.49557744954794941"/>
    <s v="NO"/>
    <n v="-1.4048967847574589"/>
    <s v="NO"/>
    <x v="383"/>
    <n v="22"/>
    <s v="ASALARIADO"/>
    <s v="18-25"/>
    <s v="1"/>
  </r>
  <r>
    <n v="448"/>
    <s v="MUJER"/>
    <n v="213862.5"/>
    <s v="ASALARIADO"/>
    <s v="SECTOR PRIVADO"/>
    <s v="SI"/>
    <s v="NO"/>
    <x v="0"/>
    <n v="32"/>
    <n v="-0.5471206779670893"/>
    <s v="NO"/>
    <n v="-0.69914348398608395"/>
    <s v="NO"/>
    <x v="384"/>
    <n v="32"/>
    <s v="ASALARIADO"/>
    <s v="26-35"/>
    <s v="1"/>
  </r>
  <r>
    <n v="449"/>
    <s v="MUJER"/>
    <n v="404463"/>
    <s v="TRABAJADOR INDEPENDIENTE"/>
    <s v="SECTOR PRIVADO"/>
    <s v="SI"/>
    <s v="NO"/>
    <x v="1"/>
    <n v="38"/>
    <n v="-0.31207874703097416"/>
    <s v="NO"/>
    <n v="-0.27569150352325889"/>
    <s v="NO"/>
    <x v="385"/>
    <n v="38"/>
    <s v="TRABAJADOR INDEPENDIENTE"/>
    <s v="36-45"/>
    <s v="2"/>
  </r>
  <r>
    <n v="450"/>
    <s v="HOMBRE"/>
    <n v="5712732"/>
    <s v="ASALARIADO"/>
    <s v="SECTOR PRIVADO"/>
    <s v="SI"/>
    <s v="NO"/>
    <x v="0"/>
    <n v="37"/>
    <n v="6.2338946144676637"/>
    <s v="ATIPICO"/>
    <n v="-0.3462668336003964"/>
    <s v="NO"/>
    <x v="386"/>
    <n v="37"/>
    <s v="ASALARIADO"/>
    <s v="36-45"/>
    <s v="4"/>
  </r>
  <r>
    <n v="451"/>
    <s v="MUJER"/>
    <n v="1633023.24"/>
    <s v="ASALARIADO"/>
    <s v="SECTOR PUBLICO"/>
    <s v="SI"/>
    <s v="NO"/>
    <x v="0"/>
    <n v="31"/>
    <n v="1.2029391625806851"/>
    <s v="NO"/>
    <n v="-0.7697188140632214"/>
    <s v="NO"/>
    <x v="387"/>
    <n v="31"/>
    <s v="ASALARIADO"/>
    <s v="26-35"/>
    <s v="4"/>
  </r>
  <r>
    <n v="452"/>
    <s v="HOMBRE"/>
    <n v="269000"/>
    <s v="ASALARIADO"/>
    <s v="SECTOR PRIVADO"/>
    <s v="SI"/>
    <s v="SI"/>
    <x v="0"/>
    <n v="43"/>
    <n v="-0.47912702387389411"/>
    <s v="NO"/>
    <n v="7.7185146862428639E-2"/>
    <s v="NO"/>
    <x v="388"/>
    <n v="43"/>
    <s v="ASALARIADO"/>
    <s v="36-45"/>
    <s v="1"/>
  </r>
  <r>
    <n v="453"/>
    <s v="HOMBRE"/>
    <n v="531666.67000000004"/>
    <s v="ASALARIADO"/>
    <s v="SECTOR PRIVADO"/>
    <s v="SI"/>
    <s v="NO"/>
    <x v="0"/>
    <n v="29"/>
    <n v="-0.15521558969948554"/>
    <s v="NO"/>
    <n v="-0.91086947421749642"/>
    <s v="NO"/>
    <x v="389"/>
    <n v="29"/>
    <s v="ASALARIADO"/>
    <s v="26-35"/>
    <s v="3"/>
  </r>
  <r>
    <n v="454"/>
    <s v="MUJER"/>
    <n v="3263393.64"/>
    <s v="ASALARIADO"/>
    <s v="SECTOR PUBLICO"/>
    <s v="SI"/>
    <s v="NO"/>
    <x v="0"/>
    <n v="39"/>
    <n v="3.2134554359224996"/>
    <s v="ATIPICO"/>
    <n v="-0.20511617344612137"/>
    <s v="NO"/>
    <x v="390"/>
    <n v="39"/>
    <s v="ASALARIADO"/>
    <s v="36-45"/>
    <s v="4"/>
  </r>
  <r>
    <n v="455"/>
    <s v="HOMBRE"/>
    <n v="404950"/>
    <s v="ASALARIADO"/>
    <s v="SECTOR PRIVADO"/>
    <s v="SI"/>
    <s v="SI"/>
    <x v="0"/>
    <n v="36"/>
    <n v="-0.31147819550899025"/>
    <s v="NO"/>
    <n v="-0.41684216367753391"/>
    <s v="NO"/>
    <x v="391"/>
    <n v="36"/>
    <s v="ASALARIADO"/>
    <s v="36-45"/>
    <s v="2"/>
  </r>
  <r>
    <n v="456"/>
    <s v="HOMBRE"/>
    <n v="1549936.32"/>
    <s v="ASALARIADO"/>
    <s v="SECTOR PRIVADO"/>
    <s v="SI"/>
    <s v="NO"/>
    <x v="0"/>
    <n v="39"/>
    <n v="1.1004792523898173"/>
    <s v="NO"/>
    <n v="-0.20511617344612137"/>
    <s v="NO"/>
    <x v="392"/>
    <n v="39"/>
    <s v="ASALARIADO"/>
    <s v="36-45"/>
    <s v="4"/>
  </r>
  <r>
    <n v="457"/>
    <s v="MUJER"/>
    <n v="300018"/>
    <s v="TRABAJADOR INDEPENDIENTE"/>
    <s v="SECTOR PRIVADO"/>
    <s v="SI"/>
    <s v="NO"/>
    <x v="0"/>
    <n v="56"/>
    <n v="-0.44087670126835837"/>
    <s v="NO"/>
    <n v="0.99466443786521619"/>
    <s v="NO"/>
    <x v="93"/>
    <n v="56"/>
    <s v="TRABAJADOR INDEPENDIENTE"/>
    <s v="56+"/>
    <s v="2"/>
  </r>
  <r>
    <n v="458"/>
    <s v="MUJER"/>
    <n v="157790"/>
    <s v="ASALARIADO"/>
    <s v="SECTOR PRIVADO"/>
    <s v="SI"/>
    <s v="NO"/>
    <x v="0"/>
    <n v="24"/>
    <n v="-0.61626734165587982"/>
    <s v="NO"/>
    <n v="-1.263746124603184"/>
    <s v="NO"/>
    <x v="393"/>
    <n v="24"/>
    <s v="ASALARIADO"/>
    <s v="18-25"/>
    <s v="1"/>
  </r>
  <r>
    <n v="459"/>
    <s v="HOMBRE"/>
    <n v="1642037.78"/>
    <s v="PENSIONADOS EN SU PROPIO SISTEMA"/>
    <s v="SECTOR PUBLICO"/>
    <s v="SI"/>
    <s v="NO"/>
    <x v="0"/>
    <n v="80"/>
    <n v="1.214055580890715"/>
    <s v="NO"/>
    <n v="2.6884723597165161"/>
    <s v="ATIPICO"/>
    <x v="394"/>
    <n v="80"/>
    <s v="PENSIONADOS EN SU PROPIO SISTEMA"/>
    <s v="56+"/>
    <s v="4"/>
  </r>
  <r>
    <n v="460"/>
    <s v="HOMBRE"/>
    <n v="335205.06"/>
    <s v="ASALARIADO"/>
    <s v="SECTOR PRIVADO"/>
    <s v="SI"/>
    <s v="SI"/>
    <x v="0"/>
    <n v="52"/>
    <n v="-0.39748523835842403"/>
    <s v="NO"/>
    <n v="0.71236311755666615"/>
    <s v="NO"/>
    <x v="395"/>
    <n v="52"/>
    <s v="ASALARIADO"/>
    <s v="46-55"/>
    <s v="2"/>
  </r>
  <r>
    <n v="461"/>
    <s v="MUJER"/>
    <n v="639148"/>
    <s v="TRABAJADOR INDEPENDIENTE"/>
    <s v="SECTOR PRIVADO"/>
    <s v="SI"/>
    <s v="SI"/>
    <x v="0"/>
    <n v="44"/>
    <n v="-2.2673338536546354E-2"/>
    <s v="NO"/>
    <n v="0.14776047693956615"/>
    <s v="NO"/>
    <x v="191"/>
    <n v="44"/>
    <s v="TRABAJADOR INDEPENDIENTE"/>
    <s v="36-45"/>
    <s v="3"/>
  </r>
  <r>
    <n v="462"/>
    <s v="HOMBRE"/>
    <n v="316964.69"/>
    <s v="ASALARIADO"/>
    <s v="SECTOR PRIVADO"/>
    <s v="SI"/>
    <s v="SI"/>
    <x v="0"/>
    <n v="19"/>
    <n v="-0.41997863048378142"/>
    <s v="NO"/>
    <n v="-1.6166227749888715"/>
    <s v="NO"/>
    <x v="396"/>
    <n v="19"/>
    <s v="ASALARIADO"/>
    <s v="18-25"/>
    <s v="2"/>
  </r>
  <r>
    <n v="463"/>
    <s v="MUJER"/>
    <n v="525373.54"/>
    <s v="ASALARIADO"/>
    <s v="SECTOR PRIVADO"/>
    <s v="SI"/>
    <s v="NO"/>
    <x v="0"/>
    <n v="27"/>
    <n v="-0.162976059513741"/>
    <s v="NO"/>
    <n v="-1.0520201343717714"/>
    <s v="NO"/>
    <x v="397"/>
    <n v="27"/>
    <s v="ASALARIADO"/>
    <s v="26-35"/>
    <s v="3"/>
  </r>
  <r>
    <n v="464"/>
    <s v="MUJER"/>
    <n v="150000"/>
    <s v="ASALARIADO"/>
    <s v="SECTOR PRIVADO"/>
    <s v="SI"/>
    <s v="NO"/>
    <x v="0"/>
    <n v="42"/>
    <n v="-0.62587369967693607"/>
    <s v="NO"/>
    <n v="6.6098167852911317E-3"/>
    <s v="NO"/>
    <x v="398"/>
    <n v="42"/>
    <s v="ASALARIADO"/>
    <s v="36-45"/>
    <s v="1"/>
  </r>
  <r>
    <n v="465"/>
    <s v="MUJER"/>
    <n v="1346033"/>
    <s v="PENSIONADOS EN SU PROPIO SISTEMA"/>
    <s v="SECTOR PUBLICO"/>
    <s v="SI"/>
    <s v="NO"/>
    <x v="0"/>
    <n v="55"/>
    <n v="0.84903274486709512"/>
    <s v="NO"/>
    <n v="0.92408910778807873"/>
    <s v="NO"/>
    <x v="399"/>
    <n v="55"/>
    <s v="PENSIONADOS EN SU PROPIO SISTEMA"/>
    <s v="46-55"/>
    <s v="4"/>
  </r>
  <r>
    <n v="466"/>
    <s v="MUJER"/>
    <n v="963278.53"/>
    <s v="ASALARIADO"/>
    <s v="SECTOR PUBLICO"/>
    <s v="SI"/>
    <s v="NO"/>
    <x v="0"/>
    <n v="57"/>
    <n v="0.37703319762965681"/>
    <s v="NO"/>
    <n v="1.0652397679423538"/>
    <s v="NO"/>
    <x v="400"/>
    <n v="57"/>
    <s v="ASALARIADO"/>
    <s v="56+"/>
    <s v="4"/>
  </r>
  <r>
    <n v="467"/>
    <s v="HOMBRE"/>
    <n v="2172786.41"/>
    <s v="ASALARIADO"/>
    <s v="SECTOR PUBLICO"/>
    <s v="SI"/>
    <s v="NO"/>
    <x v="0"/>
    <n v="34"/>
    <n v="1.8685563971891916"/>
    <s v="NO"/>
    <n v="-0.55799282383180893"/>
    <s v="NO"/>
    <x v="401"/>
    <n v="34"/>
    <s v="ASALARIADO"/>
    <s v="26-35"/>
    <s v="4"/>
  </r>
  <r>
    <n v="468"/>
    <s v="HOMBRE"/>
    <n v="400000"/>
    <s v="ASALARIADO"/>
    <s v="SECTOR PRIVADO"/>
    <s v="SI"/>
    <s v="NO"/>
    <x v="0"/>
    <n v="35"/>
    <n v="-0.31758236395625966"/>
    <s v="NO"/>
    <n v="-0.48741749375467142"/>
    <s v="NO"/>
    <x v="125"/>
    <n v="35"/>
    <s v="ASALARIADO"/>
    <s v="26-35"/>
    <s v="2"/>
  </r>
  <r>
    <n v="469"/>
    <s v="MUJER"/>
    <n v="355252.75"/>
    <s v="ASALARIADO"/>
    <s v="SECTOR PRIVADO"/>
    <s v="SI"/>
    <s v="NO"/>
    <x v="0"/>
    <n v="47"/>
    <n v="-0.37276312184556781"/>
    <s v="NO"/>
    <n v="0.35948646717097865"/>
    <s v="NO"/>
    <x v="402"/>
    <n v="47"/>
    <s v="ASALARIADO"/>
    <s v="46-55"/>
    <s v="2"/>
  </r>
  <r>
    <n v="470"/>
    <s v="HOMBRE"/>
    <n v="451135"/>
    <s v="ASALARIADO"/>
    <s v="SECTOR PRIVADO"/>
    <s v="SI"/>
    <s v="NO"/>
    <x v="0"/>
    <n v="28"/>
    <n v="-0.25452445414795249"/>
    <s v="NO"/>
    <n v="-0.98144480429463388"/>
    <s v="NO"/>
    <x v="403"/>
    <n v="28"/>
    <s v="ASALARIADO"/>
    <s v="26-35"/>
    <s v="3"/>
  </r>
  <r>
    <n v="471"/>
    <s v="MUJER"/>
    <n v="1554200"/>
    <s v="ASALARIADO"/>
    <s v="SECTOR PUBLICO"/>
    <s v="SI"/>
    <s v="NO"/>
    <x v="1"/>
    <n v="55"/>
    <n v="1.1057370747989594"/>
    <s v="NO"/>
    <n v="0.92408910778807873"/>
    <s v="NO"/>
    <x v="404"/>
    <n v="55"/>
    <s v="ASALARIADO"/>
    <s v="46-55"/>
    <s v="4"/>
  </r>
  <r>
    <n v="472"/>
    <s v="MUJER"/>
    <n v="300000"/>
    <s v="TRABAJADOR INDEPENDIENTE"/>
    <s v="SECTOR PRIVADO"/>
    <s v="SI"/>
    <s v="NO"/>
    <x v="0"/>
    <n v="41"/>
    <n v="-0.44089889824453027"/>
    <s v="NO"/>
    <n v="-6.3965513291846368E-2"/>
    <s v="NO"/>
    <x v="51"/>
    <n v="41"/>
    <s v="TRABAJADOR INDEPENDIENTE"/>
    <s v="36-45"/>
    <s v="2"/>
  </r>
  <r>
    <n v="473"/>
    <s v="HOMBRE"/>
    <n v="229799.17"/>
    <s v="ASALARIADO"/>
    <s v="SECTOR PRIVADO"/>
    <s v="SI"/>
    <s v="NO"/>
    <x v="0"/>
    <n v="34"/>
    <n v="-0.52746812884213079"/>
    <s v="NO"/>
    <n v="-0.55799282383180893"/>
    <s v="NO"/>
    <x v="405"/>
    <n v="34"/>
    <s v="ASALARIADO"/>
    <s v="26-35"/>
    <s v="1"/>
  </r>
  <r>
    <n v="474"/>
    <s v="HOMBRE"/>
    <n v="202270"/>
    <s v="ASALARIADO"/>
    <s v="SECTOR PRIVADO"/>
    <s v="SI"/>
    <s v="NO"/>
    <x v="1"/>
    <n v="27"/>
    <n v="-0.56141614720445709"/>
    <s v="NO"/>
    <n v="-1.0520201343717714"/>
    <s v="NO"/>
    <x v="406"/>
    <n v="27"/>
    <s v="ASALARIADO"/>
    <s v="26-35"/>
    <s v="1"/>
  </r>
  <r>
    <n v="475"/>
    <s v="HOMBRE"/>
    <n v="278030"/>
    <s v="CONVENIOS ESPECIALES DE TRABAJADORES INDEPENDIENTES"/>
    <s v="SECTOR PRIVADO"/>
    <s v="SI"/>
    <s v="NO"/>
    <x v="0"/>
    <n v="43"/>
    <n v="-0.46799154082766331"/>
    <s v="NO"/>
    <n v="7.7185146862428639E-2"/>
    <s v="NO"/>
    <x v="20"/>
    <n v="43"/>
    <s v="CONVENIOS ESPECIALES DE TRABAJADORES INDEPENDIENTES"/>
    <s v="36-45"/>
    <s v="1"/>
  </r>
  <r>
    <n v="476"/>
    <s v="HOMBRE"/>
    <n v="298195"/>
    <s v="TRABAJADOR INDEPENDIENTE"/>
    <s v="SECTOR PRIVADO"/>
    <s v="SI"/>
    <s v="NO"/>
    <x v="1"/>
    <n v="40"/>
    <n v="-0.44312476168843351"/>
    <s v="NO"/>
    <n v="-0.13454084336898386"/>
    <s v="NO"/>
    <x v="407"/>
    <n v="40"/>
    <s v="TRABAJADOR INDEPENDIENTE"/>
    <s v="36-45"/>
    <s v="1"/>
  </r>
  <r>
    <n v="477"/>
    <s v="HOMBRE"/>
    <n v="297050"/>
    <s v="ASEGURADO VOLUNTARIO"/>
    <s v="SECTOR PRIVADO"/>
    <s v="SI"/>
    <s v="NO"/>
    <x v="0"/>
    <n v="48"/>
    <n v="-0.44453673600603422"/>
    <s v="NO"/>
    <n v="0.43006179724811616"/>
    <s v="NO"/>
    <x v="144"/>
    <n v="48"/>
    <s v="ASEGURADO VOLUNTARIO"/>
    <s v="46-55"/>
    <s v="1"/>
  </r>
  <r>
    <n v="478"/>
    <s v="HOMBRE"/>
    <n v="5189999.8"/>
    <s v="ASALARIADO"/>
    <s v="SECTOR PRIVADO"/>
    <s v="SI"/>
    <s v="NO"/>
    <x v="0"/>
    <n v="49"/>
    <n v="5.589279381818832"/>
    <s v="ATIPICO"/>
    <n v="0.50063712732525367"/>
    <s v="NO"/>
    <x v="408"/>
    <n v="49"/>
    <s v="ASALARIADO"/>
    <s v="46-55"/>
    <s v="4"/>
  </r>
  <r>
    <n v="479"/>
    <s v="HOMBRE"/>
    <n v="3309108"/>
    <s v="ASALARIADO"/>
    <s v="SECTOR PUBLICO"/>
    <s v="SI"/>
    <s v="NO"/>
    <x v="0"/>
    <n v="47"/>
    <n v="3.2698288003465628"/>
    <s v="ATIPICO"/>
    <n v="0.35948646717097865"/>
    <s v="NO"/>
    <x v="409"/>
    <n v="47"/>
    <s v="ASALARIADO"/>
    <s v="46-55"/>
    <s v="4"/>
  </r>
  <r>
    <n v="480"/>
    <s v="HOMBRE"/>
    <n v="575846"/>
    <s v="TRABAJADOR INDEPENDIENTE"/>
    <s v="SECTOR PRIVADO"/>
    <s v="SI"/>
    <s v="SI"/>
    <x v="1"/>
    <n v="46"/>
    <n v="-0.10073517107170739"/>
    <s v="NO"/>
    <n v="0.28891113709384114"/>
    <s v="NO"/>
    <x v="410"/>
    <n v="46"/>
    <s v="TRABAJADOR INDEPENDIENTE"/>
    <s v="46-55"/>
    <s v="3"/>
  </r>
  <r>
    <n v="481"/>
    <s v="HOMBRE"/>
    <n v="458557"/>
    <s v="TRABAJADOR INDEPENDIENTE"/>
    <s v="SECTOR PRIVADO"/>
    <s v="SI"/>
    <s v="NO"/>
    <x v="1"/>
    <n v="49"/>
    <n v="-0.24537190097307707"/>
    <s v="NO"/>
    <n v="0.50063712732525367"/>
    <s v="NO"/>
    <x v="411"/>
    <n v="49"/>
    <s v="TRABAJADOR INDEPENDIENTE"/>
    <s v="46-55"/>
    <s v="3"/>
  </r>
  <r>
    <n v="482"/>
    <s v="HOMBRE"/>
    <n v="449214"/>
    <s v="ASALARIADO"/>
    <s v="SECTOR PRIVADO"/>
    <s v="SI"/>
    <s v="SI"/>
    <x v="0"/>
    <n v="47"/>
    <n v="-0.25689336477163022"/>
    <s v="NO"/>
    <n v="0.35948646717097865"/>
    <s v="NO"/>
    <x v="412"/>
    <n v="47"/>
    <s v="ASALARIADO"/>
    <s v="46-55"/>
    <s v="3"/>
  </r>
  <r>
    <n v="483"/>
    <s v="HOMBRE"/>
    <n v="957595"/>
    <s v="ASALARIADO"/>
    <s v="SECTOR PRIVADO"/>
    <s v="SI"/>
    <s v="NO"/>
    <x v="0"/>
    <n v="30"/>
    <n v="0.37002446540842265"/>
    <s v="NO"/>
    <n v="-0.84029414414035897"/>
    <s v="NO"/>
    <x v="413"/>
    <n v="30"/>
    <s v="ASALARIADO"/>
    <s v="26-35"/>
    <s v="4"/>
  </r>
  <r>
    <n v="484"/>
    <s v="HOMBRE"/>
    <n v="667314"/>
    <s v="ASALARIADO"/>
    <s v="SECTOR PUBLICO"/>
    <s v="SI"/>
    <s v="NO"/>
    <x v="0"/>
    <n v="40"/>
    <n v="1.2059996511087938E-2"/>
    <s v="NO"/>
    <n v="-0.13454084336898386"/>
    <s v="NO"/>
    <x v="414"/>
    <n v="40"/>
    <s v="ASALARIADO"/>
    <s v="36-45"/>
    <s v="3"/>
  </r>
  <r>
    <n v="485"/>
    <s v="MUJER"/>
    <n v="297046"/>
    <s v="ASEGURADO VOLUNTARIO"/>
    <s v="SECTOR PRIVADO"/>
    <s v="SI"/>
    <s v="NO"/>
    <x v="0"/>
    <n v="49"/>
    <n v="-0.44454166866740574"/>
    <s v="NO"/>
    <n v="0.50063712732525367"/>
    <s v="NO"/>
    <x v="31"/>
    <n v="49"/>
    <s v="ASEGURADO VOLUNTARIO"/>
    <s v="46-55"/>
    <s v="1"/>
  </r>
  <r>
    <n v="486"/>
    <s v="MUJER"/>
    <n v="1476678"/>
    <s v="ASALARIADO"/>
    <s v="SECTOR PUBLICO"/>
    <s v="SI"/>
    <s v="NO"/>
    <x v="1"/>
    <n v="54"/>
    <n v="1.0101396310880062"/>
    <s v="NO"/>
    <n v="0.85351377771094117"/>
    <s v="NO"/>
    <x v="415"/>
    <n v="54"/>
    <s v="ASALARIADO"/>
    <s v="46-55"/>
    <s v="4"/>
  </r>
  <r>
    <n v="487"/>
    <s v="HOMBRE"/>
    <n v="1708336.5"/>
    <s v="ASALARIADO"/>
    <s v="SECTOR PUBLICO"/>
    <s v="SI"/>
    <s v="NO"/>
    <x v="0"/>
    <n v="25"/>
    <n v="1.2958128646721996"/>
    <s v="NO"/>
    <n v="-1.1931707945260464"/>
    <s v="NO"/>
    <x v="416"/>
    <n v="25"/>
    <s v="ASALARIADO"/>
    <s v="18-25"/>
    <s v="4"/>
  </r>
  <r>
    <n v="488"/>
    <s v="HOMBRE"/>
    <n v="294619"/>
    <s v="ASALARIADO"/>
    <s v="SECTOR PRIVADO"/>
    <s v="SI"/>
    <s v="NO"/>
    <x v="0"/>
    <n v="46"/>
    <n v="-0.44753456095458211"/>
    <s v="NO"/>
    <n v="0.28891113709384114"/>
    <s v="NO"/>
    <x v="417"/>
    <n v="46"/>
    <s v="ASALARIADO"/>
    <s v="46-55"/>
    <s v="1"/>
  </r>
  <r>
    <n v="489"/>
    <s v="MUJER"/>
    <n v="480000"/>
    <s v="ASALARIADO"/>
    <s v="SECTOR PRIVADO"/>
    <s v="SI"/>
    <s v="NO"/>
    <x v="0"/>
    <n v="26"/>
    <n v="-0.21892913652564322"/>
    <s v="NO"/>
    <n v="-1.1225954644489089"/>
    <s v="NO"/>
    <x v="418"/>
    <n v="26"/>
    <s v="ASALARIADO"/>
    <s v="26-35"/>
    <s v="3"/>
  </r>
  <r>
    <n v="490"/>
    <s v="HOMBRE"/>
    <n v="131000"/>
    <s v="ASALARIADO"/>
    <s v="SECTOR PRIVADO"/>
    <s v="SI"/>
    <s v="NO"/>
    <x v="0"/>
    <n v="53"/>
    <n v="-0.64930384119170748"/>
    <s v="NO"/>
    <n v="0.78293844763380371"/>
    <s v="NO"/>
    <x v="419"/>
    <n v="53"/>
    <s v="ASALARIADO"/>
    <s v="46-55"/>
    <s v="1"/>
  </r>
  <r>
    <n v="491"/>
    <s v="HOMBRE"/>
    <n v="2034486"/>
    <s v="ASALARIADO"/>
    <s v="SECTOR PRIVADO"/>
    <s v="SI"/>
    <s v="NO"/>
    <x v="0"/>
    <n v="36"/>
    <n v="1.6980091246707225"/>
    <s v="NO"/>
    <n v="-0.41684216367753391"/>
    <s v="NO"/>
    <x v="420"/>
    <n v="36"/>
    <s v="ASALARIADO"/>
    <s v="36-45"/>
    <s v="4"/>
  </r>
  <r>
    <n v="492"/>
    <s v="HOMBRE"/>
    <n v="450886"/>
    <s v="TRABAJADOR INDEPENDIENTE"/>
    <s v="SECTOR PRIVADO"/>
    <s v="SI"/>
    <s v="NO"/>
    <x v="0"/>
    <n v="42"/>
    <n v="-0.25483151231833029"/>
    <s v="NO"/>
    <n v="6.6098167852911317E-3"/>
    <s v="NO"/>
    <x v="421"/>
    <n v="42"/>
    <s v="TRABAJADOR INDEPENDIENTE"/>
    <s v="36-45"/>
    <s v="3"/>
  </r>
  <r>
    <n v="493"/>
    <s v="HOMBRE"/>
    <n v="911309"/>
    <s v="TRABAJADOR INDEPENDIENTE"/>
    <s v="SECTOR PRIVADO"/>
    <s v="SI"/>
    <s v="NO"/>
    <x v="0"/>
    <n v="51"/>
    <n v="0.31294617434775374"/>
    <s v="NO"/>
    <n v="0.64178778747952869"/>
    <s v="NO"/>
    <x v="422"/>
    <n v="51"/>
    <s v="TRABAJADOR INDEPENDIENTE"/>
    <s v="46-55"/>
    <s v="4"/>
  </r>
  <r>
    <n v="494"/>
    <s v="HOMBRE"/>
    <n v="297046"/>
    <s v="ASEGURADO VOLUNTARIO"/>
    <s v="SECTOR PRIVADO"/>
    <s v="SI"/>
    <s v="SI"/>
    <x v="0"/>
    <n v="36"/>
    <n v="-0.44454166866740574"/>
    <s v="NO"/>
    <n v="-0.41684216367753391"/>
    <s v="NO"/>
    <x v="31"/>
    <n v="36"/>
    <s v="ASEGURADO VOLUNTARIO"/>
    <s v="36-45"/>
    <s v="1"/>
  </r>
  <r>
    <n v="495"/>
    <s v="MUJER"/>
    <n v="570322.28"/>
    <s v="ASALARIADO"/>
    <s v="SECTOR PRIVADO"/>
    <s v="SI"/>
    <s v="SI"/>
    <x v="0"/>
    <n v="43"/>
    <n v="-0.10754683113949542"/>
    <s v="NO"/>
    <n v="7.7185146862428639E-2"/>
    <s v="NO"/>
    <x v="423"/>
    <n v="43"/>
    <s v="ASALARIADO"/>
    <s v="36-45"/>
    <s v="3"/>
  </r>
  <r>
    <n v="496"/>
    <s v="HOMBRE"/>
    <n v="398239.35"/>
    <s v="ASALARIADO"/>
    <s v="SECTOR PRIVADO"/>
    <s v="SI"/>
    <s v="NO"/>
    <x v="0"/>
    <n v="20"/>
    <n v="-0.31975353651720612"/>
    <s v="NO"/>
    <n v="-1.5460474449117341"/>
    <s v="NO"/>
    <x v="424"/>
    <n v="20"/>
    <s v="ASALARIADO"/>
    <s v="18-25"/>
    <s v="2"/>
  </r>
  <r>
    <n v="497"/>
    <s v="HOMBRE"/>
    <n v="525200"/>
    <s v="ASALARIADO"/>
    <s v="SECTOR PRIVADO"/>
    <s v="SI"/>
    <s v="NO"/>
    <x v="0"/>
    <n v="32"/>
    <n v="-0.1631900630273449"/>
    <s v="NO"/>
    <n v="-0.69914348398608395"/>
    <s v="NO"/>
    <x v="425"/>
    <n v="32"/>
    <s v="ASALARIADO"/>
    <s v="26-35"/>
    <s v="3"/>
  </r>
  <r>
    <n v="498"/>
    <s v="MUJER"/>
    <n v="278030"/>
    <s v="CONVENIOS ESPECIALES DE TRABAJADORES INDEPENDIENTES"/>
    <s v="SECTOR PRIVADO"/>
    <s v="SI"/>
    <s v="NO"/>
    <x v="0"/>
    <n v="47"/>
    <n v="-0.46799154082766331"/>
    <s v="NO"/>
    <n v="0.35948646717097865"/>
    <s v="NO"/>
    <x v="20"/>
    <n v="47"/>
    <s v="CONVENIOS ESPECIALES DE TRABAJADORES INDEPENDIENTES"/>
    <s v="46-55"/>
    <s v="1"/>
  </r>
  <r>
    <n v="499"/>
    <s v="HOMBRE"/>
    <n v="447826"/>
    <s v="TRABAJADOR INDEPENDIENTE"/>
    <s v="SECTOR PRIVADO"/>
    <s v="SI"/>
    <s v="NO"/>
    <x v="1"/>
    <n v="56"/>
    <n v="-0.2586049982675514"/>
    <s v="NO"/>
    <n v="0.99466443786521619"/>
    <s v="NO"/>
    <x v="426"/>
    <n v="56"/>
    <s v="TRABAJADOR INDEPENDIENTE"/>
    <s v="56+"/>
    <s v="3"/>
  </r>
  <r>
    <n v="500"/>
    <s v="MUJER"/>
    <n v="600000"/>
    <s v="ASALARIADO"/>
    <s v="SECTOR PRIVADO"/>
    <s v="SI"/>
    <s v="NO"/>
    <x v="0"/>
    <n v="37"/>
    <n v="-7.0949295379718516E-2"/>
    <s v="NO"/>
    <n v="-0.3462668336003964"/>
    <s v="NO"/>
    <x v="427"/>
    <n v="37"/>
    <s v="ASALARIADO"/>
    <s v="36-45"/>
    <s v="3"/>
  </r>
  <r>
    <n v="501"/>
    <s v="HOMBRE"/>
    <n v="461711"/>
    <s v="TRABAJADOR INDEPENDIENTE"/>
    <s v="SECTOR PRIVADO"/>
    <s v="SI"/>
    <s v="SI"/>
    <x v="1"/>
    <n v="40"/>
    <n v="-0.24148249748162501"/>
    <s v="NO"/>
    <n v="-0.13454084336898386"/>
    <s v="NO"/>
    <x v="428"/>
    <n v="40"/>
    <s v="TRABAJADOR INDEPENDIENTE"/>
    <s v="36-45"/>
    <s v="3"/>
  </r>
  <r>
    <n v="502"/>
    <s v="HOMBRE"/>
    <n v="482134"/>
    <s v="TRABAJADOR INDEPENDIENTE"/>
    <s v="SECTOR PRIVADO"/>
    <s v="SI"/>
    <s v="NO"/>
    <x v="0"/>
    <n v="69"/>
    <n v="-0.21629756168393152"/>
    <s v="NO"/>
    <n v="1.9121437288680037"/>
    <s v="NO"/>
    <x v="429"/>
    <n v="69"/>
    <s v="TRABAJADOR INDEPENDIENTE"/>
    <s v="56+"/>
    <s v="3"/>
  </r>
  <r>
    <n v="503"/>
    <s v="MUJER"/>
    <n v="355157"/>
    <s v="ASALARIADO"/>
    <s v="SECTOR PRIVADO"/>
    <s v="SI"/>
    <s v="NO"/>
    <x v="0"/>
    <n v="40"/>
    <n v="-0.37288119742714887"/>
    <s v="NO"/>
    <n v="-0.13454084336898386"/>
    <s v="NO"/>
    <x v="430"/>
    <n v="40"/>
    <s v="ASALARIADO"/>
    <s v="36-45"/>
    <s v="2"/>
  </r>
  <r>
    <n v="504"/>
    <s v="HOMBRE"/>
    <n v="2029285.16"/>
    <s v="ASALARIADO"/>
    <s v="SECTOR PRIVADO"/>
    <s v="SI"/>
    <s v="NO"/>
    <x v="0"/>
    <n v="38"/>
    <n v="1.6915956290288443"/>
    <s v="NO"/>
    <n v="-0.27569150352325889"/>
    <s v="NO"/>
    <x v="431"/>
    <n v="38"/>
    <s v="ASALARIADO"/>
    <s v="36-45"/>
    <s v="4"/>
  </r>
  <r>
    <n v="505"/>
    <s v="HOMBRE"/>
    <n v="278030"/>
    <s v="CONVENIOS ESPECIALES DE TRABAJADORES INDEPENDIENTES"/>
    <s v="SECTOR PRIVADO"/>
    <s v="SI"/>
    <s v="NO"/>
    <x v="0"/>
    <n v="54"/>
    <n v="-0.46799154082766331"/>
    <s v="NO"/>
    <n v="0.85351377771094117"/>
    <s v="NO"/>
    <x v="20"/>
    <n v="54"/>
    <s v="CONVENIOS ESPECIALES DE TRABAJADORES INDEPENDIENTES"/>
    <s v="46-55"/>
    <s v="1"/>
  </r>
  <r>
    <n v="506"/>
    <s v="HOMBRE"/>
    <n v="104180.5"/>
    <s v="ASALARIADO"/>
    <s v="SECTOR PRIVADO"/>
    <s v="SI"/>
    <s v="NO"/>
    <x v="0"/>
    <n v="28"/>
    <n v="-0.6823767191051503"/>
    <s v="NO"/>
    <n v="-0.98144480429463388"/>
    <s v="NO"/>
    <x v="432"/>
    <n v="28"/>
    <s v="ASALARIADO"/>
    <s v="26-35"/>
    <s v="1"/>
  </r>
  <r>
    <n v="507"/>
    <s v="MUJER"/>
    <n v="450000"/>
    <s v="ASALARIADO"/>
    <s v="SECTOR PRIVADO"/>
    <s v="SI"/>
    <s v="NO"/>
    <x v="0"/>
    <n v="54"/>
    <n v="-0.25592409681212436"/>
    <s v="NO"/>
    <n v="0.85351377771094117"/>
    <s v="NO"/>
    <x v="433"/>
    <n v="54"/>
    <s v="ASALARIADO"/>
    <s v="46-55"/>
    <s v="3"/>
  </r>
  <r>
    <n v="508"/>
    <s v="MUJER"/>
    <n v="300018"/>
    <s v="ASEGURADO VOLUNTARIO"/>
    <s v="SECTOR PRIVADO"/>
    <s v="SI"/>
    <s v="NO"/>
    <x v="0"/>
    <n v="55"/>
    <n v="-0.44087670126835837"/>
    <s v="NO"/>
    <n v="0.92408910778807873"/>
    <s v="NO"/>
    <x v="93"/>
    <n v="55"/>
    <s v="ASEGURADO VOLUNTARIO"/>
    <s v="46-55"/>
    <s v="2"/>
  </r>
  <r>
    <n v="509"/>
    <s v="HOMBRE"/>
    <n v="562770.44999999995"/>
    <s v="ASALARIADO"/>
    <s v="SECTOR PRIVADO"/>
    <s v="SI"/>
    <s v="NO"/>
    <x v="0"/>
    <n v="36"/>
    <n v="-0.11685948617083741"/>
    <s v="NO"/>
    <n v="-0.41684216367753391"/>
    <s v="NO"/>
    <x v="434"/>
    <n v="36"/>
    <s v="ASALARIADO"/>
    <s v="36-45"/>
    <s v="3"/>
  </r>
  <r>
    <n v="510"/>
    <s v="MUJER"/>
    <n v="571789"/>
    <s v="TRABAJADOR INDEPENDIENTE"/>
    <s v="SECTOR PRIVADO"/>
    <s v="SI"/>
    <s v="NO"/>
    <x v="0"/>
    <n v="30"/>
    <n v="-0.10573812286778253"/>
    <s v="NO"/>
    <n v="-0.84029414414035897"/>
    <s v="NO"/>
    <x v="435"/>
    <n v="30"/>
    <s v="TRABAJADOR INDEPENDIENTE"/>
    <s v="26-35"/>
    <s v="3"/>
  </r>
  <r>
    <n v="511"/>
    <s v="HOMBRE"/>
    <n v="896977"/>
    <s v="ASALARIADO"/>
    <s v="SECTOR PRIVADO"/>
    <s v="SI"/>
    <s v="NO"/>
    <x v="0"/>
    <n v="53"/>
    <n v="0.29527244865355878"/>
    <s v="NO"/>
    <n v="0.78293844763380371"/>
    <s v="NO"/>
    <x v="436"/>
    <n v="53"/>
    <s v="ASALARIADO"/>
    <s v="46-55"/>
    <s v="4"/>
  </r>
  <r>
    <n v="512"/>
    <s v="MUJER"/>
    <n v="220000"/>
    <s v="ASALARIADO"/>
    <s v="SECTOR PRIVADO"/>
    <s v="SI"/>
    <s v="NO"/>
    <x v="0"/>
    <n v="19"/>
    <n v="-0.53955212567514677"/>
    <s v="NO"/>
    <n v="-1.6166227749888715"/>
    <s v="NO"/>
    <x v="437"/>
    <n v="19"/>
    <s v="ASALARIADO"/>
    <s v="18-25"/>
    <s v="1"/>
  </r>
  <r>
    <n v="513"/>
    <s v="HOMBRE"/>
    <n v="447772"/>
    <s v="ASALARIADO"/>
    <s v="SECTOR PUBLICO"/>
    <s v="SI"/>
    <s v="NO"/>
    <x v="0"/>
    <n v="41"/>
    <n v="-0.25867158919606703"/>
    <s v="NO"/>
    <n v="-6.3965513291846368E-2"/>
    <s v="NO"/>
    <x v="438"/>
    <n v="41"/>
    <s v="ASALARIADO"/>
    <s v="36-45"/>
    <s v="3"/>
  </r>
  <r>
    <n v="514"/>
    <s v="HOMBRE"/>
    <n v="297046"/>
    <s v="ASEGURADO VOLUNTARIO"/>
    <s v="SECTOR PRIVADO"/>
    <s v="SI"/>
    <s v="NO"/>
    <x v="0"/>
    <n v="39"/>
    <n v="-0.44454166866740574"/>
    <s v="NO"/>
    <n v="-0.20511617344612137"/>
    <s v="NO"/>
    <x v="31"/>
    <n v="39"/>
    <s v="ASEGURADO VOLUNTARIO"/>
    <s v="36-45"/>
    <s v="1"/>
  </r>
  <r>
    <n v="515"/>
    <s v="HOMBRE"/>
    <n v="319574.40000000002"/>
    <s v="ASALARIADO"/>
    <s v="SECTOR PRIVADO"/>
    <s v="SI"/>
    <s v="NO"/>
    <x v="1"/>
    <n v="52"/>
    <n v="-0.41676042655680701"/>
    <s v="NO"/>
    <n v="0.71236311755666615"/>
    <s v="NO"/>
    <x v="439"/>
    <n v="52"/>
    <s v="ASALARIADO"/>
    <s v="46-55"/>
    <s v="2"/>
  </r>
  <r>
    <n v="516"/>
    <s v="HOMBRE"/>
    <n v="343390.86"/>
    <s v="ASALARIADO"/>
    <s v="SECTOR PRIVADO"/>
    <s v="SI"/>
    <s v="SI"/>
    <x v="0"/>
    <n v="64"/>
    <n v="-0.38739079349465477"/>
    <s v="NO"/>
    <n v="1.5592670784823162"/>
    <s v="NO"/>
    <x v="14"/>
    <n v="64"/>
    <s v="ASALARIADO"/>
    <s v="56+"/>
    <s v="2"/>
  </r>
  <r>
    <n v="517"/>
    <s v="MUJER"/>
    <n v="184342.85"/>
    <s v="ASALARIADO"/>
    <s v="SECTOR PRIVADO"/>
    <s v="SI"/>
    <s v="NO"/>
    <x v="0"/>
    <n v="28"/>
    <n v="-0.5835232872811168"/>
    <s v="NO"/>
    <n v="-0.98144480429463388"/>
    <s v="NO"/>
    <x v="440"/>
    <n v="28"/>
    <s v="ASALARIADO"/>
    <s v="26-35"/>
    <s v="1"/>
  </r>
  <r>
    <n v="518"/>
    <s v="HOMBRE"/>
    <n v="699800"/>
    <s v="ASALARIADO"/>
    <s v="SECTOR PRIVADO"/>
    <s v="SI"/>
    <s v="NO"/>
    <x v="0"/>
    <n v="26"/>
    <n v="5.212060583997552E-2"/>
    <s v="NO"/>
    <n v="-1.1225954644489089"/>
    <s v="NO"/>
    <x v="441"/>
    <n v="26"/>
    <s v="ASALARIADO"/>
    <s v="26-35"/>
    <s v="3"/>
  </r>
  <r>
    <n v="519"/>
    <s v="MUJER"/>
    <n v="177298.8"/>
    <s v="ASALARIADO"/>
    <s v="SECTOR PRIVADO"/>
    <s v="SI"/>
    <s v="NO"/>
    <x v="0"/>
    <n v="33"/>
    <n v="-0.59220976561464977"/>
    <s v="NO"/>
    <n v="-0.62856815390894638"/>
    <s v="NO"/>
    <x v="442"/>
    <n v="33"/>
    <s v="ASALARIADO"/>
    <s v="26-35"/>
    <s v="1"/>
  </r>
  <r>
    <n v="520"/>
    <s v="HOMBRE"/>
    <n v="1599143.96"/>
    <s v="ASALARIADO"/>
    <s v="SECTOR PUBLICO"/>
    <s v="SI"/>
    <s v="NO"/>
    <x v="0"/>
    <n v="31"/>
    <n v="1.161160408642866"/>
    <s v="NO"/>
    <n v="-0.7697188140632214"/>
    <s v="NO"/>
    <x v="443"/>
    <n v="31"/>
    <s v="ASALARIADO"/>
    <s v="26-35"/>
    <s v="4"/>
  </r>
  <r>
    <n v="521"/>
    <s v="HOMBRE"/>
    <n v="556296.12"/>
    <s v="PENSIONADOS EN SU PROPIO SISTEMA"/>
    <s v="SECTOR PUBLICO"/>
    <s v="SI"/>
    <s v="NO"/>
    <x v="0"/>
    <n v="63"/>
    <n v="-0.12484340554522315"/>
    <s v="NO"/>
    <n v="1.4886917484051787"/>
    <s v="NO"/>
    <x v="444"/>
    <n v="63"/>
    <s v="PENSIONADOS EN SU PROPIO SISTEMA"/>
    <s v="56+"/>
    <s v="3"/>
  </r>
  <r>
    <n v="522"/>
    <s v="MUJER"/>
    <n v="206538"/>
    <s v="ASALARIADO"/>
    <s v="SECTOR PRIVADO"/>
    <s v="SI"/>
    <s v="NO"/>
    <x v="1"/>
    <n v="56"/>
    <n v="-0.55615299752103364"/>
    <s v="NO"/>
    <n v="0.99466443786521619"/>
    <s v="NO"/>
    <x v="445"/>
    <n v="56"/>
    <s v="ASALARIADO"/>
    <s v="56+"/>
    <s v="1"/>
  </r>
  <r>
    <n v="523"/>
    <s v="HOMBRE"/>
    <n v="436481"/>
    <s v="TRABAJADOR INDEPENDIENTE"/>
    <s v="SECTOR PRIVADO"/>
    <s v="SI"/>
    <s v="NO"/>
    <x v="1"/>
    <n v="51"/>
    <n v="-0.27259525908255566"/>
    <s v="NO"/>
    <n v="0.64178778747952869"/>
    <s v="NO"/>
    <x v="446"/>
    <n v="51"/>
    <s v="TRABAJADOR INDEPENDIENTE"/>
    <s v="46-55"/>
    <s v="3"/>
  </r>
  <r>
    <n v="524"/>
    <s v="HOMBRE"/>
    <n v="318445"/>
    <s v="TRABAJADOR INDEPENDIENTE"/>
    <s v="SECTOR PRIVADO"/>
    <s v="SI"/>
    <s v="NO"/>
    <x v="0"/>
    <n v="47"/>
    <n v="-0.41815316349505877"/>
    <s v="NO"/>
    <n v="0.35948646717097865"/>
    <s v="NO"/>
    <x v="447"/>
    <n v="47"/>
    <s v="TRABAJADOR INDEPENDIENTE"/>
    <s v="46-55"/>
    <s v="2"/>
  </r>
  <r>
    <n v="525"/>
    <s v="MUJER"/>
    <n v="280000"/>
    <s v="ASALARIADO"/>
    <s v="SECTOR PRIVADO"/>
    <s v="SI"/>
    <s v="NO"/>
    <x v="0"/>
    <n v="27"/>
    <n v="-0.46556220510218438"/>
    <s v="NO"/>
    <n v="-1.0520201343717714"/>
    <s v="NO"/>
    <x v="327"/>
    <n v="27"/>
    <s v="ASALARIADO"/>
    <s v="26-35"/>
    <s v="1"/>
  </r>
  <r>
    <n v="526"/>
    <s v="MUJER"/>
    <n v="250070.75"/>
    <s v="ASALARIADO"/>
    <s v="SECTOR PRIVADO"/>
    <s v="SI"/>
    <s v="NO"/>
    <x v="0"/>
    <n v="54"/>
    <n v="-0.50246991894065662"/>
    <s v="NO"/>
    <n v="0.85351377771094117"/>
    <s v="NO"/>
    <x v="448"/>
    <n v="54"/>
    <s v="ASALARIADO"/>
    <s v="46-55"/>
    <s v="1"/>
  </r>
  <r>
    <n v="527"/>
    <s v="HOMBRE"/>
    <n v="1214203"/>
    <s v="ASALARIADO"/>
    <s v="SECTOR PUBLICO"/>
    <s v="SI"/>
    <s v="NO"/>
    <x v="0"/>
    <n v="36"/>
    <n v="0.68646455771486803"/>
    <s v="NO"/>
    <n v="-0.41684216367753391"/>
    <s v="NO"/>
    <x v="449"/>
    <n v="36"/>
    <s v="ASALARIADO"/>
    <s v="36-45"/>
    <s v="4"/>
  </r>
  <r>
    <n v="528"/>
    <s v="HOMBRE"/>
    <n v="430371"/>
    <s v="TRABAJADOR INDEPENDIENTE"/>
    <s v="SECTOR PRIVADO"/>
    <s v="SI"/>
    <s v="NO"/>
    <x v="1"/>
    <n v="34"/>
    <n v="-0.28012989932756904"/>
    <s v="NO"/>
    <n v="-0.55799282383180893"/>
    <s v="NO"/>
    <x v="450"/>
    <n v="34"/>
    <s v="TRABAJADOR INDEPENDIENTE"/>
    <s v="26-35"/>
    <s v="3"/>
  </r>
  <r>
    <n v="529"/>
    <s v="HOMBRE"/>
    <n v="558244.5"/>
    <s v="ASALARIADO"/>
    <s v="SECTOR PRIVADO"/>
    <s v="SI"/>
    <s v="NO"/>
    <x v="0"/>
    <n v="51"/>
    <n v="-0.12244073085445734"/>
    <s v="NO"/>
    <n v="0.64178778747952869"/>
    <s v="NO"/>
    <x v="451"/>
    <n v="51"/>
    <s v="ASALARIADO"/>
    <s v="46-55"/>
    <s v="3"/>
  </r>
  <r>
    <n v="530"/>
    <s v="MUJER"/>
    <n v="304913"/>
    <s v="ASALARIADO"/>
    <s v="SECTOR PUBLICO"/>
    <s v="SI"/>
    <s v="NO"/>
    <x v="0"/>
    <n v="45"/>
    <n v="-0.43484035691494749"/>
    <s v="NO"/>
    <n v="0.21833580701670366"/>
    <s v="NO"/>
    <x v="452"/>
    <n v="45"/>
    <s v="ASALARIADO"/>
    <s v="36-45"/>
    <s v="2"/>
  </r>
  <r>
    <n v="531"/>
    <s v="HOMBRE"/>
    <n v="1736277"/>
    <s v="ASALARIADO"/>
    <s v="SECTOR PUBLICO"/>
    <s v="SI"/>
    <s v="NO"/>
    <x v="0"/>
    <n v="42"/>
    <n v="1.3302681209350138"/>
    <s v="NO"/>
    <n v="6.6098167852911317E-3"/>
    <s v="NO"/>
    <x v="453"/>
    <n v="42"/>
    <s v="ASALARIADO"/>
    <s v="36-45"/>
    <s v="4"/>
  </r>
  <r>
    <n v="532"/>
    <s v="MUJER"/>
    <n v="934810.14"/>
    <s v="ASALARIADO"/>
    <s v="SECTOR PUBLICO"/>
    <s v="SI"/>
    <s v="NO"/>
    <x v="0"/>
    <n v="44"/>
    <n v="0.34192696571398823"/>
    <s v="NO"/>
    <n v="0.14776047693956615"/>
    <s v="NO"/>
    <x v="454"/>
    <n v="44"/>
    <s v="ASALARIADO"/>
    <s v="36-45"/>
    <s v="4"/>
  </r>
  <r>
    <n v="533"/>
    <s v="MUJER"/>
    <n v="319303"/>
    <s v="ASEGURADO VOLUNTARIO"/>
    <s v="SECTOR PRIVADO"/>
    <s v="SI"/>
    <s v="SI"/>
    <x v="1"/>
    <n v="42"/>
    <n v="-0.41709510763086538"/>
    <s v="NO"/>
    <n v="6.6098167852911317E-3"/>
    <s v="NO"/>
    <x v="455"/>
    <n v="42"/>
    <s v="ASEGURADO VOLUNTARIO"/>
    <s v="36-45"/>
    <s v="2"/>
  </r>
  <r>
    <n v="534"/>
    <s v="MUJER"/>
    <n v="629752"/>
    <s v="ASALARIADO"/>
    <s v="SECTOR PUBLICO"/>
    <s v="SI"/>
    <s v="NO"/>
    <x v="0"/>
    <n v="35"/>
    <n v="-3.4260160098272256E-2"/>
    <s v="NO"/>
    <n v="-0.48741749375467142"/>
    <s v="NO"/>
    <x v="456"/>
    <n v="35"/>
    <s v="ASALARIADO"/>
    <s v="26-35"/>
    <s v="3"/>
  </r>
  <r>
    <n v="535"/>
    <s v="HOMBRE"/>
    <n v="10700"/>
    <s v="ASALARIADO"/>
    <s v="SECTOR PRIVADO"/>
    <s v="SI"/>
    <s v="NO"/>
    <x v="0"/>
    <n v="22"/>
    <n v="-0.79765363194049699"/>
    <s v="NO"/>
    <n v="-1.4048967847574589"/>
    <s v="NO"/>
    <x v="457"/>
    <n v="22"/>
    <s v="ASALARIADO"/>
    <s v="18-25"/>
    <s v="1"/>
  </r>
  <r>
    <n v="536"/>
    <s v="HOMBRE"/>
    <n v="278030"/>
    <s v="CONVENIOS ESPECIALES DE TRABAJADORES INDEPENDIENTES"/>
    <s v="SECTOR PRIVADO"/>
    <s v="SI"/>
    <s v="NO"/>
    <x v="0"/>
    <n v="56"/>
    <n v="-0.46799154082766331"/>
    <s v="NO"/>
    <n v="0.99466443786521619"/>
    <s v="NO"/>
    <x v="20"/>
    <n v="56"/>
    <s v="CONVENIOS ESPECIALES DE TRABAJADORES INDEPENDIENTES"/>
    <s v="56+"/>
    <s v="1"/>
  </r>
  <r>
    <n v="537"/>
    <s v="HOMBRE"/>
    <n v="1555300.2"/>
    <s v="ASALARIADO"/>
    <s v="SECTOR PUBLICO"/>
    <s v="SI"/>
    <s v="NO"/>
    <x v="0"/>
    <n v="51"/>
    <n v="1.1070938033091988"/>
    <s v="NO"/>
    <n v="0.64178778747952869"/>
    <s v="NO"/>
    <x v="458"/>
    <n v="51"/>
    <s v="ASALARIADO"/>
    <s v="46-55"/>
    <s v="4"/>
  </r>
  <r>
    <n v="538"/>
    <s v="HOMBRE"/>
    <n v="812000"/>
    <s v="ASALARIADO"/>
    <s v="SECTOR PRIVADO"/>
    <s v="SI"/>
    <s v="NO"/>
    <x v="1"/>
    <n v="30"/>
    <n v="0.19048175731141512"/>
    <s v="NO"/>
    <n v="-0.84029414414035897"/>
    <s v="NO"/>
    <x v="459"/>
    <n v="30"/>
    <s v="ASALARIADO"/>
    <s v="26-35"/>
    <s v="4"/>
  </r>
  <r>
    <n v="539"/>
    <s v="HOMBRE"/>
    <n v="563607"/>
    <s v="TRABAJADOR INDEPENDIENTE"/>
    <s v="SECTOR PRIVADO"/>
    <s v="SI"/>
    <s v="SI"/>
    <x v="1"/>
    <n v="53"/>
    <n v="-0.11582788170324883"/>
    <s v="NO"/>
    <n v="0.78293844763380371"/>
    <s v="NO"/>
    <x v="175"/>
    <n v="53"/>
    <s v="TRABAJADOR INDEPENDIENTE"/>
    <s v="46-55"/>
    <s v="3"/>
  </r>
  <r>
    <n v="540"/>
    <s v="HOMBRE"/>
    <n v="175000"/>
    <s v="ASALARIADO"/>
    <s v="SECTOR PRIVADO"/>
    <s v="SI"/>
    <s v="NO"/>
    <x v="0"/>
    <n v="29"/>
    <n v="-0.59504456610486844"/>
    <s v="NO"/>
    <n v="-0.91086947421749642"/>
    <s v="NO"/>
    <x v="460"/>
    <n v="29"/>
    <s v="ASALARIADO"/>
    <s v="26-35"/>
    <s v="1"/>
  </r>
  <r>
    <n v="541"/>
    <s v="HOMBRE"/>
    <n v="403293"/>
    <s v="ASEGURADO VOLUNTARIO"/>
    <s v="SECTOR PRIVADO"/>
    <s v="SI"/>
    <s v="SI"/>
    <x v="0"/>
    <n v="29"/>
    <n v="-0.31352155048214692"/>
    <s v="NO"/>
    <n v="-0.91086947421749642"/>
    <s v="NO"/>
    <x v="461"/>
    <n v="29"/>
    <s v="ASEGURADO VOLUNTARIO"/>
    <s v="26-35"/>
    <s v="2"/>
  </r>
  <r>
    <n v="542"/>
    <s v="HOMBRE"/>
    <n v="1523795.76"/>
    <s v="ASALARIADO"/>
    <s v="SECTOR PUBLICO"/>
    <s v="SI"/>
    <s v="NO"/>
    <x v="0"/>
    <n v="61"/>
    <n v="1.0682436197542713"/>
    <s v="NO"/>
    <n v="1.3475410882509038"/>
    <s v="NO"/>
    <x v="462"/>
    <n v="61"/>
    <s v="ASALARIADO"/>
    <s v="56+"/>
    <s v="4"/>
  </r>
  <r>
    <n v="543"/>
    <s v="HOMBRE"/>
    <n v="997036"/>
    <s v="ASALARIADO"/>
    <s v="SECTOR PUBLICO"/>
    <s v="SI"/>
    <s v="NO"/>
    <x v="0"/>
    <n v="63"/>
    <n v="0.41866173969705944"/>
    <s v="NO"/>
    <n v="1.4886917484051787"/>
    <s v="NO"/>
    <x v="463"/>
    <n v="63"/>
    <s v="ASALARIADO"/>
    <s v="56+"/>
    <s v="4"/>
  </r>
  <r>
    <n v="544"/>
    <s v="HOMBRE"/>
    <n v="532934.25"/>
    <s v="ASALARIADO"/>
    <s v="SECTOR PRIVADO"/>
    <s v="SI"/>
    <s v="NO"/>
    <x v="0"/>
    <n v="36"/>
    <n v="-0.15365245397415433"/>
    <s v="NO"/>
    <n v="-0.41684216367753391"/>
    <s v="NO"/>
    <x v="464"/>
    <n v="36"/>
    <s v="ASALARIADO"/>
    <s v="36-45"/>
    <s v="3"/>
  </r>
  <r>
    <n v="545"/>
    <s v="HOMBRE"/>
    <n v="877312.5"/>
    <s v="ASALARIADO"/>
    <s v="SECTOR PRIVADO"/>
    <s v="SI"/>
    <s v="NO"/>
    <x v="0"/>
    <n v="29"/>
    <n v="0.27102286876844184"/>
    <s v="NO"/>
    <n v="-0.91086947421749642"/>
    <s v="NO"/>
    <x v="465"/>
    <n v="29"/>
    <s v="ASALARIADO"/>
    <s v="26-35"/>
    <s v="4"/>
  </r>
  <r>
    <n v="546"/>
    <s v="HOMBRE"/>
    <n v="1738706"/>
    <s v="PENSIONADOS EN SU PROPIO SISTEMA"/>
    <s v="SECTOR PUBLICO"/>
    <s v="SI"/>
    <s v="NO"/>
    <x v="0"/>
    <n v="50"/>
    <n v="1.3332634795528759"/>
    <s v="NO"/>
    <n v="0.57121245740239113"/>
    <s v="NO"/>
    <x v="466"/>
    <n v="50"/>
    <s v="PENSIONADOS EN SU PROPIO SISTEMA"/>
    <s v="46-55"/>
    <s v="4"/>
  </r>
  <r>
    <n v="547"/>
    <s v="HOMBRE"/>
    <n v="487592.14"/>
    <s v="PENSIONADOS EN SU PROPIO SISTEMA"/>
    <s v="SECTOR PUBLICO"/>
    <s v="SI"/>
    <s v="NO"/>
    <x v="0"/>
    <n v="69"/>
    <n v="-0.20956677259932968"/>
    <s v="NO"/>
    <n v="1.9121437288680037"/>
    <s v="NO"/>
    <x v="467"/>
    <n v="69"/>
    <s v="PENSIONADOS EN SU PROPIO SISTEMA"/>
    <s v="56+"/>
    <s v="3"/>
  </r>
  <r>
    <n v="548"/>
    <s v="MUJER"/>
    <n v="772981.75"/>
    <s v="ASALARIADO"/>
    <s v="SECTOR PRIVADO"/>
    <s v="SI"/>
    <s v="NO"/>
    <x v="0"/>
    <n v="37"/>
    <n v="0.14236580367148197"/>
    <s v="NO"/>
    <n v="-0.3462668336003964"/>
    <s v="NO"/>
    <x v="468"/>
    <n v="37"/>
    <s v="ASALARIADO"/>
    <s v="36-45"/>
    <s v="4"/>
  </r>
  <r>
    <n v="549"/>
    <s v="MUJER"/>
    <n v="297046"/>
    <s v="ASEGURADO VOLUNTARIO"/>
    <s v="SECTOR PRIVADO"/>
    <s v="SI"/>
    <s v="NO"/>
    <x v="0"/>
    <n v="43"/>
    <n v="-0.44454166866740574"/>
    <s v="NO"/>
    <n v="7.7185146862428639E-2"/>
    <s v="NO"/>
    <x v="31"/>
    <n v="43"/>
    <s v="ASEGURADO VOLUNTARIO"/>
    <s v="36-45"/>
    <s v="1"/>
  </r>
  <r>
    <n v="550"/>
    <s v="HOMBRE"/>
    <n v="1769790"/>
    <s v="ASALARIADO"/>
    <s v="SECTOR PRIVADO"/>
    <s v="SI"/>
    <s v="NO"/>
    <x v="0"/>
    <n v="25"/>
    <n v="1.3715951910710418"/>
    <s v="NO"/>
    <n v="-1.1931707945260464"/>
    <s v="NO"/>
    <x v="469"/>
    <n v="25"/>
    <s v="ASALARIADO"/>
    <s v="18-25"/>
    <s v="4"/>
  </r>
  <r>
    <n v="551"/>
    <s v="MUJER"/>
    <n v="561272.5"/>
    <s v="ASALARIADO"/>
    <s v="SECTOR PUBLICO"/>
    <s v="SI"/>
    <s v="NO"/>
    <x v="0"/>
    <n v="52"/>
    <n v="-0.1187067061962085"/>
    <s v="NO"/>
    <n v="0.71236311755666615"/>
    <s v="NO"/>
    <x v="470"/>
    <n v="52"/>
    <s v="ASALARIADO"/>
    <s v="46-55"/>
    <s v="3"/>
  </r>
  <r>
    <n v="552"/>
    <s v="HOMBRE"/>
    <n v="1088603.02"/>
    <s v="ASALARIADO"/>
    <s v="SECTOR PRIVADO"/>
    <s v="SI"/>
    <s v="NO"/>
    <x v="0"/>
    <n v="38"/>
    <n v="0.53157901531210705"/>
    <s v="NO"/>
    <n v="-0.27569150352325889"/>
    <s v="NO"/>
    <x v="471"/>
    <n v="38"/>
    <s v="ASALARIADO"/>
    <s v="36-45"/>
    <s v="4"/>
  </r>
  <r>
    <n v="553"/>
    <s v="HOMBRE"/>
    <n v="1024300.76"/>
    <s v="ASALARIADO"/>
    <s v="SECTOR PRIVADO"/>
    <s v="SI"/>
    <s v="NO"/>
    <x v="0"/>
    <n v="38"/>
    <n v="0.45228369681107417"/>
    <s v="NO"/>
    <n v="-0.27569150352325889"/>
    <s v="NO"/>
    <x v="472"/>
    <n v="38"/>
    <s v="ASALARIADO"/>
    <s v="36-45"/>
    <s v="4"/>
  </r>
  <r>
    <n v="554"/>
    <s v="HOMBRE"/>
    <n v="278030"/>
    <s v="CONVENIOS ESPECIALES DE TRABAJADORES INDEPENDIENTES"/>
    <s v="SECTOR PRIVADO"/>
    <s v="SI"/>
    <s v="NO"/>
    <x v="0"/>
    <n v="30"/>
    <n v="-0.46799154082766331"/>
    <s v="NO"/>
    <n v="-0.84029414414035897"/>
    <s v="NO"/>
    <x v="20"/>
    <n v="30"/>
    <s v="CONVENIOS ESPECIALES DE TRABAJADORES INDEPENDIENTES"/>
    <s v="26-35"/>
    <s v="1"/>
  </r>
  <r>
    <n v="555"/>
    <s v="MUJER"/>
    <n v="426667"/>
    <s v="ASALARIADO"/>
    <s v="SECTOR PRIVADO"/>
    <s v="SI"/>
    <s v="NO"/>
    <x v="0"/>
    <n v="25"/>
    <n v="-0.28469754375760659"/>
    <s v="NO"/>
    <n v="-1.1931707945260464"/>
    <s v="NO"/>
    <x v="473"/>
    <n v="25"/>
    <s v="ASALARIADO"/>
    <s v="18-25"/>
    <s v="3"/>
  </r>
  <r>
    <n v="556"/>
    <s v="HOMBRE"/>
    <n v="523027"/>
    <s v="TRABAJADOR INDEPENDIENTE"/>
    <s v="SECTOR PRIVADO"/>
    <s v="SI"/>
    <s v="NO"/>
    <x v="1"/>
    <n v="33"/>
    <n v="-0.16586973131742902"/>
    <s v="NO"/>
    <n v="-0.62856815390894638"/>
    <s v="NO"/>
    <x v="474"/>
    <n v="33"/>
    <s v="TRABAJADOR INDEPENDIENTE"/>
    <s v="26-35"/>
    <s v="3"/>
  </r>
  <r>
    <n v="557"/>
    <s v="HOMBRE"/>
    <n v="358433"/>
    <s v="ASALARIADO"/>
    <s v="SECTOR PRIVADO"/>
    <s v="SI"/>
    <s v="NO"/>
    <x v="0"/>
    <n v="42"/>
    <n v="-0.36884134776386512"/>
    <s v="NO"/>
    <n v="6.6098167852911317E-3"/>
    <s v="NO"/>
    <x v="475"/>
    <n v="42"/>
    <s v="ASALARIADO"/>
    <s v="36-45"/>
    <s v="2"/>
  </r>
  <r>
    <n v="558"/>
    <s v="MUJER"/>
    <n v="290307.3"/>
    <s v="ASALARIADO"/>
    <s v="SECTOR PUBLICO"/>
    <s v="SI"/>
    <s v="NO"/>
    <x v="0"/>
    <n v="25"/>
    <n v="-0.45285159996348945"/>
    <s v="NO"/>
    <n v="-1.1931707945260464"/>
    <s v="NO"/>
    <x v="476"/>
    <n v="25"/>
    <s v="ASALARIADO"/>
    <s v="18-25"/>
    <s v="1"/>
  </r>
  <r>
    <n v="559"/>
    <s v="HOMBRE"/>
    <n v="475208"/>
    <s v="ASALARIADO"/>
    <s v="SECTOR PUBLICO"/>
    <s v="SI"/>
    <s v="NO"/>
    <x v="0"/>
    <n v="41"/>
    <n v="-0.22483846484873712"/>
    <s v="NO"/>
    <n v="-6.3965513291846368E-2"/>
    <s v="NO"/>
    <x v="477"/>
    <n v="41"/>
    <s v="ASALARIADO"/>
    <s v="36-45"/>
    <s v="3"/>
  </r>
  <r>
    <n v="560"/>
    <s v="HOMBRE"/>
    <n v="385702"/>
    <s v="ASEGURADO VOLUNTARIO"/>
    <s v="SECTOR PRIVADO"/>
    <s v="SI"/>
    <s v="NO"/>
    <x v="0"/>
    <n v="32"/>
    <n v="-0.33521416202879661"/>
    <s v="NO"/>
    <n v="-0.69914348398608395"/>
    <s v="NO"/>
    <x v="478"/>
    <n v="32"/>
    <s v="ASEGURADO VOLUNTARIO"/>
    <s v="26-35"/>
    <s v="2"/>
  </r>
  <r>
    <n v="561"/>
    <s v="HOMBRE"/>
    <n v="297046"/>
    <s v="TRABAJADOR INDEPENDIENTE"/>
    <s v="SECTOR PRIVADO"/>
    <s v="SI"/>
    <s v="NO"/>
    <x v="0"/>
    <n v="61"/>
    <n v="-0.44454166866740574"/>
    <s v="NO"/>
    <n v="1.3475410882509038"/>
    <s v="NO"/>
    <x v="31"/>
    <n v="61"/>
    <s v="TRABAJADOR INDEPENDIENTE"/>
    <s v="56+"/>
    <s v="1"/>
  </r>
  <r>
    <n v="562"/>
    <s v="MUJER"/>
    <n v="344000"/>
    <s v="ASALARIADO"/>
    <s v="SECTOR PRIVADO"/>
    <s v="SI"/>
    <s v="NO"/>
    <x v="0"/>
    <n v="26"/>
    <n v="-0.38663962315769118"/>
    <s v="NO"/>
    <n v="-1.1225954644489089"/>
    <s v="NO"/>
    <x v="479"/>
    <n v="26"/>
    <s v="ASALARIADO"/>
    <s v="26-35"/>
    <s v="2"/>
  </r>
  <r>
    <n v="563"/>
    <s v="MUJER"/>
    <n v="1302556.5"/>
    <s v="ASALARIADO"/>
    <s v="SECTOR PUBLICO"/>
    <s v="SI"/>
    <s v="NO"/>
    <x v="0"/>
    <n v="41"/>
    <n v="0.79541903183725515"/>
    <s v="NO"/>
    <n v="-6.3965513291846368E-2"/>
    <s v="NO"/>
    <x v="480"/>
    <n v="41"/>
    <s v="ASALARIADO"/>
    <s v="36-45"/>
    <s v="4"/>
  </r>
  <r>
    <n v="564"/>
    <s v="MUJER"/>
    <n v="939461.54"/>
    <s v="ASALARIADO"/>
    <s v="SECTOR PRIVADO"/>
    <s v="SI"/>
    <s v="NO"/>
    <x v="0"/>
    <n v="25"/>
    <n v="0.34766291098987284"/>
    <s v="NO"/>
    <n v="-1.1931707945260464"/>
    <s v="NO"/>
    <x v="481"/>
    <n v="25"/>
    <s v="ASALARIADO"/>
    <s v="18-25"/>
    <s v="4"/>
  </r>
  <r>
    <n v="565"/>
    <s v="HOMBRE"/>
    <n v="402139.4"/>
    <s v="ASALARIADO"/>
    <s v="SECTOR PRIVADO"/>
    <s v="SI"/>
    <s v="NO"/>
    <x v="0"/>
    <n v="39"/>
    <n v="-0.31494413002169641"/>
    <s v="NO"/>
    <n v="-0.20511617344612137"/>
    <s v="NO"/>
    <x v="482"/>
    <n v="39"/>
    <s v="ASALARIADO"/>
    <s v="36-45"/>
    <s v="2"/>
  </r>
  <r>
    <n v="566"/>
    <s v="HOMBRE"/>
    <n v="387763"/>
    <s v="TRABAJADOR INDEPENDIENTE"/>
    <s v="SECTOR PRIVADO"/>
    <s v="SI"/>
    <s v="NO"/>
    <x v="0"/>
    <n v="53"/>
    <n v="-0.33267260825711537"/>
    <s v="NO"/>
    <n v="0.78293844763380371"/>
    <s v="NO"/>
    <x v="483"/>
    <n v="53"/>
    <s v="TRABAJADOR INDEPENDIENTE"/>
    <s v="46-55"/>
    <s v="2"/>
  </r>
  <r>
    <n v="567"/>
    <s v="HOMBRE"/>
    <n v="370000"/>
    <s v="ASALARIADO"/>
    <s v="SECTOR PRIVADO"/>
    <s v="SI"/>
    <s v="SI"/>
    <x v="0"/>
    <n v="45"/>
    <n v="-0.35457732424274085"/>
    <s v="NO"/>
    <n v="0.21833580701670366"/>
    <s v="NO"/>
    <x v="484"/>
    <n v="45"/>
    <s v="ASALARIADO"/>
    <s v="36-45"/>
    <s v="2"/>
  </r>
  <r>
    <n v="568"/>
    <s v="MUJER"/>
    <n v="444333.33"/>
    <s v="ASALARIADO"/>
    <s v="SECTOR PRIVADO"/>
    <s v="SI"/>
    <s v="NO"/>
    <x v="0"/>
    <n v="23"/>
    <n v="-0.26291203786567752"/>
    <s v="NO"/>
    <n v="-1.3343214546803215"/>
    <s v="NO"/>
    <x v="485"/>
    <n v="23"/>
    <s v="ASALARIADO"/>
    <s v="18-25"/>
    <s v="3"/>
  </r>
  <r>
    <n v="569"/>
    <s v="HOMBRE"/>
    <n v="179344"/>
    <s v="ASALARIADO"/>
    <s v="SECTOR PRIVADO"/>
    <s v="SI"/>
    <s v="NO"/>
    <x v="0"/>
    <n v="29"/>
    <n v="-0.58968769585538605"/>
    <s v="NO"/>
    <n v="-0.91086947421749642"/>
    <s v="NO"/>
    <x v="486"/>
    <n v="29"/>
    <s v="ASALARIADO"/>
    <s v="26-35"/>
    <s v="1"/>
  </r>
  <r>
    <n v="570"/>
    <s v="MUJER"/>
    <n v="289448"/>
    <s v="TRABAJADOR INDEPENDIENTE"/>
    <s v="SECTOR PRIVADO"/>
    <s v="SI"/>
    <s v="NO"/>
    <x v="0"/>
    <n v="52"/>
    <n v="-0.45391125894262857"/>
    <s v="NO"/>
    <n v="0.71236311755666615"/>
    <s v="NO"/>
    <x v="342"/>
    <n v="52"/>
    <s v="TRABAJADOR INDEPENDIENTE"/>
    <s v="46-55"/>
    <s v="1"/>
  </r>
  <r>
    <n v="571"/>
    <s v="HOMBRE"/>
    <n v="588210"/>
    <s v="ASALARIADO"/>
    <s v="SECTOR PUBLICO"/>
    <s v="SI"/>
    <s v="NO"/>
    <x v="1"/>
    <n v="35"/>
    <n v="-8.5488314772305618E-2"/>
    <s v="NO"/>
    <n v="-0.48741749375467142"/>
    <s v="NO"/>
    <x v="487"/>
    <n v="35"/>
    <s v="ASALARIADO"/>
    <s v="26-35"/>
    <s v="3"/>
  </r>
  <r>
    <n v="572"/>
    <s v="HOMBRE"/>
    <n v="336000"/>
    <s v="ASALARIADO"/>
    <s v="SECTOR PRIVADO"/>
    <s v="SI"/>
    <s v="NO"/>
    <x v="0"/>
    <n v="53"/>
    <n v="-0.39650494590075286"/>
    <s v="NO"/>
    <n v="0.78293844763380371"/>
    <s v="NO"/>
    <x v="488"/>
    <n v="53"/>
    <s v="ASALARIADO"/>
    <s v="46-55"/>
    <s v="2"/>
  </r>
  <r>
    <n v="573"/>
    <s v="HOMBRE"/>
    <n v="452192.8"/>
    <s v="ASALARIADO"/>
    <s v="SECTOR PRIVADO"/>
    <s v="SI"/>
    <s v="NO"/>
    <x v="0"/>
    <n v="49"/>
    <n v="-0.25322001184825121"/>
    <s v="NO"/>
    <n v="0.50063712732525367"/>
    <s v="NO"/>
    <x v="489"/>
    <n v="49"/>
    <s v="ASALARIADO"/>
    <s v="46-55"/>
    <s v="3"/>
  </r>
  <r>
    <n v="574"/>
    <s v="HOMBRE"/>
    <n v="360000"/>
    <s v="ASALARIADO"/>
    <s v="SECTOR PRIVADO"/>
    <s v="SI"/>
    <s v="NO"/>
    <x v="0"/>
    <n v="36"/>
    <n v="-0.36690897767156788"/>
    <s v="NO"/>
    <n v="-0.41684216367753391"/>
    <s v="NO"/>
    <x v="490"/>
    <n v="36"/>
    <s v="ASALARIADO"/>
    <s v="36-45"/>
    <s v="2"/>
  </r>
  <r>
    <n v="575"/>
    <s v="MUJER"/>
    <n v="3033354.29"/>
    <s v="ASALARIADO"/>
    <s v="SECTOR PUBLICO"/>
    <s v="SI"/>
    <s v="NO"/>
    <x v="0"/>
    <n v="27"/>
    <n v="2.9297788820032347"/>
    <s v="ATIPICO"/>
    <n v="-1.0520201343717714"/>
    <s v="NO"/>
    <x v="491"/>
    <n v="27"/>
    <s v="ASALARIADO"/>
    <s v="26-35"/>
    <s v="4"/>
  </r>
  <r>
    <n v="576"/>
    <s v="MUJER"/>
    <n v="1176797.18"/>
    <s v="ASALARIADO"/>
    <s v="SECTOR PRIVADO"/>
    <s v="SI"/>
    <s v="NO"/>
    <x v="0"/>
    <n v="60"/>
    <n v="0.64033699686875911"/>
    <s v="NO"/>
    <n v="1.2769657581737661"/>
    <s v="NO"/>
    <x v="492"/>
    <n v="60"/>
    <s v="ASALARIADO"/>
    <s v="56+"/>
    <s v="4"/>
  </r>
  <r>
    <n v="577"/>
    <s v="HOMBRE"/>
    <n v="293293"/>
    <s v="ASALARIADO"/>
    <s v="SECTOR PRIVADO"/>
    <s v="SI"/>
    <s v="NO"/>
    <x v="0"/>
    <n v="51"/>
    <n v="-0.44916973819924455"/>
    <s v="NO"/>
    <n v="0.64178778747952869"/>
    <s v="NO"/>
    <x v="493"/>
    <n v="51"/>
    <s v="ASALARIADO"/>
    <s v="46-55"/>
    <s v="1"/>
  </r>
  <r>
    <n v="578"/>
    <s v="HOMBRE"/>
    <n v="297046"/>
    <s v="ASEGURADO VOLUNTARIO"/>
    <s v="SECTOR PRIVADO"/>
    <s v="SI"/>
    <s v="NO"/>
    <x v="0"/>
    <n v="30"/>
    <n v="-0.44454166866740574"/>
    <s v="NO"/>
    <n v="-0.84029414414035897"/>
    <s v="NO"/>
    <x v="31"/>
    <n v="30"/>
    <s v="ASEGURADO VOLUNTARIO"/>
    <s v="26-35"/>
    <s v="1"/>
  </r>
  <r>
    <n v="579"/>
    <s v="MUJER"/>
    <n v="962128.4"/>
    <s v="ASALARIADO"/>
    <s v="SECTOR PRIVADO"/>
    <s v="SI"/>
    <s v="NO"/>
    <x v="0"/>
    <n v="32"/>
    <n v="0.37561489717384716"/>
    <s v="NO"/>
    <n v="-0.69914348398608395"/>
    <s v="NO"/>
    <x v="494"/>
    <n v="32"/>
    <s v="ASALARIADO"/>
    <s v="26-35"/>
    <s v="4"/>
  </r>
  <r>
    <n v="580"/>
    <s v="HOMBRE"/>
    <n v="800945.46"/>
    <s v="ASALARIADO"/>
    <s v="SECTOR PRIVADO"/>
    <s v="SI"/>
    <s v="NO"/>
    <x v="0"/>
    <n v="46"/>
    <n v="0.17684968170190446"/>
    <s v="NO"/>
    <n v="0.28891113709384114"/>
    <s v="NO"/>
    <x v="495"/>
    <n v="46"/>
    <s v="ASALARIADO"/>
    <s v="46-55"/>
    <s v="4"/>
  </r>
  <r>
    <n v="581"/>
    <s v="HOMBRE"/>
    <n v="445567"/>
    <s v="TRABAJADOR INDEPENDIENTE"/>
    <s v="SECTOR PRIVADO"/>
    <s v="SI"/>
    <s v="NO"/>
    <x v="1"/>
    <n v="56"/>
    <n v="-0.26139071877712344"/>
    <s v="NO"/>
    <n v="0.99466443786521619"/>
    <s v="NO"/>
    <x v="314"/>
    <n v="56"/>
    <s v="TRABAJADOR INDEPENDIENTE"/>
    <s v="56+"/>
    <s v="3"/>
  </r>
  <r>
    <n v="582"/>
    <s v="HOMBRE"/>
    <n v="130000"/>
    <s v="ASALARIADO"/>
    <s v="SECTOR PRIVADO"/>
    <s v="SI"/>
    <s v="NO"/>
    <x v="0"/>
    <n v="26"/>
    <n v="-0.65053700653459023"/>
    <s v="NO"/>
    <n v="-1.1225954644489089"/>
    <s v="NO"/>
    <x v="496"/>
    <n v="26"/>
    <s v="ASALARIADO"/>
    <s v="26-35"/>
    <s v="1"/>
  </r>
  <r>
    <n v="583"/>
    <s v="HOMBRE"/>
    <n v="753130.72"/>
    <s v="ASALARIADO"/>
    <s v="SECTOR PRIVADO"/>
    <s v="SI"/>
    <s v="NO"/>
    <x v="0"/>
    <n v="22"/>
    <n v="0.11788620145495705"/>
    <s v="NO"/>
    <n v="-1.4048967847574589"/>
    <s v="NO"/>
    <x v="497"/>
    <n v="22"/>
    <s v="ASALARIADO"/>
    <s v="18-25"/>
    <s v="4"/>
  </r>
  <r>
    <n v="584"/>
    <s v="HOMBRE"/>
    <n v="180000"/>
    <s v="ASALARIADO"/>
    <s v="SECTOR PRIVADO"/>
    <s v="SI"/>
    <s v="NO"/>
    <x v="0"/>
    <n v="28"/>
    <n v="-0.58887873939045499"/>
    <s v="NO"/>
    <n v="-0.98144480429463388"/>
    <s v="NO"/>
    <x v="235"/>
    <n v="28"/>
    <s v="ASALARIADO"/>
    <s v="26-35"/>
    <s v="1"/>
  </r>
  <r>
    <n v="585"/>
    <s v="HOMBRE"/>
    <n v="377035"/>
    <s v="TRABAJADOR INDEPENDIENTE"/>
    <s v="SECTOR PRIVADO"/>
    <s v="SI"/>
    <s v="NO"/>
    <x v="1"/>
    <n v="49"/>
    <n v="-0.34590200605556098"/>
    <s v="NO"/>
    <n v="0.50063712732525367"/>
    <s v="NO"/>
    <x v="498"/>
    <n v="49"/>
    <s v="TRABAJADOR INDEPENDIENTE"/>
    <s v="46-55"/>
    <s v="2"/>
  </r>
  <r>
    <n v="586"/>
    <s v="MUJER"/>
    <n v="308874"/>
    <s v="ASALARIADO"/>
    <s v="SECTOR PUBLICO"/>
    <s v="SI"/>
    <s v="NO"/>
    <x v="1"/>
    <n v="57"/>
    <n v="-0.4299557889917891"/>
    <s v="NO"/>
    <n v="1.0652397679423538"/>
    <s v="NO"/>
    <x v="499"/>
    <n v="57"/>
    <s v="ASALARIADO"/>
    <s v="56+"/>
    <s v="2"/>
  </r>
  <r>
    <n v="587"/>
    <s v="MUJER"/>
    <n v="1591051.5"/>
    <s v="ASALARIADO"/>
    <s v="SECTOR PUBLICO"/>
    <s v="SI"/>
    <s v="NO"/>
    <x v="0"/>
    <n v="62"/>
    <n v="1.1511810674322014"/>
    <s v="NO"/>
    <n v="1.4181164183280413"/>
    <s v="NO"/>
    <x v="500"/>
    <n v="62"/>
    <s v="ASALARIADO"/>
    <s v="56+"/>
    <s v="4"/>
  </r>
  <r>
    <n v="588"/>
    <s v="HOMBRE"/>
    <n v="415503"/>
    <s v="ASALARIADO"/>
    <s v="SECTOR PRIVADO"/>
    <s v="SI"/>
    <s v="NO"/>
    <x v="0"/>
    <n v="52"/>
    <n v="-0.29846460164554911"/>
    <s v="NO"/>
    <n v="0.71236311755666615"/>
    <s v="NO"/>
    <x v="501"/>
    <n v="52"/>
    <s v="ASALARIADO"/>
    <s v="46-55"/>
    <s v="3"/>
  </r>
  <r>
    <n v="589"/>
    <s v="MUJER"/>
    <n v="397559.9"/>
    <s v="ASALARIADO"/>
    <s v="SECTOR PRIVADO"/>
    <s v="SI"/>
    <s v="NO"/>
    <x v="0"/>
    <n v="21"/>
    <n v="-0.32059141070942776"/>
    <s v="NO"/>
    <n v="-1.4754721148345964"/>
    <s v="NO"/>
    <x v="502"/>
    <n v="21"/>
    <s v="ASALARIADO"/>
    <s v="18-25"/>
    <s v="2"/>
  </r>
  <r>
    <n v="590"/>
    <s v="MUJER"/>
    <n v="1422244"/>
    <s v="PENSIONADOS EN SU PROPIO SISTEMA"/>
    <s v="SECTOR PUBLICO"/>
    <s v="SI"/>
    <s v="NO"/>
    <x v="0"/>
    <n v="77"/>
    <n v="0.94301350881352897"/>
    <s v="NO"/>
    <n v="2.4767463694851037"/>
    <s v="ATIPICO"/>
    <x v="503"/>
    <n v="77"/>
    <s v="PENSIONADOS EN SU PROPIO SISTEMA"/>
    <s v="56+"/>
    <s v="4"/>
  </r>
  <r>
    <n v="591"/>
    <s v="MUJER"/>
    <n v="297046"/>
    <s v="ASEGURADO VOLUNTARIO"/>
    <s v="SECTOR PRIVADO"/>
    <s v="SI"/>
    <s v="NO"/>
    <x v="0"/>
    <n v="26"/>
    <n v="-0.44454166866740574"/>
    <s v="NO"/>
    <n v="-1.1225954644489089"/>
    <s v="NO"/>
    <x v="31"/>
    <n v="26"/>
    <s v="ASEGURADO VOLUNTARIO"/>
    <s v="26-35"/>
    <s v="1"/>
  </r>
  <r>
    <n v="592"/>
    <s v="MUJER"/>
    <n v="1039384"/>
    <s v="ASALARIADO"/>
    <s v="SECTOR PUBLICO"/>
    <s v="SI"/>
    <s v="NO"/>
    <x v="1"/>
    <n v="43"/>
    <n v="0.47088382563745629"/>
    <s v="NO"/>
    <n v="7.7185146862428639E-2"/>
    <s v="NO"/>
    <x v="504"/>
    <n v="43"/>
    <s v="ASALARIADO"/>
    <s v="36-45"/>
    <s v="4"/>
  </r>
  <r>
    <n v="593"/>
    <s v="HOMBRE"/>
    <n v="310363"/>
    <s v="ASEGURADO VOLUNTARIO"/>
    <s v="SECTOR PRIVADO"/>
    <s v="SI"/>
    <s v="NO"/>
    <x v="0"/>
    <n v="60"/>
    <n v="-0.42811960579623676"/>
    <s v="NO"/>
    <n v="1.2769657581737661"/>
    <s v="NO"/>
    <x v="505"/>
    <n v="60"/>
    <s v="ASEGURADO VOLUNTARIO"/>
    <s v="56+"/>
    <s v="2"/>
  </r>
  <r>
    <n v="594"/>
    <s v="HOMBRE"/>
    <n v="1150000"/>
    <s v="ASALARIADO"/>
    <s v="SECTOR PRIVADO"/>
    <s v="SI"/>
    <s v="NO"/>
    <x v="0"/>
    <n v="37"/>
    <n v="0.60729164320576967"/>
    <s v="NO"/>
    <n v="-0.3462668336003964"/>
    <s v="NO"/>
    <x v="506"/>
    <n v="37"/>
    <s v="ASALARIADO"/>
    <s v="36-45"/>
    <s v="4"/>
  </r>
  <r>
    <n v="595"/>
    <s v="MUJER"/>
    <n v="360191"/>
    <s v="ASALARIADO"/>
    <s v="SECTOR PUBLICO"/>
    <s v="SI"/>
    <s v="NO"/>
    <x v="1"/>
    <n v="42"/>
    <n v="-0.3666734430910773"/>
    <s v="NO"/>
    <n v="6.6098167852911317E-3"/>
    <s v="NO"/>
    <x v="507"/>
    <n v="42"/>
    <s v="ASALARIADO"/>
    <s v="36-45"/>
    <s v="2"/>
  </r>
  <r>
    <n v="596"/>
    <s v="HOMBRE"/>
    <n v="2183437.7799999998"/>
    <s v="ASALARIADO"/>
    <s v="SECTOR PUBLICO"/>
    <s v="SI"/>
    <s v="NO"/>
    <x v="0"/>
    <n v="43"/>
    <n v="1.8816912975274116"/>
    <s v="NO"/>
    <n v="7.7185146862428639E-2"/>
    <s v="NO"/>
    <x v="508"/>
    <n v="43"/>
    <s v="ASALARIADO"/>
    <s v="36-45"/>
    <s v="4"/>
  </r>
  <r>
    <n v="597"/>
    <s v="HOMBRE"/>
    <n v="278030"/>
    <s v="CONVENIOS ESPECIALES DE TRABAJADORES INDEPENDIENTES"/>
    <s v="SECTOR PRIVADO"/>
    <s v="SI"/>
    <s v="NO"/>
    <x v="0"/>
    <n v="53"/>
    <n v="-0.46799154082766331"/>
    <s v="NO"/>
    <n v="0.78293844763380371"/>
    <s v="NO"/>
    <x v="20"/>
    <n v="53"/>
    <s v="CONVENIOS ESPECIALES DE TRABAJADORES INDEPENDIENTES"/>
    <s v="46-55"/>
    <s v="1"/>
  </r>
  <r>
    <n v="598"/>
    <s v="MUJER"/>
    <n v="518073.51"/>
    <s v="ASALARIADO"/>
    <s v="SECTOR PRIVADO"/>
    <s v="SI"/>
    <s v="NO"/>
    <x v="0"/>
    <n v="46"/>
    <n v="-0.17197820351174506"/>
    <s v="NO"/>
    <n v="0.28891113709384114"/>
    <s v="NO"/>
    <x v="509"/>
    <n v="46"/>
    <s v="ASALARIADO"/>
    <s v="46-55"/>
    <s v="3"/>
  </r>
  <r>
    <n v="599"/>
    <s v="HOMBRE"/>
    <n v="390486.2"/>
    <s v="ASALARIADO"/>
    <s v="SECTOR PUBLICO"/>
    <s v="SI"/>
    <s v="NO"/>
    <x v="0"/>
    <n v="51"/>
    <n v="-0.32931445239537716"/>
    <s v="NO"/>
    <n v="0.64178778747952869"/>
    <s v="NO"/>
    <x v="510"/>
    <n v="51"/>
    <s v="ASALARIADO"/>
    <s v="46-55"/>
    <s v="2"/>
  </r>
  <r>
    <n v="600"/>
    <s v="HOMBRE"/>
    <n v="2170393.56"/>
    <s v="ASALARIADO"/>
    <s v="SECTOR PUBLICO"/>
    <s v="SI"/>
    <s v="NO"/>
    <x v="0"/>
    <n v="41"/>
    <n v="1.8656056174984745"/>
    <s v="NO"/>
    <n v="-6.3965513291846368E-2"/>
    <s v="NO"/>
    <x v="511"/>
    <n v="41"/>
    <s v="ASALARIADO"/>
    <s v="36-45"/>
    <s v="4"/>
  </r>
  <r>
    <n v="601"/>
    <s v="HOMBRE"/>
    <n v="299825"/>
    <s v="TRABAJADOR INDEPENDIENTE"/>
    <s v="SECTOR PRIVADO"/>
    <s v="SI"/>
    <s v="SI"/>
    <x v="1"/>
    <n v="36"/>
    <n v="-0.44111470217953475"/>
    <s v="NO"/>
    <n v="-0.41684216367753391"/>
    <s v="NO"/>
    <x v="512"/>
    <n v="36"/>
    <s v="TRABAJADOR INDEPENDIENTE"/>
    <s v="36-45"/>
    <s v="1"/>
  </r>
  <r>
    <n v="602"/>
    <s v="MUJER"/>
    <n v="273601"/>
    <s v="ASALARIADO"/>
    <s v="SECTOR PRIVADO"/>
    <s v="SI"/>
    <s v="SI"/>
    <x v="0"/>
    <n v="39"/>
    <n v="-0.47345323013129081"/>
    <s v="NO"/>
    <n v="-0.20511617344612137"/>
    <s v="NO"/>
    <x v="513"/>
    <n v="39"/>
    <s v="ASALARIADO"/>
    <s v="36-45"/>
    <s v="1"/>
  </r>
  <r>
    <n v="603"/>
    <s v="HOMBRE"/>
    <n v="751546.8"/>
    <s v="ASALARIADO"/>
    <s v="SECTOR PRIVADO"/>
    <s v="SI"/>
    <s v="NO"/>
    <x v="0"/>
    <n v="29"/>
    <n v="0.11593296620505837"/>
    <s v="NO"/>
    <n v="-0.91086947421749642"/>
    <s v="NO"/>
    <x v="514"/>
    <n v="29"/>
    <s v="ASALARIADO"/>
    <s v="26-35"/>
    <s v="4"/>
  </r>
  <r>
    <n v="604"/>
    <s v="HOMBRE"/>
    <n v="839652"/>
    <s v="TRABAJADOR INDEPENDIENTE"/>
    <s v="SECTOR PRIVADO"/>
    <s v="SI"/>
    <s v="NO"/>
    <x v="1"/>
    <n v="77"/>
    <n v="0.22458124537280769"/>
    <s v="NO"/>
    <n v="2.4767463694851037"/>
    <s v="ATIPICO"/>
    <x v="515"/>
    <n v="77"/>
    <s v="TRABAJADOR INDEPENDIENTE"/>
    <s v="56+"/>
    <s v="4"/>
  </r>
  <r>
    <n v="605"/>
    <s v="MUJER"/>
    <n v="1742394.77"/>
    <s v="ASALARIADO"/>
    <s v="SECTOR PRIVADO"/>
    <s v="SI"/>
    <s v="NO"/>
    <x v="0"/>
    <n v="39"/>
    <n v="1.3378123428747413"/>
    <s v="NO"/>
    <n v="-0.20511617344612137"/>
    <s v="NO"/>
    <x v="516"/>
    <n v="39"/>
    <s v="ASALARIADO"/>
    <s v="36-45"/>
    <s v="4"/>
  </r>
  <r>
    <n v="606"/>
    <s v="HOMBRE"/>
    <n v="1008778"/>
    <s v="PENSIONADOS EN SU PROPIO SISTEMA"/>
    <s v="SECTOR PUBLICO"/>
    <s v="SI"/>
    <s v="NO"/>
    <x v="0"/>
    <n v="75"/>
    <n v="0.43314156715318819"/>
    <s v="NO"/>
    <n v="2.3355957093308288"/>
    <s v="ATIPICO"/>
    <x v="517"/>
    <n v="75"/>
    <s v="PENSIONADOS EN SU PROPIO SISTEMA"/>
    <s v="56+"/>
    <s v="4"/>
  </r>
  <r>
    <n v="607"/>
    <s v="HOMBRE"/>
    <n v="587551.63"/>
    <s v="PENSIONADOS EN SU PROPIO SISTEMA"/>
    <s v="SECTOR PUBLICO"/>
    <s v="SI"/>
    <s v="NO"/>
    <x v="0"/>
    <n v="68"/>
    <n v="-8.6300193839099301E-2"/>
    <s v="NO"/>
    <n v="1.8415683987908662"/>
    <s v="NO"/>
    <x v="518"/>
    <n v="68"/>
    <s v="PENSIONADOS EN SU PROPIO SISTEMA"/>
    <s v="56+"/>
    <s v="3"/>
  </r>
  <r>
    <n v="608"/>
    <s v="MUJER"/>
    <n v="112200"/>
    <s v="ASALARIADO"/>
    <s v="SECTOR PRIVADO"/>
    <s v="SI"/>
    <s v="NO"/>
    <x v="0"/>
    <n v="53"/>
    <n v="-0.67248734963790235"/>
    <s v="NO"/>
    <n v="0.78293844763380371"/>
    <s v="NO"/>
    <x v="519"/>
    <n v="53"/>
    <s v="ASALARIADO"/>
    <s v="46-55"/>
    <s v="1"/>
  </r>
  <r>
    <n v="609"/>
    <s v="MUJER"/>
    <n v="927718"/>
    <s v="ASALARIADO"/>
    <s v="SECTOR PUBLICO"/>
    <s v="SI"/>
    <s v="NO"/>
    <x v="1"/>
    <n v="29"/>
    <n v="0.33318118445911604"/>
    <s v="NO"/>
    <n v="-0.91086947421749642"/>
    <s v="NO"/>
    <x v="520"/>
    <n v="29"/>
    <s v="ASALARIADO"/>
    <s v="26-35"/>
    <s v="4"/>
  </r>
  <r>
    <n v="610"/>
    <s v="HOMBRE"/>
    <n v="400166.55"/>
    <s v="ASALARIADO"/>
    <s v="SECTOR PRIVADO"/>
    <s v="SI"/>
    <s v="SI"/>
    <x v="0"/>
    <n v="31"/>
    <n v="-0.31737698026840255"/>
    <s v="NO"/>
    <n v="-0.7697188140632214"/>
    <s v="NO"/>
    <x v="521"/>
    <n v="31"/>
    <s v="ASALARIADO"/>
    <s v="26-35"/>
    <s v="2"/>
  </r>
  <r>
    <n v="611"/>
    <s v="MUJER"/>
    <n v="1173695"/>
    <s v="PENSIONADOS EN SU PROPIO SISTEMA"/>
    <s v="SECTOR PUBLICO"/>
    <s v="SI"/>
    <s v="NO"/>
    <x v="0"/>
    <n v="71"/>
    <n v="0.63651149600537538"/>
    <s v="NO"/>
    <n v="2.0532943890222786"/>
    <s v="ATIPICO"/>
    <x v="522"/>
    <n v="71"/>
    <s v="PENSIONADOS EN SU PROPIO SISTEMA"/>
    <s v="56+"/>
    <s v="4"/>
  </r>
  <r>
    <n v="612"/>
    <s v="MUJER"/>
    <n v="317000"/>
    <s v="ASALARIADO"/>
    <s v="SECTOR PRIVADO"/>
    <s v="SI"/>
    <s v="NO"/>
    <x v="1"/>
    <n v="39"/>
    <n v="-0.41993508741552427"/>
    <s v="NO"/>
    <n v="-0.20511617344612137"/>
    <s v="NO"/>
    <x v="523"/>
    <n v="39"/>
    <s v="ASALARIADO"/>
    <s v="36-45"/>
    <s v="2"/>
  </r>
  <r>
    <n v="613"/>
    <s v="HOMBRE"/>
    <n v="369367.93"/>
    <s v="ASALARIADO"/>
    <s v="SECTOR PUBLICO"/>
    <s v="SI"/>
    <s v="NO"/>
    <x v="0"/>
    <n v="35"/>
    <n v="-0.35535677106101671"/>
    <s v="NO"/>
    <n v="-0.48741749375467142"/>
    <s v="NO"/>
    <x v="524"/>
    <n v="35"/>
    <s v="ASALARIADO"/>
    <s v="26-35"/>
    <s v="2"/>
  </r>
  <r>
    <n v="614"/>
    <s v="MUJER"/>
    <n v="453746"/>
    <s v="PENSIONADOS EN SU PROPIO SISTEMA"/>
    <s v="SECTOR PUBLICO"/>
    <s v="SI"/>
    <s v="NO"/>
    <x v="0"/>
    <n v="81"/>
    <n v="-0.25130465943768576"/>
    <s v="NO"/>
    <n v="2.759047689793654"/>
    <s v="ATIPICO"/>
    <x v="525"/>
    <n v="81"/>
    <s v="PENSIONADOS EN SU PROPIO SISTEMA"/>
    <s v="56+"/>
    <s v="3"/>
  </r>
  <r>
    <n v="615"/>
    <s v="HOMBRE"/>
    <n v="319572"/>
    <s v="ASALARIADO"/>
    <s v="SECTOR PRIVADO"/>
    <s v="SI"/>
    <s v="SI"/>
    <x v="0"/>
    <n v="43"/>
    <n v="-0.41676338615362996"/>
    <s v="NO"/>
    <n v="7.7185146862428639E-2"/>
    <s v="NO"/>
    <x v="526"/>
    <n v="43"/>
    <s v="ASALARIADO"/>
    <s v="36-45"/>
    <s v="2"/>
  </r>
  <r>
    <n v="616"/>
    <s v="HOMBRE"/>
    <n v="1486691"/>
    <s v="ASALARIADO"/>
    <s v="SECTOR PUBLICO"/>
    <s v="SI"/>
    <s v="NO"/>
    <x v="1"/>
    <n v="31"/>
    <n v="1.0224873156662908"/>
    <s v="NO"/>
    <n v="-0.7697188140632214"/>
    <s v="NO"/>
    <x v="527"/>
    <n v="31"/>
    <s v="ASALARIADO"/>
    <s v="26-35"/>
    <s v="4"/>
  </r>
  <r>
    <n v="617"/>
    <s v="HOMBRE"/>
    <n v="352881"/>
    <s v="TRABAJADOR INDEPENDIENTE"/>
    <s v="SECTOR PRIVADO"/>
    <s v="SI"/>
    <s v="NO"/>
    <x v="0"/>
    <n v="53"/>
    <n v="-0.37568788174754991"/>
    <s v="NO"/>
    <n v="0.78293844763380371"/>
    <s v="NO"/>
    <x v="528"/>
    <n v="53"/>
    <s v="TRABAJADOR INDEPENDIENTE"/>
    <s v="46-55"/>
    <s v="2"/>
  </r>
  <r>
    <n v="618"/>
    <s v="MUJER"/>
    <n v="352852"/>
    <s v="ASALARIADO"/>
    <s v="SECTOR PUBLICO"/>
    <s v="SI"/>
    <s v="NO"/>
    <x v="0"/>
    <n v="53"/>
    <n v="-0.37572364354249349"/>
    <s v="NO"/>
    <n v="0.78293844763380371"/>
    <s v="NO"/>
    <x v="529"/>
    <n v="53"/>
    <s v="ASALARIADO"/>
    <s v="46-55"/>
    <s v="2"/>
  </r>
  <r>
    <n v="619"/>
    <s v="HOMBRE"/>
    <n v="223463"/>
    <s v="ASALARIADO"/>
    <s v="SECTOR PRIVADO"/>
    <s v="SI"/>
    <s v="SI"/>
    <x v="0"/>
    <n v="20"/>
    <n v="-0.53528167409274385"/>
    <s v="NO"/>
    <n v="-1.5460474449117341"/>
    <s v="NO"/>
    <x v="530"/>
    <n v="20"/>
    <s v="ASALARIADO"/>
    <s v="18-25"/>
    <s v="1"/>
  </r>
  <r>
    <n v="620"/>
    <s v="HOMBRE"/>
    <n v="573400"/>
    <s v="ASALARIADO"/>
    <s v="SECTOR PRIVADO"/>
    <s v="SI"/>
    <s v="NO"/>
    <x v="0"/>
    <n v="23"/>
    <n v="-0.10375149350039849"/>
    <s v="NO"/>
    <n v="-1.3343214546803215"/>
    <s v="NO"/>
    <x v="531"/>
    <n v="23"/>
    <s v="ASALARIADO"/>
    <s v="18-25"/>
    <s v="3"/>
  </r>
  <r>
    <n v="621"/>
    <s v="HOMBRE"/>
    <n v="278030"/>
    <s v="CONVENIOS ESPECIALES DE TRABAJADORES INDEPENDIENTES"/>
    <s v="SECTOR PRIVADO"/>
    <s v="SI"/>
    <s v="NO"/>
    <x v="0"/>
    <n v="78"/>
    <n v="-0.46799154082766331"/>
    <s v="NO"/>
    <n v="2.5473216995622412"/>
    <s v="ATIPICO"/>
    <x v="20"/>
    <n v="78"/>
    <s v="CONVENIOS ESPECIALES DE TRABAJADORES INDEPENDIENTES"/>
    <s v="56+"/>
    <s v="1"/>
  </r>
  <r>
    <n v="622"/>
    <s v="MUJER"/>
    <n v="502100"/>
    <s v="TRABAJADOR INDEPENDIENTE"/>
    <s v="SECTOR PRIVADO"/>
    <s v="SI"/>
    <s v="NO"/>
    <x v="0"/>
    <n v="48"/>
    <n v="-0.19167618244793541"/>
    <s v="NO"/>
    <n v="0.43006179724811616"/>
    <s v="NO"/>
    <x v="532"/>
    <n v="48"/>
    <s v="TRABAJADOR INDEPENDIENTE"/>
    <s v="46-55"/>
    <s v="3"/>
  </r>
  <r>
    <n v="623"/>
    <s v="HOMBRE"/>
    <n v="215000"/>
    <s v="ASALARIADO"/>
    <s v="SECTOR PRIVADO"/>
    <s v="SI"/>
    <s v="NO"/>
    <x v="0"/>
    <n v="60"/>
    <n v="-0.54571795238956022"/>
    <s v="NO"/>
    <n v="1.2769657581737661"/>
    <s v="NO"/>
    <x v="533"/>
    <n v="60"/>
    <s v="ASALARIADO"/>
    <s v="56+"/>
    <s v="1"/>
  </r>
  <r>
    <n v="624"/>
    <s v="HOMBRE"/>
    <n v="367392"/>
    <s v="ASALARIADO"/>
    <s v="SECTOR PRIVADO"/>
    <s v="SI"/>
    <s v="NO"/>
    <x v="0"/>
    <n v="24"/>
    <n v="-0.35779341945697896"/>
    <s v="NO"/>
    <n v="-1.263746124603184"/>
    <s v="NO"/>
    <x v="534"/>
    <n v="24"/>
    <s v="ASALARIADO"/>
    <s v="18-25"/>
    <s v="2"/>
  </r>
  <r>
    <n v="625"/>
    <s v="MUJER"/>
    <n v="150000"/>
    <s v="ASALARIADO"/>
    <s v="SECTOR PRIVADO"/>
    <s v="SI"/>
    <s v="NO"/>
    <x v="0"/>
    <n v="44"/>
    <n v="-0.62587369967693607"/>
    <s v="NO"/>
    <n v="0.14776047693956615"/>
    <s v="NO"/>
    <x v="398"/>
    <n v="44"/>
    <s v="ASALARIADO"/>
    <s v="36-45"/>
    <s v="1"/>
  </r>
  <r>
    <n v="626"/>
    <s v="HOMBRE"/>
    <n v="679660.62"/>
    <s v="ASALARIADO"/>
    <s v="SECTOR PRIVADO"/>
    <s v="SI"/>
    <s v="NO"/>
    <x v="0"/>
    <n v="21"/>
    <n v="2.7285420396830407E-2"/>
    <s v="NO"/>
    <n v="-1.4754721148345964"/>
    <s v="NO"/>
    <x v="535"/>
    <n v="21"/>
    <s v="ASALARIADO"/>
    <s v="18-25"/>
    <s v="3"/>
  </r>
  <r>
    <n v="627"/>
    <s v="HOMBRE"/>
    <n v="2796475"/>
    <s v="ASALARIADO"/>
    <s v="SECTOR PUBLICO"/>
    <s v="SI"/>
    <s v="NO"/>
    <x v="1"/>
    <n v="52"/>
    <n v="2.6376675511285725"/>
    <s v="ATIPICO"/>
    <n v="0.71236311755666615"/>
    <s v="NO"/>
    <x v="536"/>
    <n v="52"/>
    <s v="ASALARIADO"/>
    <s v="46-55"/>
    <s v="4"/>
  </r>
  <r>
    <n v="628"/>
    <s v="MUJER"/>
    <n v="359544.27"/>
    <s v="CONVENIOS ESPECIALES DE ASEGURADOS VOLUNTARIOS"/>
    <s v="SECTOR PRIVADO"/>
    <s v="SI"/>
    <s v="SI"/>
    <x v="0"/>
    <n v="46"/>
    <n v="-0.36747096811327984"/>
    <s v="NO"/>
    <n v="0.28891113709384114"/>
    <s v="NO"/>
    <x v="293"/>
    <n v="46"/>
    <s v="CONVENIOS ESPECIALES DE ASEGURADOS VOLUNTARIOS"/>
    <s v="46-55"/>
    <s v="2"/>
  </r>
  <r>
    <n v="629"/>
    <s v="HOMBRE"/>
    <n v="298018"/>
    <s v="ASEGURADO VOLUNTARIO"/>
    <s v="SECTOR PRIVADO"/>
    <s v="SI"/>
    <s v="NO"/>
    <x v="0"/>
    <n v="36"/>
    <n v="-0.44334303195412378"/>
    <s v="NO"/>
    <n v="-0.41684216367753391"/>
    <s v="NO"/>
    <x v="537"/>
    <n v="36"/>
    <s v="ASEGURADO VOLUNTARIO"/>
    <s v="36-45"/>
    <s v="1"/>
  </r>
  <r>
    <n v="630"/>
    <s v="MUJER"/>
    <n v="382136"/>
    <s v="TRABAJADOR INDEPENDIENTE"/>
    <s v="SECTOR PRIVADO"/>
    <s v="SI"/>
    <s v="NO"/>
    <x v="0"/>
    <n v="53"/>
    <n v="-0.33961162964151631"/>
    <s v="NO"/>
    <n v="0.78293844763380371"/>
    <s v="NO"/>
    <x v="277"/>
    <n v="53"/>
    <s v="TRABAJADOR INDEPENDIENTE"/>
    <s v="46-55"/>
    <s v="2"/>
  </r>
  <r>
    <n v="631"/>
    <s v="MUJER"/>
    <n v="297046"/>
    <s v="ASEGURADO VOLUNTARIO"/>
    <s v="SECTOR PRIVADO"/>
    <s v="SI"/>
    <s v="NO"/>
    <x v="1"/>
    <n v="35"/>
    <n v="-0.44454166866740574"/>
    <s v="NO"/>
    <n v="-0.48741749375467142"/>
    <s v="NO"/>
    <x v="31"/>
    <n v="35"/>
    <s v="ASEGURADO VOLUNTARIO"/>
    <s v="26-35"/>
    <s v="1"/>
  </r>
  <r>
    <n v="632"/>
    <s v="HOMBRE"/>
    <n v="297046"/>
    <s v="ASEGURADO VOLUNTARIO"/>
    <s v="SECTOR PRIVADO"/>
    <s v="SI"/>
    <s v="NO"/>
    <x v="0"/>
    <n v="39"/>
    <n v="-0.44454166866740574"/>
    <s v="NO"/>
    <n v="-0.20511617344612137"/>
    <s v="NO"/>
    <x v="31"/>
    <n v="39"/>
    <s v="ASEGURADO VOLUNTARIO"/>
    <s v="36-45"/>
    <s v="1"/>
  </r>
  <r>
    <n v="633"/>
    <s v="MUJER"/>
    <n v="347615"/>
    <s v="TRABAJADOR INDEPENDIENTE"/>
    <s v="SECTOR PRIVADO"/>
    <s v="SI"/>
    <s v="NO"/>
    <x v="0"/>
    <n v="36"/>
    <n v="-0.38218173044317022"/>
    <s v="NO"/>
    <n v="-0.41684216367753391"/>
    <s v="NO"/>
    <x v="538"/>
    <n v="36"/>
    <s v="TRABAJADOR INDEPENDIENTE"/>
    <s v="36-45"/>
    <s v="2"/>
  </r>
  <r>
    <n v="634"/>
    <s v="MUJER"/>
    <n v="297044"/>
    <s v="ASEGURADO VOLUNTARIO"/>
    <s v="SECTOR PRIVADO"/>
    <s v="SI"/>
    <s v="NO"/>
    <x v="0"/>
    <n v="19"/>
    <n v="-0.44454413499809153"/>
    <s v="NO"/>
    <n v="-1.6166227749888715"/>
    <s v="NO"/>
    <x v="539"/>
    <n v="19"/>
    <s v="ASEGURADO VOLUNTARIO"/>
    <s v="18-25"/>
    <s v="1"/>
  </r>
  <r>
    <n v="635"/>
    <s v="MUJER"/>
    <n v="297046"/>
    <s v="ASEGURADO VOLUNTARIO"/>
    <s v="SECTOR PRIVADO"/>
    <s v="SI"/>
    <s v="NO"/>
    <x v="0"/>
    <n v="31"/>
    <n v="-0.44454166866740574"/>
    <s v="NO"/>
    <n v="-0.7697188140632214"/>
    <s v="NO"/>
    <x v="31"/>
    <n v="31"/>
    <s v="ASEGURADO VOLUNTARIO"/>
    <s v="26-35"/>
    <s v="1"/>
  </r>
  <r>
    <n v="636"/>
    <s v="HOMBRE"/>
    <n v="1169887"/>
    <s v="ASALARIADO"/>
    <s v="SECTOR PUBLICO"/>
    <s v="SI"/>
    <s v="NO"/>
    <x v="0"/>
    <n v="45"/>
    <n v="0.63181560237967804"/>
    <s v="NO"/>
    <n v="0.21833580701670366"/>
    <s v="NO"/>
    <x v="540"/>
    <n v="45"/>
    <s v="ASALARIADO"/>
    <s v="36-45"/>
    <s v="4"/>
  </r>
  <r>
    <n v="637"/>
    <s v="HOMBRE"/>
    <n v="1253145.82"/>
    <s v="ASALARIADO"/>
    <s v="SECTOR PUBLICO"/>
    <s v="SI"/>
    <s v="NO"/>
    <x v="0"/>
    <n v="34"/>
    <n v="0.7344874936929876"/>
    <s v="NO"/>
    <n v="-0.55799282383180893"/>
    <s v="NO"/>
    <x v="541"/>
    <n v="34"/>
    <s v="ASALARIADO"/>
    <s v="26-35"/>
    <s v="4"/>
  </r>
  <r>
    <n v="638"/>
    <s v="HOMBRE"/>
    <n v="577032.5"/>
    <s v="ASALARIADO"/>
    <s v="SECTOR PRIVADO"/>
    <s v="SI"/>
    <s v="NO"/>
    <x v="0"/>
    <n v="53"/>
    <n v="-9.9272020392377064E-2"/>
    <s v="NO"/>
    <n v="0.78293844763380371"/>
    <s v="NO"/>
    <x v="542"/>
    <n v="53"/>
    <s v="ASALARIADO"/>
    <s v="46-55"/>
    <s v="3"/>
  </r>
  <r>
    <n v="639"/>
    <s v="HOMBRE"/>
    <n v="305704"/>
    <s v="TRABAJADOR INDEPENDIENTE"/>
    <s v="SECTOR PRIVADO"/>
    <s v="SI"/>
    <s v="NO"/>
    <x v="0"/>
    <n v="68"/>
    <n v="-0.43386492312872732"/>
    <s v="NO"/>
    <n v="1.8415683987908662"/>
    <s v="NO"/>
    <x v="543"/>
    <n v="68"/>
    <s v="TRABAJADOR INDEPENDIENTE"/>
    <s v="56+"/>
    <s v="2"/>
  </r>
  <r>
    <n v="640"/>
    <s v="MUJER"/>
    <n v="297045"/>
    <s v="ASEGURADO VOLUNTARIO"/>
    <s v="SECTOR PRIVADO"/>
    <s v="SI"/>
    <s v="NO"/>
    <x v="0"/>
    <n v="30"/>
    <n v="-0.44454290183274864"/>
    <s v="NO"/>
    <n v="-0.84029414414035897"/>
    <s v="NO"/>
    <x v="166"/>
    <n v="30"/>
    <s v="ASEGURADO VOLUNTARIO"/>
    <s v="26-35"/>
    <s v="1"/>
  </r>
  <r>
    <n v="641"/>
    <s v="MUJER"/>
    <n v="697711"/>
    <s v="PENSIONADOS EN SU PROPIO SISTEMA"/>
    <s v="SECTOR PUBLICO"/>
    <s v="SI"/>
    <s v="NO"/>
    <x v="0"/>
    <n v="76"/>
    <n v="4.9544523438693547E-2"/>
    <s v="NO"/>
    <n v="2.4061710394079663"/>
    <s v="ATIPICO"/>
    <x v="544"/>
    <n v="76"/>
    <s v="PENSIONADOS EN SU PROPIO SISTEMA"/>
    <s v="56+"/>
    <s v="3"/>
  </r>
  <r>
    <n v="642"/>
    <s v="HOMBRE"/>
    <n v="1611056.5"/>
    <s v="ASALARIADO"/>
    <s v="SECTOR PUBLICO"/>
    <s v="SI"/>
    <s v="NO"/>
    <x v="0"/>
    <n v="55"/>
    <n v="1.17585054011657"/>
    <s v="NO"/>
    <n v="0.92408910778807873"/>
    <s v="NO"/>
    <x v="545"/>
    <n v="55"/>
    <s v="ASALARIADO"/>
    <s v="46-55"/>
    <s v="4"/>
  </r>
  <r>
    <n v="643"/>
    <s v="HOMBRE"/>
    <n v="278030"/>
    <s v="CONVENIOS ESPECIALES DE TRABAJADORES INDEPENDIENTES"/>
    <s v="SECTOR PRIVADO"/>
    <s v="SI"/>
    <s v="NO"/>
    <x v="0"/>
    <n v="26"/>
    <n v="-0.46799154082766331"/>
    <s v="NO"/>
    <n v="-1.1225954644489089"/>
    <s v="NO"/>
    <x v="20"/>
    <n v="26"/>
    <s v="CONVENIOS ESPECIALES DE TRABAJADORES INDEPENDIENTES"/>
    <s v="26-35"/>
    <s v="1"/>
  </r>
  <r>
    <n v="644"/>
    <s v="MUJER"/>
    <n v="970360"/>
    <s v="ASALARIADO"/>
    <s v="SECTOR PUBLICO"/>
    <s v="SI"/>
    <s v="NO"/>
    <x v="0"/>
    <n v="41"/>
    <n v="0.38576582101032042"/>
    <s v="NO"/>
    <n v="-6.3965513291846368E-2"/>
    <s v="NO"/>
    <x v="546"/>
    <n v="41"/>
    <s v="ASALARIADO"/>
    <s v="36-45"/>
    <s v="4"/>
  </r>
  <r>
    <n v="645"/>
    <s v="MUJER"/>
    <n v="159787.23000000001"/>
    <s v="ASALARIADO"/>
    <s v="SECTOR PRIVADO"/>
    <s v="SI"/>
    <s v="NO"/>
    <x v="0"/>
    <n v="36"/>
    <n v="-0.6138044268381142"/>
    <s v="NO"/>
    <n v="-0.41684216367753391"/>
    <s v="NO"/>
    <x v="547"/>
    <n v="36"/>
    <s v="ASALARIADO"/>
    <s v="36-45"/>
    <s v="1"/>
  </r>
  <r>
    <n v="646"/>
    <s v="HOMBRE"/>
    <n v="680400"/>
    <s v="ASALARIADO"/>
    <s v="SECTOR PRIVADO"/>
    <s v="SI"/>
    <s v="NO"/>
    <x v="0"/>
    <n v="63"/>
    <n v="2.8197198188051026E-2"/>
    <s v="NO"/>
    <n v="1.4886917484051787"/>
    <s v="NO"/>
    <x v="548"/>
    <n v="63"/>
    <s v="ASALARIADO"/>
    <s v="56+"/>
    <s v="3"/>
  </r>
  <r>
    <n v="647"/>
    <s v="MUJER"/>
    <n v="1556653.39"/>
    <s v="ASALARIADO"/>
    <s v="SECTOR PRIVADO"/>
    <s v="SI"/>
    <s v="NO"/>
    <x v="0"/>
    <n v="44"/>
    <n v="1.1087625103195342"/>
    <s v="NO"/>
    <n v="0.14776047693956615"/>
    <s v="NO"/>
    <x v="549"/>
    <n v="44"/>
    <s v="ASALARIADO"/>
    <s v="36-45"/>
    <s v="4"/>
  </r>
  <r>
    <n v="648"/>
    <s v="MUJER"/>
    <n v="280000"/>
    <s v="ASALARIADO"/>
    <s v="SECTOR PRIVADO"/>
    <s v="SI"/>
    <s v="SI"/>
    <x v="0"/>
    <n v="59"/>
    <n v="-0.46556220510218438"/>
    <s v="NO"/>
    <n v="1.2063904280966287"/>
    <s v="NO"/>
    <x v="327"/>
    <n v="59"/>
    <s v="ASALARIADO"/>
    <s v="56+"/>
    <s v="1"/>
  </r>
  <r>
    <n v="649"/>
    <s v="HOMBRE"/>
    <n v="311895"/>
    <s v="TRABAJADOR INDEPENDIENTE"/>
    <s v="SECTOR PRIVADO"/>
    <s v="SI"/>
    <s v="NO"/>
    <x v="1"/>
    <n v="41"/>
    <n v="-0.42623039649094047"/>
    <s v="NO"/>
    <n v="-6.3965513291846368E-2"/>
    <s v="NO"/>
    <x v="550"/>
    <n v="41"/>
    <s v="TRABAJADOR INDEPENDIENTE"/>
    <s v="36-45"/>
    <s v="2"/>
  </r>
  <r>
    <n v="650"/>
    <s v="HOMBRE"/>
    <n v="297046"/>
    <s v="ASEGURADO VOLUNTARIO"/>
    <s v="SECTOR PRIVADO"/>
    <s v="NO"/>
    <s v="SI"/>
    <x v="0"/>
    <n v="71"/>
    <n v="-0.44454166866740574"/>
    <s v="NO"/>
    <n v="2.0532943890222786"/>
    <s v="ATIPICO"/>
    <x v="31"/>
    <n v="71"/>
    <s v="ASEGURADO VOLUNTARIO"/>
    <s v="56+"/>
    <s v="1"/>
  </r>
  <r>
    <n v="651"/>
    <s v="MUJER"/>
    <n v="540000"/>
    <s v="ASALARIADO"/>
    <s v="SECTOR PRIVADO"/>
    <s v="SI"/>
    <s v="NO"/>
    <x v="0"/>
    <n v="26"/>
    <n v="-0.14493921595268086"/>
    <s v="NO"/>
    <n v="-1.1225954644489089"/>
    <s v="NO"/>
    <x v="551"/>
    <n v="26"/>
    <s v="ASALARIADO"/>
    <s v="26-35"/>
    <s v="3"/>
  </r>
  <r>
    <n v="652"/>
    <s v="MUJER"/>
    <n v="312690"/>
    <s v="ASALARIADO"/>
    <s v="SECTOR PUBLICO"/>
    <s v="SI"/>
    <s v="NO"/>
    <x v="0"/>
    <n v="57"/>
    <n v="-0.42525003004334871"/>
    <s v="NO"/>
    <n v="1.0652397679423538"/>
    <s v="NO"/>
    <x v="552"/>
    <n v="57"/>
    <s v="ASALARIADO"/>
    <s v="56+"/>
    <s v="2"/>
  </r>
  <r>
    <n v="653"/>
    <s v="HOMBRE"/>
    <n v="216975"/>
    <s v="ASALARIADO"/>
    <s v="SECTOR PRIVADO"/>
    <s v="SI"/>
    <s v="NO"/>
    <x v="0"/>
    <n v="32"/>
    <n v="-0.54328245083736693"/>
    <s v="NO"/>
    <n v="-0.69914348398608395"/>
    <s v="NO"/>
    <x v="553"/>
    <n v="32"/>
    <s v="ASALARIADO"/>
    <s v="26-35"/>
    <s v="1"/>
  </r>
  <r>
    <n v="654"/>
    <s v="HOMBRE"/>
    <n v="254494.92"/>
    <s v="ASALARIADO"/>
    <s v="SECTOR PUBLICO"/>
    <s v="SI"/>
    <s v="NO"/>
    <x v="0"/>
    <n v="31"/>
    <n v="-0.49701418582563517"/>
    <s v="NO"/>
    <n v="-0.7697188140632214"/>
    <s v="NO"/>
    <x v="554"/>
    <n v="31"/>
    <s v="ASALARIADO"/>
    <s v="26-35"/>
    <s v="1"/>
  </r>
  <r>
    <n v="655"/>
    <s v="HOMBRE"/>
    <n v="278030"/>
    <s v="CONVENIOS ESPECIALES DE TRABAJADORES INDEPENDIENTES"/>
    <s v="SECTOR PRIVADO"/>
    <s v="SI"/>
    <s v="SI"/>
    <x v="0"/>
    <n v="38"/>
    <n v="-0.46799154082766331"/>
    <s v="NO"/>
    <n v="-0.27569150352325889"/>
    <s v="NO"/>
    <x v="20"/>
    <n v="38"/>
    <s v="CONVENIOS ESPECIALES DE TRABAJADORES INDEPENDIENTES"/>
    <s v="36-45"/>
    <s v="1"/>
  </r>
  <r>
    <n v="656"/>
    <s v="HOMBRE"/>
    <n v="291178.01"/>
    <s v="ASALARIADO"/>
    <s v="SECTOR PRIVADO"/>
    <s v="SI"/>
    <s v="NO"/>
    <x v="0"/>
    <n v="34"/>
    <n v="-0.45177787056778806"/>
    <s v="NO"/>
    <n v="-0.55799282383180893"/>
    <s v="NO"/>
    <x v="555"/>
    <n v="34"/>
    <s v="ASALARIADO"/>
    <s v="26-35"/>
    <s v="1"/>
  </r>
  <r>
    <n v="657"/>
    <s v="HOMBRE"/>
    <n v="1181901"/>
    <s v="ASALARIADO"/>
    <s v="SECTOR PUBLICO"/>
    <s v="SI"/>
    <s v="NO"/>
    <x v="0"/>
    <n v="55"/>
    <n v="0.6466308508090709"/>
    <s v="NO"/>
    <n v="0.92408910778807873"/>
    <s v="NO"/>
    <x v="556"/>
    <n v="55"/>
    <s v="ASALARIADO"/>
    <s v="46-55"/>
    <s v="4"/>
  </r>
  <r>
    <n v="658"/>
    <s v="HOMBRE"/>
    <n v="494539.06"/>
    <s v="ASALARIADO"/>
    <s v="SECTOR PRIVADO"/>
    <s v="SI"/>
    <s v="SI"/>
    <x v="0"/>
    <n v="39"/>
    <n v="-0.20100007161555097"/>
    <s v="NO"/>
    <n v="-0.20511617344612137"/>
    <s v="NO"/>
    <x v="557"/>
    <n v="39"/>
    <s v="ASALARIADO"/>
    <s v="36-45"/>
    <s v="3"/>
  </r>
  <r>
    <n v="659"/>
    <s v="MUJER"/>
    <n v="299647"/>
    <s v="ASEGURADO VOLUNTARIO"/>
    <s v="SECTOR PRIVADO"/>
    <s v="SI"/>
    <s v="NO"/>
    <x v="0"/>
    <n v="51"/>
    <n v="-0.44133420561056785"/>
    <s v="NO"/>
    <n v="0.64178778747952869"/>
    <s v="NO"/>
    <x v="65"/>
    <n v="51"/>
    <s v="ASEGURADO VOLUNTARIO"/>
    <s v="46-55"/>
    <s v="1"/>
  </r>
  <r>
    <n v="660"/>
    <s v="HOMBRE"/>
    <n v="386161"/>
    <s v="TRABAJADOR INDEPENDIENTE"/>
    <s v="SECTOR PRIVADO"/>
    <s v="SI"/>
    <s v="NO"/>
    <x v="1"/>
    <n v="49"/>
    <n v="-0.33464813913641345"/>
    <s v="NO"/>
    <n v="0.50063712732525367"/>
    <s v="NO"/>
    <x v="55"/>
    <n v="49"/>
    <s v="TRABAJADOR INDEPENDIENTE"/>
    <s v="46-55"/>
    <s v="2"/>
  </r>
  <r>
    <n v="661"/>
    <s v="HOMBRE"/>
    <n v="300000"/>
    <s v="TRABAJADOR INDEPENDIENTE"/>
    <s v="SECTOR PRIVADO"/>
    <s v="SI"/>
    <s v="NO"/>
    <x v="0"/>
    <n v="30"/>
    <n v="-0.44089889824453027"/>
    <s v="NO"/>
    <n v="-0.84029414414035897"/>
    <s v="NO"/>
    <x v="51"/>
    <n v="30"/>
    <s v="TRABAJADOR INDEPENDIENTE"/>
    <s v="26-35"/>
    <s v="2"/>
  </r>
  <r>
    <n v="662"/>
    <s v="HOMBRE"/>
    <n v="2425879.86"/>
    <s v="ASALARIADO"/>
    <s v="SECTOR PRIVADO"/>
    <s v="SI"/>
    <s v="NO"/>
    <x v="0"/>
    <n v="31"/>
    <n v="2.1806624682398081"/>
    <s v="ATIPICO"/>
    <n v="-0.7697188140632214"/>
    <s v="NO"/>
    <x v="558"/>
    <n v="31"/>
    <s v="ASALARIADO"/>
    <s v="26-35"/>
    <s v="4"/>
  </r>
  <r>
    <n v="663"/>
    <s v="HOMBRE"/>
    <n v="552616.01"/>
    <s v="ASALARIADO"/>
    <s v="SECTOR PRIVADO"/>
    <s v="SI"/>
    <s v="NO"/>
    <x v="0"/>
    <n v="30"/>
    <n v="-0.1293815896552192"/>
    <s v="NO"/>
    <n v="-0.84029414414035897"/>
    <s v="NO"/>
    <x v="559"/>
    <n v="30"/>
    <s v="ASALARIADO"/>
    <s v="26-35"/>
    <s v="3"/>
  </r>
  <r>
    <n v="664"/>
    <s v="HOMBRE"/>
    <n v="454965.33"/>
    <s v="ASALARIADO"/>
    <s v="SECTOR PRIVADO"/>
    <s v="SI"/>
    <s v="NO"/>
    <x v="1"/>
    <n v="48"/>
    <n v="-0.24980102394014858"/>
    <s v="NO"/>
    <n v="0.43006179724811616"/>
    <s v="NO"/>
    <x v="560"/>
    <n v="48"/>
    <s v="ASALARIADO"/>
    <s v="46-55"/>
    <s v="3"/>
  </r>
  <r>
    <n v="665"/>
    <s v="MUJER"/>
    <n v="834260"/>
    <s v="ASALARIADO"/>
    <s v="SECTOR PUBLICO"/>
    <s v="SI"/>
    <s v="NO"/>
    <x v="1"/>
    <n v="42"/>
    <n v="0.21793201784398414"/>
    <s v="NO"/>
    <n v="6.6098167852911317E-3"/>
    <s v="NO"/>
    <x v="561"/>
    <n v="42"/>
    <s v="ASALARIADO"/>
    <s v="36-45"/>
    <s v="4"/>
  </r>
  <r>
    <n v="666"/>
    <s v="HOMBRE"/>
    <n v="329950"/>
    <s v="TRABAJADOR INDEPENDIENTE"/>
    <s v="SECTOR PRIVADO"/>
    <s v="SI"/>
    <s v="NO"/>
    <x v="1"/>
    <n v="41"/>
    <n v="-0.40396559622519324"/>
    <s v="NO"/>
    <n v="-6.3965513291846368E-2"/>
    <s v="NO"/>
    <x v="562"/>
    <n v="41"/>
    <s v="TRABAJADOR INDEPENDIENTE"/>
    <s v="36-45"/>
    <s v="2"/>
  </r>
  <r>
    <n v="667"/>
    <s v="HOMBRE"/>
    <n v="11.98"/>
    <s v="ASALARIADO"/>
    <s v="SECTOR PRIVADO"/>
    <s v="SI"/>
    <s v="NO"/>
    <x v="0"/>
    <n v="25"/>
    <n v="-0.81083372778853424"/>
    <s v="NO"/>
    <n v="-1.1931707945260464"/>
    <s v="NO"/>
    <x v="563"/>
    <n v="25"/>
    <s v="ASALARIADO"/>
    <s v="18-25"/>
    <s v="1"/>
  </r>
  <r>
    <n v="668"/>
    <s v="MUJER"/>
    <n v="293333.33"/>
    <s v="ASALARIADO"/>
    <s v="SECTOR PRIVADO"/>
    <s v="SI"/>
    <s v="NO"/>
    <x v="0"/>
    <n v="24"/>
    <n v="-0.44912000464096608"/>
    <s v="NO"/>
    <n v="-1.263746124603184"/>
    <s v="NO"/>
    <x v="564"/>
    <n v="24"/>
    <s v="ASALARIADO"/>
    <s v="18-25"/>
    <s v="1"/>
  </r>
  <r>
    <n v="669"/>
    <s v="HOMBRE"/>
    <n v="580000"/>
    <s v="ASALARIADO"/>
    <s v="SECTOR PRIVADO"/>
    <s v="SI"/>
    <s v="NO"/>
    <x v="0"/>
    <n v="36"/>
    <n v="-9.561260223737264E-2"/>
    <s v="NO"/>
    <n v="-0.41684216367753391"/>
    <s v="NO"/>
    <x v="565"/>
    <n v="36"/>
    <s v="ASALARIADO"/>
    <s v="36-45"/>
    <s v="3"/>
  </r>
  <r>
    <n v="670"/>
    <s v="MUJER"/>
    <n v="817600"/>
    <s v="ASALARIADO"/>
    <s v="SECTOR PRIVADO"/>
    <s v="SI"/>
    <s v="NO"/>
    <x v="0"/>
    <n v="38"/>
    <n v="0.19738748323155825"/>
    <s v="NO"/>
    <n v="-0.27569150352325889"/>
    <s v="NO"/>
    <x v="566"/>
    <n v="38"/>
    <s v="ASALARIADO"/>
    <s v="36-45"/>
    <s v="4"/>
  </r>
  <r>
    <n v="671"/>
    <s v="MUJER"/>
    <n v="380590.81"/>
    <s v="ASALARIADO"/>
    <s v="SECTOR PRIVADO"/>
    <s v="SI"/>
    <s v="NO"/>
    <x v="0"/>
    <n v="33"/>
    <n v="-0.34151710439768523"/>
    <s v="NO"/>
    <n v="-0.62856815390894638"/>
    <s v="NO"/>
    <x v="567"/>
    <n v="33"/>
    <s v="ASALARIADO"/>
    <s v="26-35"/>
    <s v="2"/>
  </r>
  <r>
    <n v="672"/>
    <s v="MUJER"/>
    <n v="278868"/>
    <s v="ASALARIADO"/>
    <s v="SECTOR PRIVADO"/>
    <s v="SI"/>
    <s v="NO"/>
    <x v="0"/>
    <n v="22"/>
    <n v="-0.46695814827032761"/>
    <s v="NO"/>
    <n v="-1.4048967847574589"/>
    <s v="NO"/>
    <x v="568"/>
    <n v="22"/>
    <s v="ASALARIADO"/>
    <s v="18-25"/>
    <s v="1"/>
  </r>
  <r>
    <n v="673"/>
    <s v="HOMBRE"/>
    <n v="600538.5"/>
    <s v="ASALARIADO"/>
    <s v="SECTOR PRIVADO"/>
    <s v="SI"/>
    <s v="NO"/>
    <x v="0"/>
    <n v="27"/>
    <n v="-7.0285235842576177E-2"/>
    <s v="NO"/>
    <n v="-1.0520201343717714"/>
    <s v="NO"/>
    <x v="569"/>
    <n v="27"/>
    <s v="ASALARIADO"/>
    <s v="26-35"/>
    <s v="3"/>
  </r>
  <r>
    <n v="674"/>
    <s v="HOMBRE"/>
    <n v="4764816.1399999997"/>
    <s v="ASALARIADO"/>
    <s v="SECTOR PRIVADO"/>
    <s v="SI"/>
    <s v="SI"/>
    <x v="0"/>
    <n v="53"/>
    <n v="5.064957627946808"/>
    <s v="ATIPICO"/>
    <n v="0.78293844763380371"/>
    <s v="NO"/>
    <x v="570"/>
    <n v="53"/>
    <s v="ASALARIADO"/>
    <s v="46-55"/>
    <s v="4"/>
  </r>
  <r>
    <n v="675"/>
    <s v="HOMBRE"/>
    <n v="278035"/>
    <s v="ASEGURADO VOLUNTARIO"/>
    <s v="SECTOR PRIVADO"/>
    <s v="SI"/>
    <s v="NO"/>
    <x v="1"/>
    <n v="54"/>
    <n v="-0.46798537500094889"/>
    <s v="NO"/>
    <n v="0.85351377771094117"/>
    <s v="NO"/>
    <x v="70"/>
    <n v="54"/>
    <s v="ASEGURADO VOLUNTARIO"/>
    <s v="46-55"/>
    <s v="1"/>
  </r>
  <r>
    <n v="676"/>
    <s v="MUJER"/>
    <n v="5215081"/>
    <s v="ASALARIADO"/>
    <s v="SECTOR PUBLICO"/>
    <s v="SI"/>
    <s v="NO"/>
    <x v="0"/>
    <n v="65"/>
    <n v="5.6202086484167424"/>
    <s v="ATIPICO"/>
    <n v="1.6298424085594538"/>
    <s v="NO"/>
    <x v="571"/>
    <n v="65"/>
    <s v="ASALARIADO"/>
    <s v="56+"/>
    <s v="4"/>
  </r>
  <r>
    <n v="677"/>
    <s v="HOMBRE"/>
    <n v="319600"/>
    <s v="ASALARIADO"/>
    <s v="SECTOR PRIVADO"/>
    <s v="SI"/>
    <s v="NO"/>
    <x v="0"/>
    <n v="61"/>
    <n v="-0.41672885752402922"/>
    <s v="NO"/>
    <n v="1.3475410882509038"/>
    <s v="NO"/>
    <x v="572"/>
    <n v="61"/>
    <s v="ASALARIADO"/>
    <s v="56+"/>
    <s v="2"/>
  </r>
  <r>
    <n v="678"/>
    <s v="MUJER"/>
    <n v="152460"/>
    <s v="ASALARIADO"/>
    <s v="SECTOR PRIVADO"/>
    <s v="SI"/>
    <s v="NO"/>
    <x v="0"/>
    <n v="65"/>
    <n v="-0.62284011293344466"/>
    <s v="NO"/>
    <n v="1.6298424085594538"/>
    <s v="NO"/>
    <x v="573"/>
    <n v="65"/>
    <s v="ASALARIADO"/>
    <s v="56+"/>
    <s v="1"/>
  </r>
  <r>
    <n v="679"/>
    <s v="HOMBRE"/>
    <n v="608941"/>
    <s v="TRABAJADOR INDEPENDIENTE"/>
    <s v="SECTOR PRIVADO"/>
    <s v="SI"/>
    <s v="NO"/>
    <x v="1"/>
    <n v="45"/>
    <n v="-5.9923564049004244E-2"/>
    <s v="NO"/>
    <n v="0.21833580701670366"/>
    <s v="NO"/>
    <x v="574"/>
    <n v="45"/>
    <s v="TRABAJADOR INDEPENDIENTE"/>
    <s v="36-45"/>
    <s v="3"/>
  </r>
  <r>
    <n v="680"/>
    <s v="MUJER"/>
    <n v="454962.33"/>
    <s v="ASALARIADO"/>
    <s v="SECTOR PRIVADO"/>
    <s v="SI"/>
    <s v="NO"/>
    <x v="0"/>
    <n v="44"/>
    <n v="-0.24980472343617724"/>
    <s v="NO"/>
    <n v="0.14776047693956615"/>
    <s v="NO"/>
    <x v="575"/>
    <n v="44"/>
    <s v="ASALARIADO"/>
    <s v="36-45"/>
    <s v="3"/>
  </r>
  <r>
    <n v="681"/>
    <s v="HOMBRE"/>
    <n v="458557"/>
    <s v="TRABAJADOR INDEPENDIENTE"/>
    <s v="SECTOR PRIVADO"/>
    <s v="SI"/>
    <s v="NO"/>
    <x v="0"/>
    <n v="54"/>
    <n v="-0.24537190097307707"/>
    <s v="NO"/>
    <n v="0.85351377771094117"/>
    <s v="NO"/>
    <x v="411"/>
    <n v="54"/>
    <s v="TRABAJADOR INDEPENDIENTE"/>
    <s v="46-55"/>
    <s v="3"/>
  </r>
  <r>
    <n v="682"/>
    <s v="MUJER"/>
    <n v="791538.55"/>
    <s v="ASALARIADO"/>
    <s v="SECTOR PUBLICO"/>
    <s v="SI"/>
    <s v="NO"/>
    <x v="0"/>
    <n v="40"/>
    <n v="0.16524940630628782"/>
    <s v="NO"/>
    <n v="-0.13454084336898386"/>
    <s v="NO"/>
    <x v="576"/>
    <n v="40"/>
    <s v="ASALARIADO"/>
    <s v="36-45"/>
    <s v="4"/>
  </r>
  <r>
    <n v="683"/>
    <s v="HOMBRE"/>
    <n v="240000"/>
    <s v="ASALARIADO"/>
    <s v="SECTOR PRIVADO"/>
    <s v="SI"/>
    <s v="NO"/>
    <x v="0"/>
    <n v="18"/>
    <n v="-0.5148888188174926"/>
    <s v="NO"/>
    <n v="-1.687198105066009"/>
    <s v="NO"/>
    <x v="577"/>
    <n v="18"/>
    <s v="ASALARIADO"/>
    <s v="18-25"/>
    <s v="1"/>
  </r>
  <r>
    <n v="684"/>
    <s v="HOMBRE"/>
    <n v="278030"/>
    <s v="CONVENIOS ESPECIALES DE TRABAJADORES INDEPENDIENTES"/>
    <s v="SECTOR PRIVADO"/>
    <s v="SI"/>
    <s v="NO"/>
    <x v="0"/>
    <n v="52"/>
    <n v="-0.46799154082766331"/>
    <s v="NO"/>
    <n v="0.71236311755666615"/>
    <s v="NO"/>
    <x v="20"/>
    <n v="52"/>
    <s v="CONVENIOS ESPECIALES DE TRABAJADORES INDEPENDIENTES"/>
    <s v="46-55"/>
    <s v="1"/>
  </r>
  <r>
    <n v="685"/>
    <s v="MUJER"/>
    <n v="2115710.04"/>
    <s v="ASALARIADO"/>
    <s v="SECTOR PUBLICO"/>
    <s v="SI"/>
    <s v="NO"/>
    <x v="0"/>
    <n v="46"/>
    <n v="1.7981717958076413"/>
    <s v="NO"/>
    <n v="0.28891113709384114"/>
    <s v="NO"/>
    <x v="578"/>
    <n v="46"/>
    <s v="ASALARIADO"/>
    <s v="46-55"/>
    <s v="4"/>
  </r>
  <r>
    <n v="686"/>
    <s v="MUJER"/>
    <n v="450000"/>
    <s v="ASALARIADO"/>
    <s v="SECTOR PRIVADO"/>
    <s v="SI"/>
    <s v="NO"/>
    <x v="0"/>
    <n v="21"/>
    <n v="-0.25592409681212436"/>
    <s v="NO"/>
    <n v="-1.4754721148345964"/>
    <s v="NO"/>
    <x v="433"/>
    <n v="21"/>
    <s v="ASALARIADO"/>
    <s v="18-25"/>
    <s v="3"/>
  </r>
  <r>
    <n v="687"/>
    <s v="HOMBRE"/>
    <n v="594527"/>
    <s v="TRABAJADOR INDEPENDIENTE"/>
    <s v="SECTOR PRIVADO"/>
    <s v="SI"/>
    <s v="NO"/>
    <x v="1"/>
    <n v="53"/>
    <n v="-7.7698409301315566E-2"/>
    <s v="NO"/>
    <n v="0.78293844763380371"/>
    <s v="NO"/>
    <x v="579"/>
    <n v="53"/>
    <s v="TRABAJADOR INDEPENDIENTE"/>
    <s v="46-55"/>
    <s v="3"/>
  </r>
  <r>
    <n v="688"/>
    <s v="HOMBRE"/>
    <n v="311895"/>
    <s v="TRABAJADOR INDEPENDIENTE"/>
    <s v="SECTOR PRIVADO"/>
    <s v="SI"/>
    <s v="NO"/>
    <x v="1"/>
    <n v="37"/>
    <n v="-0.42623039649094047"/>
    <s v="NO"/>
    <n v="-0.3462668336003964"/>
    <s v="NO"/>
    <x v="550"/>
    <n v="37"/>
    <s v="TRABAJADOR INDEPENDIENTE"/>
    <s v="36-45"/>
    <s v="2"/>
  </r>
  <r>
    <n v="689"/>
    <s v="MUJER"/>
    <n v="360000"/>
    <s v="ASALARIADO"/>
    <s v="SECTOR PRIVADO"/>
    <s v="SI"/>
    <s v="NO"/>
    <x v="0"/>
    <n v="52"/>
    <n v="-0.36690897767156788"/>
    <s v="NO"/>
    <n v="0.71236311755666615"/>
    <s v="NO"/>
    <x v="490"/>
    <n v="52"/>
    <s v="ASALARIADO"/>
    <s v="46-55"/>
    <s v="2"/>
  </r>
  <r>
    <n v="690"/>
    <s v="MUJER"/>
    <n v="369131"/>
    <s v="TRABAJADOR INDEPENDIENTE"/>
    <s v="SECTOR PRIVADO"/>
    <s v="SI"/>
    <s v="NO"/>
    <x v="0"/>
    <n v="47"/>
    <n v="-0.35564894492570592"/>
    <s v="NO"/>
    <n v="0.35948646717097865"/>
    <s v="NO"/>
    <x v="580"/>
    <n v="47"/>
    <s v="TRABAJADOR INDEPENDIENTE"/>
    <s v="46-55"/>
    <s v="2"/>
  </r>
  <r>
    <n v="691"/>
    <s v="MUJER"/>
    <n v="1041736"/>
    <s v="ASALARIADO"/>
    <s v="SECTOR PRIVADO"/>
    <s v="SI"/>
    <s v="NO"/>
    <x v="0"/>
    <n v="24"/>
    <n v="0.47378423052391638"/>
    <s v="NO"/>
    <n v="-1.263746124603184"/>
    <s v="NO"/>
    <x v="581"/>
    <n v="24"/>
    <s v="ASALARIADO"/>
    <s v="18-25"/>
    <s v="4"/>
  </r>
  <r>
    <n v="692"/>
    <s v="HOMBRE"/>
    <n v="311895"/>
    <s v="TRABAJADOR INDEPENDIENTE"/>
    <s v="SECTOR PRIVADO"/>
    <s v="SI"/>
    <s v="NO"/>
    <x v="0"/>
    <n v="40"/>
    <n v="-0.42623039649094047"/>
    <s v="NO"/>
    <n v="-0.13454084336898386"/>
    <s v="NO"/>
    <x v="550"/>
    <n v="40"/>
    <s v="TRABAJADOR INDEPENDIENTE"/>
    <s v="36-45"/>
    <s v="2"/>
  </r>
  <r>
    <n v="693"/>
    <s v="HOMBRE"/>
    <n v="1256604.3"/>
    <s v="ASALARIADO"/>
    <s v="SECTOR PUBLICO"/>
    <s v="SI"/>
    <s v="NO"/>
    <x v="0"/>
    <n v="36"/>
    <n v="0.73875237136804051"/>
    <s v="NO"/>
    <n v="-0.41684216367753391"/>
    <s v="NO"/>
    <x v="582"/>
    <n v="36"/>
    <s v="ASALARIADO"/>
    <s v="36-45"/>
    <s v="4"/>
  </r>
  <r>
    <n v="694"/>
    <s v="HOMBRE"/>
    <n v="292181.09999999998"/>
    <s v="ASALARIADO"/>
    <s v="SECTOR PRIVADO"/>
    <s v="SI"/>
    <s v="NO"/>
    <x v="0"/>
    <n v="42"/>
    <n v="-0.45054089474399589"/>
    <s v="NO"/>
    <n v="6.6098167852911317E-3"/>
    <s v="NO"/>
    <x v="583"/>
    <n v="42"/>
    <s v="ASALARIADO"/>
    <s v="36-45"/>
    <s v="1"/>
  </r>
  <r>
    <n v="695"/>
    <s v="HOMBRE"/>
    <n v="643426.84"/>
    <s v="ASALARIADO"/>
    <s v="SECTOR PUBLICO"/>
    <s v="SI"/>
    <s v="NO"/>
    <x v="0"/>
    <n v="34"/>
    <n v="-1.7396821340806157E-2"/>
    <s v="NO"/>
    <n v="-0.55799282383180893"/>
    <s v="NO"/>
    <x v="584"/>
    <n v="34"/>
    <s v="ASALARIADO"/>
    <s v="26-35"/>
    <s v="3"/>
  </r>
  <r>
    <n v="696"/>
    <s v="HOMBRE"/>
    <n v="377730.1"/>
    <s v="ASALARIADO"/>
    <s v="SECTOR PRIVADO"/>
    <s v="SI"/>
    <s v="NO"/>
    <x v="0"/>
    <n v="43"/>
    <n v="-0.34504483282572329"/>
    <s v="NO"/>
    <n v="7.7185146862428639E-2"/>
    <s v="NO"/>
    <x v="585"/>
    <n v="43"/>
    <s v="ASALARIADO"/>
    <s v="36-45"/>
    <s v="2"/>
  </r>
  <r>
    <n v="697"/>
    <s v="HOMBRE"/>
    <n v="326653"/>
    <s v="ASALARIADO"/>
    <s v="SECTOR PRIVADO"/>
    <s v="SI"/>
    <s v="NO"/>
    <x v="0"/>
    <n v="53"/>
    <n v="-0.40803134236067751"/>
    <s v="NO"/>
    <n v="0.78293844763380371"/>
    <s v="NO"/>
    <x v="586"/>
    <n v="53"/>
    <s v="ASALARIADO"/>
    <s v="46-55"/>
    <s v="2"/>
  </r>
  <r>
    <n v="698"/>
    <s v="HOMBRE"/>
    <n v="814289.32"/>
    <s v="ASALARIADO"/>
    <s v="SECTOR PRIVADO"/>
    <s v="SI"/>
    <s v="NO"/>
    <x v="0"/>
    <n v="36"/>
    <n v="0.19330486739418329"/>
    <s v="NO"/>
    <n v="-0.41684216367753391"/>
    <s v="NO"/>
    <x v="587"/>
    <n v="36"/>
    <s v="ASALARIADO"/>
    <s v="36-45"/>
    <s v="4"/>
  </r>
  <r>
    <n v="699"/>
    <s v="HOMBRE"/>
    <n v="800000"/>
    <s v="ASALARIADO"/>
    <s v="SECTOR PRIVADO"/>
    <s v="SI"/>
    <s v="NO"/>
    <x v="0"/>
    <n v="25"/>
    <n v="0.17568377319682263"/>
    <s v="NO"/>
    <n v="-1.1931707945260464"/>
    <s v="NO"/>
    <x v="192"/>
    <n v="25"/>
    <s v="ASALARIADO"/>
    <s v="18-25"/>
    <s v="4"/>
  </r>
  <r>
    <n v="700"/>
    <s v="HOMBRE"/>
    <n v="127421.77"/>
    <s v="ASALARIADO"/>
    <s v="SECTOR PRIVADO"/>
    <s v="SI"/>
    <s v="NO"/>
    <x v="0"/>
    <n v="49"/>
    <n v="-0.6537163904165707"/>
    <s v="NO"/>
    <n v="0.50063712732525367"/>
    <s v="NO"/>
    <x v="588"/>
    <n v="49"/>
    <s v="ASALARIADO"/>
    <s v="46-55"/>
    <s v="1"/>
  </r>
  <r>
    <n v="701"/>
    <s v="HOMBRE"/>
    <n v="278030"/>
    <s v="CONVENIOS ESPECIALES DE TRABAJADORES INDEPENDIENTES"/>
    <s v="SECTOR PRIVADO"/>
    <s v="SI"/>
    <s v="NO"/>
    <x v="0"/>
    <n v="40"/>
    <n v="-0.46799154082766331"/>
    <s v="NO"/>
    <n v="-0.13454084336898386"/>
    <s v="NO"/>
    <x v="20"/>
    <n v="40"/>
    <s v="CONVENIOS ESPECIALES DE TRABAJADORES INDEPENDIENTES"/>
    <s v="36-45"/>
    <s v="1"/>
  </r>
  <r>
    <n v="702"/>
    <s v="HOMBRE"/>
    <n v="1120849.99"/>
    <s v="PENSIONADOS EN SU PROPIO SISTEMA"/>
    <s v="SECTOR PUBLICO"/>
    <s v="SI"/>
    <s v="NO"/>
    <x v="0"/>
    <n v="63"/>
    <n v="0.57134486112908534"/>
    <s v="NO"/>
    <n v="1.4886917484051787"/>
    <s v="NO"/>
    <x v="589"/>
    <n v="63"/>
    <s v="PENSIONADOS EN SU PROPIO SISTEMA"/>
    <s v="56+"/>
    <s v="4"/>
  </r>
  <r>
    <n v="703"/>
    <s v="MUJER"/>
    <n v="297078"/>
    <s v="ASALARIADO"/>
    <s v="SECTOR PRIVADO"/>
    <s v="SI"/>
    <s v="NO"/>
    <x v="0"/>
    <n v="26"/>
    <n v="-0.44450220737643353"/>
    <s v="NO"/>
    <n v="-1.1225954644489089"/>
    <s v="NO"/>
    <x v="590"/>
    <n v="26"/>
    <s v="ASALARIADO"/>
    <s v="26-35"/>
    <s v="1"/>
  </r>
  <r>
    <n v="704"/>
    <s v="MUJER"/>
    <n v="890323"/>
    <s v="ASALARIADO"/>
    <s v="SECTOR PUBLICO"/>
    <s v="SI"/>
    <s v="NO"/>
    <x v="0"/>
    <n v="39"/>
    <n v="0.28706696646201729"/>
    <s v="NO"/>
    <n v="-0.20511617344612137"/>
    <s v="NO"/>
    <x v="591"/>
    <n v="39"/>
    <s v="ASALARIADO"/>
    <s v="36-45"/>
    <s v="4"/>
  </r>
  <r>
    <n v="705"/>
    <s v="HOMBRE"/>
    <n v="387953"/>
    <s v="TRABAJADOR INDEPENDIENTE"/>
    <s v="SECTOR PRIVADO"/>
    <s v="SI"/>
    <s v="SI"/>
    <x v="1"/>
    <n v="39"/>
    <n v="-0.33243830684196762"/>
    <s v="NO"/>
    <n v="-0.20511617344612137"/>
    <s v="NO"/>
    <x v="592"/>
    <n v="39"/>
    <s v="TRABAJADOR INDEPENDIENTE"/>
    <s v="36-45"/>
    <s v="2"/>
  </r>
  <r>
    <n v="706"/>
    <s v="HOMBRE"/>
    <n v="148360"/>
    <s v="ASALARIADO"/>
    <s v="SECTOR PRIVADO"/>
    <s v="SI"/>
    <s v="NO"/>
    <x v="0"/>
    <n v="58"/>
    <n v="-0.62789609083926379"/>
    <s v="NO"/>
    <n v="1.1358150980194912"/>
    <s v="NO"/>
    <x v="593"/>
    <n v="58"/>
    <s v="ASALARIADO"/>
    <s v="56+"/>
    <s v="1"/>
  </r>
  <r>
    <n v="707"/>
    <s v="MUJER"/>
    <n v="337511.75"/>
    <s v="ASALARIADO"/>
    <s v="SECTOR PUBLICO"/>
    <s v="SI"/>
    <s v="NO"/>
    <x v="0"/>
    <n v="30"/>
    <n v="-0.39464070819364994"/>
    <s v="NO"/>
    <n v="-0.84029414414035897"/>
    <s v="NO"/>
    <x v="594"/>
    <n v="30"/>
    <s v="ASALARIADO"/>
    <s v="26-35"/>
    <s v="2"/>
  </r>
  <r>
    <n v="708"/>
    <s v="MUJER"/>
    <n v="223874"/>
    <s v="ASALARIADO"/>
    <s v="SECTOR PRIVADO"/>
    <s v="SI"/>
    <s v="NO"/>
    <x v="0"/>
    <n v="58"/>
    <n v="-0.53477484313681911"/>
    <s v="NO"/>
    <n v="1.1358150980194912"/>
    <s v="NO"/>
    <x v="595"/>
    <n v="58"/>
    <s v="ASALARIADO"/>
    <s v="56+"/>
    <s v="1"/>
  </r>
  <r>
    <n v="709"/>
    <s v="HOMBRE"/>
    <n v="351531.84"/>
    <s v="ASALARIADO"/>
    <s v="SECTOR PRIVADO"/>
    <s v="SI"/>
    <s v="NO"/>
    <x v="0"/>
    <n v="26"/>
    <n v="-0.37735161910155346"/>
    <s v="NO"/>
    <n v="-1.1225954644489089"/>
    <s v="NO"/>
    <x v="596"/>
    <n v="26"/>
    <s v="ASALARIADO"/>
    <s v="26-35"/>
    <s v="2"/>
  </r>
  <r>
    <n v="710"/>
    <s v="MUJER"/>
    <n v="300018"/>
    <s v="TRABAJADOR INDEPENDIENTE"/>
    <s v="SECTOR PRIVADO"/>
    <s v="SI"/>
    <s v="SI"/>
    <x v="1"/>
    <n v="38"/>
    <n v="-0.44087670126835837"/>
    <s v="NO"/>
    <n v="-0.27569150352325889"/>
    <s v="NO"/>
    <x v="93"/>
    <n v="38"/>
    <s v="TRABAJADOR INDEPENDIENTE"/>
    <s v="36-45"/>
    <s v="2"/>
  </r>
  <r>
    <n v="711"/>
    <s v="HOMBRE"/>
    <n v="8081401.7800000003"/>
    <s v="ASALARIADO"/>
    <s v="SECTOR PRIVADO"/>
    <s v="SI"/>
    <s v="NO"/>
    <x v="0"/>
    <n v="34"/>
    <n v="9.1548560958972676"/>
    <s v="ATIPICO"/>
    <n v="-0.55799282383180893"/>
    <s v="NO"/>
    <x v="597"/>
    <n v="34"/>
    <s v="ASALARIADO"/>
    <s v="26-35"/>
    <s v="4"/>
  </r>
  <r>
    <n v="712"/>
    <s v="MUJER"/>
    <n v="244860"/>
    <s v="ASALARIADO"/>
    <s v="SECTOR PRIVADO"/>
    <s v="SI"/>
    <s v="NO"/>
    <x v="0"/>
    <n v="56"/>
    <n v="-0.50889563525108261"/>
    <s v="NO"/>
    <n v="0.99466443786521619"/>
    <s v="NO"/>
    <x v="598"/>
    <n v="56"/>
    <s v="ASALARIADO"/>
    <s v="56+"/>
    <s v="1"/>
  </r>
  <r>
    <n v="713"/>
    <s v="HOMBRE"/>
    <n v="278030.99"/>
    <s v="CONVENIOS ESPECIALES DE TRABAJADORES INDEPENDIENTES"/>
    <s v="SECTOR PRIVADO"/>
    <s v="SI"/>
    <s v="NO"/>
    <x v="0"/>
    <n v="73"/>
    <n v="-0.46799031999397384"/>
    <s v="NO"/>
    <n v="2.1944450491765539"/>
    <s v="ATIPICO"/>
    <x v="102"/>
    <n v="73"/>
    <s v="CONVENIOS ESPECIALES DE TRABAJADORES INDEPENDIENTES"/>
    <s v="56+"/>
    <s v="1"/>
  </r>
  <r>
    <n v="714"/>
    <s v="MUJER"/>
    <n v="141509.48000000001"/>
    <s v="PENSIONADOS EN SU PROPIO SISTEMA"/>
    <s v="SECTOR PUBLICO"/>
    <s v="SI"/>
    <s v="NO"/>
    <x v="0"/>
    <n v="89"/>
    <n v="-0.63634391468398865"/>
    <s v="NO"/>
    <n v="3.3236503304107536"/>
    <s v="ATIPICO"/>
    <x v="599"/>
    <n v="89"/>
    <s v="PENSIONADOS EN SU PROPIO SISTEMA"/>
    <s v="56+"/>
    <s v="1"/>
  </r>
  <r>
    <n v="715"/>
    <s v="HOMBRE"/>
    <n v="806281.31"/>
    <s v="ASALARIADO"/>
    <s v="SECTOR PRIVADO"/>
    <s v="SI"/>
    <s v="NO"/>
    <x v="0"/>
    <n v="41"/>
    <n v="0.18342966699672528"/>
    <s v="NO"/>
    <n v="-6.3965513291846368E-2"/>
    <s v="NO"/>
    <x v="600"/>
    <n v="41"/>
    <s v="ASALARIADO"/>
    <s v="36-45"/>
    <s v="4"/>
  </r>
  <r>
    <n v="716"/>
    <s v="HOMBRE"/>
    <n v="360561"/>
    <s v="ASALARIADO"/>
    <s v="SECTOR PRIVADO"/>
    <s v="SI"/>
    <s v="NO"/>
    <x v="0"/>
    <n v="28"/>
    <n v="-0.36621717191421072"/>
    <s v="NO"/>
    <n v="-0.98144480429463388"/>
    <s v="NO"/>
    <x v="601"/>
    <n v="28"/>
    <s v="ASALARIADO"/>
    <s v="26-35"/>
    <s v="2"/>
  </r>
  <r>
    <n v="717"/>
    <s v="MUJER"/>
    <n v="593749.30000000005"/>
    <s v="ASALARIADO"/>
    <s v="SECTOR PRIVADO"/>
    <s v="SI"/>
    <s v="NO"/>
    <x v="0"/>
    <n v="27"/>
    <n v="-7.8657441988475393E-2"/>
    <s v="NO"/>
    <n v="-1.0520201343717714"/>
    <s v="NO"/>
    <x v="602"/>
    <n v="27"/>
    <s v="ASALARIADO"/>
    <s v="26-35"/>
    <s v="3"/>
  </r>
  <r>
    <n v="718"/>
    <s v="MUJER"/>
    <n v="2992612.3"/>
    <s v="ASALARIADO"/>
    <s v="SECTOR PUBLICO"/>
    <s v="SI"/>
    <s v="NO"/>
    <x v="0"/>
    <n v="44"/>
    <n v="2.8795372719351606"/>
    <s v="ATIPICO"/>
    <n v="0.14776047693956615"/>
    <s v="NO"/>
    <x v="603"/>
    <n v="44"/>
    <s v="ASALARIADO"/>
    <s v="36-45"/>
    <s v="4"/>
  </r>
  <r>
    <n v="719"/>
    <s v="HOMBRE"/>
    <n v="2269748.2000000002"/>
    <s v="ASALARIADO"/>
    <s v="SECTOR PRIVADO"/>
    <s v="SI"/>
    <s v="NO"/>
    <x v="0"/>
    <n v="31"/>
    <n v="1.9881263162010625"/>
    <s v="ATIPICO"/>
    <n v="-0.7697188140632214"/>
    <s v="NO"/>
    <x v="604"/>
    <n v="31"/>
    <s v="ASALARIADO"/>
    <s v="26-35"/>
    <s v="4"/>
  </r>
  <r>
    <n v="720"/>
    <s v="HOMBRE"/>
    <n v="380825"/>
    <s v="PENSIONADOS EN SU PROPIO SISTEMA"/>
    <s v="SECTOR PUBLICO"/>
    <s v="SI"/>
    <s v="NO"/>
    <x v="0"/>
    <n v="68"/>
    <n v="-0.34122830940603555"/>
    <s v="NO"/>
    <n v="1.8415683987908662"/>
    <s v="NO"/>
    <x v="605"/>
    <n v="68"/>
    <s v="PENSIONADOS EN SU PROPIO SISTEMA"/>
    <s v="56+"/>
    <s v="2"/>
  </r>
  <r>
    <n v="721"/>
    <s v="HOMBRE"/>
    <n v="403092"/>
    <s v="TRABAJADOR INDEPENDIENTE"/>
    <s v="SECTOR PRIVADO"/>
    <s v="SI"/>
    <s v="NO"/>
    <x v="1"/>
    <n v="55"/>
    <n v="-0.31376941671606634"/>
    <s v="NO"/>
    <n v="0.92408910778807873"/>
    <s v="NO"/>
    <x v="606"/>
    <n v="55"/>
    <s v="TRABAJADOR INDEPENDIENTE"/>
    <s v="46-55"/>
    <s v="2"/>
  </r>
  <r>
    <n v="722"/>
    <s v="HOMBRE"/>
    <n v="408100"/>
    <s v="ASALARIADO"/>
    <s v="SECTOR PRIVADO"/>
    <s v="SI"/>
    <s v="SI"/>
    <x v="0"/>
    <n v="50"/>
    <n v="-0.30759372467890977"/>
    <s v="NO"/>
    <n v="0.57121245740239113"/>
    <s v="NO"/>
    <x v="607"/>
    <n v="50"/>
    <s v="ASALARIADO"/>
    <s v="46-55"/>
    <s v="2"/>
  </r>
  <r>
    <n v="723"/>
    <s v="HOMBRE"/>
    <n v="463260.61"/>
    <s v="ASALARIADO"/>
    <s v="SECTOR PRIVADO"/>
    <s v="SI"/>
    <s v="NO"/>
    <x v="0"/>
    <n v="21"/>
    <n v="-0.23957157213464056"/>
    <s v="NO"/>
    <n v="-1.4754721148345964"/>
    <s v="NO"/>
    <x v="608"/>
    <n v="21"/>
    <s v="ASALARIADO"/>
    <s v="18-25"/>
    <s v="3"/>
  </r>
  <r>
    <n v="724"/>
    <s v="HOMBRE"/>
    <n v="377506.13"/>
    <s v="ASALARIADO"/>
    <s v="SECTOR PRIVADO"/>
    <s v="SI"/>
    <s v="NO"/>
    <x v="1"/>
    <n v="23"/>
    <n v="-0.34532102486756866"/>
    <s v="NO"/>
    <n v="-1.3343214546803215"/>
    <s v="NO"/>
    <x v="609"/>
    <n v="23"/>
    <s v="ASALARIADO"/>
    <s v="18-25"/>
    <s v="2"/>
  </r>
  <r>
    <n v="725"/>
    <s v="MUJER"/>
    <n v="297045"/>
    <s v="TRABAJADOR INDEPENDIENTE"/>
    <s v="SECTOR PRIVADO"/>
    <s v="SI"/>
    <s v="SI"/>
    <x v="1"/>
    <n v="43"/>
    <n v="-0.44454290183274864"/>
    <s v="NO"/>
    <n v="7.7185146862428639E-2"/>
    <s v="NO"/>
    <x v="166"/>
    <n v="43"/>
    <s v="TRABAJADOR INDEPENDIENTE"/>
    <s v="36-45"/>
    <s v="1"/>
  </r>
  <r>
    <n v="726"/>
    <s v="HOMBRE"/>
    <n v="48602"/>
    <s v="ASALARIADO"/>
    <s v="SECTOR PRIVADO"/>
    <s v="SI"/>
    <s v="NO"/>
    <x v="0"/>
    <n v="33"/>
    <n v="-0.7509141991145567"/>
    <s v="NO"/>
    <n v="-0.62856815390894638"/>
    <s v="NO"/>
    <x v="610"/>
    <n v="33"/>
    <s v="ASALARIADO"/>
    <s v="26-35"/>
    <s v="1"/>
  </r>
  <r>
    <n v="727"/>
    <s v="MUJER"/>
    <n v="375000"/>
    <s v="ASALARIADO"/>
    <s v="SECTOR PRIVADO"/>
    <s v="SI"/>
    <s v="NO"/>
    <x v="0"/>
    <n v="36"/>
    <n v="-0.34841149752832734"/>
    <s v="NO"/>
    <n v="-0.41684216367753391"/>
    <s v="NO"/>
    <x v="159"/>
    <n v="36"/>
    <s v="ASALARIADO"/>
    <s v="36-45"/>
    <s v="2"/>
  </r>
  <r>
    <n v="728"/>
    <s v="HOMBRE"/>
    <n v="630761.15"/>
    <s v="ASALARIADO"/>
    <s v="SECTOR PRIVADO"/>
    <s v="SI"/>
    <s v="NO"/>
    <x v="0"/>
    <n v="20"/>
    <n v="-3.3015711292502144E-2"/>
    <s v="NO"/>
    <n v="-1.5460474449117341"/>
    <s v="NO"/>
    <x v="611"/>
    <n v="20"/>
    <s v="ASALARIADO"/>
    <s v="18-25"/>
    <s v="3"/>
  </r>
  <r>
    <n v="729"/>
    <s v="MUJER"/>
    <n v="195874.42"/>
    <s v="PENSIONADOS EN SU PROPIO SISTEMA"/>
    <s v="SECTOR PUBLICO"/>
    <s v="SI"/>
    <s v="NO"/>
    <x v="0"/>
    <n v="67"/>
    <n v="-0.56930295480809079"/>
    <s v="NO"/>
    <n v="1.7709930687137287"/>
    <s v="NO"/>
    <x v="612"/>
    <n v="67"/>
    <s v="PENSIONADOS EN SU PROPIO SISTEMA"/>
    <s v="56+"/>
    <s v="1"/>
  </r>
  <r>
    <n v="730"/>
    <s v="MUJER"/>
    <n v="650000"/>
    <s v="ASALARIADO"/>
    <s v="SECTOR PRIVADO"/>
    <s v="SI"/>
    <s v="NO"/>
    <x v="0"/>
    <n v="39"/>
    <n v="-9.2910282355832298E-3"/>
    <s v="NO"/>
    <n v="-0.20511617344612137"/>
    <s v="NO"/>
    <x v="613"/>
    <n v="39"/>
    <s v="ASALARIADO"/>
    <s v="36-45"/>
    <s v="3"/>
  </r>
  <r>
    <n v="731"/>
    <s v="HOMBRE"/>
    <n v="1005435.78"/>
    <s v="PENSIONADOS EN SU PROPIO SISTEMA"/>
    <s v="SECTOR PUBLICO"/>
    <s v="SI"/>
    <s v="NO"/>
    <x v="0"/>
    <n v="60"/>
    <n v="0.42902005728089876"/>
    <s v="NO"/>
    <n v="1.2769657581737661"/>
    <s v="NO"/>
    <x v="614"/>
    <n v="60"/>
    <s v="PENSIONADOS EN SU PROPIO SISTEMA"/>
    <s v="56+"/>
    <s v="4"/>
  </r>
  <r>
    <n v="732"/>
    <s v="MUJER"/>
    <n v="639148"/>
    <s v="TRABAJADOR INDEPENDIENTE"/>
    <s v="SECTOR PRIVADO"/>
    <s v="SI"/>
    <s v="SI"/>
    <x v="1"/>
    <n v="49"/>
    <n v="-2.2673338536546354E-2"/>
    <s v="NO"/>
    <n v="0.50063712732525367"/>
    <s v="NO"/>
    <x v="191"/>
    <n v="49"/>
    <s v="TRABAJADOR INDEPENDIENTE"/>
    <s v="46-55"/>
    <s v="3"/>
  </r>
  <r>
    <n v="733"/>
    <s v="HOMBRE"/>
    <n v="1329203.8999999999"/>
    <s v="ASALARIADO"/>
    <s v="SECTOR PUBLICO"/>
    <s v="SI"/>
    <s v="NO"/>
    <x v="0"/>
    <n v="45"/>
    <n v="0.82827968199518764"/>
    <s v="NO"/>
    <n v="0.21833580701670366"/>
    <s v="NO"/>
    <x v="615"/>
    <n v="45"/>
    <s v="ASALARIADO"/>
    <s v="36-45"/>
    <s v="4"/>
  </r>
  <r>
    <n v="734"/>
    <s v="MUJER"/>
    <n v="370861.03"/>
    <s v="ASALARIADO"/>
    <s v="SECTOR PRIVADO"/>
    <s v="SI"/>
    <s v="NO"/>
    <x v="0"/>
    <n v="48"/>
    <n v="-0.35351553188755852"/>
    <s v="NO"/>
    <n v="0.43006179724811616"/>
    <s v="NO"/>
    <x v="616"/>
    <n v="48"/>
    <s v="ASALARIADO"/>
    <s v="46-55"/>
    <s v="2"/>
  </r>
  <r>
    <n v="735"/>
    <s v="HOMBRE"/>
    <n v="266312"/>
    <s v="ASALARIADO"/>
    <s v="SECTOR PRIVADO"/>
    <s v="SI"/>
    <s v="NO"/>
    <x v="0"/>
    <n v="22"/>
    <n v="-0.48244177231556284"/>
    <s v="NO"/>
    <n v="-1.4048967847574589"/>
    <s v="NO"/>
    <x v="617"/>
    <n v="22"/>
    <s v="ASALARIADO"/>
    <s v="18-25"/>
    <s v="1"/>
  </r>
  <r>
    <n v="736"/>
    <s v="MUJER"/>
    <n v="841070"/>
    <s v="ASALARIADO"/>
    <s v="SECTOR PRIVADO"/>
    <s v="SI"/>
    <s v="NO"/>
    <x v="0"/>
    <n v="25"/>
    <n v="0.22632987382901537"/>
    <s v="NO"/>
    <n v="-1.1931707945260464"/>
    <s v="NO"/>
    <x v="618"/>
    <n v="25"/>
    <s v="ASALARIADO"/>
    <s v="18-25"/>
    <s v="4"/>
  </r>
  <r>
    <n v="737"/>
    <s v="HOMBRE"/>
    <n v="278035"/>
    <s v="TRABAJADOR INDEPENDIENTE"/>
    <s v="SECTOR PRIVADO"/>
    <s v="SI"/>
    <s v="NO"/>
    <x v="0"/>
    <n v="30"/>
    <n v="-0.46798537500094889"/>
    <s v="NO"/>
    <n v="-0.84029414414035897"/>
    <s v="NO"/>
    <x v="70"/>
    <n v="30"/>
    <s v="TRABAJADOR INDEPENDIENTE"/>
    <s v="26-35"/>
    <s v="1"/>
  </r>
  <r>
    <n v="738"/>
    <s v="MUJER"/>
    <n v="310124"/>
    <s v="TRABAJADOR INDEPENDIENTE"/>
    <s v="SECTOR PRIVADO"/>
    <s v="SI"/>
    <s v="NO"/>
    <x v="0"/>
    <n v="44"/>
    <n v="-0.42841433231318576"/>
    <s v="NO"/>
    <n v="0.14776047693956615"/>
    <s v="NO"/>
    <x v="97"/>
    <n v="44"/>
    <s v="TRABAJADOR INDEPENDIENTE"/>
    <s v="36-45"/>
    <s v="2"/>
  </r>
  <r>
    <n v="739"/>
    <s v="HOMBRE"/>
    <n v="299647"/>
    <s v="ASEGURADO VOLUNTARIO"/>
    <s v="SECTOR PRIVADO"/>
    <s v="SI"/>
    <s v="NO"/>
    <x v="0"/>
    <n v="67"/>
    <n v="-0.44133420561056785"/>
    <s v="NO"/>
    <n v="1.7709930687137287"/>
    <s v="NO"/>
    <x v="65"/>
    <n v="67"/>
    <s v="ASEGURADO VOLUNTARIO"/>
    <s v="56+"/>
    <s v="1"/>
  </r>
  <r>
    <n v="740"/>
    <s v="MUJER"/>
    <n v="300018"/>
    <s v="ASEGURADO VOLUNTARIO"/>
    <s v="SECTOR PRIVADO"/>
    <s v="SI"/>
    <s v="NO"/>
    <x v="0"/>
    <n v="61"/>
    <n v="-0.44087670126835837"/>
    <s v="NO"/>
    <n v="1.3475410882509038"/>
    <s v="NO"/>
    <x v="93"/>
    <n v="61"/>
    <s v="ASEGURADO VOLUNTARIO"/>
    <s v="56+"/>
    <s v="2"/>
  </r>
  <r>
    <n v="741"/>
    <s v="MUJER"/>
    <n v="278030"/>
    <s v="CONVENIOS ESPECIALES DE TRABAJADORES INDEPENDIENTES"/>
    <s v="SECTOR PRIVADO"/>
    <s v="SI"/>
    <s v="NO"/>
    <x v="0"/>
    <n v="41"/>
    <n v="-0.46799154082766331"/>
    <s v="NO"/>
    <n v="-6.3965513291846368E-2"/>
    <s v="NO"/>
    <x v="20"/>
    <n v="41"/>
    <s v="CONVENIOS ESPECIALES DE TRABAJADORES INDEPENDIENTES"/>
    <s v="36-45"/>
    <s v="1"/>
  </r>
  <r>
    <n v="742"/>
    <s v="MUJER"/>
    <n v="194000"/>
    <s v="ASALARIADO"/>
    <s v="SECTOR PRIVADO"/>
    <s v="SI"/>
    <s v="SI"/>
    <x v="0"/>
    <n v="33"/>
    <n v="-0.57161442459009704"/>
    <s v="NO"/>
    <n v="-0.62856815390894638"/>
    <s v="NO"/>
    <x v="619"/>
    <n v="33"/>
    <s v="ASALARIADO"/>
    <s v="26-35"/>
    <s v="1"/>
  </r>
  <r>
    <n v="743"/>
    <s v="HOMBRE"/>
    <n v="639148"/>
    <s v="TRABAJADOR INDEPENDIENTE"/>
    <s v="SECTOR PRIVADO"/>
    <s v="SI"/>
    <s v="NO"/>
    <x v="1"/>
    <n v="39"/>
    <n v="-2.2673338536546354E-2"/>
    <s v="NO"/>
    <n v="-0.20511617344612137"/>
    <s v="NO"/>
    <x v="191"/>
    <n v="39"/>
    <s v="TRABAJADOR INDEPENDIENTE"/>
    <s v="36-45"/>
    <s v="3"/>
  </r>
  <r>
    <n v="744"/>
    <s v="MUJER"/>
    <n v="232016.33"/>
    <s v="ASALARIADO"/>
    <s v="SECTOR PRIVADO"/>
    <s v="SI"/>
    <s v="SI"/>
    <x v="1"/>
    <n v="47"/>
    <n v="-0.52473400397050507"/>
    <s v="NO"/>
    <n v="0.35948646717097865"/>
    <s v="NO"/>
    <x v="620"/>
    <n v="47"/>
    <s v="ASALARIADO"/>
    <s v="46-55"/>
    <s v="1"/>
  </r>
  <r>
    <n v="745"/>
    <s v="HOMBRE"/>
    <n v="255658.75"/>
    <s v="ASALARIADO"/>
    <s v="SECTOR PRIVADO"/>
    <s v="SI"/>
    <s v="NO"/>
    <x v="0"/>
    <n v="32"/>
    <n v="-0.49557899100462804"/>
    <s v="NO"/>
    <n v="-0.69914348398608395"/>
    <s v="NO"/>
    <x v="621"/>
    <n v="32"/>
    <s v="ASALARIADO"/>
    <s v="26-35"/>
    <s v="1"/>
  </r>
  <r>
    <n v="746"/>
    <s v="HOMBRE"/>
    <n v="311586"/>
    <s v="ASALARIADO"/>
    <s v="SECTOR PRIVADO"/>
    <s v="SI"/>
    <s v="NO"/>
    <x v="0"/>
    <n v="51"/>
    <n v="-0.42661144458189121"/>
    <s v="NO"/>
    <n v="0.64178778747952869"/>
    <s v="NO"/>
    <x v="622"/>
    <n v="51"/>
    <s v="ASALARIADO"/>
    <s v="46-55"/>
    <s v="2"/>
  </r>
  <r>
    <n v="747"/>
    <s v="MUJER"/>
    <n v="933864.5"/>
    <s v="ASALARIADO"/>
    <s v="SECTOR PUBLICO"/>
    <s v="SI"/>
    <s v="NO"/>
    <x v="0"/>
    <n v="31"/>
    <n v="0.34076083523914458"/>
    <s v="NO"/>
    <n v="-0.7697188140632214"/>
    <s v="NO"/>
    <x v="623"/>
    <n v="31"/>
    <s v="ASALARIADO"/>
    <s v="26-35"/>
    <s v="4"/>
  </r>
  <r>
    <n v="748"/>
    <s v="HOMBRE"/>
    <n v="310124"/>
    <s v="TRABAJADOR INDEPENDIENTE"/>
    <s v="SECTOR PRIVADO"/>
    <s v="SI"/>
    <s v="NO"/>
    <x v="0"/>
    <n v="45"/>
    <n v="-0.42841433231318576"/>
    <s v="NO"/>
    <n v="0.21833580701670366"/>
    <s v="NO"/>
    <x v="97"/>
    <n v="45"/>
    <s v="TRABAJADOR INDEPENDIENTE"/>
    <s v="36-45"/>
    <s v="2"/>
  </r>
  <r>
    <n v="749"/>
    <s v="MUJER"/>
    <n v="359544.27"/>
    <s v="ASALARIADO"/>
    <s v="SECTOR PRIVADO"/>
    <s v="SI"/>
    <s v="NO"/>
    <x v="0"/>
    <n v="25"/>
    <n v="-0.36747096811327984"/>
    <s v="NO"/>
    <n v="-1.1931707945260464"/>
    <s v="NO"/>
    <x v="293"/>
    <n v="25"/>
    <s v="ASALARIADO"/>
    <s v="18-25"/>
    <s v="2"/>
  </r>
  <r>
    <n v="750"/>
    <s v="HOMBRE"/>
    <n v="298000"/>
    <s v="ASEGURADO VOLUNTARIO"/>
    <s v="SECTOR PRIVADO"/>
    <s v="SI"/>
    <s v="NO"/>
    <x v="0"/>
    <n v="63"/>
    <n v="-0.44336522893029567"/>
    <s v="NO"/>
    <n v="1.4886917484051787"/>
    <s v="NO"/>
    <x v="624"/>
    <n v="63"/>
    <s v="ASEGURADO VOLUNTARIO"/>
    <s v="56+"/>
    <s v="1"/>
  </r>
  <r>
    <n v="751"/>
    <s v="MUJER"/>
    <n v="990303"/>
    <s v="PENSIONADOS EN SU PROPIO SISTEMA"/>
    <s v="SECTOR PUBLICO"/>
    <s v="SI"/>
    <s v="NO"/>
    <x v="0"/>
    <n v="80"/>
    <n v="0.41035883744343021"/>
    <s v="NO"/>
    <n v="2.6884723597165161"/>
    <s v="ATIPICO"/>
    <x v="625"/>
    <n v="80"/>
    <s v="PENSIONADOS EN SU PROPIO SISTEMA"/>
    <s v="56+"/>
    <s v="4"/>
  </r>
  <r>
    <n v="752"/>
    <s v="MUJER"/>
    <n v="297046"/>
    <s v="ASEGURADO VOLUNTARIO"/>
    <s v="SECTOR PRIVADO"/>
    <s v="SI"/>
    <s v="NO"/>
    <x v="0"/>
    <n v="39"/>
    <n v="-0.44454166866740574"/>
    <s v="NO"/>
    <n v="-0.20511617344612137"/>
    <s v="NO"/>
    <x v="31"/>
    <n v="39"/>
    <s v="ASEGURADO VOLUNTARIO"/>
    <s v="36-45"/>
    <s v="1"/>
  </r>
  <r>
    <n v="753"/>
    <s v="HOMBRE"/>
    <n v="2760356.1"/>
    <s v="ASALARIADO"/>
    <s v="SECTOR PUBLICO"/>
    <s v="SI"/>
    <s v="NO"/>
    <x v="0"/>
    <n v="28"/>
    <n v="2.5931269754255264"/>
    <s v="ATIPICO"/>
    <n v="-0.98144480429463388"/>
    <s v="NO"/>
    <x v="626"/>
    <n v="28"/>
    <s v="ASALARIADO"/>
    <s v="26-35"/>
    <s v="4"/>
  </r>
  <r>
    <n v="754"/>
    <s v="HOMBRE"/>
    <n v="2244669.12"/>
    <s v="ASALARIADO"/>
    <s v="SECTOR PRIVADO"/>
    <s v="SI"/>
    <s v="NO"/>
    <x v="0"/>
    <n v="37"/>
    <n v="1.9571996639136795"/>
    <s v="NO"/>
    <n v="-0.3462668336003964"/>
    <s v="NO"/>
    <x v="627"/>
    <n v="37"/>
    <s v="ASALARIADO"/>
    <s v="36-45"/>
    <s v="4"/>
  </r>
  <r>
    <n v="755"/>
    <s v="MUJER"/>
    <n v="297045"/>
    <s v="TRABAJADOR INDEPENDIENTE"/>
    <s v="SECTOR PRIVADO"/>
    <s v="SI"/>
    <s v="NO"/>
    <x v="1"/>
    <n v="53"/>
    <n v="-0.44454290183274864"/>
    <s v="NO"/>
    <n v="0.78293844763380371"/>
    <s v="NO"/>
    <x v="166"/>
    <n v="53"/>
    <s v="TRABAJADOR INDEPENDIENTE"/>
    <s v="46-55"/>
    <s v="1"/>
  </r>
  <r>
    <n v="756"/>
    <s v="HOMBRE"/>
    <n v="1271852.72"/>
    <s v="ASALARIADO"/>
    <s v="SECTOR PRIVADO"/>
    <s v="SI"/>
    <s v="NO"/>
    <x v="0"/>
    <n v="34"/>
    <n v="0.75755619444575995"/>
    <s v="NO"/>
    <n v="-0.55799282383180893"/>
    <s v="NO"/>
    <x v="628"/>
    <n v="34"/>
    <s v="ASALARIADO"/>
    <s v="26-35"/>
    <s v="4"/>
  </r>
  <r>
    <n v="757"/>
    <s v="MUJER"/>
    <n v="2058548.97"/>
    <s v="ASALARIADO"/>
    <s v="SECTOR PUBLICO"/>
    <s v="SI"/>
    <s v="NO"/>
    <x v="0"/>
    <n v="38"/>
    <n v="1.7276827453215489"/>
    <s v="NO"/>
    <n v="-0.27569150352325889"/>
    <s v="NO"/>
    <x v="629"/>
    <n v="38"/>
    <s v="ASALARIADO"/>
    <s v="36-45"/>
    <s v="4"/>
  </r>
  <r>
    <n v="758"/>
    <s v="MUJER"/>
    <n v="352379"/>
    <s v="ASALARIADO"/>
    <s v="SECTOR PRIVADO"/>
    <s v="SI"/>
    <s v="NO"/>
    <x v="0"/>
    <n v="39"/>
    <n v="-0.37630693074967703"/>
    <s v="NO"/>
    <n v="-0.20511617344612137"/>
    <s v="NO"/>
    <x v="630"/>
    <n v="39"/>
    <s v="ASALARIADO"/>
    <s v="36-45"/>
    <s v="2"/>
  </r>
  <r>
    <n v="759"/>
    <s v="MUJER"/>
    <n v="2389951.08"/>
    <s v="ASALARIADO"/>
    <s v="SECTOR PUBLICO"/>
    <s v="SI"/>
    <s v="NO"/>
    <x v="0"/>
    <n v="61"/>
    <n v="2.1363563419317511"/>
    <s v="ATIPICO"/>
    <n v="1.3475410882509038"/>
    <s v="NO"/>
    <x v="631"/>
    <n v="61"/>
    <s v="ASALARIADO"/>
    <s v="56+"/>
    <s v="4"/>
  </r>
  <r>
    <n v="760"/>
    <s v="MUJER"/>
    <n v="450886"/>
    <s v="TRABAJADOR INDEPENDIENTE"/>
    <s v="SECTOR PRIVADO"/>
    <s v="SI"/>
    <s v="NO"/>
    <x v="1"/>
    <n v="51"/>
    <n v="-0.25483151231833029"/>
    <s v="NO"/>
    <n v="0.64178778747952869"/>
    <s v="NO"/>
    <x v="421"/>
    <n v="51"/>
    <s v="TRABAJADOR INDEPENDIENTE"/>
    <s v="46-55"/>
    <s v="3"/>
  </r>
  <r>
    <n v="761"/>
    <s v="HOMBRE"/>
    <n v="558635.76"/>
    <s v="ASALARIADO"/>
    <s v="SECTOR PRIVADO"/>
    <s v="SI"/>
    <s v="NO"/>
    <x v="0"/>
    <n v="34"/>
    <n v="-0.12195824258240104"/>
    <s v="NO"/>
    <n v="-0.55799282383180893"/>
    <s v="NO"/>
    <x v="632"/>
    <n v="34"/>
    <s v="ASALARIADO"/>
    <s v="26-35"/>
    <s v="3"/>
  </r>
  <r>
    <n v="762"/>
    <s v="HOMBRE"/>
    <n v="489159"/>
    <s v="ASALARIADO"/>
    <s v="SECTOR PRIVADO"/>
    <s v="SI"/>
    <s v="SI"/>
    <x v="0"/>
    <n v="34"/>
    <n v="-0.20763457515018052"/>
    <s v="NO"/>
    <n v="-0.55799282383180893"/>
    <s v="NO"/>
    <x v="633"/>
    <n v="34"/>
    <s v="ASALARIADO"/>
    <s v="26-35"/>
    <s v="3"/>
  </r>
  <r>
    <n v="763"/>
    <s v="MUJER"/>
    <n v="463300"/>
    <s v="ASALARIADO"/>
    <s v="SECTOR PRIVADO"/>
    <s v="SI"/>
    <s v="NO"/>
    <x v="0"/>
    <n v="40"/>
    <n v="-0.2395229977517844"/>
    <s v="NO"/>
    <n v="-0.13454084336898386"/>
    <s v="NO"/>
    <x v="634"/>
    <n v="40"/>
    <s v="ASALARIADO"/>
    <s v="36-45"/>
    <s v="3"/>
  </r>
  <r>
    <n v="764"/>
    <s v="HOMBRE"/>
    <n v="360904.76"/>
    <s v="ASALARIADO"/>
    <s v="SECTOR PRIVADO"/>
    <s v="SI"/>
    <s v="SI"/>
    <x v="0"/>
    <n v="43"/>
    <n v="-0.36579325899594134"/>
    <s v="NO"/>
    <n v="7.7185146862428639E-2"/>
    <s v="NO"/>
    <x v="635"/>
    <n v="43"/>
    <s v="ASALARIADO"/>
    <s v="36-45"/>
    <s v="2"/>
  </r>
  <r>
    <n v="765"/>
    <s v="MUJER"/>
    <n v="1156421"/>
    <s v="ASALARIADO"/>
    <s v="SECTOR PUBLICO"/>
    <s v="SI"/>
    <s v="NO"/>
    <x v="1"/>
    <n v="36"/>
    <n v="0.61520979787241947"/>
    <s v="NO"/>
    <n v="-0.41684216367753391"/>
    <s v="NO"/>
    <x v="636"/>
    <n v="36"/>
    <s v="ASALARIADO"/>
    <s v="36-45"/>
    <s v="4"/>
  </r>
  <r>
    <n v="766"/>
    <s v="HOMBRE"/>
    <n v="388293"/>
    <s v="ASALARIADO"/>
    <s v="SECTOR PRIVADO"/>
    <s v="SI"/>
    <s v="NO"/>
    <x v="0"/>
    <n v="53"/>
    <n v="-0.33201903062538751"/>
    <s v="NO"/>
    <n v="0.78293844763380371"/>
    <s v="NO"/>
    <x v="637"/>
    <n v="53"/>
    <s v="ASALARIADO"/>
    <s v="46-55"/>
    <s v="2"/>
  </r>
  <r>
    <n v="767"/>
    <s v="HOMBRE"/>
    <n v="1214906"/>
    <s v="ASALARIADO"/>
    <s v="SECTOR PUBLICO"/>
    <s v="SI"/>
    <s v="NO"/>
    <x v="0"/>
    <n v="29"/>
    <n v="0.68733147295091457"/>
    <s v="NO"/>
    <n v="-0.91086947421749642"/>
    <s v="NO"/>
    <x v="638"/>
    <n v="29"/>
    <s v="ASALARIADO"/>
    <s v="26-35"/>
    <s v="4"/>
  </r>
  <r>
    <n v="768"/>
    <s v="HOMBRE"/>
    <n v="795801"/>
    <s v="ASALARIADO"/>
    <s v="SECTOR PUBLICO"/>
    <s v="SI"/>
    <s v="NO"/>
    <x v="0"/>
    <n v="36"/>
    <n v="0.17050571192205816"/>
    <s v="NO"/>
    <n v="-0.41684216367753391"/>
    <s v="NO"/>
    <x v="639"/>
    <n v="36"/>
    <s v="ASALARIADO"/>
    <s v="36-45"/>
    <s v="4"/>
  </r>
  <r>
    <n v="769"/>
    <s v="MUJER"/>
    <n v="318619.2"/>
    <s v="ASALARIADO"/>
    <s v="SECTOR PRIVADO"/>
    <s v="SI"/>
    <s v="SI"/>
    <x v="0"/>
    <n v="42"/>
    <n v="-0.41793834609232855"/>
    <s v="NO"/>
    <n v="6.6098167852911317E-3"/>
    <s v="NO"/>
    <x v="640"/>
    <n v="42"/>
    <s v="ASALARIADO"/>
    <s v="36-45"/>
    <s v="2"/>
  </r>
  <r>
    <n v="770"/>
    <s v="HOMBRE"/>
    <n v="650078.5"/>
    <s v="ASALARIADO"/>
    <s v="SECTOR PUBLICO"/>
    <s v="SI"/>
    <s v="NO"/>
    <x v="0"/>
    <n v="34"/>
    <n v="-9.1942247561669372E-3"/>
    <s v="NO"/>
    <n v="-0.55799282383180893"/>
    <s v="NO"/>
    <x v="641"/>
    <n v="34"/>
    <s v="ASALARIADO"/>
    <s v="26-35"/>
    <s v="3"/>
  </r>
  <r>
    <n v="771"/>
    <s v="HOMBRE"/>
    <n v="433085"/>
    <s v="TRABAJADOR INDEPENDIENTE"/>
    <s v="SECTOR PRIVADO"/>
    <s v="SI"/>
    <s v="SI"/>
    <x v="1"/>
    <n v="53"/>
    <n v="-0.27678308858698536"/>
    <s v="NO"/>
    <n v="0.78293844763380371"/>
    <s v="NO"/>
    <x v="642"/>
    <n v="53"/>
    <s v="TRABAJADOR INDEPENDIENTE"/>
    <s v="46-55"/>
    <s v="3"/>
  </r>
  <r>
    <n v="772"/>
    <s v="MUJER"/>
    <n v="294000"/>
    <s v="ASALARIADO"/>
    <s v="SECTOR PRIVADO"/>
    <s v="SI"/>
    <s v="NO"/>
    <x v="0"/>
    <n v="24"/>
    <n v="-0.44829789030182648"/>
    <s v="NO"/>
    <n v="-1.263746124603184"/>
    <s v="NO"/>
    <x v="643"/>
    <n v="24"/>
    <s v="ASALARIADO"/>
    <s v="18-25"/>
    <s v="1"/>
  </r>
  <r>
    <n v="773"/>
    <s v="HOMBRE"/>
    <n v="405063"/>
    <s v="TRABAJADOR INDEPENDIENTE"/>
    <s v="SECTOR PRIVADO"/>
    <s v="SI"/>
    <s v="NO"/>
    <x v="1"/>
    <n v="72"/>
    <n v="-0.31133884782524451"/>
    <s v="NO"/>
    <n v="2.1238697190994165"/>
    <s v="ATIPICO"/>
    <x v="167"/>
    <n v="72"/>
    <s v="TRABAJADOR INDEPENDIENTE"/>
    <s v="56+"/>
    <s v="2"/>
  </r>
  <r>
    <n v="774"/>
    <s v="HOMBRE"/>
    <n v="299647"/>
    <s v="ASEGURADO VOLUNTARIO"/>
    <s v="SECTOR PRIVADO"/>
    <s v="SI"/>
    <s v="NO"/>
    <x v="0"/>
    <n v="59"/>
    <n v="-0.44133420561056785"/>
    <s v="NO"/>
    <n v="1.2063904280966287"/>
    <s v="NO"/>
    <x v="65"/>
    <n v="59"/>
    <s v="ASEGURADO VOLUNTARIO"/>
    <s v="56+"/>
    <s v="1"/>
  </r>
  <r>
    <n v="775"/>
    <s v="HOMBRE"/>
    <n v="10000"/>
    <s v="ASALARIADO"/>
    <s v="SECTOR PRIVADO"/>
    <s v="SI"/>
    <s v="SI"/>
    <x v="0"/>
    <n v="51"/>
    <n v="-0.7985168476805149"/>
    <s v="NO"/>
    <n v="0.64178778747952869"/>
    <s v="NO"/>
    <x v="644"/>
    <n v="51"/>
    <s v="ASALARIADO"/>
    <s v="46-55"/>
    <s v="1"/>
  </r>
  <r>
    <n v="776"/>
    <s v="HOMBRE"/>
    <n v="364976.92"/>
    <s v="ASALARIADO"/>
    <s v="SECTOR PRIVADO"/>
    <s v="SI"/>
    <s v="NO"/>
    <x v="1"/>
    <n v="51"/>
    <n v="-0.36077161241326811"/>
    <s v="NO"/>
    <n v="0.64178778747952869"/>
    <s v="NO"/>
    <x v="645"/>
    <n v="51"/>
    <s v="ASALARIADO"/>
    <s v="46-55"/>
    <s v="2"/>
  </r>
  <r>
    <n v="777"/>
    <s v="MUJER"/>
    <n v="102524"/>
    <s v="ASALARIADO"/>
    <s v="SECTOR PRIVADO"/>
    <s v="SI"/>
    <s v="NO"/>
    <x v="0"/>
    <n v="47"/>
    <n v="-0.68441945749563549"/>
    <s v="NO"/>
    <n v="0.35948646717097865"/>
    <s v="NO"/>
    <x v="646"/>
    <n v="47"/>
    <s v="ASALARIADO"/>
    <s v="46-55"/>
    <s v="1"/>
  </r>
  <r>
    <n v="778"/>
    <s v="HOMBRE"/>
    <n v="636512.32999999996"/>
    <s v="ASALARIADO"/>
    <s v="SECTOR PRIVADO"/>
    <s v="SI"/>
    <s v="NO"/>
    <x v="0"/>
    <n v="22"/>
    <n v="-2.5923555435822067E-2"/>
    <s v="NO"/>
    <n v="-1.4048967847574589"/>
    <s v="NO"/>
    <x v="647"/>
    <n v="22"/>
    <s v="ASALARIADO"/>
    <s v="18-25"/>
    <s v="3"/>
  </r>
  <r>
    <n v="779"/>
    <s v="HOMBRE"/>
    <n v="278030"/>
    <s v="CONVENIOS ESPECIALES DE TRABAJADORES INDEPENDIENTES"/>
    <s v="SECTOR PRIVADO"/>
    <s v="SI"/>
    <s v="NO"/>
    <x v="0"/>
    <n v="55"/>
    <n v="-0.46799154082766331"/>
    <s v="NO"/>
    <n v="0.92408910778807873"/>
    <s v="NO"/>
    <x v="20"/>
    <n v="55"/>
    <s v="CONVENIOS ESPECIALES DE TRABAJADORES INDEPENDIENTES"/>
    <s v="46-55"/>
    <s v="1"/>
  </r>
  <r>
    <n v="780"/>
    <s v="HOMBRE"/>
    <n v="453693.52"/>
    <s v="ASALARIADO"/>
    <s v="SECTOR PRIVADO"/>
    <s v="SI"/>
    <s v="SI"/>
    <x v="0"/>
    <n v="49"/>
    <n v="-0.25136937595488024"/>
    <s v="NO"/>
    <n v="0.50063712732525367"/>
    <s v="NO"/>
    <x v="648"/>
    <n v="49"/>
    <s v="ASALARIADO"/>
    <s v="46-55"/>
    <s v="3"/>
  </r>
  <r>
    <n v="781"/>
    <s v="MUJER"/>
    <n v="1131487.6499999999"/>
    <s v="PENSIONADOS EN SU PROPIO SISTEMA"/>
    <s v="SECTOR PUBLICO"/>
    <s v="SI"/>
    <s v="NO"/>
    <x v="0"/>
    <n v="68"/>
    <n v="0.5844628547704549"/>
    <s v="NO"/>
    <n v="1.8415683987908662"/>
    <s v="NO"/>
    <x v="649"/>
    <n v="68"/>
    <s v="PENSIONADOS EN SU PROPIO SISTEMA"/>
    <s v="56+"/>
    <s v="4"/>
  </r>
  <r>
    <n v="782"/>
    <s v="HOMBRE"/>
    <n v="297045"/>
    <s v="ASEGURADO VOLUNTARIO"/>
    <s v="SECTOR PRIVADO"/>
    <s v="SI"/>
    <s v="SI"/>
    <x v="0"/>
    <n v="66"/>
    <n v="-0.44454290183274864"/>
    <s v="NO"/>
    <n v="1.7004177386365913"/>
    <s v="NO"/>
    <x v="166"/>
    <n v="66"/>
    <s v="ASEGURADO VOLUNTARIO"/>
    <s v="56+"/>
    <s v="1"/>
  </r>
  <r>
    <n v="783"/>
    <s v="MUJER"/>
    <n v="629382"/>
    <s v="ASALARIADO"/>
    <s v="SECTOR PRIVADO"/>
    <s v="SI"/>
    <s v="NO"/>
    <x v="0"/>
    <n v="29"/>
    <n v="-3.4716431275138855E-2"/>
    <s v="NO"/>
    <n v="-0.91086947421749642"/>
    <s v="NO"/>
    <x v="650"/>
    <n v="29"/>
    <s v="ASALARIADO"/>
    <s v="26-35"/>
    <s v="3"/>
  </r>
  <r>
    <n v="784"/>
    <s v="HOMBRE"/>
    <n v="338166"/>
    <s v="TRABAJADOR INDEPENDIENTE"/>
    <s v="SECTOR PRIVADO"/>
    <s v="SI"/>
    <s v="NO"/>
    <x v="0"/>
    <n v="36"/>
    <n v="-0.39383390976806892"/>
    <s v="NO"/>
    <n v="-0.41684216367753391"/>
    <s v="NO"/>
    <x v="651"/>
    <n v="36"/>
    <s v="TRABAJADOR INDEPENDIENTE"/>
    <s v="36-45"/>
    <s v="2"/>
  </r>
  <r>
    <n v="785"/>
    <s v="HOMBRE"/>
    <n v="350000"/>
    <s v="ASALARIADO"/>
    <s v="SECTOR PRIVADO"/>
    <s v="SI"/>
    <s v="SI"/>
    <x v="0"/>
    <n v="38"/>
    <n v="-0.37924063110039496"/>
    <s v="NO"/>
    <n v="-0.27569150352325889"/>
    <s v="NO"/>
    <x v="236"/>
    <n v="38"/>
    <s v="ASALARIADO"/>
    <s v="36-45"/>
    <s v="2"/>
  </r>
  <r>
    <n v="786"/>
    <s v="HOMBRE"/>
    <n v="85000"/>
    <s v="ASALARIADO"/>
    <s v="SECTOR PRIVADO"/>
    <s v="SI"/>
    <s v="SI"/>
    <x v="1"/>
    <n v="38"/>
    <n v="-0.70602944696431202"/>
    <s v="NO"/>
    <n v="-0.27569150352325889"/>
    <s v="NO"/>
    <x v="652"/>
    <n v="38"/>
    <s v="ASALARIADO"/>
    <s v="36-45"/>
    <s v="1"/>
  </r>
  <r>
    <n v="787"/>
    <s v="MUJER"/>
    <n v="675918.4"/>
    <s v="ASALARIADO"/>
    <s v="SECTOR PRIVADO"/>
    <s v="SI"/>
    <s v="NO"/>
    <x v="0"/>
    <n v="32"/>
    <n v="2.2670644387387921E-2"/>
    <s v="NO"/>
    <n v="-0.69914348398608395"/>
    <s v="NO"/>
    <x v="653"/>
    <n v="32"/>
    <s v="ASALARIADO"/>
    <s v="26-35"/>
    <s v="3"/>
  </r>
  <r>
    <n v="788"/>
    <s v="MUJER"/>
    <n v="250000"/>
    <s v="ASALARIADO"/>
    <s v="SECTOR PRIVADO"/>
    <s v="SI"/>
    <s v="NO"/>
    <x v="0"/>
    <n v="37"/>
    <n v="-0.50255716538866557"/>
    <s v="NO"/>
    <n v="-0.3462668336003964"/>
    <s v="NO"/>
    <x v="654"/>
    <n v="37"/>
    <s v="ASALARIADO"/>
    <s v="36-45"/>
    <s v="1"/>
  </r>
  <r>
    <n v="789"/>
    <s v="HOMBRE"/>
    <n v="1187649.48"/>
    <s v="ASALARIADO"/>
    <s v="SECTOR PUBLICO"/>
    <s v="SI"/>
    <s v="NO"/>
    <x v="0"/>
    <n v="51"/>
    <n v="0.65371967711932522"/>
    <s v="NO"/>
    <n v="0.64178778747952869"/>
    <s v="NO"/>
    <x v="655"/>
    <n v="51"/>
    <s v="ASALARIADO"/>
    <s v="46-55"/>
    <s v="4"/>
  </r>
  <r>
    <n v="790"/>
    <s v="HOMBRE"/>
    <n v="337254.54"/>
    <s v="ASALARIADO"/>
    <s v="SECTOR PRIVADO"/>
    <s v="SI"/>
    <s v="NO"/>
    <x v="0"/>
    <n v="38"/>
    <n v="-0.39495789065149278"/>
    <s v="NO"/>
    <n v="-0.27569150352325889"/>
    <s v="NO"/>
    <x v="656"/>
    <n v="38"/>
    <s v="ASALARIADO"/>
    <s v="36-45"/>
    <s v="2"/>
  </r>
  <r>
    <n v="791"/>
    <s v="MUJER"/>
    <n v="297046"/>
    <s v="ASEGURADO VOLUNTARIO"/>
    <s v="SECTOR PRIVADO"/>
    <s v="SI"/>
    <s v="NO"/>
    <x v="0"/>
    <n v="52"/>
    <n v="-0.44454166866740574"/>
    <s v="NO"/>
    <n v="0.71236311755666615"/>
    <s v="NO"/>
    <x v="31"/>
    <n v="52"/>
    <s v="ASEGURADO VOLUNTARIO"/>
    <s v="46-55"/>
    <s v="1"/>
  </r>
  <r>
    <n v="792"/>
    <s v="MUJER"/>
    <n v="297102"/>
    <s v="ASEGURADO VOLUNTARIO"/>
    <s v="SECTOR PRIVADO"/>
    <s v="SI"/>
    <s v="NO"/>
    <x v="0"/>
    <n v="53"/>
    <n v="-0.44447261140820432"/>
    <s v="NO"/>
    <n v="0.78293844763380371"/>
    <s v="NO"/>
    <x v="657"/>
    <n v="53"/>
    <s v="ASEGURADO VOLUNTARIO"/>
    <s v="46-55"/>
    <s v="1"/>
  </r>
  <r>
    <n v="793"/>
    <s v="HOMBRE"/>
    <n v="1998877"/>
    <s v="ASALARIADO"/>
    <s v="SECTOR PUBLICO"/>
    <s v="SI"/>
    <s v="NO"/>
    <x v="1"/>
    <n v="50"/>
    <n v="1.6540973399760124"/>
    <s v="NO"/>
    <n v="0.57121245740239113"/>
    <s v="NO"/>
    <x v="658"/>
    <n v="50"/>
    <s v="ASALARIADO"/>
    <s v="46-55"/>
    <s v="4"/>
  </r>
  <r>
    <n v="794"/>
    <s v="HOMBRE"/>
    <n v="208000"/>
    <s v="ASALARIADO"/>
    <s v="SECTOR PRIVADO"/>
    <s v="SI"/>
    <s v="NO"/>
    <x v="0"/>
    <n v="29"/>
    <n v="-0.5543501097897392"/>
    <s v="NO"/>
    <n v="-0.91086947421749642"/>
    <s v="NO"/>
    <x v="659"/>
    <n v="29"/>
    <s v="ASALARIADO"/>
    <s v="26-35"/>
    <s v="1"/>
  </r>
  <r>
    <n v="795"/>
    <s v="MUJER"/>
    <n v="479051.66"/>
    <s v="ASALARIADO"/>
    <s v="SECTOR PRIVADO"/>
    <s v="SI"/>
    <s v="NO"/>
    <x v="0"/>
    <n v="47"/>
    <n v="-0.22009859654691263"/>
    <s v="NO"/>
    <n v="0.35948646717097865"/>
    <s v="NO"/>
    <x v="660"/>
    <n v="47"/>
    <s v="ASALARIADO"/>
    <s v="46-55"/>
    <s v="3"/>
  </r>
  <r>
    <n v="796"/>
    <s v="HOMBRE"/>
    <n v="1146094.07"/>
    <s v="ASALARIADO"/>
    <s v="SECTOR PUBLICO"/>
    <s v="SI"/>
    <s v="NO"/>
    <x v="0"/>
    <n v="48"/>
    <n v="0.60247498569804392"/>
    <s v="NO"/>
    <n v="0.43006179724811616"/>
    <s v="NO"/>
    <x v="661"/>
    <n v="48"/>
    <s v="ASALARIADO"/>
    <s v="46-55"/>
    <s v="4"/>
  </r>
  <r>
    <n v="797"/>
    <s v="MUJER"/>
    <n v="720000"/>
    <s v="ASALARIADO"/>
    <s v="SECTOR PRIVADO"/>
    <s v="SI"/>
    <s v="SI"/>
    <x v="0"/>
    <n v="34"/>
    <n v="7.7030545766206174E-2"/>
    <s v="NO"/>
    <n v="-0.55799282383180893"/>
    <s v="NO"/>
    <x v="662"/>
    <n v="34"/>
    <s v="ASALARIADO"/>
    <s v="26-35"/>
    <s v="4"/>
  </r>
  <r>
    <n v="798"/>
    <s v="MUJER"/>
    <n v="451549.84"/>
    <s v="ASALARIADO"/>
    <s v="SECTOR PRIVADO"/>
    <s v="SI"/>
    <s v="NO"/>
    <x v="0"/>
    <n v="44"/>
    <n v="-0.25401288783711101"/>
    <s v="NO"/>
    <n v="0.14776047693956615"/>
    <s v="NO"/>
    <x v="663"/>
    <n v="44"/>
    <s v="ASALARIADO"/>
    <s v="36-45"/>
    <s v="3"/>
  </r>
  <r>
    <n v="799"/>
    <s v="MUJER"/>
    <n v="382136"/>
    <s v="TRABAJADOR INDEPENDIENTE"/>
    <s v="SECTOR PRIVADO"/>
    <s v="SI"/>
    <s v="NO"/>
    <x v="1"/>
    <n v="35"/>
    <n v="-0.33961162964151631"/>
    <s v="NO"/>
    <n v="-0.48741749375467142"/>
    <s v="NO"/>
    <x v="277"/>
    <n v="35"/>
    <s v="TRABAJADOR INDEPENDIENTE"/>
    <s v="26-35"/>
    <s v="2"/>
  </r>
  <r>
    <n v="800"/>
    <s v="HOMBRE"/>
    <n v="200000"/>
    <s v="ASALARIADO"/>
    <s v="SECTOR PRIVADO"/>
    <s v="SI"/>
    <s v="NO"/>
    <x v="0"/>
    <n v="38"/>
    <n v="-0.56421543253280082"/>
    <s v="NO"/>
    <n v="-0.27569150352325889"/>
    <s v="NO"/>
    <x v="358"/>
    <n v="38"/>
    <s v="ASALARIADO"/>
    <s v="36-45"/>
    <s v="1"/>
  </r>
  <r>
    <n v="801"/>
    <s v="HOMBRE"/>
    <n v="1017758"/>
    <s v="TRABAJADOR INDEPENDIENTE"/>
    <s v="SECTOR PRIVADO"/>
    <s v="SI"/>
    <s v="NO"/>
    <x v="0"/>
    <n v="61"/>
    <n v="0.44421539193227488"/>
    <s v="NO"/>
    <n v="1.3475410882509038"/>
    <s v="NO"/>
    <x v="664"/>
    <n v="61"/>
    <s v="TRABAJADOR INDEPENDIENTE"/>
    <s v="56+"/>
    <s v="4"/>
  </r>
  <r>
    <n v="802"/>
    <s v="MUJER"/>
    <n v="769515.15"/>
    <s v="ASALARIADO"/>
    <s v="SECTOR PUBLICO"/>
    <s v="SI"/>
    <s v="NO"/>
    <x v="0"/>
    <n v="42"/>
    <n v="0.13809091269384483"/>
    <s v="NO"/>
    <n v="6.6098167852911317E-3"/>
    <s v="NO"/>
    <x v="665"/>
    <n v="42"/>
    <s v="ASALARIADO"/>
    <s v="36-45"/>
    <s v="4"/>
  </r>
  <r>
    <n v="803"/>
    <s v="MUJER"/>
    <n v="938855"/>
    <s v="PENSIONADOS EN SU PROPIO SISTEMA"/>
    <s v="SECTOR PUBLICO"/>
    <s v="SI"/>
    <s v="NO"/>
    <x v="0"/>
    <n v="73"/>
    <n v="0.34691494688280072"/>
    <s v="NO"/>
    <n v="2.1944450491765539"/>
    <s v="ATIPICO"/>
    <x v="666"/>
    <n v="73"/>
    <s v="PENSIONADOS EN SU PROPIO SISTEMA"/>
    <s v="56+"/>
    <s v="4"/>
  </r>
  <r>
    <n v="804"/>
    <s v="HOMBRE"/>
    <n v="75000"/>
    <s v="ASALARIADO"/>
    <s v="SECTOR PRIVADO"/>
    <s v="SI"/>
    <s v="NO"/>
    <x v="0"/>
    <n v="26"/>
    <n v="-0.71836110039313905"/>
    <s v="NO"/>
    <n v="-1.1225954644489089"/>
    <s v="NO"/>
    <x v="667"/>
    <n v="26"/>
    <s v="ASALARIADO"/>
    <s v="26-35"/>
    <s v="1"/>
  </r>
  <r>
    <n v="805"/>
    <s v="MUJER"/>
    <n v="430007.09"/>
    <s v="ASALARIADO"/>
    <s v="SECTOR PRIVADO"/>
    <s v="SI"/>
    <s v="NO"/>
    <x v="0"/>
    <n v="25"/>
    <n v="-0.28057866052749741"/>
    <s v="NO"/>
    <n v="-1.1931707945260464"/>
    <s v="NO"/>
    <x v="668"/>
    <n v="25"/>
    <s v="ASALARIADO"/>
    <s v="18-25"/>
    <s v="3"/>
  </r>
  <r>
    <n v="806"/>
    <s v="HOMBRE"/>
    <n v="533558"/>
    <s v="TRABAJADOR INDEPENDIENTE"/>
    <s v="SECTOR PRIVADO"/>
    <s v="SI"/>
    <s v="SI"/>
    <x v="1"/>
    <n v="41"/>
    <n v="-0.15288326709153124"/>
    <s v="NO"/>
    <n v="-6.3965513291846368E-2"/>
    <s v="NO"/>
    <x v="669"/>
    <n v="41"/>
    <s v="TRABAJADOR INDEPENDIENTE"/>
    <s v="36-45"/>
    <s v="3"/>
  </r>
  <r>
    <n v="807"/>
    <s v="MUJER"/>
    <n v="347514"/>
    <s v="ASALARIADO"/>
    <s v="SECTOR PRIVADO"/>
    <s v="SI"/>
    <s v="NO"/>
    <x v="0"/>
    <n v="20"/>
    <n v="-0.38230628014280138"/>
    <s v="NO"/>
    <n v="-1.5460474449117341"/>
    <s v="NO"/>
    <x v="670"/>
    <n v="20"/>
    <s v="ASALARIADO"/>
    <s v="18-25"/>
    <s v="2"/>
  </r>
  <r>
    <n v="808"/>
    <s v="HOMBRE"/>
    <n v="226500"/>
    <s v="ASALARIADO"/>
    <s v="SECTOR PRIVADO"/>
    <s v="SI"/>
    <s v="NO"/>
    <x v="0"/>
    <n v="35"/>
    <n v="-0.53153655094640917"/>
    <s v="NO"/>
    <n v="-0.48741749375467142"/>
    <s v="NO"/>
    <x v="671"/>
    <n v="35"/>
    <s v="ASALARIADO"/>
    <s v="26-35"/>
    <s v="1"/>
  </r>
  <r>
    <n v="809"/>
    <s v="MUJER"/>
    <n v="545926"/>
    <s v="TRABAJADOR INDEPENDIENTE"/>
    <s v="SECTOR PRIVADO"/>
    <s v="SI"/>
    <s v="NO"/>
    <x v="0"/>
    <n v="40"/>
    <n v="-0.13763147813075796"/>
    <s v="NO"/>
    <n v="-0.13454084336898386"/>
    <s v="NO"/>
    <x v="672"/>
    <n v="40"/>
    <s v="TRABAJADOR INDEPENDIENTE"/>
    <s v="36-45"/>
    <s v="3"/>
  </r>
  <r>
    <n v="810"/>
    <s v="HOMBRE"/>
    <n v="289717"/>
    <s v="TRABAJADOR INDEPENDIENTE"/>
    <s v="SECTOR PRIVADO"/>
    <s v="SI"/>
    <s v="NO"/>
    <x v="1"/>
    <n v="30"/>
    <n v="-0.45357953746539309"/>
    <s v="NO"/>
    <n v="-0.84029414414035897"/>
    <s v="NO"/>
    <x v="673"/>
    <n v="30"/>
    <s v="TRABAJADOR INDEPENDIENTE"/>
    <s v="26-35"/>
    <s v="1"/>
  </r>
  <r>
    <n v="811"/>
    <s v="HOMBRE"/>
    <n v="1765910"/>
    <s v="ASALARIADO"/>
    <s v="SECTOR PRIVADO"/>
    <s v="SI"/>
    <s v="NO"/>
    <x v="0"/>
    <n v="56"/>
    <n v="1.3668105095406571"/>
    <s v="NO"/>
    <n v="0.99466443786521619"/>
    <s v="NO"/>
    <x v="674"/>
    <n v="56"/>
    <s v="ASALARIADO"/>
    <s v="56+"/>
    <s v="4"/>
  </r>
  <r>
    <n v="812"/>
    <s v="HOMBRE"/>
    <n v="353119.82"/>
    <s v="ASALARIADO"/>
    <s v="SECTOR PRIVADO"/>
    <s v="SI"/>
    <s v="NO"/>
    <x v="0"/>
    <n v="36"/>
    <n v="-0.37539337720036264"/>
    <s v="NO"/>
    <n v="-0.41684216367753391"/>
    <s v="NO"/>
    <x v="675"/>
    <n v="36"/>
    <s v="ASALARIADO"/>
    <s v="36-45"/>
    <s v="2"/>
  </r>
  <r>
    <n v="813"/>
    <s v="MUJER"/>
    <n v="44230.75"/>
    <s v="ASALARIADO"/>
    <s v="SECTOR PRIVADO"/>
    <s v="SI"/>
    <s v="NO"/>
    <x v="0"/>
    <n v="32"/>
    <n v="-0.75630467311963279"/>
    <s v="NO"/>
    <n v="-0.69914348398608395"/>
    <s v="NO"/>
    <x v="676"/>
    <n v="32"/>
    <s v="ASALARIADO"/>
    <s v="26-35"/>
    <s v="1"/>
  </r>
  <r>
    <n v="814"/>
    <s v="HOMBRE"/>
    <n v="382136"/>
    <s v="TRABAJADOR INDEPENDIENTE"/>
    <s v="SECTOR PRIVADO"/>
    <s v="SI"/>
    <s v="NO"/>
    <x v="1"/>
    <n v="46"/>
    <n v="-0.33961162964151631"/>
    <s v="NO"/>
    <n v="0.28891113709384114"/>
    <s v="NO"/>
    <x v="277"/>
    <n v="46"/>
    <s v="TRABAJADOR INDEPENDIENTE"/>
    <s v="46-55"/>
    <s v="2"/>
  </r>
  <r>
    <n v="815"/>
    <s v="MUJER"/>
    <n v="115500"/>
    <s v="ASALARIADO"/>
    <s v="SECTOR PRIVADO"/>
    <s v="SI"/>
    <s v="NO"/>
    <x v="0"/>
    <n v="51"/>
    <n v="-0.66841790400638945"/>
    <s v="NO"/>
    <n v="0.64178778747952869"/>
    <s v="NO"/>
    <x v="677"/>
    <n v="51"/>
    <s v="ASALARIADO"/>
    <s v="46-55"/>
    <s v="1"/>
  </r>
  <r>
    <n v="816"/>
    <s v="MUJER"/>
    <n v="3289892.56"/>
    <s v="ASALARIADO"/>
    <s v="SECTOR PUBLICO"/>
    <s v="SI"/>
    <s v="NO"/>
    <x v="0"/>
    <n v="43"/>
    <n v="3.2461329856903207"/>
    <s v="ATIPICO"/>
    <n v="7.7185146862428639E-2"/>
    <s v="NO"/>
    <x v="678"/>
    <n v="43"/>
    <s v="ASALARIADO"/>
    <s v="36-45"/>
    <s v="4"/>
  </r>
  <r>
    <n v="817"/>
    <s v="HOMBRE"/>
    <n v="892687.5"/>
    <s v="ASALARIADO"/>
    <s v="SECTOR PRIVADO"/>
    <s v="SI"/>
    <s v="NO"/>
    <x v="0"/>
    <n v="35"/>
    <n v="0.28998278591526344"/>
    <s v="NO"/>
    <n v="-0.48741749375467142"/>
    <s v="NO"/>
    <x v="679"/>
    <n v="35"/>
    <s v="ASALARIADO"/>
    <s v="26-35"/>
    <s v="4"/>
  </r>
  <r>
    <n v="818"/>
    <s v="MUJER"/>
    <n v="261476.98"/>
    <s v="ASALARIADO"/>
    <s v="SECTOR PUBLICO"/>
    <s v="SI"/>
    <s v="NO"/>
    <x v="0"/>
    <n v="33"/>
    <n v="-0.48840415141170762"/>
    <s v="NO"/>
    <n v="-0.62856815390894638"/>
    <s v="NO"/>
    <x v="680"/>
    <n v="33"/>
    <s v="ASALARIADO"/>
    <s v="26-35"/>
    <s v="1"/>
  </r>
  <r>
    <n v="819"/>
    <s v="HOMBRE"/>
    <n v="229395.18"/>
    <s v="ASALARIADO"/>
    <s v="SECTOR PRIVADO"/>
    <s v="SI"/>
    <s v="NO"/>
    <x v="0"/>
    <n v="57"/>
    <n v="-0.52796631530900195"/>
    <s v="NO"/>
    <n v="1.0652397679423538"/>
    <s v="NO"/>
    <x v="681"/>
    <n v="57"/>
    <s v="ASALARIADO"/>
    <s v="56+"/>
    <s v="1"/>
  </r>
  <r>
    <n v="820"/>
    <s v="MUJER"/>
    <n v="854646.84"/>
    <s v="ASALARIADO"/>
    <s v="SECTOR PUBLICO"/>
    <s v="SI"/>
    <s v="NO"/>
    <x v="0"/>
    <n v="24"/>
    <n v="0.24307236238287896"/>
    <s v="NO"/>
    <n v="-1.263746124603184"/>
    <s v="NO"/>
    <x v="682"/>
    <n v="24"/>
    <s v="ASALARIADO"/>
    <s v="18-25"/>
    <s v="4"/>
  </r>
  <r>
    <n v="821"/>
    <s v="HOMBRE"/>
    <n v="438402.25"/>
    <s v="ASALARIADO"/>
    <s v="SECTOR PRIVADO"/>
    <s v="SI"/>
    <s v="NO"/>
    <x v="0"/>
    <n v="28"/>
    <n v="-0.27022604016754226"/>
    <s v="NO"/>
    <n v="-0.98144480429463388"/>
    <s v="NO"/>
    <x v="683"/>
    <n v="28"/>
    <s v="ASALARIADO"/>
    <s v="26-35"/>
    <s v="3"/>
  </r>
  <r>
    <n v="822"/>
    <s v="HOMBRE"/>
    <n v="440612.25"/>
    <s v="ASALARIADO"/>
    <s v="SECTOR PRIVADO"/>
    <s v="SI"/>
    <s v="NO"/>
    <x v="0"/>
    <n v="24"/>
    <n v="-0.26750074475977148"/>
    <s v="NO"/>
    <n v="-1.263746124603184"/>
    <s v="NO"/>
    <x v="684"/>
    <n v="24"/>
    <s v="ASALARIADO"/>
    <s v="18-25"/>
    <s v="3"/>
  </r>
  <r>
    <n v="823"/>
    <s v="HOMBRE"/>
    <n v="299784"/>
    <s v="ASEGURADO VOLUNTARIO"/>
    <s v="SECTOR PRIVADO"/>
    <s v="SI"/>
    <s v="NO"/>
    <x v="0"/>
    <n v="50"/>
    <n v="-0.4411652619585929"/>
    <s v="NO"/>
    <n v="0.57121245740239113"/>
    <s v="NO"/>
    <x v="685"/>
    <n v="50"/>
    <s v="ASEGURADO VOLUNTARIO"/>
    <s v="46-55"/>
    <s v="1"/>
  </r>
  <r>
    <n v="824"/>
    <s v="HOMBRE"/>
    <n v="320283"/>
    <s v="TRABAJADOR INDEPENDIENTE"/>
    <s v="SECTOR PRIVADO"/>
    <s v="SI"/>
    <s v="NO"/>
    <x v="1"/>
    <n v="36"/>
    <n v="-0.41588660559484031"/>
    <s v="NO"/>
    <n v="-0.41684216367753391"/>
    <s v="NO"/>
    <x v="686"/>
    <n v="36"/>
    <s v="TRABAJADOR INDEPENDIENTE"/>
    <s v="36-45"/>
    <s v="2"/>
  </r>
  <r>
    <n v="825"/>
    <s v="HOMBRE"/>
    <n v="255360"/>
    <s v="ASALARIADO"/>
    <s v="SECTOR PRIVADO"/>
    <s v="SI"/>
    <s v="NO"/>
    <x v="0"/>
    <n v="25"/>
    <n v="-0.49594739915081426"/>
    <s v="NO"/>
    <n v="-1.1931707945260464"/>
    <s v="NO"/>
    <x v="687"/>
    <n v="25"/>
    <s v="ASALARIADO"/>
    <s v="18-25"/>
    <s v="1"/>
  </r>
  <r>
    <n v="826"/>
    <s v="MUJER"/>
    <n v="387500"/>
    <s v="ASALARIADO"/>
    <s v="SECTOR PRIVADO"/>
    <s v="SI"/>
    <s v="NO"/>
    <x v="0"/>
    <n v="38"/>
    <n v="-0.33299693074229347"/>
    <s v="NO"/>
    <n v="-0.27569150352325889"/>
    <s v="NO"/>
    <x v="688"/>
    <n v="38"/>
    <s v="ASALARIADO"/>
    <s v="36-45"/>
    <s v="2"/>
  </r>
  <r>
    <n v="827"/>
    <s v="HOMBRE"/>
    <n v="310124"/>
    <s v="TRABAJADOR INDEPENDIENTE"/>
    <s v="SECTOR PRIVADO"/>
    <s v="SI"/>
    <s v="NO"/>
    <x v="0"/>
    <n v="65"/>
    <n v="-0.42841433231318576"/>
    <s v="NO"/>
    <n v="1.6298424085594538"/>
    <s v="NO"/>
    <x v="97"/>
    <n v="65"/>
    <s v="TRABAJADOR INDEPENDIENTE"/>
    <s v="56+"/>
    <s v="2"/>
  </r>
  <r>
    <n v="828"/>
    <s v="MUJER"/>
    <n v="343390.86"/>
    <s v="ASALARIADO"/>
    <s v="SECTOR PRIVADO"/>
    <s v="SI"/>
    <s v="NO"/>
    <x v="0"/>
    <n v="28"/>
    <n v="-0.38739079349465477"/>
    <s v="NO"/>
    <n v="-0.98144480429463388"/>
    <s v="NO"/>
    <x v="14"/>
    <n v="28"/>
    <s v="ASALARIADO"/>
    <s v="26-35"/>
    <s v="2"/>
  </r>
  <r>
    <n v="829"/>
    <s v="MUJER"/>
    <n v="391062"/>
    <s v="ASALARIADO"/>
    <s v="SECTOR PRIVADO"/>
    <s v="SI"/>
    <s v="NO"/>
    <x v="0"/>
    <n v="33"/>
    <n v="-0.3286043957909453"/>
    <s v="NO"/>
    <n v="-0.62856815390894638"/>
    <s v="NO"/>
    <x v="689"/>
    <n v="33"/>
    <s v="ASALARIADO"/>
    <s v="26-35"/>
    <s v="2"/>
  </r>
  <r>
    <n v="830"/>
    <s v="HOMBRE"/>
    <n v="584267"/>
    <s v="ASALARIADO"/>
    <s v="SECTOR PUBLICO"/>
    <s v="SI"/>
    <s v="NO"/>
    <x v="0"/>
    <n v="29"/>
    <n v="-9.0350685719292126E-2"/>
    <s v="NO"/>
    <n v="-0.91086947421749642"/>
    <s v="NO"/>
    <x v="690"/>
    <n v="29"/>
    <s v="ASALARIADO"/>
    <s v="26-35"/>
    <s v="3"/>
  </r>
  <r>
    <n v="831"/>
    <s v="HOMBRE"/>
    <n v="1034936.1"/>
    <s v="ASALARIADO"/>
    <s v="SECTOR PUBLICO"/>
    <s v="SI"/>
    <s v="NO"/>
    <x v="0"/>
    <n v="49"/>
    <n v="0.46539882950884826"/>
    <s v="NO"/>
    <n v="0.50063712732525367"/>
    <s v="NO"/>
    <x v="691"/>
    <n v="49"/>
    <s v="ASALARIADO"/>
    <s v="46-55"/>
    <s v="4"/>
  </r>
  <r>
    <n v="832"/>
    <s v="HOMBRE"/>
    <n v="410000"/>
    <s v="ASALARIADO"/>
    <s v="SECTOR PRIVADO"/>
    <s v="SI"/>
    <s v="NO"/>
    <x v="0"/>
    <n v="32"/>
    <n v="-0.30525071052743263"/>
    <s v="NO"/>
    <n v="-0.69914348398608395"/>
    <s v="NO"/>
    <x v="692"/>
    <n v="32"/>
    <s v="ASALARIADO"/>
    <s v="26-35"/>
    <s v="3"/>
  </r>
  <r>
    <n v="833"/>
    <s v="HOMBRE"/>
    <n v="297046"/>
    <s v="ASEGURADO VOLUNTARIO"/>
    <s v="SECTOR PRIVADO"/>
    <s v="SI"/>
    <s v="NO"/>
    <x v="0"/>
    <n v="53"/>
    <n v="-0.44454166866740574"/>
    <s v="NO"/>
    <n v="0.78293844763380371"/>
    <s v="NO"/>
    <x v="31"/>
    <n v="53"/>
    <s v="ASEGURADO VOLUNTARIO"/>
    <s v="46-55"/>
    <s v="1"/>
  </r>
  <r>
    <n v="834"/>
    <s v="MUJER"/>
    <n v="622035.84"/>
    <s v="ASALARIADO"/>
    <s v="SECTOR PUBLICO"/>
    <s v="SI"/>
    <s v="NO"/>
    <x v="0"/>
    <n v="26"/>
    <n v="-4.3775461190410113E-2"/>
    <s v="NO"/>
    <n v="-1.1225954644489089"/>
    <s v="NO"/>
    <x v="174"/>
    <n v="26"/>
    <s v="ASALARIADO"/>
    <s v="26-35"/>
    <s v="3"/>
  </r>
  <r>
    <n v="835"/>
    <s v="MUJER"/>
    <n v="917703"/>
    <s v="ASALARIADO"/>
    <s v="SECTOR PUBLICO"/>
    <s v="SI"/>
    <s v="NO"/>
    <x v="0"/>
    <n v="44"/>
    <n v="0.32083103355014575"/>
    <s v="NO"/>
    <n v="0.14776047693956615"/>
    <s v="NO"/>
    <x v="693"/>
    <n v="44"/>
    <s v="ASALARIADO"/>
    <s v="36-45"/>
    <s v="4"/>
  </r>
  <r>
    <n v="836"/>
    <s v="HOMBRE"/>
    <n v="241454.4"/>
    <s v="ASALARIADO"/>
    <s v="SECTOR PRIVADO"/>
    <s v="SI"/>
    <s v="SI"/>
    <x v="0"/>
    <n v="23"/>
    <n v="-0.51309530314280394"/>
    <s v="NO"/>
    <n v="-1.3343214546803215"/>
    <s v="NO"/>
    <x v="694"/>
    <n v="23"/>
    <s v="ASALARIADO"/>
    <s v="18-25"/>
    <s v="1"/>
  </r>
  <r>
    <n v="837"/>
    <s v="MUJER"/>
    <n v="440000"/>
    <s v="ASALARIADO"/>
    <s v="SECTOR PRIVADO"/>
    <s v="SI"/>
    <s v="SI"/>
    <x v="0"/>
    <n v="39"/>
    <n v="-0.26825575024095144"/>
    <s v="NO"/>
    <n v="-0.20511617344612137"/>
    <s v="NO"/>
    <x v="695"/>
    <n v="39"/>
    <s v="ASALARIADO"/>
    <s v="36-45"/>
    <s v="3"/>
  </r>
  <r>
    <n v="838"/>
    <s v="MUJER"/>
    <n v="623738"/>
    <s v="ASALARIADO"/>
    <s v="SECTOR PRIVADO"/>
    <s v="SI"/>
    <s v="NO"/>
    <x v="0"/>
    <n v="26"/>
    <n v="-4.1676416470368849E-2"/>
    <s v="NO"/>
    <n v="-1.1225954644489089"/>
    <s v="NO"/>
    <x v="696"/>
    <n v="26"/>
    <s v="ASALARIADO"/>
    <s v="26-35"/>
    <s v="3"/>
  </r>
  <r>
    <n v="839"/>
    <s v="HOMBRE"/>
    <n v="599294"/>
    <s v="ASEGURADO VOLUNTARIO"/>
    <s v="SECTOR PRIVADO"/>
    <s v="SI"/>
    <s v="NO"/>
    <x v="0"/>
    <n v="54"/>
    <n v="-7.1819910111793714E-2"/>
    <s v="NO"/>
    <n v="0.85351377771094117"/>
    <s v="NO"/>
    <x v="697"/>
    <n v="54"/>
    <s v="ASEGURADO VOLUNTARIO"/>
    <s v="46-55"/>
    <s v="3"/>
  </r>
  <r>
    <n v="840"/>
    <s v="MUJER"/>
    <n v="555095.79"/>
    <s v="ASALARIADO"/>
    <s v="SECTOR PRIVADO"/>
    <s v="SI"/>
    <s v="NO"/>
    <x v="0"/>
    <n v="33"/>
    <n v="-0.1263236109012455"/>
    <s v="NO"/>
    <n v="-0.62856815390894638"/>
    <s v="NO"/>
    <x v="698"/>
    <n v="33"/>
    <s v="ASALARIADO"/>
    <s v="26-35"/>
    <s v="3"/>
  </r>
  <r>
    <n v="841"/>
    <s v="MUJER"/>
    <n v="330550"/>
    <s v="ASALARIADO"/>
    <s v="SECTOR PRIVADO"/>
    <s v="SI"/>
    <s v="NO"/>
    <x v="0"/>
    <n v="59"/>
    <n v="-0.40322569701946359"/>
    <s v="NO"/>
    <n v="1.2063904280966287"/>
    <s v="NO"/>
    <x v="699"/>
    <n v="59"/>
    <s v="ASALARIADO"/>
    <s v="56+"/>
    <s v="2"/>
  </r>
  <r>
    <n v="842"/>
    <s v="MUJER"/>
    <n v="291759.3"/>
    <s v="ASALARIADO"/>
    <s v="SECTOR PRIVADO"/>
    <s v="SI"/>
    <s v="NO"/>
    <x v="1"/>
    <n v="51"/>
    <n v="-0.45106104388562379"/>
    <s v="NO"/>
    <n v="0.64178778747952869"/>
    <s v="NO"/>
    <x v="700"/>
    <n v="51"/>
    <s v="ASALARIADO"/>
    <s v="46-55"/>
    <s v="1"/>
  </r>
  <r>
    <n v="843"/>
    <s v="MUJER"/>
    <n v="842365.76"/>
    <s v="ASALARIADO"/>
    <s v="SECTOR PRIVADO"/>
    <s v="SI"/>
    <s v="NO"/>
    <x v="0"/>
    <n v="29"/>
    <n v="0.22792776015370908"/>
    <s v="NO"/>
    <n v="-0.91086947421749642"/>
    <s v="NO"/>
    <x v="701"/>
    <n v="29"/>
    <s v="ASALARIADO"/>
    <s v="26-35"/>
    <s v="4"/>
  </r>
  <r>
    <n v="844"/>
    <s v="MUJER"/>
    <n v="432916.67"/>
    <s v="ASALARIADO"/>
    <s v="SECTOR PRIVADO"/>
    <s v="SI"/>
    <s v="NO"/>
    <x v="0"/>
    <n v="23"/>
    <n v="-0.27699066730915284"/>
    <s v="NO"/>
    <n v="-1.3343214546803215"/>
    <s v="NO"/>
    <x v="702"/>
    <n v="23"/>
    <s v="ASALARIADO"/>
    <s v="18-25"/>
    <s v="3"/>
  </r>
  <r>
    <n v="845"/>
    <s v="HOMBRE"/>
    <n v="319224"/>
    <s v="ASALARIADO"/>
    <s v="SECTOR PRIVADO"/>
    <s v="SI"/>
    <s v="NO"/>
    <x v="0"/>
    <n v="27"/>
    <n v="-0.41719252769295312"/>
    <s v="NO"/>
    <n v="-1.0520201343717714"/>
    <s v="NO"/>
    <x v="703"/>
    <n v="27"/>
    <s v="ASALARIADO"/>
    <s v="26-35"/>
    <s v="2"/>
  </r>
  <r>
    <n v="846"/>
    <s v="MUJER"/>
    <n v="3697124"/>
    <s v="PENSIONADOS EN SU PROPIO SISTEMA"/>
    <s v="SECTOR PUBLICO"/>
    <s v="SI"/>
    <s v="NO"/>
    <x v="0"/>
    <n v="73"/>
    <n v="3.7483166840305389"/>
    <s v="ATIPICO"/>
    <n v="2.1944450491765539"/>
    <s v="ATIPICO"/>
    <x v="704"/>
    <n v="73"/>
    <s v="PENSIONADOS EN SU PROPIO SISTEMA"/>
    <s v="56+"/>
    <s v="4"/>
  </r>
  <r>
    <n v="847"/>
    <s v="MUJER"/>
    <n v="278030"/>
    <s v="ASEGURADO VOLUNTARIO"/>
    <s v="SECTOR PRIVADO"/>
    <s v="SI"/>
    <s v="NO"/>
    <x v="1"/>
    <n v="56"/>
    <n v="-0.46799154082766331"/>
    <s v="NO"/>
    <n v="0.99466443786521619"/>
    <s v="NO"/>
    <x v="20"/>
    <n v="56"/>
    <s v="ASEGURADO VOLUNTARIO"/>
    <s v="56+"/>
    <s v="1"/>
  </r>
  <r>
    <n v="848"/>
    <s v="MUJER"/>
    <n v="416328.46"/>
    <s v="ASALARIADO"/>
    <s v="SECTOR PUBLICO"/>
    <s v="SI"/>
    <s v="NO"/>
    <x v="0"/>
    <n v="55"/>
    <n v="-0.29744667298161309"/>
    <s v="NO"/>
    <n v="0.92408910778807873"/>
    <s v="NO"/>
    <x v="705"/>
    <n v="55"/>
    <s v="ASALARIADO"/>
    <s v="46-55"/>
    <s v="3"/>
  </r>
  <r>
    <n v="849"/>
    <s v="HOMBRE"/>
    <n v="1907539.5"/>
    <s v="ASALARIADO"/>
    <s v="SECTOR PUBLICO"/>
    <s v="SI"/>
    <s v="NO"/>
    <x v="0"/>
    <n v="56"/>
    <n v="1.5414631004704631"/>
    <s v="NO"/>
    <n v="0.99466443786521619"/>
    <s v="NO"/>
    <x v="706"/>
    <n v="56"/>
    <s v="ASALARIADO"/>
    <s v="56+"/>
    <s v="4"/>
  </r>
  <r>
    <n v="850"/>
    <s v="MUJER"/>
    <n v="350000"/>
    <s v="ASALARIADO"/>
    <s v="SECTOR PRIVADO"/>
    <s v="SI"/>
    <s v="NO"/>
    <x v="0"/>
    <n v="51"/>
    <n v="-0.37924063110039496"/>
    <s v="NO"/>
    <n v="0.64178778747952869"/>
    <s v="NO"/>
    <x v="236"/>
    <n v="51"/>
    <s v="ASALARIADO"/>
    <s v="46-55"/>
    <s v="2"/>
  </r>
  <r>
    <n v="851"/>
    <s v="HOMBRE"/>
    <n v="310124"/>
    <s v="TRABAJADOR INDEPENDIENTE"/>
    <s v="SECTOR PRIVADO"/>
    <s v="SI"/>
    <s v="SI"/>
    <x v="0"/>
    <n v="41"/>
    <n v="-0.42841433231318576"/>
    <s v="NO"/>
    <n v="-6.3965513291846368E-2"/>
    <s v="NO"/>
    <x v="97"/>
    <n v="41"/>
    <s v="TRABAJADOR INDEPENDIENTE"/>
    <s v="36-45"/>
    <s v="2"/>
  </r>
  <r>
    <n v="852"/>
    <s v="MUJER"/>
    <n v="400000"/>
    <s v="ASALARIADO"/>
    <s v="SECTOR PRIVADO"/>
    <s v="SI"/>
    <s v="NO"/>
    <x v="0"/>
    <n v="41"/>
    <n v="-0.31758236395625966"/>
    <s v="NO"/>
    <n v="-6.3965513291846368E-2"/>
    <s v="NO"/>
    <x v="125"/>
    <n v="41"/>
    <s v="ASALARIADO"/>
    <s v="36-45"/>
    <s v="2"/>
  </r>
  <r>
    <n v="853"/>
    <s v="HOMBRE"/>
    <n v="353469"/>
    <s v="ASALARIADO"/>
    <s v="SECTOR PRIVADO"/>
    <s v="SI"/>
    <s v="NO"/>
    <x v="0"/>
    <n v="44"/>
    <n v="-0.37496278052593485"/>
    <s v="NO"/>
    <n v="0.14776047693956615"/>
    <s v="NO"/>
    <x v="707"/>
    <n v="44"/>
    <s v="ASALARIADO"/>
    <s v="36-45"/>
    <s v="2"/>
  </r>
  <r>
    <n v="854"/>
    <s v="HOMBRE"/>
    <n v="362010"/>
    <s v="ASALARIADO"/>
    <s v="SECTOR PRIVADO"/>
    <s v="SI"/>
    <s v="NO"/>
    <x v="1"/>
    <n v="72"/>
    <n v="-0.36443031533237369"/>
    <s v="NO"/>
    <n v="2.1238697190994165"/>
    <s v="ATIPICO"/>
    <x v="708"/>
    <n v="72"/>
    <s v="ASALARIADO"/>
    <s v="56+"/>
    <s v="2"/>
  </r>
  <r>
    <n v="855"/>
    <s v="HOMBRE"/>
    <n v="1547953.43"/>
    <s v="ASALARIADO"/>
    <s v="SECTOR PRIVADO"/>
    <s v="SI"/>
    <s v="NO"/>
    <x v="0"/>
    <n v="25"/>
    <n v="1.0980340211630684"/>
    <s v="NO"/>
    <n v="-1.1931707945260464"/>
    <s v="NO"/>
    <x v="709"/>
    <n v="25"/>
    <s v="ASALARIADO"/>
    <s v="18-25"/>
    <s v="4"/>
  </r>
  <r>
    <n v="856"/>
    <s v="MUJER"/>
    <n v="297046"/>
    <s v="TRABAJADOR INDEPENDIENTE"/>
    <s v="SECTOR PRIVADO"/>
    <s v="SI"/>
    <s v="NO"/>
    <x v="0"/>
    <n v="34"/>
    <n v="-0.44454166866740574"/>
    <s v="NO"/>
    <n v="-0.55799282383180893"/>
    <s v="NO"/>
    <x v="31"/>
    <n v="34"/>
    <s v="TRABAJADOR INDEPENDIENTE"/>
    <s v="26-35"/>
    <s v="1"/>
  </r>
  <r>
    <n v="857"/>
    <s v="HOMBRE"/>
    <n v="653810.62"/>
    <s v="ASALARIADO"/>
    <s v="SECTOR PRIVADO"/>
    <s v="SI"/>
    <s v="NO"/>
    <x v="0"/>
    <n v="59"/>
    <n v="-4.5919037166875388E-3"/>
    <s v="NO"/>
    <n v="1.2063904280966287"/>
    <s v="NO"/>
    <x v="710"/>
    <n v="59"/>
    <s v="ASALARIADO"/>
    <s v="56+"/>
    <s v="3"/>
  </r>
  <r>
    <n v="858"/>
    <s v="MUJER"/>
    <n v="790070"/>
    <s v="PENSIONADOS EN SU PROPIO SISTEMA"/>
    <s v="SECTOR PUBLICO"/>
    <s v="SI"/>
    <s v="NO"/>
    <x v="0"/>
    <n v="69"/>
    <n v="0.16343844134199736"/>
    <s v="NO"/>
    <n v="1.9121437288680037"/>
    <s v="NO"/>
    <x v="711"/>
    <n v="69"/>
    <s v="PENSIONADOS EN SU PROPIO SISTEMA"/>
    <s v="56+"/>
    <s v="4"/>
  </r>
  <r>
    <n v="859"/>
    <s v="HOMBRE"/>
    <n v="546563"/>
    <s v="TRABAJADOR INDEPENDIENTE"/>
    <s v="SECTOR PRIVADO"/>
    <s v="SI"/>
    <s v="NO"/>
    <x v="1"/>
    <n v="51"/>
    <n v="-0.13684595180734166"/>
    <s v="NO"/>
    <n v="0.64178778747952869"/>
    <s v="NO"/>
    <x v="712"/>
    <n v="51"/>
    <s v="TRABAJADOR INDEPENDIENTE"/>
    <s v="46-55"/>
    <s v="3"/>
  </r>
  <r>
    <n v="860"/>
    <s v="MUJER"/>
    <n v="260000"/>
    <s v="ASALARIADO"/>
    <s v="SECTOR PRIVADO"/>
    <s v="SI"/>
    <s v="NO"/>
    <x v="1"/>
    <n v="37"/>
    <n v="-0.49022551195983849"/>
    <s v="NO"/>
    <n v="-0.3462668336003964"/>
    <s v="NO"/>
    <x v="713"/>
    <n v="37"/>
    <s v="ASALARIADO"/>
    <s v="36-45"/>
    <s v="1"/>
  </r>
  <r>
    <n v="861"/>
    <s v="HOMBRE"/>
    <n v="343391"/>
    <s v="ASALARIADO"/>
    <s v="SECTOR PRIVADO"/>
    <s v="SI"/>
    <s v="NO"/>
    <x v="0"/>
    <n v="32"/>
    <n v="-0.38739062085150677"/>
    <s v="NO"/>
    <n v="-0.69914348398608395"/>
    <s v="NO"/>
    <x v="714"/>
    <n v="32"/>
    <s v="ASALARIADO"/>
    <s v="26-35"/>
    <s v="2"/>
  </r>
  <r>
    <n v="862"/>
    <s v="MUJER"/>
    <n v="114247"/>
    <s v="ASALARIADO"/>
    <s v="SECTOR PUBLICO"/>
    <s v="SI"/>
    <s v="NO"/>
    <x v="0"/>
    <n v="29"/>
    <n v="-0.66996306018102147"/>
    <s v="NO"/>
    <n v="-0.91086947421749642"/>
    <s v="NO"/>
    <x v="715"/>
    <n v="29"/>
    <s v="ASALARIADO"/>
    <s v="26-35"/>
    <s v="1"/>
  </r>
  <r>
    <n v="863"/>
    <s v="MUJER"/>
    <n v="100186"/>
    <s v="ASALARIADO"/>
    <s v="SECTOR PRIVADO"/>
    <s v="SI"/>
    <s v="NO"/>
    <x v="0"/>
    <n v="48"/>
    <n v="-0.68730259806729521"/>
    <s v="NO"/>
    <n v="0.43006179724811616"/>
    <s v="NO"/>
    <x v="716"/>
    <n v="48"/>
    <s v="ASALARIADO"/>
    <s v="46-55"/>
    <s v="1"/>
  </r>
  <r>
    <n v="864"/>
    <s v="HOMBRE"/>
    <n v="1500000"/>
    <s v="ASALARIADO"/>
    <s v="SECTOR PRIVADO"/>
    <s v="SI"/>
    <s v="SI"/>
    <x v="0"/>
    <n v="62"/>
    <n v="1.0388995132147167"/>
    <s v="NO"/>
    <n v="1.4181164183280413"/>
    <s v="NO"/>
    <x v="717"/>
    <n v="62"/>
    <s v="ASALARIADO"/>
    <s v="56+"/>
    <s v="4"/>
  </r>
  <r>
    <n v="865"/>
    <s v="MUJER"/>
    <n v="278030"/>
    <s v="TRABAJADOR INDEPENDIENTE"/>
    <s v="SECTOR PRIVADO"/>
    <s v="SI"/>
    <s v="SI"/>
    <x v="1"/>
    <n v="40"/>
    <n v="-0.46799154082766331"/>
    <s v="NO"/>
    <n v="-0.13454084336898386"/>
    <s v="NO"/>
    <x v="20"/>
    <n v="40"/>
    <s v="TRABAJADOR INDEPENDIENTE"/>
    <s v="36-45"/>
    <s v="1"/>
  </r>
  <r>
    <n v="866"/>
    <s v="HOMBRE"/>
    <n v="445258.23999999999"/>
    <s v="ASALARIADO"/>
    <s v="SECTOR PRIVADO"/>
    <s v="SI"/>
    <s v="NO"/>
    <x v="0"/>
    <n v="45"/>
    <n v="-0.26177147090839187"/>
    <s v="NO"/>
    <n v="0.21833580701670366"/>
    <s v="NO"/>
    <x v="718"/>
    <n v="45"/>
    <s v="ASALARIADO"/>
    <s v="36-45"/>
    <s v="3"/>
  </r>
  <r>
    <n v="867"/>
    <s v="HOMBRE"/>
    <n v="257920"/>
    <s v="ASALARIADO"/>
    <s v="SECTOR PRIVADO"/>
    <s v="SI"/>
    <s v="SI"/>
    <x v="0"/>
    <n v="58"/>
    <n v="-0.49279049587303453"/>
    <s v="NO"/>
    <n v="1.1358150980194912"/>
    <s v="NO"/>
    <x v="719"/>
    <n v="58"/>
    <s v="ASALARIADO"/>
    <s v="56+"/>
    <s v="1"/>
  </r>
  <r>
    <n v="868"/>
    <s v="HOMBRE"/>
    <n v="1776922.56"/>
    <s v="ASALARIADO"/>
    <s v="SECTOR PRIVADO"/>
    <s v="SI"/>
    <s v="NO"/>
    <x v="0"/>
    <n v="27"/>
    <n v="1.3803908168690735"/>
    <s v="NO"/>
    <n v="-1.0520201343717714"/>
    <s v="NO"/>
    <x v="720"/>
    <n v="27"/>
    <s v="ASALARIADO"/>
    <s v="26-35"/>
    <s v="4"/>
  </r>
  <r>
    <n v="869"/>
    <s v="HOMBRE"/>
    <n v="757568"/>
    <s v="ASALARIADO"/>
    <s v="SECTOR PUBLICO"/>
    <s v="SI"/>
    <s v="NO"/>
    <x v="0"/>
    <n v="47"/>
    <n v="0.12335810136762367"/>
    <s v="NO"/>
    <n v="0.35948646717097865"/>
    <s v="NO"/>
    <x v="721"/>
    <n v="47"/>
    <s v="ASALARIADO"/>
    <s v="46-55"/>
    <s v="4"/>
  </r>
  <r>
    <n v="870"/>
    <s v="HOMBRE"/>
    <n v="509509"/>
    <s v="TRABAJADOR INDEPENDIENTE"/>
    <s v="SECTOR PRIVADO"/>
    <s v="SI"/>
    <s v="NO"/>
    <x v="1"/>
    <n v="63"/>
    <n v="-0.18253966042251746"/>
    <s v="NO"/>
    <n v="1.4886917484051787"/>
    <s v="NO"/>
    <x v="230"/>
    <n v="63"/>
    <s v="TRABAJADOR INDEPENDIENTE"/>
    <s v="56+"/>
    <s v="3"/>
  </r>
  <r>
    <n v="871"/>
    <s v="HOMBRE"/>
    <n v="805518"/>
    <s v="ASALARIADO"/>
    <s v="SECTOR PRIVADO"/>
    <s v="SI"/>
    <s v="NO"/>
    <x v="0"/>
    <n v="61"/>
    <n v="0.18248837955884942"/>
    <s v="NO"/>
    <n v="1.3475410882509038"/>
    <s v="NO"/>
    <x v="722"/>
    <n v="61"/>
    <s v="ASALARIADO"/>
    <s v="56+"/>
    <s v="4"/>
  </r>
  <r>
    <n v="872"/>
    <s v="HOMBRE"/>
    <n v="255660"/>
    <s v="ASALARIADO"/>
    <s v="SECTOR PRIVADO"/>
    <s v="SI"/>
    <s v="NO"/>
    <x v="0"/>
    <n v="30"/>
    <n v="-0.49557744954794941"/>
    <s v="NO"/>
    <n v="-0.84029414414035897"/>
    <s v="NO"/>
    <x v="383"/>
    <n v="30"/>
    <s v="ASALARIADO"/>
    <s v="26-35"/>
    <s v="1"/>
  </r>
  <r>
    <n v="873"/>
    <s v="MUJER"/>
    <n v="517272"/>
    <s v="TRABAJADOR INDEPENDIENTE"/>
    <s v="SECTOR PRIVADO"/>
    <s v="SI"/>
    <s v="NO"/>
    <x v="0"/>
    <n v="60"/>
    <n v="-0.172966597865719"/>
    <s v="NO"/>
    <n v="1.2769657581737661"/>
    <s v="NO"/>
    <x v="723"/>
    <n v="60"/>
    <s v="TRABAJADOR INDEPENDIENTE"/>
    <s v="56+"/>
    <s v="3"/>
  </r>
  <r>
    <n v="874"/>
    <s v="HOMBRE"/>
    <n v="297050"/>
    <s v="ASEGURADO VOLUNTARIO"/>
    <s v="SECTOR PRIVADO"/>
    <s v="SI"/>
    <s v="NO"/>
    <x v="1"/>
    <n v="37"/>
    <n v="-0.44453673600603422"/>
    <s v="NO"/>
    <n v="-0.3462668336003964"/>
    <s v="NO"/>
    <x v="144"/>
    <n v="37"/>
    <s v="ASEGURADO VOLUNTARIO"/>
    <s v="36-45"/>
    <s v="1"/>
  </r>
  <r>
    <n v="875"/>
    <s v="HOMBRE"/>
    <n v="315687"/>
    <s v="ASALARIADO"/>
    <s v="SECTOR PRIVADO"/>
    <s v="SI"/>
    <s v="SI"/>
    <x v="1"/>
    <n v="45"/>
    <n v="-0.42155423351072924"/>
    <s v="NO"/>
    <n v="0.21833580701670366"/>
    <s v="NO"/>
    <x v="724"/>
    <n v="45"/>
    <s v="ASALARIADO"/>
    <s v="36-45"/>
    <s v="2"/>
  </r>
  <r>
    <n v="876"/>
    <s v="MUJER"/>
    <n v="372300"/>
    <s v="ASALARIADO"/>
    <s v="SECTOR PRIVADO"/>
    <s v="SI"/>
    <s v="NO"/>
    <x v="1"/>
    <n v="26"/>
    <n v="-0.3517410439541106"/>
    <s v="NO"/>
    <n v="-1.1225954644489089"/>
    <s v="NO"/>
    <x v="725"/>
    <n v="26"/>
    <s v="ASALARIADO"/>
    <s v="26-35"/>
    <s v="2"/>
  </r>
  <r>
    <n v="877"/>
    <s v="HOMBRE"/>
    <n v="678734.05"/>
    <s v="ASALARIADO"/>
    <s v="SECTOR PRIVADO"/>
    <s v="SI"/>
    <s v="NO"/>
    <x v="0"/>
    <n v="33"/>
    <n v="2.6142806385075639E-2"/>
    <s v="NO"/>
    <n v="-0.62856815390894638"/>
    <s v="NO"/>
    <x v="726"/>
    <n v="33"/>
    <s v="ASALARIADO"/>
    <s v="26-35"/>
    <s v="3"/>
  </r>
  <r>
    <n v="878"/>
    <s v="MUJER"/>
    <n v="315617"/>
    <s v="ASEGURADO VOLUNTARIO"/>
    <s v="SECTOR PRIVADO"/>
    <s v="SI"/>
    <s v="NO"/>
    <x v="0"/>
    <n v="35"/>
    <n v="-0.42164055508473103"/>
    <s v="NO"/>
    <n v="-0.48741749375467142"/>
    <s v="NO"/>
    <x v="727"/>
    <n v="35"/>
    <s v="ASEGURADO VOLUNTARIO"/>
    <s v="26-35"/>
    <s v="2"/>
  </r>
  <r>
    <n v="879"/>
    <s v="HOMBRE"/>
    <n v="1455906.15"/>
    <s v="CONVENIOS ESPECIALES DE TRABAJADORES INDEPENDIENTES"/>
    <s v="SECTOR PRIVADO"/>
    <s v="SI"/>
    <s v="NO"/>
    <x v="0"/>
    <n v="38"/>
    <n v="0.98452450556044802"/>
    <s v="NO"/>
    <n v="-0.27569150352325889"/>
    <s v="NO"/>
    <x v="728"/>
    <n v="38"/>
    <s v="CONVENIOS ESPECIALES DE TRABAJADORES INDEPENDIENTES"/>
    <s v="36-45"/>
    <s v="4"/>
  </r>
  <r>
    <n v="880"/>
    <s v="MUJER"/>
    <n v="166295"/>
    <s v="ASALARIADO"/>
    <s v="SECTOR PRIVADO"/>
    <s v="SI"/>
    <s v="NO"/>
    <x v="0"/>
    <n v="50"/>
    <n v="-0.6057792704146624"/>
    <s v="NO"/>
    <n v="0.57121245740239113"/>
    <s v="NO"/>
    <x v="729"/>
    <n v="50"/>
    <s v="ASALARIADO"/>
    <s v="46-55"/>
    <s v="1"/>
  </r>
  <r>
    <n v="881"/>
    <s v="MUJER"/>
    <n v="5887012.5"/>
    <s v="ASALARIADO"/>
    <s v="SECTOR PRIVADO"/>
    <s v="SI"/>
    <s v="NO"/>
    <x v="0"/>
    <n v="27"/>
    <n v="6.448811287007933"/>
    <s v="ATIPICO"/>
    <n v="-1.0520201343717714"/>
    <s v="NO"/>
    <x v="730"/>
    <n v="27"/>
    <s v="ASALARIADO"/>
    <s v="26-35"/>
    <s v="4"/>
  </r>
  <r>
    <n v="882"/>
    <s v="MUJER"/>
    <n v="297046"/>
    <s v="ASEGURADO VOLUNTARIO"/>
    <s v="SECTOR PRIVADO"/>
    <s v="SI"/>
    <s v="NO"/>
    <x v="0"/>
    <n v="61"/>
    <n v="-0.44454166866740574"/>
    <s v="NO"/>
    <n v="1.3475410882509038"/>
    <s v="NO"/>
    <x v="31"/>
    <n v="61"/>
    <s v="ASEGURADO VOLUNTARIO"/>
    <s v="56+"/>
    <s v="1"/>
  </r>
  <r>
    <n v="883"/>
    <s v="HOMBRE"/>
    <n v="503465"/>
    <s v="ASALARIADO"/>
    <s v="SECTOR PUBLICO"/>
    <s v="SI"/>
    <s v="NO"/>
    <x v="1"/>
    <n v="56"/>
    <n v="-0.18999291175490052"/>
    <s v="NO"/>
    <n v="0.99466443786521619"/>
    <s v="NO"/>
    <x v="731"/>
    <n v="56"/>
    <s v="ASALARIADO"/>
    <s v="56+"/>
    <s v="3"/>
  </r>
  <r>
    <n v="884"/>
    <s v="MUJER"/>
    <n v="534815.5"/>
    <s v="ASALARIADO"/>
    <s v="SECTOR PUBLICO"/>
    <s v="SI"/>
    <s v="NO"/>
    <x v="0"/>
    <n v="29"/>
    <n v="-0.15133256167285625"/>
    <s v="NO"/>
    <n v="-0.91086947421749642"/>
    <s v="NO"/>
    <x v="732"/>
    <n v="29"/>
    <s v="ASALARIADO"/>
    <s v="26-35"/>
    <s v="3"/>
  </r>
  <r>
    <n v="885"/>
    <s v="MUJER"/>
    <n v="401010"/>
    <s v="TRABAJADOR INDEPENDIENTE"/>
    <s v="SECTOR PRIVADO"/>
    <s v="SI"/>
    <s v="NO"/>
    <x v="1"/>
    <n v="50"/>
    <n v="-0.31633686695994812"/>
    <s v="NO"/>
    <n v="0.57121245740239113"/>
    <s v="NO"/>
    <x v="733"/>
    <n v="50"/>
    <s v="TRABAJADOR INDEPENDIENTE"/>
    <s v="46-55"/>
    <s v="2"/>
  </r>
  <r>
    <n v="886"/>
    <s v="HOMBRE"/>
    <n v="325000"/>
    <s v="ASALARIADO"/>
    <s v="SECTOR PRIVADO"/>
    <s v="SI"/>
    <s v="NO"/>
    <x v="0"/>
    <n v="37"/>
    <n v="-0.41006976467246259"/>
    <s v="NO"/>
    <n v="-0.3462668336003964"/>
    <s v="NO"/>
    <x v="734"/>
    <n v="37"/>
    <s v="ASALARIADO"/>
    <s v="36-45"/>
    <s v="2"/>
  </r>
  <r>
    <n v="887"/>
    <s v="HOMBRE"/>
    <n v="1142714"/>
    <s v="ASALARIADO"/>
    <s v="SECTOR PRIVADO"/>
    <s v="SI"/>
    <s v="NO"/>
    <x v="0"/>
    <n v="37"/>
    <n v="0.59830680051752627"/>
    <s v="NO"/>
    <n v="-0.3462668336003964"/>
    <s v="NO"/>
    <x v="735"/>
    <n v="37"/>
    <s v="ASALARIADO"/>
    <s v="36-45"/>
    <s v="4"/>
  </r>
  <r>
    <n v="888"/>
    <s v="HOMBRE"/>
    <n v="553642.06000000006"/>
    <s v="ASALARIADO"/>
    <s v="SECTOR PRIVADO"/>
    <s v="SI"/>
    <s v="NO"/>
    <x v="0"/>
    <n v="27"/>
    <n v="-0.12811630035515434"/>
    <s v="NO"/>
    <n v="-1.0520201343717714"/>
    <s v="NO"/>
    <x v="736"/>
    <n v="27"/>
    <s v="ASALARIADO"/>
    <s v="26-35"/>
    <s v="3"/>
  </r>
  <r>
    <n v="889"/>
    <s v="HOMBRE"/>
    <n v="168300"/>
    <s v="ASALARIADO"/>
    <s v="SECTOR PRIVADO"/>
    <s v="SI"/>
    <s v="SI"/>
    <x v="0"/>
    <n v="23"/>
    <n v="-0.60330677390218257"/>
    <s v="NO"/>
    <n v="-1.3343214546803215"/>
    <s v="NO"/>
    <x v="737"/>
    <n v="23"/>
    <s v="ASALARIADO"/>
    <s v="18-25"/>
    <s v="1"/>
  </r>
  <r>
    <n v="890"/>
    <s v="HOMBRE"/>
    <n v="290371"/>
    <s v="TRABAJADOR INDEPENDIENTE"/>
    <s v="SECTOR PRIVADO"/>
    <s v="SI"/>
    <s v="NO"/>
    <x v="0"/>
    <n v="34"/>
    <n v="-0.45277304733114782"/>
    <s v="NO"/>
    <n v="-0.55799282383180893"/>
    <s v="NO"/>
    <x v="738"/>
    <n v="34"/>
    <s v="TRABAJADOR INDEPENDIENTE"/>
    <s v="26-35"/>
    <s v="1"/>
  </r>
  <r>
    <n v="891"/>
    <s v="HOMBRE"/>
    <n v="2687778.85"/>
    <s v="ASALARIADO"/>
    <s v="SECTOR PRIVADO"/>
    <s v="SI"/>
    <s v="NO"/>
    <x v="0"/>
    <n v="51"/>
    <n v="2.5036272260437928"/>
    <s v="ATIPICO"/>
    <n v="0.64178778747952869"/>
    <s v="NO"/>
    <x v="739"/>
    <n v="51"/>
    <s v="ASALARIADO"/>
    <s v="46-55"/>
    <s v="4"/>
  </r>
  <r>
    <n v="892"/>
    <s v="HOMBRE"/>
    <n v="130000"/>
    <s v="ASALARIADO"/>
    <s v="SECTOR PRIVADO"/>
    <s v="SI"/>
    <s v="SI"/>
    <x v="0"/>
    <n v="22"/>
    <n v="-0.65053700653459023"/>
    <s v="NO"/>
    <n v="-1.4048967847574589"/>
    <s v="NO"/>
    <x v="496"/>
    <n v="22"/>
    <s v="ASALARIADO"/>
    <s v="18-25"/>
    <s v="1"/>
  </r>
  <r>
    <n v="893"/>
    <s v="HOMBRE"/>
    <n v="575032.5"/>
    <s v="ASALARIADO"/>
    <s v="SECTOR PRIVADO"/>
    <s v="SI"/>
    <s v="NO"/>
    <x v="0"/>
    <n v="35"/>
    <n v="-0.10173835107814247"/>
    <s v="NO"/>
    <n v="-0.48741749375467142"/>
    <s v="NO"/>
    <x v="740"/>
    <n v="35"/>
    <s v="ASALARIADO"/>
    <s v="26-35"/>
    <s v="3"/>
  </r>
  <r>
    <n v="894"/>
    <s v="HOMBRE"/>
    <n v="423268.13"/>
    <s v="ASALARIADO"/>
    <s v="SECTOR PRIVADO"/>
    <s v="SI"/>
    <s v="NO"/>
    <x v="0"/>
    <n v="59"/>
    <n v="-0.28888891244657028"/>
    <s v="NO"/>
    <n v="1.2063904280966287"/>
    <s v="NO"/>
    <x v="741"/>
    <n v="59"/>
    <s v="ASALARIADO"/>
    <s v="56+"/>
    <s v="3"/>
  </r>
  <r>
    <n v="895"/>
    <s v="HOMBRE"/>
    <n v="447541.9"/>
    <s v="ASALARIADO"/>
    <s v="SECTOR PRIVADO"/>
    <s v="SI"/>
    <s v="SI"/>
    <x v="0"/>
    <n v="31"/>
    <n v="-0.25895534054146435"/>
    <s v="NO"/>
    <n v="-0.7697188140632214"/>
    <s v="NO"/>
    <x v="742"/>
    <n v="31"/>
    <s v="ASALARIADO"/>
    <s v="26-35"/>
    <s v="3"/>
  </r>
  <r>
    <n v="896"/>
    <s v="HOMBRE"/>
    <n v="639148"/>
    <s v="TRABAJADOR INDEPENDIENTE"/>
    <s v="SECTOR PRIVADO"/>
    <s v="SI"/>
    <s v="SI"/>
    <x v="0"/>
    <n v="70"/>
    <n v="-2.2673338536546354E-2"/>
    <s v="NO"/>
    <n v="1.9827190589451413"/>
    <s v="ATIPICO"/>
    <x v="191"/>
    <n v="70"/>
    <s v="TRABAJADOR INDEPENDIENTE"/>
    <s v="56+"/>
    <s v="3"/>
  </r>
  <r>
    <n v="897"/>
    <s v="MUJER"/>
    <n v="406742.56"/>
    <s v="ASALARIADO"/>
    <s v="SECTOR PRIVADO"/>
    <s v="SI"/>
    <s v="NO"/>
    <x v="0"/>
    <n v="28"/>
    <n v="-0.30926767264195248"/>
    <s v="NO"/>
    <n v="-0.98144480429463388"/>
    <s v="NO"/>
    <x v="743"/>
    <n v="28"/>
    <s v="ASALARIADO"/>
    <s v="26-35"/>
    <s v="2"/>
  </r>
  <r>
    <n v="898"/>
    <s v="HOMBRE"/>
    <n v="356653"/>
    <s v="TRABAJADOR INDEPENDIENTE"/>
    <s v="SECTOR PRIVADO"/>
    <s v="SI"/>
    <s v="NO"/>
    <x v="1"/>
    <n v="47"/>
    <n v="-0.37103638207419631"/>
    <s v="NO"/>
    <n v="0.35948646717097865"/>
    <s v="NO"/>
    <x v="744"/>
    <n v="47"/>
    <s v="TRABAJADOR INDEPENDIENTE"/>
    <s v="46-55"/>
    <s v="2"/>
  </r>
  <r>
    <n v="899"/>
    <s v="HOMBRE"/>
    <n v="550000"/>
    <s v="ASALARIADO"/>
    <s v="SECTOR PRIVADO"/>
    <s v="SI"/>
    <s v="NO"/>
    <x v="1"/>
    <n v="25"/>
    <n v="-0.13260756252385381"/>
    <s v="NO"/>
    <n v="-1.1931707945260464"/>
    <s v="NO"/>
    <x v="745"/>
    <n v="25"/>
    <s v="ASALARIADO"/>
    <s v="18-25"/>
    <s v="3"/>
  </r>
  <r>
    <n v="900"/>
    <s v="HOMBRE"/>
    <n v="1813773.65"/>
    <s v="ASALARIADO"/>
    <s v="SECTOR PRIVADO"/>
    <s v="SI"/>
    <s v="NO"/>
    <x v="0"/>
    <n v="58"/>
    <n v="1.4258343039045247"/>
    <s v="NO"/>
    <n v="1.1358150980194912"/>
    <s v="NO"/>
    <x v="746"/>
    <n v="58"/>
    <s v="ASALARIADO"/>
    <s v="56+"/>
    <s v="4"/>
  </r>
  <r>
    <n v="901"/>
    <s v="MUJER"/>
    <n v="1807234"/>
    <s v="ASALARIADO"/>
    <s v="SECTOR PRIVADO"/>
    <s v="SI"/>
    <s v="NO"/>
    <x v="0"/>
    <n v="39"/>
    <n v="1.4177698341699418"/>
    <s v="NO"/>
    <n v="-0.20511617344612137"/>
    <s v="NO"/>
    <x v="747"/>
    <n v="39"/>
    <s v="ASALARIADO"/>
    <s v="36-45"/>
    <s v="4"/>
  </r>
  <r>
    <n v="902"/>
    <s v="HOMBRE"/>
    <n v="450000"/>
    <s v="ASALARIADO"/>
    <s v="SECTOR PRIVADO"/>
    <s v="SI"/>
    <s v="NO"/>
    <x v="0"/>
    <n v="58"/>
    <n v="-0.25592409681212436"/>
    <s v="NO"/>
    <n v="1.1358150980194912"/>
    <s v="NO"/>
    <x v="433"/>
    <n v="58"/>
    <s v="ASALARIADO"/>
    <s v="56+"/>
    <s v="3"/>
  </r>
  <r>
    <n v="903"/>
    <s v="MUJER"/>
    <n v="297046"/>
    <s v="TRABAJADOR INDEPENDIENTE"/>
    <s v="SECTOR PRIVADO"/>
    <s v="SI"/>
    <s v="NO"/>
    <x v="0"/>
    <n v="34"/>
    <n v="-0.44454166866740574"/>
    <s v="NO"/>
    <n v="-0.55799282383180893"/>
    <s v="NO"/>
    <x v="31"/>
    <n v="34"/>
    <s v="TRABAJADOR INDEPENDIENTE"/>
    <s v="26-35"/>
    <s v="1"/>
  </r>
  <r>
    <n v="904"/>
    <s v="HOMBRE"/>
    <n v="785016.42"/>
    <s v="ASALARIADO"/>
    <s v="SECTOR PRIVADO"/>
    <s v="SI"/>
    <s v="NO"/>
    <x v="0"/>
    <n v="22"/>
    <n v="0.15720654162851225"/>
    <s v="NO"/>
    <n v="-1.4048967847574589"/>
    <s v="NO"/>
    <x v="748"/>
    <n v="22"/>
    <s v="ASALARIADO"/>
    <s v="18-25"/>
    <s v="4"/>
  </r>
  <r>
    <n v="905"/>
    <s v="HOMBRE"/>
    <n v="299065"/>
    <s v="ASALARIADO"/>
    <s v="SECTOR PRIVADO"/>
    <s v="SI"/>
    <s v="NO"/>
    <x v="0"/>
    <n v="36"/>
    <n v="-0.4420519078401256"/>
    <s v="NO"/>
    <n v="-0.41684216367753391"/>
    <s v="NO"/>
    <x v="749"/>
    <n v="36"/>
    <s v="ASALARIADO"/>
    <s v="36-45"/>
    <s v="1"/>
  </r>
  <r>
    <n v="906"/>
    <s v="MUJER"/>
    <n v="338166"/>
    <s v="TRABAJADOR INDEPENDIENTE"/>
    <s v="SECTOR PRIVADO"/>
    <s v="SI"/>
    <s v="NO"/>
    <x v="1"/>
    <n v="29"/>
    <n v="-0.39383390976806892"/>
    <s v="NO"/>
    <n v="-0.91086947421749642"/>
    <s v="NO"/>
    <x v="651"/>
    <n v="29"/>
    <s v="TRABAJADOR INDEPENDIENTE"/>
    <s v="26-35"/>
    <s v="2"/>
  </r>
  <r>
    <n v="907"/>
    <s v="MUJER"/>
    <n v="2623756.52"/>
    <s v="ASALARIADO"/>
    <s v="SECTOR PUBLICO"/>
    <s v="SI"/>
    <s v="NO"/>
    <x v="0"/>
    <n v="42"/>
    <n v="2.4246771075171929"/>
    <s v="ATIPICO"/>
    <n v="6.6098167852911317E-3"/>
    <s v="NO"/>
    <x v="750"/>
    <n v="42"/>
    <s v="ASALARIADO"/>
    <s v="36-45"/>
    <s v="4"/>
  </r>
  <r>
    <n v="908"/>
    <s v="MUJER"/>
    <n v="2085526.5"/>
    <s v="ASALARIADO"/>
    <s v="SECTOR PUBLICO"/>
    <s v="SI"/>
    <s v="NO"/>
    <x v="0"/>
    <n v="56"/>
    <n v="1.7609505003541273"/>
    <s v="NO"/>
    <n v="0.99466443786521619"/>
    <s v="NO"/>
    <x v="751"/>
    <n v="56"/>
    <s v="ASALARIADO"/>
    <s v="56+"/>
    <s v="4"/>
  </r>
  <r>
    <n v="909"/>
    <s v="HOMBRE"/>
    <n v="930427.8"/>
    <s v="ASALARIADO"/>
    <s v="SECTOR PRIVADO"/>
    <s v="SI"/>
    <s v="NO"/>
    <x v="0"/>
    <n v="33"/>
    <n v="0.33652281590525968"/>
    <s v="NO"/>
    <n v="-0.62856815390894638"/>
    <s v="NO"/>
    <x v="752"/>
    <n v="33"/>
    <s v="ASALARIADO"/>
    <s v="26-35"/>
    <s v="4"/>
  </r>
  <r>
    <n v="910"/>
    <s v="HOMBRE"/>
    <n v="150000"/>
    <s v="ASALARIADO"/>
    <s v="SECTOR PRIVADO"/>
    <s v="SI"/>
    <s v="NO"/>
    <x v="0"/>
    <n v="43"/>
    <n v="-0.62587369967693607"/>
    <s v="NO"/>
    <n v="7.7185146862428639E-2"/>
    <s v="NO"/>
    <x v="398"/>
    <n v="43"/>
    <s v="ASALARIADO"/>
    <s v="36-45"/>
    <s v="1"/>
  </r>
  <r>
    <n v="911"/>
    <s v="HOMBRE"/>
    <n v="299647"/>
    <s v="ASEGURADO VOLUNTARIO"/>
    <s v="SECTOR PRIVADO"/>
    <s v="SI"/>
    <s v="NO"/>
    <x v="0"/>
    <n v="75"/>
    <n v="-0.44133420561056785"/>
    <s v="NO"/>
    <n v="2.3355957093308288"/>
    <s v="ATIPICO"/>
    <x v="65"/>
    <n v="75"/>
    <s v="ASEGURADO VOLUNTARIO"/>
    <s v="56+"/>
    <s v="1"/>
  </r>
  <r>
    <n v="912"/>
    <s v="HOMBRE"/>
    <n v="385548"/>
    <s v="TRABAJADOR INDEPENDIENTE"/>
    <s v="SECTOR PRIVADO"/>
    <s v="SI"/>
    <s v="NO"/>
    <x v="1"/>
    <n v="66"/>
    <n v="-0.33540406949160051"/>
    <s v="NO"/>
    <n v="1.7004177386365913"/>
    <s v="NO"/>
    <x v="753"/>
    <n v="66"/>
    <s v="TRABAJADOR INDEPENDIENTE"/>
    <s v="56+"/>
    <s v="2"/>
  </r>
  <r>
    <n v="913"/>
    <s v="HOMBRE"/>
    <n v="2894048.26"/>
    <s v="PENSIONADOS EN SU PROPIO SISTEMA"/>
    <s v="SECTOR PUBLICO"/>
    <s v="SI"/>
    <s v="NO"/>
    <x v="0"/>
    <n v="63"/>
    <n v="2.7579915137526556"/>
    <s v="ATIPICO"/>
    <n v="1.4886917484051787"/>
    <s v="NO"/>
    <x v="754"/>
    <n v="63"/>
    <s v="PENSIONADOS EN SU PROPIO SISTEMA"/>
    <s v="56+"/>
    <s v="4"/>
  </r>
  <r>
    <n v="914"/>
    <s v="MUJER"/>
    <n v="297046"/>
    <s v="ASEGURADO VOLUNTARIO"/>
    <s v="SECTOR PRIVADO"/>
    <s v="SI"/>
    <s v="NO"/>
    <x v="1"/>
    <n v="60"/>
    <n v="-0.44454166866740574"/>
    <s v="NO"/>
    <n v="1.2769657581737661"/>
    <s v="NO"/>
    <x v="31"/>
    <n v="60"/>
    <s v="ASEGURADO VOLUNTARIO"/>
    <s v="56+"/>
    <s v="1"/>
  </r>
  <r>
    <n v="915"/>
    <s v="MUJER"/>
    <n v="451350"/>
    <s v="ASALARIADO"/>
    <s v="SECTOR PRIVADO"/>
    <s v="SI"/>
    <s v="NO"/>
    <x v="0"/>
    <n v="25"/>
    <n v="-0.25425932359923276"/>
    <s v="NO"/>
    <n v="-1.1931707945260464"/>
    <s v="NO"/>
    <x v="755"/>
    <n v="25"/>
    <s v="ASALARIADO"/>
    <s v="18-25"/>
    <s v="3"/>
  </r>
  <r>
    <n v="916"/>
    <s v="MUJER"/>
    <n v="639148"/>
    <s v="TRABAJADOR INDEPENDIENTE"/>
    <s v="SECTOR PRIVADO"/>
    <s v="SI"/>
    <s v="SI"/>
    <x v="0"/>
    <n v="66"/>
    <n v="-2.2673338536546354E-2"/>
    <s v="NO"/>
    <n v="1.7004177386365913"/>
    <s v="NO"/>
    <x v="191"/>
    <n v="66"/>
    <s v="TRABAJADOR INDEPENDIENTE"/>
    <s v="56+"/>
    <s v="3"/>
  </r>
  <r>
    <n v="917"/>
    <s v="HOMBRE"/>
    <n v="1529085.26"/>
    <s v="ASALARIADO"/>
    <s v="SECTOR PUBLICO"/>
    <s v="SI"/>
    <s v="NO"/>
    <x v="0"/>
    <n v="28"/>
    <n v="1.0747664478354493"/>
    <s v="NO"/>
    <n v="-0.98144480429463388"/>
    <s v="NO"/>
    <x v="756"/>
    <n v="28"/>
    <s v="ASALARIADO"/>
    <s v="26-35"/>
    <s v="4"/>
  </r>
  <r>
    <n v="918"/>
    <s v="HOMBRE"/>
    <n v="230212.72"/>
    <s v="ASALARIADO"/>
    <s v="SECTOR PRIVADO"/>
    <s v="SI"/>
    <s v="NO"/>
    <x v="0"/>
    <n v="20"/>
    <n v="-0.52695815331458173"/>
    <s v="NO"/>
    <n v="-1.5460474449117341"/>
    <s v="NO"/>
    <x v="757"/>
    <n v="20"/>
    <s v="ASALARIADO"/>
    <s v="18-25"/>
    <s v="1"/>
  </r>
  <r>
    <n v="919"/>
    <s v="HOMBRE"/>
    <n v="620245"/>
    <s v="TRABAJADOR INDEPENDIENTE"/>
    <s v="SECTOR PRIVADO"/>
    <s v="SI"/>
    <s v="NO"/>
    <x v="1"/>
    <n v="37"/>
    <n v="-4.5983863013058138E-2"/>
    <s v="NO"/>
    <n v="-0.3462668336003964"/>
    <s v="NO"/>
    <x v="758"/>
    <n v="37"/>
    <s v="TRABAJADOR INDEPENDIENTE"/>
    <s v="36-45"/>
    <s v="3"/>
  </r>
  <r>
    <n v="920"/>
    <s v="HOMBRE"/>
    <n v="353240"/>
    <s v="ASALARIADO"/>
    <s v="SECTOR PUBLICO"/>
    <s v="SI"/>
    <s v="NO"/>
    <x v="0"/>
    <n v="35"/>
    <n v="-0.37524517538945501"/>
    <s v="NO"/>
    <n v="-0.48741749375467142"/>
    <s v="NO"/>
    <x v="759"/>
    <n v="35"/>
    <s v="ASALARIADO"/>
    <s v="26-35"/>
    <s v="2"/>
  </r>
  <r>
    <n v="921"/>
    <s v="HOMBRE"/>
    <n v="523001.59999999998"/>
    <s v="ASALARIADO"/>
    <s v="SECTOR PRIVADO"/>
    <s v="SI"/>
    <s v="NO"/>
    <x v="0"/>
    <n v="38"/>
    <n v="-0.16590105371713829"/>
    <s v="NO"/>
    <n v="-0.27569150352325889"/>
    <s v="NO"/>
    <x v="760"/>
    <n v="38"/>
    <s v="ASALARIADO"/>
    <s v="36-45"/>
    <s v="3"/>
  </r>
  <r>
    <n v="922"/>
    <s v="HOMBRE"/>
    <n v="477172.1"/>
    <s v="ASALARIADO"/>
    <s v="SECTOR PRIVADO"/>
    <s v="SI"/>
    <s v="NO"/>
    <x v="0"/>
    <n v="20"/>
    <n v="-0.22241640479878125"/>
    <s v="NO"/>
    <n v="-1.5460474449117341"/>
    <s v="NO"/>
    <x v="761"/>
    <n v="20"/>
    <s v="ASALARIADO"/>
    <s v="18-25"/>
    <s v="3"/>
  </r>
  <r>
    <n v="923"/>
    <s v="HOMBRE"/>
    <n v="297046"/>
    <s v="TRABAJADOR INDEPENDIENTE"/>
    <s v="SECTOR PRIVADO"/>
    <s v="SI"/>
    <s v="NO"/>
    <x v="0"/>
    <n v="35"/>
    <n v="-0.44454166866740574"/>
    <s v="NO"/>
    <n v="-0.48741749375467142"/>
    <s v="NO"/>
    <x v="31"/>
    <n v="35"/>
    <s v="TRABAJADOR INDEPENDIENTE"/>
    <s v="26-35"/>
    <s v="1"/>
  </r>
  <r>
    <n v="924"/>
    <s v="HOMBRE"/>
    <n v="458557"/>
    <s v="TRABAJADOR INDEPENDIENTE"/>
    <s v="SECTOR PRIVADO"/>
    <s v="SI"/>
    <s v="SI"/>
    <x v="1"/>
    <n v="41"/>
    <n v="-0.24537190097307707"/>
    <s v="NO"/>
    <n v="-6.3965513291846368E-2"/>
    <s v="NO"/>
    <x v="411"/>
    <n v="41"/>
    <s v="TRABAJADOR INDEPENDIENTE"/>
    <s v="36-45"/>
    <s v="3"/>
  </r>
  <r>
    <n v="925"/>
    <s v="HOMBRE"/>
    <n v="639148"/>
    <s v="TRABAJADOR INDEPENDIENTE"/>
    <s v="SECTOR PRIVADO"/>
    <s v="SI"/>
    <s v="NO"/>
    <x v="1"/>
    <n v="50"/>
    <n v="-2.2673338536546354E-2"/>
    <s v="NO"/>
    <n v="0.57121245740239113"/>
    <s v="NO"/>
    <x v="191"/>
    <n v="50"/>
    <s v="TRABAJADOR INDEPENDIENTE"/>
    <s v="46-55"/>
    <s v="3"/>
  </r>
  <r>
    <n v="926"/>
    <s v="MUJER"/>
    <n v="299647"/>
    <s v="ASEGURADO VOLUNTARIO"/>
    <s v="SECTOR PRIVADO"/>
    <s v="SI"/>
    <s v="NO"/>
    <x v="0"/>
    <n v="68"/>
    <n v="-0.44133420561056785"/>
    <s v="NO"/>
    <n v="1.8415683987908662"/>
    <s v="NO"/>
    <x v="65"/>
    <n v="68"/>
    <s v="ASEGURADO VOLUNTARIO"/>
    <s v="56+"/>
    <s v="1"/>
  </r>
  <r>
    <n v="927"/>
    <s v="MUJER"/>
    <n v="996543.9"/>
    <s v="ASALARIADO"/>
    <s v="SECTOR PUBLICO"/>
    <s v="SI"/>
    <s v="NO"/>
    <x v="0"/>
    <n v="54"/>
    <n v="0.41805489903182691"/>
    <s v="NO"/>
    <n v="0.85351377771094117"/>
    <s v="NO"/>
    <x v="762"/>
    <n v="54"/>
    <s v="ASALARIADO"/>
    <s v="46-55"/>
    <s v="4"/>
  </r>
  <r>
    <n v="928"/>
    <s v="HOMBRE"/>
    <n v="355000"/>
    <s v="ASALARIADO"/>
    <s v="SECTOR PRIVADO"/>
    <s v="SI"/>
    <s v="NO"/>
    <x v="0"/>
    <n v="60"/>
    <n v="-0.37307480438598145"/>
    <s v="NO"/>
    <n v="1.2769657581737661"/>
    <s v="NO"/>
    <x v="763"/>
    <n v="60"/>
    <s v="ASALARIADO"/>
    <s v="56+"/>
    <s v="2"/>
  </r>
  <r>
    <n v="929"/>
    <s v="MUJER"/>
    <n v="319590"/>
    <s v="ASALARIADO"/>
    <s v="SECTOR PRIVADO"/>
    <s v="SI"/>
    <s v="NO"/>
    <x v="0"/>
    <n v="35"/>
    <n v="-0.41674118917745806"/>
    <s v="NO"/>
    <n v="-0.48741749375467142"/>
    <s v="NO"/>
    <x v="228"/>
    <n v="35"/>
    <s v="ASALARIADO"/>
    <s v="26-35"/>
    <s v="2"/>
  </r>
  <r>
    <n v="930"/>
    <s v="MUJER"/>
    <n v="74000"/>
    <s v="ASALARIADO"/>
    <s v="SECTOR PRIVADO"/>
    <s v="SI"/>
    <s v="NO"/>
    <x v="0"/>
    <n v="34"/>
    <n v="-0.71959426573602181"/>
    <s v="NO"/>
    <n v="-0.55799282383180893"/>
    <s v="NO"/>
    <x v="764"/>
    <n v="34"/>
    <s v="ASALARIADO"/>
    <s v="26-35"/>
    <s v="1"/>
  </r>
  <r>
    <n v="931"/>
    <s v="HOMBRE"/>
    <n v="442546.73"/>
    <s v="ASALARIADO"/>
    <s v="SECTOR PRIVADO"/>
    <s v="SI"/>
    <s v="NO"/>
    <x v="0"/>
    <n v="40"/>
    <n v="-0.26511521106727182"/>
    <s v="NO"/>
    <n v="-0.13454084336898386"/>
    <s v="NO"/>
    <x v="765"/>
    <n v="40"/>
    <s v="ASALARIADO"/>
    <s v="36-45"/>
    <s v="3"/>
  </r>
  <r>
    <n v="932"/>
    <s v="HOMBRE"/>
    <n v="1249086"/>
    <s v="PENSIONADOS EN SU PROPIO SISTEMA"/>
    <s v="SECTOR PUBLICO"/>
    <s v="SI"/>
    <s v="NO"/>
    <x v="0"/>
    <n v="73"/>
    <n v="0.72948106437064542"/>
    <s v="NO"/>
    <n v="2.1944450491765539"/>
    <s v="ATIPICO"/>
    <x v="766"/>
    <n v="73"/>
    <s v="PENSIONADOS EN SU PROPIO SISTEMA"/>
    <s v="56+"/>
    <s v="4"/>
  </r>
  <r>
    <n v="933"/>
    <s v="HOMBRE"/>
    <n v="505000"/>
    <s v="ASALARIADO"/>
    <s v="SECTOR PRIVADO"/>
    <s v="SI"/>
    <s v="NO"/>
    <x v="0"/>
    <n v="21"/>
    <n v="-0.18810000295357557"/>
    <s v="NO"/>
    <n v="-1.4754721148345964"/>
    <s v="NO"/>
    <x v="767"/>
    <n v="21"/>
    <s v="ASALARIADO"/>
    <s v="18-25"/>
    <s v="3"/>
  </r>
  <r>
    <n v="934"/>
    <s v="HOMBRE"/>
    <n v="2471797"/>
    <s v="PENSIONADOS EN SU PROPIO SISTEMA"/>
    <s v="SECTOR PUBLICO"/>
    <s v="SI"/>
    <s v="NO"/>
    <x v="0"/>
    <n v="78"/>
    <n v="2.2372858939321016"/>
    <s v="ATIPICO"/>
    <n v="2.5473216995622412"/>
    <s v="ATIPICO"/>
    <x v="768"/>
    <n v="78"/>
    <s v="PENSIONADOS EN SU PROPIO SISTEMA"/>
    <s v="56+"/>
    <s v="4"/>
  </r>
  <r>
    <n v="935"/>
    <s v="MUJER"/>
    <n v="146600"/>
    <s v="ASALARIADO"/>
    <s v="SECTOR PRIVADO"/>
    <s v="SI"/>
    <s v="NO"/>
    <x v="0"/>
    <n v="36"/>
    <n v="-0.63006646184273729"/>
    <s v="NO"/>
    <n v="-0.41684216367753391"/>
    <s v="NO"/>
    <x v="769"/>
    <n v="36"/>
    <s v="ASALARIADO"/>
    <s v="36-45"/>
    <s v="1"/>
  </r>
  <r>
    <n v="936"/>
    <s v="MUJER"/>
    <n v="300932.62"/>
    <s v="ASALARIADO"/>
    <s v="SECTOR PRIVADO"/>
    <s v="SI"/>
    <s v="NO"/>
    <x v="0"/>
    <n v="52"/>
    <n v="-0.43974882358245099"/>
    <s v="NO"/>
    <n v="0.71236311755666615"/>
    <s v="NO"/>
    <x v="770"/>
    <n v="52"/>
    <s v="ASALARIADO"/>
    <s v="46-55"/>
    <s v="2"/>
  </r>
  <r>
    <n v="937"/>
    <s v="HOMBRE"/>
    <n v="275000"/>
    <s v="ASALARIADO"/>
    <s v="SECTOR PRIVADO"/>
    <s v="SI"/>
    <s v="NO"/>
    <x v="0"/>
    <n v="42"/>
    <n v="-0.47172803181659789"/>
    <s v="NO"/>
    <n v="6.6098167852911317E-3"/>
    <s v="NO"/>
    <x v="771"/>
    <n v="42"/>
    <s v="ASALARIADO"/>
    <s v="36-45"/>
    <s v="1"/>
  </r>
  <r>
    <n v="938"/>
    <s v="HOMBRE"/>
    <n v="515165"/>
    <s v="ASALARIADO"/>
    <s v="SECTOR PRIVADO"/>
    <s v="SI"/>
    <s v="NO"/>
    <x v="0"/>
    <n v="46"/>
    <n v="-0.17556487724317285"/>
    <s v="NO"/>
    <n v="0.28891113709384114"/>
    <s v="NO"/>
    <x v="772"/>
    <n v="46"/>
    <s v="ASALARIADO"/>
    <s v="46-55"/>
    <s v="3"/>
  </r>
  <r>
    <n v="939"/>
    <s v="MUJER"/>
    <n v="297046"/>
    <s v="ASEGURADO VOLUNTARIO"/>
    <s v="SECTOR PRIVADO"/>
    <s v="SI"/>
    <s v="NO"/>
    <x v="0"/>
    <n v="56"/>
    <n v="-0.44454166866740574"/>
    <s v="NO"/>
    <n v="0.99466443786521619"/>
    <s v="NO"/>
    <x v="31"/>
    <n v="56"/>
    <s v="ASEGURADO VOLUNTARIO"/>
    <s v="56+"/>
    <s v="1"/>
  </r>
  <r>
    <n v="940"/>
    <s v="MUJER"/>
    <n v="1205262.5"/>
    <s v="ASALARIADO"/>
    <s v="SECTOR PUBLICO"/>
    <s v="SI"/>
    <s v="NO"/>
    <x v="0"/>
    <n v="31"/>
    <n v="0.67543944296682523"/>
    <s v="NO"/>
    <n v="-0.7697188140632214"/>
    <s v="NO"/>
    <x v="773"/>
    <n v="31"/>
    <s v="ASALARIADO"/>
    <s v="26-35"/>
    <s v="4"/>
  </r>
  <r>
    <n v="941"/>
    <s v="HOMBRE"/>
    <n v="1578046.6"/>
    <s v="ASALARIADO"/>
    <s v="SECTOR PRIVADO"/>
    <s v="SI"/>
    <s v="NO"/>
    <x v="0"/>
    <n v="35"/>
    <n v="1.1351438754645462"/>
    <s v="NO"/>
    <n v="-0.48741749375467142"/>
    <s v="NO"/>
    <x v="774"/>
    <n v="35"/>
    <s v="ASALARIADO"/>
    <s v="26-35"/>
    <s v="4"/>
  </r>
  <r>
    <n v="942"/>
    <s v="MUJER"/>
    <n v="271673.09000000003"/>
    <s v="ASALARIADO"/>
    <s v="SECTOR PRIVADO"/>
    <s v="SI"/>
    <s v="NO"/>
    <x v="0"/>
    <n v="24"/>
    <n v="-0.47583066192748774"/>
    <s v="NO"/>
    <n v="-1.263746124603184"/>
    <s v="NO"/>
    <x v="775"/>
    <n v="24"/>
    <s v="ASALARIADO"/>
    <s v="18-25"/>
    <s v="1"/>
  </r>
  <r>
    <n v="943"/>
    <s v="HOMBRE"/>
    <n v="297050"/>
    <s v="ASEGURADO VOLUNTARIO"/>
    <s v="SECTOR PRIVADO"/>
    <s v="SI"/>
    <s v="NO"/>
    <x v="0"/>
    <n v="46"/>
    <n v="-0.44453673600603422"/>
    <s v="NO"/>
    <n v="0.28891113709384114"/>
    <s v="NO"/>
    <x v="144"/>
    <n v="46"/>
    <s v="ASEGURADO VOLUNTARIO"/>
    <s v="46-55"/>
    <s v="1"/>
  </r>
  <r>
    <n v="944"/>
    <s v="MUJER"/>
    <n v="691550"/>
    <s v="ASALARIADO"/>
    <s v="SECTOR PRIVADO"/>
    <s v="SI"/>
    <s v="NO"/>
    <x v="1"/>
    <n v="43"/>
    <n v="4.1946991761193195E-2"/>
    <s v="NO"/>
    <n v="7.7185146862428639E-2"/>
    <s v="NO"/>
    <x v="776"/>
    <n v="43"/>
    <s v="ASALARIADO"/>
    <s v="36-45"/>
    <s v="3"/>
  </r>
  <r>
    <n v="945"/>
    <s v="MUJER"/>
    <n v="322474"/>
    <s v="ASEGURADO VOLUNTARIO"/>
    <s v="SECTOR PRIVADO"/>
    <s v="SI"/>
    <s v="NO"/>
    <x v="0"/>
    <n v="28"/>
    <n v="-0.41318474032858432"/>
    <s v="NO"/>
    <n v="-0.98144480429463388"/>
    <s v="NO"/>
    <x v="777"/>
    <n v="28"/>
    <s v="ASEGURADO VOLUNTARIO"/>
    <s v="26-35"/>
    <s v="2"/>
  </r>
  <r>
    <n v="946"/>
    <s v="HOMBRE"/>
    <n v="540083"/>
    <s v="TRABAJADOR INDEPENDIENTE"/>
    <s v="SECTOR PRIVADO"/>
    <s v="SI"/>
    <s v="NO"/>
    <x v="1"/>
    <n v="60"/>
    <n v="-0.1448368632292216"/>
    <s v="NO"/>
    <n v="1.2769657581737661"/>
    <s v="NO"/>
    <x v="778"/>
    <n v="60"/>
    <s v="TRABAJADOR INDEPENDIENTE"/>
    <s v="56+"/>
    <s v="3"/>
  </r>
  <r>
    <n v="947"/>
    <s v="MUJER"/>
    <n v="291108"/>
    <s v="ASALARIADO"/>
    <s v="SECTOR PRIVADO"/>
    <s v="SI"/>
    <s v="SI"/>
    <x v="0"/>
    <n v="40"/>
    <n v="-0.45186420447344328"/>
    <s v="NO"/>
    <n v="-0.13454084336898386"/>
    <s v="NO"/>
    <x v="779"/>
    <n v="40"/>
    <s v="ASALARIADO"/>
    <s v="36-45"/>
    <s v="1"/>
  </r>
  <r>
    <n v="948"/>
    <s v="MUJER"/>
    <n v="557449.5"/>
    <s v="ASALARIADO"/>
    <s v="SECTOR PUBLICO"/>
    <s v="SI"/>
    <s v="NO"/>
    <x v="0"/>
    <n v="36"/>
    <n v="-0.12342109730204909"/>
    <s v="NO"/>
    <n v="-0.41684216367753391"/>
    <s v="NO"/>
    <x v="780"/>
    <n v="36"/>
    <s v="ASALARIADO"/>
    <s v="36-45"/>
    <s v="3"/>
  </r>
  <r>
    <n v="949"/>
    <s v="HOMBRE"/>
    <n v="682612"/>
    <s v="ASALARIADO"/>
    <s v="SECTOR PRIVADO"/>
    <s v="SI"/>
    <s v="NO"/>
    <x v="0"/>
    <n v="31"/>
    <n v="3.092495992650757E-2"/>
    <s v="NO"/>
    <n v="-0.7697188140632214"/>
    <s v="NO"/>
    <x v="781"/>
    <n v="31"/>
    <s v="ASALARIADO"/>
    <s v="26-35"/>
    <s v="3"/>
  </r>
  <r>
    <n v="950"/>
    <s v="MUJER"/>
    <n v="359550"/>
    <s v="ASALARIADO"/>
    <s v="SECTOR PRIVADO"/>
    <s v="SI"/>
    <s v="NO"/>
    <x v="0"/>
    <n v="54"/>
    <n v="-0.3674639020758651"/>
    <s v="NO"/>
    <n v="0.85351377771094117"/>
    <s v="NO"/>
    <x v="782"/>
    <n v="54"/>
    <s v="ASALARIADO"/>
    <s v="46-55"/>
    <s v="2"/>
  </r>
  <r>
    <n v="951"/>
    <s v="MUJER"/>
    <n v="444886.15"/>
    <s v="ASALARIADO"/>
    <s v="SECTOR PRIVADO"/>
    <s v="SI"/>
    <s v="NO"/>
    <x v="0"/>
    <n v="43"/>
    <n v="-0.26223031940082508"/>
    <s v="NO"/>
    <n v="7.7185146862428639E-2"/>
    <s v="NO"/>
    <x v="783"/>
    <n v="43"/>
    <s v="ASALARIADO"/>
    <s v="36-45"/>
    <s v="3"/>
  </r>
  <r>
    <n v="952"/>
    <s v="HOMBRE"/>
    <n v="1027375.02"/>
    <s v="PENSIONADOS EN SU PROPIO SISTEMA"/>
    <s v="SECTOR PUBLICO"/>
    <s v="SI"/>
    <s v="NO"/>
    <x v="0"/>
    <n v="65"/>
    <n v="0.45607476769808475"/>
    <s v="NO"/>
    <n v="1.6298424085594538"/>
    <s v="NO"/>
    <x v="784"/>
    <n v="65"/>
    <s v="PENSIONADOS EN SU PROPIO SISTEMA"/>
    <s v="56+"/>
    <s v="4"/>
  </r>
  <r>
    <n v="953"/>
    <s v="HOMBRE"/>
    <n v="297046"/>
    <s v="ASEGURADO VOLUNTARIO"/>
    <s v="SECTOR PRIVADO"/>
    <s v="SI"/>
    <s v="NO"/>
    <x v="0"/>
    <n v="24"/>
    <n v="-0.44454166866740574"/>
    <s v="NO"/>
    <n v="-1.263746124603184"/>
    <s v="NO"/>
    <x v="31"/>
    <n v="24"/>
    <s v="ASEGURADO VOLUNTARIO"/>
    <s v="18-25"/>
    <s v="1"/>
  </r>
  <r>
    <n v="954"/>
    <s v="HOMBRE"/>
    <n v="266831.25"/>
    <s v="ASALARIADO"/>
    <s v="SECTOR PRIVADO"/>
    <s v="SI"/>
    <s v="NO"/>
    <x v="0"/>
    <n v="21"/>
    <n v="-0.48180145121127099"/>
    <s v="NO"/>
    <n v="-1.4754721148345964"/>
    <s v="NO"/>
    <x v="785"/>
    <n v="21"/>
    <s v="ASALARIADO"/>
    <s v="18-25"/>
    <s v="1"/>
  </r>
  <r>
    <n v="955"/>
    <s v="HOMBRE"/>
    <n v="943684.2"/>
    <s v="ASALARIADO"/>
    <s v="SECTOR PUBLICO"/>
    <s v="SI"/>
    <s v="NO"/>
    <x v="0"/>
    <n v="39"/>
    <n v="0.35287014895664987"/>
    <s v="NO"/>
    <n v="-0.20511617344612137"/>
    <s v="NO"/>
    <x v="786"/>
    <n v="39"/>
    <s v="ASALARIADO"/>
    <s v="36-45"/>
    <s v="4"/>
  </r>
  <r>
    <n v="956"/>
    <s v="HOMBRE"/>
    <n v="814208"/>
    <s v="TRABAJADOR INDEPENDIENTE"/>
    <s v="SECTOR PRIVADO"/>
    <s v="SI"/>
    <s v="NO"/>
    <x v="0"/>
    <n v="49"/>
    <n v="0.19320458638850013"/>
    <s v="NO"/>
    <n v="0.50063712732525367"/>
    <s v="NO"/>
    <x v="787"/>
    <n v="49"/>
    <s v="TRABAJADOR INDEPENDIENTE"/>
    <s v="46-55"/>
    <s v="4"/>
  </r>
  <r>
    <n v="957"/>
    <s v="HOMBRE"/>
    <n v="298155"/>
    <s v="TRABAJADOR INDEPENDIENTE"/>
    <s v="SECTOR PRIVADO"/>
    <s v="SI"/>
    <s v="NO"/>
    <x v="0"/>
    <n v="63"/>
    <n v="-0.44317408830214883"/>
    <s v="NO"/>
    <n v="1.4886917484051787"/>
    <s v="NO"/>
    <x v="101"/>
    <n v="63"/>
    <s v="TRABAJADOR INDEPENDIENTE"/>
    <s v="56+"/>
    <s v="1"/>
  </r>
  <r>
    <n v="958"/>
    <s v="MUJER"/>
    <n v="1102583.95"/>
    <s v="ASALARIADO"/>
    <s v="SECTOR PRIVADO"/>
    <s v="SI"/>
    <s v="NO"/>
    <x v="0"/>
    <n v="36"/>
    <n v="0.54881981364937604"/>
    <s v="NO"/>
    <n v="-0.41684216367753391"/>
    <s v="NO"/>
    <x v="788"/>
    <n v="36"/>
    <s v="ASALARIADO"/>
    <s v="36-45"/>
    <s v="4"/>
  </r>
  <r>
    <n v="959"/>
    <s v="HOMBRE"/>
    <n v="326749"/>
    <s v="ASEGURADO VOLUNTARIO"/>
    <s v="SECTOR PRIVADO"/>
    <s v="SI"/>
    <s v="NO"/>
    <x v="0"/>
    <n v="47"/>
    <n v="-0.40791295848776077"/>
    <s v="NO"/>
    <n v="0.35948646717097865"/>
    <s v="NO"/>
    <x v="789"/>
    <n v="47"/>
    <s v="ASEGURADO VOLUNTARIO"/>
    <s v="46-55"/>
    <s v="2"/>
  </r>
  <r>
    <n v="960"/>
    <s v="HOMBRE"/>
    <n v="419576"/>
    <s v="TRABAJADOR INDEPENDIENTE"/>
    <s v="SECTOR PRIVADO"/>
    <s v="SI"/>
    <s v="NO"/>
    <x v="0"/>
    <n v="59"/>
    <n v="-0.29344191920398782"/>
    <s v="NO"/>
    <n v="1.2063904280966287"/>
    <s v="NO"/>
    <x v="790"/>
    <n v="59"/>
    <s v="TRABAJADOR INDEPENDIENTE"/>
    <s v="56+"/>
    <s v="3"/>
  </r>
  <r>
    <n v="961"/>
    <s v="MUJER"/>
    <n v="1828056.75"/>
    <s v="ASALARIADO"/>
    <s v="SECTOR PRIVADO"/>
    <s v="SI"/>
    <s v="NO"/>
    <x v="0"/>
    <n v="40"/>
    <n v="1.4434477278134528"/>
    <s v="NO"/>
    <n v="-0.13454084336898386"/>
    <s v="NO"/>
    <x v="791"/>
    <n v="40"/>
    <s v="ASALARIADO"/>
    <s v="36-45"/>
    <s v="4"/>
  </r>
  <r>
    <n v="962"/>
    <s v="HOMBRE"/>
    <n v="1335784.1399999999"/>
    <s v="ASALARIADO"/>
    <s v="SECTOR PRIVADO"/>
    <s v="SI"/>
    <s v="NO"/>
    <x v="0"/>
    <n v="36"/>
    <n v="0.83639420591103819"/>
    <s v="NO"/>
    <n v="-0.41684216367753391"/>
    <s v="NO"/>
    <x v="792"/>
    <n v="36"/>
    <s v="ASALARIADO"/>
    <s v="36-45"/>
    <s v="4"/>
  </r>
  <r>
    <n v="963"/>
    <s v="HOMBRE"/>
    <n v="302470"/>
    <s v="ASEGURADO VOLUNTARIO"/>
    <s v="SECTOR PRIVADO"/>
    <s v="SI"/>
    <s v="NO"/>
    <x v="0"/>
    <n v="43"/>
    <n v="-0.43785297984760996"/>
    <s v="NO"/>
    <n v="7.7185146862428639E-2"/>
    <s v="NO"/>
    <x v="793"/>
    <n v="43"/>
    <s v="ASEGURADO VOLUNTARIO"/>
    <s v="36-45"/>
    <s v="2"/>
  </r>
  <r>
    <n v="964"/>
    <s v="MUJER"/>
    <n v="538365"/>
    <s v="PENSIONADOS EN SU PROPIO SISTEMA"/>
    <s v="SECTOR PUBLICO"/>
    <s v="SI"/>
    <s v="NO"/>
    <x v="0"/>
    <n v="71"/>
    <n v="-0.14695544128829408"/>
    <s v="NO"/>
    <n v="2.0532943890222786"/>
    <s v="ATIPICO"/>
    <x v="794"/>
    <n v="71"/>
    <s v="PENSIONADOS EN SU PROPIO SISTEMA"/>
    <s v="56+"/>
    <s v="3"/>
  </r>
  <r>
    <n v="965"/>
    <s v="MUJER"/>
    <n v="383420.24"/>
    <s v="ASALARIADO"/>
    <s v="SECTOR PRIVADO"/>
    <s v="SI"/>
    <s v="NO"/>
    <x v="0"/>
    <n v="23"/>
    <n v="-0.33802794938157266"/>
    <s v="NO"/>
    <n v="-1.3343214546803215"/>
    <s v="NO"/>
    <x v="795"/>
    <n v="23"/>
    <s v="ASALARIADO"/>
    <s v="18-25"/>
    <s v="2"/>
  </r>
  <r>
    <n v="966"/>
    <s v="MUJER"/>
    <n v="2385230"/>
    <s v="ASALARIADO"/>
    <s v="SECTOR PRIVADO"/>
    <s v="SI"/>
    <s v="NO"/>
    <x v="0"/>
    <n v="61"/>
    <n v="2.1305344696947741"/>
    <s v="ATIPICO"/>
    <n v="1.3475410882509038"/>
    <s v="NO"/>
    <x v="796"/>
    <n v="61"/>
    <s v="ASALARIADO"/>
    <s v="56+"/>
    <s v="4"/>
  </r>
  <r>
    <n v="967"/>
    <s v="MUJER"/>
    <n v="300018"/>
    <s v="ASEGURADO VOLUNTARIO"/>
    <s v="SECTOR PRIVADO"/>
    <s v="SI"/>
    <s v="NO"/>
    <x v="0"/>
    <n v="47"/>
    <n v="-0.44087670126835837"/>
    <s v="NO"/>
    <n v="0.35948646717097865"/>
    <s v="NO"/>
    <x v="93"/>
    <n v="47"/>
    <s v="ASEGURADO VOLUNTARIO"/>
    <s v="46-55"/>
    <s v="2"/>
  </r>
  <r>
    <n v="968"/>
    <s v="MUJER"/>
    <n v="309100.09999999998"/>
    <s v="ASALARIADO"/>
    <s v="SECTOR PRIVADO"/>
    <s v="SI"/>
    <s v="NO"/>
    <x v="0"/>
    <n v="20"/>
    <n v="-0.42967697030776336"/>
    <s v="NO"/>
    <n v="-1.5460474449117341"/>
    <s v="NO"/>
    <x v="797"/>
    <n v="20"/>
    <s v="ASALARIADO"/>
    <s v="18-25"/>
    <s v="2"/>
  </r>
  <r>
    <n v="969"/>
    <s v="HOMBRE"/>
    <n v="300000"/>
    <s v="ASALARIADO"/>
    <s v="SECTOR PRIVADO"/>
    <s v="SI"/>
    <s v="NO"/>
    <x v="0"/>
    <n v="60"/>
    <n v="-0.44089889824453027"/>
    <s v="NO"/>
    <n v="1.2769657581737661"/>
    <s v="NO"/>
    <x v="51"/>
    <n v="60"/>
    <s v="ASALARIADO"/>
    <s v="56+"/>
    <s v="2"/>
  </r>
  <r>
    <n v="970"/>
    <s v="HOMBRE"/>
    <n v="420000"/>
    <s v="ASALARIADO"/>
    <s v="SECTOR PRIVADO"/>
    <s v="SI"/>
    <s v="NO"/>
    <x v="0"/>
    <n v="25"/>
    <n v="-0.29291905709860555"/>
    <s v="NO"/>
    <n v="-1.1931707945260464"/>
    <s v="NO"/>
    <x v="798"/>
    <n v="25"/>
    <s v="ASALARIADO"/>
    <s v="18-25"/>
    <s v="3"/>
  </r>
  <r>
    <n v="971"/>
    <s v="HOMBRE"/>
    <n v="1326988.8"/>
    <s v="ASALARIADO"/>
    <s v="SECTOR PUBLICO"/>
    <s v="SI"/>
    <s v="NO"/>
    <x v="0"/>
    <n v="38"/>
    <n v="0.82554809744416835"/>
    <s v="NO"/>
    <n v="-0.27569150352325889"/>
    <s v="NO"/>
    <x v="799"/>
    <n v="38"/>
    <s v="ASALARIADO"/>
    <s v="36-45"/>
    <s v="4"/>
  </r>
  <r>
    <n v="972"/>
    <s v="HOMBRE"/>
    <n v="405798"/>
    <s v="TRABAJADOR INDEPENDIENTE"/>
    <s v="SECTOR PRIVADO"/>
    <s v="SI"/>
    <s v="NO"/>
    <x v="1"/>
    <n v="60"/>
    <n v="-0.31043247129822577"/>
    <s v="NO"/>
    <n v="1.2769657581737661"/>
    <s v="NO"/>
    <x v="800"/>
    <n v="60"/>
    <s v="TRABAJADOR INDEPENDIENTE"/>
    <s v="56+"/>
    <s v="2"/>
  </r>
  <r>
    <n v="973"/>
    <s v="MUJER"/>
    <n v="299647"/>
    <s v="ASEGURADO VOLUNTARIO"/>
    <s v="SECTOR PRIVADO"/>
    <s v="SI"/>
    <s v="NO"/>
    <x v="0"/>
    <n v="40"/>
    <n v="-0.44133420561056785"/>
    <s v="NO"/>
    <n v="-0.13454084336898386"/>
    <s v="NO"/>
    <x v="65"/>
    <n v="40"/>
    <s v="ASEGURADO VOLUNTARIO"/>
    <s v="36-45"/>
    <s v="1"/>
  </r>
  <r>
    <n v="974"/>
    <s v="MUJER"/>
    <n v="837414"/>
    <s v="TRABAJADOR INDEPENDIENTE"/>
    <s v="SECTOR PRIVADO"/>
    <s v="SI"/>
    <s v="NO"/>
    <x v="0"/>
    <n v="65"/>
    <n v="0.2218214213354362"/>
    <s v="NO"/>
    <n v="1.6298424085594538"/>
    <s v="NO"/>
    <x v="801"/>
    <n v="65"/>
    <s v="TRABAJADOR INDEPENDIENTE"/>
    <s v="56+"/>
    <s v="4"/>
  </r>
  <r>
    <n v="975"/>
    <s v="HOMBRE"/>
    <n v="329119.93"/>
    <s v="ASALARIADO"/>
    <s v="SECTOR PRIVADO"/>
    <s v="SI"/>
    <s v="NO"/>
    <x v="0"/>
    <n v="28"/>
    <n v="-0.40498920978135988"/>
    <s v="NO"/>
    <n v="-0.98144480429463388"/>
    <s v="NO"/>
    <x v="802"/>
    <n v="28"/>
    <s v="ASALARIADO"/>
    <s v="26-35"/>
    <s v="2"/>
  </r>
  <r>
    <n v="976"/>
    <s v="HOMBRE"/>
    <n v="966467.2"/>
    <s v="ASALARIADO"/>
    <s v="SECTOR PRIVADO"/>
    <s v="SI"/>
    <s v="SI"/>
    <x v="0"/>
    <n v="29"/>
    <n v="0.38096535496354655"/>
    <s v="NO"/>
    <n v="-0.91086947421749642"/>
    <s v="NO"/>
    <x v="803"/>
    <n v="29"/>
    <s v="ASALARIADO"/>
    <s v="26-35"/>
    <s v="4"/>
  </r>
  <r>
    <n v="977"/>
    <s v="MUJER"/>
    <n v="424747.4"/>
    <s v="ASALARIADO"/>
    <s v="SECTOR PRIVADO"/>
    <s v="SI"/>
    <s v="NO"/>
    <x v="0"/>
    <n v="49"/>
    <n v="-0.2870647279498042"/>
    <s v="NO"/>
    <n v="0.50063712732525367"/>
    <s v="NO"/>
    <x v="804"/>
    <n v="49"/>
    <s v="ASALARIADO"/>
    <s v="46-55"/>
    <s v="3"/>
  </r>
  <r>
    <n v="978"/>
    <s v="MUJER"/>
    <n v="951165"/>
    <s v="PENSIONADOS EN SU PROPIO SISTEMA"/>
    <s v="SECTOR PUBLICO"/>
    <s v="SI"/>
    <s v="NO"/>
    <x v="0"/>
    <n v="69"/>
    <n v="0.36209521225368685"/>
    <s v="NO"/>
    <n v="1.9121437288680037"/>
    <s v="NO"/>
    <x v="805"/>
    <n v="69"/>
    <s v="PENSIONADOS EN SU PROPIO SISTEMA"/>
    <s v="56+"/>
    <s v="4"/>
  </r>
  <r>
    <n v="979"/>
    <s v="HOMBRE"/>
    <n v="480560.24"/>
    <s v="ASALARIADO"/>
    <s v="SECTOR PRIVADO"/>
    <s v="SI"/>
    <s v="NO"/>
    <x v="0"/>
    <n v="25"/>
    <n v="-0.2182382679739466"/>
    <s v="NO"/>
    <n v="-1.1931707945260464"/>
    <s v="NO"/>
    <x v="806"/>
    <n v="25"/>
    <s v="ASALARIADO"/>
    <s v="18-25"/>
    <s v="3"/>
  </r>
  <r>
    <n v="980"/>
    <s v="MUJER"/>
    <n v="1713724"/>
    <s v="PENSIONADOS EN SU PROPIO SISTEMA"/>
    <s v="SECTOR PUBLICO"/>
    <s v="SI"/>
    <s v="NO"/>
    <x v="0"/>
    <n v="63"/>
    <n v="1.3024565429569801"/>
    <s v="NO"/>
    <n v="1.4886917484051787"/>
    <s v="NO"/>
    <x v="807"/>
    <n v="63"/>
    <s v="PENSIONADOS EN SU PROPIO SISTEMA"/>
    <s v="56+"/>
    <s v="4"/>
  </r>
  <r>
    <n v="981"/>
    <s v="HOMBRE"/>
    <n v="848691.7"/>
    <s v="ASALARIADO"/>
    <s v="SECTOR PRIVADO"/>
    <s v="SI"/>
    <s v="NO"/>
    <x v="0"/>
    <n v="49"/>
    <n v="0.23572869012286443"/>
    <s v="NO"/>
    <n v="0.50063712732525367"/>
    <s v="NO"/>
    <x v="808"/>
    <n v="49"/>
    <s v="ASALARIADO"/>
    <s v="46-55"/>
    <s v="4"/>
  </r>
  <r>
    <n v="982"/>
    <s v="MUJER"/>
    <n v="297046"/>
    <s v="ASEGURADO VOLUNTARIO"/>
    <s v="SECTOR PRIVADO"/>
    <s v="SI"/>
    <s v="SI"/>
    <x v="0"/>
    <n v="51"/>
    <n v="-0.44454166866740574"/>
    <s v="NO"/>
    <n v="0.64178778747952869"/>
    <s v="NO"/>
    <x v="31"/>
    <n v="51"/>
    <s v="ASEGURADO VOLUNTARIO"/>
    <s v="46-55"/>
    <s v="1"/>
  </r>
  <r>
    <n v="983"/>
    <s v="HOMBRE"/>
    <n v="278030.99"/>
    <s v="CONVENIOS ESPECIALES DE TRABAJADORES INDEPENDIENTES"/>
    <s v="SECTOR PRIVADO"/>
    <s v="SI"/>
    <s v="NO"/>
    <x v="0"/>
    <n v="30"/>
    <n v="-0.46799031999397384"/>
    <s v="NO"/>
    <n v="-0.84029414414035897"/>
    <s v="NO"/>
    <x v="102"/>
    <n v="30"/>
    <s v="CONVENIOS ESPECIALES DE TRABAJADORES INDEPENDIENTES"/>
    <s v="26-35"/>
    <s v="1"/>
  </r>
  <r>
    <n v="984"/>
    <s v="MUJER"/>
    <n v="297045"/>
    <s v="ASEGURADO VOLUNTARIO"/>
    <s v="SECTOR PRIVADO"/>
    <s v="SI"/>
    <s v="NO"/>
    <x v="0"/>
    <n v="59"/>
    <n v="-0.44454290183274864"/>
    <s v="NO"/>
    <n v="1.2063904280966287"/>
    <s v="NO"/>
    <x v="166"/>
    <n v="59"/>
    <s v="ASEGURADO VOLUNTARIO"/>
    <s v="56+"/>
    <s v="1"/>
  </r>
  <r>
    <n v="985"/>
    <s v="MUJER"/>
    <n v="297973.5"/>
    <s v="ASALARIADO"/>
    <s v="SECTOR PUBLICO"/>
    <s v="SI"/>
    <s v="NO"/>
    <x v="1"/>
    <n v="42"/>
    <n v="-0.44339790781188204"/>
    <s v="NO"/>
    <n v="6.6098167852911317E-3"/>
    <s v="NO"/>
    <x v="99"/>
    <n v="42"/>
    <s v="ASALARIADO"/>
    <s v="36-45"/>
    <s v="1"/>
  </r>
  <r>
    <n v="986"/>
    <s v="MUJER"/>
    <n v="1079349.94"/>
    <s v="ASALARIADO"/>
    <s v="SECTOR PRIVADO"/>
    <s v="SI"/>
    <s v="NO"/>
    <x v="0"/>
    <n v="37"/>
    <n v="0.52016843774118582"/>
    <s v="NO"/>
    <n v="-0.3462668336003964"/>
    <s v="NO"/>
    <x v="809"/>
    <n v="37"/>
    <s v="ASALARIADO"/>
    <s v="36-45"/>
    <s v="4"/>
  </r>
  <r>
    <n v="987"/>
    <s v="HOMBRE"/>
    <n v="326749"/>
    <s v="ASEGURADO VOLUNTARIO"/>
    <s v="SECTOR PRIVADO"/>
    <s v="SI"/>
    <s v="NO"/>
    <x v="0"/>
    <n v="56"/>
    <n v="-0.40791295848776077"/>
    <s v="NO"/>
    <n v="0.99466443786521619"/>
    <s v="NO"/>
    <x v="789"/>
    <n v="56"/>
    <s v="ASEGURADO VOLUNTARIO"/>
    <s v="56+"/>
    <s v="2"/>
  </r>
  <r>
    <n v="988"/>
    <s v="HOMBRE"/>
    <n v="377926.85"/>
    <s v="ASALARIADO"/>
    <s v="SECTOR PRIVADO"/>
    <s v="SI"/>
    <s v="NO"/>
    <x v="0"/>
    <n v="22"/>
    <n v="-0.34480220754451107"/>
    <s v="NO"/>
    <n v="-1.4048967847574589"/>
    <s v="NO"/>
    <x v="810"/>
    <n v="22"/>
    <s v="ASALARIADO"/>
    <s v="18-25"/>
    <s v="2"/>
  </r>
  <r>
    <n v="989"/>
    <s v="HOMBRE"/>
    <n v="324047"/>
    <s v="TRABAJADOR INDEPENDIENTE"/>
    <s v="SECTOR PRIVADO"/>
    <s v="SI"/>
    <s v="SI"/>
    <x v="1"/>
    <n v="48"/>
    <n v="-0.41124497124422982"/>
    <s v="NO"/>
    <n v="0.43006179724811616"/>
    <s v="NO"/>
    <x v="811"/>
    <n v="48"/>
    <s v="TRABAJADOR INDEPENDIENTE"/>
    <s v="46-55"/>
    <s v="2"/>
  </r>
  <r>
    <n v="990"/>
    <s v="MUJER"/>
    <n v="374301"/>
    <s v="TRABAJADOR INDEPENDIENTE"/>
    <s v="SECTOR PRIVADO"/>
    <s v="SI"/>
    <s v="NO"/>
    <x v="0"/>
    <n v="33"/>
    <n v="-0.34927348010300235"/>
    <s v="NO"/>
    <n v="-0.62856815390894638"/>
    <s v="NO"/>
    <x v="812"/>
    <n v="33"/>
    <s v="TRABAJADOR INDEPENDIENTE"/>
    <s v="26-35"/>
    <s v="2"/>
  </r>
  <r>
    <n v="991"/>
    <s v="MUJER"/>
    <n v="297973.8"/>
    <s v="ASALARIADO"/>
    <s v="SECTOR PUBLICO"/>
    <s v="SI"/>
    <s v="NO"/>
    <x v="0"/>
    <n v="60"/>
    <n v="-0.4433975378622792"/>
    <s v="NO"/>
    <n v="1.2769657581737661"/>
    <s v="NO"/>
    <x v="813"/>
    <n v="60"/>
    <s v="ASALARIADO"/>
    <s v="56+"/>
    <s v="1"/>
  </r>
  <r>
    <n v="992"/>
    <s v="MUJER"/>
    <n v="355060"/>
    <s v="ASALARIADO"/>
    <s v="SECTOR PRIVADO"/>
    <s v="SI"/>
    <s v="SI"/>
    <x v="0"/>
    <n v="56"/>
    <n v="-0.37300081446540845"/>
    <s v="NO"/>
    <n v="0.99466443786521619"/>
    <s v="NO"/>
    <x v="814"/>
    <n v="56"/>
    <s v="ASALARIADO"/>
    <s v="56+"/>
    <s v="2"/>
  </r>
  <r>
    <n v="993"/>
    <s v="MUJER"/>
    <n v="297046"/>
    <s v="ASEGURADO VOLUNTARIO"/>
    <s v="SECTOR PRIVADO"/>
    <s v="SI"/>
    <s v="NO"/>
    <x v="0"/>
    <n v="19"/>
    <n v="-0.44454166866740574"/>
    <s v="NO"/>
    <n v="-1.6166227749888715"/>
    <s v="NO"/>
    <x v="31"/>
    <n v="19"/>
    <s v="ASEGURADO VOLUNTARIO"/>
    <s v="18-25"/>
    <s v="1"/>
  </r>
  <r>
    <n v="994"/>
    <s v="HOMBRE"/>
    <n v="342028"/>
    <s v="ASALARIADO"/>
    <s v="SECTOR PRIVADO"/>
    <s v="SI"/>
    <s v="NO"/>
    <x v="0"/>
    <n v="35"/>
    <n v="-0.3890714252138559"/>
    <s v="NO"/>
    <n v="-0.48741749375467142"/>
    <s v="NO"/>
    <x v="815"/>
    <n v="35"/>
    <s v="ASALARIADO"/>
    <s v="26-35"/>
    <s v="2"/>
  </r>
  <r>
    <n v="995"/>
    <s v="HOMBRE"/>
    <n v="343836"/>
    <s v="TRABAJADOR INDEPENDIENTE"/>
    <s v="SECTOR PRIVADO"/>
    <s v="SI"/>
    <s v="SI"/>
    <x v="1"/>
    <n v="40"/>
    <n v="-0.38684186227392398"/>
    <s v="NO"/>
    <n v="-0.13454084336898386"/>
    <s v="NO"/>
    <x v="816"/>
    <n v="40"/>
    <s v="TRABAJADOR INDEPENDIENTE"/>
    <s v="36-45"/>
    <s v="2"/>
  </r>
  <r>
    <n v="996"/>
    <s v="HOMBRE"/>
    <n v="430591.65"/>
    <s v="ASALARIADO"/>
    <s v="SECTOR PRIVADO"/>
    <s v="SI"/>
    <s v="NO"/>
    <x v="0"/>
    <n v="23"/>
    <n v="-0.27985780139466193"/>
    <s v="NO"/>
    <n v="-1.3343214546803215"/>
    <s v="NO"/>
    <x v="817"/>
    <n v="23"/>
    <s v="ASALARIADO"/>
    <s v="18-25"/>
    <s v="3"/>
  </r>
  <r>
    <n v="997"/>
    <s v="HOMBRE"/>
    <n v="979079.94"/>
    <s v="ASALARIADO"/>
    <s v="SECTOR PUBLICO"/>
    <s v="SI"/>
    <s v="NO"/>
    <x v="0"/>
    <n v="48"/>
    <n v="0.39651894881033695"/>
    <s v="NO"/>
    <n v="0.43006179724811616"/>
    <s v="NO"/>
    <x v="818"/>
    <n v="48"/>
    <s v="ASALARIADO"/>
    <s v="46-55"/>
    <s v="4"/>
  </r>
  <r>
    <n v="998"/>
    <s v="MUJER"/>
    <n v="428662.7"/>
    <s v="ASALARIADO"/>
    <s v="SECTOR PRIVADO"/>
    <s v="SI"/>
    <s v="SI"/>
    <x v="0"/>
    <n v="45"/>
    <n v="-0.28223651568281555"/>
    <s v="NO"/>
    <n v="0.21833580701670366"/>
    <s v="NO"/>
    <x v="819"/>
    <n v="45"/>
    <s v="ASALARIADO"/>
    <s v="36-45"/>
    <s v="3"/>
  </r>
  <r>
    <n v="999"/>
    <s v="HOMBRE"/>
    <n v="278030"/>
    <s v="CONVENIOS ESPECIALES DE TRABAJADORES INDEPENDIENTES"/>
    <s v="SECTOR PRIVADO"/>
    <s v="SI"/>
    <s v="NO"/>
    <x v="0"/>
    <n v="62"/>
    <n v="-0.46799154082766331"/>
    <s v="NO"/>
    <n v="1.4181164183280413"/>
    <s v="NO"/>
    <x v="20"/>
    <n v="62"/>
    <s v="CONVENIOS ESPECIALES DE TRABAJADORES INDEPENDIENTES"/>
    <s v="56+"/>
    <s v="1"/>
  </r>
  <r>
    <n v="1000"/>
    <s v="HOMBRE"/>
    <n v="324741.92"/>
    <s v="ASALARIADO"/>
    <s v="SECTOR PRIVADO"/>
    <s v="SI"/>
    <s v="SI"/>
    <x v="0"/>
    <n v="47"/>
    <n v="-0.41038801998415381"/>
    <s v="NO"/>
    <n v="0.35948646717097865"/>
    <s v="NO"/>
    <x v="820"/>
    <n v="47"/>
    <s v="ASALARIADO"/>
    <s v="46-55"/>
    <s v="2"/>
  </r>
  <r>
    <n v="1001"/>
    <s v="HOMBRE"/>
    <n v="390128.11"/>
    <s v="ASALARIADO"/>
    <s v="SECTOR PRIVADO"/>
    <s v="SI"/>
    <s v="NO"/>
    <x v="0"/>
    <n v="30"/>
    <n v="-0.32975603657301006"/>
    <s v="NO"/>
    <n v="-0.84029414414035897"/>
    <s v="NO"/>
    <x v="821"/>
    <n v="30"/>
    <s v="ASALARIADO"/>
    <s v="26-35"/>
    <s v="2"/>
  </r>
  <r>
    <n v="1002"/>
    <s v="HOMBRE"/>
    <n v="713928"/>
    <s v="ASALARIADO"/>
    <s v="SECTOR PRIVADO"/>
    <s v="SI"/>
    <s v="SI"/>
    <x v="0"/>
    <n v="24"/>
    <n v="6.954276580422239E-2"/>
    <s v="NO"/>
    <n v="-1.263746124603184"/>
    <s v="NO"/>
    <x v="822"/>
    <n v="24"/>
    <s v="ASALARIADO"/>
    <s v="18-25"/>
    <s v="4"/>
  </r>
  <r>
    <n v="1003"/>
    <s v="HOMBRE"/>
    <n v="1077120"/>
    <s v="ASALARIADO"/>
    <s v="SECTOR PRIVADO"/>
    <s v="SI"/>
    <s v="NO"/>
    <x v="0"/>
    <n v="44"/>
    <n v="0.5174185530164781"/>
    <s v="NO"/>
    <n v="0.14776047693956615"/>
    <s v="NO"/>
    <x v="823"/>
    <n v="44"/>
    <s v="ASALARIADO"/>
    <s v="36-45"/>
    <s v="4"/>
  </r>
  <r>
    <n v="1004"/>
    <s v="MUJER"/>
    <n v="433738.95"/>
    <s v="ASALARIADO"/>
    <s v="SECTOR PRIVADO"/>
    <s v="SI"/>
    <s v="NO"/>
    <x v="0"/>
    <n v="45"/>
    <n v="-0.27597666011100719"/>
    <s v="NO"/>
    <n v="0.21833580701670366"/>
    <s v="NO"/>
    <x v="824"/>
    <n v="45"/>
    <s v="ASALARIADO"/>
    <s v="36-45"/>
    <s v="3"/>
  </r>
  <r>
    <n v="1005"/>
    <s v="MUJER"/>
    <n v="176387.09"/>
    <s v="PENSIONADOS EN SU PROPIO SISTEMA"/>
    <s v="SECTOR PUBLICO"/>
    <s v="SI"/>
    <s v="NO"/>
    <x v="0"/>
    <n v="88"/>
    <n v="-0.59333405478940937"/>
    <s v="NO"/>
    <n v="3.2530750003336162"/>
    <s v="ATIPICO"/>
    <x v="825"/>
    <n v="88"/>
    <s v="PENSIONADOS EN SU PROPIO SISTEMA"/>
    <s v="56+"/>
    <s v="1"/>
  </r>
  <r>
    <n v="1006"/>
    <s v="HOMBRE"/>
    <n v="278030"/>
    <s v="CONVENIOS ESPECIALES DE TRABAJADORES INDEPENDIENTES"/>
    <s v="SECTOR PRIVADO"/>
    <s v="SI"/>
    <s v="NO"/>
    <x v="0"/>
    <n v="50"/>
    <n v="-0.46799154082766331"/>
    <s v="NO"/>
    <n v="0.57121245740239113"/>
    <s v="NO"/>
    <x v="20"/>
    <n v="50"/>
    <s v="CONVENIOS ESPECIALES DE TRABAJADORES INDEPENDIENTES"/>
    <s v="46-55"/>
    <s v="1"/>
  </r>
  <r>
    <n v="1007"/>
    <s v="MUJER"/>
    <n v="1407034.2"/>
    <s v="ASALARIADO"/>
    <s v="SECTOR PRIVADO"/>
    <s v="SI"/>
    <s v="NO"/>
    <x v="0"/>
    <n v="31"/>
    <n v="0.92425731058135152"/>
    <s v="NO"/>
    <n v="-0.7697188140632214"/>
    <s v="NO"/>
    <x v="826"/>
    <n v="31"/>
    <s v="ASALARIADO"/>
    <s v="26-35"/>
    <s v="4"/>
  </r>
  <r>
    <n v="1008"/>
    <s v="HOMBRE"/>
    <n v="1656666.67"/>
    <s v="ASALARIADO"/>
    <s v="SECTOR PRIVADO"/>
    <s v="SI"/>
    <s v="NO"/>
    <x v="0"/>
    <n v="37"/>
    <n v="1.2320954210435584"/>
    <s v="NO"/>
    <n v="-0.3462668336003964"/>
    <s v="NO"/>
    <x v="827"/>
    <n v="37"/>
    <s v="ASALARIADO"/>
    <s v="36-45"/>
    <s v="4"/>
  </r>
  <r>
    <n v="1009"/>
    <s v="MUJER"/>
    <n v="199161"/>
    <s v="ASALARIADO"/>
    <s v="SECTOR PRIVADO"/>
    <s v="SI"/>
    <s v="SI"/>
    <x v="1"/>
    <n v="54"/>
    <n v="-0.56525005825547947"/>
    <s v="NO"/>
    <n v="0.85351377771094117"/>
    <s v="NO"/>
    <x v="828"/>
    <n v="54"/>
    <s v="ASALARIADO"/>
    <s v="46-55"/>
    <s v="1"/>
  </r>
  <r>
    <n v="1010"/>
    <s v="HOMBRE"/>
    <n v="600473"/>
    <s v="ASALARIADO"/>
    <s v="SECTOR PUBLICO"/>
    <s v="SI"/>
    <s v="NO"/>
    <x v="0"/>
    <n v="32"/>
    <n v="-7.0366008172534994E-2"/>
    <s v="NO"/>
    <n v="-0.69914348398608395"/>
    <s v="NO"/>
    <x v="829"/>
    <n v="32"/>
    <s v="ASALARIADO"/>
    <s v="26-35"/>
    <s v="3"/>
  </r>
  <r>
    <n v="1011"/>
    <s v="HOMBRE"/>
    <n v="544648"/>
    <s v="TRABAJADOR INDEPENDIENTE"/>
    <s v="SECTOR PRIVADO"/>
    <s v="SI"/>
    <s v="NO"/>
    <x v="0"/>
    <n v="39"/>
    <n v="-0.13920746343896204"/>
    <s v="NO"/>
    <n v="-0.20511617344612137"/>
    <s v="NO"/>
    <x v="830"/>
    <n v="39"/>
    <s v="TRABAJADOR INDEPENDIENTE"/>
    <s v="36-45"/>
    <s v="3"/>
  </r>
  <r>
    <n v="1012"/>
    <s v="MUJER"/>
    <n v="757952.07"/>
    <s v="ASALARIADO"/>
    <s v="SECTOR PUBLICO"/>
    <s v="SI"/>
    <s v="NO"/>
    <x v="0"/>
    <n v="34"/>
    <n v="0.12383172318086456"/>
    <s v="NO"/>
    <n v="-0.55799282383180893"/>
    <s v="NO"/>
    <x v="831"/>
    <n v="34"/>
    <s v="ASALARIADO"/>
    <s v="26-35"/>
    <s v="4"/>
  </r>
  <r>
    <n v="1013"/>
    <s v="HOMBRE"/>
    <n v="297045"/>
    <s v="ASEGURADO VOLUNTARIO"/>
    <s v="SECTOR PRIVADO"/>
    <s v="SI"/>
    <s v="NO"/>
    <x v="0"/>
    <n v="60"/>
    <n v="-0.44454290183274864"/>
    <s v="NO"/>
    <n v="1.2769657581737661"/>
    <s v="NO"/>
    <x v="166"/>
    <n v="60"/>
    <s v="ASEGURADO VOLUNTARIO"/>
    <s v="56+"/>
    <s v="1"/>
  </r>
  <r>
    <n v="1014"/>
    <s v="MUJER"/>
    <n v="514678"/>
    <s v="PENSIONADOS EN SU PROPIO SISTEMA"/>
    <s v="SECTOR PUBLICO"/>
    <s v="SI"/>
    <s v="NO"/>
    <x v="0"/>
    <n v="73"/>
    <n v="-0.17616542876515673"/>
    <s v="NO"/>
    <n v="2.1944450491765539"/>
    <s v="ATIPICO"/>
    <x v="832"/>
    <n v="73"/>
    <s v="PENSIONADOS EN SU PROPIO SISTEMA"/>
    <s v="56+"/>
    <s v="3"/>
  </r>
  <r>
    <n v="1015"/>
    <s v="HOMBRE"/>
    <n v="207840"/>
    <s v="ASALARIADO"/>
    <s v="SECTOR PRIVADO"/>
    <s v="SI"/>
    <s v="SI"/>
    <x v="0"/>
    <n v="41"/>
    <n v="-0.55454741624460047"/>
    <s v="NO"/>
    <n v="-6.3965513291846368E-2"/>
    <s v="NO"/>
    <x v="833"/>
    <n v="41"/>
    <s v="ASALARIADO"/>
    <s v="36-45"/>
    <s v="1"/>
  </r>
  <r>
    <n v="1016"/>
    <s v="MUJER"/>
    <n v="592970"/>
    <s v="ASALARIADO"/>
    <s v="SECTOR PUBLICO"/>
    <s v="SI"/>
    <s v="NO"/>
    <x v="1"/>
    <n v="37"/>
    <n v="-7.9618447740183937E-2"/>
    <s v="NO"/>
    <n v="-0.3462668336003964"/>
    <s v="NO"/>
    <x v="834"/>
    <n v="37"/>
    <s v="ASALARIADO"/>
    <s v="36-45"/>
    <s v="3"/>
  </r>
  <r>
    <n v="1017"/>
    <s v="HOMBRE"/>
    <n v="418054"/>
    <s v="TRABAJADOR INDEPENDIENTE"/>
    <s v="SECTOR PRIVADO"/>
    <s v="SI"/>
    <s v="NO"/>
    <x v="1"/>
    <n v="48"/>
    <n v="-0.29531879685585533"/>
    <s v="NO"/>
    <n v="0.43006179724811616"/>
    <s v="NO"/>
    <x v="835"/>
    <n v="48"/>
    <s v="TRABAJADOR INDEPENDIENTE"/>
    <s v="46-55"/>
    <s v="3"/>
  </r>
  <r>
    <n v="1018"/>
    <s v="HOMBRE"/>
    <n v="140375"/>
    <s v="ASALARIADO"/>
    <s v="SECTOR PRIVADO"/>
    <s v="SI"/>
    <s v="NO"/>
    <x v="0"/>
    <n v="54"/>
    <n v="-0.63774291610218214"/>
    <s v="NO"/>
    <n v="0.85351377771094117"/>
    <s v="NO"/>
    <x v="836"/>
    <n v="54"/>
    <s v="ASALARIADO"/>
    <s v="46-55"/>
    <s v="1"/>
  </r>
  <r>
    <n v="1019"/>
    <s v="MUJER"/>
    <n v="2152089.7000000002"/>
    <s v="ASALARIADO"/>
    <s v="SECTOR PUBLICO"/>
    <s v="SI"/>
    <s v="NO"/>
    <x v="0"/>
    <n v="42"/>
    <n v="1.8430339317054976"/>
    <s v="NO"/>
    <n v="6.6098167852911317E-3"/>
    <s v="NO"/>
    <x v="837"/>
    <n v="42"/>
    <s v="ASALARIADO"/>
    <s v="36-45"/>
    <s v="4"/>
  </r>
  <r>
    <n v="1020"/>
    <s v="MUJER"/>
    <n v="1444541"/>
    <s v="PENSIONADOS EN SU PROPIO SISTEMA"/>
    <s v="SECTOR PUBLICO"/>
    <s v="SI"/>
    <s v="NO"/>
    <x v="0"/>
    <n v="69"/>
    <n v="0.97050939646378465"/>
    <s v="NO"/>
    <n v="1.9121437288680037"/>
    <s v="NO"/>
    <x v="838"/>
    <n v="69"/>
    <s v="PENSIONADOS EN SU PROPIO SISTEMA"/>
    <s v="56+"/>
    <s v="4"/>
  </r>
  <r>
    <n v="1021"/>
    <s v="HOMBRE"/>
    <n v="326749"/>
    <s v="TRABAJADOR INDEPENDIENTE"/>
    <s v="SECTOR PRIVADO"/>
    <s v="SI"/>
    <s v="NO"/>
    <x v="1"/>
    <n v="58"/>
    <n v="-0.40791295848776077"/>
    <s v="NO"/>
    <n v="1.1358150980194912"/>
    <s v="NO"/>
    <x v="789"/>
    <n v="58"/>
    <s v="TRABAJADOR INDEPENDIENTE"/>
    <s v="56+"/>
    <s v="2"/>
  </r>
  <r>
    <n v="1022"/>
    <s v="HOMBRE"/>
    <n v="4644820.8"/>
    <s v="ASALARIADO"/>
    <s v="SECTOR PUBLICO"/>
    <s v="SI"/>
    <s v="NO"/>
    <x v="0"/>
    <n v="37"/>
    <n v="4.9169835333513818"/>
    <s v="ATIPICO"/>
    <n v="-0.3462668336003964"/>
    <s v="NO"/>
    <x v="839"/>
    <n v="37"/>
    <s v="ASALARIADO"/>
    <s v="36-45"/>
    <s v="4"/>
  </r>
  <r>
    <n v="1023"/>
    <s v="MUJER"/>
    <n v="517053.85"/>
    <s v="ASALARIADO"/>
    <s v="SECTOR PRIVADO"/>
    <s v="SI"/>
    <s v="NO"/>
    <x v="1"/>
    <n v="28"/>
    <n v="-0.1732356128852689"/>
    <s v="NO"/>
    <n v="-0.98144480429463388"/>
    <s v="NO"/>
    <x v="840"/>
    <n v="28"/>
    <s v="ASALARIADO"/>
    <s v="26-35"/>
    <s v="3"/>
  </r>
  <r>
    <n v="1024"/>
    <s v="HOMBRE"/>
    <n v="3692520"/>
    <s v="ASALARIADO"/>
    <s v="SECTOR PRIVADO"/>
    <s v="SI"/>
    <s v="NO"/>
    <x v="0"/>
    <n v="47"/>
    <n v="3.7426391907919068"/>
    <s v="ATIPICO"/>
    <n v="0.35948646717097865"/>
    <s v="NO"/>
    <x v="841"/>
    <n v="47"/>
    <s v="ASALARIADO"/>
    <s v="46-55"/>
    <s v="4"/>
  </r>
  <r>
    <n v="1025"/>
    <s v="HOMBRE"/>
    <n v="333671"/>
    <s v="ASALARIADO"/>
    <s v="SECTOR PRIVADO"/>
    <s v="SI"/>
    <s v="SI"/>
    <x v="0"/>
    <n v="23"/>
    <n v="-0.39937698798432664"/>
    <s v="NO"/>
    <n v="-1.3343214546803215"/>
    <s v="NO"/>
    <x v="842"/>
    <n v="23"/>
    <s v="ASALARIADO"/>
    <s v="18-25"/>
    <s v="2"/>
  </r>
  <r>
    <n v="1026"/>
    <s v="MUJER"/>
    <n v="504571.88"/>
    <s v="ASALARIADO"/>
    <s v="SECTOR PRIVADO"/>
    <s v="SI"/>
    <s v="NO"/>
    <x v="0"/>
    <n v="31"/>
    <n v="-0.1886279457001705"/>
    <s v="NO"/>
    <n v="-0.7697188140632214"/>
    <s v="NO"/>
    <x v="843"/>
    <n v="31"/>
    <s v="ASALARIADO"/>
    <s v="26-35"/>
    <s v="3"/>
  </r>
  <r>
    <n v="1027"/>
    <s v="MUJER"/>
    <n v="264120"/>
    <s v="ASALARIADO"/>
    <s v="SECTOR PRIVADO"/>
    <s v="SI"/>
    <s v="NO"/>
    <x v="1"/>
    <n v="32"/>
    <n v="-0.48514487074716173"/>
    <s v="NO"/>
    <n v="-0.69914348398608395"/>
    <s v="NO"/>
    <x v="844"/>
    <n v="32"/>
    <s v="ASALARIADO"/>
    <s v="26-35"/>
    <s v="1"/>
  </r>
  <r>
    <n v="1028"/>
    <s v="MUJER"/>
    <n v="766575.22"/>
    <s v="PENSIONADOS EN SU PROPIO SISTEMA"/>
    <s v="SECTOR PUBLICO"/>
    <s v="SI"/>
    <s v="NO"/>
    <x v="0"/>
    <n v="71"/>
    <n v="0.13446549290734361"/>
    <s v="NO"/>
    <n v="2.0532943890222786"/>
    <s v="ATIPICO"/>
    <x v="845"/>
    <n v="71"/>
    <s v="PENSIONADOS EN SU PROPIO SISTEMA"/>
    <s v="56+"/>
    <s v="4"/>
  </r>
  <r>
    <n v="1029"/>
    <s v="HOMBRE"/>
    <n v="1020006.8"/>
    <s v="ASALARIADO"/>
    <s v="SECTOR PRIVADO"/>
    <s v="SI"/>
    <s v="NO"/>
    <x v="0"/>
    <n v="30"/>
    <n v="0.44698853415534956"/>
    <s v="NO"/>
    <n v="-0.84029414414035897"/>
    <s v="NO"/>
    <x v="846"/>
    <n v="30"/>
    <s v="ASALARIADO"/>
    <s v="26-35"/>
    <s v="4"/>
  </r>
  <r>
    <n v="1030"/>
    <s v="HOMBRE"/>
    <n v="701742"/>
    <s v="ASALARIADO"/>
    <s v="SECTOR PUBLICO"/>
    <s v="SI"/>
    <s v="NO"/>
    <x v="0"/>
    <n v="30"/>
    <n v="5.4515412935853734E-2"/>
    <s v="NO"/>
    <n v="-0.84029414414035897"/>
    <s v="NO"/>
    <x v="847"/>
    <n v="30"/>
    <s v="ASALARIADO"/>
    <s v="26-35"/>
    <s v="4"/>
  </r>
  <r>
    <n v="1031"/>
    <s v="HOMBRE"/>
    <n v="320000"/>
    <s v="ASALARIADO"/>
    <s v="SECTOR PRIVADO"/>
    <s v="SI"/>
    <s v="SI"/>
    <x v="0"/>
    <n v="41"/>
    <n v="-0.41623559138687616"/>
    <s v="NO"/>
    <n v="-6.3965513291846368E-2"/>
    <s v="NO"/>
    <x v="848"/>
    <n v="41"/>
    <s v="ASALARIADO"/>
    <s v="36-45"/>
    <s v="2"/>
  </r>
  <r>
    <n v="1032"/>
    <s v="HOMBRE"/>
    <n v="1340270.3400000001"/>
    <s v="ASALARIADO"/>
    <s v="SECTOR PRIVADO"/>
    <s v="SI"/>
    <s v="NO"/>
    <x v="0"/>
    <n v="32"/>
    <n v="0.84192643227227881"/>
    <s v="NO"/>
    <n v="-0.69914348398608395"/>
    <s v="NO"/>
    <x v="849"/>
    <n v="32"/>
    <s v="ASALARIADO"/>
    <s v="26-35"/>
    <s v="4"/>
  </r>
  <r>
    <n v="1033"/>
    <s v="HOMBRE"/>
    <n v="639148"/>
    <s v="TRABAJADOR INDEPENDIENTE"/>
    <s v="SECTOR PRIVADO"/>
    <s v="SI"/>
    <s v="NO"/>
    <x v="1"/>
    <n v="73"/>
    <n v="-2.2673338536546354E-2"/>
    <s v="NO"/>
    <n v="2.1944450491765539"/>
    <s v="ATIPICO"/>
    <x v="191"/>
    <n v="73"/>
    <s v="TRABAJADOR INDEPENDIENTE"/>
    <s v="56+"/>
    <s v="3"/>
  </r>
  <r>
    <n v="1034"/>
    <s v="MUJER"/>
    <n v="1790761"/>
    <s v="ASALARIADO"/>
    <s v="SECTOR PUBLICO"/>
    <s v="SI"/>
    <s v="NO"/>
    <x v="1"/>
    <n v="54"/>
    <n v="1.397455901476635"/>
    <s v="NO"/>
    <n v="0.85351377771094117"/>
    <s v="NO"/>
    <x v="850"/>
    <n v="54"/>
    <s v="ASALARIADO"/>
    <s v="46-55"/>
    <s v="4"/>
  </r>
  <r>
    <n v="1035"/>
    <s v="HOMBRE"/>
    <n v="1170360"/>
    <s v="CONVENIOS ESPECIALES DE TRABAJADORES INDEPENDIENTES"/>
    <s v="SECTOR PRIVADO"/>
    <s v="SI"/>
    <s v="NO"/>
    <x v="0"/>
    <n v="61"/>
    <n v="0.63239888958686152"/>
    <s v="NO"/>
    <n v="1.3475410882509038"/>
    <s v="NO"/>
    <x v="851"/>
    <n v="61"/>
    <s v="CONVENIOS ESPECIALES DE TRABAJADORES INDEPENDIENTES"/>
    <s v="56+"/>
    <s v="4"/>
  </r>
  <r>
    <n v="1036"/>
    <s v="MUJER"/>
    <n v="196106.25"/>
    <s v="ASALARIADO"/>
    <s v="SECTOR PUBLICO"/>
    <s v="SI"/>
    <s v="NO"/>
    <x v="0"/>
    <n v="38"/>
    <n v="-0.56901707008665037"/>
    <s v="NO"/>
    <n v="-0.27569150352325889"/>
    <s v="NO"/>
    <x v="852"/>
    <n v="38"/>
    <s v="ASALARIADO"/>
    <s v="36-45"/>
    <s v="1"/>
  </r>
  <r>
    <n v="1037"/>
    <s v="MUJER"/>
    <n v="1510021"/>
    <s v="ASALARIADO"/>
    <s v="SECTOR PUBLICO"/>
    <s v="SI"/>
    <s v="NO"/>
    <x v="1"/>
    <n v="46"/>
    <n v="1.0512570631157443"/>
    <s v="NO"/>
    <n v="0.28891113709384114"/>
    <s v="NO"/>
    <x v="853"/>
    <n v="46"/>
    <s v="ASALARIADO"/>
    <s v="46-55"/>
    <s v="4"/>
  </r>
  <r>
    <n v="1038"/>
    <s v="HOMBRE"/>
    <n v="297058"/>
    <s v="ASEGURADO VOLUNTARIO"/>
    <s v="SECTOR PRIVADO"/>
    <s v="NO"/>
    <s v="NO"/>
    <x v="1"/>
    <n v="43"/>
    <n v="-0.44452687068329116"/>
    <s v="NO"/>
    <n v="7.7185146862428639E-2"/>
    <s v="NO"/>
    <x v="854"/>
    <n v="43"/>
    <s v="ASEGURADO VOLUNTARIO"/>
    <s v="36-45"/>
    <s v="1"/>
  </r>
  <r>
    <n v="1039"/>
    <s v="MUJER"/>
    <n v="465916"/>
    <s v="ASALARIADO"/>
    <s v="SECTOR PUBLICO"/>
    <s v="SI"/>
    <s v="NO"/>
    <x v="0"/>
    <n v="36"/>
    <n v="-0.23629703721480325"/>
    <s v="NO"/>
    <n v="-0.41684216367753391"/>
    <s v="NO"/>
    <x v="855"/>
    <n v="36"/>
    <s v="ASALARIADO"/>
    <s v="36-45"/>
    <s v="3"/>
  </r>
  <r>
    <n v="1040"/>
    <s v="MUJER"/>
    <n v="632704.4"/>
    <s v="ASALARIADO"/>
    <s v="SECTOR PUBLICO"/>
    <s v="SI"/>
    <s v="NO"/>
    <x v="0"/>
    <n v="35"/>
    <n v="-3.0619362739945328E-2"/>
    <s v="NO"/>
    <n v="-0.48741749375467142"/>
    <s v="NO"/>
    <x v="856"/>
    <n v="35"/>
    <s v="ASALARIADO"/>
    <s v="26-35"/>
    <s v="3"/>
  </r>
  <r>
    <n v="1041"/>
    <s v="MUJER"/>
    <n v="952206"/>
    <s v="ASALARIADO"/>
    <s v="SECTOR PUBLICO"/>
    <s v="SI"/>
    <s v="NO"/>
    <x v="1"/>
    <n v="57"/>
    <n v="0.36337893737562776"/>
    <s v="NO"/>
    <n v="1.0652397679423538"/>
    <s v="NO"/>
    <x v="857"/>
    <n v="57"/>
    <s v="ASALARIADO"/>
    <s v="56+"/>
    <s v="4"/>
  </r>
  <r>
    <n v="1042"/>
    <s v="HOMBRE"/>
    <n v="1902994.84"/>
    <s v="ASALARIADO"/>
    <s v="SECTOR PUBLICO"/>
    <s v="SI"/>
    <s v="NO"/>
    <x v="0"/>
    <n v="40"/>
    <n v="1.535858783263278"/>
    <s v="NO"/>
    <n v="-0.13454084336898386"/>
    <s v="NO"/>
    <x v="858"/>
    <n v="40"/>
    <s v="ASALARIADO"/>
    <s v="36-45"/>
    <s v="4"/>
  </r>
  <r>
    <n v="1043"/>
    <s v="MUJER"/>
    <n v="1215206.99"/>
    <s v="ASALARIADO"/>
    <s v="SECTOR PRIVADO"/>
    <s v="SI"/>
    <s v="NO"/>
    <x v="0"/>
    <n v="36"/>
    <n v="0.68770264338746878"/>
    <s v="NO"/>
    <n v="-0.41684216367753391"/>
    <s v="NO"/>
    <x v="859"/>
    <n v="36"/>
    <s v="ASALARIADO"/>
    <s v="36-45"/>
    <s v="4"/>
  </r>
  <r>
    <n v="1044"/>
    <s v="MUJER"/>
    <n v="518584.68"/>
    <s v="ASALARIADO"/>
    <s v="SECTOR PRIVADO"/>
    <s v="SI"/>
    <s v="NO"/>
    <x v="0"/>
    <n v="19"/>
    <n v="-0.17134784638342374"/>
    <s v="NO"/>
    <n v="-1.6166227749888715"/>
    <s v="NO"/>
    <x v="860"/>
    <n v="19"/>
    <s v="ASALARIADO"/>
    <s v="18-25"/>
    <s v="3"/>
  </r>
  <r>
    <n v="1045"/>
    <s v="MUJER"/>
    <n v="426767.25"/>
    <s v="ASALARIADO"/>
    <s v="SECTOR PRIVADO"/>
    <s v="SI"/>
    <s v="NO"/>
    <x v="0"/>
    <n v="27"/>
    <n v="-0.28457391893198258"/>
    <s v="NO"/>
    <n v="-1.0520201343717714"/>
    <s v="NO"/>
    <x v="861"/>
    <n v="27"/>
    <s v="ASALARIADO"/>
    <s v="26-35"/>
    <s v="3"/>
  </r>
  <r>
    <n v="1046"/>
    <s v="HOMBRE"/>
    <n v="325779.37"/>
    <s v="ASALARIADO"/>
    <s v="SECTOR PRIVADO"/>
    <s v="SI"/>
    <s v="NO"/>
    <x v="0"/>
    <n v="20"/>
    <n v="-0.4091086725991801"/>
    <s v="NO"/>
    <n v="-1.5460474449117341"/>
    <s v="NO"/>
    <x v="862"/>
    <n v="20"/>
    <s v="ASALARIADO"/>
    <s v="18-25"/>
    <s v="2"/>
  </r>
  <r>
    <n v="1047"/>
    <s v="HOMBRE"/>
    <n v="355776"/>
    <s v="ASALARIADO"/>
    <s v="SECTOR PRIVADO"/>
    <s v="SI"/>
    <s v="NO"/>
    <x v="0"/>
    <n v="22"/>
    <n v="-0.37211786807990443"/>
    <s v="NO"/>
    <n v="-1.4048967847574589"/>
    <s v="NO"/>
    <x v="863"/>
    <n v="22"/>
    <s v="ASALARIADO"/>
    <s v="18-25"/>
    <s v="2"/>
  </r>
  <r>
    <n v="1048"/>
    <s v="HOMBRE"/>
    <n v="150000"/>
    <s v="ASALARIADO"/>
    <s v="SECTOR PRIVADO"/>
    <s v="SI"/>
    <s v="SI"/>
    <x v="0"/>
    <n v="31"/>
    <n v="-0.62587369967693607"/>
    <s v="NO"/>
    <n v="-0.7697188140632214"/>
    <s v="NO"/>
    <x v="398"/>
    <n v="31"/>
    <s v="ASALARIADO"/>
    <s v="26-35"/>
    <s v="1"/>
  </r>
  <r>
    <n v="1049"/>
    <s v="HOMBRE"/>
    <n v="297429"/>
    <s v="TRABAJADOR INDEPENDIENTE"/>
    <s v="SECTOR PRIVADO"/>
    <s v="SI"/>
    <s v="NO"/>
    <x v="1"/>
    <n v="28"/>
    <n v="-0.44406936634108168"/>
    <s v="NO"/>
    <n v="-0.98144480429463388"/>
    <s v="NO"/>
    <x v="864"/>
    <n v="28"/>
    <s v="TRABAJADOR INDEPENDIENTE"/>
    <s v="26-35"/>
    <s v="1"/>
  </r>
  <r>
    <n v="1050"/>
    <s v="HOMBRE"/>
    <n v="327400"/>
    <s v="ASALARIADO"/>
    <s v="SECTOR PRIVADO"/>
    <s v="SI"/>
    <s v="NO"/>
    <x v="0"/>
    <n v="27"/>
    <n v="-0.40711016784954412"/>
    <s v="NO"/>
    <n v="-1.0520201343717714"/>
    <s v="NO"/>
    <x v="865"/>
    <n v="27"/>
    <s v="ASALARIADO"/>
    <s v="26-35"/>
    <s v="2"/>
  </r>
  <r>
    <n v="1051"/>
    <s v="HOMBRE"/>
    <n v="4742229.6399999997"/>
    <s v="ASALARIADO"/>
    <s v="SECTOR PRIVADO"/>
    <s v="SI"/>
    <s v="NO"/>
    <x v="0"/>
    <n v="49"/>
    <n v="5.0371047389297878"/>
    <s v="ATIPICO"/>
    <n v="0.50063712732525367"/>
    <s v="NO"/>
    <x v="866"/>
    <n v="49"/>
    <s v="ASALARIADO"/>
    <s v="46-55"/>
    <s v="4"/>
  </r>
  <r>
    <n v="1052"/>
    <s v="MUJER"/>
    <n v="396057"/>
    <s v="TRABAJADOR INDEPENDIENTE"/>
    <s v="SECTOR PRIVADO"/>
    <s v="SI"/>
    <s v="NO"/>
    <x v="0"/>
    <n v="19"/>
    <n v="-0.32244473490324616"/>
    <s v="NO"/>
    <n v="-1.6166227749888715"/>
    <s v="NO"/>
    <x v="867"/>
    <n v="19"/>
    <s v="TRABAJADOR INDEPENDIENTE"/>
    <s v="18-25"/>
    <s v="2"/>
  </r>
  <r>
    <n v="1053"/>
    <s v="HOMBRE"/>
    <n v="1492126.5"/>
    <s v="ASALARIADO"/>
    <s v="SECTOR PUBLICO"/>
    <s v="SI"/>
    <s v="NO"/>
    <x v="0"/>
    <n v="41"/>
    <n v="1.0291901858875296"/>
    <s v="NO"/>
    <n v="-6.3965513291846368E-2"/>
    <s v="NO"/>
    <x v="868"/>
    <n v="41"/>
    <s v="ASALARIADO"/>
    <s v="36-45"/>
    <s v="4"/>
  </r>
  <r>
    <n v="1054"/>
    <s v="HOMBRE"/>
    <n v="1301239"/>
    <s v="PENSIONADOS EN SU PROPIO SISTEMA"/>
    <s v="SECTOR PUBLICO"/>
    <s v="SI"/>
    <s v="NO"/>
    <x v="0"/>
    <n v="76"/>
    <n v="0.79379433649800724"/>
    <s v="NO"/>
    <n v="2.4061710394079663"/>
    <s v="ATIPICO"/>
    <x v="869"/>
    <n v="76"/>
    <s v="PENSIONADOS EN SU PROPIO SISTEMA"/>
    <s v="56+"/>
    <s v="4"/>
  </r>
  <r>
    <n v="1055"/>
    <s v="MUJER"/>
    <n v="359544.27"/>
    <s v="CONVENIOS ESPECIALES DE ASEGURADOS VOLUNTARIOS"/>
    <s v="SECTOR PRIVADO"/>
    <s v="SI"/>
    <s v="SI"/>
    <x v="0"/>
    <n v="26"/>
    <n v="-0.36747096811327984"/>
    <s v="NO"/>
    <n v="-1.1225954644489089"/>
    <s v="NO"/>
    <x v="293"/>
    <n v="26"/>
    <s v="CONVENIOS ESPECIALES DE ASEGURADOS VOLUNTARIOS"/>
    <s v="26-35"/>
    <s v="2"/>
  </r>
  <r>
    <n v="1056"/>
    <s v="MUJER"/>
    <n v="297110"/>
    <s v="TRABAJADOR INDEPENDIENTE"/>
    <s v="SECTOR PRIVADO"/>
    <s v="SI"/>
    <s v="NO"/>
    <x v="1"/>
    <n v="35"/>
    <n v="-0.44446274608546127"/>
    <s v="NO"/>
    <n v="-0.48741749375467142"/>
    <s v="NO"/>
    <x v="870"/>
    <n v="35"/>
    <s v="TRABAJADOR INDEPENDIENTE"/>
    <s v="26-35"/>
    <s v="1"/>
  </r>
  <r>
    <n v="1057"/>
    <s v="MUJER"/>
    <n v="467500.65"/>
    <s v="ASALARIADO"/>
    <s v="SECTOR PRIVADO"/>
    <s v="SI"/>
    <s v="NO"/>
    <x v="0"/>
    <n v="43"/>
    <n v="-0.23434290175420414"/>
    <s v="NO"/>
    <n v="7.7185146862428639E-2"/>
    <s v="NO"/>
    <x v="871"/>
    <n v="43"/>
    <s v="ASALARIADO"/>
    <s v="36-45"/>
    <s v="3"/>
  </r>
  <r>
    <n v="1058"/>
    <s v="MUJER"/>
    <n v="297046"/>
    <s v="ASEGURADO VOLUNTARIO"/>
    <s v="SECTOR PRIVADO"/>
    <s v="SI"/>
    <s v="SI"/>
    <x v="0"/>
    <n v="22"/>
    <n v="-0.44454166866740574"/>
    <s v="NO"/>
    <n v="-1.4048967847574589"/>
    <s v="NO"/>
    <x v="31"/>
    <n v="22"/>
    <s v="ASEGURADO VOLUNTARIO"/>
    <s v="18-25"/>
    <s v="1"/>
  </r>
  <r>
    <n v="1059"/>
    <s v="HOMBRE"/>
    <n v="276964.83"/>
    <s v="ASALARIADO"/>
    <s v="SECTOR PRIVADO"/>
    <s v="SI"/>
    <s v="NO"/>
    <x v="0"/>
    <n v="58"/>
    <n v="-0.46930507155594164"/>
    <s v="NO"/>
    <n v="1.1358150980194912"/>
    <s v="NO"/>
    <x v="872"/>
    <n v="58"/>
    <s v="ASALARIADO"/>
    <s v="56+"/>
    <s v="1"/>
  </r>
  <r>
    <n v="1060"/>
    <s v="HOMBRE"/>
    <n v="360000"/>
    <s v="ASALARIADO"/>
    <s v="SECTOR PRIVADO"/>
    <s v="SI"/>
    <s v="NO"/>
    <x v="0"/>
    <n v="40"/>
    <n v="-0.36690897767156788"/>
    <s v="NO"/>
    <n v="-0.13454084336898386"/>
    <s v="NO"/>
    <x v="490"/>
    <n v="40"/>
    <s v="ASALARIADO"/>
    <s v="36-45"/>
    <s v="2"/>
  </r>
  <r>
    <n v="1061"/>
    <s v="HOMBRE"/>
    <n v="491540.23"/>
    <s v="ASALARIADO"/>
    <s v="SECTOR PRIVADO"/>
    <s v="SI"/>
    <s v="NO"/>
    <x v="0"/>
    <n v="50"/>
    <n v="-0.20469812484074795"/>
    <s v="NO"/>
    <n v="0.57121245740239113"/>
    <s v="NO"/>
    <x v="873"/>
    <n v="50"/>
    <s v="ASALARIADO"/>
    <s v="46-55"/>
    <s v="3"/>
  </r>
  <r>
    <n v="1062"/>
    <s v="MUJER"/>
    <n v="307401"/>
    <s v="ASALARIADO"/>
    <s v="SECTOR PUBLICO"/>
    <s v="SI"/>
    <s v="NO"/>
    <x v="1"/>
    <n v="28"/>
    <n v="-0.43177224154185534"/>
    <s v="NO"/>
    <n v="-0.98144480429463388"/>
    <s v="NO"/>
    <x v="874"/>
    <n v="28"/>
    <s v="ASALARIADO"/>
    <s v="26-35"/>
    <s v="2"/>
  </r>
  <r>
    <n v="1063"/>
    <s v="HOMBRE"/>
    <n v="141510.22"/>
    <s v="PENSIONADOS EN SU PROPIO SISTEMA"/>
    <s v="SECTOR PUBLICO"/>
    <s v="SI"/>
    <s v="NO"/>
    <x v="0"/>
    <n v="90"/>
    <n v="-0.63634300214163486"/>
    <s v="NO"/>
    <n v="3.3942256604878915"/>
    <s v="ATIPICO"/>
    <x v="875"/>
    <n v="90"/>
    <s v="PENSIONADOS EN SU PROPIO SISTEMA"/>
    <s v="56+"/>
    <s v="1"/>
  </r>
  <r>
    <n v="1064"/>
    <s v="MUJER"/>
    <n v="721809"/>
    <s v="ASALARIADO"/>
    <s v="SECTOR PUBLICO"/>
    <s v="SI"/>
    <s v="NO"/>
    <x v="1"/>
    <n v="46"/>
    <n v="7.9261341871480984E-2"/>
    <s v="NO"/>
    <n v="0.28891113709384114"/>
    <s v="NO"/>
    <x v="876"/>
    <n v="46"/>
    <s v="ASALARIADO"/>
    <s v="46-55"/>
    <s v="4"/>
  </r>
  <r>
    <n v="1065"/>
    <s v="HOMBRE"/>
    <n v="363793"/>
    <s v="ASALARIADO"/>
    <s v="SECTOR PRIVADO"/>
    <s v="SI"/>
    <s v="SI"/>
    <x v="0"/>
    <n v="51"/>
    <n v="-0.36223158152601381"/>
    <s v="NO"/>
    <n v="0.64178778747952869"/>
    <s v="NO"/>
    <x v="877"/>
    <n v="51"/>
    <s v="ASALARIADO"/>
    <s v="46-55"/>
    <s v="2"/>
  </r>
  <r>
    <n v="1066"/>
    <s v="HOMBRE"/>
    <n v="592200"/>
    <s v="ASALARIADO"/>
    <s v="SECTOR PRIVADO"/>
    <s v="SI"/>
    <s v="SI"/>
    <x v="0"/>
    <n v="53"/>
    <n v="-8.0567985054203622E-2"/>
    <s v="NO"/>
    <n v="0.78293844763380371"/>
    <s v="NO"/>
    <x v="878"/>
    <n v="53"/>
    <s v="ASALARIADO"/>
    <s v="46-55"/>
    <s v="3"/>
  </r>
  <r>
    <n v="1067"/>
    <s v="MUJER"/>
    <n v="2196851"/>
    <s v="ASALARIADO"/>
    <s v="SECTOR PRIVADO"/>
    <s v="SI"/>
    <s v="NO"/>
    <x v="0"/>
    <n v="41"/>
    <n v="1.8982320155678731"/>
    <s v="NO"/>
    <n v="-6.3965513291846368E-2"/>
    <s v="NO"/>
    <x v="879"/>
    <n v="41"/>
    <s v="ASALARIADO"/>
    <s v="36-45"/>
    <s v="4"/>
  </r>
  <r>
    <n v="1068"/>
    <s v="HOMBRE"/>
    <n v="495108.62"/>
    <s v="ASALARIADO"/>
    <s v="SECTOR PUBLICO"/>
    <s v="SI"/>
    <s v="NO"/>
    <x v="0"/>
    <n v="25"/>
    <n v="-0.2002977099628587"/>
    <s v="NO"/>
    <n v="-1.1931707945260464"/>
    <s v="NO"/>
    <x v="880"/>
    <n v="25"/>
    <s v="ASALARIADO"/>
    <s v="18-25"/>
    <s v="3"/>
  </r>
  <r>
    <n v="1069"/>
    <s v="MUJER"/>
    <n v="380000"/>
    <s v="ASALARIADO"/>
    <s v="SECTOR PRIVADO"/>
    <s v="SI"/>
    <s v="NO"/>
    <x v="0"/>
    <n v="57"/>
    <n v="-0.34224567081391377"/>
    <s v="NO"/>
    <n v="1.0652397679423538"/>
    <s v="NO"/>
    <x v="881"/>
    <n v="57"/>
    <s v="ASALARIADO"/>
    <s v="56+"/>
    <s v="2"/>
  </r>
  <r>
    <n v="1070"/>
    <s v="MUJER"/>
    <n v="2183054.04"/>
    <s v="ASALARIADO"/>
    <s v="SECTOR PRIVADO"/>
    <s v="SI"/>
    <s v="NO"/>
    <x v="0"/>
    <n v="32"/>
    <n v="1.8812180826587341"/>
    <s v="NO"/>
    <n v="-0.69914348398608395"/>
    <s v="NO"/>
    <x v="882"/>
    <n v="32"/>
    <s v="ASALARIADO"/>
    <s v="26-35"/>
    <s v="4"/>
  </r>
  <r>
    <n v="1071"/>
    <s v="HOMBRE"/>
    <n v="651535"/>
    <s v="ASALARIADO"/>
    <s v="SECTOR PRIVADO"/>
    <s v="SI"/>
    <s v="NO"/>
    <x v="0"/>
    <n v="34"/>
    <n v="-7.3981194342582759E-3"/>
    <s v="NO"/>
    <n v="-0.55799282383180893"/>
    <s v="NO"/>
    <x v="883"/>
    <n v="34"/>
    <s v="ASALARIADO"/>
    <s v="26-35"/>
    <s v="3"/>
  </r>
  <r>
    <n v="1072"/>
    <s v="MUJER"/>
    <n v="278030"/>
    <s v="CONVENIOS ESPECIALES DE TRABAJADORES INDEPENDIENTES"/>
    <s v="SECTOR PRIVADO"/>
    <s v="SI"/>
    <s v="NO"/>
    <x v="0"/>
    <n v="29"/>
    <n v="-0.46799154082766331"/>
    <s v="NO"/>
    <n v="-0.91086947421749642"/>
    <s v="NO"/>
    <x v="20"/>
    <n v="29"/>
    <s v="CONVENIOS ESPECIALES DE TRABAJADORES INDEPENDIENTES"/>
    <s v="26-35"/>
    <s v="1"/>
  </r>
  <r>
    <n v="1073"/>
    <s v="HOMBRE"/>
    <n v="299647"/>
    <s v="ASEGURADO VOLUNTARIO"/>
    <s v="SECTOR PRIVADO"/>
    <s v="SI"/>
    <s v="NO"/>
    <x v="0"/>
    <n v="64"/>
    <n v="-0.44133420561056785"/>
    <s v="NO"/>
    <n v="1.5592670784823162"/>
    <s v="NO"/>
    <x v="65"/>
    <n v="64"/>
    <s v="ASEGURADO VOLUNTARIO"/>
    <s v="56+"/>
    <s v="1"/>
  </r>
  <r>
    <n v="1074"/>
    <s v="MUJER"/>
    <n v="347520"/>
    <s v="ASALARIADO"/>
    <s v="SECTOR PRIVADO"/>
    <s v="SI"/>
    <s v="NO"/>
    <x v="0"/>
    <n v="35"/>
    <n v="-0.38229888115074406"/>
    <s v="NO"/>
    <n v="-0.48741749375467142"/>
    <s v="NO"/>
    <x v="884"/>
    <n v="35"/>
    <s v="ASALARIADO"/>
    <s v="26-35"/>
    <s v="2"/>
  </r>
  <r>
    <n v="1075"/>
    <s v="HOMBRE"/>
    <n v="594640"/>
    <s v="ASALARIADO"/>
    <s v="SECTOR PRIVADO"/>
    <s v="SI"/>
    <s v="NO"/>
    <x v="0"/>
    <n v="36"/>
    <n v="-7.7559061617569827E-2"/>
    <s v="NO"/>
    <n v="-0.41684216367753391"/>
    <s v="NO"/>
    <x v="885"/>
    <n v="36"/>
    <s v="ASALARIADO"/>
    <s v="36-45"/>
    <s v="3"/>
  </r>
  <r>
    <n v="1076"/>
    <s v="HOMBRE"/>
    <n v="207858"/>
    <s v="ASALARIADO"/>
    <s v="SECTOR PRIVADO"/>
    <s v="SI"/>
    <s v="NO"/>
    <x v="0"/>
    <n v="55"/>
    <n v="-0.55452521926842857"/>
    <s v="NO"/>
    <n v="0.92408910778807873"/>
    <s v="NO"/>
    <x v="886"/>
    <n v="55"/>
    <s v="ASALARIADO"/>
    <s v="46-55"/>
    <s v="1"/>
  </r>
  <r>
    <n v="1077"/>
    <s v="HOMBRE"/>
    <n v="3211392"/>
    <s v="ASALARIADO"/>
    <s v="SECTOR PUBLICO"/>
    <s v="SI"/>
    <s v="NO"/>
    <x v="0"/>
    <n v="60"/>
    <n v="3.1493288157014363"/>
    <s v="ATIPICO"/>
    <n v="1.2769657581737661"/>
    <s v="NO"/>
    <x v="887"/>
    <n v="60"/>
    <s v="ASALARIADO"/>
    <s v="56+"/>
    <s v="4"/>
  </r>
  <r>
    <n v="1078"/>
    <s v="HOMBRE"/>
    <n v="631550.63"/>
    <s v="ASALARIADO"/>
    <s v="SECTOR PRIVADO"/>
    <s v="SI"/>
    <s v="NO"/>
    <x v="0"/>
    <n v="38"/>
    <n v="-3.204215191760313E-2"/>
    <s v="NO"/>
    <n v="-0.27569150352325889"/>
    <s v="NO"/>
    <x v="888"/>
    <n v="38"/>
    <s v="ASALARIADO"/>
    <s v="36-45"/>
    <s v="3"/>
  </r>
  <r>
    <n v="1079"/>
    <s v="HOMBRE"/>
    <n v="374222.12"/>
    <s v="ASALARIADO"/>
    <s v="SECTOR PRIVADO"/>
    <s v="SI"/>
    <s v="NO"/>
    <x v="0"/>
    <n v="31"/>
    <n v="-0.34937075218524893"/>
    <s v="NO"/>
    <n v="-0.7697188140632214"/>
    <s v="NO"/>
    <x v="889"/>
    <n v="31"/>
    <s v="ASALARIADO"/>
    <s v="26-35"/>
    <s v="2"/>
  </r>
  <r>
    <n v="1080"/>
    <s v="MUJER"/>
    <n v="338166"/>
    <s v="ASEGURADO VOLUNTARIO"/>
    <s v="SECTOR PRIVADO"/>
    <s v="SI"/>
    <s v="NO"/>
    <x v="0"/>
    <n v="63"/>
    <n v="-0.39383390976806892"/>
    <s v="NO"/>
    <n v="1.4886917484051787"/>
    <s v="NO"/>
    <x v="651"/>
    <n v="63"/>
    <s v="ASEGURADO VOLUNTARIO"/>
    <s v="56+"/>
    <s v="2"/>
  </r>
  <r>
    <n v="1081"/>
    <s v="MUJER"/>
    <n v="180000"/>
    <s v="ASALARIADO"/>
    <s v="SECTOR PRIVADO"/>
    <s v="SI"/>
    <s v="SI"/>
    <x v="0"/>
    <n v="78"/>
    <n v="-0.58887873939045499"/>
    <s v="NO"/>
    <n v="2.5473216995622412"/>
    <s v="ATIPICO"/>
    <x v="235"/>
    <n v="78"/>
    <s v="ASALARIADO"/>
    <s v="56+"/>
    <s v="1"/>
  </r>
  <r>
    <n v="1082"/>
    <s v="MUJER"/>
    <n v="582638"/>
    <s v="TRABAJADOR INDEPENDIENTE"/>
    <s v="SECTOR PRIVADO"/>
    <s v="SI"/>
    <s v="SI"/>
    <x v="1"/>
    <n v="60"/>
    <n v="-9.2359512062848051E-2"/>
    <s v="NO"/>
    <n v="1.2769657581737661"/>
    <s v="NO"/>
    <x v="890"/>
    <n v="60"/>
    <s v="TRABAJADOR INDEPENDIENTE"/>
    <s v="56+"/>
    <s v="3"/>
  </r>
  <r>
    <n v="1083"/>
    <s v="MUJER"/>
    <n v="818240.4"/>
    <s v="ASALARIADO"/>
    <s v="SECTOR PRIVADO"/>
    <s v="SI"/>
    <s v="NO"/>
    <x v="0"/>
    <n v="26"/>
    <n v="0.19817720231714037"/>
    <s v="NO"/>
    <n v="-1.1225954644489089"/>
    <s v="NO"/>
    <x v="891"/>
    <n v="26"/>
    <s v="ASALARIADO"/>
    <s v="26-35"/>
    <s v="4"/>
  </r>
  <r>
    <n v="1084"/>
    <s v="MUJER"/>
    <n v="317915"/>
    <s v="ASALARIADO"/>
    <s v="SECTOR PRIVADO"/>
    <s v="SI"/>
    <s v="NO"/>
    <x v="0"/>
    <n v="41"/>
    <n v="-0.41880674112678656"/>
    <s v="NO"/>
    <n v="-6.3965513291846368E-2"/>
    <s v="NO"/>
    <x v="892"/>
    <n v="41"/>
    <s v="ASALARIADO"/>
    <s v="36-45"/>
    <s v="2"/>
  </r>
  <r>
    <n v="1085"/>
    <s v="HOMBRE"/>
    <n v="449694.75"/>
    <s v="ASALARIADO"/>
    <s v="SECTOR PRIVADO"/>
    <s v="SI"/>
    <s v="NO"/>
    <x v="0"/>
    <n v="21"/>
    <n v="-0.25630052053303931"/>
    <s v="NO"/>
    <n v="-1.4754721148345964"/>
    <s v="NO"/>
    <x v="893"/>
    <n v="21"/>
    <s v="ASALARIADO"/>
    <s v="18-25"/>
    <s v="3"/>
  </r>
  <r>
    <n v="1086"/>
    <s v="MUJER"/>
    <n v="607000"/>
    <s v="ASALARIADO"/>
    <s v="SECTOR PRIVADO"/>
    <s v="SI"/>
    <s v="NO"/>
    <x v="0"/>
    <n v="41"/>
    <n v="-6.2317137979539576E-2"/>
    <s v="NO"/>
    <n v="-6.3965513291846368E-2"/>
    <s v="NO"/>
    <x v="894"/>
    <n v="41"/>
    <s v="ASALARIADO"/>
    <s v="36-45"/>
    <s v="3"/>
  </r>
  <r>
    <n v="1087"/>
    <s v="HOMBRE"/>
    <n v="302470"/>
    <s v="TRABAJADOR INDEPENDIENTE"/>
    <s v="SECTOR PRIVADO"/>
    <s v="SI"/>
    <s v="NO"/>
    <x v="1"/>
    <n v="31"/>
    <n v="-0.43785297984760996"/>
    <s v="NO"/>
    <n v="-0.7697188140632214"/>
    <s v="NO"/>
    <x v="793"/>
    <n v="31"/>
    <s v="TRABAJADOR INDEPENDIENTE"/>
    <s v="26-35"/>
    <s v="2"/>
  </r>
  <r>
    <n v="1088"/>
    <s v="HOMBRE"/>
    <n v="300000"/>
    <s v="ASALARIADO"/>
    <s v="SECTOR PRIVADO"/>
    <s v="SI"/>
    <s v="NO"/>
    <x v="0"/>
    <n v="58"/>
    <n v="-0.44089889824453027"/>
    <s v="NO"/>
    <n v="1.1358150980194912"/>
    <s v="NO"/>
    <x v="51"/>
    <n v="58"/>
    <s v="ASALARIADO"/>
    <s v="56+"/>
    <s v="2"/>
  </r>
  <r>
    <n v="1089"/>
    <s v="HOMBRE"/>
    <n v="359543"/>
    <s v="ASALARIADO"/>
    <s v="SECTOR PRIVADO"/>
    <s v="SI"/>
    <s v="NO"/>
    <x v="0"/>
    <n v="20"/>
    <n v="-0.36747253423326531"/>
    <s v="NO"/>
    <n v="-1.5460474449117341"/>
    <s v="NO"/>
    <x v="895"/>
    <n v="20"/>
    <s v="ASALARIADO"/>
    <s v="18-25"/>
    <s v="2"/>
  </r>
  <r>
    <n v="1090"/>
    <s v="MUJER"/>
    <n v="717302"/>
    <s v="ASALARIADO"/>
    <s v="SECTOR PRIVADO"/>
    <s v="SI"/>
    <s v="NO"/>
    <x v="0"/>
    <n v="42"/>
    <n v="7.3703465671108637E-2"/>
    <s v="NO"/>
    <n v="6.6098167852911317E-3"/>
    <s v="NO"/>
    <x v="896"/>
    <n v="42"/>
    <s v="ASALARIADO"/>
    <s v="36-45"/>
    <s v="4"/>
  </r>
  <r>
    <n v="1091"/>
    <s v="HOMBRE"/>
    <n v="301597.40000000002"/>
    <s v="ASALARIADO"/>
    <s v="SECTOR PRIVADO"/>
    <s v="SI"/>
    <s v="SI"/>
    <x v="0"/>
    <n v="46"/>
    <n v="-0.43892903992580939"/>
    <s v="NO"/>
    <n v="0.28891113709384114"/>
    <s v="NO"/>
    <x v="897"/>
    <n v="46"/>
    <s v="ASALARIADO"/>
    <s v="46-55"/>
    <s v="2"/>
  </r>
  <r>
    <n v="1092"/>
    <s v="MUJER"/>
    <n v="297046"/>
    <s v="ASEGURADO VOLUNTARIO"/>
    <s v="SECTOR PRIVADO"/>
    <s v="SI"/>
    <s v="NO"/>
    <x v="0"/>
    <n v="34"/>
    <n v="-0.44454166866740574"/>
    <s v="NO"/>
    <n v="-0.55799282383180893"/>
    <s v="NO"/>
    <x v="31"/>
    <n v="34"/>
    <s v="ASEGURADO VOLUNTARIO"/>
    <s v="26-35"/>
    <s v="1"/>
  </r>
  <r>
    <n v="1093"/>
    <s v="HOMBRE"/>
    <n v="700000"/>
    <s v="ASALARIADO"/>
    <s v="SECTOR PRIVADO"/>
    <s v="SI"/>
    <s v="NO"/>
    <x v="0"/>
    <n v="22"/>
    <n v="5.2367238908552056E-2"/>
    <s v="NO"/>
    <n v="-1.4048967847574589"/>
    <s v="NO"/>
    <x v="898"/>
    <n v="22"/>
    <s v="ASALARIADO"/>
    <s v="18-25"/>
    <s v="3"/>
  </r>
  <r>
    <n v="1094"/>
    <s v="MUJER"/>
    <n v="384000"/>
    <s v="ASALARIADO"/>
    <s v="SECTOR PRIVADO"/>
    <s v="SI"/>
    <s v="NO"/>
    <x v="0"/>
    <n v="48"/>
    <n v="-0.33731300944238296"/>
    <s v="NO"/>
    <n v="0.43006179724811616"/>
    <s v="NO"/>
    <x v="899"/>
    <n v="48"/>
    <s v="ASALARIADO"/>
    <s v="46-55"/>
    <s v="2"/>
  </r>
  <r>
    <n v="1095"/>
    <s v="HOMBRE"/>
    <n v="783349.9"/>
    <s v="ASALARIADO"/>
    <s v="SECTOR PUBLICO"/>
    <s v="SI"/>
    <s v="NO"/>
    <x v="0"/>
    <n v="45"/>
    <n v="0.15515144692129132"/>
    <s v="NO"/>
    <n v="0.21833580701670366"/>
    <s v="NO"/>
    <x v="900"/>
    <n v="45"/>
    <s v="ASALARIADO"/>
    <s v="36-45"/>
    <s v="4"/>
  </r>
  <r>
    <n v="1096"/>
    <s v="HOMBRE"/>
    <n v="1615550.07"/>
    <s v="ASALARIADO"/>
    <s v="SECTOR PRIVADO"/>
    <s v="SI"/>
    <s v="NO"/>
    <x v="1"/>
    <n v="37"/>
    <n v="1.1813918549063873"/>
    <s v="NO"/>
    <n v="-0.3462668336003964"/>
    <s v="NO"/>
    <x v="901"/>
    <n v="37"/>
    <s v="ASALARIADO"/>
    <s v="36-45"/>
    <s v="4"/>
  </r>
  <r>
    <n v="1097"/>
    <s v="MUJER"/>
    <n v="247663"/>
    <s v="ASALARIADO"/>
    <s v="SECTOR PRIVADO"/>
    <s v="SI"/>
    <s v="NO"/>
    <x v="0"/>
    <n v="19"/>
    <n v="-0.50543907279498246"/>
    <s v="NO"/>
    <n v="-1.6166227749888715"/>
    <s v="NO"/>
    <x v="902"/>
    <n v="19"/>
    <s v="ASALARIADO"/>
    <s v="18-25"/>
    <s v="1"/>
  </r>
  <r>
    <n v="1098"/>
    <s v="MUJER"/>
    <n v="1267616.3899999999"/>
    <s v="ASALARIADO"/>
    <s v="SECTOR PRIVADO"/>
    <s v="SI"/>
    <s v="NO"/>
    <x v="0"/>
    <n v="35"/>
    <n v="0.75233209910874554"/>
    <s v="NO"/>
    <n v="-0.48741749375467142"/>
    <s v="NO"/>
    <x v="903"/>
    <n v="35"/>
    <s v="ASALARIADO"/>
    <s v="26-35"/>
    <s v="4"/>
  </r>
  <r>
    <n v="1099"/>
    <s v="HOMBRE"/>
    <n v="377999"/>
    <s v="TRABAJADOR INDEPENDIENTE"/>
    <s v="SECTOR PRIVADO"/>
    <s v="SI"/>
    <s v="NO"/>
    <x v="1"/>
    <n v="37"/>
    <n v="-0.34471323466502207"/>
    <s v="NO"/>
    <n v="-0.3462668336003964"/>
    <s v="NO"/>
    <x v="904"/>
    <n v="37"/>
    <s v="TRABAJADOR INDEPENDIENTE"/>
    <s v="36-45"/>
    <s v="2"/>
  </r>
  <r>
    <n v="1100"/>
    <s v="MUJER"/>
    <n v="297044"/>
    <s v="ASEGURADO VOLUNTARIO"/>
    <s v="SECTOR PRIVADO"/>
    <s v="SI"/>
    <s v="NO"/>
    <x v="0"/>
    <n v="53"/>
    <n v="-0.44454413499809153"/>
    <s v="NO"/>
    <n v="0.78293844763380371"/>
    <s v="NO"/>
    <x v="539"/>
    <n v="53"/>
    <s v="ASEGURADO VOLUNTARIO"/>
    <s v="46-55"/>
    <s v="1"/>
  </r>
  <r>
    <n v="1101"/>
    <s v="HOMBRE"/>
    <n v="278030"/>
    <s v="CONVENIOS ESPECIALES DE TRABAJADORES INDEPENDIENTES"/>
    <s v="SECTOR PRIVADO"/>
    <s v="SI"/>
    <s v="NO"/>
    <x v="0"/>
    <n v="24"/>
    <n v="-0.46799154082766331"/>
    <s v="NO"/>
    <n v="-1.263746124603184"/>
    <s v="NO"/>
    <x v="20"/>
    <n v="24"/>
    <s v="CONVENIOS ESPECIALES DE TRABAJADORES INDEPENDIENTES"/>
    <s v="18-25"/>
    <s v="1"/>
  </r>
  <r>
    <n v="1102"/>
    <s v="HOMBRE"/>
    <n v="297045"/>
    <s v="TRABAJADOR INDEPENDIENTE"/>
    <s v="SECTOR PRIVADO"/>
    <s v="SI"/>
    <s v="NO"/>
    <x v="1"/>
    <n v="33"/>
    <n v="-0.44454290183274864"/>
    <s v="NO"/>
    <n v="-0.62856815390894638"/>
    <s v="NO"/>
    <x v="166"/>
    <n v="33"/>
    <s v="TRABAJADOR INDEPENDIENTE"/>
    <s v="26-35"/>
    <s v="1"/>
  </r>
  <r>
    <n v="1103"/>
    <s v="HOMBRE"/>
    <n v="239460"/>
    <s v="ASALARIADO"/>
    <s v="SECTOR PRIVADO"/>
    <s v="SI"/>
    <s v="NO"/>
    <x v="0"/>
    <n v="26"/>
    <n v="-0.51555472810264924"/>
    <s v="NO"/>
    <n v="-1.1225954644489089"/>
    <s v="NO"/>
    <x v="905"/>
    <n v="26"/>
    <s v="ASALARIADO"/>
    <s v="26-35"/>
    <s v="1"/>
  </r>
  <r>
    <n v="1104"/>
    <s v="HOMBRE"/>
    <n v="331181"/>
    <s v="TRABAJADOR INDEPENDIENTE"/>
    <s v="SECTOR PRIVADO"/>
    <s v="SI"/>
    <s v="SI"/>
    <x v="1"/>
    <n v="30"/>
    <n v="-0.40244756968810458"/>
    <s v="NO"/>
    <n v="-0.84029414414035897"/>
    <s v="NO"/>
    <x v="229"/>
    <n v="30"/>
    <s v="TRABAJADOR INDEPENDIENTE"/>
    <s v="26-35"/>
    <s v="2"/>
  </r>
  <r>
    <n v="1105"/>
    <s v="HOMBRE"/>
    <n v="580840.93999999994"/>
    <s v="ASALARIADO"/>
    <s v="SECTOR PRIVADO"/>
    <s v="SI"/>
    <s v="NO"/>
    <x v="0"/>
    <n v="37"/>
    <n v="-9.4575584173928917E-2"/>
    <s v="NO"/>
    <n v="-0.3462668336003964"/>
    <s v="NO"/>
    <x v="906"/>
    <n v="37"/>
    <s v="ASALARIADO"/>
    <s v="36-45"/>
    <s v="3"/>
  </r>
  <r>
    <n v="1106"/>
    <s v="MUJER"/>
    <n v="850000"/>
    <s v="ASALARIADO"/>
    <s v="SECTOR PRIVADO"/>
    <s v="SI"/>
    <s v="NO"/>
    <x v="0"/>
    <n v="38"/>
    <n v="0.23734204034095793"/>
    <s v="NO"/>
    <n v="-0.27569150352325889"/>
    <s v="NO"/>
    <x v="907"/>
    <n v="38"/>
    <s v="ASALARIADO"/>
    <s v="36-45"/>
    <s v="4"/>
  </r>
  <r>
    <n v="1107"/>
    <s v="HOMBRE"/>
    <n v="367500"/>
    <s v="ASALARIADO"/>
    <s v="SECTOR PRIVADO"/>
    <s v="SI"/>
    <s v="NO"/>
    <x v="0"/>
    <n v="32"/>
    <n v="-0.35766023759994758"/>
    <s v="NO"/>
    <n v="-0.69914348398608395"/>
    <s v="NO"/>
    <x v="908"/>
    <n v="32"/>
    <s v="ASALARIADO"/>
    <s v="26-35"/>
    <s v="2"/>
  </r>
  <r>
    <n v="1108"/>
    <s v="HOMBRE"/>
    <n v="594092"/>
    <s v="TRABAJADOR INDEPENDIENTE"/>
    <s v="SECTOR PRIVADO"/>
    <s v="SI"/>
    <s v="NO"/>
    <x v="0"/>
    <n v="62"/>
    <n v="-7.8234836225469548E-2"/>
    <s v="NO"/>
    <n v="1.4181164183280413"/>
    <s v="NO"/>
    <x v="325"/>
    <n v="62"/>
    <s v="TRABAJADOR INDEPENDIENTE"/>
    <s v="56+"/>
    <s v="3"/>
  </r>
  <r>
    <n v="1109"/>
    <s v="MUJER"/>
    <n v="297046"/>
    <s v="TRABAJADOR INDEPENDIENTE"/>
    <s v="SECTOR PRIVADO"/>
    <s v="SI"/>
    <s v="NO"/>
    <x v="0"/>
    <n v="33"/>
    <n v="-0.44454166866740574"/>
    <s v="NO"/>
    <n v="-0.62856815390894638"/>
    <s v="NO"/>
    <x v="31"/>
    <n v="33"/>
    <s v="TRABAJADOR INDEPENDIENTE"/>
    <s v="26-35"/>
    <s v="1"/>
  </r>
  <r>
    <n v="1110"/>
    <s v="HOMBRE"/>
    <n v="429000"/>
    <s v="ASALARIADO"/>
    <s v="SECTOR PRIVADO"/>
    <s v="SI"/>
    <s v="SI"/>
    <x v="0"/>
    <n v="53"/>
    <n v="-0.28182056901266123"/>
    <s v="NO"/>
    <n v="0.78293844763380371"/>
    <s v="NO"/>
    <x v="909"/>
    <n v="53"/>
    <s v="ASALARIADO"/>
    <s v="46-55"/>
    <s v="3"/>
  </r>
  <r>
    <n v="1111"/>
    <s v="HOMBRE"/>
    <n v="460742.68"/>
    <s v="ASALARIADO"/>
    <s v="SECTOR PRIVADO"/>
    <s v="SI"/>
    <s v="NO"/>
    <x v="0"/>
    <n v="34"/>
    <n v="-0.24267659614644521"/>
    <s v="NO"/>
    <n v="-0.55799282383180893"/>
    <s v="NO"/>
    <x v="910"/>
    <n v="34"/>
    <s v="ASALARIADO"/>
    <s v="26-35"/>
    <s v="3"/>
  </r>
  <r>
    <n v="1112"/>
    <s v="MUJER"/>
    <n v="469397.06"/>
    <s v="ASALARIADO"/>
    <s v="SECTOR PRIVADO"/>
    <s v="SI"/>
    <s v="NO"/>
    <x v="0"/>
    <n v="21"/>
    <n v="-0.23200431466630797"/>
    <s v="NO"/>
    <n v="-1.4754721148345964"/>
    <s v="NO"/>
    <x v="911"/>
    <n v="21"/>
    <s v="ASALARIADO"/>
    <s v="18-25"/>
    <s v="3"/>
  </r>
  <r>
    <n v="1113"/>
    <s v="HOMBRE"/>
    <n v="509509"/>
    <s v="TRABAJADOR INDEPENDIENTE"/>
    <s v="SECTOR PRIVADO"/>
    <s v="SI"/>
    <s v="NO"/>
    <x v="1"/>
    <n v="48"/>
    <n v="-0.18253966042251746"/>
    <s v="NO"/>
    <n v="0.43006179724811616"/>
    <s v="NO"/>
    <x v="230"/>
    <n v="48"/>
    <s v="TRABAJADOR INDEPENDIENTE"/>
    <s v="46-55"/>
    <s v="3"/>
  </r>
  <r>
    <n v="1114"/>
    <s v="MUJER"/>
    <n v="297046"/>
    <s v="ASEGURADO VOLUNTARIO"/>
    <s v="SECTOR PRIVADO"/>
    <s v="SI"/>
    <s v="NO"/>
    <x v="0"/>
    <n v="43"/>
    <n v="-0.44454166866740574"/>
    <s v="NO"/>
    <n v="7.7185146862428639E-2"/>
    <s v="NO"/>
    <x v="31"/>
    <n v="43"/>
    <s v="ASEGURADO VOLUNTARIO"/>
    <s v="36-45"/>
    <s v="1"/>
  </r>
  <r>
    <n v="1115"/>
    <s v="MUJER"/>
    <n v="326036"/>
    <s v="ASALARIADO"/>
    <s v="SECTOR PRIVADO"/>
    <s v="SI"/>
    <s v="NO"/>
    <x v="1"/>
    <n v="54"/>
    <n v="-0.40879220537723615"/>
    <s v="NO"/>
    <n v="0.85351377771094117"/>
    <s v="NO"/>
    <x v="912"/>
    <n v="54"/>
    <s v="ASALARIADO"/>
    <s v="46-55"/>
    <s v="2"/>
  </r>
  <r>
    <n v="1116"/>
    <s v="HOMBRE"/>
    <n v="297046"/>
    <s v="TRABAJADOR INDEPENDIENTE"/>
    <s v="SECTOR PRIVADO"/>
    <s v="SI"/>
    <s v="NO"/>
    <x v="0"/>
    <n v="53"/>
    <n v="-0.44454166866740574"/>
    <s v="NO"/>
    <n v="0.78293844763380371"/>
    <s v="NO"/>
    <x v="31"/>
    <n v="53"/>
    <s v="TRABAJADOR INDEPENDIENTE"/>
    <s v="46-55"/>
    <s v="1"/>
  </r>
  <r>
    <n v="1117"/>
    <s v="HOMBRE"/>
    <n v="425000"/>
    <s v="ASALARIADO"/>
    <s v="SECTOR PRIVADO"/>
    <s v="SI"/>
    <s v="NO"/>
    <x v="0"/>
    <n v="20"/>
    <n v="-0.28675323038419204"/>
    <s v="NO"/>
    <n v="-1.5460474449117341"/>
    <s v="NO"/>
    <x v="913"/>
    <n v="20"/>
    <s v="ASALARIADO"/>
    <s v="18-25"/>
    <s v="3"/>
  </r>
  <r>
    <n v="1118"/>
    <s v="HOMBRE"/>
    <n v="1427100.52"/>
    <s v="ASALARIADO"/>
    <s v="SECTOR PUBLICO"/>
    <s v="SI"/>
    <s v="NO"/>
    <x v="0"/>
    <n v="44"/>
    <n v="0.9490024009645458"/>
    <s v="NO"/>
    <n v="0.14776047693956615"/>
    <s v="NO"/>
    <x v="914"/>
    <n v="44"/>
    <s v="ASALARIADO"/>
    <s v="36-45"/>
    <s v="4"/>
  </r>
  <r>
    <n v="1119"/>
    <s v="HOMBRE"/>
    <n v="321287"/>
    <s v="ASEGURADO VOLUNTARIO"/>
    <s v="SECTOR PRIVADO"/>
    <s v="SI"/>
    <s v="NO"/>
    <x v="0"/>
    <n v="54"/>
    <n v="-0.41464850759058608"/>
    <s v="NO"/>
    <n v="0.85351377771094117"/>
    <s v="NO"/>
    <x v="915"/>
    <n v="54"/>
    <s v="ASEGURADO VOLUNTARIO"/>
    <s v="46-55"/>
    <s v="2"/>
  </r>
  <r>
    <n v="1120"/>
    <s v="HOMBRE"/>
    <n v="610142"/>
    <s v="TRABAJADOR INDEPENDIENTE"/>
    <s v="SECTOR PRIVADO"/>
    <s v="SI"/>
    <s v="NO"/>
    <x v="0"/>
    <n v="61"/>
    <n v="-5.8442532472202116E-2"/>
    <s v="NO"/>
    <n v="1.3475410882509038"/>
    <s v="NO"/>
    <x v="916"/>
    <n v="61"/>
    <s v="TRABAJADOR INDEPENDIENTE"/>
    <s v="56+"/>
    <s v="3"/>
  </r>
  <r>
    <n v="1121"/>
    <s v="HOMBRE"/>
    <n v="1602501"/>
    <s v="PENSIONADOS EN SU PROPIO SISTEMA"/>
    <s v="SECTOR PUBLICO"/>
    <s v="SI"/>
    <s v="NO"/>
    <x v="0"/>
    <n v="60"/>
    <n v="1.165300194025537"/>
    <s v="NO"/>
    <n v="1.2769657581737661"/>
    <s v="NO"/>
    <x v="917"/>
    <n v="60"/>
    <s v="PENSIONADOS EN SU PROPIO SISTEMA"/>
    <s v="56+"/>
    <s v="4"/>
  </r>
  <r>
    <n v="1122"/>
    <s v="HOMBRE"/>
    <n v="440086.31"/>
    <s v="ASALARIADO"/>
    <s v="SECTOR PRIVADO"/>
    <s v="SI"/>
    <s v="NO"/>
    <x v="0"/>
    <n v="53"/>
    <n v="-0.26814931574020723"/>
    <s v="NO"/>
    <n v="0.78293844763380371"/>
    <s v="NO"/>
    <x v="918"/>
    <n v="53"/>
    <s v="ASALARIADO"/>
    <s v="46-55"/>
    <s v="3"/>
  </r>
  <r>
    <n v="1123"/>
    <s v="HOMBRE"/>
    <n v="812849"/>
    <s v="ASEGURADO VOLUNTARIO"/>
    <s v="SECTOR PRIVADO"/>
    <s v="SI"/>
    <s v="SI"/>
    <x v="0"/>
    <n v="74"/>
    <n v="0.19152871468752253"/>
    <s v="NO"/>
    <n v="2.2650203792536914"/>
    <s v="ATIPICO"/>
    <x v="919"/>
    <n v="74"/>
    <s v="ASEGURADO VOLUNTARIO"/>
    <s v="56+"/>
    <s v="4"/>
  </r>
  <r>
    <n v="1124"/>
    <s v="HOMBRE"/>
    <n v="449060"/>
    <s v="ASALARIADO"/>
    <s v="SECTOR PUBLICO"/>
    <s v="SI"/>
    <s v="NO"/>
    <x v="1"/>
    <n v="58"/>
    <n v="-0.25708327223443411"/>
    <s v="NO"/>
    <n v="1.1358150980194912"/>
    <s v="NO"/>
    <x v="920"/>
    <n v="58"/>
    <s v="ASALARIADO"/>
    <s v="56+"/>
    <s v="3"/>
  </r>
  <r>
    <n v="1125"/>
    <s v="HOMBRE"/>
    <n v="326753"/>
    <s v="ASEGURADO VOLUNTARIO"/>
    <s v="SECTOR PRIVADO"/>
    <s v="SI"/>
    <s v="NO"/>
    <x v="0"/>
    <n v="42"/>
    <n v="-0.40790802582638924"/>
    <s v="NO"/>
    <n v="6.6098167852911317E-3"/>
    <s v="NO"/>
    <x v="921"/>
    <n v="42"/>
    <s v="ASEGURADO VOLUNTARIO"/>
    <s v="36-45"/>
    <s v="2"/>
  </r>
  <r>
    <n v="1126"/>
    <s v="HOMBRE"/>
    <n v="364062.51"/>
    <s v="ASALARIADO"/>
    <s v="SECTOR PRIVADO"/>
    <s v="SI"/>
    <s v="NO"/>
    <x v="0"/>
    <n v="27"/>
    <n v="-0.36189923113445349"/>
    <s v="NO"/>
    <n v="-1.0520201343717714"/>
    <s v="NO"/>
    <x v="922"/>
    <n v="27"/>
    <s v="ASALARIADO"/>
    <s v="26-35"/>
    <s v="2"/>
  </r>
  <r>
    <n v="1127"/>
    <s v="HOMBRE"/>
    <n v="278030.99"/>
    <s v="CONVENIOS ESPECIALES DE TRABAJADORES INDEPENDIENTES"/>
    <s v="SECTOR PRIVADO"/>
    <s v="SI"/>
    <s v="NO"/>
    <x v="0"/>
    <n v="31"/>
    <n v="-0.46799031999397384"/>
    <s v="NO"/>
    <n v="-0.7697188140632214"/>
    <s v="NO"/>
    <x v="102"/>
    <n v="31"/>
    <s v="CONVENIOS ESPECIALES DE TRABAJADORES INDEPENDIENTES"/>
    <s v="26-35"/>
    <s v="1"/>
  </r>
  <r>
    <n v="1128"/>
    <s v="HOMBRE"/>
    <n v="876640.38"/>
    <s v="ASALARIADO"/>
    <s v="SECTOR PRIVADO"/>
    <s v="SI"/>
    <s v="NO"/>
    <x v="0"/>
    <n v="49"/>
    <n v="0.27019403367818351"/>
    <s v="NO"/>
    <n v="0.50063712732525367"/>
    <s v="NO"/>
    <x v="923"/>
    <n v="49"/>
    <s v="ASALARIADO"/>
    <s v="46-55"/>
    <s v="4"/>
  </r>
  <r>
    <n v="1129"/>
    <s v="HOMBRE"/>
    <n v="288203"/>
    <s v="ASALARIADO"/>
    <s v="SECTOR PUBLICO"/>
    <s v="SI"/>
    <s v="NO"/>
    <x v="1"/>
    <n v="26"/>
    <n v="-0.45544654979451754"/>
    <s v="NO"/>
    <n v="-1.1225954644489089"/>
    <s v="NO"/>
    <x v="924"/>
    <n v="26"/>
    <s v="ASALARIADO"/>
    <s v="26-35"/>
    <s v="1"/>
  </r>
  <r>
    <n v="1130"/>
    <s v="HOMBRE"/>
    <n v="51450.83"/>
    <s v="ASALARIADO"/>
    <s v="SECTOR PRIVADO"/>
    <s v="SI"/>
    <s v="SI"/>
    <x v="0"/>
    <n v="50"/>
    <n v="-0.74740112069079223"/>
    <s v="NO"/>
    <n v="0.57121245740239113"/>
    <s v="NO"/>
    <x v="925"/>
    <n v="50"/>
    <s v="ASALARIADO"/>
    <s v="46-55"/>
    <s v="1"/>
  </r>
  <r>
    <n v="1131"/>
    <s v="HOMBRE"/>
    <n v="538446.65"/>
    <s v="ASALARIADO"/>
    <s v="SECTOR PRIVADO"/>
    <s v="SI"/>
    <s v="NO"/>
    <x v="0"/>
    <n v="28"/>
    <n v="-0.14685475333804768"/>
    <s v="NO"/>
    <n v="-0.98144480429463388"/>
    <s v="NO"/>
    <x v="926"/>
    <n v="28"/>
    <s v="ASALARIADO"/>
    <s v="26-35"/>
    <s v="3"/>
  </r>
  <r>
    <n v="1132"/>
    <s v="MUJER"/>
    <n v="198257.15"/>
    <s v="PENSIONADOS EN SU PROPIO SISTEMA"/>
    <s v="SECTOR PUBLICO"/>
    <s v="SI"/>
    <s v="NO"/>
    <x v="0"/>
    <n v="97"/>
    <n v="-0.5663646547506439"/>
    <s v="NO"/>
    <n v="3.8882529710278537"/>
    <s v="ATIPICO"/>
    <x v="927"/>
    <n v="97"/>
    <s v="PENSIONADOS EN SU PROPIO SISTEMA"/>
    <s v="56+"/>
    <s v="1"/>
  </r>
  <r>
    <n v="1133"/>
    <s v="HOMBRE"/>
    <n v="278030"/>
    <s v="CONVENIOS ESPECIALES DE TRABAJADORES INDEPENDIENTES"/>
    <s v="SECTOR PRIVADO"/>
    <s v="SI"/>
    <s v="SI"/>
    <x v="0"/>
    <n v="39"/>
    <n v="-0.46799154082766331"/>
    <s v="NO"/>
    <n v="-0.20511617344612137"/>
    <s v="NO"/>
    <x v="20"/>
    <n v="39"/>
    <s v="CONVENIOS ESPECIALES DE TRABAJADORES INDEPENDIENTES"/>
    <s v="36-45"/>
    <s v="1"/>
  </r>
  <r>
    <n v="1134"/>
    <s v="HOMBRE"/>
    <n v="636889"/>
    <s v="TRABAJADOR INDEPENDIENTE"/>
    <s v="SECTOR PRIVADO"/>
    <s v="SI"/>
    <s v="NO"/>
    <x v="1"/>
    <n v="49"/>
    <n v="-2.5459059046118386E-2"/>
    <s v="NO"/>
    <n v="0.50063712732525367"/>
    <s v="NO"/>
    <x v="928"/>
    <n v="49"/>
    <s v="TRABAJADOR INDEPENDIENTE"/>
    <s v="46-55"/>
    <s v="3"/>
  </r>
  <r>
    <n v="1135"/>
    <s v="HOMBRE"/>
    <n v="600000"/>
    <s v="ASALARIADO"/>
    <s v="SECTOR PRIVADO"/>
    <s v="SI"/>
    <s v="SI"/>
    <x v="1"/>
    <n v="58"/>
    <n v="-7.0949295379718516E-2"/>
    <s v="NO"/>
    <n v="1.1358150980194912"/>
    <s v="NO"/>
    <x v="427"/>
    <n v="58"/>
    <s v="ASALARIADO"/>
    <s v="56+"/>
    <s v="3"/>
  </r>
  <r>
    <n v="1136"/>
    <s v="MUJER"/>
    <n v="297139"/>
    <s v="ASEGURADO VOLUNTARIO"/>
    <s v="SECTOR PRIVADO"/>
    <s v="NO"/>
    <s v="NO"/>
    <x v="1"/>
    <n v="41"/>
    <n v="-0.44442698429051769"/>
    <s v="NO"/>
    <n v="-6.3965513291846368E-2"/>
    <s v="NO"/>
    <x v="929"/>
    <n v="41"/>
    <s v="ASEGURADO VOLUNTARIO"/>
    <s v="36-45"/>
    <s v="1"/>
  </r>
  <r>
    <n v="1137"/>
    <s v="MUJER"/>
    <n v="277000"/>
    <s v="ASALARIADO"/>
    <s v="SECTOR PRIVADO"/>
    <s v="SI"/>
    <s v="NO"/>
    <x v="0"/>
    <n v="46"/>
    <n v="-0.46926170113083249"/>
    <s v="NO"/>
    <n v="0.28891113709384114"/>
    <s v="NO"/>
    <x v="930"/>
    <n v="46"/>
    <s v="ASALARIADO"/>
    <s v="46-55"/>
    <s v="1"/>
  </r>
  <r>
    <n v="1138"/>
    <s v="HOMBRE"/>
    <n v="635014"/>
    <s v="TRABAJADOR INDEPENDIENTE"/>
    <s v="SECTOR PRIVADO"/>
    <s v="SI"/>
    <s v="NO"/>
    <x v="0"/>
    <n v="51"/>
    <n v="-2.7771244064023457E-2"/>
    <s v="NO"/>
    <n v="0.64178778747952869"/>
    <s v="NO"/>
    <x v="931"/>
    <n v="51"/>
    <s v="TRABAJADOR INDEPENDIENTE"/>
    <s v="46-55"/>
    <s v="3"/>
  </r>
  <r>
    <n v="1139"/>
    <s v="HOMBRE"/>
    <n v="79912"/>
    <s v="ASALARIADO"/>
    <s v="SECTOR PRIVADO"/>
    <s v="SI"/>
    <s v="NO"/>
    <x v="0"/>
    <n v="19"/>
    <n v="-0.71230379222889917"/>
    <s v="NO"/>
    <n v="-1.6166227749888715"/>
    <s v="NO"/>
    <x v="932"/>
    <n v="19"/>
    <s v="ASALARIADO"/>
    <s v="18-25"/>
    <s v="1"/>
  </r>
  <r>
    <n v="1140"/>
    <s v="HOMBRE"/>
    <n v="393512.27"/>
    <s v="ASALARIADO"/>
    <s v="SECTOR PRIVADO"/>
    <s v="SI"/>
    <s v="NO"/>
    <x v="0"/>
    <n v="44"/>
    <n v="-0.32558280774624004"/>
    <s v="NO"/>
    <n v="0.14776047693956615"/>
    <s v="NO"/>
    <x v="933"/>
    <n v="44"/>
    <s v="ASALARIADO"/>
    <s v="36-45"/>
    <s v="2"/>
  </r>
  <r>
    <n v="1141"/>
    <s v="MUJER"/>
    <n v="297046"/>
    <s v="ASEGURADO VOLUNTARIO"/>
    <s v="SECTOR PRIVADO"/>
    <s v="SI"/>
    <s v="NO"/>
    <x v="1"/>
    <n v="21"/>
    <n v="-0.44454166866740574"/>
    <s v="NO"/>
    <n v="-1.4754721148345964"/>
    <s v="NO"/>
    <x v="31"/>
    <n v="21"/>
    <s v="ASEGURADO VOLUNTARIO"/>
    <s v="18-25"/>
    <s v="1"/>
  </r>
  <r>
    <n v="1142"/>
    <s v="MUJER"/>
    <n v="125736.88"/>
    <s v="ASALARIADO"/>
    <s v="SECTOR PUBLICO"/>
    <s v="SI"/>
    <s v="NO"/>
    <x v="0"/>
    <n v="34"/>
    <n v="-0.65579413837114031"/>
    <s v="NO"/>
    <n v="-0.55799282383180893"/>
    <s v="NO"/>
    <x v="934"/>
    <n v="34"/>
    <s v="ASALARIADO"/>
    <s v="26-35"/>
    <s v="1"/>
  </r>
  <r>
    <n v="1143"/>
    <s v="HOMBRE"/>
    <n v="1279854.5"/>
    <s v="ASALARIADO"/>
    <s v="SECTOR PUBLICO"/>
    <s v="SI"/>
    <s v="NO"/>
    <x v="0"/>
    <n v="39"/>
    <n v="0.76742371222313199"/>
    <s v="NO"/>
    <n v="-0.20511617344612137"/>
    <s v="NO"/>
    <x v="935"/>
    <n v="39"/>
    <s v="ASALARIADO"/>
    <s v="36-45"/>
    <s v="4"/>
  </r>
  <r>
    <n v="1144"/>
    <s v="MUJER"/>
    <n v="385000"/>
    <s v="ASALARIADO"/>
    <s v="SECTOR PRIVADO"/>
    <s v="SI"/>
    <s v="NO"/>
    <x v="0"/>
    <n v="25"/>
    <n v="-0.33607984409950026"/>
    <s v="NO"/>
    <n v="-1.1931707945260464"/>
    <s v="NO"/>
    <x v="936"/>
    <n v="25"/>
    <s v="ASALARIADO"/>
    <s v="18-25"/>
    <s v="2"/>
  </r>
  <r>
    <n v="1145"/>
    <s v="HOMBRE"/>
    <n v="555522"/>
    <s v="ASALARIADO"/>
    <s v="SECTOR PRIVADO"/>
    <s v="SI"/>
    <s v="NO"/>
    <x v="0"/>
    <n v="53"/>
    <n v="-0.12579802350045552"/>
    <s v="NO"/>
    <n v="0.78293844763380371"/>
    <s v="NO"/>
    <x v="937"/>
    <n v="53"/>
    <s v="ASALARIADO"/>
    <s v="46-55"/>
    <s v="3"/>
  </r>
  <r>
    <n v="1146"/>
    <s v="HOMBRE"/>
    <n v="1190185.8999999999"/>
    <s v="ASALARIADO"/>
    <s v="SECTOR PUBLICO"/>
    <s v="SI"/>
    <s v="NO"/>
    <x v="0"/>
    <n v="44"/>
    <n v="0.65684750235831968"/>
    <s v="NO"/>
    <n v="0.14776047693956615"/>
    <s v="NO"/>
    <x v="938"/>
    <n v="44"/>
    <s v="ASALARIADO"/>
    <s v="36-45"/>
    <s v="4"/>
  </r>
  <r>
    <n v="1147"/>
    <s v="MUJER"/>
    <n v="550590.5"/>
    <s v="ASALARIADO"/>
    <s v="SECTOR PUBLICO"/>
    <s v="SI"/>
    <s v="NO"/>
    <x v="0"/>
    <n v="26"/>
    <n v="-0.13187937838888156"/>
    <s v="NO"/>
    <n v="-1.1225954644489089"/>
    <s v="NO"/>
    <x v="939"/>
    <n v="26"/>
    <s v="ASALARIADO"/>
    <s v="26-35"/>
    <s v="3"/>
  </r>
  <r>
    <n v="1148"/>
    <s v="HOMBRE"/>
    <n v="297046"/>
    <s v="TRABAJADOR INDEPENDIENTE"/>
    <s v="SECTOR PRIVADO"/>
    <s v="SI"/>
    <s v="NO"/>
    <x v="0"/>
    <n v="50"/>
    <n v="-0.44454166866740574"/>
    <s v="NO"/>
    <n v="0.57121245740239113"/>
    <s v="NO"/>
    <x v="31"/>
    <n v="50"/>
    <s v="TRABAJADOR INDEPENDIENTE"/>
    <s v="46-55"/>
    <s v="1"/>
  </r>
  <r>
    <n v="1149"/>
    <s v="MUJER"/>
    <n v="475006"/>
    <s v="ASALARIADO"/>
    <s v="SECTOR PRIVADO"/>
    <s v="SI"/>
    <s v="NO"/>
    <x v="0"/>
    <n v="24"/>
    <n v="-0.22508756424799944"/>
    <s v="NO"/>
    <n v="-1.263746124603184"/>
    <s v="NO"/>
    <x v="940"/>
    <n v="24"/>
    <s v="ASALARIADO"/>
    <s v="18-25"/>
    <s v="3"/>
  </r>
  <r>
    <n v="1150"/>
    <s v="MUJER"/>
    <n v="356649"/>
    <s v="TRABAJADOR INDEPENDIENTE"/>
    <s v="SECTOR PRIVADO"/>
    <s v="SI"/>
    <s v="NO"/>
    <x v="1"/>
    <n v="48"/>
    <n v="-0.37104131473556784"/>
    <s v="NO"/>
    <n v="0.43006179724811616"/>
    <s v="NO"/>
    <x v="941"/>
    <n v="48"/>
    <s v="TRABAJADOR INDEPENDIENTE"/>
    <s v="46-55"/>
    <s v="2"/>
  </r>
  <r>
    <n v="1151"/>
    <s v="HOMBRE"/>
    <n v="278030"/>
    <s v="CONVENIOS ESPECIALES DE TRABAJADORES INDEPENDIENTES"/>
    <s v="SECTOR PRIVADO"/>
    <s v="SI"/>
    <s v="NO"/>
    <x v="0"/>
    <n v="38"/>
    <n v="-0.46799154082766331"/>
    <s v="NO"/>
    <n v="-0.27569150352325889"/>
    <s v="NO"/>
    <x v="20"/>
    <n v="38"/>
    <s v="CONVENIOS ESPECIALES DE TRABAJADORES INDEPENDIENTES"/>
    <s v="36-45"/>
    <s v="1"/>
  </r>
  <r>
    <n v="1152"/>
    <s v="MUJER"/>
    <n v="290000"/>
    <s v="ASALARIADO"/>
    <s v="SECTOR PRIVADO"/>
    <s v="SI"/>
    <s v="NO"/>
    <x v="0"/>
    <n v="57"/>
    <n v="-0.4532305516733573"/>
    <s v="NO"/>
    <n v="1.0652397679423538"/>
    <s v="NO"/>
    <x v="942"/>
    <n v="57"/>
    <s v="ASALARIADO"/>
    <s v="56+"/>
    <s v="1"/>
  </r>
  <r>
    <n v="1153"/>
    <s v="MUJER"/>
    <n v="1122731"/>
    <s v="PENSIONADOS EN SU PROPIO SISTEMA"/>
    <s v="SECTOR PUBLICO"/>
    <s v="SI"/>
    <s v="NO"/>
    <x v="0"/>
    <n v="63"/>
    <n v="0.57366445747070116"/>
    <s v="NO"/>
    <n v="1.4886917484051787"/>
    <s v="NO"/>
    <x v="943"/>
    <n v="63"/>
    <s v="PENSIONADOS EN SU PROPIO SISTEMA"/>
    <s v="56+"/>
    <s v="4"/>
  </r>
  <r>
    <n v="1154"/>
    <s v="MUJER"/>
    <n v="1551166.5"/>
    <s v="ASALARIADO"/>
    <s v="SECTOR PUBLICO"/>
    <s v="SI"/>
    <s v="NO"/>
    <x v="0"/>
    <n v="31"/>
    <n v="1.1019962677313246"/>
    <s v="NO"/>
    <n v="-0.7697188140632214"/>
    <s v="NO"/>
    <x v="944"/>
    <n v="31"/>
    <s v="ASALARIADO"/>
    <s v="26-35"/>
    <s v="4"/>
  </r>
  <r>
    <n v="1155"/>
    <s v="MUJER"/>
    <n v="479260"/>
    <s v="ASALARIADO"/>
    <s v="SECTOR PRIVADO"/>
    <s v="SI"/>
    <s v="NO"/>
    <x v="0"/>
    <n v="28"/>
    <n v="-0.21984167887937642"/>
    <s v="NO"/>
    <n v="-0.98144480429463388"/>
    <s v="NO"/>
    <x v="945"/>
    <n v="28"/>
    <s v="ASALARIADO"/>
    <s v="26-35"/>
    <s v="3"/>
  </r>
  <r>
    <n v="1156"/>
    <s v="MUJER"/>
    <n v="1235915"/>
    <s v="PENSIONADOS EN SU PROPIO SISTEMA"/>
    <s v="SECTOR PUBLICO"/>
    <s v="SI"/>
    <s v="NO"/>
    <x v="0"/>
    <n v="64"/>
    <n v="0.71323904363953727"/>
    <s v="NO"/>
    <n v="1.5592670784823162"/>
    <s v="NO"/>
    <x v="946"/>
    <n v="64"/>
    <s v="PENSIONADOS EN SU PROPIO SISTEMA"/>
    <s v="56+"/>
    <s v="4"/>
  </r>
  <r>
    <n v="1157"/>
    <s v="HOMBRE"/>
    <n v="454230.29"/>
    <s v="ASALARIADO"/>
    <s v="SECTOR PUBLICO"/>
    <s v="SI"/>
    <s v="NO"/>
    <x v="0"/>
    <n v="42"/>
    <n v="-0.25070744979378112"/>
    <s v="NO"/>
    <n v="6.6098167852911317E-3"/>
    <s v="NO"/>
    <x v="947"/>
    <n v="42"/>
    <s v="ASALARIADO"/>
    <s v="36-45"/>
    <s v="3"/>
  </r>
  <r>
    <n v="1158"/>
    <s v="HOMBRE"/>
    <n v="767326.7"/>
    <s v="ASALARIADO"/>
    <s v="SECTOR PUBLICO"/>
    <s v="SI"/>
    <s v="NO"/>
    <x v="0"/>
    <n v="37"/>
    <n v="0.13539219199921307"/>
    <s v="NO"/>
    <n v="-0.3462668336003964"/>
    <s v="NO"/>
    <x v="948"/>
    <n v="37"/>
    <s v="ASALARIADO"/>
    <s v="36-45"/>
    <s v="4"/>
  </r>
  <r>
    <n v="1159"/>
    <s v="HOMBRE"/>
    <n v="322474"/>
    <s v="TRABAJADOR INDEPENDIENTE"/>
    <s v="SECTOR PRIVADO"/>
    <s v="SI"/>
    <s v="NO"/>
    <x v="1"/>
    <n v="28"/>
    <n v="-0.41318474032858432"/>
    <s v="NO"/>
    <n v="-0.98144480429463388"/>
    <s v="NO"/>
    <x v="777"/>
    <n v="28"/>
    <s v="TRABAJADOR INDEPENDIENTE"/>
    <s v="26-35"/>
    <s v="2"/>
  </r>
  <r>
    <n v="1160"/>
    <s v="MUJER"/>
    <n v="400000"/>
    <s v="ASALARIADO"/>
    <s v="SECTOR PRIVADO"/>
    <s v="SI"/>
    <s v="NO"/>
    <x v="1"/>
    <n v="37"/>
    <n v="-0.31758236395625966"/>
    <s v="NO"/>
    <n v="-0.3462668336003964"/>
    <s v="NO"/>
    <x v="125"/>
    <n v="37"/>
    <s v="ASALARIADO"/>
    <s v="36-45"/>
    <s v="2"/>
  </r>
  <r>
    <n v="1161"/>
    <s v="HOMBRE"/>
    <n v="445799.84"/>
    <s v="ASALARIADO"/>
    <s v="SECTOR PRIVADO"/>
    <s v="SI"/>
    <s v="SI"/>
    <x v="0"/>
    <n v="34"/>
    <n v="-0.26110358855868659"/>
    <s v="NO"/>
    <n v="-0.55799282383180893"/>
    <s v="NO"/>
    <x v="949"/>
    <n v="34"/>
    <s v="ASALARIADO"/>
    <s v="26-35"/>
    <s v="3"/>
  </r>
  <r>
    <n v="1162"/>
    <s v="HOMBRE"/>
    <n v="297046"/>
    <s v="ASEGURADO VOLUNTARIO"/>
    <s v="SECTOR PRIVADO"/>
    <s v="SI"/>
    <s v="NO"/>
    <x v="0"/>
    <n v="48"/>
    <n v="-0.44454166866740574"/>
    <s v="NO"/>
    <n v="0.43006179724811616"/>
    <s v="NO"/>
    <x v="31"/>
    <n v="48"/>
    <s v="ASEGURADO VOLUNTARIO"/>
    <s v="46-55"/>
    <s v="1"/>
  </r>
  <r>
    <n v="1163"/>
    <s v="MUJER"/>
    <n v="627720.31000000006"/>
    <s v="ASALARIADO"/>
    <s v="SECTOR PRIVADO"/>
    <s v="SI"/>
    <s v="NO"/>
    <x v="0"/>
    <n v="20"/>
    <n v="-3.6765569793753554E-2"/>
    <s v="NO"/>
    <n v="-1.5460474449117341"/>
    <s v="NO"/>
    <x v="950"/>
    <n v="20"/>
    <s v="ASALARIADO"/>
    <s v="18-25"/>
    <s v="3"/>
  </r>
  <r>
    <n v="1164"/>
    <s v="HOMBRE"/>
    <n v="540000"/>
    <s v="ASALARIADO"/>
    <s v="SECTOR PRIVADO"/>
    <s v="SI"/>
    <s v="NO"/>
    <x v="0"/>
    <n v="28"/>
    <n v="-0.14493921595268086"/>
    <s v="NO"/>
    <n v="-0.98144480429463388"/>
    <s v="NO"/>
    <x v="551"/>
    <n v="28"/>
    <s v="ASALARIADO"/>
    <s v="26-35"/>
    <s v="3"/>
  </r>
  <r>
    <n v="1165"/>
    <s v="MUJER"/>
    <n v="475832.5"/>
    <s v="ASALARIADO"/>
    <s v="SECTOR PRIVADO"/>
    <s v="SI"/>
    <s v="NO"/>
    <x v="0"/>
    <n v="26"/>
    <n v="-0.22406835309210688"/>
    <s v="NO"/>
    <n v="-1.1225954644489089"/>
    <s v="NO"/>
    <x v="951"/>
    <n v="26"/>
    <s v="ASALARIADO"/>
    <s v="26-35"/>
    <s v="3"/>
  </r>
  <r>
    <n v="1166"/>
    <s v="HOMBRE"/>
    <n v="324516.38"/>
    <s v="ASALARIADO"/>
    <s v="SECTOR PUBLICO"/>
    <s v="SI"/>
    <s v="NO"/>
    <x v="0"/>
    <n v="54"/>
    <n v="-0.41066614809558755"/>
    <s v="NO"/>
    <n v="0.85351377771094117"/>
    <s v="NO"/>
    <x v="952"/>
    <n v="54"/>
    <s v="ASALARIADO"/>
    <s v="46-55"/>
    <s v="2"/>
  </r>
  <r>
    <n v="1167"/>
    <s v="MUJER"/>
    <n v="3300500"/>
    <s v="ASALARIADO"/>
    <s v="SECTOR PRIVADO"/>
    <s v="SI"/>
    <s v="NO"/>
    <x v="0"/>
    <n v="48"/>
    <n v="3.2592137130750283"/>
    <s v="ATIPICO"/>
    <n v="0.43006179724811616"/>
    <s v="NO"/>
    <x v="953"/>
    <n v="48"/>
    <s v="ASALARIADO"/>
    <s v="46-55"/>
    <s v="4"/>
  </r>
  <r>
    <n v="1168"/>
    <s v="HOMBRE"/>
    <n v="387626"/>
    <s v="TRABAJADOR INDEPENDIENTE"/>
    <s v="SECTOR PRIVADO"/>
    <s v="SI"/>
    <s v="NO"/>
    <x v="1"/>
    <n v="32"/>
    <n v="-0.33284155190909026"/>
    <s v="NO"/>
    <n v="-0.69914348398608395"/>
    <s v="NO"/>
    <x v="954"/>
    <n v="32"/>
    <s v="TRABAJADOR INDEPENDIENTE"/>
    <s v="26-35"/>
    <s v="2"/>
  </r>
  <r>
    <n v="1169"/>
    <s v="HOMBRE"/>
    <n v="802029"/>
    <s v="TRABAJADOR INDEPENDIENTE"/>
    <s v="SECTOR PRIVADO"/>
    <s v="SI"/>
    <s v="NO"/>
    <x v="0"/>
    <n v="60"/>
    <n v="0.17818586567753164"/>
    <s v="NO"/>
    <n v="1.2769657581737661"/>
    <s v="NO"/>
    <x v="955"/>
    <n v="60"/>
    <s v="TRABAJADOR INDEPENDIENTE"/>
    <s v="56+"/>
    <s v="4"/>
  </r>
  <r>
    <n v="1170"/>
    <s v="HOMBRE"/>
    <n v="331171"/>
    <s v="ASALARIADO"/>
    <s v="SECTOR PRIVADO"/>
    <s v="SI"/>
    <s v="NO"/>
    <x v="0"/>
    <n v="47"/>
    <n v="-0.40245990134153342"/>
    <s v="NO"/>
    <n v="0.35948646717097865"/>
    <s v="NO"/>
    <x v="956"/>
    <n v="47"/>
    <s v="ASALARIADO"/>
    <s v="46-55"/>
    <s v="2"/>
  </r>
  <r>
    <n v="1171"/>
    <s v="HOMBRE"/>
    <n v="3652052.72"/>
    <s v="PENSIONADOS EN SU PROPIO SISTEMA"/>
    <s v="SECTOR PUBLICO"/>
    <s v="SI"/>
    <s v="NO"/>
    <x v="0"/>
    <n v="67"/>
    <n v="3.6927363435751763"/>
    <s v="ATIPICO"/>
    <n v="1.7709930687137287"/>
    <s v="NO"/>
    <x v="957"/>
    <n v="67"/>
    <s v="PENSIONADOS EN SU PROPIO SISTEMA"/>
    <s v="56+"/>
    <s v="4"/>
  </r>
  <r>
    <n v="1172"/>
    <s v="HOMBRE"/>
    <n v="2036980.28"/>
    <s v="ASALARIADO"/>
    <s v="SECTOR PRIVADO"/>
    <s v="SI"/>
    <s v="NO"/>
    <x v="0"/>
    <n v="36"/>
    <n v="1.701084984322168"/>
    <s v="NO"/>
    <n v="-0.41684216367753391"/>
    <s v="NO"/>
    <x v="958"/>
    <n v="36"/>
    <s v="ASALARIADO"/>
    <s v="36-45"/>
    <s v="4"/>
  </r>
  <r>
    <n v="1173"/>
    <s v="HOMBRE"/>
    <n v="279463.71999999997"/>
    <s v="PENSIONADOS EN SU PROPIO SISTEMA"/>
    <s v="SECTOR PUBLICO"/>
    <s v="SI"/>
    <s v="NO"/>
    <x v="0"/>
    <n v="72"/>
    <n v="-0.46622352701226555"/>
    <s v="NO"/>
    <n v="2.1238697190994165"/>
    <s v="ATIPICO"/>
    <x v="959"/>
    <n v="72"/>
    <s v="PENSIONADOS EN SU PROPIO SISTEMA"/>
    <s v="56+"/>
    <s v="1"/>
  </r>
  <r>
    <n v="1174"/>
    <s v="HOMBRE"/>
    <n v="170013.99"/>
    <s v="ASALARIADO"/>
    <s v="SECTOR PRIVADO"/>
    <s v="SI"/>
    <s v="NO"/>
    <x v="0"/>
    <n v="40"/>
    <n v="-0.60119314083613506"/>
    <s v="NO"/>
    <n v="-0.13454084336898386"/>
    <s v="NO"/>
    <x v="960"/>
    <n v="40"/>
    <s v="ASALARIADO"/>
    <s v="36-45"/>
    <s v="1"/>
  </r>
  <r>
    <n v="1175"/>
    <s v="MUJER"/>
    <n v="307580"/>
    <s v="ASALARIADO"/>
    <s v="SECTOR PRIVADO"/>
    <s v="SI"/>
    <s v="NO"/>
    <x v="0"/>
    <n v="19"/>
    <n v="-0.43155150494547934"/>
    <s v="NO"/>
    <n v="-1.6166227749888715"/>
    <s v="NO"/>
    <x v="961"/>
    <n v="19"/>
    <s v="ASALARIADO"/>
    <s v="18-25"/>
    <s v="2"/>
  </r>
  <r>
    <n v="1176"/>
    <s v="HOMBRE"/>
    <n v="729689.4"/>
    <s v="ASALARIADO"/>
    <s v="SECTOR PRIVADO"/>
    <s v="SI"/>
    <s v="SI"/>
    <x v="0"/>
    <n v="38"/>
    <n v="8.8979178039533896E-2"/>
    <s v="NO"/>
    <n v="-0.27569150352325889"/>
    <s v="NO"/>
    <x v="962"/>
    <n v="38"/>
    <s v="ASALARIADO"/>
    <s v="36-45"/>
    <s v="4"/>
  </r>
  <r>
    <n v="1177"/>
    <s v="MUJER"/>
    <n v="287862.75"/>
    <s v="ASALARIADO"/>
    <s v="SECTOR PUBLICO"/>
    <s v="SI"/>
    <s v="NO"/>
    <x v="0"/>
    <n v="56"/>
    <n v="-0.45586613430243339"/>
    <s v="NO"/>
    <n v="0.99466443786521619"/>
    <s v="NO"/>
    <x v="963"/>
    <n v="56"/>
    <s v="ASALARIADO"/>
    <s v="56+"/>
    <s v="1"/>
  </r>
  <r>
    <n v="1178"/>
    <s v="HOMBRE"/>
    <n v="420583.35"/>
    <s v="ASALARIADO"/>
    <s v="SECTOR PRIVADO"/>
    <s v="SI"/>
    <s v="NO"/>
    <x v="0"/>
    <n v="42"/>
    <n v="-0.29219969009583496"/>
    <s v="NO"/>
    <n v="6.6098167852911317E-3"/>
    <s v="NO"/>
    <x v="964"/>
    <n v="42"/>
    <s v="ASALARIADO"/>
    <s v="36-45"/>
    <s v="3"/>
  </r>
  <r>
    <n v="1179"/>
    <s v="MUJER"/>
    <n v="716640"/>
    <s v="ASALARIADO"/>
    <s v="SECTOR PRIVADO"/>
    <s v="SI"/>
    <s v="NO"/>
    <x v="0"/>
    <n v="31"/>
    <n v="7.2887110214120282E-2"/>
    <s v="NO"/>
    <n v="-0.7697188140632214"/>
    <s v="NO"/>
    <x v="965"/>
    <n v="31"/>
    <s v="ASALARIADO"/>
    <s v="26-35"/>
    <s v="4"/>
  </r>
  <r>
    <n v="1180"/>
    <s v="HOMBRE"/>
    <n v="330000"/>
    <s v="ASALARIADO"/>
    <s v="SECTOR PRIVADO"/>
    <s v="SI"/>
    <s v="SI"/>
    <x v="1"/>
    <n v="56"/>
    <n v="-0.40390393795804908"/>
    <s v="NO"/>
    <n v="0.99466443786521619"/>
    <s v="NO"/>
    <x v="966"/>
    <n v="56"/>
    <s v="ASALARIADO"/>
    <s v="56+"/>
    <s v="2"/>
  </r>
  <r>
    <n v="1181"/>
    <s v="HOMBRE"/>
    <n v="389716.32"/>
    <s v="ASALARIADO"/>
    <s v="SECTOR PRIVADO"/>
    <s v="SI"/>
    <s v="NO"/>
    <x v="0"/>
    <n v="50"/>
    <n v="-0.3302638417295557"/>
    <s v="NO"/>
    <n v="0.57121245740239113"/>
    <s v="NO"/>
    <x v="967"/>
    <n v="50"/>
    <s v="ASALARIADO"/>
    <s v="46-55"/>
    <s v="2"/>
  </r>
  <r>
    <n v="1182"/>
    <s v="MUJER"/>
    <n v="297046"/>
    <s v="ASEGURADO VOLUNTARIO"/>
    <s v="SECTOR PRIVADO"/>
    <s v="SI"/>
    <s v="NO"/>
    <x v="0"/>
    <n v="42"/>
    <n v="-0.44454166866740574"/>
    <s v="NO"/>
    <n v="6.6098167852911317E-3"/>
    <s v="NO"/>
    <x v="31"/>
    <n v="42"/>
    <s v="ASEGURADO VOLUNTARIO"/>
    <s v="36-45"/>
    <s v="1"/>
  </r>
  <r>
    <n v="1183"/>
    <s v="MUJER"/>
    <n v="299647"/>
    <s v="ASEGURADO VOLUNTARIO"/>
    <s v="SECTOR PRIVADO"/>
    <s v="SI"/>
    <s v="NO"/>
    <x v="0"/>
    <n v="83"/>
    <n v="-0.44133420561056785"/>
    <s v="NO"/>
    <n v="2.9001983499479289"/>
    <s v="ATIPICO"/>
    <x v="65"/>
    <n v="83"/>
    <s v="ASEGURADO VOLUNTARIO"/>
    <s v="56+"/>
    <s v="1"/>
  </r>
  <r>
    <n v="1184"/>
    <s v="MUJER"/>
    <n v="530654.96"/>
    <s v="ASALARIADO"/>
    <s v="SECTOR PRIVADO"/>
    <s v="SI"/>
    <s v="NO"/>
    <x v="0"/>
    <n v="26"/>
    <n v="-0.15646319540853351"/>
    <s v="NO"/>
    <n v="-1.1225954644489089"/>
    <s v="NO"/>
    <x v="968"/>
    <n v="26"/>
    <s v="ASALARIADO"/>
    <s v="26-35"/>
    <s v="3"/>
  </r>
  <r>
    <n v="1185"/>
    <s v="MUJER"/>
    <n v="580000"/>
    <s v="ASALARIADO"/>
    <s v="SECTOR PRIVADO"/>
    <s v="SI"/>
    <s v="NO"/>
    <x v="0"/>
    <n v="29"/>
    <n v="-9.561260223737264E-2"/>
    <s v="NO"/>
    <n v="-0.91086947421749642"/>
    <s v="NO"/>
    <x v="565"/>
    <n v="29"/>
    <s v="ASALARIADO"/>
    <s v="26-35"/>
    <s v="3"/>
  </r>
  <r>
    <n v="1186"/>
    <s v="MUJER"/>
    <n v="590156.81999999995"/>
    <s v="ASALARIADO"/>
    <s v="SECTOR PRIVADO"/>
    <s v="SI"/>
    <s v="NO"/>
    <x v="0"/>
    <n v="27"/>
    <n v="-8.3087563819474769E-2"/>
    <s v="NO"/>
    <n v="-1.0520201343717714"/>
    <s v="NO"/>
    <x v="969"/>
    <n v="27"/>
    <s v="ASALARIADO"/>
    <s v="26-35"/>
    <s v="3"/>
  </r>
  <r>
    <n v="1187"/>
    <s v="MUJER"/>
    <n v="1136716.6599999999"/>
    <s v="ASALARIADO"/>
    <s v="SECTOR PRIVADO"/>
    <s v="SI"/>
    <s v="NO"/>
    <x v="0"/>
    <n v="27"/>
    <n v="0.59091108868004194"/>
    <s v="NO"/>
    <n v="-1.0520201343717714"/>
    <s v="NO"/>
    <x v="970"/>
    <n v="27"/>
    <s v="ASALARIADO"/>
    <s v="26-35"/>
    <s v="4"/>
  </r>
  <r>
    <n v="1188"/>
    <s v="HOMBRE"/>
    <n v="458557"/>
    <s v="TRABAJADOR INDEPENDIENTE"/>
    <s v="SECTOR PRIVADO"/>
    <s v="SI"/>
    <s v="NO"/>
    <x v="0"/>
    <n v="42"/>
    <n v="-0.24537190097307707"/>
    <s v="NO"/>
    <n v="6.6098167852911317E-3"/>
    <s v="NO"/>
    <x v="411"/>
    <n v="42"/>
    <s v="TRABAJADOR INDEPENDIENTE"/>
    <s v="36-45"/>
    <s v="3"/>
  </r>
  <r>
    <n v="1189"/>
    <s v="HOMBRE"/>
    <n v="1273490.6299999999"/>
    <s v="ASALARIADO"/>
    <s v="SECTOR PRIVADO"/>
    <s v="SI"/>
    <s v="NO"/>
    <x v="0"/>
    <n v="27"/>
    <n v="0.75957600829252092"/>
    <s v="NO"/>
    <n v="-1.0520201343717714"/>
    <s v="NO"/>
    <x v="971"/>
    <n v="27"/>
    <s v="ASALARIADO"/>
    <s v="26-35"/>
    <s v="4"/>
  </r>
  <r>
    <n v="1190"/>
    <s v="HOMBRE"/>
    <n v="403983"/>
    <s v="TRABAJADOR INDEPENDIENTE"/>
    <s v="SECTOR PRIVADO"/>
    <s v="SI"/>
    <s v="NO"/>
    <x v="1"/>
    <n v="43"/>
    <n v="-0.31267066639555785"/>
    <s v="NO"/>
    <n v="7.7185146862428639E-2"/>
    <s v="NO"/>
    <x v="239"/>
    <n v="43"/>
    <s v="TRABAJADOR INDEPENDIENTE"/>
    <s v="36-45"/>
    <s v="2"/>
  </r>
  <r>
    <n v="1191"/>
    <s v="HOMBRE"/>
    <n v="1646695"/>
    <s v="ASALARIADO"/>
    <s v="SECTOR PUBLICO"/>
    <s v="SI"/>
    <s v="NO"/>
    <x v="1"/>
    <n v="54"/>
    <n v="1.2197987031888953"/>
    <s v="NO"/>
    <n v="0.85351377771094117"/>
    <s v="NO"/>
    <x v="972"/>
    <n v="54"/>
    <s v="ASALARIADO"/>
    <s v="46-55"/>
    <s v="4"/>
  </r>
  <r>
    <n v="1192"/>
    <s v="MUJER"/>
    <n v="634764"/>
    <s v="PENSIONADOS EN SU PROPIO SISTEMA"/>
    <s v="SECTOR PUBLICO"/>
    <s v="SI"/>
    <s v="NO"/>
    <x v="0"/>
    <n v="69"/>
    <n v="-2.8079535399744136E-2"/>
    <s v="NO"/>
    <n v="1.9121437288680037"/>
    <s v="NO"/>
    <x v="973"/>
    <n v="69"/>
    <s v="PENSIONADOS EN SU PROPIO SISTEMA"/>
    <s v="56+"/>
    <s v="3"/>
  </r>
  <r>
    <n v="1193"/>
    <s v="HOMBRE"/>
    <n v="303131"/>
    <s v="PENSIONADOS EN SU PROPIO SISTEMA"/>
    <s v="SECTOR PUBLICO"/>
    <s v="SI"/>
    <s v="NO"/>
    <x v="0"/>
    <n v="88"/>
    <n v="-0.43703785755596453"/>
    <s v="NO"/>
    <n v="3.2530750003336162"/>
    <s v="ATIPICO"/>
    <x v="974"/>
    <n v="88"/>
    <s v="PENSIONADOS EN SU PROPIO SISTEMA"/>
    <s v="56+"/>
    <s v="2"/>
  </r>
  <r>
    <n v="1194"/>
    <s v="MUJER"/>
    <n v="298751"/>
    <s v="TRABAJADOR INDEPENDIENTE"/>
    <s v="SECTOR PRIVADO"/>
    <s v="SI"/>
    <s v="NO"/>
    <x v="1"/>
    <n v="36"/>
    <n v="-0.44243912175779077"/>
    <s v="NO"/>
    <n v="-0.41684216367753391"/>
    <s v="NO"/>
    <x v="975"/>
    <n v="36"/>
    <s v="TRABAJADOR INDEPENDIENTE"/>
    <s v="36-45"/>
    <s v="1"/>
  </r>
  <r>
    <n v="1195"/>
    <s v="MUJER"/>
    <n v="220000"/>
    <s v="ASALARIADO"/>
    <s v="SECTOR PRIVADO"/>
    <s v="SI"/>
    <s v="NO"/>
    <x v="0"/>
    <n v="25"/>
    <n v="-0.53955212567514677"/>
    <s v="NO"/>
    <n v="-1.1931707945260464"/>
    <s v="NO"/>
    <x v="437"/>
    <n v="25"/>
    <s v="ASALARIADO"/>
    <s v="18-25"/>
    <s v="1"/>
  </r>
  <r>
    <n v="1196"/>
    <s v="HOMBRE"/>
    <n v="446228"/>
    <s v="ASALARIADO"/>
    <s v="SECTOR PRIVADO"/>
    <s v="SI"/>
    <s v="NO"/>
    <x v="0"/>
    <n v="30"/>
    <n v="-0.26057559648547796"/>
    <s v="NO"/>
    <n v="-0.84029414414035897"/>
    <s v="NO"/>
    <x v="976"/>
    <n v="30"/>
    <s v="ASALARIADO"/>
    <s v="26-35"/>
    <s v="3"/>
  </r>
  <r>
    <n v="1197"/>
    <s v="HOMBRE"/>
    <n v="24000"/>
    <s v="ASALARIADO"/>
    <s v="SECTOR PRIVADO"/>
    <s v="SI"/>
    <s v="SI"/>
    <x v="0"/>
    <n v="35"/>
    <n v="-0.78125253288015706"/>
    <s v="NO"/>
    <n v="-0.48741749375467142"/>
    <s v="NO"/>
    <x v="977"/>
    <n v="35"/>
    <s v="ASALARIADO"/>
    <s v="26-35"/>
    <s v="1"/>
  </r>
  <r>
    <n v="1198"/>
    <s v="HOMBRE"/>
    <n v="120159.3"/>
    <s v="ASALARIADO"/>
    <s v="SECTOR PRIVADO"/>
    <s v="SI"/>
    <s v="NO"/>
    <x v="0"/>
    <n v="66"/>
    <n v="-0.66267221672429599"/>
    <s v="NO"/>
    <n v="1.7004177386365913"/>
    <s v="NO"/>
    <x v="978"/>
    <n v="66"/>
    <s v="ASALARIADO"/>
    <s v="56+"/>
    <s v="1"/>
  </r>
  <r>
    <n v="1199"/>
    <s v="HOMBRE"/>
    <n v="296822.51"/>
    <s v="ASALARIADO"/>
    <s v="SECTOR PRIVADO"/>
    <s v="SI"/>
    <s v="SI"/>
    <x v="0"/>
    <n v="27"/>
    <n v="-0.44481726878988659"/>
    <s v="NO"/>
    <n v="-1.0520201343717714"/>
    <s v="NO"/>
    <x v="979"/>
    <n v="27"/>
    <s v="ASALARIADO"/>
    <s v="26-35"/>
    <s v="1"/>
  </r>
  <r>
    <n v="1200"/>
    <s v="MUJER"/>
    <n v="278031"/>
    <s v="ASEGURADO VOLUNTARIO"/>
    <s v="SECTOR PRIVADO"/>
    <s v="SI"/>
    <s v="NO"/>
    <x v="1"/>
    <n v="46"/>
    <n v="-0.46799030766232042"/>
    <s v="NO"/>
    <n v="0.28891113709384114"/>
    <s v="NO"/>
    <x v="980"/>
    <n v="46"/>
    <s v="ASEGURADO VOLUNTARIO"/>
    <s v="46-55"/>
    <s v="1"/>
  </r>
  <r>
    <n v="1201"/>
    <s v="HOMBRE"/>
    <n v="305704"/>
    <s v="TRABAJADOR INDEPENDIENTE"/>
    <s v="SECTOR PRIVADO"/>
    <s v="SI"/>
    <s v="NO"/>
    <x v="1"/>
    <n v="62"/>
    <n v="-0.43386492312872732"/>
    <s v="NO"/>
    <n v="1.4181164183280413"/>
    <s v="NO"/>
    <x v="543"/>
    <n v="62"/>
    <s v="TRABAJADOR INDEPENDIENTE"/>
    <s v="56+"/>
    <s v="2"/>
  </r>
  <r>
    <n v="1202"/>
    <s v="MUJER"/>
    <n v="164917"/>
    <s v="ASALARIADO"/>
    <s v="SECTOR PUBLICO"/>
    <s v="SI"/>
    <s v="NO"/>
    <x v="0"/>
    <n v="42"/>
    <n v="-0.60747857225715485"/>
    <s v="NO"/>
    <n v="6.6098167852911317E-3"/>
    <s v="NO"/>
    <x v="981"/>
    <n v="42"/>
    <s v="ASALARIADO"/>
    <s v="36-45"/>
    <s v="1"/>
  </r>
  <r>
    <n v="1203"/>
    <s v="HOMBRE"/>
    <n v="278030"/>
    <s v="CONVENIOS ESPECIALES DE TRABAJADORES INDEPENDIENTES"/>
    <s v="SECTOR PRIVADO"/>
    <s v="SI"/>
    <s v="NO"/>
    <x v="1"/>
    <n v="68"/>
    <n v="-0.46799154082766331"/>
    <s v="NO"/>
    <n v="1.8415683987908662"/>
    <s v="NO"/>
    <x v="20"/>
    <n v="68"/>
    <s v="CONVENIOS ESPECIALES DE TRABAJADORES INDEPENDIENTES"/>
    <s v="56+"/>
    <s v="1"/>
  </r>
  <r>
    <n v="1204"/>
    <s v="HOMBRE"/>
    <n v="297046"/>
    <s v="TRABAJADOR INDEPENDIENTE"/>
    <s v="SECTOR PRIVADO"/>
    <s v="SI"/>
    <s v="SI"/>
    <x v="1"/>
    <n v="51"/>
    <n v="-0.44454166866740574"/>
    <s v="NO"/>
    <n v="0.64178778747952869"/>
    <s v="NO"/>
    <x v="31"/>
    <n v="51"/>
    <s v="TRABAJADOR INDEPENDIENTE"/>
    <s v="46-55"/>
    <s v="1"/>
  </r>
  <r>
    <n v="1205"/>
    <s v="HOMBRE"/>
    <n v="1489400.5"/>
    <s v="ASALARIADO"/>
    <s v="SECTOR PUBLICO"/>
    <s v="SI"/>
    <s v="NO"/>
    <x v="0"/>
    <n v="33"/>
    <n v="1.0258285771628315"/>
    <s v="NO"/>
    <n v="-0.62856815390894638"/>
    <s v="NO"/>
    <x v="982"/>
    <n v="33"/>
    <s v="ASALARIADO"/>
    <s v="26-35"/>
    <s v="4"/>
  </r>
  <r>
    <n v="1206"/>
    <s v="HOMBRE"/>
    <n v="355741"/>
    <s v="TRABAJADOR INDEPENDIENTE"/>
    <s v="SECTOR PRIVADO"/>
    <s v="SI"/>
    <s v="NO"/>
    <x v="1"/>
    <n v="66"/>
    <n v="-0.37216102886690533"/>
    <s v="NO"/>
    <n v="1.7004177386365913"/>
    <s v="NO"/>
    <x v="983"/>
    <n v="66"/>
    <s v="TRABAJADOR INDEPENDIENTE"/>
    <s v="56+"/>
    <s v="2"/>
  </r>
  <r>
    <n v="1207"/>
    <s v="MUJER"/>
    <n v="314828.5"/>
    <s v="ASALARIADO"/>
    <s v="SECTOR PRIVADO"/>
    <s v="SI"/>
    <s v="SI"/>
    <x v="0"/>
    <n v="22"/>
    <n v="-0.42261290595759404"/>
    <s v="NO"/>
    <n v="-1.4048967847574589"/>
    <s v="NO"/>
    <x v="984"/>
    <n v="22"/>
    <s v="ASALARIADO"/>
    <s v="18-25"/>
    <s v="2"/>
  </r>
  <r>
    <n v="1208"/>
    <s v="MUJER"/>
    <n v="297045"/>
    <s v="ASEGURADO VOLUNTARIO"/>
    <s v="SECTOR PRIVADO"/>
    <s v="SI"/>
    <s v="NO"/>
    <x v="0"/>
    <n v="49"/>
    <n v="-0.44454290183274864"/>
    <s v="NO"/>
    <n v="0.50063712732525367"/>
    <s v="NO"/>
    <x v="166"/>
    <n v="49"/>
    <s v="ASEGURADO VOLUNTARIO"/>
    <s v="46-55"/>
    <s v="1"/>
  </r>
  <r>
    <n v="1209"/>
    <s v="HOMBRE"/>
    <n v="3355438.16"/>
    <s v="ASALARIADO"/>
    <s v="SECTOR PUBLICO"/>
    <s v="SI"/>
    <s v="NO"/>
    <x v="0"/>
    <n v="34"/>
    <n v="3.3269615479887737"/>
    <s v="ATIPICO"/>
    <n v="-0.55799282383180893"/>
    <s v="NO"/>
    <x v="985"/>
    <n v="34"/>
    <s v="ASALARIADO"/>
    <s v="26-35"/>
    <s v="4"/>
  </r>
  <r>
    <n v="1210"/>
    <s v="HOMBRE"/>
    <n v="278030"/>
    <s v="CONVENIOS ESPECIALES DE TRABAJADORES INDEPENDIENTES"/>
    <s v="SECTOR PRIVADO"/>
    <s v="SI"/>
    <s v="NO"/>
    <x v="0"/>
    <n v="42"/>
    <n v="-0.46799154082766331"/>
    <s v="NO"/>
    <n v="6.6098167852911317E-3"/>
    <s v="NO"/>
    <x v="20"/>
    <n v="42"/>
    <s v="CONVENIOS ESPECIALES DE TRABAJADORES INDEPENDIENTES"/>
    <s v="36-45"/>
    <s v="1"/>
  </r>
  <r>
    <n v="1211"/>
    <s v="HOMBRE"/>
    <n v="1177801"/>
    <s v="PENSIONADOS EN SU PROPIO SISTEMA"/>
    <s v="SECTOR PUBLICO"/>
    <s v="SI"/>
    <s v="NO"/>
    <x v="0"/>
    <n v="82"/>
    <n v="0.64157487290325177"/>
    <s v="NO"/>
    <n v="2.8296230198707915"/>
    <s v="ATIPICO"/>
    <x v="986"/>
    <n v="82"/>
    <s v="PENSIONADOS EN SU PROPIO SISTEMA"/>
    <s v="56+"/>
    <s v="4"/>
  </r>
  <r>
    <n v="1212"/>
    <s v="HOMBRE"/>
    <n v="297046"/>
    <s v="TRABAJADOR INDEPENDIENTE"/>
    <s v="SECTOR PRIVADO"/>
    <s v="SI"/>
    <s v="NO"/>
    <x v="0"/>
    <n v="38"/>
    <n v="-0.44454166866740574"/>
    <s v="NO"/>
    <n v="-0.27569150352325889"/>
    <s v="NO"/>
    <x v="31"/>
    <n v="38"/>
    <s v="TRABAJADOR INDEPENDIENTE"/>
    <s v="36-45"/>
    <s v="1"/>
  </r>
  <r>
    <n v="1213"/>
    <s v="HOMBRE"/>
    <n v="278030"/>
    <s v="CONVENIOS ESPECIALES DE TRABAJADORES INDEPENDIENTES"/>
    <s v="SECTOR PRIVADO"/>
    <s v="SI"/>
    <s v="NO"/>
    <x v="0"/>
    <n v="64"/>
    <n v="-0.46799154082766331"/>
    <s v="NO"/>
    <n v="1.5592670784823162"/>
    <s v="NO"/>
    <x v="20"/>
    <n v="64"/>
    <s v="CONVENIOS ESPECIALES DE TRABAJADORES INDEPENDIENTES"/>
    <s v="56+"/>
    <s v="1"/>
  </r>
  <r>
    <n v="1214"/>
    <s v="HOMBRE"/>
    <n v="3580557"/>
    <s v="PENSIONADOS EN SU PROPIO SISTEMA"/>
    <s v="SECTOR PUBLICO"/>
    <s v="SI"/>
    <s v="NO"/>
    <x v="0"/>
    <n v="82"/>
    <n v="3.6045702995067304"/>
    <s v="ATIPICO"/>
    <n v="2.8296230198707915"/>
    <s v="ATIPICO"/>
    <x v="987"/>
    <n v="82"/>
    <s v="PENSIONADOS EN SU PROPIO SISTEMA"/>
    <s v="56+"/>
    <s v="4"/>
  </r>
  <r>
    <n v="1215"/>
    <s v="HOMBRE"/>
    <n v="159780"/>
    <s v="ASALARIADO"/>
    <s v="SECTOR PRIVADO"/>
    <s v="SI"/>
    <s v="SI"/>
    <x v="1"/>
    <n v="37"/>
    <n v="-0.61381334262354326"/>
    <s v="NO"/>
    <n v="-0.3462668336003964"/>
    <s v="NO"/>
    <x v="988"/>
    <n v="37"/>
    <s v="ASALARIADO"/>
    <s v="36-45"/>
    <s v="1"/>
  </r>
  <r>
    <n v="1216"/>
    <s v="HOMBRE"/>
    <n v="592110"/>
    <s v="ASALARIADO"/>
    <s v="SECTOR PRIVADO"/>
    <s v="SI"/>
    <s v="NO"/>
    <x v="0"/>
    <n v="21"/>
    <n v="-8.0678969935063072E-2"/>
    <s v="NO"/>
    <n v="-1.4754721148345964"/>
    <s v="NO"/>
    <x v="989"/>
    <n v="21"/>
    <s v="ASALARIADO"/>
    <s v="18-25"/>
    <s v="3"/>
  </r>
  <r>
    <n v="1217"/>
    <s v="HOMBRE"/>
    <n v="640705.61"/>
    <s v="ASALARIADO"/>
    <s v="SECTOR PRIVADO"/>
    <s v="SI"/>
    <s v="SI"/>
    <x v="0"/>
    <n v="25"/>
    <n v="-2.0752547866818839E-2"/>
    <s v="NO"/>
    <n v="-1.1931707945260464"/>
    <s v="NO"/>
    <x v="990"/>
    <n v="25"/>
    <s v="ASALARIADO"/>
    <s v="18-25"/>
    <s v="3"/>
  </r>
  <r>
    <n v="1218"/>
    <s v="HOMBRE"/>
    <n v="3000000"/>
    <s v="ASALARIADO"/>
    <s v="SECTOR PRIVADO"/>
    <s v="SI"/>
    <s v="NO"/>
    <x v="0"/>
    <n v="53"/>
    <n v="2.8886475275387755"/>
    <s v="ATIPICO"/>
    <n v="0.78293844763380371"/>
    <s v="NO"/>
    <x v="991"/>
    <n v="53"/>
    <s v="ASALARIADO"/>
    <s v="46-55"/>
    <s v="4"/>
  </r>
  <r>
    <n v="1219"/>
    <s v="HOMBRE"/>
    <n v="286990.48"/>
    <s v="ASALARIADO"/>
    <s v="SECTOR PRIVADO"/>
    <s v="SI"/>
    <s v="NO"/>
    <x v="0"/>
    <n v="20"/>
    <n v="-0.45694178743606967"/>
    <s v="NO"/>
    <n v="-1.5460474449117341"/>
    <s v="NO"/>
    <x v="992"/>
    <n v="20"/>
    <s v="ASALARIADO"/>
    <s v="18-25"/>
    <s v="1"/>
  </r>
  <r>
    <n v="1220"/>
    <s v="MUJER"/>
    <n v="297046"/>
    <s v="ASEGURADO VOLUNTARIO"/>
    <s v="SECTOR PRIVADO"/>
    <s v="SI"/>
    <s v="SI"/>
    <x v="0"/>
    <n v="19"/>
    <n v="-0.44454166866740574"/>
    <s v="NO"/>
    <n v="-1.6166227749888715"/>
    <s v="NO"/>
    <x v="31"/>
    <n v="19"/>
    <s v="ASEGURADO VOLUNTARIO"/>
    <s v="18-25"/>
    <s v="1"/>
  </r>
  <r>
    <n v="1221"/>
    <s v="MUJER"/>
    <n v="486139.05"/>
    <s v="ASALARIADO"/>
    <s v="SECTOR PRIVADO"/>
    <s v="SI"/>
    <s v="NO"/>
    <x v="0"/>
    <n v="48"/>
    <n v="-0.21135867282741916"/>
    <s v="NO"/>
    <n v="0.43006179724811616"/>
    <s v="NO"/>
    <x v="993"/>
    <n v="48"/>
    <s v="ASALARIADO"/>
    <s v="46-55"/>
    <s v="3"/>
  </r>
  <r>
    <n v="1222"/>
    <s v="HOMBRE"/>
    <n v="404181.98"/>
    <s v="ASALARIADO"/>
    <s v="SECTOR PRIVADO"/>
    <s v="SI"/>
    <s v="SI"/>
    <x v="0"/>
    <n v="57"/>
    <n v="-0.31242529115563106"/>
    <s v="NO"/>
    <n v="1.0652397679423538"/>
    <s v="NO"/>
    <x v="994"/>
    <n v="57"/>
    <s v="ASALARIADO"/>
    <s v="56+"/>
    <s v="2"/>
  </r>
  <r>
    <n v="1223"/>
    <s v="HOMBRE"/>
    <n v="297046"/>
    <s v="ASEGURADO VOLUNTARIO"/>
    <s v="SECTOR PRIVADO"/>
    <s v="SI"/>
    <s v="NO"/>
    <x v="0"/>
    <n v="31"/>
    <n v="-0.44454166866740574"/>
    <s v="NO"/>
    <n v="-0.7697188140632214"/>
    <s v="NO"/>
    <x v="31"/>
    <n v="31"/>
    <s v="ASEGURADO VOLUNTARIO"/>
    <s v="26-35"/>
    <s v="1"/>
  </r>
  <r>
    <n v="1224"/>
    <s v="MUJER"/>
    <n v="227097.48"/>
    <s v="ASALARIADO"/>
    <s v="SECTOR PRIVADO"/>
    <s v="SI"/>
    <s v="NO"/>
    <x v="0"/>
    <n v="36"/>
    <n v="-0.53079975931734358"/>
    <s v="NO"/>
    <n v="-0.41684216367753391"/>
    <s v="NO"/>
    <x v="995"/>
    <n v="36"/>
    <s v="ASALARIADO"/>
    <s v="36-45"/>
    <s v="1"/>
  </r>
  <r>
    <n v="1225"/>
    <s v="HOMBRE"/>
    <n v="415869"/>
    <s v="TRABAJADOR INDEPENDIENTE"/>
    <s v="SECTOR PRIVADO"/>
    <s v="SI"/>
    <s v="SI"/>
    <x v="1"/>
    <n v="61"/>
    <n v="-0.298013263130054"/>
    <s v="NO"/>
    <n v="1.3475410882509038"/>
    <s v="NO"/>
    <x v="996"/>
    <n v="61"/>
    <s v="TRABAJADOR INDEPENDIENTE"/>
    <s v="56+"/>
    <s v="3"/>
  </r>
  <r>
    <n v="1226"/>
    <s v="MUJER"/>
    <n v="418017"/>
    <s v="ASALARIADO"/>
    <s v="SECTOR PRIVADO"/>
    <s v="SI"/>
    <s v="NO"/>
    <x v="0"/>
    <n v="33"/>
    <n v="-0.29536442397354196"/>
    <s v="NO"/>
    <n v="-0.62856815390894638"/>
    <s v="NO"/>
    <x v="997"/>
    <n v="33"/>
    <s v="ASALARIADO"/>
    <s v="26-35"/>
    <s v="3"/>
  </r>
  <r>
    <n v="1227"/>
    <s v="HOMBRE"/>
    <n v="403320.12"/>
    <s v="ASALARIADO"/>
    <s v="SECTOR PRIVADO"/>
    <s v="SI"/>
    <s v="NO"/>
    <x v="0"/>
    <n v="40"/>
    <n v="-0.31348810703804797"/>
    <s v="NO"/>
    <n v="-0.13454084336898386"/>
    <s v="NO"/>
    <x v="998"/>
    <n v="40"/>
    <s v="ASALARIADO"/>
    <s v="36-45"/>
    <s v="2"/>
  </r>
  <r>
    <n v="1228"/>
    <s v="MUJER"/>
    <n v="293611"/>
    <s v="TRABAJADOR INDEPENDIENTE"/>
    <s v="SECTOR PRIVADO"/>
    <s v="SI"/>
    <s v="NO"/>
    <x v="0"/>
    <n v="29"/>
    <n v="-0.44877759162020786"/>
    <s v="NO"/>
    <n v="-0.91086947421749642"/>
    <s v="NO"/>
    <x v="999"/>
    <n v="29"/>
    <s v="TRABAJADOR INDEPENDIENTE"/>
    <s v="26-35"/>
    <s v="1"/>
  </r>
  <r>
    <n v="1229"/>
    <s v="HOMBRE"/>
    <n v="404463"/>
    <s v="TRABAJADOR INDEPENDIENTE"/>
    <s v="SECTOR PRIVADO"/>
    <s v="SI"/>
    <s v="NO"/>
    <x v="1"/>
    <n v="57"/>
    <n v="-0.31207874703097416"/>
    <s v="NO"/>
    <n v="1.0652397679423538"/>
    <s v="NO"/>
    <x v="385"/>
    <n v="57"/>
    <s v="TRABAJADOR INDEPENDIENTE"/>
    <s v="56+"/>
    <s v="2"/>
  </r>
  <r>
    <n v="1230"/>
    <s v="HOMBRE"/>
    <n v="790612.8"/>
    <s v="ASALARIADO"/>
    <s v="SECTOR PRIVADO"/>
    <s v="SI"/>
    <s v="NO"/>
    <x v="0"/>
    <n v="45"/>
    <n v="0.16410780349011417"/>
    <s v="NO"/>
    <n v="0.21833580701670366"/>
    <s v="NO"/>
    <x v="1000"/>
    <n v="45"/>
    <s v="ASALARIADO"/>
    <s v="36-45"/>
    <s v="4"/>
  </r>
  <r>
    <n v="1231"/>
    <s v="MUJER"/>
    <n v="351475.79"/>
    <s v="ASALARIADO"/>
    <s v="SECTOR PRIVADO"/>
    <s v="SI"/>
    <s v="NO"/>
    <x v="0"/>
    <n v="33"/>
    <n v="-0.3774207380190221"/>
    <s v="NO"/>
    <n v="-0.62856815390894638"/>
    <s v="NO"/>
    <x v="1001"/>
    <n v="33"/>
    <s v="ASALARIADO"/>
    <s v="26-35"/>
    <s v="2"/>
  </r>
  <r>
    <n v="1232"/>
    <s v="HOMBRE"/>
    <n v="140000"/>
    <s v="ASALARIADO"/>
    <s v="SECTOR PRIVADO"/>
    <s v="SI"/>
    <s v="NO"/>
    <x v="0"/>
    <n v="24"/>
    <n v="-0.63820535310576321"/>
    <s v="NO"/>
    <n v="-1.263746124603184"/>
    <s v="NO"/>
    <x v="282"/>
    <n v="24"/>
    <s v="ASALARIADO"/>
    <s v="18-25"/>
    <s v="1"/>
  </r>
  <r>
    <n v="1233"/>
    <s v="HOMBRE"/>
    <n v="367656"/>
    <s v="ASALARIADO"/>
    <s v="SECTOR PRIVADO"/>
    <s v="SI"/>
    <s v="NO"/>
    <x v="0"/>
    <n v="46"/>
    <n v="-0.3574678638064579"/>
    <s v="NO"/>
    <n v="0.28891113709384114"/>
    <s v="NO"/>
    <x v="1002"/>
    <n v="46"/>
    <s v="ASALARIADO"/>
    <s v="46-55"/>
    <s v="2"/>
  </r>
  <r>
    <n v="1234"/>
    <s v="HOMBRE"/>
    <n v="437356.05"/>
    <s v="ASALARIADO"/>
    <s v="SECTOR PRIVADO"/>
    <s v="SI"/>
    <s v="SI"/>
    <x v="0"/>
    <n v="29"/>
    <n v="-0.27151617774926617"/>
    <s v="NO"/>
    <n v="-0.91086947421749642"/>
    <s v="NO"/>
    <x v="1003"/>
    <n v="29"/>
    <s v="ASALARIADO"/>
    <s v="26-35"/>
    <s v="3"/>
  </r>
  <r>
    <n v="1235"/>
    <s v="MUJER"/>
    <n v="650000"/>
    <s v="ASALARIADO"/>
    <s v="SECTOR PRIVADO"/>
    <s v="SI"/>
    <s v="NO"/>
    <x v="0"/>
    <n v="39"/>
    <n v="-9.2910282355832298E-3"/>
    <s v="NO"/>
    <n v="-0.20511617344612137"/>
    <s v="NO"/>
    <x v="613"/>
    <n v="39"/>
    <s v="ASALARIADO"/>
    <s v="36-45"/>
    <s v="3"/>
  </r>
  <r>
    <n v="1236"/>
    <s v="HOMBRE"/>
    <n v="297046"/>
    <s v="TRABAJADOR INDEPENDIENTE"/>
    <s v="SECTOR PRIVADO"/>
    <s v="SI"/>
    <s v="NO"/>
    <x v="1"/>
    <n v="30"/>
    <n v="-0.44454166866740574"/>
    <s v="NO"/>
    <n v="-0.84029414414035897"/>
    <s v="NO"/>
    <x v="31"/>
    <n v="30"/>
    <s v="TRABAJADOR INDEPENDIENTE"/>
    <s v="26-35"/>
    <s v="1"/>
  </r>
  <r>
    <n v="1237"/>
    <s v="MUJER"/>
    <n v="694194"/>
    <s v="ASALARIADO"/>
    <s v="SECTOR PUBLICO"/>
    <s v="SI"/>
    <s v="NO"/>
    <x v="0"/>
    <n v="33"/>
    <n v="4.5207480927775066E-2"/>
    <s v="NO"/>
    <n v="-0.62856815390894638"/>
    <s v="NO"/>
    <x v="1004"/>
    <n v="33"/>
    <s v="ASALARIADO"/>
    <s v="26-35"/>
    <s v="3"/>
  </r>
  <r>
    <n v="1238"/>
    <s v="HOMBRE"/>
    <n v="297046"/>
    <s v="ASEGURADO VOLUNTARIO"/>
    <s v="SECTOR PRIVADO"/>
    <s v="SI"/>
    <s v="SI"/>
    <x v="0"/>
    <n v="26"/>
    <n v="-0.44454166866740574"/>
    <s v="NO"/>
    <n v="-1.1225954644489089"/>
    <s v="NO"/>
    <x v="31"/>
    <n v="26"/>
    <s v="ASEGURADO VOLUNTARIO"/>
    <s v="26-35"/>
    <s v="1"/>
  </r>
  <r>
    <n v="1239"/>
    <s v="MUJER"/>
    <n v="1990669.08"/>
    <s v="ASALARIADO"/>
    <s v="SECTOR PUBLICO"/>
    <s v="SI"/>
    <s v="NO"/>
    <x v="0"/>
    <n v="38"/>
    <n v="1.6439756174948585"/>
    <s v="NO"/>
    <n v="-0.27569150352325889"/>
    <s v="NO"/>
    <x v="1005"/>
    <n v="38"/>
    <s v="ASALARIADO"/>
    <s v="36-45"/>
    <s v="4"/>
  </r>
  <r>
    <n v="1240"/>
    <s v="HOMBRE"/>
    <n v="716480.5"/>
    <s v="ASALARIADO"/>
    <s v="SECTOR PUBLICO"/>
    <s v="SI"/>
    <s v="NO"/>
    <x v="0"/>
    <n v="59"/>
    <n v="7.269042034193049E-2"/>
    <s v="NO"/>
    <n v="1.2063904280966287"/>
    <s v="NO"/>
    <x v="1006"/>
    <n v="59"/>
    <s v="ASALARIADO"/>
    <s v="56+"/>
    <s v="4"/>
  </r>
  <r>
    <n v="1241"/>
    <s v="HOMBRE"/>
    <n v="629602.69999999995"/>
    <s v="ASALARIADO"/>
    <s v="SECTOR PRIVADO"/>
    <s v="SI"/>
    <s v="NO"/>
    <x v="0"/>
    <n v="36"/>
    <n v="-3.4444271683964703E-2"/>
    <s v="NO"/>
    <n v="-0.41684216367753391"/>
    <s v="NO"/>
    <x v="1007"/>
    <n v="36"/>
    <s v="ASALARIADO"/>
    <s v="36-45"/>
    <s v="3"/>
  </r>
  <r>
    <n v="1242"/>
    <s v="MUJER"/>
    <n v="139857.5"/>
    <s v="ASALARIADO"/>
    <s v="SECTOR PRIVADO"/>
    <s v="SI"/>
    <s v="NO"/>
    <x v="0"/>
    <n v="33"/>
    <n v="-0.63838107916712394"/>
    <s v="NO"/>
    <n v="-0.62856815390894638"/>
    <s v="NO"/>
    <x v="1008"/>
    <n v="33"/>
    <s v="ASALARIADO"/>
    <s v="26-35"/>
    <s v="1"/>
  </r>
  <r>
    <n v="1243"/>
    <s v="MUJER"/>
    <n v="627456"/>
    <s v="ASALARIADO"/>
    <s v="SECTOR PRIVADO"/>
    <s v="SI"/>
    <s v="NO"/>
    <x v="0"/>
    <n v="50"/>
    <n v="-3.7091507725530951E-2"/>
    <s v="NO"/>
    <n v="0.57121245740239113"/>
    <s v="NO"/>
    <x v="1009"/>
    <n v="50"/>
    <s v="ASALARIADO"/>
    <s v="46-55"/>
    <s v="3"/>
  </r>
  <r>
    <n v="1244"/>
    <s v="HOMBRE"/>
    <n v="387148.05"/>
    <s v="ASALARIADO"/>
    <s v="SECTOR PRIVADO"/>
    <s v="SI"/>
    <s v="NO"/>
    <x v="0"/>
    <n v="61"/>
    <n v="-0.33343094328472106"/>
    <s v="NO"/>
    <n v="1.3475410882509038"/>
    <s v="NO"/>
    <x v="1010"/>
    <n v="61"/>
    <s v="ASALARIADO"/>
    <s v="56+"/>
    <s v="2"/>
  </r>
  <r>
    <n v="1245"/>
    <s v="HOMBRE"/>
    <n v="1021093.09"/>
    <s v="ASALARIADO"/>
    <s v="SECTOR PRIVADO"/>
    <s v="SI"/>
    <s v="NO"/>
    <x v="0"/>
    <n v="61"/>
    <n v="0.44832810933566952"/>
    <s v="NO"/>
    <n v="1.3475410882509038"/>
    <s v="NO"/>
    <x v="1011"/>
    <n v="61"/>
    <s v="ASALARIADO"/>
    <s v="56+"/>
    <s v="4"/>
  </r>
  <r>
    <n v="1246"/>
    <s v="HOMBRE"/>
    <n v="350000"/>
    <s v="ASALARIADO"/>
    <s v="SECTOR PRIVADO"/>
    <s v="SI"/>
    <s v="NO"/>
    <x v="0"/>
    <n v="38"/>
    <n v="-0.37924063110039496"/>
    <s v="NO"/>
    <n v="-0.27569150352325889"/>
    <s v="NO"/>
    <x v="236"/>
    <n v="38"/>
    <s v="ASALARIADO"/>
    <s v="36-45"/>
    <s v="2"/>
  </r>
  <r>
    <n v="1247"/>
    <s v="HOMBRE"/>
    <n v="260000"/>
    <s v="ASALARIADO"/>
    <s v="SECTOR PRIVADO"/>
    <s v="SI"/>
    <s v="NO"/>
    <x v="1"/>
    <n v="40"/>
    <n v="-0.49022551195983849"/>
    <s v="NO"/>
    <n v="-0.13454084336898386"/>
    <s v="NO"/>
    <x v="713"/>
    <n v="40"/>
    <s v="ASALARIADO"/>
    <s v="36-45"/>
    <s v="1"/>
  </r>
  <r>
    <n v="1248"/>
    <s v="HOMBRE"/>
    <n v="2276454.04"/>
    <s v="ASALARIADO"/>
    <s v="SECTOR PRIVADO"/>
    <s v="SI"/>
    <s v="NO"/>
    <x v="0"/>
    <n v="49"/>
    <n v="1.9963957256839788"/>
    <s v="ATIPICO"/>
    <n v="0.50063712732525367"/>
    <s v="NO"/>
    <x v="1012"/>
    <n v="49"/>
    <s v="ASALARIADO"/>
    <s v="46-55"/>
    <s v="4"/>
  </r>
  <r>
    <n v="1249"/>
    <s v="MUJER"/>
    <n v="278030"/>
    <s v="ASEGURADO VOLUNTARIO"/>
    <s v="SECTOR PRIVADO"/>
    <s v="SI"/>
    <s v="SI"/>
    <x v="0"/>
    <n v="67"/>
    <n v="-0.46799154082766331"/>
    <s v="NO"/>
    <n v="1.7709930687137287"/>
    <s v="NO"/>
    <x v="20"/>
    <n v="67"/>
    <s v="ASEGURADO VOLUNTARIO"/>
    <s v="56+"/>
    <s v="1"/>
  </r>
  <r>
    <n v="1250"/>
    <s v="MUJER"/>
    <n v="346913"/>
    <s v="ASALARIADO"/>
    <s v="SECTOR PRIVADO"/>
    <s v="SI"/>
    <s v="NO"/>
    <x v="0"/>
    <n v="52"/>
    <n v="-0.38304741251387386"/>
    <s v="NO"/>
    <n v="0.71236311755666615"/>
    <s v="NO"/>
    <x v="1013"/>
    <n v="52"/>
    <s v="ASALARIADO"/>
    <s v="46-55"/>
    <s v="2"/>
  </r>
  <r>
    <n v="1251"/>
    <s v="HOMBRE"/>
    <n v="426096.65"/>
    <s v="ASALARIADO"/>
    <s v="SECTOR PRIVADO"/>
    <s v="SI"/>
    <s v="NO"/>
    <x v="0"/>
    <n v="63"/>
    <n v="-0.2854008796109197"/>
    <s v="NO"/>
    <n v="1.4886917484051787"/>
    <s v="NO"/>
    <x v="1014"/>
    <n v="63"/>
    <s v="ASALARIADO"/>
    <s v="56+"/>
    <s v="3"/>
  </r>
  <r>
    <n v="1252"/>
    <s v="MUJER"/>
    <n v="251072.18"/>
    <s v="PENSIONADOS EN SU PROPIO SISTEMA"/>
    <s v="SECTOR PUBLICO"/>
    <s v="SI"/>
    <s v="NO"/>
    <x v="0"/>
    <n v="14"/>
    <n v="-0.50123499017133355"/>
    <s v="NO"/>
    <n v="-1.969499425374559"/>
    <s v="ATIPICO"/>
    <x v="1015"/>
    <n v="14"/>
    <s v="PENSIONADOS EN SU PROPIO SISTEMA"/>
    <s v="18-25"/>
    <s v="1"/>
  </r>
  <r>
    <n v="1253"/>
    <s v="MUJER"/>
    <n v="747594"/>
    <s v="ASALARIADO"/>
    <s v="SECTOR PUBLICO"/>
    <s v="SI"/>
    <s v="NO"/>
    <x v="0"/>
    <n v="31"/>
    <n v="0.11105851023771156"/>
    <s v="NO"/>
    <n v="-0.7697188140632214"/>
    <s v="NO"/>
    <x v="1016"/>
    <n v="31"/>
    <s v="ASALARIADO"/>
    <s v="26-35"/>
    <s v="4"/>
  </r>
  <r>
    <n v="1254"/>
    <s v="HOMBRE"/>
    <n v="593740.05000000005"/>
    <s v="ASALARIADO"/>
    <s v="SECTOR PRIVADO"/>
    <s v="SI"/>
    <s v="NO"/>
    <x v="0"/>
    <n v="26"/>
    <n v="-7.8668848767897051E-2"/>
    <s v="NO"/>
    <n v="-1.1225954644489089"/>
    <s v="NO"/>
    <x v="1017"/>
    <n v="26"/>
    <s v="ASALARIADO"/>
    <s v="26-35"/>
    <s v="3"/>
  </r>
  <r>
    <n v="1255"/>
    <s v="HOMBRE"/>
    <n v="714425"/>
    <s v="ASALARIADO"/>
    <s v="SECTOR PRIVADO"/>
    <s v="SI"/>
    <s v="NO"/>
    <x v="0"/>
    <n v="33"/>
    <n v="7.0155648979635096E-2"/>
    <s v="NO"/>
    <n v="-0.62856815390894638"/>
    <s v="NO"/>
    <x v="1018"/>
    <n v="33"/>
    <s v="ASALARIADO"/>
    <s v="26-35"/>
    <s v="4"/>
  </r>
  <r>
    <n v="1256"/>
    <s v="HOMBRE"/>
    <n v="1176482.04"/>
    <s v="ASALARIADO"/>
    <s v="SECTOR PRIVADO"/>
    <s v="SI"/>
    <s v="NO"/>
    <x v="0"/>
    <n v="52"/>
    <n v="0.63994837714260322"/>
    <s v="NO"/>
    <n v="0.71236311755666615"/>
    <s v="NO"/>
    <x v="1019"/>
    <n v="52"/>
    <s v="ASALARIADO"/>
    <s v="46-55"/>
    <s v="4"/>
  </r>
  <r>
    <n v="1257"/>
    <s v="HOMBRE"/>
    <n v="1006388.25"/>
    <s v="ASALARIADO"/>
    <s v="SECTOR PRIVADO"/>
    <s v="SI"/>
    <s v="NO"/>
    <x v="0"/>
    <n v="52"/>
    <n v="0.43019461027503425"/>
    <s v="NO"/>
    <n v="0.71236311755666615"/>
    <s v="NO"/>
    <x v="1020"/>
    <n v="52"/>
    <s v="ASALARIADO"/>
    <s v="46-55"/>
    <s v="4"/>
  </r>
  <r>
    <n v="1258"/>
    <s v="HOMBRE"/>
    <n v="278035"/>
    <s v="TRABAJADOR INDEPENDIENTE"/>
    <s v="SECTOR PRIVADO"/>
    <s v="SI"/>
    <s v="NO"/>
    <x v="0"/>
    <n v="32"/>
    <n v="-0.46798537500094889"/>
    <s v="NO"/>
    <n v="-0.69914348398608395"/>
    <s v="NO"/>
    <x v="70"/>
    <n v="32"/>
    <s v="TRABAJADOR INDEPENDIENTE"/>
    <s v="26-35"/>
    <s v="1"/>
  </r>
  <r>
    <n v="1259"/>
    <s v="MUJER"/>
    <n v="353398.58"/>
    <s v="ASALARIADO"/>
    <s v="SECTOR PRIVADO"/>
    <s v="SI"/>
    <s v="NO"/>
    <x v="0"/>
    <n v="27"/>
    <n v="-0.37504962002938064"/>
    <s v="NO"/>
    <n v="-1.0520201343717714"/>
    <s v="NO"/>
    <x v="1021"/>
    <n v="27"/>
    <s v="ASALARIADO"/>
    <s v="26-35"/>
    <s v="2"/>
  </r>
  <r>
    <n v="1260"/>
    <s v="HOMBRE"/>
    <n v="278030"/>
    <s v="CONVENIOS ESPECIALES DE TRABAJADORES INDEPENDIENTES"/>
    <s v="SECTOR PRIVADO"/>
    <s v="SI"/>
    <s v="NO"/>
    <x v="0"/>
    <n v="68"/>
    <n v="-0.46799154082766331"/>
    <s v="NO"/>
    <n v="1.8415683987908662"/>
    <s v="NO"/>
    <x v="20"/>
    <n v="68"/>
    <s v="CONVENIOS ESPECIALES DE TRABAJADORES INDEPENDIENTES"/>
    <s v="56+"/>
    <s v="1"/>
  </r>
  <r>
    <n v="1261"/>
    <s v="HOMBRE"/>
    <n v="531911.06000000006"/>
    <s v="ASALARIADO"/>
    <s v="SECTOR PRIVADO"/>
    <s v="SI"/>
    <s v="NO"/>
    <x v="0"/>
    <n v="27"/>
    <n v="-0.15491421642133843"/>
    <s v="NO"/>
    <n v="-1.0520201343717714"/>
    <s v="NO"/>
    <x v="1022"/>
    <n v="27"/>
    <s v="ASALARIADO"/>
    <s v="26-35"/>
    <s v="3"/>
  </r>
  <r>
    <n v="1262"/>
    <s v="MUJER"/>
    <n v="273622"/>
    <s v="ASALARIADO"/>
    <s v="SECTOR PRIVADO"/>
    <s v="SI"/>
    <s v="NO"/>
    <x v="0"/>
    <n v="47"/>
    <n v="-0.47342733365909029"/>
    <s v="NO"/>
    <n v="0.35948646717097865"/>
    <s v="NO"/>
    <x v="1023"/>
    <n v="47"/>
    <s v="ASALARIADO"/>
    <s v="46-55"/>
    <s v="1"/>
  </r>
  <r>
    <n v="1263"/>
    <s v="HOMBRE"/>
    <n v="347320"/>
    <s v="ASALARIADO"/>
    <s v="SECTOR PRIVADO"/>
    <s v="SI"/>
    <s v="SI"/>
    <x v="0"/>
    <n v="42"/>
    <n v="-0.38254551421932059"/>
    <s v="NO"/>
    <n v="6.6098167852911317E-3"/>
    <s v="NO"/>
    <x v="1024"/>
    <n v="42"/>
    <s v="ASALARIADO"/>
    <s v="36-45"/>
    <s v="2"/>
  </r>
  <r>
    <n v="1264"/>
    <s v="MUJER"/>
    <n v="1124791.5"/>
    <s v="ASALARIADO"/>
    <s v="SECTOR PRIVADO"/>
    <s v="SI"/>
    <s v="NO"/>
    <x v="0"/>
    <n v="28"/>
    <n v="0.57620539465971099"/>
    <s v="NO"/>
    <n v="-0.98144480429463388"/>
    <s v="NO"/>
    <x v="1025"/>
    <n v="28"/>
    <s v="ASALARIADO"/>
    <s v="26-35"/>
    <s v="4"/>
  </r>
  <r>
    <n v="1265"/>
    <s v="MUJER"/>
    <n v="205000"/>
    <s v="ASALARIADO"/>
    <s v="SECTOR PRIVADO"/>
    <s v="SI"/>
    <s v="NO"/>
    <x v="0"/>
    <n v="45"/>
    <n v="-0.55804960581838725"/>
    <s v="NO"/>
    <n v="0.21833580701670366"/>
    <s v="NO"/>
    <x v="1026"/>
    <n v="45"/>
    <s v="ASALARIADO"/>
    <s v="36-45"/>
    <s v="1"/>
  </r>
  <r>
    <n v="1266"/>
    <s v="MUJER"/>
    <n v="630000"/>
    <s v="ASALARIADO"/>
    <s v="SECTOR PRIVADO"/>
    <s v="SI"/>
    <s v="NO"/>
    <x v="0"/>
    <n v="64"/>
    <n v="-3.3954335093237344E-2"/>
    <s v="NO"/>
    <n v="1.5592670784823162"/>
    <s v="NO"/>
    <x v="1027"/>
    <n v="64"/>
    <s v="ASALARIADO"/>
    <s v="56+"/>
    <s v="3"/>
  </r>
  <r>
    <n v="1267"/>
    <s v="HOMBRE"/>
    <n v="920750"/>
    <s v="ASALARIADO"/>
    <s v="SECTOR PRIVADO"/>
    <s v="SI"/>
    <s v="NO"/>
    <x v="1"/>
    <n v="46"/>
    <n v="0.32458848834990933"/>
    <s v="NO"/>
    <n v="0.28891113709384114"/>
    <s v="NO"/>
    <x v="1028"/>
    <n v="46"/>
    <s v="ASALARIADO"/>
    <s v="46-55"/>
    <s v="4"/>
  </r>
  <r>
    <n v="1268"/>
    <s v="HOMBRE"/>
    <n v="703681"/>
    <s v="ASALARIADO"/>
    <s v="SECTOR PRIVADO"/>
    <s v="SI"/>
    <s v="NO"/>
    <x v="0"/>
    <n v="32"/>
    <n v="5.6906520535703296E-2"/>
    <s v="NO"/>
    <n v="-0.69914348398608395"/>
    <s v="NO"/>
    <x v="1029"/>
    <n v="32"/>
    <s v="ASALARIADO"/>
    <s v="26-35"/>
    <s v="4"/>
  </r>
  <r>
    <n v="1269"/>
    <s v="MUJER"/>
    <n v="365528"/>
    <s v="ASALARIADO"/>
    <s v="SECTOR PUBLICO"/>
    <s v="SI"/>
    <s v="NO"/>
    <x v="0"/>
    <n v="34"/>
    <n v="-0.36009203965611231"/>
    <s v="NO"/>
    <n v="-0.55799282383180893"/>
    <s v="NO"/>
    <x v="1030"/>
    <n v="34"/>
    <s v="ASALARIADO"/>
    <s v="26-35"/>
    <s v="2"/>
  </r>
  <r>
    <n v="1270"/>
    <s v="HOMBRE"/>
    <n v="305704"/>
    <s v="TRABAJADOR INDEPENDIENTE"/>
    <s v="SECTOR PRIVADO"/>
    <s v="SI"/>
    <s v="NO"/>
    <x v="0"/>
    <n v="57"/>
    <n v="-0.43386492312872732"/>
    <s v="NO"/>
    <n v="1.0652397679423538"/>
    <s v="NO"/>
    <x v="543"/>
    <n v="57"/>
    <s v="TRABAJADOR INDEPENDIENTE"/>
    <s v="56+"/>
    <s v="2"/>
  </r>
  <r>
    <n v="1271"/>
    <s v="HOMBRE"/>
    <n v="179401.84"/>
    <s v="ASALARIADO"/>
    <s v="SECTOR PRIVADO"/>
    <s v="SI"/>
    <s v="NO"/>
    <x v="0"/>
    <n v="24"/>
    <n v="-0.58961636957195374"/>
    <s v="NO"/>
    <n v="-1.263746124603184"/>
    <s v="NO"/>
    <x v="1031"/>
    <n v="24"/>
    <s v="ASALARIADO"/>
    <s v="18-25"/>
    <s v="1"/>
  </r>
  <r>
    <n v="1272"/>
    <s v="HOMBRE"/>
    <n v="308333"/>
    <s v="ASALARIADO"/>
    <s v="SECTOR PRIVADO"/>
    <s v="SI"/>
    <s v="NO"/>
    <x v="0"/>
    <n v="25"/>
    <n v="-0.43062293144228864"/>
    <s v="NO"/>
    <n v="-1.1931707945260464"/>
    <s v="NO"/>
    <x v="1032"/>
    <n v="25"/>
    <s v="ASALARIADO"/>
    <s v="18-25"/>
    <s v="2"/>
  </r>
  <r>
    <n v="1273"/>
    <s v="HOMBRE"/>
    <n v="2334718.75"/>
    <s v="ASALARIADO"/>
    <s v="SECTOR PRIVADO"/>
    <s v="SI"/>
    <s v="NO"/>
    <x v="0"/>
    <n v="33"/>
    <n v="2.0682457467690902"/>
    <s v="ATIPICO"/>
    <n v="-0.62856815390894638"/>
    <s v="NO"/>
    <x v="1033"/>
    <n v="33"/>
    <s v="ASALARIADO"/>
    <s v="26-35"/>
    <s v="4"/>
  </r>
  <r>
    <n v="1274"/>
    <s v="MUJER"/>
    <n v="1720445.3"/>
    <s v="ASALARIADO"/>
    <s v="SECTOR PUBLICO"/>
    <s v="SI"/>
    <s v="NO"/>
    <x v="0"/>
    <n v="43"/>
    <n v="1.3107450171760977"/>
    <s v="NO"/>
    <n v="7.7185146862428639E-2"/>
    <s v="NO"/>
    <x v="1034"/>
    <n v="43"/>
    <s v="ASALARIADO"/>
    <s v="36-45"/>
    <s v="4"/>
  </r>
  <r>
    <n v="1275"/>
    <s v="MUJER"/>
    <n v="542281.48"/>
    <s v="ASALARIADO"/>
    <s v="SECTOR PRIVADO"/>
    <s v="SI"/>
    <s v="NO"/>
    <x v="0"/>
    <n v="36"/>
    <n v="-0.14212577388620085"/>
    <s v="NO"/>
    <n v="-0.41684216367753391"/>
    <s v="NO"/>
    <x v="1035"/>
    <n v="36"/>
    <s v="ASALARIADO"/>
    <s v="36-45"/>
    <s v="3"/>
  </r>
  <r>
    <n v="1276"/>
    <s v="HOMBRE"/>
    <n v="486470.39"/>
    <s v="ASALARIADO"/>
    <s v="SECTOR PRIVADO"/>
    <s v="SI"/>
    <s v="NO"/>
    <x v="0"/>
    <n v="69"/>
    <n v="-0.21095007582270836"/>
    <s v="NO"/>
    <n v="1.9121437288680037"/>
    <s v="NO"/>
    <x v="1036"/>
    <n v="69"/>
    <s v="ASALARIADO"/>
    <s v="56+"/>
    <s v="3"/>
  </r>
  <r>
    <n v="1277"/>
    <s v="HOMBRE"/>
    <n v="170502"/>
    <s v="ASALARIADO"/>
    <s v="SECTOR PRIVADO"/>
    <s v="SI"/>
    <s v="SI"/>
    <x v="1"/>
    <n v="52"/>
    <n v="-0.60059134381715484"/>
    <s v="NO"/>
    <n v="0.71236311755666615"/>
    <s v="NO"/>
    <x v="1037"/>
    <n v="52"/>
    <s v="ASALARIADO"/>
    <s v="46-55"/>
    <s v="1"/>
  </r>
  <r>
    <n v="1278"/>
    <s v="HOMBRE"/>
    <n v="762500"/>
    <s v="ASALARIADO"/>
    <s v="SECTOR PRIVADO"/>
    <s v="SI"/>
    <s v="NO"/>
    <x v="0"/>
    <n v="38"/>
    <n v="0.12944007283872117"/>
    <s v="NO"/>
    <n v="-0.27569150352325889"/>
    <s v="NO"/>
    <x v="1038"/>
    <n v="38"/>
    <s v="ASALARIADO"/>
    <s v="36-45"/>
    <s v="4"/>
  </r>
  <r>
    <n v="1279"/>
    <s v="HOMBRE"/>
    <n v="282305"/>
    <s v="ASEGURADO VOLUNTARIO"/>
    <s v="SECTOR PRIVADO"/>
    <s v="SI"/>
    <s v="SI"/>
    <x v="0"/>
    <n v="45"/>
    <n v="-0.4627197589868397"/>
    <s v="NO"/>
    <n v="0.21833580701670366"/>
    <s v="NO"/>
    <x v="13"/>
    <n v="45"/>
    <s v="ASEGURADO VOLUNTARIO"/>
    <s v="36-45"/>
    <s v="1"/>
  </r>
  <r>
    <n v="1280"/>
    <s v="HOMBRE"/>
    <n v="297045"/>
    <s v="ASEGURADO VOLUNTARIO"/>
    <s v="SECTOR PRIVADO"/>
    <s v="SI"/>
    <s v="NO"/>
    <x v="0"/>
    <n v="42"/>
    <n v="-0.44454290183274864"/>
    <s v="NO"/>
    <n v="6.6098167852911317E-3"/>
    <s v="NO"/>
    <x v="166"/>
    <n v="42"/>
    <s v="ASEGURADO VOLUNTARIO"/>
    <s v="36-45"/>
    <s v="1"/>
  </r>
  <r>
    <n v="1281"/>
    <s v="MUJER"/>
    <n v="400228.96"/>
    <s v="ASALARIADO"/>
    <s v="SECTOR PRIVADO"/>
    <s v="SI"/>
    <s v="NO"/>
    <x v="0"/>
    <n v="44"/>
    <n v="-0.31730001841935324"/>
    <s v="NO"/>
    <n v="0.14776047693956615"/>
    <s v="NO"/>
    <x v="1039"/>
    <n v="44"/>
    <s v="ASALARIADO"/>
    <s v="36-45"/>
    <s v="2"/>
  </r>
  <r>
    <n v="1282"/>
    <s v="HOMBRE"/>
    <n v="490013.49"/>
    <s v="ASALARIADO"/>
    <s v="SECTOR PRIVADO"/>
    <s v="SI"/>
    <s v="SI"/>
    <x v="0"/>
    <n v="40"/>
    <n v="-0.20658084769634066"/>
    <s v="NO"/>
    <n v="-0.13454084336898386"/>
    <s v="NO"/>
    <x v="1040"/>
    <n v="40"/>
    <s v="ASALARIADO"/>
    <s v="36-45"/>
    <s v="3"/>
  </r>
  <r>
    <n v="1283"/>
    <s v="HOMBRE"/>
    <n v="343391.57"/>
    <s v="ASALARIADO"/>
    <s v="SECTOR PRIVADO"/>
    <s v="SI"/>
    <s v="NO"/>
    <x v="0"/>
    <n v="36"/>
    <n v="-0.3873899179472613"/>
    <s v="NO"/>
    <n v="-0.41684216367753391"/>
    <s v="NO"/>
    <x v="1041"/>
    <n v="36"/>
    <s v="ASALARIADO"/>
    <s v="36-45"/>
    <s v="2"/>
  </r>
  <r>
    <n v="1284"/>
    <s v="MUJER"/>
    <n v="332161"/>
    <s v="ASEGURADO VOLUNTARIO"/>
    <s v="SECTOR PRIVADO"/>
    <s v="SI"/>
    <s v="SI"/>
    <x v="0"/>
    <n v="40"/>
    <n v="-0.40123906765207956"/>
    <s v="NO"/>
    <n v="-0.13454084336898386"/>
    <s v="NO"/>
    <x v="1042"/>
    <n v="40"/>
    <s v="ASEGURADO VOLUNTARIO"/>
    <s v="36-45"/>
    <s v="2"/>
  </r>
  <r>
    <n v="1285"/>
    <s v="HOMBRE"/>
    <n v="1083336.99"/>
    <s v="ASALARIADO"/>
    <s v="SECTOR PRIVADO"/>
    <s v="SI"/>
    <s v="SI"/>
    <x v="0"/>
    <n v="48"/>
    <n v="0.52508512962152643"/>
    <s v="NO"/>
    <n v="0.43006179724811616"/>
    <s v="NO"/>
    <x v="1043"/>
    <n v="48"/>
    <s v="ASALARIADO"/>
    <s v="46-55"/>
    <s v="4"/>
  </r>
  <r>
    <n v="1286"/>
    <s v="HOMBRE"/>
    <n v="289083.33"/>
    <s v="ASALARIADO"/>
    <s v="SECTOR PRIVADO"/>
    <s v="SI"/>
    <s v="NO"/>
    <x v="0"/>
    <n v="26"/>
    <n v="-0.45436095734821758"/>
    <s v="NO"/>
    <n v="-1.1225954644489089"/>
    <s v="NO"/>
    <x v="1044"/>
    <n v="26"/>
    <s v="ASALARIADO"/>
    <s v="26-35"/>
    <s v="1"/>
  </r>
  <r>
    <n v="1287"/>
    <s v="MUJER"/>
    <n v="377634.82"/>
    <s v="ASALARIADO"/>
    <s v="SECTOR PRIVADO"/>
    <s v="SI"/>
    <s v="NO"/>
    <x v="0"/>
    <n v="23"/>
    <n v="-0.34516232881959308"/>
    <s v="NO"/>
    <n v="-1.3343214546803215"/>
    <s v="NO"/>
    <x v="1045"/>
    <n v="23"/>
    <s v="ASALARIADO"/>
    <s v="18-25"/>
    <s v="2"/>
  </r>
  <r>
    <n v="1288"/>
    <s v="HOMBRE"/>
    <n v="278030"/>
    <s v="CONVENIOS ESPECIALES DE TRABAJADORES INDEPENDIENTES"/>
    <s v="SECTOR PRIVADO"/>
    <s v="SI"/>
    <s v="NO"/>
    <x v="0"/>
    <n v="56"/>
    <n v="-0.46799154082766331"/>
    <s v="NO"/>
    <n v="0.99466443786521619"/>
    <s v="NO"/>
    <x v="20"/>
    <n v="56"/>
    <s v="CONVENIOS ESPECIALES DE TRABAJADORES INDEPENDIENTES"/>
    <s v="56+"/>
    <s v="1"/>
  </r>
  <r>
    <n v="1289"/>
    <s v="MUJER"/>
    <n v="297046"/>
    <s v="TRABAJADOR INDEPENDIENTE"/>
    <s v="SECTOR PRIVADO"/>
    <s v="SI"/>
    <s v="NO"/>
    <x v="0"/>
    <n v="40"/>
    <n v="-0.44454166866740574"/>
    <s v="NO"/>
    <n v="-0.13454084336898386"/>
    <s v="NO"/>
    <x v="31"/>
    <n v="40"/>
    <s v="TRABAJADOR INDEPENDIENTE"/>
    <s v="36-45"/>
    <s v="1"/>
  </r>
  <r>
    <n v="1290"/>
    <s v="HOMBRE"/>
    <n v="382136"/>
    <s v="TRABAJADOR INDEPENDIENTE"/>
    <s v="SECTOR PRIVADO"/>
    <s v="SI"/>
    <s v="SI"/>
    <x v="1"/>
    <n v="55"/>
    <n v="-0.33961162964151631"/>
    <s v="NO"/>
    <n v="0.92408910778807873"/>
    <s v="NO"/>
    <x v="277"/>
    <n v="55"/>
    <s v="TRABAJADOR INDEPENDIENTE"/>
    <s v="46-55"/>
    <s v="2"/>
  </r>
  <r>
    <n v="1291"/>
    <s v="HOMBRE"/>
    <n v="609030"/>
    <s v="TRABAJADOR INDEPENDIENTE"/>
    <s v="SECTOR PRIVADO"/>
    <s v="SI"/>
    <s v="NO"/>
    <x v="1"/>
    <n v="57"/>
    <n v="-5.9813812333487683E-2"/>
    <s v="NO"/>
    <n v="1.0652397679423538"/>
    <s v="NO"/>
    <x v="1046"/>
    <n v="57"/>
    <s v="TRABAJADOR INDEPENDIENTE"/>
    <s v="56+"/>
    <s v="3"/>
  </r>
  <r>
    <n v="1292"/>
    <s v="HOMBRE"/>
    <n v="465239"/>
    <s v="TRABAJADOR INDEPENDIENTE"/>
    <s v="SECTOR PRIVADO"/>
    <s v="SI"/>
    <s v="NO"/>
    <x v="1"/>
    <n v="36"/>
    <n v="-0.23713189015193484"/>
    <s v="NO"/>
    <n v="-0.41684216367753391"/>
    <s v="NO"/>
    <x v="1047"/>
    <n v="36"/>
    <s v="TRABAJADOR INDEPENDIENTE"/>
    <s v="36-45"/>
    <s v="3"/>
  </r>
  <r>
    <n v="1293"/>
    <s v="HOMBRE"/>
    <n v="449243.84"/>
    <s v="ASALARIADO"/>
    <s v="SECTOR PRIVADO"/>
    <s v="SI"/>
    <s v="NO"/>
    <x v="0"/>
    <n v="34"/>
    <n v="-0.25685656711779853"/>
    <s v="NO"/>
    <n v="-0.55799282383180893"/>
    <s v="NO"/>
    <x v="1048"/>
    <n v="34"/>
    <s v="ASALARIADO"/>
    <s v="26-35"/>
    <s v="3"/>
  </r>
  <r>
    <n v="1294"/>
    <s v="HOMBRE"/>
    <n v="60000"/>
    <s v="ASALARIADO"/>
    <s v="SECTOR PRIVADO"/>
    <s v="SI"/>
    <s v="NO"/>
    <x v="1"/>
    <n v="18"/>
    <n v="-0.73685858053637965"/>
    <s v="NO"/>
    <n v="-1.687198105066009"/>
    <s v="NO"/>
    <x v="1049"/>
    <n v="18"/>
    <s v="ASALARIADO"/>
    <s v="18-25"/>
    <s v="1"/>
  </r>
  <r>
    <n v="1295"/>
    <s v="HOMBRE"/>
    <n v="395499"/>
    <s v="ASALARIADO"/>
    <s v="SECTOR PRIVADO"/>
    <s v="SI"/>
    <s v="NO"/>
    <x v="0"/>
    <n v="27"/>
    <n v="-0.32313284116457475"/>
    <s v="NO"/>
    <n v="-1.0520201343717714"/>
    <s v="NO"/>
    <x v="1050"/>
    <n v="27"/>
    <s v="ASALARIADO"/>
    <s v="26-35"/>
    <s v="2"/>
  </r>
  <r>
    <n v="1296"/>
    <s v="MUJER"/>
    <n v="382136"/>
    <s v="TRABAJADOR INDEPENDIENTE"/>
    <s v="SECTOR PRIVADO"/>
    <s v="SI"/>
    <s v="NO"/>
    <x v="1"/>
    <n v="62"/>
    <n v="-0.33961162964151631"/>
    <s v="NO"/>
    <n v="1.4181164183280413"/>
    <s v="NO"/>
    <x v="277"/>
    <n v="62"/>
    <s v="TRABAJADOR INDEPENDIENTE"/>
    <s v="56+"/>
    <s v="2"/>
  </r>
  <r>
    <n v="1297"/>
    <s v="MUJER"/>
    <n v="558849"/>
    <s v="ASALARIADO"/>
    <s v="SECTOR PUBLICO"/>
    <s v="SI"/>
    <s v="NO"/>
    <x v="0"/>
    <n v="33"/>
    <n v="-0.12169528240468475"/>
    <s v="NO"/>
    <n v="-0.62856815390894638"/>
    <s v="NO"/>
    <x v="1051"/>
    <n v="33"/>
    <s v="ASALARIADO"/>
    <s v="26-35"/>
    <s v="3"/>
  </r>
  <r>
    <n v="1298"/>
    <s v="HOMBRE"/>
    <n v="300000"/>
    <s v="ASALARIADO"/>
    <s v="SECTOR PRIVADO"/>
    <s v="SI"/>
    <s v="SI"/>
    <x v="0"/>
    <n v="36"/>
    <n v="-0.44089889824453027"/>
    <s v="NO"/>
    <n v="-0.41684216367753391"/>
    <s v="NO"/>
    <x v="51"/>
    <n v="36"/>
    <s v="ASALARIADO"/>
    <s v="36-45"/>
    <s v="2"/>
  </r>
  <r>
    <n v="1299"/>
    <s v="MUJER"/>
    <n v="280000"/>
    <s v="ASALARIADO"/>
    <s v="SECTOR PRIVADO"/>
    <s v="SI"/>
    <s v="NO"/>
    <x v="0"/>
    <n v="33"/>
    <n v="-0.46556220510218438"/>
    <s v="NO"/>
    <n v="-0.62856815390894638"/>
    <s v="NO"/>
    <x v="327"/>
    <n v="33"/>
    <s v="ASALARIADO"/>
    <s v="26-35"/>
    <s v="1"/>
  </r>
  <r>
    <n v="1300"/>
    <s v="MUJER"/>
    <n v="448387.72"/>
    <s v="ASALARIADO"/>
    <s v="SECTOR PRIVADO"/>
    <s v="SI"/>
    <s v="NO"/>
    <x v="0"/>
    <n v="49"/>
    <n v="-0.25791230463114734"/>
    <s v="NO"/>
    <n v="0.50063712732525367"/>
    <s v="NO"/>
    <x v="1052"/>
    <n v="49"/>
    <s v="ASALARIADO"/>
    <s v="46-55"/>
    <s v="3"/>
  </r>
  <r>
    <n v="1301"/>
    <s v="MUJER"/>
    <n v="302470"/>
    <s v="ASEGURADO VOLUNTARIO"/>
    <s v="SECTOR PRIVADO"/>
    <s v="SI"/>
    <s v="SI"/>
    <x v="0"/>
    <n v="29"/>
    <n v="-0.43785297984760996"/>
    <s v="NO"/>
    <n v="-0.91086947421749642"/>
    <s v="NO"/>
    <x v="793"/>
    <n v="29"/>
    <s v="ASEGURADO VOLUNTARIO"/>
    <s v="26-35"/>
    <s v="2"/>
  </r>
  <r>
    <n v="1302"/>
    <s v="MUJER"/>
    <n v="195143"/>
    <s v="ASALARIADO"/>
    <s v="SECTOR PUBLICO"/>
    <s v="SI"/>
    <s v="NO"/>
    <x v="0"/>
    <n v="39"/>
    <n v="-0.57020491660318218"/>
    <s v="NO"/>
    <n v="-0.20511617344612137"/>
    <s v="NO"/>
    <x v="1053"/>
    <n v="39"/>
    <s v="ASALARIADO"/>
    <s v="36-45"/>
    <s v="1"/>
  </r>
  <r>
    <n v="1303"/>
    <s v="HOMBRE"/>
    <n v="513383.02"/>
    <s v="ASALARIADO"/>
    <s v="SECTOR PRIVADO"/>
    <s v="SI"/>
    <s v="NO"/>
    <x v="0"/>
    <n v="42"/>
    <n v="-0.17776235322088296"/>
    <s v="NO"/>
    <n v="6.6098167852911317E-3"/>
    <s v="NO"/>
    <x v="1054"/>
    <n v="42"/>
    <s v="ASALARIADO"/>
    <s v="36-45"/>
    <s v="3"/>
  </r>
  <r>
    <n v="1304"/>
    <s v="HOMBRE"/>
    <n v="278030"/>
    <s v="CONVENIOS ESPECIALES DE TRABAJADORES INDEPENDIENTES"/>
    <s v="SECTOR PRIVADO"/>
    <s v="SI"/>
    <s v="NO"/>
    <x v="0"/>
    <n v="61"/>
    <n v="-0.46799154082766331"/>
    <s v="NO"/>
    <n v="1.3475410882509038"/>
    <s v="NO"/>
    <x v="20"/>
    <n v="61"/>
    <s v="CONVENIOS ESPECIALES DE TRABAJADORES INDEPENDIENTES"/>
    <s v="56+"/>
    <s v="1"/>
  </r>
  <r>
    <n v="1305"/>
    <s v="HOMBRE"/>
    <n v="343390"/>
    <s v="ASALARIADO"/>
    <s v="SECTOR PRIVADO"/>
    <s v="SI"/>
    <s v="NO"/>
    <x v="0"/>
    <n v="28"/>
    <n v="-0.38739185401684967"/>
    <s v="NO"/>
    <n v="-0.98144480429463388"/>
    <s v="NO"/>
    <x v="1055"/>
    <n v="28"/>
    <s v="ASALARIADO"/>
    <s v="26-35"/>
    <s v="2"/>
  </r>
  <r>
    <n v="1306"/>
    <s v="MUJER"/>
    <n v="1204805.5900000001"/>
    <s v="ASALARIADO"/>
    <s v="SECTOR PRIVADO"/>
    <s v="SI"/>
    <s v="NO"/>
    <x v="0"/>
    <n v="41"/>
    <n v="0.6748759973900087"/>
    <s v="NO"/>
    <n v="-6.3965513291846368E-2"/>
    <s v="NO"/>
    <x v="1056"/>
    <n v="41"/>
    <s v="ASALARIADO"/>
    <s v="36-45"/>
    <s v="4"/>
  </r>
  <r>
    <n v="1307"/>
    <s v="HOMBRE"/>
    <n v="1611500"/>
    <s v="ASALARIADO"/>
    <s v="SECTOR PRIVADO"/>
    <s v="SI"/>
    <s v="NO"/>
    <x v="0"/>
    <n v="26"/>
    <n v="1.1763974489461384"/>
    <s v="NO"/>
    <n v="-1.1225954644489089"/>
    <s v="NO"/>
    <x v="1057"/>
    <n v="26"/>
    <s v="ASALARIADO"/>
    <s v="26-35"/>
    <s v="4"/>
  </r>
  <r>
    <n v="1308"/>
    <s v="MUJER"/>
    <n v="1047569"/>
    <s v="ASALARIADO"/>
    <s v="SECTOR PUBLICO"/>
    <s v="SI"/>
    <s v="NO"/>
    <x v="0"/>
    <n v="47"/>
    <n v="0.48097728396895123"/>
    <s v="NO"/>
    <n v="0.35948646717097865"/>
    <s v="NO"/>
    <x v="1058"/>
    <n v="47"/>
    <s v="ASALARIADO"/>
    <s v="46-55"/>
    <s v="4"/>
  </r>
  <r>
    <n v="1309"/>
    <s v="HOMBRE"/>
    <n v="526800"/>
    <s v="ASALARIADO"/>
    <s v="SECTOR PRIVADO"/>
    <s v="SI"/>
    <s v="NO"/>
    <x v="0"/>
    <n v="44"/>
    <n v="-0.16121699847873258"/>
    <s v="NO"/>
    <n v="0.14776047693956615"/>
    <s v="NO"/>
    <x v="1059"/>
    <n v="44"/>
    <s v="ASALARIADO"/>
    <s v="36-45"/>
    <s v="3"/>
  </r>
  <r>
    <n v="1310"/>
    <s v="HOMBRE"/>
    <n v="580021.27"/>
    <s v="ASALARIADO"/>
    <s v="SECTOR PUBLICO"/>
    <s v="SI"/>
    <s v="NO"/>
    <x v="0"/>
    <n v="29"/>
    <n v="-9.5586372810529494E-2"/>
    <s v="NO"/>
    <n v="-0.91086947421749642"/>
    <s v="NO"/>
    <x v="1060"/>
    <n v="29"/>
    <s v="ASALARIADO"/>
    <s v="26-35"/>
    <s v="3"/>
  </r>
  <r>
    <n v="1311"/>
    <s v="HOMBRE"/>
    <n v="526083.62"/>
    <s v="ASALARIADO"/>
    <s v="SECTOR PRIVADO"/>
    <s v="SI"/>
    <s v="NO"/>
    <x v="0"/>
    <n v="24"/>
    <n v="-0.16210041346706691"/>
    <s v="NO"/>
    <n v="-1.263746124603184"/>
    <s v="NO"/>
    <x v="1061"/>
    <n v="24"/>
    <s v="ASALARIADO"/>
    <s v="18-25"/>
    <s v="3"/>
  </r>
  <r>
    <n v="1312"/>
    <s v="MUJER"/>
    <n v="910693.65"/>
    <s v="ASALARIADO"/>
    <s v="SECTOR PUBLICO"/>
    <s v="SI"/>
    <s v="NO"/>
    <x v="0"/>
    <n v="40"/>
    <n v="0.31218734605401088"/>
    <s v="NO"/>
    <n v="-0.13454084336898386"/>
    <s v="NO"/>
    <x v="1062"/>
    <n v="40"/>
    <s v="ASALARIADO"/>
    <s v="36-45"/>
    <s v="4"/>
  </r>
  <r>
    <n v="1313"/>
    <s v="HOMBRE"/>
    <n v="493046.78"/>
    <s v="ASALARIADO"/>
    <s v="SECTOR PRIVADO"/>
    <s v="SI"/>
    <s v="NO"/>
    <x v="0"/>
    <n v="22"/>
    <n v="-0.20284029959342795"/>
    <s v="NO"/>
    <n v="-1.4048967847574589"/>
    <s v="NO"/>
    <x v="1063"/>
    <n v="22"/>
    <s v="ASALARIADO"/>
    <s v="18-25"/>
    <s v="3"/>
  </r>
  <r>
    <n v="1314"/>
    <s v="HOMBRE"/>
    <n v="330798"/>
    <s v="TRABAJADOR INDEPENDIENTE"/>
    <s v="SECTOR PRIVADO"/>
    <s v="SI"/>
    <s v="NO"/>
    <x v="0"/>
    <n v="33"/>
    <n v="-0.40291987201442869"/>
    <s v="NO"/>
    <n v="-0.62856815390894638"/>
    <s v="NO"/>
    <x v="1064"/>
    <n v="33"/>
    <s v="TRABAJADOR INDEPENDIENTE"/>
    <s v="26-35"/>
    <s v="2"/>
  </r>
  <r>
    <n v="1315"/>
    <s v="HOMBRE"/>
    <n v="2520949.98"/>
    <s v="PENSIONADOS EN SU PROPIO SISTEMA"/>
    <s v="SECTOR PUBLICO"/>
    <s v="SI"/>
    <s v="NO"/>
    <x v="0"/>
    <n v="67"/>
    <n v="2.2978996453675085"/>
    <s v="ATIPICO"/>
    <n v="1.7709930687137287"/>
    <s v="NO"/>
    <x v="1065"/>
    <n v="67"/>
    <s v="PENSIONADOS EN SU PROPIO SISTEMA"/>
    <s v="56+"/>
    <s v="4"/>
  </r>
  <r>
    <n v="1316"/>
    <s v="MUJER"/>
    <n v="297045"/>
    <s v="ASEGURADO VOLUNTARIO"/>
    <s v="SECTOR PRIVADO"/>
    <s v="SI"/>
    <s v="NO"/>
    <x v="0"/>
    <n v="28"/>
    <n v="-0.44454290183274864"/>
    <s v="NO"/>
    <n v="-0.98144480429463388"/>
    <s v="NO"/>
    <x v="166"/>
    <n v="28"/>
    <s v="ASEGURADO VOLUNTARIO"/>
    <s v="26-35"/>
    <s v="1"/>
  </r>
  <r>
    <n v="1317"/>
    <s v="HOMBRE"/>
    <n v="306723.3"/>
    <s v="ASALARIADO"/>
    <s v="SECTOR PRIVADO"/>
    <s v="SI"/>
    <s v="SI"/>
    <x v="0"/>
    <n v="41"/>
    <n v="-0.43260795769472699"/>
    <s v="NO"/>
    <n v="-6.3965513291846368E-2"/>
    <s v="NO"/>
    <x v="1066"/>
    <n v="41"/>
    <s v="ASALARIADO"/>
    <s v="36-45"/>
    <s v="2"/>
  </r>
  <r>
    <n v="1318"/>
    <s v="MUJER"/>
    <n v="300000"/>
    <s v="ASALARIADO"/>
    <s v="SECTOR PRIVADO"/>
    <s v="SI"/>
    <s v="SI"/>
    <x v="0"/>
    <n v="37"/>
    <n v="-0.44089889824453027"/>
    <s v="NO"/>
    <n v="-0.3462668336003964"/>
    <s v="NO"/>
    <x v="51"/>
    <n v="37"/>
    <s v="ASALARIADO"/>
    <s v="36-45"/>
    <s v="2"/>
  </r>
  <r>
    <n v="1319"/>
    <s v="HOMBRE"/>
    <n v="666854.69999999995"/>
    <s v="ASALARIADO"/>
    <s v="SECTOR PRIVADO"/>
    <s v="SI"/>
    <s v="NO"/>
    <x v="0"/>
    <n v="23"/>
    <n v="1.1493603669101854E-2"/>
    <s v="NO"/>
    <n v="-1.3343214546803215"/>
    <s v="NO"/>
    <x v="1067"/>
    <n v="23"/>
    <s v="ASALARIADO"/>
    <s v="18-25"/>
    <s v="3"/>
  </r>
  <r>
    <n v="1320"/>
    <s v="MUJER"/>
    <n v="397927"/>
    <s v="ASALARIADO"/>
    <s v="SECTOR PRIVADO"/>
    <s v="SI"/>
    <s v="NO"/>
    <x v="0"/>
    <n v="27"/>
    <n v="-0.32013871571205554"/>
    <s v="NO"/>
    <n v="-1.0520201343717714"/>
    <s v="NO"/>
    <x v="1068"/>
    <n v="27"/>
    <s v="ASALARIADO"/>
    <s v="26-35"/>
    <s v="2"/>
  </r>
  <r>
    <n v="1321"/>
    <s v="HOMBRE"/>
    <n v="1214487"/>
    <s v="ASALARIADO"/>
    <s v="SECTOR PUBLICO"/>
    <s v="SI"/>
    <s v="NO"/>
    <x v="0"/>
    <n v="47"/>
    <n v="0.68681477667224666"/>
    <s v="NO"/>
    <n v="0.35948646717097865"/>
    <s v="NO"/>
    <x v="1069"/>
    <n v="47"/>
    <s v="ASALARIADO"/>
    <s v="46-55"/>
    <s v="4"/>
  </r>
  <r>
    <n v="1322"/>
    <s v="MUJER"/>
    <n v="778239"/>
    <s v="ASALARIADO"/>
    <s v="SECTOR PUBLICO"/>
    <s v="SI"/>
    <s v="NO"/>
    <x v="0"/>
    <n v="33"/>
    <n v="0.14884886217035206"/>
    <s v="NO"/>
    <n v="-0.62856815390894638"/>
    <s v="NO"/>
    <x v="1070"/>
    <n v="33"/>
    <s v="ASALARIADO"/>
    <s v="26-35"/>
    <s v="4"/>
  </r>
  <r>
    <n v="1323"/>
    <s v="HOMBRE"/>
    <n v="870468.31"/>
    <s v="ASALARIADO"/>
    <s v="SECTOR PRIVADO"/>
    <s v="SI"/>
    <s v="NO"/>
    <x v="0"/>
    <n v="45"/>
    <n v="0.2625828508603375"/>
    <s v="NO"/>
    <n v="0.21833580701670366"/>
    <s v="NO"/>
    <x v="1071"/>
    <n v="45"/>
    <s v="ASALARIADO"/>
    <s v="36-45"/>
    <s v="4"/>
  </r>
  <r>
    <n v="1324"/>
    <s v="HOMBRE"/>
    <n v="370000"/>
    <s v="ASALARIADO"/>
    <s v="SECTOR PRIVADO"/>
    <s v="SI"/>
    <s v="NO"/>
    <x v="1"/>
    <n v="41"/>
    <n v="-0.35457732424274085"/>
    <s v="NO"/>
    <n v="-6.3965513291846368E-2"/>
    <s v="NO"/>
    <x v="484"/>
    <n v="41"/>
    <s v="ASALARIADO"/>
    <s v="36-45"/>
    <s v="2"/>
  </r>
  <r>
    <n v="1325"/>
    <s v="MUJER"/>
    <n v="289546.95"/>
    <s v="ASALARIADO"/>
    <s v="SECTOR PRIVADO"/>
    <s v="SI"/>
    <s v="NO"/>
    <x v="1"/>
    <n v="22"/>
    <n v="-0.4537892372319503"/>
    <s v="NO"/>
    <n v="-1.4048967847574589"/>
    <s v="NO"/>
    <x v="1072"/>
    <n v="22"/>
    <s v="ASALARIADO"/>
    <s v="18-25"/>
    <s v="1"/>
  </r>
  <r>
    <n v="1326"/>
    <s v="HOMBRE"/>
    <n v="278030"/>
    <s v="CONVENIOS ESPECIALES DE TRABAJADORES INDEPENDIENTES"/>
    <s v="SECTOR PRIVADO"/>
    <s v="SI"/>
    <s v="NO"/>
    <x v="0"/>
    <n v="36"/>
    <n v="-0.46799154082766331"/>
    <s v="NO"/>
    <n v="-0.41684216367753391"/>
    <s v="NO"/>
    <x v="20"/>
    <n v="36"/>
    <s v="CONVENIOS ESPECIALES DE TRABAJADORES INDEPENDIENTES"/>
    <s v="36-45"/>
    <s v="1"/>
  </r>
  <r>
    <n v="1327"/>
    <s v="MUJER"/>
    <n v="190000"/>
    <s v="ASALARIADO"/>
    <s v="SECTOR PRIVADO"/>
    <s v="SI"/>
    <s v="SI"/>
    <x v="0"/>
    <n v="45"/>
    <n v="-0.57654708596162785"/>
    <s v="NO"/>
    <n v="0.21833580701670366"/>
    <s v="NO"/>
    <x v="1073"/>
    <n v="45"/>
    <s v="ASALARIADO"/>
    <s v="36-45"/>
    <s v="1"/>
  </r>
  <r>
    <n v="1328"/>
    <s v="HOMBRE"/>
    <n v="385702"/>
    <s v="TRABAJADOR INDEPENDIENTE"/>
    <s v="SECTOR PRIVADO"/>
    <s v="SI"/>
    <s v="NO"/>
    <x v="1"/>
    <n v="60"/>
    <n v="-0.33521416202879661"/>
    <s v="NO"/>
    <n v="1.2769657581737661"/>
    <s v="NO"/>
    <x v="478"/>
    <n v="60"/>
    <s v="TRABAJADOR INDEPENDIENTE"/>
    <s v="56+"/>
    <s v="2"/>
  </r>
  <r>
    <n v="1329"/>
    <s v="HOMBRE"/>
    <n v="278030"/>
    <s v="CONVENIOS ESPECIALES DE TRABAJADORES INDEPENDIENTES"/>
    <s v="SECTOR PRIVADO"/>
    <s v="SI"/>
    <s v="SI"/>
    <x v="0"/>
    <n v="37"/>
    <n v="-0.46799154082766331"/>
    <s v="NO"/>
    <n v="-0.3462668336003964"/>
    <s v="NO"/>
    <x v="20"/>
    <n v="37"/>
    <s v="CONVENIOS ESPECIALES DE TRABAJADORES INDEPENDIENTES"/>
    <s v="36-45"/>
    <s v="1"/>
  </r>
  <r>
    <n v="1330"/>
    <s v="HOMBRE"/>
    <n v="324390"/>
    <s v="ASALARIADO"/>
    <s v="SECTOR PRIVADO"/>
    <s v="SI"/>
    <s v="NO"/>
    <x v="0"/>
    <n v="24"/>
    <n v="-0.41082199553162108"/>
    <s v="NO"/>
    <n v="-1.263746124603184"/>
    <s v="NO"/>
    <x v="1074"/>
    <n v="24"/>
    <s v="ASALARIADO"/>
    <s v="18-25"/>
    <s v="2"/>
  </r>
  <r>
    <n v="1331"/>
    <s v="MUJER"/>
    <n v="2187872"/>
    <s v="PENSIONADOS EN SU PROPIO SISTEMA"/>
    <s v="SECTOR PUBLICO"/>
    <s v="SI"/>
    <s v="NO"/>
    <x v="0"/>
    <n v="68"/>
    <n v="1.8871594239541292"/>
    <s v="NO"/>
    <n v="1.8415683987908662"/>
    <s v="NO"/>
    <x v="1075"/>
    <n v="68"/>
    <s v="PENSIONADOS EN SU PROPIO SISTEMA"/>
    <s v="56+"/>
    <s v="4"/>
  </r>
  <r>
    <n v="1332"/>
    <s v="HOMBRE"/>
    <n v="305704"/>
    <s v="ASEGURADO VOLUNTARIO"/>
    <s v="SECTOR PRIVADO"/>
    <s v="SI"/>
    <s v="SI"/>
    <x v="0"/>
    <n v="87"/>
    <n v="-0.43386492312872732"/>
    <s v="NO"/>
    <n v="3.1824996702564787"/>
    <s v="ATIPICO"/>
    <x v="543"/>
    <n v="87"/>
    <s v="ASEGURADO VOLUNTARIO"/>
    <s v="56+"/>
    <s v="2"/>
  </r>
  <r>
    <n v="1333"/>
    <s v="MUJER"/>
    <n v="389481.25"/>
    <s v="ASALARIADO"/>
    <s v="SECTOR PRIVADO"/>
    <s v="SI"/>
    <s v="SI"/>
    <x v="0"/>
    <n v="45"/>
    <n v="-0.33055372190670712"/>
    <s v="NO"/>
    <n v="0.21833580701670366"/>
    <s v="NO"/>
    <x v="1076"/>
    <n v="45"/>
    <s v="ASALARIADO"/>
    <s v="36-45"/>
    <s v="2"/>
  </r>
  <r>
    <n v="1334"/>
    <s v="HOMBRE"/>
    <n v="450000"/>
    <s v="ASALARIADO"/>
    <s v="SECTOR PRIVADO"/>
    <s v="SI"/>
    <s v="NO"/>
    <x v="0"/>
    <n v="23"/>
    <n v="-0.25592409681212436"/>
    <s v="NO"/>
    <n v="-1.3343214546803215"/>
    <s v="NO"/>
    <x v="433"/>
    <n v="23"/>
    <s v="ASALARIADO"/>
    <s v="18-25"/>
    <s v="3"/>
  </r>
  <r>
    <n v="1335"/>
    <s v="MUJER"/>
    <n v="48989.7"/>
    <s v="ASALARIADO"/>
    <s v="SECTOR PRIVADO"/>
    <s v="SI"/>
    <s v="NO"/>
    <x v="0"/>
    <n v="21"/>
    <n v="-0.75043610091112112"/>
    <s v="NO"/>
    <n v="-1.4754721148345964"/>
    <s v="NO"/>
    <x v="1077"/>
    <n v="21"/>
    <s v="ASALARIADO"/>
    <s v="18-25"/>
    <s v="1"/>
  </r>
  <r>
    <n v="1336"/>
    <s v="HOMBRE"/>
    <n v="977750"/>
    <s v="ASALARIADO"/>
    <s v="SECTOR PRIVADO"/>
    <s v="SI"/>
    <s v="NO"/>
    <x v="0"/>
    <n v="31"/>
    <n v="0.39487891289422361"/>
    <s v="NO"/>
    <n v="-0.7697188140632214"/>
    <s v="NO"/>
    <x v="1078"/>
    <n v="31"/>
    <s v="ASALARIADO"/>
    <s v="26-35"/>
    <s v="4"/>
  </r>
  <r>
    <n v="1337"/>
    <s v="HOMBRE"/>
    <n v="305000"/>
    <s v="ASALARIADO"/>
    <s v="SECTOR PRIVADO"/>
    <s v="SI"/>
    <s v="SI"/>
    <x v="0"/>
    <n v="37"/>
    <n v="-0.4347330715301167"/>
    <s v="NO"/>
    <n v="-0.3462668336003964"/>
    <s v="NO"/>
    <x v="1079"/>
    <n v="37"/>
    <s v="ASALARIADO"/>
    <s v="36-45"/>
    <s v="2"/>
  </r>
  <r>
    <n v="1338"/>
    <s v="MUJER"/>
    <n v="297046"/>
    <s v="ASEGURADO VOLUNTARIO"/>
    <s v="SECTOR PRIVADO"/>
    <s v="SI"/>
    <s v="NO"/>
    <x v="0"/>
    <n v="31"/>
    <n v="-0.44454166866740574"/>
    <s v="NO"/>
    <n v="-0.7697188140632214"/>
    <s v="NO"/>
    <x v="31"/>
    <n v="31"/>
    <s v="ASEGURADO VOLUNTARIO"/>
    <s v="26-35"/>
    <s v="1"/>
  </r>
  <r>
    <n v="1339"/>
    <s v="HOMBRE"/>
    <n v="65249.56"/>
    <s v="ASALARIADO"/>
    <s v="SECTOR PRIVADO"/>
    <s v="SI"/>
    <s v="SI"/>
    <x v="0"/>
    <n v="26"/>
    <n v="-0.73038500507899629"/>
    <s v="NO"/>
    <n v="-1.1225954644489089"/>
    <s v="NO"/>
    <x v="1080"/>
    <n v="26"/>
    <s v="ASALARIADO"/>
    <s v="26-35"/>
    <s v="1"/>
  </r>
  <r>
    <n v="1340"/>
    <s v="MUJER"/>
    <n v="659264"/>
    <s v="ASALARIADO"/>
    <s v="SECTOR PUBLICO"/>
    <s v="SI"/>
    <s v="NO"/>
    <x v="0"/>
    <n v="40"/>
    <n v="2.1330155008821568E-3"/>
    <s v="NO"/>
    <n v="-0.13454084336898386"/>
    <s v="NO"/>
    <x v="1081"/>
    <n v="40"/>
    <s v="ASALARIADO"/>
    <s v="36-45"/>
    <s v="3"/>
  </r>
  <r>
    <n v="1341"/>
    <s v="MUJER"/>
    <n v="896802.93"/>
    <s v="ASALARIADO"/>
    <s v="SECTOR PUBLICO"/>
    <s v="SI"/>
    <s v="NO"/>
    <x v="0"/>
    <n v="38"/>
    <n v="0.29505779156232326"/>
    <s v="NO"/>
    <n v="-0.27569150352325889"/>
    <s v="NO"/>
    <x v="1082"/>
    <n v="38"/>
    <s v="ASALARIADO"/>
    <s v="36-45"/>
    <s v="4"/>
  </r>
  <r>
    <n v="1342"/>
    <s v="HOMBRE"/>
    <n v="319572"/>
    <s v="ASALARIADO"/>
    <s v="SECTOR PRIVADO"/>
    <s v="SI"/>
    <s v="NO"/>
    <x v="1"/>
    <n v="38"/>
    <n v="-0.41676338615362996"/>
    <s v="NO"/>
    <n v="-0.27569150352325889"/>
    <s v="NO"/>
    <x v="526"/>
    <n v="38"/>
    <s v="ASALARIADO"/>
    <s v="36-45"/>
    <s v="2"/>
  </r>
  <r>
    <n v="1343"/>
    <s v="HOMBRE"/>
    <n v="629292.61"/>
    <s v="ASALARIADO"/>
    <s v="SECTOR PRIVADO"/>
    <s v="SI"/>
    <s v="NO"/>
    <x v="0"/>
    <n v="42"/>
    <n v="-3.482666392513916E-2"/>
    <s v="NO"/>
    <n v="6.6098167852911317E-3"/>
    <s v="NO"/>
    <x v="1083"/>
    <n v="42"/>
    <s v="ASALARIADO"/>
    <s v="36-45"/>
    <s v="3"/>
  </r>
  <r>
    <n v="1344"/>
    <s v="MUJER"/>
    <n v="1408126"/>
    <s v="ASALARIADO"/>
    <s v="SECTOR PUBLICO"/>
    <s v="SI"/>
    <s v="NO"/>
    <x v="0"/>
    <n v="37"/>
    <n v="0.92560368050271102"/>
    <s v="NO"/>
    <n v="-0.3462668336003964"/>
    <s v="NO"/>
    <x v="1084"/>
    <n v="37"/>
    <s v="ASALARIADO"/>
    <s v="36-45"/>
    <s v="4"/>
  </r>
  <r>
    <n v="1345"/>
    <s v="HOMBRE"/>
    <n v="1575682"/>
    <s v="ASALARIADO"/>
    <s v="SECTOR PUBLICO"/>
    <s v="SI"/>
    <s v="NO"/>
    <x v="0"/>
    <n v="38"/>
    <n v="1.1322279326947655"/>
    <s v="NO"/>
    <n v="-0.27569150352325889"/>
    <s v="NO"/>
    <x v="1085"/>
    <n v="38"/>
    <s v="ASALARIADO"/>
    <s v="36-45"/>
    <s v="4"/>
  </r>
  <r>
    <n v="1346"/>
    <s v="MUJER"/>
    <n v="268333.33"/>
    <s v="ASALARIADO"/>
    <s v="SECTOR PRIVADO"/>
    <s v="SI"/>
    <s v="NO"/>
    <x v="0"/>
    <n v="29"/>
    <n v="-0.4799491382130337"/>
    <s v="NO"/>
    <n v="-0.91086947421749642"/>
    <s v="NO"/>
    <x v="1086"/>
    <n v="29"/>
    <s v="ASALARIADO"/>
    <s v="26-35"/>
    <s v="1"/>
  </r>
  <r>
    <n v="1347"/>
    <s v="MUJER"/>
    <n v="308000"/>
    <s v="ASALARIADO"/>
    <s v="SECTOR PRIVADO"/>
    <s v="SI"/>
    <s v="NO"/>
    <x v="0"/>
    <n v="57"/>
    <n v="-0.43103357550146859"/>
    <s v="NO"/>
    <n v="1.0652397679423538"/>
    <s v="NO"/>
    <x v="1087"/>
    <n v="57"/>
    <s v="ASALARIADO"/>
    <s v="56+"/>
    <s v="2"/>
  </r>
  <r>
    <n v="1348"/>
    <s v="HOMBRE"/>
    <n v="350000"/>
    <s v="ASALARIADO"/>
    <s v="SECTOR PRIVADO"/>
    <s v="SI"/>
    <s v="NO"/>
    <x v="1"/>
    <n v="31"/>
    <n v="-0.37924063110039496"/>
    <s v="NO"/>
    <n v="-0.7697188140632214"/>
    <s v="NO"/>
    <x v="236"/>
    <n v="31"/>
    <s v="ASALARIADO"/>
    <s v="26-35"/>
    <s v="2"/>
  </r>
  <r>
    <n v="1349"/>
    <s v="MUJER"/>
    <n v="590706.5"/>
    <s v="ASALARIADO"/>
    <s v="SECTOR PUBLICO"/>
    <s v="SI"/>
    <s v="NO"/>
    <x v="0"/>
    <n v="32"/>
    <n v="-8.240971749379894E-2"/>
    <s v="NO"/>
    <n v="-0.69914348398608395"/>
    <s v="NO"/>
    <x v="1088"/>
    <n v="32"/>
    <s v="ASALARIADO"/>
    <s v="26-35"/>
    <s v="3"/>
  </r>
  <r>
    <n v="1350"/>
    <s v="MUJER"/>
    <n v="759928"/>
    <s v="PENSIONADOS EN SU PROPIO SISTEMA"/>
    <s v="SECTOR PUBLICO"/>
    <s v="SI"/>
    <s v="NO"/>
    <x v="0"/>
    <n v="78"/>
    <n v="0.12626837157682685"/>
    <s v="NO"/>
    <n v="2.5473216995622412"/>
    <s v="ATIPICO"/>
    <x v="1089"/>
    <n v="78"/>
    <s v="PENSIONADOS EN SU PROPIO SISTEMA"/>
    <s v="56+"/>
    <s v="4"/>
  </r>
  <r>
    <n v="1351"/>
    <s v="HOMBRE"/>
    <n v="182669.09"/>
    <s v="ASALARIADO"/>
    <s v="SECTOR PUBLICO"/>
    <s v="SI"/>
    <s v="NO"/>
    <x v="0"/>
    <n v="37"/>
    <n v="-0.5855873101054202"/>
    <s v="NO"/>
    <n v="-0.3462668336003964"/>
    <s v="NO"/>
    <x v="1090"/>
    <n v="37"/>
    <s v="ASALARIADO"/>
    <s v="36-45"/>
    <s v="1"/>
  </r>
  <r>
    <n v="1352"/>
    <s v="HOMBRE"/>
    <n v="1954127"/>
    <s v="ASALARIADO"/>
    <s v="SECTOR PUBLICO"/>
    <s v="SI"/>
    <s v="NO"/>
    <x v="0"/>
    <n v="63"/>
    <n v="1.5989131908820111"/>
    <s v="NO"/>
    <n v="1.4886917484051787"/>
    <s v="NO"/>
    <x v="1091"/>
    <n v="63"/>
    <s v="ASALARIADO"/>
    <s v="56+"/>
    <s v="4"/>
  </r>
  <r>
    <n v="1353"/>
    <s v="MUJER"/>
    <n v="727896.34"/>
    <s v="ASALARIADO"/>
    <s v="SECTOR PUBLICO"/>
    <s v="SI"/>
    <s v="NO"/>
    <x v="0"/>
    <n v="28"/>
    <n v="8.6768038589824556E-2"/>
    <s v="NO"/>
    <n v="-0.98144480429463388"/>
    <s v="NO"/>
    <x v="1092"/>
    <n v="28"/>
    <s v="ASALARIADO"/>
    <s v="26-35"/>
    <s v="4"/>
  </r>
  <r>
    <n v="1354"/>
    <s v="HOMBRE"/>
    <n v="300018"/>
    <s v="TRABAJADOR INDEPENDIENTE"/>
    <s v="SECTOR PRIVADO"/>
    <s v="SI"/>
    <s v="NO"/>
    <x v="1"/>
    <n v="53"/>
    <n v="-0.44087670126835837"/>
    <s v="NO"/>
    <n v="0.78293844763380371"/>
    <s v="NO"/>
    <x v="93"/>
    <n v="53"/>
    <s v="TRABAJADOR INDEPENDIENTE"/>
    <s v="46-55"/>
    <s v="2"/>
  </r>
  <r>
    <n v="1355"/>
    <s v="HOMBRE"/>
    <n v="428100"/>
    <s v="ASALARIADO"/>
    <s v="SECTOR PUBLICO"/>
    <s v="SI"/>
    <s v="NO"/>
    <x v="0"/>
    <n v="22"/>
    <n v="-0.28293041782125566"/>
    <s v="NO"/>
    <n v="-1.4048967847574589"/>
    <s v="NO"/>
    <x v="1093"/>
    <n v="22"/>
    <s v="ASALARIADO"/>
    <s v="18-25"/>
    <s v="3"/>
  </r>
  <r>
    <n v="1356"/>
    <s v="MUJER"/>
    <n v="359544.27"/>
    <s v="CONVENIOS ESPECIALES DE ASEGURADOS VOLUNTARIOS"/>
    <s v="SECTOR PRIVADO"/>
    <s v="SI"/>
    <s v="SI"/>
    <x v="0"/>
    <n v="35"/>
    <n v="-0.36747096811327984"/>
    <s v="NO"/>
    <n v="-0.48741749375467142"/>
    <s v="NO"/>
    <x v="293"/>
    <n v="35"/>
    <s v="CONVENIOS ESPECIALES DE ASEGURADOS VOLUNTARIOS"/>
    <s v="26-35"/>
    <s v="2"/>
  </r>
  <r>
    <n v="1357"/>
    <s v="MUJER"/>
    <n v="297046"/>
    <s v="ASEGURADO VOLUNTARIO"/>
    <s v="SECTOR PRIVADO"/>
    <s v="SI"/>
    <s v="NO"/>
    <x v="0"/>
    <n v="40"/>
    <n v="-0.44454166866740574"/>
    <s v="NO"/>
    <n v="-0.13454084336898386"/>
    <s v="NO"/>
    <x v="31"/>
    <n v="40"/>
    <s v="ASEGURADO VOLUNTARIO"/>
    <s v="36-45"/>
    <s v="1"/>
  </r>
  <r>
    <n v="1358"/>
    <s v="HOMBRE"/>
    <n v="589282.56000000006"/>
    <s v="ASALARIADO"/>
    <s v="SECTOR PUBLICO"/>
    <s v="SI"/>
    <s v="NO"/>
    <x v="0"/>
    <n v="30"/>
    <n v="-8.4165670952143279E-2"/>
    <s v="NO"/>
    <n v="-0.84029414414035897"/>
    <s v="NO"/>
    <x v="1094"/>
    <n v="30"/>
    <s v="ASALARIADO"/>
    <s v="26-35"/>
    <s v="3"/>
  </r>
  <r>
    <n v="1359"/>
    <s v="HOMBRE"/>
    <n v="129988"/>
    <s v="ASALARIADO"/>
    <s v="SECTOR PUBLICO"/>
    <s v="SI"/>
    <s v="NO"/>
    <x v="1"/>
    <n v="32"/>
    <n v="-0.65055180451870487"/>
    <s v="NO"/>
    <n v="-0.69914348398608395"/>
    <s v="NO"/>
    <x v="1095"/>
    <n v="32"/>
    <s v="ASALARIADO"/>
    <s v="26-35"/>
    <s v="1"/>
  </r>
  <r>
    <n v="1360"/>
    <s v="HOMBRE"/>
    <n v="417954.15"/>
    <s v="ASALARIADO"/>
    <s v="SECTOR PRIVADO"/>
    <s v="SI"/>
    <s v="NO"/>
    <x v="1"/>
    <n v="31"/>
    <n v="-0.29544192841534211"/>
    <s v="NO"/>
    <n v="-0.7697188140632214"/>
    <s v="NO"/>
    <x v="1096"/>
    <n v="31"/>
    <s v="ASALARIADO"/>
    <s v="26-35"/>
    <s v="3"/>
  </r>
  <r>
    <n v="1361"/>
    <s v="HOMBRE"/>
    <n v="807282.52"/>
    <s v="ASALARIADO"/>
    <s v="SECTOR PRIVADO"/>
    <s v="SI"/>
    <s v="NO"/>
    <x v="0"/>
    <n v="24"/>
    <n v="0.18466432446967282"/>
    <s v="NO"/>
    <n v="-1.263746124603184"/>
    <s v="NO"/>
    <x v="1097"/>
    <n v="24"/>
    <s v="ASALARIADO"/>
    <s v="18-25"/>
    <s v="4"/>
  </r>
  <r>
    <n v="1362"/>
    <s v="MUJER"/>
    <n v="801760"/>
    <s v="ASALARIADO"/>
    <s v="SECTOR PRIVADO"/>
    <s v="SI"/>
    <s v="NO"/>
    <x v="1"/>
    <n v="45"/>
    <n v="0.17785414420029619"/>
    <s v="NO"/>
    <n v="0.21833580701670366"/>
    <s v="NO"/>
    <x v="1098"/>
    <n v="45"/>
    <s v="ASALARIADO"/>
    <s v="36-45"/>
    <s v="4"/>
  </r>
  <r>
    <n v="1363"/>
    <s v="HOMBRE"/>
    <n v="145670.5"/>
    <s v="ASALARIADO"/>
    <s v="SECTOR PRIVADO"/>
    <s v="SI"/>
    <s v="NO"/>
    <x v="0"/>
    <n v="51"/>
    <n v="-0.63121268902894678"/>
    <s v="NO"/>
    <n v="0.64178778747952869"/>
    <s v="NO"/>
    <x v="1099"/>
    <n v="51"/>
    <s v="ASALARIADO"/>
    <s v="46-55"/>
    <s v="1"/>
  </r>
  <r>
    <n v="1364"/>
    <s v="MUJER"/>
    <n v="337920"/>
    <s v="ASALARIADO"/>
    <s v="SECTOR PRIVADO"/>
    <s v="SI"/>
    <s v="NO"/>
    <x v="1"/>
    <n v="27"/>
    <n v="-0.39413726844241803"/>
    <s v="NO"/>
    <n v="-1.0520201343717714"/>
    <s v="NO"/>
    <x v="1100"/>
    <n v="27"/>
    <s v="ASALARIADO"/>
    <s v="26-35"/>
    <s v="2"/>
  </r>
  <r>
    <n v="1365"/>
    <s v="MUJER"/>
    <n v="387279.29"/>
    <s v="ASALARIADO"/>
    <s v="SECTOR PRIVADO"/>
    <s v="SI"/>
    <s v="NO"/>
    <x v="0"/>
    <n v="35"/>
    <n v="-0.33326910266512116"/>
    <s v="NO"/>
    <n v="-0.48741749375467142"/>
    <s v="NO"/>
    <x v="1101"/>
    <n v="35"/>
    <s v="ASALARIADO"/>
    <s v="26-35"/>
    <s v="2"/>
  </r>
  <r>
    <n v="1366"/>
    <s v="HOMBRE"/>
    <n v="351604"/>
    <s v="ASALARIADO"/>
    <s v="SECTOR PRIVADO"/>
    <s v="SI"/>
    <s v="NO"/>
    <x v="0"/>
    <n v="22"/>
    <n v="-0.37726263389041109"/>
    <s v="NO"/>
    <n v="-1.4048967847574589"/>
    <s v="NO"/>
    <x v="1102"/>
    <n v="22"/>
    <s v="ASALARIADO"/>
    <s v="18-25"/>
    <s v="2"/>
  </r>
  <r>
    <n v="1367"/>
    <s v="MUJER"/>
    <n v="300018"/>
    <s v="ASEGURADO VOLUNTARIO"/>
    <s v="SECTOR PRIVADO"/>
    <s v="SI"/>
    <s v="SI"/>
    <x v="0"/>
    <n v="45"/>
    <n v="-0.44087670126835837"/>
    <s v="NO"/>
    <n v="0.21833580701670366"/>
    <s v="NO"/>
    <x v="93"/>
    <n v="45"/>
    <s v="ASEGURADO VOLUNTARIO"/>
    <s v="36-45"/>
    <s v="2"/>
  </r>
  <r>
    <n v="1368"/>
    <s v="HOMBRE"/>
    <n v="232960"/>
    <s v="ASALARIADO"/>
    <s v="SECTOR PRIVADO"/>
    <s v="SI"/>
    <s v="NO"/>
    <x v="0"/>
    <n v="60"/>
    <n v="-0.52357030283138684"/>
    <s v="NO"/>
    <n v="1.2769657581737661"/>
    <s v="NO"/>
    <x v="1103"/>
    <n v="60"/>
    <s v="ASALARIADO"/>
    <s v="56+"/>
    <s v="1"/>
  </r>
  <r>
    <n v="1369"/>
    <s v="MUJER"/>
    <n v="297046"/>
    <s v="ASEGURADO VOLUNTARIO"/>
    <s v="SECTOR PRIVADO"/>
    <s v="SI"/>
    <s v="NO"/>
    <x v="0"/>
    <n v="56"/>
    <n v="-0.44454166866740574"/>
    <s v="NO"/>
    <n v="0.99466443786521619"/>
    <s v="NO"/>
    <x v="31"/>
    <n v="56"/>
    <s v="ASEGURADO VOLUNTARIO"/>
    <s v="56+"/>
    <s v="1"/>
  </r>
  <r>
    <n v="1370"/>
    <s v="HOMBRE"/>
    <n v="683000"/>
    <s v="ASALARIADO"/>
    <s v="SECTOR PRIVADO"/>
    <s v="SI"/>
    <s v="NO"/>
    <x v="0"/>
    <n v="38"/>
    <n v="3.1403428079546061E-2"/>
    <s v="NO"/>
    <n v="-0.27569150352325889"/>
    <s v="NO"/>
    <x v="1104"/>
    <n v="38"/>
    <s v="ASALARIADO"/>
    <s v="36-45"/>
    <s v="3"/>
  </r>
  <r>
    <n v="1371"/>
    <s v="MUJER"/>
    <n v="876520"/>
    <s v="ASALARIADO"/>
    <s v="SECTOR PRIVADO"/>
    <s v="SI"/>
    <s v="NO"/>
    <x v="0"/>
    <n v="32"/>
    <n v="0.2700455852342073"/>
    <s v="NO"/>
    <n v="-0.69914348398608395"/>
    <s v="NO"/>
    <x v="1105"/>
    <n v="32"/>
    <s v="ASALARIADO"/>
    <s v="26-35"/>
    <s v="4"/>
  </r>
  <r>
    <n v="1372"/>
    <s v="HOMBRE"/>
    <n v="409455"/>
    <s v="ASALARIADO"/>
    <s v="SECTOR PRIVADO"/>
    <s v="SI"/>
    <s v="NO"/>
    <x v="0"/>
    <n v="25"/>
    <n v="-0.3059227856393037"/>
    <s v="NO"/>
    <n v="-1.1931707945260464"/>
    <s v="NO"/>
    <x v="1106"/>
    <n v="25"/>
    <s v="ASALARIADO"/>
    <s v="18-25"/>
    <s v="3"/>
  </r>
  <r>
    <n v="1373"/>
    <s v="HOMBRE"/>
    <n v="3654908.92"/>
    <s v="PENSIONADOS EN SU PROPIO SISTEMA"/>
    <s v="SECTOR PUBLICO"/>
    <s v="SI"/>
    <s v="NO"/>
    <x v="0"/>
    <n v="62"/>
    <n v="3.6962585104275179"/>
    <s v="ATIPICO"/>
    <n v="1.4181164183280413"/>
    <s v="NO"/>
    <x v="1107"/>
    <n v="62"/>
    <s v="PENSIONADOS EN SU PROPIO SISTEMA"/>
    <s v="56+"/>
    <s v="4"/>
  </r>
  <r>
    <n v="1374"/>
    <s v="HOMBRE"/>
    <n v="1202466.6200000001"/>
    <s v="ASALARIADO"/>
    <s v="SECTOR PRIVADO"/>
    <s v="SI"/>
    <s v="NO"/>
    <x v="0"/>
    <n v="39"/>
    <n v="0.67199166064796645"/>
    <s v="NO"/>
    <n v="-0.20511617344612137"/>
    <s v="NO"/>
    <x v="1108"/>
    <n v="39"/>
    <s v="ASALARIADO"/>
    <s v="36-45"/>
    <s v="4"/>
  </r>
  <r>
    <n v="1375"/>
    <s v="MUJER"/>
    <n v="297082.46999999997"/>
    <s v="ASALARIADO"/>
    <s v="SECTOR PUBLICO"/>
    <s v="SI"/>
    <s v="NO"/>
    <x v="0"/>
    <n v="41"/>
    <n v="-0.44449669512735085"/>
    <s v="NO"/>
    <n v="-6.3965513291846368E-2"/>
    <s v="NO"/>
    <x v="1109"/>
    <n v="41"/>
    <s v="ASALARIADO"/>
    <s v="36-45"/>
    <s v="1"/>
  </r>
  <r>
    <n v="1376"/>
    <s v="HOMBRE"/>
    <n v="350000"/>
    <s v="ASALARIADO"/>
    <s v="SECTOR PRIVADO"/>
    <s v="SI"/>
    <s v="NO"/>
    <x v="0"/>
    <n v="53"/>
    <n v="-0.37924063110039496"/>
    <s v="NO"/>
    <n v="0.78293844763380371"/>
    <s v="NO"/>
    <x v="236"/>
    <n v="53"/>
    <s v="ASALARIADO"/>
    <s v="46-55"/>
    <s v="2"/>
  </r>
  <r>
    <n v="1377"/>
    <s v="MUJER"/>
    <n v="243000"/>
    <s v="ASALARIADO"/>
    <s v="SECTOR PRIVADO"/>
    <s v="SI"/>
    <s v="NO"/>
    <x v="0"/>
    <n v="46"/>
    <n v="-0.51118932278884444"/>
    <s v="NO"/>
    <n v="0.28891113709384114"/>
    <s v="NO"/>
    <x v="1110"/>
    <n v="46"/>
    <s v="ASALARIADO"/>
    <s v="46-55"/>
    <s v="1"/>
  </r>
  <r>
    <n v="1378"/>
    <s v="MUJER"/>
    <n v="210000"/>
    <s v="ASALARIADO"/>
    <s v="SECTOR PRIVADO"/>
    <s v="SI"/>
    <s v="SI"/>
    <x v="0"/>
    <n v="38"/>
    <n v="-0.55188377910397379"/>
    <s v="NO"/>
    <n v="-0.27569150352325889"/>
    <s v="NO"/>
    <x v="4"/>
    <n v="38"/>
    <s v="ASALARIADO"/>
    <s v="36-45"/>
    <s v="1"/>
  </r>
  <r>
    <n v="1379"/>
    <s v="MUJER"/>
    <n v="1154739.48"/>
    <s v="ASALARIADO"/>
    <s v="SECTOR PUBLICO"/>
    <s v="SI"/>
    <s v="NO"/>
    <x v="0"/>
    <n v="30"/>
    <n v="0.61313620568505534"/>
    <s v="NO"/>
    <n v="-0.84029414414035897"/>
    <s v="NO"/>
    <x v="1111"/>
    <n v="30"/>
    <s v="ASALARIADO"/>
    <s v="26-35"/>
    <s v="4"/>
  </r>
  <r>
    <n v="1380"/>
    <s v="HOMBRE"/>
    <n v="305704"/>
    <s v="TRABAJADOR INDEPENDIENTE"/>
    <s v="SECTOR PRIVADO"/>
    <s v="SI"/>
    <s v="NO"/>
    <x v="1"/>
    <n v="41"/>
    <n v="-0.43386492312872732"/>
    <s v="NO"/>
    <n v="-6.3965513291846368E-2"/>
    <s v="NO"/>
    <x v="543"/>
    <n v="41"/>
    <s v="TRABAJADOR INDEPENDIENTE"/>
    <s v="36-45"/>
    <s v="2"/>
  </r>
  <r>
    <n v="1381"/>
    <s v="HOMBRE"/>
    <n v="2438887.83"/>
    <s v="ASALARIADO"/>
    <s v="SECTOR PRIVADO"/>
    <s v="SI"/>
    <s v="NO"/>
    <x v="0"/>
    <n v="32"/>
    <n v="2.1967034460250665"/>
    <s v="ATIPICO"/>
    <n v="-0.69914348398608395"/>
    <s v="NO"/>
    <x v="1112"/>
    <n v="32"/>
    <s v="ASALARIADO"/>
    <s v="26-35"/>
    <s v="4"/>
  </r>
  <r>
    <n v="1382"/>
    <s v="MUJER"/>
    <n v="285127"/>
    <s v="ASALARIADO"/>
    <s v="SECTOR PUBLICO"/>
    <s v="SI"/>
    <s v="NO"/>
    <x v="0"/>
    <n v="59"/>
    <n v="-0.45923976638922476"/>
    <s v="NO"/>
    <n v="1.2063904280966287"/>
    <s v="NO"/>
    <x v="1113"/>
    <n v="59"/>
    <s v="ASALARIADO"/>
    <s v="56+"/>
    <s v="1"/>
  </r>
  <r>
    <n v="1383"/>
    <s v="HOMBRE"/>
    <n v="278030.99"/>
    <s v="CONVENIOS ESPECIALES DE TRABAJADORES INDEPENDIENTES"/>
    <s v="SECTOR PRIVADO"/>
    <s v="SI"/>
    <s v="NO"/>
    <x v="0"/>
    <n v="52"/>
    <n v="-0.46799031999397384"/>
    <s v="NO"/>
    <n v="0.71236311755666615"/>
    <s v="NO"/>
    <x v="102"/>
    <n v="52"/>
    <s v="CONVENIOS ESPECIALES DE TRABAJADORES INDEPENDIENTES"/>
    <s v="46-55"/>
    <s v="1"/>
  </r>
  <r>
    <n v="1384"/>
    <s v="HOMBRE"/>
    <n v="1580792"/>
    <s v="ASALARIADO"/>
    <s v="SECTOR PRIVADO"/>
    <s v="SI"/>
    <s v="NO"/>
    <x v="0"/>
    <n v="28"/>
    <n v="1.1385294075968961"/>
    <s v="NO"/>
    <n v="-0.98144480429463388"/>
    <s v="NO"/>
    <x v="1114"/>
    <n v="28"/>
    <s v="ASALARIADO"/>
    <s v="26-35"/>
    <s v="4"/>
  </r>
  <r>
    <n v="1385"/>
    <s v="MUJER"/>
    <n v="297139"/>
    <s v="ASEGURADO VOLUNTARIO"/>
    <s v="SECTOR PRIVADO"/>
    <s v="SI"/>
    <s v="SI"/>
    <x v="0"/>
    <n v="43"/>
    <n v="-0.44442698429051769"/>
    <s v="NO"/>
    <n v="7.7185146862428639E-2"/>
    <s v="NO"/>
    <x v="929"/>
    <n v="43"/>
    <s v="ASEGURADO VOLUNTARIO"/>
    <s v="36-45"/>
    <s v="1"/>
  </r>
  <r>
    <n v="1386"/>
    <s v="MUJER"/>
    <n v="297046"/>
    <s v="ASEGURADO VOLUNTARIO"/>
    <s v="SECTOR PRIVADO"/>
    <s v="SI"/>
    <s v="NO"/>
    <x v="0"/>
    <n v="64"/>
    <n v="-0.44454166866740574"/>
    <s v="NO"/>
    <n v="1.5592670784823162"/>
    <s v="NO"/>
    <x v="31"/>
    <n v="64"/>
    <s v="ASEGURADO VOLUNTARIO"/>
    <s v="56+"/>
    <s v="1"/>
  </r>
  <r>
    <n v="1387"/>
    <s v="HOMBRE"/>
    <n v="278030"/>
    <s v="CONVENIOS ESPECIALES DE TRABAJADORES INDEPENDIENTES"/>
    <s v="SECTOR PRIVADO"/>
    <s v="SI"/>
    <s v="NO"/>
    <x v="0"/>
    <n v="32"/>
    <n v="-0.46799154082766331"/>
    <s v="NO"/>
    <n v="-0.69914348398608395"/>
    <s v="NO"/>
    <x v="20"/>
    <n v="32"/>
    <s v="CONVENIOS ESPECIALES DE TRABAJADORES INDEPENDIENTES"/>
    <s v="26-35"/>
    <s v="1"/>
  </r>
  <r>
    <n v="1388"/>
    <s v="HOMBRE"/>
    <n v="580000"/>
    <s v="ASALARIADO"/>
    <s v="SECTOR PRIVADO"/>
    <s v="SI"/>
    <s v="NO"/>
    <x v="0"/>
    <n v="24"/>
    <n v="-9.561260223737264E-2"/>
    <s v="NO"/>
    <n v="-1.263746124603184"/>
    <s v="NO"/>
    <x v="565"/>
    <n v="24"/>
    <s v="ASALARIADO"/>
    <s v="18-25"/>
    <s v="3"/>
  </r>
  <r>
    <n v="1389"/>
    <s v="MUJER"/>
    <n v="504976"/>
    <s v="TRABAJADOR INDEPENDIENTE"/>
    <s v="SECTOR PRIVADO"/>
    <s v="SI"/>
    <s v="NO"/>
    <x v="0"/>
    <n v="36"/>
    <n v="-0.18812959892180475"/>
    <s v="NO"/>
    <n v="-0.41684216367753391"/>
    <s v="NO"/>
    <x v="1115"/>
    <n v="36"/>
    <s v="TRABAJADOR INDEPENDIENTE"/>
    <s v="36-45"/>
    <s v="3"/>
  </r>
  <r>
    <n v="1390"/>
    <s v="HOMBRE"/>
    <n v="482000"/>
    <s v="ASALARIADO"/>
    <s v="SECTOR PRIVADO"/>
    <s v="SI"/>
    <s v="NO"/>
    <x v="1"/>
    <n v="36"/>
    <n v="-0.21646280583987779"/>
    <s v="NO"/>
    <n v="-0.41684216367753391"/>
    <s v="NO"/>
    <x v="1116"/>
    <n v="36"/>
    <s v="ASALARIADO"/>
    <s v="36-45"/>
    <s v="3"/>
  </r>
  <r>
    <n v="1391"/>
    <s v="HOMBRE"/>
    <n v="639148"/>
    <s v="ASEGURADO VOLUNTARIO"/>
    <s v="SECTOR PRIVADO"/>
    <s v="SI"/>
    <s v="NO"/>
    <x v="0"/>
    <n v="79"/>
    <n v="-2.2673338536546354E-2"/>
    <s v="NO"/>
    <n v="2.6178970296393786"/>
    <s v="ATIPICO"/>
    <x v="191"/>
    <n v="79"/>
    <s v="ASEGURADO VOLUNTARIO"/>
    <s v="56+"/>
    <s v="3"/>
  </r>
  <r>
    <n v="1392"/>
    <s v="HOMBRE"/>
    <n v="263640"/>
    <s v="ASALARIADO"/>
    <s v="SECTOR PRIVADO"/>
    <s v="SI"/>
    <s v="NO"/>
    <x v="0"/>
    <n v="31"/>
    <n v="-0.48573679011174542"/>
    <s v="NO"/>
    <n v="-0.7697188140632214"/>
    <s v="NO"/>
    <x v="1117"/>
    <n v="31"/>
    <s v="ASALARIADO"/>
    <s v="26-35"/>
    <s v="1"/>
  </r>
  <r>
    <n v="1393"/>
    <s v="MUJER"/>
    <n v="846529"/>
    <s v="ASALARIADO"/>
    <s v="SECTOR PUBLICO"/>
    <s v="SI"/>
    <s v="NO"/>
    <x v="0"/>
    <n v="28"/>
    <n v="0.23306172343581205"/>
    <s v="NO"/>
    <n v="-0.98144480429463388"/>
    <s v="NO"/>
    <x v="1118"/>
    <n v="28"/>
    <s v="ASALARIADO"/>
    <s v="26-35"/>
    <s v="4"/>
  </r>
  <r>
    <n v="1394"/>
    <s v="MUJER"/>
    <n v="240890.9"/>
    <s v="PENSIONADOS EN SU PROPIO SISTEMA"/>
    <s v="SECTOR PUBLICO"/>
    <s v="SI"/>
    <s v="NO"/>
    <x v="0"/>
    <n v="83"/>
    <n v="-0.51379019181351837"/>
    <s v="NO"/>
    <n v="2.9001983499479289"/>
    <s v="ATIPICO"/>
    <x v="1119"/>
    <n v="83"/>
    <s v="PENSIONADOS EN SU PROPIO SISTEMA"/>
    <s v="56+"/>
    <s v="1"/>
  </r>
  <r>
    <n v="1395"/>
    <s v="HOMBRE"/>
    <n v="924156"/>
    <s v="ASALARIADO"/>
    <s v="SECTOR PRIVADO"/>
    <s v="SI"/>
    <s v="NO"/>
    <x v="0"/>
    <n v="28"/>
    <n v="0.32878864950776787"/>
    <s v="NO"/>
    <n v="-0.98144480429463388"/>
    <s v="NO"/>
    <x v="1120"/>
    <n v="28"/>
    <s v="ASALARIADO"/>
    <s v="26-35"/>
    <s v="4"/>
  </r>
  <r>
    <n v="1396"/>
    <s v="MUJER"/>
    <n v="1815071.5"/>
    <s v="ASALARIADO"/>
    <s v="SECTOR PUBLICO"/>
    <s v="SI"/>
    <s v="NO"/>
    <x v="0"/>
    <n v="35"/>
    <n v="1.4274347675447852"/>
    <s v="NO"/>
    <n v="-0.48741749375467142"/>
    <s v="NO"/>
    <x v="1121"/>
    <n v="35"/>
    <s v="ASALARIADO"/>
    <s v="26-35"/>
    <s v="4"/>
  </r>
  <r>
    <n v="1397"/>
    <s v="HOMBRE"/>
    <n v="585937"/>
    <s v="TRABAJADOR INDEPENDIENTE"/>
    <s v="SECTOR PRIVADO"/>
    <s v="SI"/>
    <s v="NO"/>
    <x v="1"/>
    <n v="57"/>
    <n v="-8.8291299596678016E-2"/>
    <s v="NO"/>
    <n v="1.0652397679423538"/>
    <s v="NO"/>
    <x v="1122"/>
    <n v="57"/>
    <s v="TRABAJADOR INDEPENDIENTE"/>
    <s v="56+"/>
    <s v="3"/>
  </r>
  <r>
    <n v="1398"/>
    <s v="HOMBRE"/>
    <n v="223702.12"/>
    <s v="ASALARIADO"/>
    <s v="SECTOR PRIVADO"/>
    <s v="SI"/>
    <s v="NO"/>
    <x v="0"/>
    <n v="53"/>
    <n v="-0.53498679959595374"/>
    <s v="NO"/>
    <n v="0.78293844763380371"/>
    <s v="NO"/>
    <x v="1123"/>
    <n v="53"/>
    <s v="ASALARIADO"/>
    <s v="46-55"/>
    <s v="1"/>
  </r>
  <r>
    <n v="1399"/>
    <s v="HOMBRE"/>
    <n v="155807.99"/>
    <s v="ASALARIADO"/>
    <s v="SECTOR PRIVADO"/>
    <s v="SI"/>
    <s v="NO"/>
    <x v="0"/>
    <n v="42"/>
    <n v="-0.61871148769712681"/>
    <s v="NO"/>
    <n v="6.6098167852911317E-3"/>
    <s v="NO"/>
    <x v="1124"/>
    <n v="42"/>
    <s v="ASALARIADO"/>
    <s v="36-45"/>
    <s v="1"/>
  </r>
  <r>
    <n v="1400"/>
    <s v="HOMBRE"/>
    <n v="361976.88"/>
    <s v="ASALARIADO"/>
    <s v="SECTOR PRIVADO"/>
    <s v="SI"/>
    <s v="NO"/>
    <x v="0"/>
    <n v="48"/>
    <n v="-0.36447115776852995"/>
    <s v="NO"/>
    <n v="0.43006179724811616"/>
    <s v="NO"/>
    <x v="1125"/>
    <n v="48"/>
    <s v="ASALARIADO"/>
    <s v="46-55"/>
    <s v="2"/>
  </r>
  <r>
    <n v="1401"/>
    <s v="HOMBRE"/>
    <n v="573500"/>
    <s v="ASALARIADO"/>
    <s v="SECTOR PRIVADO"/>
    <s v="SI"/>
    <s v="NO"/>
    <x v="0"/>
    <n v="26"/>
    <n v="-0.10362817696611022"/>
    <s v="NO"/>
    <n v="-1.1225954644489089"/>
    <s v="NO"/>
    <x v="1126"/>
    <n v="26"/>
    <s v="ASALARIADO"/>
    <s v="26-35"/>
    <s v="3"/>
  </r>
  <r>
    <n v="1402"/>
    <s v="HOMBRE"/>
    <n v="180000"/>
    <s v="ASALARIADO"/>
    <s v="SECTOR PRIVADO"/>
    <s v="SI"/>
    <s v="NO"/>
    <x v="1"/>
    <n v="47"/>
    <n v="-0.58887873939045499"/>
    <s v="NO"/>
    <n v="0.35948646717097865"/>
    <s v="NO"/>
    <x v="235"/>
    <n v="47"/>
    <s v="ASALARIADO"/>
    <s v="46-55"/>
    <s v="1"/>
  </r>
  <r>
    <n v="1403"/>
    <s v="HOMBRE"/>
    <n v="811540"/>
    <s v="ASALARIADO"/>
    <s v="SECTOR PRIVADO"/>
    <s v="SI"/>
    <s v="NO"/>
    <x v="0"/>
    <n v="21"/>
    <n v="0.18991450125368906"/>
    <s v="NO"/>
    <n v="-1.4754721148345964"/>
    <s v="NO"/>
    <x v="1127"/>
    <n v="21"/>
    <s v="ASALARIADO"/>
    <s v="18-25"/>
    <s v="4"/>
  </r>
  <r>
    <n v="1404"/>
    <s v="MUJER"/>
    <n v="760842"/>
    <s v="PENSIONADOS EN SU PROPIO SISTEMA"/>
    <s v="SECTOR PUBLICO"/>
    <s v="SI"/>
    <s v="NO"/>
    <x v="0"/>
    <n v="75"/>
    <n v="0.12739548470022163"/>
    <s v="NO"/>
    <n v="2.3355957093308288"/>
    <s v="ATIPICO"/>
    <x v="1128"/>
    <n v="75"/>
    <s v="PENSIONADOS EN SU PROPIO SISTEMA"/>
    <s v="56+"/>
    <s v="4"/>
  </r>
  <r>
    <n v="1405"/>
    <s v="HOMBRE"/>
    <n v="1255736.08"/>
    <s v="ASALARIADO"/>
    <s v="SECTOR PRIVADO"/>
    <s v="SI"/>
    <s v="NO"/>
    <x v="0"/>
    <n v="41"/>
    <n v="0.73768171255404291"/>
    <s v="NO"/>
    <n v="-6.3965513291846368E-2"/>
    <s v="NO"/>
    <x v="1129"/>
    <n v="41"/>
    <s v="ASALARIADO"/>
    <s v="36-45"/>
    <s v="4"/>
  </r>
  <r>
    <n v="1406"/>
    <s v="HOMBRE"/>
    <n v="1146611.22"/>
    <s v="ASALARIADO"/>
    <s v="SECTOR PUBLICO"/>
    <s v="SI"/>
    <s v="NO"/>
    <x v="0"/>
    <n v="27"/>
    <n v="0.60311271715511561"/>
    <s v="NO"/>
    <n v="-1.0520201343717714"/>
    <s v="NO"/>
    <x v="1130"/>
    <n v="27"/>
    <s v="ASALARIADO"/>
    <s v="26-35"/>
    <s v="4"/>
  </r>
  <r>
    <n v="1407"/>
    <s v="HOMBRE"/>
    <n v="1497172.49"/>
    <s v="ASALARIADO"/>
    <s v="SECTOR PUBLICO"/>
    <s v="SI"/>
    <s v="NO"/>
    <x v="0"/>
    <n v="47"/>
    <n v="1.0354127258760624"/>
    <s v="NO"/>
    <n v="0.35948646717097865"/>
    <s v="NO"/>
    <x v="1131"/>
    <n v="47"/>
    <s v="ASALARIADO"/>
    <s v="46-55"/>
    <s v="4"/>
  </r>
  <r>
    <n v="1408"/>
    <s v="HOMBRE"/>
    <n v="1372847.55"/>
    <s v="ASALARIADO"/>
    <s v="SECTOR PUBLICO"/>
    <s v="SI"/>
    <s v="NO"/>
    <x v="0"/>
    <n v="56"/>
    <n v="0.88209951861209068"/>
    <s v="NO"/>
    <n v="0.99466443786521619"/>
    <s v="NO"/>
    <x v="1132"/>
    <n v="56"/>
    <s v="ASALARIADO"/>
    <s v="56+"/>
    <s v="4"/>
  </r>
  <r>
    <n v="1409"/>
    <s v="MUJER"/>
    <n v="830543"/>
    <s v="ASALARIADO"/>
    <s v="SECTOR PUBLICO"/>
    <s v="SI"/>
    <s v="NO"/>
    <x v="1"/>
    <n v="39"/>
    <n v="0.21334834226448912"/>
    <s v="NO"/>
    <n v="-0.20511617344612137"/>
    <s v="NO"/>
    <x v="1133"/>
    <n v="39"/>
    <s v="ASALARIADO"/>
    <s v="36-45"/>
    <s v="4"/>
  </r>
  <r>
    <n v="1410"/>
    <s v="HOMBRE"/>
    <n v="650897.42000000004"/>
    <s v="ASALARIADO"/>
    <s v="SECTOR PRIVADO"/>
    <s v="SI"/>
    <s v="NO"/>
    <x v="0"/>
    <n v="38"/>
    <n v="-8.1843609935733797E-3"/>
    <s v="NO"/>
    <n v="-0.27569150352325889"/>
    <s v="NO"/>
    <x v="1134"/>
    <n v="38"/>
    <s v="ASALARIADO"/>
    <s v="36-45"/>
    <s v="3"/>
  </r>
  <r>
    <n v="1411"/>
    <s v="HOMBRE"/>
    <n v="463597.72"/>
    <s v="ASALARIADO"/>
    <s v="SECTOR PRIVADO"/>
    <s v="SI"/>
    <s v="SI"/>
    <x v="0"/>
    <n v="47"/>
    <n v="-0.2391558597659014"/>
    <s v="NO"/>
    <n v="0.35948646717097865"/>
    <s v="NO"/>
    <x v="1135"/>
    <n v="47"/>
    <s v="ASALARIADO"/>
    <s v="46-55"/>
    <s v="3"/>
  </r>
  <r>
    <n v="1412"/>
    <s v="MUJER"/>
    <n v="297050"/>
    <s v="ASEGURADO VOLUNTARIO"/>
    <s v="SECTOR PRIVADO"/>
    <s v="SI"/>
    <s v="NO"/>
    <x v="0"/>
    <n v="31"/>
    <n v="-0.44453673600603422"/>
    <s v="NO"/>
    <n v="-0.7697188140632214"/>
    <s v="NO"/>
    <x v="144"/>
    <n v="31"/>
    <s v="ASEGURADO VOLUNTARIO"/>
    <s v="26-35"/>
    <s v="1"/>
  </r>
  <r>
    <n v="1413"/>
    <s v="HOMBRE"/>
    <n v="297110"/>
    <s v="ASEGURADO VOLUNTARIO"/>
    <s v="SECTOR PRIVADO"/>
    <s v="SI"/>
    <s v="NO"/>
    <x v="0"/>
    <n v="36"/>
    <n v="-0.44446274608546127"/>
    <s v="NO"/>
    <n v="-0.41684216367753391"/>
    <s v="NO"/>
    <x v="870"/>
    <n v="36"/>
    <s v="ASEGURADO VOLUNTARIO"/>
    <s v="36-45"/>
    <s v="1"/>
  </r>
  <r>
    <n v="1414"/>
    <s v="MUJER"/>
    <n v="297045"/>
    <s v="ASEGURADO VOLUNTARIO"/>
    <s v="SECTOR PRIVADO"/>
    <s v="SI"/>
    <s v="NO"/>
    <x v="0"/>
    <n v="33"/>
    <n v="-0.44454290183274864"/>
    <s v="NO"/>
    <n v="-0.62856815390894638"/>
    <s v="NO"/>
    <x v="166"/>
    <n v="33"/>
    <s v="ASEGURADO VOLUNTARIO"/>
    <s v="26-35"/>
    <s v="1"/>
  </r>
  <r>
    <n v="1415"/>
    <s v="MUJER"/>
    <n v="278030"/>
    <s v="CONVENIOS ESPECIALES DE TRABAJADORES INDEPENDIENTES"/>
    <s v="SECTOR PRIVADO"/>
    <s v="SI"/>
    <s v="NO"/>
    <x v="0"/>
    <n v="35"/>
    <n v="-0.46799154082766331"/>
    <s v="NO"/>
    <n v="-0.48741749375467142"/>
    <s v="NO"/>
    <x v="20"/>
    <n v="35"/>
    <s v="CONVENIOS ESPECIALES DE TRABAJADORES INDEPENDIENTES"/>
    <s v="26-35"/>
    <s v="1"/>
  </r>
  <r>
    <n v="1416"/>
    <s v="MUJER"/>
    <n v="11580185.98"/>
    <s v="ASALARIADO"/>
    <s v="SECTOR PRIVADO"/>
    <s v="SI"/>
    <s v="NO"/>
    <x v="0"/>
    <n v="46"/>
    <n v="13.469435513562861"/>
    <s v="ATIPICO"/>
    <n v="0.28891113709384114"/>
    <s v="NO"/>
    <x v="1136"/>
    <n v="46"/>
    <s v="ASALARIADO"/>
    <s v="46-55"/>
    <s v="4"/>
  </r>
  <r>
    <n v="1417"/>
    <s v="HOMBRE"/>
    <n v="2007029.76"/>
    <s v="ASALARIADO"/>
    <s v="SECTOR PUBLICO"/>
    <s v="SI"/>
    <s v="NO"/>
    <x v="0"/>
    <n v="54"/>
    <n v="1.6641510410568527"/>
    <s v="NO"/>
    <n v="0.85351377771094117"/>
    <s v="NO"/>
    <x v="1137"/>
    <n v="54"/>
    <s v="ASALARIADO"/>
    <s v="46-55"/>
    <s v="4"/>
  </r>
  <r>
    <n v="1418"/>
    <s v="HOMBRE"/>
    <n v="740237.33"/>
    <s v="ASALARIADO"/>
    <s v="SECTOR PUBLICO"/>
    <s v="SI"/>
    <s v="NO"/>
    <x v="0"/>
    <n v="52"/>
    <n v="0.10198651975468659"/>
    <s v="NO"/>
    <n v="0.71236311755666615"/>
    <s v="NO"/>
    <x v="1138"/>
    <n v="52"/>
    <s v="ASALARIADO"/>
    <s v="46-55"/>
    <s v="4"/>
  </r>
  <r>
    <n v="1419"/>
    <s v="HOMBRE"/>
    <n v="140000"/>
    <s v="ASALARIADO"/>
    <s v="SECTOR PRIVADO"/>
    <s v="SI"/>
    <s v="NO"/>
    <x v="0"/>
    <n v="42"/>
    <n v="-0.63820535310576321"/>
    <s v="NO"/>
    <n v="6.6098167852911317E-3"/>
    <s v="NO"/>
    <x v="282"/>
    <n v="42"/>
    <s v="ASALARIADO"/>
    <s v="36-45"/>
    <s v="1"/>
  </r>
  <r>
    <n v="1420"/>
    <s v="MUJER"/>
    <n v="300018"/>
    <s v="TRABAJADOR INDEPENDIENTE"/>
    <s v="SECTOR PRIVADO"/>
    <s v="SI"/>
    <s v="NO"/>
    <x v="1"/>
    <n v="58"/>
    <n v="-0.44087670126835837"/>
    <s v="NO"/>
    <n v="1.1358150980194912"/>
    <s v="NO"/>
    <x v="93"/>
    <n v="58"/>
    <s v="TRABAJADOR INDEPENDIENTE"/>
    <s v="56+"/>
    <s v="2"/>
  </r>
  <r>
    <n v="1421"/>
    <s v="MUJER"/>
    <n v="297045"/>
    <s v="ASEGURADO VOLUNTARIO"/>
    <s v="SECTOR PRIVADO"/>
    <s v="SI"/>
    <s v="NO"/>
    <x v="1"/>
    <n v="27"/>
    <n v="-0.44454290183274864"/>
    <s v="NO"/>
    <n v="-1.0520201343717714"/>
    <s v="NO"/>
    <x v="166"/>
    <n v="27"/>
    <s v="ASEGURADO VOLUNTARIO"/>
    <s v="26-35"/>
    <s v="1"/>
  </r>
  <r>
    <n v="1422"/>
    <s v="HOMBRE"/>
    <n v="266625"/>
    <s v="ASALARIADO"/>
    <s v="SECTOR PRIVADO"/>
    <s v="SI"/>
    <s v="NO"/>
    <x v="0"/>
    <n v="50"/>
    <n v="-0.48205579156324058"/>
    <s v="NO"/>
    <n v="0.57121245740239113"/>
    <s v="NO"/>
    <x v="1139"/>
    <n v="50"/>
    <s v="ASALARIADO"/>
    <s v="46-55"/>
    <s v="1"/>
  </r>
  <r>
    <n v="1423"/>
    <s v="HOMBRE"/>
    <n v="282305"/>
    <s v="TRABAJADOR INDEPENDIENTE"/>
    <s v="SECTOR PRIVADO"/>
    <s v="SI"/>
    <s v="NO"/>
    <x v="1"/>
    <n v="34"/>
    <n v="-0.4627197589868397"/>
    <s v="NO"/>
    <n v="-0.55799282383180893"/>
    <s v="NO"/>
    <x v="13"/>
    <n v="34"/>
    <s v="TRABAJADOR INDEPENDIENTE"/>
    <s v="26-35"/>
    <s v="1"/>
  </r>
  <r>
    <n v="1424"/>
    <s v="HOMBRE"/>
    <n v="574141.48"/>
    <s v="ASALARIADO"/>
    <s v="SECTOR PRIVADO"/>
    <s v="SI"/>
    <s v="NO"/>
    <x v="0"/>
    <n v="22"/>
    <n v="-0.10283712606195784"/>
    <s v="NO"/>
    <n v="-1.4048967847574589"/>
    <s v="NO"/>
    <x v="1140"/>
    <n v="22"/>
    <s v="ASALARIADO"/>
    <s v="18-25"/>
    <s v="3"/>
  </r>
  <r>
    <n v="1425"/>
    <s v="MUJER"/>
    <n v="2072167"/>
    <s v="PENSIONADOS EN SU PROPIO SISTEMA"/>
    <s v="SECTOR PUBLICO"/>
    <s v="SI"/>
    <s v="NO"/>
    <x v="0"/>
    <n v="67"/>
    <n v="1.7444760279558857"/>
    <s v="NO"/>
    <n v="1.7709930687137287"/>
    <s v="NO"/>
    <x v="1141"/>
    <n v="67"/>
    <s v="PENSIONADOS EN SU PROPIO SISTEMA"/>
    <s v="56+"/>
    <s v="4"/>
  </r>
  <r>
    <n v="1426"/>
    <s v="HOMBRE"/>
    <n v="278030"/>
    <s v="CONVENIOS ESPECIALES DE TRABAJADORES INDEPENDIENTES"/>
    <s v="SECTOR PRIVADO"/>
    <s v="SI"/>
    <s v="NO"/>
    <x v="0"/>
    <n v="56"/>
    <n v="-0.46799154082766331"/>
    <s v="NO"/>
    <n v="0.99466443786521619"/>
    <s v="NO"/>
    <x v="20"/>
    <n v="56"/>
    <s v="CONVENIOS ESPECIALES DE TRABAJADORES INDEPENDIENTES"/>
    <s v="56+"/>
    <s v="1"/>
  </r>
  <r>
    <n v="1427"/>
    <s v="MUJER"/>
    <n v="2166746.5"/>
    <s v="ASALARIADO"/>
    <s v="SECTOR PUBLICO"/>
    <s v="SI"/>
    <s v="NO"/>
    <x v="0"/>
    <n v="32"/>
    <n v="1.8611081895030606"/>
    <s v="NO"/>
    <n v="-0.69914348398608395"/>
    <s v="NO"/>
    <x v="1142"/>
    <n v="32"/>
    <s v="ASALARIADO"/>
    <s v="26-35"/>
    <s v="4"/>
  </r>
  <r>
    <n v="1428"/>
    <s v="MUJER"/>
    <n v="532257.68999999994"/>
    <s v="ASALARIADO"/>
    <s v="SECTOR PRIVADO"/>
    <s v="SI"/>
    <s v="NO"/>
    <x v="0"/>
    <n v="42"/>
    <n v="-0.15448676431853514"/>
    <s v="NO"/>
    <n v="6.6098167852911317E-3"/>
    <s v="NO"/>
    <x v="1143"/>
    <n v="42"/>
    <s v="ASALARIADO"/>
    <s v="36-45"/>
    <s v="3"/>
  </r>
  <r>
    <n v="1429"/>
    <s v="HOMBRE"/>
    <n v="2762536.65"/>
    <s v="ASALARIADO"/>
    <s v="SECTOR PRIVADO"/>
    <s v="SI"/>
    <s v="SI"/>
    <x v="0"/>
    <n v="42"/>
    <n v="2.5958159541139492"/>
    <s v="ATIPICO"/>
    <n v="6.6098167852911317E-3"/>
    <s v="NO"/>
    <x v="1144"/>
    <n v="42"/>
    <s v="ASALARIADO"/>
    <s v="36-45"/>
    <s v="4"/>
  </r>
  <r>
    <n v="1430"/>
    <s v="MUJER"/>
    <n v="278030"/>
    <s v="CONVENIOS ESPECIALES DE TRABAJADORES INDEPENDIENTES"/>
    <s v="SECTOR PRIVADO"/>
    <s v="SI"/>
    <s v="NO"/>
    <x v="0"/>
    <n v="60"/>
    <n v="-0.46799154082766331"/>
    <s v="NO"/>
    <n v="1.2769657581737661"/>
    <s v="NO"/>
    <x v="20"/>
    <n v="60"/>
    <s v="CONVENIOS ESPECIALES DE TRABAJADORES INDEPENDIENTES"/>
    <s v="56+"/>
    <s v="1"/>
  </r>
  <r>
    <n v="1431"/>
    <s v="HOMBRE"/>
    <n v="437183.54"/>
    <s v="ASALARIADO"/>
    <s v="SECTOR PRIVADO"/>
    <s v="SI"/>
    <s v="NO"/>
    <x v="0"/>
    <n v="46"/>
    <n v="-0.27172891110256692"/>
    <s v="NO"/>
    <n v="0.28891113709384114"/>
    <s v="NO"/>
    <x v="1145"/>
    <n v="46"/>
    <s v="ASALARIADO"/>
    <s v="46-55"/>
    <s v="3"/>
  </r>
  <r>
    <n v="1432"/>
    <s v="HOMBRE"/>
    <n v="417623.03"/>
    <s v="ASALARIADO"/>
    <s v="SECTOR PRIVADO"/>
    <s v="SI"/>
    <s v="NO"/>
    <x v="0"/>
    <n v="27"/>
    <n v="-0.29585025412367744"/>
    <s v="NO"/>
    <n v="-1.0520201343717714"/>
    <s v="NO"/>
    <x v="1146"/>
    <n v="27"/>
    <s v="ASALARIADO"/>
    <s v="26-35"/>
    <s v="3"/>
  </r>
  <r>
    <n v="1433"/>
    <s v="MUJER"/>
    <n v="170502"/>
    <s v="ASALARIADO"/>
    <s v="SECTOR PRIVADO"/>
    <s v="SI"/>
    <s v="NO"/>
    <x v="0"/>
    <n v="47"/>
    <n v="-0.60059134381715484"/>
    <s v="NO"/>
    <n v="0.35948646717097865"/>
    <s v="NO"/>
    <x v="1037"/>
    <n v="47"/>
    <s v="ASALARIADO"/>
    <s v="46-55"/>
    <s v="1"/>
  </r>
  <r>
    <n v="1434"/>
    <s v="HOMBRE"/>
    <n v="573826"/>
    <s v="TRABAJADOR INDEPENDIENTE"/>
    <s v="SECTOR PRIVADO"/>
    <s v="SI"/>
    <s v="NO"/>
    <x v="1"/>
    <n v="61"/>
    <n v="-0.10322616506433047"/>
    <s v="NO"/>
    <n v="1.3475410882509038"/>
    <s v="NO"/>
    <x v="1147"/>
    <n v="61"/>
    <s v="TRABAJADOR INDEPENDIENTE"/>
    <s v="56+"/>
    <s v="3"/>
  </r>
  <r>
    <n v="1435"/>
    <s v="MUJER"/>
    <n v="297045"/>
    <s v="ASEGURADO VOLUNTARIO"/>
    <s v="SECTOR PRIVADO"/>
    <s v="SI"/>
    <s v="NO"/>
    <x v="1"/>
    <n v="23"/>
    <n v="-0.44454290183274864"/>
    <s v="NO"/>
    <n v="-1.3343214546803215"/>
    <s v="NO"/>
    <x v="166"/>
    <n v="23"/>
    <s v="ASEGURADO VOLUNTARIO"/>
    <s v="18-25"/>
    <s v="1"/>
  </r>
  <r>
    <n v="1436"/>
    <s v="HOMBRE"/>
    <n v="406190.91"/>
    <s v="ASALARIADO"/>
    <s v="SECTOR PUBLICO"/>
    <s v="SI"/>
    <s v="SI"/>
    <x v="0"/>
    <n v="22"/>
    <n v="-0.30994794830335376"/>
    <s v="NO"/>
    <n v="-1.4048967847574589"/>
    <s v="NO"/>
    <x v="1148"/>
    <n v="22"/>
    <s v="ASALARIADO"/>
    <s v="18-25"/>
    <s v="2"/>
  </r>
  <r>
    <n v="1437"/>
    <s v="HOMBRE"/>
    <n v="297046"/>
    <s v="ASEGURADO VOLUNTARIO"/>
    <s v="SECTOR PRIVADO"/>
    <s v="SI"/>
    <s v="SI"/>
    <x v="0"/>
    <n v="44"/>
    <n v="-0.44454166866740574"/>
    <s v="NO"/>
    <n v="0.14776047693956615"/>
    <s v="NO"/>
    <x v="31"/>
    <n v="44"/>
    <s v="ASEGURADO VOLUNTARIO"/>
    <s v="36-45"/>
    <s v="1"/>
  </r>
  <r>
    <n v="1438"/>
    <s v="MUJER"/>
    <n v="313897"/>
    <s v="ASALARIADO"/>
    <s v="SECTOR PUBLICO"/>
    <s v="SI"/>
    <s v="NO"/>
    <x v="1"/>
    <n v="31"/>
    <n v="-0.42376159947448927"/>
    <s v="NO"/>
    <n v="-0.7697188140632214"/>
    <s v="NO"/>
    <x v="1149"/>
    <n v="31"/>
    <s v="ASALARIADO"/>
    <s v="26-35"/>
    <s v="2"/>
  </r>
  <r>
    <n v="1439"/>
    <s v="MUJER"/>
    <n v="496170"/>
    <s v="ASALARIADO"/>
    <s v="SECTOR PRIVADO"/>
    <s v="SI"/>
    <s v="SI"/>
    <x v="0"/>
    <n v="28"/>
    <n v="-0.19898885293122986"/>
    <s v="NO"/>
    <n v="-0.98144480429463388"/>
    <s v="NO"/>
    <x v="1150"/>
    <n v="28"/>
    <s v="ASALARIADO"/>
    <s v="26-35"/>
    <s v="3"/>
  </r>
  <r>
    <n v="1440"/>
    <s v="HOMBRE"/>
    <n v="952596"/>
    <s v="ASALARIADO"/>
    <s v="SECTOR PRIVADO"/>
    <s v="SI"/>
    <s v="NO"/>
    <x v="0"/>
    <n v="61"/>
    <n v="0.36385987185935198"/>
    <s v="NO"/>
    <n v="1.3475410882509038"/>
    <s v="NO"/>
    <x v="1151"/>
    <n v="61"/>
    <s v="ASALARIADO"/>
    <s v="56+"/>
    <s v="4"/>
  </r>
  <r>
    <n v="1441"/>
    <s v="MUJER"/>
    <n v="644244"/>
    <s v="ASALARIADO"/>
    <s v="SECTOR PRIVADO"/>
    <s v="SI"/>
    <s v="NO"/>
    <x v="0"/>
    <n v="25"/>
    <n v="-1.6389127949216084E-2"/>
    <s v="NO"/>
    <n v="-1.1931707945260464"/>
    <s v="NO"/>
    <x v="1152"/>
    <n v="25"/>
    <s v="ASALARIADO"/>
    <s v="18-25"/>
    <s v="3"/>
  </r>
  <r>
    <n v="1442"/>
    <s v="HOMBRE"/>
    <n v="297045"/>
    <s v="ASEGURADO VOLUNTARIO"/>
    <s v="SECTOR PRIVADO"/>
    <s v="SI"/>
    <s v="NO"/>
    <x v="0"/>
    <n v="36"/>
    <n v="-0.44454290183274864"/>
    <s v="NO"/>
    <n v="-0.41684216367753391"/>
    <s v="NO"/>
    <x v="166"/>
    <n v="36"/>
    <s v="ASEGURADO VOLUNTARIO"/>
    <s v="36-45"/>
    <s v="1"/>
  </r>
  <r>
    <n v="1443"/>
    <s v="MUJER"/>
    <n v="297044.99"/>
    <s v="CONVENIOS ESPECIALES DE TRABAJADORES INDEPENDIENTES"/>
    <s v="SECTOR PRIVADO"/>
    <s v="SI"/>
    <s v="SI"/>
    <x v="0"/>
    <n v="56"/>
    <n v="-0.44454291416440211"/>
    <s v="NO"/>
    <n v="0.99466443786521619"/>
    <s v="NO"/>
    <x v="47"/>
    <n v="56"/>
    <s v="CONVENIOS ESPECIALES DE TRABAJADORES INDEPENDIENTES"/>
    <s v="56+"/>
    <s v="1"/>
  </r>
  <r>
    <n v="1444"/>
    <s v="MUJER"/>
    <n v="1591132.4"/>
    <s v="ASALARIADO"/>
    <s v="SECTOR PUBLICO"/>
    <s v="SI"/>
    <s v="NO"/>
    <x v="0"/>
    <n v="51"/>
    <n v="1.1512808305084405"/>
    <s v="NO"/>
    <n v="0.64178778747952869"/>
    <s v="NO"/>
    <x v="1153"/>
    <n v="51"/>
    <s v="ASALARIADO"/>
    <s v="46-55"/>
    <s v="4"/>
  </r>
  <r>
    <n v="1445"/>
    <s v="HOMBRE"/>
    <n v="130000"/>
    <s v="ASALARIADO"/>
    <s v="SECTOR PRIVADO"/>
    <s v="SI"/>
    <s v="SI"/>
    <x v="0"/>
    <n v="40"/>
    <n v="-0.65053700653459023"/>
    <s v="NO"/>
    <n v="-0.13454084336898386"/>
    <s v="NO"/>
    <x v="496"/>
    <n v="40"/>
    <s v="ASALARIADO"/>
    <s v="36-45"/>
    <s v="1"/>
  </r>
  <r>
    <n v="1446"/>
    <s v="HOMBRE"/>
    <n v="868191.39"/>
    <s v="ASALARIADO"/>
    <s v="SECTOR PRIVADO"/>
    <s v="SI"/>
    <s v="NO"/>
    <x v="0"/>
    <n v="30"/>
    <n v="0.25977503202782098"/>
    <s v="NO"/>
    <n v="-0.84029414414035897"/>
    <s v="NO"/>
    <x v="1154"/>
    <n v="30"/>
    <s v="ASALARIADO"/>
    <s v="26-35"/>
    <s v="4"/>
  </r>
  <r>
    <n v="1447"/>
    <s v="MUJER"/>
    <n v="122313.33"/>
    <s v="ASALARIADO"/>
    <s v="SECTOR PRIVADO"/>
    <s v="SI"/>
    <s v="NO"/>
    <x v="0"/>
    <n v="42"/>
    <n v="-0.66001594158076649"/>
    <s v="NO"/>
    <n v="6.6098167852911317E-3"/>
    <s v="NO"/>
    <x v="1155"/>
    <n v="42"/>
    <s v="ASALARIADO"/>
    <s v="36-45"/>
    <s v="1"/>
  </r>
  <r>
    <n v="1448"/>
    <s v="HOMBRE"/>
    <n v="337000"/>
    <s v="ASALARIADO"/>
    <s v="SECTOR PRIVADO"/>
    <s v="SI"/>
    <s v="SI"/>
    <x v="0"/>
    <n v="42"/>
    <n v="-0.39527178055787016"/>
    <s v="NO"/>
    <n v="6.6098167852911317E-3"/>
    <s v="NO"/>
    <x v="1156"/>
    <n v="42"/>
    <s v="ASALARIADO"/>
    <s v="36-45"/>
    <s v="2"/>
  </r>
  <r>
    <n v="1449"/>
    <s v="MUJER"/>
    <n v="1448116.5"/>
    <s v="ASALARIADO"/>
    <s v="SECTOR PUBLICO"/>
    <s v="SI"/>
    <s v="NO"/>
    <x v="0"/>
    <n v="42"/>
    <n v="0.97491857914726177"/>
    <s v="NO"/>
    <n v="6.6098167852911317E-3"/>
    <s v="NO"/>
    <x v="1157"/>
    <n v="42"/>
    <s v="ASALARIADO"/>
    <s v="36-45"/>
    <s v="4"/>
  </r>
  <r>
    <n v="1450"/>
    <s v="MUJER"/>
    <n v="327716"/>
    <s v="ASEGURADO VOLUNTARIO"/>
    <s v="SECTOR PRIVADO"/>
    <s v="SI"/>
    <s v="NO"/>
    <x v="0"/>
    <n v="40"/>
    <n v="-0.40672048760119317"/>
    <s v="NO"/>
    <n v="-0.13454084336898386"/>
    <s v="NO"/>
    <x v="1158"/>
    <n v="40"/>
    <s v="ASEGURADO VOLUNTARIO"/>
    <s v="36-45"/>
    <s v="2"/>
  </r>
  <r>
    <n v="1451"/>
    <s v="MUJER"/>
    <n v="297044"/>
    <s v="CONVENIOS ESPECIALES DE ASEGURADOS VOLUNTARIOS"/>
    <s v="SECTOR PRIVADO"/>
    <s v="SI"/>
    <s v="NO"/>
    <x v="0"/>
    <n v="27"/>
    <n v="-0.44454413499809153"/>
    <s v="NO"/>
    <n v="-1.0520201343717714"/>
    <s v="NO"/>
    <x v="539"/>
    <n v="27"/>
    <s v="CONVENIOS ESPECIALES DE ASEGURADOS VOLUNTARIOS"/>
    <s v="26-35"/>
    <s v="1"/>
  </r>
  <r>
    <n v="1452"/>
    <s v="HOMBRE"/>
    <n v="278030"/>
    <s v="CONVENIOS ESPECIALES DE TRABAJADORES INDEPENDIENTES"/>
    <s v="SECTOR PRIVADO"/>
    <s v="SI"/>
    <s v="NO"/>
    <x v="0"/>
    <n v="48"/>
    <n v="-0.46799154082766331"/>
    <s v="NO"/>
    <n v="0.43006179724811616"/>
    <s v="NO"/>
    <x v="20"/>
    <n v="48"/>
    <s v="CONVENIOS ESPECIALES DE TRABAJADORES INDEPENDIENTES"/>
    <s v="46-55"/>
    <s v="1"/>
  </r>
  <r>
    <n v="1453"/>
    <s v="HOMBRE"/>
    <n v="477915"/>
    <s v="ASALARIADO"/>
    <s v="SECTOR PUBLICO"/>
    <s v="SI"/>
    <s v="NO"/>
    <x v="0"/>
    <n v="21"/>
    <n v="-0.22150028626555365"/>
    <s v="NO"/>
    <n v="-1.4754721148345964"/>
    <s v="NO"/>
    <x v="1159"/>
    <n v="21"/>
    <s v="ASALARIADO"/>
    <s v="18-25"/>
    <s v="3"/>
  </r>
  <r>
    <n v="1454"/>
    <s v="HOMBRE"/>
    <n v="5472090.3399999999"/>
    <s v="ASALARIADO"/>
    <s v="SECTOR PUBLICO"/>
    <s v="SI"/>
    <s v="NO"/>
    <x v="0"/>
    <n v="42"/>
    <n v="5.9371436593019"/>
    <s v="ATIPICO"/>
    <n v="6.6098167852911317E-3"/>
    <s v="NO"/>
    <x v="1160"/>
    <n v="42"/>
    <s v="ASALARIADO"/>
    <s v="36-45"/>
    <s v="4"/>
  </r>
  <r>
    <n v="1455"/>
    <s v="MUJER"/>
    <n v="196822.39"/>
    <s v="PENSIONADOS EN SU PROPIO SISTEMA"/>
    <s v="SECTOR PUBLICO"/>
    <s v="SI"/>
    <s v="NO"/>
    <x v="0"/>
    <n v="94"/>
    <n v="-0.56813395105799835"/>
    <s v="NO"/>
    <n v="3.6765269807964414"/>
    <s v="ATIPICO"/>
    <x v="1161"/>
    <n v="94"/>
    <s v="PENSIONADOS EN SU PROPIO SISTEMA"/>
    <s v="56+"/>
    <s v="1"/>
  </r>
  <r>
    <n v="1456"/>
    <s v="MUJER"/>
    <n v="575000"/>
    <s v="ASALARIADO"/>
    <s v="SECTOR PRIVADO"/>
    <s v="SI"/>
    <s v="NO"/>
    <x v="1"/>
    <n v="32"/>
    <n v="-0.10177842895178617"/>
    <s v="NO"/>
    <n v="-0.69914348398608395"/>
    <s v="NO"/>
    <x v="1162"/>
    <n v="32"/>
    <s v="ASALARIADO"/>
    <s v="26-35"/>
    <s v="3"/>
  </r>
  <r>
    <n v="1457"/>
    <s v="MUJER"/>
    <n v="298957"/>
    <s v="ASEGURADO VOLUNTARIO"/>
    <s v="SECTOR PRIVADO"/>
    <s v="SI"/>
    <s v="NO"/>
    <x v="0"/>
    <n v="32"/>
    <n v="-0.44218508969715692"/>
    <s v="NO"/>
    <n v="-0.69914348398608395"/>
    <s v="NO"/>
    <x v="1163"/>
    <n v="32"/>
    <s v="ASEGURADO VOLUNTARIO"/>
    <s v="26-35"/>
    <s v="1"/>
  </r>
  <r>
    <n v="1458"/>
    <s v="MUJER"/>
    <n v="75294.7"/>
    <s v="ASALARIADO"/>
    <s v="SECTOR PRIVADO"/>
    <s v="SI"/>
    <s v="NO"/>
    <x v="0"/>
    <n v="25"/>
    <n v="-0.71799768656659158"/>
    <s v="NO"/>
    <n v="-1.1931707945260464"/>
    <s v="NO"/>
    <x v="1164"/>
    <n v="25"/>
    <s v="ASALARIADO"/>
    <s v="18-25"/>
    <s v="1"/>
  </r>
  <r>
    <n v="1459"/>
    <s v="HOMBRE"/>
    <n v="278030"/>
    <s v="CONVENIOS ESPECIALES DE TRABAJADORES INDEPENDIENTES"/>
    <s v="SECTOR PRIVADO"/>
    <s v="SI"/>
    <s v="NO"/>
    <x v="0"/>
    <n v="61"/>
    <n v="-0.46799154082766331"/>
    <s v="NO"/>
    <n v="1.3475410882509038"/>
    <s v="NO"/>
    <x v="20"/>
    <n v="61"/>
    <s v="CONVENIOS ESPECIALES DE TRABAJADORES INDEPENDIENTES"/>
    <s v="56+"/>
    <s v="1"/>
  </r>
  <r>
    <n v="1460"/>
    <s v="MUJER"/>
    <n v="278030.99"/>
    <s v="CONVENIOS ESPECIALES DE TRABAJADORES INDEPENDIENTES"/>
    <s v="SECTOR PRIVADO"/>
    <s v="SI"/>
    <s v="NO"/>
    <x v="0"/>
    <n v="34"/>
    <n v="-0.46799031999397384"/>
    <s v="NO"/>
    <n v="-0.55799282383180893"/>
    <s v="NO"/>
    <x v="102"/>
    <n v="34"/>
    <s v="CONVENIOS ESPECIALES DE TRABAJADORES INDEPENDIENTES"/>
    <s v="26-35"/>
    <s v="1"/>
  </r>
  <r>
    <n v="1461"/>
    <s v="MUJER"/>
    <n v="791499.02"/>
    <s v="ASALARIADO"/>
    <s v="SECTOR PRIVADO"/>
    <s v="SI"/>
    <s v="NO"/>
    <x v="0"/>
    <n v="29"/>
    <n v="0.16520065928028363"/>
    <s v="NO"/>
    <n v="-0.91086947421749642"/>
    <s v="NO"/>
    <x v="1165"/>
    <n v="29"/>
    <s v="ASALARIADO"/>
    <s v="26-35"/>
    <s v="4"/>
  </r>
  <r>
    <n v="1462"/>
    <s v="HOMBRE"/>
    <n v="371304"/>
    <s v="TRABAJADOR INDEPENDIENTE"/>
    <s v="SECTOR PRIVADO"/>
    <s v="SI"/>
    <s v="NO"/>
    <x v="1"/>
    <n v="37"/>
    <n v="-0.35296927663562178"/>
    <s v="NO"/>
    <n v="-0.3462668336003964"/>
    <s v="NO"/>
    <x v="148"/>
    <n v="37"/>
    <s v="TRABAJADOR INDEPENDIENTE"/>
    <s v="36-45"/>
    <s v="2"/>
  </r>
  <r>
    <n v="1463"/>
    <s v="MUJER"/>
    <n v="1611870.5"/>
    <s v="ASALARIADO"/>
    <s v="SECTOR PUBLICO"/>
    <s v="SI"/>
    <s v="NO"/>
    <x v="0"/>
    <n v="33"/>
    <n v="1.1768543367056765"/>
    <s v="NO"/>
    <n v="-0.62856815390894638"/>
    <s v="NO"/>
    <x v="1166"/>
    <n v="33"/>
    <s v="ASALARIADO"/>
    <s v="26-35"/>
    <s v="4"/>
  </r>
  <r>
    <n v="1464"/>
    <s v="HOMBRE"/>
    <n v="771947.42"/>
    <s v="ASALARIADO"/>
    <s v="SECTOR PRIVADO"/>
    <s v="SI"/>
    <s v="NO"/>
    <x v="0"/>
    <n v="40"/>
    <n v="0.14109030376237816"/>
    <s v="NO"/>
    <n v="-0.13454084336898386"/>
    <s v="NO"/>
    <x v="1167"/>
    <n v="40"/>
    <s v="ASALARIADO"/>
    <s v="36-45"/>
    <s v="4"/>
  </r>
  <r>
    <n v="1465"/>
    <s v="HOMBRE"/>
    <n v="278030"/>
    <s v="CONVENIOS ESPECIALES DE TRABAJADORES INDEPENDIENTES"/>
    <s v="SECTOR PRIVADO"/>
    <s v="SI"/>
    <s v="NO"/>
    <x v="0"/>
    <n v="53"/>
    <n v="-0.46799154082766331"/>
    <s v="NO"/>
    <n v="0.78293844763380371"/>
    <s v="NO"/>
    <x v="20"/>
    <n v="53"/>
    <s v="CONVENIOS ESPECIALES DE TRABAJADORES INDEPENDIENTES"/>
    <s v="46-55"/>
    <s v="1"/>
  </r>
  <r>
    <n v="1466"/>
    <s v="MUJER"/>
    <n v="1358025.5"/>
    <s v="ASALARIADO"/>
    <s v="SECTOR PUBLICO"/>
    <s v="SI"/>
    <s v="NO"/>
    <x v="0"/>
    <n v="32"/>
    <n v="0.86382148024161598"/>
    <s v="NO"/>
    <n v="-0.69914348398608395"/>
    <s v="NO"/>
    <x v="1168"/>
    <n v="32"/>
    <s v="ASALARIADO"/>
    <s v="26-35"/>
    <s v="4"/>
  </r>
  <r>
    <n v="1467"/>
    <s v="HOMBRE"/>
    <n v="1049700.32"/>
    <s v="ASALARIADO"/>
    <s v="SECTOR PRIVADO"/>
    <s v="SI"/>
    <s v="NO"/>
    <x v="0"/>
    <n v="37"/>
    <n v="0.48360555392754406"/>
    <s v="NO"/>
    <n v="-0.3462668336003964"/>
    <s v="NO"/>
    <x v="1169"/>
    <n v="37"/>
    <s v="ASALARIADO"/>
    <s v="36-45"/>
    <s v="4"/>
  </r>
  <r>
    <n v="1468"/>
    <s v="HOMBRE"/>
    <n v="311173"/>
    <s v="TRABAJADOR INDEPENDIENTE"/>
    <s v="SECTOR PRIVADO"/>
    <s v="SI"/>
    <s v="NO"/>
    <x v="1"/>
    <n v="33"/>
    <n v="-0.4271207418685018"/>
    <s v="NO"/>
    <n v="-0.62856815390894638"/>
    <s v="NO"/>
    <x v="1170"/>
    <n v="33"/>
    <s v="TRABAJADOR INDEPENDIENTE"/>
    <s v="26-35"/>
    <s v="2"/>
  </r>
  <r>
    <n v="1469"/>
    <s v="HOMBRE"/>
    <n v="266800"/>
    <s v="ASALARIADO"/>
    <s v="SECTOR PRIVADO"/>
    <s v="SI"/>
    <s v="NO"/>
    <x v="0"/>
    <n v="44"/>
    <n v="-0.4818399876282361"/>
    <s v="NO"/>
    <n v="0.14776047693956615"/>
    <s v="NO"/>
    <x v="1171"/>
    <n v="44"/>
    <s v="ASALARIADO"/>
    <s v="36-45"/>
    <s v="1"/>
  </r>
  <r>
    <n v="1470"/>
    <s v="HOMBRE"/>
    <n v="196925"/>
    <s v="ASALARIADO"/>
    <s v="SECTOR PRIVADO"/>
    <s v="SI"/>
    <s v="NO"/>
    <x v="1"/>
    <n v="22"/>
    <n v="-0.5680074159621652"/>
    <s v="NO"/>
    <n v="-1.4048967847574589"/>
    <s v="NO"/>
    <x v="1172"/>
    <n v="22"/>
    <s v="ASALARIADO"/>
    <s v="18-25"/>
    <s v="1"/>
  </r>
  <r>
    <n v="1471"/>
    <s v="HOMBRE"/>
    <n v="342027"/>
    <s v="ASALARIADO"/>
    <s v="SECTOR PRIVADO"/>
    <s v="SI"/>
    <s v="SI"/>
    <x v="0"/>
    <n v="61"/>
    <n v="-0.3890726583791988"/>
    <s v="NO"/>
    <n v="1.3475410882509038"/>
    <s v="NO"/>
    <x v="1173"/>
    <n v="61"/>
    <s v="ASALARIADO"/>
    <s v="56+"/>
    <s v="2"/>
  </r>
  <r>
    <n v="1472"/>
    <s v="MUJER"/>
    <n v="1104062"/>
    <s v="PENSIONADOS EN SU PROPIO SISTEMA"/>
    <s v="SECTOR PUBLICO"/>
    <s v="SI"/>
    <s v="NO"/>
    <x v="0"/>
    <n v="91"/>
    <n v="0.55064249368442397"/>
    <s v="NO"/>
    <n v="3.464800990565029"/>
    <s v="ATIPICO"/>
    <x v="1174"/>
    <n v="91"/>
    <s v="PENSIONADOS EN SU PROPIO SISTEMA"/>
    <s v="56+"/>
    <s v="4"/>
  </r>
  <r>
    <n v="1473"/>
    <s v="HOMBRE"/>
    <n v="155880"/>
    <s v="ASALARIADO"/>
    <s v="SECTOR PRIVADO"/>
    <s v="SI"/>
    <s v="NO"/>
    <x v="0"/>
    <n v="36"/>
    <n v="-0.61862268746078586"/>
    <s v="NO"/>
    <n v="-0.41684216367753391"/>
    <s v="NO"/>
    <x v="1175"/>
    <n v="36"/>
    <s v="ASALARIADO"/>
    <s v="36-45"/>
    <s v="1"/>
  </r>
  <r>
    <n v="1474"/>
    <s v="HOMBRE"/>
    <n v="297046"/>
    <s v="ASEGURADO VOLUNTARIO"/>
    <s v="SECTOR PRIVADO"/>
    <s v="SI"/>
    <s v="NO"/>
    <x v="0"/>
    <n v="51"/>
    <n v="-0.44454166866740574"/>
    <s v="NO"/>
    <n v="0.64178778747952869"/>
    <s v="NO"/>
    <x v="31"/>
    <n v="51"/>
    <s v="ASEGURADO VOLUNTARIO"/>
    <s v="46-55"/>
    <s v="1"/>
  </r>
  <r>
    <n v="1475"/>
    <s v="HOMBRE"/>
    <n v="338166"/>
    <s v="TRABAJADOR INDEPENDIENTE"/>
    <s v="SECTOR PRIVADO"/>
    <s v="SI"/>
    <s v="NO"/>
    <x v="0"/>
    <n v="56"/>
    <n v="-0.39383390976806892"/>
    <s v="NO"/>
    <n v="0.99466443786521619"/>
    <s v="NO"/>
    <x v="651"/>
    <n v="56"/>
    <s v="TRABAJADOR INDEPENDIENTE"/>
    <s v="56+"/>
    <s v="2"/>
  </r>
  <r>
    <n v="1476"/>
    <s v="HOMBRE"/>
    <n v="650000"/>
    <s v="ASALARIADO"/>
    <s v="SECTOR PRIVADO"/>
    <s v="SI"/>
    <s v="NO"/>
    <x v="1"/>
    <n v="31"/>
    <n v="-9.2910282355832298E-3"/>
    <s v="NO"/>
    <n v="-0.7697188140632214"/>
    <s v="NO"/>
    <x v="613"/>
    <n v="31"/>
    <s v="ASALARIADO"/>
    <s v="26-35"/>
    <s v="3"/>
  </r>
  <r>
    <n v="1477"/>
    <s v="HOMBRE"/>
    <n v="490638.83"/>
    <s v="ASALARIADO"/>
    <s v="SECTOR PUBLICO"/>
    <s v="SI"/>
    <s v="NO"/>
    <x v="0"/>
    <n v="55"/>
    <n v="-0.20580970008082236"/>
    <s v="NO"/>
    <n v="0.92408910778807873"/>
    <s v="NO"/>
    <x v="1176"/>
    <n v="55"/>
    <s v="ASALARIADO"/>
    <s v="46-55"/>
    <s v="3"/>
  </r>
  <r>
    <n v="1478"/>
    <s v="MUJER"/>
    <n v="432363"/>
    <s v="PENSIONADOS EN SU PROPIO SISTEMA"/>
    <s v="SECTOR PUBLICO"/>
    <s v="SI"/>
    <s v="NO"/>
    <x v="0"/>
    <n v="80"/>
    <n v="-0.27767343396454669"/>
    <s v="NO"/>
    <n v="2.6884723597165161"/>
    <s v="ATIPICO"/>
    <x v="1177"/>
    <n v="80"/>
    <s v="PENSIONADOS EN SU PROPIO SISTEMA"/>
    <s v="56+"/>
    <s v="3"/>
  </r>
  <r>
    <n v="1479"/>
    <s v="HOMBRE"/>
    <n v="360420"/>
    <s v="TRABAJADOR INDEPENDIENTE"/>
    <s v="SECTOR PRIVADO"/>
    <s v="SI"/>
    <s v="NO"/>
    <x v="1"/>
    <n v="32"/>
    <n v="-0.36639104822755719"/>
    <s v="NO"/>
    <n v="-0.69914348398608395"/>
    <s v="NO"/>
    <x v="30"/>
    <n v="32"/>
    <s v="TRABAJADOR INDEPENDIENTE"/>
    <s v="26-35"/>
    <s v="2"/>
  </r>
  <r>
    <n v="1480"/>
    <s v="HOMBRE"/>
    <n v="351670.01"/>
    <s v="ASALARIADO"/>
    <s v="SECTOR PRIVADO"/>
    <s v="SI"/>
    <s v="NO"/>
    <x v="0"/>
    <n v="21"/>
    <n v="-0.37718123264612741"/>
    <s v="NO"/>
    <n v="-1.4754721148345964"/>
    <s v="NO"/>
    <x v="1178"/>
    <n v="21"/>
    <s v="ASALARIADO"/>
    <s v="18-25"/>
    <s v="2"/>
  </r>
  <r>
    <n v="1481"/>
    <s v="MUJER"/>
    <n v="528606.29"/>
    <s v="ASALARIADO"/>
    <s v="SECTOR PUBLICO"/>
    <s v="SI"/>
    <s v="NO"/>
    <x v="0"/>
    <n v="29"/>
    <n v="-0.15898954425153694"/>
    <s v="NO"/>
    <n v="-0.91086947421749642"/>
    <s v="NO"/>
    <x v="1179"/>
    <n v="29"/>
    <s v="ASALARIADO"/>
    <s v="26-35"/>
    <s v="3"/>
  </r>
  <r>
    <n v="1482"/>
    <s v="MUJER"/>
    <n v="2398731.5"/>
    <s v="ASALARIADO"/>
    <s v="SECTOR PUBLICO"/>
    <s v="SI"/>
    <s v="NO"/>
    <x v="0"/>
    <n v="29"/>
    <n v="2.1471840515717053"/>
    <s v="ATIPICO"/>
    <n v="-0.91086947421749642"/>
    <s v="NO"/>
    <x v="1180"/>
    <n v="29"/>
    <s v="ASALARIADO"/>
    <s v="26-35"/>
    <s v="4"/>
  </r>
  <r>
    <n v="1483"/>
    <s v="HOMBRE"/>
    <n v="327400"/>
    <s v="ASALARIADO"/>
    <s v="SECTOR PRIVADO"/>
    <s v="SI"/>
    <s v="NO"/>
    <x v="0"/>
    <n v="21"/>
    <n v="-0.40711016784954412"/>
    <s v="NO"/>
    <n v="-1.4754721148345964"/>
    <s v="NO"/>
    <x v="865"/>
    <n v="21"/>
    <s v="ASALARIADO"/>
    <s v="18-25"/>
    <s v="2"/>
  </r>
  <r>
    <n v="1484"/>
    <s v="MUJER"/>
    <n v="228749"/>
    <s v="ASALARIADO"/>
    <s v="SECTOR PUBLICO"/>
    <s v="SI"/>
    <s v="NO"/>
    <x v="1"/>
    <n v="56"/>
    <n v="-0.52876316209026597"/>
    <s v="NO"/>
    <n v="0.99466443786521619"/>
    <s v="NO"/>
    <x v="1181"/>
    <n v="56"/>
    <s v="ASALARIADO"/>
    <s v="56+"/>
    <s v="1"/>
  </r>
  <r>
    <n v="1485"/>
    <s v="MUJER"/>
    <n v="1139623"/>
    <s v="PENSIONADOS EN SU PROPIO SISTEMA"/>
    <s v="SECTOR PUBLICO"/>
    <s v="SI"/>
    <s v="NO"/>
    <x v="0"/>
    <n v="78"/>
    <n v="0.59449508644267579"/>
    <s v="NO"/>
    <n v="2.5473216995622412"/>
    <s v="ATIPICO"/>
    <x v="1182"/>
    <n v="78"/>
    <s v="PENSIONADOS EN SU PROPIO SISTEMA"/>
    <s v="56+"/>
    <s v="4"/>
  </r>
  <r>
    <n v="1486"/>
    <s v="HOMBRE"/>
    <n v="286145.68"/>
    <s v="ASALARIADO"/>
    <s v="SECTOR PRIVADO"/>
    <s v="SI"/>
    <s v="NO"/>
    <x v="0"/>
    <n v="51"/>
    <n v="-0.457983565517737"/>
    <s v="NO"/>
    <n v="0.64178778747952869"/>
    <s v="NO"/>
    <x v="1183"/>
    <n v="51"/>
    <s v="ASALARIADO"/>
    <s v="46-55"/>
    <s v="1"/>
  </r>
  <r>
    <n v="1487"/>
    <s v="HOMBRE"/>
    <n v="297045"/>
    <s v="ASEGURADO VOLUNTARIO"/>
    <s v="SECTOR PRIVADO"/>
    <s v="SI"/>
    <s v="NO"/>
    <x v="0"/>
    <n v="25"/>
    <n v="-0.44454290183274864"/>
    <s v="NO"/>
    <n v="-1.1931707945260464"/>
    <s v="NO"/>
    <x v="166"/>
    <n v="25"/>
    <s v="ASEGURADO VOLUNTARIO"/>
    <s v="18-25"/>
    <s v="1"/>
  </r>
  <r>
    <n v="1488"/>
    <s v="HOMBRE"/>
    <n v="734252.96"/>
    <s v="ASALARIADO"/>
    <s v="SECTOR PRIVADO"/>
    <s v="SI"/>
    <s v="NO"/>
    <x v="0"/>
    <n v="60"/>
    <n v="9.4606802071699622E-2"/>
    <s v="NO"/>
    <n v="1.2769657581737661"/>
    <s v="NO"/>
    <x v="1184"/>
    <n v="60"/>
    <s v="ASALARIADO"/>
    <s v="56+"/>
    <s v="4"/>
  </r>
  <r>
    <n v="1489"/>
    <s v="HOMBRE"/>
    <n v="592772.23"/>
    <s v="ASALARIADO"/>
    <s v="SECTOR PUBLICO"/>
    <s v="SI"/>
    <s v="NO"/>
    <x v="0"/>
    <n v="25"/>
    <n v="-7.9862330850045876E-2"/>
    <s v="NO"/>
    <n v="-1.1931707945260464"/>
    <s v="NO"/>
    <x v="1185"/>
    <n v="25"/>
    <s v="ASALARIADO"/>
    <s v="18-25"/>
    <s v="3"/>
  </r>
  <r>
    <n v="1490"/>
    <s v="HOMBRE"/>
    <n v="303333"/>
    <s v="ASALARIADO"/>
    <s v="SECTOR PRIVADO"/>
    <s v="SI"/>
    <s v="SI"/>
    <x v="0"/>
    <n v="38"/>
    <n v="-0.43678875815670221"/>
    <s v="NO"/>
    <n v="-0.27569150352325889"/>
    <s v="NO"/>
    <x v="1186"/>
    <n v="38"/>
    <s v="ASALARIADO"/>
    <s v="36-45"/>
    <s v="2"/>
  </r>
  <r>
    <n v="1491"/>
    <s v="HOMBRE"/>
    <n v="347135"/>
    <s v="ASEGURADO VOLUNTARIO"/>
    <s v="SECTOR PRIVADO"/>
    <s v="SI"/>
    <s v="NO"/>
    <x v="0"/>
    <n v="54"/>
    <n v="-0.38277364980775391"/>
    <s v="NO"/>
    <n v="0.85351377771094117"/>
    <s v="NO"/>
    <x v="1187"/>
    <n v="54"/>
    <s v="ASEGURADO VOLUNTARIO"/>
    <s v="46-55"/>
    <s v="2"/>
  </r>
  <r>
    <n v="1492"/>
    <s v="HOMBRE"/>
    <n v="639148"/>
    <s v="TRABAJADOR INDEPENDIENTE"/>
    <s v="SECTOR PRIVADO"/>
    <s v="SI"/>
    <s v="NO"/>
    <x v="0"/>
    <n v="63"/>
    <n v="-2.2673338536546354E-2"/>
    <s v="NO"/>
    <n v="1.4886917484051787"/>
    <s v="NO"/>
    <x v="191"/>
    <n v="63"/>
    <s v="TRABAJADOR INDEPENDIENTE"/>
    <s v="56+"/>
    <s v="3"/>
  </r>
  <r>
    <n v="1493"/>
    <s v="HOMBRE"/>
    <n v="435801"/>
    <s v="ASALARIADO"/>
    <s v="SECTOR PRIVADO"/>
    <s v="SI"/>
    <s v="SI"/>
    <x v="0"/>
    <n v="47"/>
    <n v="-0.27343381151571594"/>
    <s v="NO"/>
    <n v="0.35948646717097865"/>
    <s v="NO"/>
    <x v="1188"/>
    <n v="47"/>
    <s v="ASALARIADO"/>
    <s v="46-55"/>
    <s v="3"/>
  </r>
  <r>
    <n v="1494"/>
    <s v="HOMBRE"/>
    <n v="484829.52"/>
    <s v="ASALARIADO"/>
    <s v="SECTOR PRIVADO"/>
    <s v="SI"/>
    <s v="NO"/>
    <x v="0"/>
    <n v="25"/>
    <n v="-0.21297353983888431"/>
    <s v="NO"/>
    <n v="-1.1931707945260464"/>
    <s v="NO"/>
    <x v="1189"/>
    <n v="25"/>
    <s v="ASALARIADO"/>
    <s v="18-25"/>
    <s v="3"/>
  </r>
  <r>
    <n v="1495"/>
    <s v="MUJER"/>
    <n v="92366.25"/>
    <s v="ASALARIADO"/>
    <s v="SECTOR PUBLICO"/>
    <s v="SI"/>
    <s v="NO"/>
    <x v="0"/>
    <n v="23"/>
    <n v="-0.69694564275730231"/>
    <s v="NO"/>
    <n v="-1.3343214546803215"/>
    <s v="NO"/>
    <x v="1190"/>
    <n v="23"/>
    <s v="ASALARIADO"/>
    <s v="18-25"/>
    <s v="1"/>
  </r>
  <r>
    <n v="1496"/>
    <s v="MUJER"/>
    <n v="863546"/>
    <s v="ASALARIADO"/>
    <s v="SECTOR PUBLICO"/>
    <s v="SI"/>
    <s v="NO"/>
    <x v="1"/>
    <n v="31"/>
    <n v="0.25404649807564705"/>
    <s v="NO"/>
    <n v="-0.7697188140632214"/>
    <s v="NO"/>
    <x v="1191"/>
    <n v="31"/>
    <s v="ASALARIADO"/>
    <s v="26-35"/>
    <s v="4"/>
  </r>
  <r>
    <n v="1497"/>
    <s v="MUJER"/>
    <n v="399659"/>
    <s v="TRABAJADOR INDEPENDIENTE"/>
    <s v="SECTOR PRIVADO"/>
    <s v="SI"/>
    <s v="SI"/>
    <x v="1"/>
    <n v="46"/>
    <n v="-0.31800287333818267"/>
    <s v="NO"/>
    <n v="0.28891113709384114"/>
    <s v="NO"/>
    <x v="1192"/>
    <n v="46"/>
    <s v="TRABAJADOR INDEPENDIENTE"/>
    <s v="46-55"/>
    <s v="2"/>
  </r>
  <r>
    <n v="1498"/>
    <s v="MUJER"/>
    <n v="1940476.41"/>
    <s v="ASALARIADO"/>
    <s v="SECTOR PRIVADO"/>
    <s v="SI"/>
    <s v="NO"/>
    <x v="0"/>
    <n v="34"/>
    <n v="1.5820797563841098"/>
    <s v="NO"/>
    <n v="-0.55799282383180893"/>
    <s v="NO"/>
    <x v="1193"/>
    <n v="34"/>
    <s v="ASALARIADO"/>
    <s v="26-35"/>
    <s v="4"/>
  </r>
  <r>
    <n v="1499"/>
    <s v="MUJER"/>
    <n v="571508"/>
    <s v="ASALARIADO"/>
    <s v="SECTOR PUBLICO"/>
    <s v="SI"/>
    <s v="NO"/>
    <x v="0"/>
    <n v="29"/>
    <n v="-0.10608464232913258"/>
    <s v="NO"/>
    <n v="-0.91086947421749642"/>
    <s v="NO"/>
    <x v="1194"/>
    <n v="29"/>
    <s v="ASALARIADO"/>
    <s v="26-35"/>
    <s v="3"/>
  </r>
  <r>
    <n v="1500"/>
    <s v="HOMBRE"/>
    <n v="932109.37"/>
    <s v="ASALARIADO"/>
    <s v="SECTOR PRIVADO"/>
    <s v="SI"/>
    <s v="NO"/>
    <x v="0"/>
    <n v="41"/>
    <n v="0.33859646975089086"/>
    <s v="NO"/>
    <n v="-6.3965513291846368E-2"/>
    <s v="NO"/>
    <x v="1195"/>
    <n v="41"/>
    <s v="ASALARIADO"/>
    <s v="36-45"/>
    <s v="4"/>
  </r>
  <r>
    <n v="1501"/>
    <s v="HOMBRE"/>
    <n v="155000"/>
    <s v="ASALARIADO"/>
    <s v="SECTOR PRIVADO"/>
    <s v="SI"/>
    <s v="NO"/>
    <x v="1"/>
    <n v="53"/>
    <n v="-0.61970787296252261"/>
    <s v="NO"/>
    <n v="0.78293844763380371"/>
    <s v="NO"/>
    <x v="1196"/>
    <n v="53"/>
    <s v="ASALARIADO"/>
    <s v="46-55"/>
    <s v="1"/>
  </r>
  <r>
    <n v="1502"/>
    <s v="MUJER"/>
    <n v="859613"/>
    <s v="ASALARIADO"/>
    <s v="SECTOR PRIVADO"/>
    <s v="SI"/>
    <s v="NO"/>
    <x v="0"/>
    <n v="22"/>
    <n v="0.24919645878208938"/>
    <s v="NO"/>
    <n v="-1.4048967847574589"/>
    <s v="NO"/>
    <x v="1197"/>
    <n v="22"/>
    <s v="ASALARIADO"/>
    <s v="18-25"/>
    <s v="4"/>
  </r>
  <r>
    <n v="1503"/>
    <s v="MUJER"/>
    <n v="159000"/>
    <s v="ASALARIADO"/>
    <s v="SECTOR PRIVADO"/>
    <s v="SI"/>
    <s v="SI"/>
    <x v="1"/>
    <n v="49"/>
    <n v="-0.6147752115909918"/>
    <s v="NO"/>
    <n v="0.50063712732525367"/>
    <s v="NO"/>
    <x v="310"/>
    <n v="49"/>
    <s v="ASALARIADO"/>
    <s v="46-55"/>
    <s v="1"/>
  </r>
  <r>
    <n v="1504"/>
    <s v="HOMBRE"/>
    <n v="540083"/>
    <s v="TRABAJADOR INDEPENDIENTE"/>
    <s v="SECTOR PRIVADO"/>
    <s v="SI"/>
    <s v="NO"/>
    <x v="1"/>
    <n v="60"/>
    <n v="-0.1448368632292216"/>
    <s v="NO"/>
    <n v="1.2769657581737661"/>
    <s v="NO"/>
    <x v="778"/>
    <n v="60"/>
    <s v="TRABAJADOR INDEPENDIENTE"/>
    <s v="56+"/>
    <s v="3"/>
  </r>
  <r>
    <n v="1505"/>
    <s v="HOMBRE"/>
    <n v="2817770"/>
    <s v="ASALARIADO"/>
    <s v="SECTOR PUBLICO"/>
    <s v="SI"/>
    <s v="NO"/>
    <x v="0"/>
    <n v="59"/>
    <n v="2.6639278071052597"/>
    <s v="ATIPICO"/>
    <n v="1.2063904280966287"/>
    <s v="NO"/>
    <x v="1198"/>
    <n v="59"/>
    <s v="ASALARIADO"/>
    <s v="56+"/>
    <s v="4"/>
  </r>
  <r>
    <n v="1506"/>
    <s v="MUJER"/>
    <n v="688069.8"/>
    <s v="ASALARIADO"/>
    <s v="SECTOR PRIVADO"/>
    <s v="SI"/>
    <s v="SI"/>
    <x v="0"/>
    <n v="25"/>
    <n v="3.7655329734892863E-2"/>
    <s v="NO"/>
    <n v="-1.1931707945260464"/>
    <s v="NO"/>
    <x v="1199"/>
    <n v="25"/>
    <s v="ASALARIADO"/>
    <s v="18-25"/>
    <s v="3"/>
  </r>
  <r>
    <n v="1507"/>
    <s v="MUJER"/>
    <n v="361500"/>
    <s v="ASALARIADO"/>
    <s v="SECTOR PRIVADO"/>
    <s v="SI"/>
    <s v="NO"/>
    <x v="1"/>
    <n v="49"/>
    <n v="-0.36505922965724386"/>
    <s v="NO"/>
    <n v="0.50063712732525367"/>
    <s v="NO"/>
    <x v="1200"/>
    <n v="49"/>
    <s v="ASALARIADO"/>
    <s v="46-55"/>
    <s v="2"/>
  </r>
  <r>
    <n v="1508"/>
    <s v="MUJER"/>
    <n v="937245"/>
    <s v="TRABAJADOR INDEPENDIENTE"/>
    <s v="SECTOR PRIVADO"/>
    <s v="SI"/>
    <s v="NO"/>
    <x v="1"/>
    <n v="61"/>
    <n v="0.34492955068075959"/>
    <s v="NO"/>
    <n v="1.3475410882509038"/>
    <s v="NO"/>
    <x v="1201"/>
    <n v="61"/>
    <s v="TRABAJADOR INDEPENDIENTE"/>
    <s v="56+"/>
    <s v="4"/>
  </r>
  <r>
    <n v="1509"/>
    <s v="HOMBRE"/>
    <n v="1858320"/>
    <s v="ASALARIADO"/>
    <s v="SECTOR PRIVADO"/>
    <s v="SI"/>
    <s v="NO"/>
    <x v="0"/>
    <n v="36"/>
    <n v="1.4807673188764479"/>
    <s v="NO"/>
    <n v="-0.41684216367753391"/>
    <s v="NO"/>
    <x v="1202"/>
    <n v="36"/>
    <s v="ASALARIADO"/>
    <s v="36-45"/>
    <s v="4"/>
  </r>
  <r>
    <n v="1510"/>
    <s v="HOMBRE"/>
    <n v="297046"/>
    <s v="TRABAJADOR INDEPENDIENTE"/>
    <s v="SECTOR PRIVADO"/>
    <s v="SI"/>
    <s v="SI"/>
    <x v="1"/>
    <n v="29"/>
    <n v="-0.44454166866740574"/>
    <s v="NO"/>
    <n v="-0.91086947421749642"/>
    <s v="NO"/>
    <x v="31"/>
    <n v="29"/>
    <s v="TRABAJADOR INDEPENDIENTE"/>
    <s v="26-35"/>
    <s v="1"/>
  </r>
  <r>
    <n v="1511"/>
    <s v="HOMBRE"/>
    <n v="546457.48"/>
    <s v="ASALARIADO"/>
    <s v="SECTOR PRIVADO"/>
    <s v="SI"/>
    <s v="NO"/>
    <x v="0"/>
    <n v="33"/>
    <n v="-0.13697607541432266"/>
    <s v="NO"/>
    <n v="-0.62856815390894638"/>
    <s v="NO"/>
    <x v="1203"/>
    <n v="33"/>
    <s v="ASALARIADO"/>
    <s v="26-35"/>
    <s v="3"/>
  </r>
  <r>
    <n v="1512"/>
    <s v="HOMBRE"/>
    <n v="297044"/>
    <s v="CONVENIOS ESPECIALES DE TRABAJADORES INDEPENDIENTES"/>
    <s v="SECTOR PRIVADO"/>
    <s v="SI"/>
    <s v="NO"/>
    <x v="0"/>
    <n v="61"/>
    <n v="-0.44454413499809153"/>
    <s v="NO"/>
    <n v="1.3475410882509038"/>
    <s v="NO"/>
    <x v="539"/>
    <n v="61"/>
    <s v="CONVENIOS ESPECIALES DE TRABAJADORES INDEPENDIENTES"/>
    <s v="56+"/>
    <s v="1"/>
  </r>
  <r>
    <n v="1513"/>
    <s v="MUJER"/>
    <n v="120000"/>
    <s v="ASALARIADO"/>
    <s v="SECTOR PRIVADO"/>
    <s v="SI"/>
    <s v="NO"/>
    <x v="0"/>
    <n v="42"/>
    <n v="-0.66286865996341726"/>
    <s v="NO"/>
    <n v="6.6098167852911317E-3"/>
    <s v="NO"/>
    <x v="1204"/>
    <n v="42"/>
    <s v="ASALARIADO"/>
    <s v="36-45"/>
    <s v="1"/>
  </r>
  <r>
    <n v="1514"/>
    <s v="MUJER"/>
    <n v="1296001.6000000001"/>
    <s v="ASALARIADO"/>
    <s v="SECTOR PUBLICO"/>
    <s v="SI"/>
    <s v="NO"/>
    <x v="0"/>
    <n v="47"/>
    <n v="0.78733575633119346"/>
    <s v="NO"/>
    <n v="0.35948646717097865"/>
    <s v="NO"/>
    <x v="1205"/>
    <n v="47"/>
    <s v="ASALARIADO"/>
    <s v="46-55"/>
    <s v="4"/>
  </r>
  <r>
    <n v="1515"/>
    <s v="HOMBRE"/>
    <n v="1346350"/>
    <s v="ASALARIADO"/>
    <s v="SECTOR PRIVADO"/>
    <s v="SI"/>
    <s v="NO"/>
    <x v="0"/>
    <n v="47"/>
    <n v="0.84942365828078892"/>
    <s v="NO"/>
    <n v="0.35948646717097865"/>
    <s v="NO"/>
    <x v="1206"/>
    <n v="47"/>
    <s v="ASALARIADO"/>
    <s v="46-55"/>
    <s v="4"/>
  </r>
  <r>
    <n v="1516"/>
    <s v="MUJER"/>
    <n v="1089100"/>
    <s v="ASALARIADO"/>
    <s v="SECTOR PRIVADO"/>
    <s v="SI"/>
    <s v="NO"/>
    <x v="0"/>
    <n v="35"/>
    <n v="0.53219187382421285"/>
    <s v="NO"/>
    <n v="-0.48741749375467142"/>
    <s v="NO"/>
    <x v="1207"/>
    <n v="35"/>
    <s v="ASALARIADO"/>
    <s v="26-35"/>
    <s v="4"/>
  </r>
  <r>
    <n v="1517"/>
    <s v="HOMBRE"/>
    <n v="766610"/>
    <s v="ASALARIADO"/>
    <s v="SECTOR PUBLICO"/>
    <s v="SI"/>
    <s v="NO"/>
    <x v="0"/>
    <n v="53"/>
    <n v="0.13450838239796908"/>
    <s v="NO"/>
    <n v="0.78293844763380371"/>
    <s v="NO"/>
    <x v="1208"/>
    <n v="53"/>
    <s v="ASALARIADO"/>
    <s v="46-55"/>
    <s v="4"/>
  </r>
  <r>
    <n v="1518"/>
    <s v="MUJER"/>
    <n v="727896.34"/>
    <s v="ASALARIADO"/>
    <s v="SECTOR PUBLICO"/>
    <s v="SI"/>
    <s v="NO"/>
    <x v="0"/>
    <n v="34"/>
    <n v="8.6768038589824556E-2"/>
    <s v="NO"/>
    <n v="-0.55799282383180893"/>
    <s v="NO"/>
    <x v="1092"/>
    <n v="34"/>
    <s v="ASALARIADO"/>
    <s v="26-35"/>
    <s v="4"/>
  </r>
  <r>
    <n v="1519"/>
    <s v="HOMBRE"/>
    <n v="2577656.4700000002"/>
    <s v="ASALARIADO"/>
    <s v="SECTOR PUBLICO"/>
    <s v="SI"/>
    <s v="NO"/>
    <x v="0"/>
    <n v="37"/>
    <n v="2.3678281235520333"/>
    <s v="ATIPICO"/>
    <n v="-0.3462668336003964"/>
    <s v="NO"/>
    <x v="1209"/>
    <n v="37"/>
    <s v="ASALARIADO"/>
    <s v="36-45"/>
    <s v="4"/>
  </r>
  <r>
    <n v="1520"/>
    <s v="MUJER"/>
    <n v="2694159.76"/>
    <s v="ASALARIADO"/>
    <s v="SECTOR PRIVADO"/>
    <s v="SI"/>
    <s v="NO"/>
    <x v="0"/>
    <n v="28"/>
    <n v="2.511495943111846"/>
    <s v="ATIPICO"/>
    <n v="-0.98144480429463388"/>
    <s v="NO"/>
    <x v="1210"/>
    <n v="28"/>
    <s v="ASALARIADO"/>
    <s v="26-35"/>
    <s v="4"/>
  </r>
  <r>
    <n v="1521"/>
    <s v="MUJER"/>
    <n v="36204.74"/>
    <s v="ASALARIADO"/>
    <s v="SECTOR PUBLICO"/>
    <s v="SI"/>
    <s v="NO"/>
    <x v="0"/>
    <n v="32"/>
    <n v="-0.76620207049326283"/>
    <s v="NO"/>
    <n v="-0.69914348398608395"/>
    <s v="NO"/>
    <x v="1211"/>
    <n v="32"/>
    <s v="ASALARIADO"/>
    <s v="26-35"/>
    <s v="1"/>
  </r>
  <r>
    <n v="1522"/>
    <s v="MUJER"/>
    <n v="300018"/>
    <s v="TRABAJADOR INDEPENDIENTE"/>
    <s v="SECTOR PRIVADO"/>
    <s v="SI"/>
    <s v="NO"/>
    <x v="0"/>
    <n v="47"/>
    <n v="-0.44087670126835837"/>
    <s v="NO"/>
    <n v="0.35948646717097865"/>
    <s v="NO"/>
    <x v="93"/>
    <n v="47"/>
    <s v="TRABAJADOR INDEPENDIENTE"/>
    <s v="46-55"/>
    <s v="2"/>
  </r>
  <r>
    <n v="1523"/>
    <s v="MUJER"/>
    <n v="382325"/>
    <s v="ASALARIADO"/>
    <s v="SECTOR PRIVADO"/>
    <s v="SI"/>
    <s v="SI"/>
    <x v="0"/>
    <n v="33"/>
    <n v="-0.33937856139171152"/>
    <s v="NO"/>
    <n v="-0.62856815390894638"/>
    <s v="NO"/>
    <x v="1212"/>
    <n v="33"/>
    <s v="ASALARIADO"/>
    <s v="26-35"/>
    <s v="2"/>
  </r>
  <r>
    <n v="1524"/>
    <s v="MUJER"/>
    <n v="326749"/>
    <s v="TRABAJADOR INDEPENDIENTE"/>
    <s v="SECTOR PRIVADO"/>
    <s v="SI"/>
    <s v="NO"/>
    <x v="0"/>
    <n v="56"/>
    <n v="-0.40791295848776077"/>
    <s v="NO"/>
    <n v="0.99466443786521619"/>
    <s v="NO"/>
    <x v="789"/>
    <n v="56"/>
    <s v="TRABAJADOR INDEPENDIENTE"/>
    <s v="56+"/>
    <s v="2"/>
  </r>
  <r>
    <n v="1525"/>
    <s v="HOMBRE"/>
    <n v="611036.43999999994"/>
    <s v="PENSIONADOS EN SU PROPIO SISTEMA"/>
    <s v="SECTOR PUBLICO"/>
    <s v="SI"/>
    <s v="NO"/>
    <x v="0"/>
    <n v="93"/>
    <n v="-5.7339540062914175E-2"/>
    <s v="NO"/>
    <n v="3.6059516507193039"/>
    <s v="ATIPICO"/>
    <x v="1213"/>
    <n v="93"/>
    <s v="PENSIONADOS EN SU PROPIO SISTEMA"/>
    <s v="56+"/>
    <s v="3"/>
  </r>
  <r>
    <n v="1526"/>
    <s v="MUJER"/>
    <n v="278031"/>
    <s v="ASEGURADO VOLUNTARIO"/>
    <s v="SECTOR PRIVADO"/>
    <s v="SI"/>
    <s v="NO"/>
    <x v="1"/>
    <n v="43"/>
    <n v="-0.46799030766232042"/>
    <s v="NO"/>
    <n v="7.7185146862428639E-2"/>
    <s v="NO"/>
    <x v="980"/>
    <n v="43"/>
    <s v="ASEGURADO VOLUNTARIO"/>
    <s v="36-45"/>
    <s v="1"/>
  </r>
  <r>
    <n v="1527"/>
    <s v="HOMBRE"/>
    <n v="275191.65000000002"/>
    <s v="ASALARIADO"/>
    <s v="SECTOR PRIVADO"/>
    <s v="SI"/>
    <s v="NO"/>
    <x v="0"/>
    <n v="22"/>
    <n v="-0.47149169567863441"/>
    <s v="NO"/>
    <n v="-1.4048967847574589"/>
    <s v="NO"/>
    <x v="1214"/>
    <n v="22"/>
    <s v="ASALARIADO"/>
    <s v="18-25"/>
    <s v="1"/>
  </r>
  <r>
    <n v="1528"/>
    <s v="HOMBRE"/>
    <n v="273980"/>
    <s v="ASALARIADO"/>
    <s v="SECTOR PRIVADO"/>
    <s v="SI"/>
    <s v="NO"/>
    <x v="0"/>
    <n v="23"/>
    <n v="-0.47298586046633828"/>
    <s v="NO"/>
    <n v="-1.3343214546803215"/>
    <s v="NO"/>
    <x v="1215"/>
    <n v="23"/>
    <s v="ASALARIADO"/>
    <s v="18-25"/>
    <s v="1"/>
  </r>
  <r>
    <n v="1529"/>
    <s v="MUJER"/>
    <n v="1664567.5"/>
    <s v="ASALARIADO"/>
    <s v="SECTOR PUBLICO"/>
    <s v="SI"/>
    <s v="NO"/>
    <x v="0"/>
    <n v="45"/>
    <n v="1.2418384507795663"/>
    <s v="NO"/>
    <n v="0.21833580701670366"/>
    <s v="NO"/>
    <x v="1216"/>
    <n v="45"/>
    <s v="ASALARIADO"/>
    <s v="36-45"/>
    <s v="4"/>
  </r>
  <r>
    <n v="1530"/>
    <s v="HOMBRE"/>
    <n v="185046.87"/>
    <s v="ASALARIADO"/>
    <s v="SECTOR PUBLICO"/>
    <s v="SI"/>
    <s v="NO"/>
    <x v="0"/>
    <n v="25"/>
    <n v="-0.58265511421642047"/>
    <s v="NO"/>
    <n v="-1.1931707945260464"/>
    <s v="NO"/>
    <x v="1217"/>
    <n v="25"/>
    <s v="ASALARIADO"/>
    <s v="18-25"/>
    <s v="1"/>
  </r>
  <r>
    <n v="1531"/>
    <s v="HOMBRE"/>
    <n v="634576.92000000004"/>
    <s v="ASALARIADO"/>
    <s v="SECTOR PRIVADO"/>
    <s v="SI"/>
    <s v="NO"/>
    <x v="0"/>
    <n v="44"/>
    <n v="-2.8310235972090581E-2"/>
    <s v="NO"/>
    <n v="0.14776047693956615"/>
    <s v="NO"/>
    <x v="1218"/>
    <n v="44"/>
    <s v="ASALARIADO"/>
    <s v="36-45"/>
    <s v="3"/>
  </r>
  <r>
    <n v="1532"/>
    <s v="HOMBRE"/>
    <n v="513543"/>
    <s v="ASALARIADO"/>
    <s v="SECTOR PUBLICO"/>
    <s v="SI"/>
    <s v="NO"/>
    <x v="0"/>
    <n v="32"/>
    <n v="-0.17756507142932862"/>
    <s v="NO"/>
    <n v="-0.69914348398608395"/>
    <s v="NO"/>
    <x v="1219"/>
    <n v="32"/>
    <s v="ASALARIADO"/>
    <s v="26-35"/>
    <s v="3"/>
  </r>
  <r>
    <n v="1533"/>
    <s v="MUJER"/>
    <n v="383318.62"/>
    <s v="ASALARIADO"/>
    <s v="SECTOR PRIVADO"/>
    <s v="SI"/>
    <s v="NO"/>
    <x v="0"/>
    <n v="25"/>
    <n v="-0.3381532636437164"/>
    <s v="NO"/>
    <n v="-1.1931707945260464"/>
    <s v="NO"/>
    <x v="1220"/>
    <n v="25"/>
    <s v="ASALARIADO"/>
    <s v="18-25"/>
    <s v="2"/>
  </r>
  <r>
    <n v="1534"/>
    <s v="MUJER"/>
    <n v="1161325"/>
    <s v="ASALARIADO"/>
    <s v="SECTOR PRIVADO"/>
    <s v="SI"/>
    <s v="NO"/>
    <x v="0"/>
    <n v="35"/>
    <n v="0.6212572407139163"/>
    <s v="NO"/>
    <n v="-0.48741749375467142"/>
    <s v="NO"/>
    <x v="1221"/>
    <n v="35"/>
    <s v="ASALARIADO"/>
    <s v="26-35"/>
    <s v="4"/>
  </r>
  <r>
    <n v="1535"/>
    <s v="MUJER"/>
    <n v="297139"/>
    <s v="ASEGURADO VOLUNTARIO"/>
    <s v="SECTOR PRIVADO"/>
    <s v="SI"/>
    <s v="NO"/>
    <x v="0"/>
    <n v="25"/>
    <n v="-0.44442698429051769"/>
    <s v="NO"/>
    <n v="-1.1931707945260464"/>
    <s v="NO"/>
    <x v="929"/>
    <n v="25"/>
    <s v="ASEGURADO VOLUNTARIO"/>
    <s v="18-25"/>
    <s v="1"/>
  </r>
  <r>
    <n v="1536"/>
    <s v="HOMBRE"/>
    <n v="278030"/>
    <s v="CONVENIOS ESPECIALES DE TRABAJADORES INDEPENDIENTES"/>
    <s v="SECTOR PRIVADO"/>
    <s v="SI"/>
    <s v="NO"/>
    <x v="0"/>
    <n v="25"/>
    <n v="-0.46799154082766331"/>
    <s v="NO"/>
    <n v="-1.1931707945260464"/>
    <s v="NO"/>
    <x v="20"/>
    <n v="25"/>
    <s v="CONVENIOS ESPECIALES DE TRABAJADORES INDEPENDIENTES"/>
    <s v="18-25"/>
    <s v="1"/>
  </r>
  <r>
    <n v="1537"/>
    <s v="MUJER"/>
    <n v="101340"/>
    <s v="ASALARIADO"/>
    <s v="SECTOR PRIVADO"/>
    <s v="SI"/>
    <s v="NO"/>
    <x v="0"/>
    <n v="20"/>
    <n v="-0.68587952526160856"/>
    <s v="NO"/>
    <n v="-1.5460474449117341"/>
    <s v="NO"/>
    <x v="1222"/>
    <n v="20"/>
    <s v="ASALARIADO"/>
    <s v="18-25"/>
    <s v="1"/>
  </r>
  <r>
    <n v="1538"/>
    <s v="MUJER"/>
    <n v="397630.9"/>
    <s v="ASALARIADO"/>
    <s v="SECTOR PRIVADO"/>
    <s v="SI"/>
    <s v="NO"/>
    <x v="0"/>
    <n v="32"/>
    <n v="-0.32050385597008307"/>
    <s v="NO"/>
    <n v="-0.69914348398608395"/>
    <s v="NO"/>
    <x v="1223"/>
    <n v="32"/>
    <s v="ASALARIADO"/>
    <s v="26-35"/>
    <s v="2"/>
  </r>
  <r>
    <n v="1539"/>
    <s v="HOMBRE"/>
    <n v="500060"/>
    <s v="ASALARIADO"/>
    <s v="SECTOR PRIVADO"/>
    <s v="SI"/>
    <s v="SI"/>
    <x v="1"/>
    <n v="49"/>
    <n v="-0.19419183974741613"/>
    <s v="NO"/>
    <n v="0.50063712732525367"/>
    <s v="NO"/>
    <x v="1224"/>
    <n v="49"/>
    <s v="ASALARIADO"/>
    <s v="46-55"/>
    <s v="3"/>
  </r>
  <r>
    <n v="1540"/>
    <s v="MUJER"/>
    <n v="1000000"/>
    <s v="ASALARIADO"/>
    <s v="SECTOR PRIVADO"/>
    <s v="SI"/>
    <s v="NO"/>
    <x v="0"/>
    <n v="22"/>
    <n v="0.42231684177336382"/>
    <s v="NO"/>
    <n v="-1.4048967847574589"/>
    <s v="NO"/>
    <x v="248"/>
    <n v="22"/>
    <s v="ASALARIADO"/>
    <s v="18-25"/>
    <s v="4"/>
  </r>
  <r>
    <n v="1541"/>
    <s v="MUJER"/>
    <n v="308568"/>
    <s v="ASEGURADO VOLUNTARIO"/>
    <s v="SECTOR PRIVADO"/>
    <s v="SI"/>
    <s v="NO"/>
    <x v="0"/>
    <n v="48"/>
    <n v="-0.43033313758671121"/>
    <s v="NO"/>
    <n v="0.43006179724811616"/>
    <s v="NO"/>
    <x v="1225"/>
    <n v="48"/>
    <s v="ASEGURADO VOLUNTARIO"/>
    <s v="46-55"/>
    <s v="2"/>
  </r>
  <r>
    <n v="1542"/>
    <s v="HOMBRE"/>
    <n v="297046"/>
    <s v="TRABAJADOR INDEPENDIENTE"/>
    <s v="SECTOR PRIVADO"/>
    <s v="SI"/>
    <s v="SI"/>
    <x v="0"/>
    <n v="35"/>
    <n v="-0.44454166866740574"/>
    <s v="NO"/>
    <n v="-0.48741749375467142"/>
    <s v="NO"/>
    <x v="31"/>
    <n v="35"/>
    <s v="TRABAJADOR INDEPENDIENTE"/>
    <s v="26-35"/>
    <s v="1"/>
  </r>
  <r>
    <n v="1543"/>
    <s v="HOMBRE"/>
    <n v="297046"/>
    <s v="TRABAJADOR INDEPENDIENTE"/>
    <s v="SECTOR PRIVADO"/>
    <s v="SI"/>
    <s v="SI"/>
    <x v="0"/>
    <n v="32"/>
    <n v="-0.44454166866740574"/>
    <s v="NO"/>
    <n v="-0.69914348398608395"/>
    <s v="NO"/>
    <x v="31"/>
    <n v="32"/>
    <s v="TRABAJADOR INDEPENDIENTE"/>
    <s v="26-35"/>
    <s v="1"/>
  </r>
  <r>
    <n v="1544"/>
    <s v="MUJER"/>
    <n v="704142.51"/>
    <s v="ASALARIADO"/>
    <s v="SECTOR PRIVADO"/>
    <s v="SI"/>
    <s v="NO"/>
    <x v="0"/>
    <n v="41"/>
    <n v="5.7475638673097108E-2"/>
    <s v="NO"/>
    <n v="-6.3965513291846368E-2"/>
    <s v="NO"/>
    <x v="1226"/>
    <n v="41"/>
    <s v="ASALARIADO"/>
    <s v="36-45"/>
    <s v="4"/>
  </r>
  <r>
    <n v="1545"/>
    <s v="HOMBRE"/>
    <n v="306667"/>
    <s v="ASALARIADO"/>
    <s v="SECTOR PRIVADO"/>
    <s v="SI"/>
    <s v="SI"/>
    <x v="0"/>
    <n v="27"/>
    <n v="-0.43267738490353125"/>
    <s v="NO"/>
    <n v="-1.0520201343717714"/>
    <s v="NO"/>
    <x v="1227"/>
    <n v="27"/>
    <s v="ASALARIADO"/>
    <s v="26-35"/>
    <s v="2"/>
  </r>
  <r>
    <n v="1546"/>
    <s v="MUJER"/>
    <n v="639148"/>
    <s v="TRABAJADOR INDEPENDIENTE"/>
    <s v="SECTOR PRIVADO"/>
    <s v="SI"/>
    <s v="NO"/>
    <x v="0"/>
    <n v="68"/>
    <n v="-2.2673338536546354E-2"/>
    <s v="NO"/>
    <n v="1.8415683987908662"/>
    <s v="NO"/>
    <x v="191"/>
    <n v="68"/>
    <s v="TRABAJADOR INDEPENDIENTE"/>
    <s v="56+"/>
    <s v="3"/>
  </r>
  <r>
    <n v="1547"/>
    <s v="HOMBRE"/>
    <n v="439063.24"/>
    <s v="ASALARIADO"/>
    <s v="SECTOR PRIVADO"/>
    <s v="SI"/>
    <s v="NO"/>
    <x v="0"/>
    <n v="41"/>
    <n v="-0.26941093020755025"/>
    <s v="NO"/>
    <n v="-6.3965513291846368E-2"/>
    <s v="NO"/>
    <x v="1228"/>
    <n v="41"/>
    <s v="ASALARIADO"/>
    <s v="36-45"/>
    <s v="3"/>
  </r>
  <r>
    <n v="1548"/>
    <s v="MUJER"/>
    <n v="359544.27"/>
    <s v="CONVENIOS ESPECIALES DE ASEGURADOS VOLUNTARIOS"/>
    <s v="SECTOR PRIVADO"/>
    <s v="SI"/>
    <s v="SI"/>
    <x v="0"/>
    <n v="59"/>
    <n v="-0.36747096811327984"/>
    <s v="NO"/>
    <n v="1.2063904280966287"/>
    <s v="NO"/>
    <x v="293"/>
    <n v="59"/>
    <s v="CONVENIOS ESPECIALES DE ASEGURADOS VOLUNTARIOS"/>
    <s v="56+"/>
    <s v="2"/>
  </r>
  <r>
    <n v="1549"/>
    <s v="MUJER"/>
    <n v="313256"/>
    <s v="ASALARIADO"/>
    <s v="SECTOR PRIVADO"/>
    <s v="SI"/>
    <s v="SI"/>
    <x v="0"/>
    <n v="34"/>
    <n v="-0.42455205845927713"/>
    <s v="NO"/>
    <n v="-0.55799282383180893"/>
    <s v="NO"/>
    <x v="1229"/>
    <n v="34"/>
    <s v="ASALARIADO"/>
    <s v="26-35"/>
    <s v="2"/>
  </r>
  <r>
    <n v="1550"/>
    <s v="MUJER"/>
    <n v="299152"/>
    <s v="ASALARIADO"/>
    <s v="SECTOR PUBLICO"/>
    <s v="SI"/>
    <s v="NO"/>
    <x v="0"/>
    <n v="38"/>
    <n v="-0.44194462245529481"/>
    <s v="NO"/>
    <n v="-0.27569150352325889"/>
    <s v="NO"/>
    <x v="1230"/>
    <n v="38"/>
    <s v="ASALARIADO"/>
    <s v="36-45"/>
    <s v="1"/>
  </r>
  <r>
    <n v="1551"/>
    <s v="MUJER"/>
    <n v="1397631"/>
    <s v="ASALARIADO"/>
    <s v="SECTOR PUBLICO"/>
    <s v="SI"/>
    <s v="NO"/>
    <x v="1"/>
    <n v="48"/>
    <n v="0.91266161022915693"/>
    <s v="NO"/>
    <n v="0.43006179724811616"/>
    <s v="NO"/>
    <x v="1231"/>
    <n v="48"/>
    <s v="ASALARIADO"/>
    <s v="46-55"/>
    <s v="4"/>
  </r>
  <r>
    <n v="1552"/>
    <s v="MUJER"/>
    <n v="571830.07999999996"/>
    <s v="ASALARIADO"/>
    <s v="SECTOR PRIVADO"/>
    <s v="SI"/>
    <s v="SI"/>
    <x v="0"/>
    <n v="33"/>
    <n v="-0.10568746443549697"/>
    <s v="NO"/>
    <n v="-0.62856815390894638"/>
    <s v="NO"/>
    <x v="1232"/>
    <n v="33"/>
    <s v="ASALARIADO"/>
    <s v="26-35"/>
    <s v="3"/>
  </r>
  <r>
    <n v="1553"/>
    <s v="HOMBRE"/>
    <n v="297046"/>
    <s v="ASEGURADO VOLUNTARIO"/>
    <s v="SECTOR PRIVADO"/>
    <s v="SI"/>
    <s v="NO"/>
    <x v="0"/>
    <n v="49"/>
    <n v="-0.44454166866740574"/>
    <s v="NO"/>
    <n v="0.50063712732525367"/>
    <s v="NO"/>
    <x v="31"/>
    <n v="49"/>
    <s v="ASEGURADO VOLUNTARIO"/>
    <s v="46-55"/>
    <s v="1"/>
  </r>
  <r>
    <n v="1554"/>
    <s v="MUJER"/>
    <n v="2401743.04"/>
    <s v="ASALARIADO"/>
    <s v="SECTOR PRIVADO"/>
    <s v="SI"/>
    <s v="NO"/>
    <x v="0"/>
    <n v="45"/>
    <n v="2.1508977783284102"/>
    <s v="ATIPICO"/>
    <n v="0.21833580701670366"/>
    <s v="NO"/>
    <x v="1233"/>
    <n v="45"/>
    <s v="ASALARIADO"/>
    <s v="36-45"/>
    <s v="4"/>
  </r>
  <r>
    <n v="1555"/>
    <s v="MUJER"/>
    <n v="263473.09000000003"/>
    <s v="PENSIONADOS EN SU PROPIO SISTEMA"/>
    <s v="SECTOR PUBLICO"/>
    <s v="SI"/>
    <s v="NO"/>
    <x v="0"/>
    <n v="73"/>
    <n v="-0.48594261773912595"/>
    <s v="NO"/>
    <n v="2.1944450491765539"/>
    <s v="ATIPICO"/>
    <x v="1234"/>
    <n v="73"/>
    <s v="PENSIONADOS EN SU PROPIO SISTEMA"/>
    <s v="56+"/>
    <s v="1"/>
  </r>
  <r>
    <n v="1556"/>
    <s v="HOMBRE"/>
    <n v="764250.3"/>
    <s v="ASALARIADO"/>
    <s v="SECTOR PUBLICO"/>
    <s v="SI"/>
    <s v="NO"/>
    <x v="0"/>
    <n v="45"/>
    <n v="0.13159848213836883"/>
    <s v="NO"/>
    <n v="0.21833580701670366"/>
    <s v="NO"/>
    <x v="1235"/>
    <n v="45"/>
    <s v="ASALARIADO"/>
    <s v="36-45"/>
    <s v="4"/>
  </r>
  <r>
    <n v="1557"/>
    <s v="MUJER"/>
    <n v="310124"/>
    <s v="TRABAJADOR INDEPENDIENTE"/>
    <s v="SECTOR PRIVADO"/>
    <s v="NO"/>
    <s v="NO"/>
    <x v="0"/>
    <n v="36"/>
    <n v="-0.42841433231318576"/>
    <s v="NO"/>
    <n v="-0.41684216367753391"/>
    <s v="NO"/>
    <x v="97"/>
    <n v="36"/>
    <s v="TRABAJADOR INDEPENDIENTE"/>
    <s v="36-45"/>
    <s v="2"/>
  </r>
  <r>
    <n v="1558"/>
    <s v="MUJER"/>
    <n v="412923.5"/>
    <s v="ASALARIADO"/>
    <s v="SECTOR PUBLICO"/>
    <s v="SI"/>
    <s v="NO"/>
    <x v="0"/>
    <n v="30"/>
    <n v="-0.301645551647515"/>
    <s v="NO"/>
    <n v="-0.84029414414035897"/>
    <s v="NO"/>
    <x v="1236"/>
    <n v="30"/>
    <s v="ASALARIADO"/>
    <s v="26-35"/>
    <s v="3"/>
  </r>
  <r>
    <n v="1559"/>
    <s v="HOMBRE"/>
    <n v="639148"/>
    <s v="TRABAJADOR INDEPENDIENTE"/>
    <s v="SECTOR PRIVADO"/>
    <s v="SI"/>
    <s v="SI"/>
    <x v="1"/>
    <n v="47"/>
    <n v="-2.2673338536546354E-2"/>
    <s v="NO"/>
    <n v="0.35948646717097865"/>
    <s v="NO"/>
    <x v="191"/>
    <n v="47"/>
    <s v="TRABAJADOR INDEPENDIENTE"/>
    <s v="46-55"/>
    <s v="3"/>
  </r>
  <r>
    <n v="1560"/>
    <s v="MUJER"/>
    <n v="787019"/>
    <s v="ASALARIADO"/>
    <s v="SECTOR PRIVADO"/>
    <s v="SI"/>
    <s v="NO"/>
    <x v="0"/>
    <n v="45"/>
    <n v="0.15967605388086223"/>
    <s v="NO"/>
    <n v="0.21833580701670366"/>
    <s v="NO"/>
    <x v="1237"/>
    <n v="45"/>
    <s v="ASALARIADO"/>
    <s v="36-45"/>
    <s v="4"/>
  </r>
  <r>
    <n v="1561"/>
    <s v="MUJER"/>
    <n v="355312"/>
    <s v="ASALARIADO"/>
    <s v="SECTOR PRIVADO"/>
    <s v="SI"/>
    <s v="NO"/>
    <x v="0"/>
    <n v="44"/>
    <n v="-0.37269005679900202"/>
    <s v="NO"/>
    <n v="0.14776047693956615"/>
    <s v="NO"/>
    <x v="225"/>
    <n v="44"/>
    <s v="ASALARIADO"/>
    <s v="36-45"/>
    <s v="2"/>
  </r>
  <r>
    <n v="1562"/>
    <s v="HOMBRE"/>
    <n v="399910"/>
    <s v="ASEGURADO VOLUNTARIO"/>
    <s v="SECTOR PRIVADO"/>
    <s v="SI"/>
    <s v="SI"/>
    <x v="0"/>
    <n v="46"/>
    <n v="-0.31769334883711914"/>
    <s v="NO"/>
    <n v="0.28891113709384114"/>
    <s v="NO"/>
    <x v="1238"/>
    <n v="46"/>
    <s v="ASEGURADO VOLUNTARIO"/>
    <s v="46-55"/>
    <s v="2"/>
  </r>
  <r>
    <n v="1563"/>
    <s v="MUJER"/>
    <n v="500383"/>
    <s v="ASALARIADO"/>
    <s v="SECTOR PRIVADO"/>
    <s v="SI"/>
    <s v="NO"/>
    <x v="0"/>
    <n v="36"/>
    <n v="-0.19379352734166502"/>
    <s v="NO"/>
    <n v="-0.41684216367753391"/>
    <s v="NO"/>
    <x v="1239"/>
    <n v="36"/>
    <s v="ASALARIADO"/>
    <s v="36-45"/>
    <s v="3"/>
  </r>
  <r>
    <n v="1564"/>
    <s v="HOMBRE"/>
    <n v="1069544.74"/>
    <s v="ASALARIADO"/>
    <s v="SECTOR PRIVADO"/>
    <s v="SI"/>
    <s v="NO"/>
    <x v="0"/>
    <n v="46"/>
    <n v="0.50807700492115238"/>
    <s v="NO"/>
    <n v="0.28891113709384114"/>
    <s v="NO"/>
    <x v="1240"/>
    <n v="46"/>
    <s v="ASALARIADO"/>
    <s v="46-55"/>
    <s v="4"/>
  </r>
  <r>
    <n v="1565"/>
    <s v="MUJER"/>
    <n v="284512"/>
    <s v="ASALARIADO"/>
    <s v="SECTOR PRIVADO"/>
    <s v="SI"/>
    <s v="NO"/>
    <x v="0"/>
    <n v="29"/>
    <n v="-0.45999816307509761"/>
    <s v="NO"/>
    <n v="-0.91086947421749642"/>
    <s v="NO"/>
    <x v="1241"/>
    <n v="29"/>
    <s v="ASALARIADO"/>
    <s v="26-35"/>
    <s v="1"/>
  </r>
  <r>
    <n v="1566"/>
    <s v="HOMBRE"/>
    <n v="2900000"/>
    <s v="ASALARIADO"/>
    <s v="SECTOR PRIVADO"/>
    <s v="SI"/>
    <s v="NO"/>
    <x v="0"/>
    <n v="35"/>
    <n v="2.7653309932505046"/>
    <s v="ATIPICO"/>
    <n v="-0.48741749375467142"/>
    <s v="NO"/>
    <x v="1242"/>
    <n v="35"/>
    <s v="ASALARIADO"/>
    <s v="26-35"/>
    <s v="4"/>
  </r>
  <r>
    <n v="1567"/>
    <s v="HOMBRE"/>
    <n v="398327.08"/>
    <s v="ASALARIADO"/>
    <s v="SECTOR PRIVADO"/>
    <s v="SI"/>
    <s v="NO"/>
    <x v="0"/>
    <n v="38"/>
    <n v="-0.31964535092167501"/>
    <s v="NO"/>
    <n v="-0.27569150352325889"/>
    <s v="NO"/>
    <x v="1243"/>
    <n v="38"/>
    <s v="ASALARIADO"/>
    <s v="36-45"/>
    <s v="2"/>
  </r>
  <r>
    <n v="1568"/>
    <s v="HOMBRE"/>
    <n v="642418.54"/>
    <s v="ASALARIADO"/>
    <s v="SECTOR PRIVADO"/>
    <s v="SI"/>
    <s v="NO"/>
    <x v="0"/>
    <n v="53"/>
    <n v="-1.8640221956034701E-2"/>
    <s v="NO"/>
    <n v="0.78293844763380371"/>
    <s v="NO"/>
    <x v="1244"/>
    <n v="53"/>
    <s v="ASALARIADO"/>
    <s v="46-55"/>
    <s v="3"/>
  </r>
  <r>
    <n v="1569"/>
    <s v="HOMBRE"/>
    <n v="509509"/>
    <s v="TRABAJADOR INDEPENDIENTE"/>
    <s v="SECTOR PRIVADO"/>
    <s v="SI"/>
    <s v="NO"/>
    <x v="0"/>
    <n v="56"/>
    <n v="-0.18253966042251746"/>
    <s v="NO"/>
    <n v="0.99466443786521619"/>
    <s v="NO"/>
    <x v="230"/>
    <n v="56"/>
    <s v="TRABAJADOR INDEPENDIENTE"/>
    <s v="56+"/>
    <s v="3"/>
  </r>
  <r>
    <n v="1570"/>
    <s v="HOMBRE"/>
    <n v="608941"/>
    <s v="TRABAJADOR INDEPENDIENTE"/>
    <s v="SECTOR PRIVADO"/>
    <s v="SI"/>
    <s v="NO"/>
    <x v="1"/>
    <n v="57"/>
    <n v="-5.9923564049004244E-2"/>
    <s v="NO"/>
    <n v="1.0652397679423538"/>
    <s v="NO"/>
    <x v="574"/>
    <n v="57"/>
    <s v="TRABAJADOR INDEPENDIENTE"/>
    <s v="56+"/>
    <s v="3"/>
  </r>
  <r>
    <n v="1571"/>
    <s v="HOMBRE"/>
    <n v="537156.98"/>
    <s v="ASALARIADO"/>
    <s v="SECTOR PRIVADO"/>
    <s v="SI"/>
    <s v="NO"/>
    <x v="0"/>
    <n v="21"/>
    <n v="-0.14844512968580328"/>
    <s v="NO"/>
    <n v="-1.4754721148345964"/>
    <s v="NO"/>
    <x v="1245"/>
    <n v="21"/>
    <s v="ASALARIADO"/>
    <s v="18-25"/>
    <s v="3"/>
  </r>
  <r>
    <n v="1572"/>
    <s v="MUJER"/>
    <n v="1545800"/>
    <s v="ASALARIADO"/>
    <s v="SECTOR PUBLICO"/>
    <s v="SI"/>
    <s v="NO"/>
    <x v="0"/>
    <n v="55"/>
    <n v="1.0953784859187445"/>
    <s v="NO"/>
    <n v="0.92408910778807873"/>
    <s v="NO"/>
    <x v="1246"/>
    <n v="55"/>
    <s v="ASALARIADO"/>
    <s v="46-55"/>
    <s v="4"/>
  </r>
  <r>
    <n v="1573"/>
    <s v="MUJER"/>
    <n v="1070405"/>
    <s v="ASALARIADO"/>
    <s v="SECTOR PUBLICO"/>
    <s v="SI"/>
    <s v="NO"/>
    <x v="0"/>
    <n v="30"/>
    <n v="0.50913784773902071"/>
    <s v="NO"/>
    <n v="-0.84029414414035897"/>
    <s v="NO"/>
    <x v="1247"/>
    <n v="30"/>
    <s v="ASALARIADO"/>
    <s v="26-35"/>
    <s v="4"/>
  </r>
  <r>
    <n v="1574"/>
    <s v="HOMBRE"/>
    <n v="625396"/>
    <s v="TRABAJADOR INDEPENDIENTE"/>
    <s v="SECTOR PRIVADO"/>
    <s v="SI"/>
    <s v="NO"/>
    <x v="0"/>
    <n v="44"/>
    <n v="-3.9631828331869325E-2"/>
    <s v="NO"/>
    <n v="0.14776047693956615"/>
    <s v="NO"/>
    <x v="1248"/>
    <n v="44"/>
    <s v="TRABAJADOR INDEPENDIENTE"/>
    <s v="36-45"/>
    <s v="3"/>
  </r>
  <r>
    <n v="1575"/>
    <s v="MUJER"/>
    <n v="925000"/>
    <s v="ASALARIADO"/>
    <s v="SECTOR PRIVADO"/>
    <s v="SI"/>
    <s v="NO"/>
    <x v="0"/>
    <n v="49"/>
    <n v="0.32982944105716083"/>
    <s v="NO"/>
    <n v="0.50063712732525367"/>
    <s v="NO"/>
    <x v="1249"/>
    <n v="49"/>
    <s v="ASALARIADO"/>
    <s v="46-55"/>
    <s v="4"/>
  </r>
  <r>
    <n v="1576"/>
    <s v="HOMBRE"/>
    <n v="261897.3"/>
    <s v="ASALARIADO"/>
    <s v="SECTOR PRIVADO"/>
    <s v="SI"/>
    <s v="SI"/>
    <x v="0"/>
    <n v="57"/>
    <n v="-0.48788582735478714"/>
    <s v="NO"/>
    <n v="1.0652397679423538"/>
    <s v="NO"/>
    <x v="1250"/>
    <n v="57"/>
    <s v="ASALARIADO"/>
    <s v="56+"/>
    <s v="1"/>
  </r>
  <r>
    <n v="1577"/>
    <s v="MUJER"/>
    <n v="297046"/>
    <s v="ASEGURADO VOLUNTARIO"/>
    <s v="SECTOR PRIVADO"/>
    <s v="SI"/>
    <s v="SI"/>
    <x v="1"/>
    <n v="43"/>
    <n v="-0.44454166866740574"/>
    <s v="NO"/>
    <n v="7.7185146862428639E-2"/>
    <s v="NO"/>
    <x v="31"/>
    <n v="43"/>
    <s v="ASEGURADO VOLUNTARIO"/>
    <s v="36-45"/>
    <s v="1"/>
  </r>
  <r>
    <n v="1578"/>
    <s v="MUJER"/>
    <n v="582705.18000000005"/>
    <s v="ASALARIADO"/>
    <s v="SECTOR PRIVADO"/>
    <s v="SI"/>
    <s v="NO"/>
    <x v="0"/>
    <n v="30"/>
    <n v="-9.2276668015113139E-2"/>
    <s v="NO"/>
    <n v="-0.84029414414035897"/>
    <s v="NO"/>
    <x v="1251"/>
    <n v="30"/>
    <s v="ASALARIADO"/>
    <s v="26-35"/>
    <s v="3"/>
  </r>
  <r>
    <n v="1579"/>
    <s v="HOMBRE"/>
    <n v="49684.32"/>
    <s v="ASALARIADO"/>
    <s v="SECTOR PRIVADO"/>
    <s v="SI"/>
    <s v="NO"/>
    <x v="0"/>
    <n v="42"/>
    <n v="-0.74957951960064795"/>
    <s v="NO"/>
    <n v="6.6098167852911317E-3"/>
    <s v="NO"/>
    <x v="1252"/>
    <n v="42"/>
    <s v="ASALARIADO"/>
    <s v="36-45"/>
    <s v="1"/>
  </r>
  <r>
    <n v="1580"/>
    <s v="HOMBRE"/>
    <n v="427025"/>
    <s v="ASALARIADO"/>
    <s v="SECTOR PRIVADO"/>
    <s v="SI"/>
    <s v="NO"/>
    <x v="0"/>
    <n v="32"/>
    <n v="-0.28425607056485452"/>
    <s v="NO"/>
    <n v="-0.69914348398608395"/>
    <s v="NO"/>
    <x v="1253"/>
    <n v="32"/>
    <s v="ASALARIADO"/>
    <s v="26-35"/>
    <s v="3"/>
  </r>
  <r>
    <n v="1581"/>
    <s v="MUJER"/>
    <n v="188362.97"/>
    <s v="ASALARIADO"/>
    <s v="SECTOR PRIVADO"/>
    <s v="SI"/>
    <s v="NO"/>
    <x v="0"/>
    <n v="34"/>
    <n v="-0.57856581462288714"/>
    <s v="NO"/>
    <n v="-0.55799282383180893"/>
    <s v="NO"/>
    <x v="1254"/>
    <n v="34"/>
    <s v="ASALARIADO"/>
    <s v="26-35"/>
    <s v="1"/>
  </r>
  <r>
    <n v="1582"/>
    <s v="HOMBRE"/>
    <n v="527956.5"/>
    <s v="ASALARIADO"/>
    <s v="SECTOR PUBLICO"/>
    <s v="SI"/>
    <s v="NO"/>
    <x v="0"/>
    <n v="23"/>
    <n v="-0.15979084275968874"/>
    <s v="NO"/>
    <n v="-1.3343214546803215"/>
    <s v="NO"/>
    <x v="1255"/>
    <n v="23"/>
    <s v="ASALARIADO"/>
    <s v="18-25"/>
    <s v="3"/>
  </r>
  <r>
    <n v="1583"/>
    <s v="HOMBRE"/>
    <n v="811305.9"/>
    <s v="PENSIONADOS EN SU PROPIO SISTEMA"/>
    <s v="SECTOR PUBLICO"/>
    <s v="SI"/>
    <s v="NO"/>
    <x v="0"/>
    <n v="83"/>
    <n v="0.18962581724692024"/>
    <s v="NO"/>
    <n v="2.9001983499479289"/>
    <s v="ATIPICO"/>
    <x v="1256"/>
    <n v="83"/>
    <s v="PENSIONADOS EN SU PROPIO SISTEMA"/>
    <s v="56+"/>
    <s v="4"/>
  </r>
  <r>
    <n v="1584"/>
    <s v="MUJER"/>
    <n v="165972.39000000001"/>
    <s v="ASALARIADO"/>
    <s v="SECTOR PRIVADO"/>
    <s v="SI"/>
    <s v="SI"/>
    <x v="0"/>
    <n v="28"/>
    <n v="-0.60617710188592977"/>
    <s v="NO"/>
    <n v="-0.98144480429463388"/>
    <s v="NO"/>
    <x v="1257"/>
    <n v="28"/>
    <s v="ASALARIADO"/>
    <s v="26-35"/>
    <s v="1"/>
  </r>
  <r>
    <n v="1585"/>
    <s v="HOMBRE"/>
    <n v="749651.26"/>
    <s v="ASALARIADO"/>
    <s v="SECTOR PRIVADO"/>
    <s v="SI"/>
    <s v="NO"/>
    <x v="0"/>
    <n v="32"/>
    <n v="0.11359545197101044"/>
    <s v="NO"/>
    <n v="-0.69914348398608395"/>
    <s v="NO"/>
    <x v="1258"/>
    <n v="32"/>
    <s v="ASALARIADO"/>
    <s v="26-35"/>
    <s v="4"/>
  </r>
  <r>
    <n v="1586"/>
    <s v="MUJER"/>
    <n v="6120159.5"/>
    <s v="ASALARIADO"/>
    <s v="SECTOR PRIVADO"/>
    <s v="SI"/>
    <s v="NO"/>
    <x v="0"/>
    <n v="42"/>
    <n v="6.7363200872050069"/>
    <s v="ATIPICO"/>
    <n v="6.6098167852911317E-3"/>
    <s v="NO"/>
    <x v="1259"/>
    <n v="42"/>
    <s v="ASALARIADO"/>
    <s v="36-45"/>
    <s v="4"/>
  </r>
  <r>
    <n v="1587"/>
    <s v="HOMBRE"/>
    <n v="825000"/>
    <s v="ASALARIADO"/>
    <s v="SECTOR PRIVADO"/>
    <s v="SI"/>
    <s v="NO"/>
    <x v="0"/>
    <n v="50"/>
    <n v="0.20651290676889028"/>
    <s v="NO"/>
    <n v="0.57121245740239113"/>
    <s v="NO"/>
    <x v="1260"/>
    <n v="50"/>
    <s v="ASALARIADO"/>
    <s v="46-55"/>
    <s v="4"/>
  </r>
  <r>
    <n v="1588"/>
    <s v="MUJER"/>
    <n v="190076.47"/>
    <s v="ASALARIADO"/>
    <s v="SECTOR PRIVADO"/>
    <s v="SI"/>
    <s v="NO"/>
    <x v="0"/>
    <n v="26"/>
    <n v="-0.57645278580785764"/>
    <s v="NO"/>
    <n v="-1.1225954644489089"/>
    <s v="NO"/>
    <x v="1261"/>
    <n v="26"/>
    <s v="ASALARIADO"/>
    <s v="26-35"/>
    <s v="1"/>
  </r>
  <r>
    <n v="1589"/>
    <s v="MUJER"/>
    <n v="300018"/>
    <s v="ASEGURADO VOLUNTARIO"/>
    <s v="SECTOR PRIVADO"/>
    <s v="SI"/>
    <s v="NO"/>
    <x v="0"/>
    <n v="47"/>
    <n v="-0.44087670126835837"/>
    <s v="NO"/>
    <n v="0.35948646717097865"/>
    <s v="NO"/>
    <x v="93"/>
    <n v="47"/>
    <s v="ASEGURADO VOLUNTARIO"/>
    <s v="46-55"/>
    <s v="2"/>
  </r>
  <r>
    <n v="1590"/>
    <s v="MUJER"/>
    <n v="657366.39"/>
    <s v="ASALARIADO"/>
    <s v="SECTOR PUBLICO"/>
    <s v="SI"/>
    <s v="NO"/>
    <x v="0"/>
    <n v="40"/>
    <n v="-2.0705138542547743E-4"/>
    <s v="NO"/>
    <n v="-0.13454084336898386"/>
    <s v="NO"/>
    <x v="1262"/>
    <n v="40"/>
    <s v="ASALARIADO"/>
    <s v="36-45"/>
    <s v="3"/>
  </r>
  <r>
    <n v="1591"/>
    <s v="HOMBRE"/>
    <n v="4107395"/>
    <s v="PENSIONADOS EN SU PROPIO SISTEMA"/>
    <s v="SECTOR PUBLICO"/>
    <s v="SI"/>
    <s v="NO"/>
    <x v="0"/>
    <n v="80"/>
    <n v="4.2542486624203697"/>
    <s v="ATIPICO"/>
    <n v="2.6884723597165161"/>
    <s v="ATIPICO"/>
    <x v="1263"/>
    <n v="80"/>
    <s v="PENSIONADOS EN SU PROPIO SISTEMA"/>
    <s v="56+"/>
    <s v="4"/>
  </r>
  <r>
    <n v="1592"/>
    <s v="HOMBRE"/>
    <n v="534683"/>
    <s v="TRABAJADOR INDEPENDIENTE"/>
    <s v="SECTOR PRIVADO"/>
    <s v="SI"/>
    <s v="NO"/>
    <x v="0"/>
    <n v="48"/>
    <n v="-0.15149595608078822"/>
    <s v="NO"/>
    <n v="0.43006179724811616"/>
    <s v="NO"/>
    <x v="1264"/>
    <n v="48"/>
    <s v="TRABAJADOR INDEPENDIENTE"/>
    <s v="46-55"/>
    <s v="3"/>
  </r>
  <r>
    <n v="1593"/>
    <s v="HOMBRE"/>
    <n v="1316155"/>
    <s v="ASALARIADO"/>
    <s v="SECTOR PRIVADO"/>
    <s v="SI"/>
    <s v="SI"/>
    <x v="0"/>
    <n v="39"/>
    <n v="0.81218823075244562"/>
    <s v="NO"/>
    <n v="-0.20511617344612137"/>
    <s v="NO"/>
    <x v="1265"/>
    <n v="39"/>
    <s v="ASALARIADO"/>
    <s v="36-45"/>
    <s v="4"/>
  </r>
  <r>
    <n v="1594"/>
    <s v="MUJER"/>
    <n v="300000"/>
    <s v="ASEGURADO VOLUNTARIO"/>
    <s v="SECTOR PRIVADO"/>
    <s v="SI"/>
    <s v="NO"/>
    <x v="0"/>
    <n v="21"/>
    <n v="-0.44089889824453027"/>
    <s v="NO"/>
    <n v="-1.4754721148345964"/>
    <s v="NO"/>
    <x v="51"/>
    <n v="21"/>
    <s v="ASEGURADO VOLUNTARIO"/>
    <s v="18-25"/>
    <s v="2"/>
  </r>
  <r>
    <n v="1595"/>
    <s v="HOMBRE"/>
    <n v="1400000"/>
    <s v="ASALARIADO"/>
    <s v="SECTOR PRIVADO"/>
    <s v="SI"/>
    <s v="NO"/>
    <x v="0"/>
    <n v="34"/>
    <n v="0.91558297892644613"/>
    <s v="NO"/>
    <n v="-0.55799282383180893"/>
    <s v="NO"/>
    <x v="1266"/>
    <n v="34"/>
    <s v="ASALARIADO"/>
    <s v="26-35"/>
    <s v="4"/>
  </r>
  <r>
    <n v="1596"/>
    <s v="HOMBRE"/>
    <n v="200000"/>
    <s v="ASALARIADO"/>
    <s v="SECTOR PRIVADO"/>
    <s v="SI"/>
    <s v="NO"/>
    <x v="0"/>
    <n v="32"/>
    <n v="-0.56421543253280082"/>
    <s v="NO"/>
    <n v="-0.69914348398608395"/>
    <s v="NO"/>
    <x v="358"/>
    <n v="32"/>
    <s v="ASALARIADO"/>
    <s v="26-35"/>
    <s v="1"/>
  </r>
  <r>
    <n v="1597"/>
    <s v="MUJER"/>
    <n v="216423.45"/>
    <s v="ASALARIADO"/>
    <s v="SECTOR PRIVADO"/>
    <s v="SI"/>
    <s v="NO"/>
    <x v="0"/>
    <n v="28"/>
    <n v="-0.54396260318223388"/>
    <s v="NO"/>
    <n v="-0.98144480429463388"/>
    <s v="NO"/>
    <x v="1267"/>
    <n v="28"/>
    <s v="ASALARIADO"/>
    <s v="26-35"/>
    <s v="1"/>
  </r>
  <r>
    <n v="1598"/>
    <s v="HOMBRE"/>
    <n v="829250"/>
    <s v="ASALARIADO"/>
    <s v="SECTOR PUBLICO"/>
    <s v="SI"/>
    <s v="NO"/>
    <x v="0"/>
    <n v="47"/>
    <n v="0.21175385947614178"/>
    <s v="NO"/>
    <n v="0.35948646717097865"/>
    <s v="NO"/>
    <x v="1268"/>
    <n v="47"/>
    <s v="ASALARIADO"/>
    <s v="46-55"/>
    <s v="4"/>
  </r>
  <r>
    <n v="1599"/>
    <s v="HOMBRE"/>
    <n v="370090"/>
    <s v="TRABAJADOR INDEPENDIENTE"/>
    <s v="SECTOR PRIVADO"/>
    <s v="SI"/>
    <s v="NO"/>
    <x v="1"/>
    <n v="40"/>
    <n v="-0.35446633936188138"/>
    <s v="NO"/>
    <n v="-0.13454084336898386"/>
    <s v="NO"/>
    <x v="1269"/>
    <n v="40"/>
    <s v="TRABAJADOR INDEPENDIENTE"/>
    <s v="36-45"/>
    <s v="2"/>
  </r>
  <r>
    <n v="1600"/>
    <s v="MUJER"/>
    <n v="328127.06"/>
    <s v="ASALARIADO"/>
    <s v="SECTOR PRIVADO"/>
    <s v="SI"/>
    <s v="NO"/>
    <x v="0"/>
    <n v="45"/>
    <n v="-0.40621358265534779"/>
    <s v="NO"/>
    <n v="0.21833580701670366"/>
    <s v="NO"/>
    <x v="1270"/>
    <n v="45"/>
    <s v="ASALARIADO"/>
    <s v="36-45"/>
    <s v="2"/>
  </r>
  <r>
    <n v="1601"/>
    <s v="HOMBRE"/>
    <n v="1414186"/>
    <s v="ASALARIADO"/>
    <s v="SECTOR PUBLICO"/>
    <s v="SI"/>
    <s v="NO"/>
    <x v="1"/>
    <n v="50"/>
    <n v="0.93307666248058019"/>
    <s v="NO"/>
    <n v="0.57121245740239113"/>
    <s v="NO"/>
    <x v="1271"/>
    <n v="50"/>
    <s v="ASALARIADO"/>
    <s v="46-55"/>
    <s v="4"/>
  </r>
  <r>
    <n v="1602"/>
    <s v="HOMBRE"/>
    <n v="1183623.3999999999"/>
    <s v="ASALARIADO"/>
    <s v="SECTOR PUBLICO"/>
    <s v="SI"/>
    <s v="NO"/>
    <x v="0"/>
    <n v="41"/>
    <n v="0.64875485479565187"/>
    <s v="NO"/>
    <n v="-6.3965513291846368E-2"/>
    <s v="NO"/>
    <x v="1272"/>
    <n v="41"/>
    <s v="ASALARIADO"/>
    <s v="36-45"/>
    <s v="4"/>
  </r>
  <r>
    <n v="1603"/>
    <s v="MUJER"/>
    <n v="43350"/>
    <s v="ASALARIADO"/>
    <s v="SECTOR PRIVADO"/>
    <s v="SI"/>
    <s v="NO"/>
    <x v="0"/>
    <n v="51"/>
    <n v="-0.7573907834953767"/>
    <s v="NO"/>
    <n v="0.64178778747952869"/>
    <s v="NO"/>
    <x v="1273"/>
    <n v="51"/>
    <s v="ASALARIADO"/>
    <s v="46-55"/>
    <s v="1"/>
  </r>
  <r>
    <n v="1604"/>
    <s v="MUJER"/>
    <n v="1063647.5"/>
    <s v="ASALARIADO"/>
    <s v="SECTOR PUBLICO"/>
    <s v="SI"/>
    <s v="NO"/>
    <x v="0"/>
    <n v="56"/>
    <n v="0.50080473293449079"/>
    <s v="NO"/>
    <n v="0.99466443786521619"/>
    <s v="NO"/>
    <x v="1274"/>
    <n v="56"/>
    <s v="ASALARIADO"/>
    <s v="56+"/>
    <s v="4"/>
  </r>
  <r>
    <n v="1605"/>
    <s v="MUJER"/>
    <n v="297046"/>
    <s v="TRABAJADOR INDEPENDIENTE"/>
    <s v="SECTOR PRIVADO"/>
    <s v="SI"/>
    <s v="NO"/>
    <x v="1"/>
    <n v="42"/>
    <n v="-0.44454166866740574"/>
    <s v="NO"/>
    <n v="6.6098167852911317E-3"/>
    <s v="NO"/>
    <x v="31"/>
    <n v="42"/>
    <s v="TRABAJADOR INDEPENDIENTE"/>
    <s v="36-45"/>
    <s v="1"/>
  </r>
  <r>
    <n v="1606"/>
    <s v="MUJER"/>
    <n v="659230"/>
    <s v="ASALARIADO"/>
    <s v="SECTOR PRIVADO"/>
    <s v="SI"/>
    <s v="NO"/>
    <x v="0"/>
    <n v="21"/>
    <n v="2.0910878792241446E-3"/>
    <s v="NO"/>
    <n v="-1.4754721148345964"/>
    <s v="NO"/>
    <x v="1275"/>
    <n v="21"/>
    <s v="ASALARIADO"/>
    <s v="18-25"/>
    <s v="3"/>
  </r>
  <r>
    <n v="1607"/>
    <s v="HOMBRE"/>
    <n v="386699.62"/>
    <s v="ASALARIADO"/>
    <s v="SECTOR PRIVADO"/>
    <s v="SI"/>
    <s v="NO"/>
    <x v="0"/>
    <n v="58"/>
    <n v="-0.33398393161942996"/>
    <s v="NO"/>
    <n v="1.1358150980194912"/>
    <s v="NO"/>
    <x v="1276"/>
    <n v="58"/>
    <s v="ASALARIADO"/>
    <s v="56+"/>
    <s v="2"/>
  </r>
  <r>
    <n v="1608"/>
    <s v="MUJER"/>
    <n v="400000"/>
    <s v="ASALARIADO"/>
    <s v="SECTOR PRIVADO"/>
    <s v="SI"/>
    <s v="NO"/>
    <x v="0"/>
    <n v="20"/>
    <n v="-0.31758236395625966"/>
    <s v="NO"/>
    <n v="-1.5460474449117341"/>
    <s v="NO"/>
    <x v="125"/>
    <n v="20"/>
    <s v="ASALARIADO"/>
    <s v="18-25"/>
    <s v="2"/>
  </r>
  <r>
    <n v="1609"/>
    <s v="HOMBRE"/>
    <n v="933004.5"/>
    <s v="ASALARIADO"/>
    <s v="SECTOR PUBLICO"/>
    <s v="SI"/>
    <s v="NO"/>
    <x v="0"/>
    <n v="38"/>
    <n v="0.33970031304426546"/>
    <s v="NO"/>
    <n v="-0.27569150352325889"/>
    <s v="NO"/>
    <x v="1277"/>
    <n v="38"/>
    <s v="ASALARIADO"/>
    <s v="36-45"/>
    <s v="4"/>
  </r>
  <r>
    <n v="1610"/>
    <s v="HOMBRE"/>
    <n v="1552521"/>
    <s v="ASALARIADO"/>
    <s v="SECTOR PUBLICO"/>
    <s v="SI"/>
    <s v="NO"/>
    <x v="1"/>
    <n v="38"/>
    <n v="1.1036665901882592"/>
    <s v="NO"/>
    <n v="-0.27569150352325889"/>
    <s v="NO"/>
    <x v="1278"/>
    <n v="38"/>
    <s v="ASALARIADO"/>
    <s v="36-45"/>
    <s v="4"/>
  </r>
  <r>
    <n v="1611"/>
    <s v="MUJER"/>
    <n v="695944.8"/>
    <s v="ASALARIADO"/>
    <s v="SECTOR PUBLICO"/>
    <s v="SI"/>
    <s v="NO"/>
    <x v="0"/>
    <n v="54"/>
    <n v="4.7366506810094168E-2"/>
    <s v="NO"/>
    <n v="0.85351377771094117"/>
    <s v="NO"/>
    <x v="1279"/>
    <n v="54"/>
    <s v="ASALARIADO"/>
    <s v="46-55"/>
    <s v="3"/>
  </r>
  <r>
    <n v="1612"/>
    <s v="HOMBRE"/>
    <n v="636889"/>
    <s v="TRABAJADOR INDEPENDIENTE"/>
    <s v="SECTOR PRIVADO"/>
    <s v="SI"/>
    <s v="SI"/>
    <x v="1"/>
    <n v="59"/>
    <n v="-2.5459059046118386E-2"/>
    <s v="NO"/>
    <n v="1.2063904280966287"/>
    <s v="NO"/>
    <x v="928"/>
    <n v="59"/>
    <s v="TRABAJADOR INDEPENDIENTE"/>
    <s v="56+"/>
    <s v="3"/>
  </r>
  <r>
    <n v="1613"/>
    <s v="MUJER"/>
    <n v="374751"/>
    <s v="ASALARIADO"/>
    <s v="SECTOR PUBLICO"/>
    <s v="SI"/>
    <s v="NO"/>
    <x v="0"/>
    <n v="58"/>
    <n v="-0.34871855569870513"/>
    <s v="NO"/>
    <n v="1.1358150980194912"/>
    <s v="NO"/>
    <x v="1280"/>
    <n v="58"/>
    <s v="ASALARIADO"/>
    <s v="56+"/>
    <s v="2"/>
  </r>
  <r>
    <n v="1614"/>
    <s v="HOMBRE"/>
    <n v="299644.2"/>
    <s v="ASALARIADO"/>
    <s v="SECTOR PRIVADO"/>
    <s v="SI"/>
    <s v="NO"/>
    <x v="0"/>
    <n v="43"/>
    <n v="-0.44133765847352791"/>
    <s v="NO"/>
    <n v="7.7185146862428639E-2"/>
    <s v="NO"/>
    <x v="1281"/>
    <n v="43"/>
    <s v="ASALARIADO"/>
    <s v="36-45"/>
    <s v="1"/>
  </r>
  <r>
    <n v="1615"/>
    <s v="MUJER"/>
    <n v="462759.86"/>
    <s v="ASALARIADO"/>
    <s v="SECTOR PRIVADO"/>
    <s v="SI"/>
    <s v="NO"/>
    <x v="0"/>
    <n v="57"/>
    <n v="-0.24018907968008907"/>
    <s v="NO"/>
    <n v="1.0652397679423538"/>
    <s v="NO"/>
    <x v="1282"/>
    <n v="57"/>
    <s v="ASALARIADO"/>
    <s v="56+"/>
    <s v="3"/>
  </r>
  <r>
    <n v="1616"/>
    <s v="HOMBRE"/>
    <n v="516873"/>
    <s v="TRABAJADOR INDEPENDIENTE"/>
    <s v="SECTOR PRIVADO"/>
    <s v="SI"/>
    <s v="NO"/>
    <x v="0"/>
    <n v="45"/>
    <n v="-0.17345863083752919"/>
    <s v="NO"/>
    <n v="0.21833580701670366"/>
    <s v="NO"/>
    <x v="1283"/>
    <n v="45"/>
    <s v="TRABAJADOR INDEPENDIENTE"/>
    <s v="36-45"/>
    <s v="3"/>
  </r>
  <r>
    <n v="1617"/>
    <s v="MUJER"/>
    <n v="732301.32"/>
    <s v="ASALARIADO"/>
    <s v="SECTOR PRIVADO"/>
    <s v="SI"/>
    <s v="NO"/>
    <x v="0"/>
    <n v="44"/>
    <n v="9.2200107261915992E-2"/>
    <s v="NO"/>
    <n v="0.14776047693956615"/>
    <s v="NO"/>
    <x v="1284"/>
    <n v="44"/>
    <s v="ASALARIADO"/>
    <s v="36-45"/>
    <s v="4"/>
  </r>
  <r>
    <n v="1618"/>
    <s v="HOMBRE"/>
    <n v="298018"/>
    <s v="TRABAJADOR INDEPENDIENTE"/>
    <s v="SECTOR PRIVADO"/>
    <s v="SI"/>
    <s v="NO"/>
    <x v="1"/>
    <n v="26"/>
    <n v="-0.44334303195412378"/>
    <s v="NO"/>
    <n v="-1.1225954644489089"/>
    <s v="NO"/>
    <x v="537"/>
    <n v="26"/>
    <s v="TRABAJADOR INDEPENDIENTE"/>
    <s v="26-35"/>
    <s v="1"/>
  </r>
  <r>
    <n v="1619"/>
    <s v="MUJER"/>
    <n v="297046"/>
    <s v="ASEGURADO VOLUNTARIO"/>
    <s v="SECTOR PRIVADO"/>
    <s v="SI"/>
    <s v="NO"/>
    <x v="0"/>
    <n v="58"/>
    <n v="-0.44454166866740574"/>
    <s v="NO"/>
    <n v="1.1358150980194912"/>
    <s v="NO"/>
    <x v="31"/>
    <n v="58"/>
    <s v="ASEGURADO VOLUNTARIO"/>
    <s v="56+"/>
    <s v="1"/>
  </r>
  <r>
    <n v="1620"/>
    <s v="MUJER"/>
    <n v="282216"/>
    <s v="ASALARIADO"/>
    <s v="SECTOR PRIVADO"/>
    <s v="SI"/>
    <s v="SI"/>
    <x v="0"/>
    <n v="22"/>
    <n v="-0.46282951070235628"/>
    <s v="NO"/>
    <n v="-1.4048967847574589"/>
    <s v="NO"/>
    <x v="1285"/>
    <n v="22"/>
    <s v="ASALARIADO"/>
    <s v="18-25"/>
    <s v="1"/>
  </r>
  <r>
    <n v="1621"/>
    <s v="HOMBRE"/>
    <n v="838586.07"/>
    <s v="ASALARIADO"/>
    <s v="SECTOR PUBLICO"/>
    <s v="SI"/>
    <s v="NO"/>
    <x v="0"/>
    <n v="31"/>
    <n v="0.22326677743886866"/>
    <s v="NO"/>
    <n v="-0.7697188140632214"/>
    <s v="NO"/>
    <x v="1286"/>
    <n v="31"/>
    <s v="ASALARIADO"/>
    <s v="26-35"/>
    <s v="4"/>
  </r>
  <r>
    <n v="1622"/>
    <s v="HOMBRE"/>
    <n v="774142.69"/>
    <s v="ASALARIADO"/>
    <s v="SECTOR PRIVADO"/>
    <s v="SI"/>
    <s v="NO"/>
    <x v="0"/>
    <n v="41"/>
    <n v="0.14379743464464814"/>
    <s v="NO"/>
    <n v="-6.3965513291846368E-2"/>
    <s v="NO"/>
    <x v="1287"/>
    <n v="41"/>
    <s v="ASALARIADO"/>
    <s v="36-45"/>
    <s v="4"/>
  </r>
  <r>
    <n v="1623"/>
    <s v="HOMBRE"/>
    <n v="297429"/>
    <s v="TRABAJADOR INDEPENDIENTE"/>
    <s v="SECTOR PRIVADO"/>
    <s v="SI"/>
    <s v="NO"/>
    <x v="1"/>
    <n v="52"/>
    <n v="-0.44406936634108168"/>
    <s v="NO"/>
    <n v="0.71236311755666615"/>
    <s v="NO"/>
    <x v="864"/>
    <n v="52"/>
    <s v="TRABAJADOR INDEPENDIENTE"/>
    <s v="46-55"/>
    <s v="1"/>
  </r>
  <r>
    <n v="1624"/>
    <s v="MUJER"/>
    <n v="283588.21999999997"/>
    <s v="ASALARIADO"/>
    <s v="SECTOR PRIVADO"/>
    <s v="SI"/>
    <s v="NO"/>
    <x v="0"/>
    <n v="29"/>
    <n v="-0.46113733655554584"/>
    <s v="NO"/>
    <n v="-0.91086947421749642"/>
    <s v="NO"/>
    <x v="1288"/>
    <n v="29"/>
    <s v="ASALARIADO"/>
    <s v="26-35"/>
    <s v="1"/>
  </r>
  <r>
    <n v="1625"/>
    <s v="HOMBRE"/>
    <n v="1357187.5"/>
    <s v="ASALARIADO"/>
    <s v="SECTOR PRIVADO"/>
    <s v="SI"/>
    <s v="NO"/>
    <x v="0"/>
    <n v="36"/>
    <n v="0.86278808768428028"/>
    <s v="NO"/>
    <n v="-0.41684216367753391"/>
    <s v="NO"/>
    <x v="1289"/>
    <n v="36"/>
    <s v="ASALARIADO"/>
    <s v="36-45"/>
    <s v="4"/>
  </r>
  <r>
    <n v="1626"/>
    <s v="MUJER"/>
    <n v="546794.78"/>
    <s v="ASALARIADO"/>
    <s v="SECTOR PRIVADO"/>
    <s v="SI"/>
    <s v="NO"/>
    <x v="0"/>
    <n v="41"/>
    <n v="-0.13656012874416829"/>
    <s v="NO"/>
    <n v="-6.3965513291846368E-2"/>
    <s v="NO"/>
    <x v="1290"/>
    <n v="41"/>
    <s v="ASALARIADO"/>
    <s v="36-45"/>
    <s v="3"/>
  </r>
  <r>
    <n v="1627"/>
    <s v="MUJER"/>
    <n v="442840"/>
    <s v="ASALARIADO"/>
    <s v="SECTOR PUBLICO"/>
    <s v="SI"/>
    <s v="NO"/>
    <x v="1"/>
    <n v="46"/>
    <n v="-0.26475356066716454"/>
    <s v="NO"/>
    <n v="0.28891113709384114"/>
    <s v="NO"/>
    <x v="1291"/>
    <n v="46"/>
    <s v="ASALARIADO"/>
    <s v="46-55"/>
    <s v="3"/>
  </r>
  <r>
    <n v="1628"/>
    <s v="MUJER"/>
    <n v="299441"/>
    <s v="TRABAJADOR INDEPENDIENTE"/>
    <s v="SECTOR PRIVADO"/>
    <s v="SI"/>
    <s v="NO"/>
    <x v="0"/>
    <n v="45"/>
    <n v="-0.4415882376712017"/>
    <s v="NO"/>
    <n v="0.21833580701670366"/>
    <s v="NO"/>
    <x v="142"/>
    <n v="45"/>
    <s v="TRABAJADOR INDEPENDIENTE"/>
    <s v="36-45"/>
    <s v="1"/>
  </r>
  <r>
    <n v="1629"/>
    <s v="HOMBRE"/>
    <n v="297045"/>
    <s v="ASEGURADO VOLUNTARIO"/>
    <s v="SECTOR PRIVADO"/>
    <s v="NO"/>
    <s v="NO"/>
    <x v="1"/>
    <n v="70"/>
    <n v="-0.44454290183274864"/>
    <s v="NO"/>
    <n v="1.9827190589451413"/>
    <s v="ATIPICO"/>
    <x v="166"/>
    <n v="70"/>
    <s v="ASEGURADO VOLUNTARIO"/>
    <s v="56+"/>
    <s v="1"/>
  </r>
  <r>
    <n v="1630"/>
    <s v="HOMBRE"/>
    <n v="299647"/>
    <s v="ASEGURADO VOLUNTARIO"/>
    <s v="SECTOR PRIVADO"/>
    <s v="SI"/>
    <s v="NO"/>
    <x v="0"/>
    <n v="78"/>
    <n v="-0.44133420561056785"/>
    <s v="NO"/>
    <n v="2.5473216995622412"/>
    <s v="ATIPICO"/>
    <x v="65"/>
    <n v="78"/>
    <s v="ASEGURADO VOLUNTARIO"/>
    <s v="56+"/>
    <s v="1"/>
  </r>
  <r>
    <n v="1631"/>
    <s v="MUJER"/>
    <n v="581394"/>
    <s v="ASALARIADO"/>
    <s v="SECTOR PUBLICO"/>
    <s v="SI"/>
    <s v="NO"/>
    <x v="1"/>
    <n v="30"/>
    <n v="-9.389356974939414E-2"/>
    <s v="NO"/>
    <n v="-0.84029414414035897"/>
    <s v="NO"/>
    <x v="1292"/>
    <n v="30"/>
    <s v="ASALARIADO"/>
    <s v="26-35"/>
    <s v="3"/>
  </r>
  <r>
    <n v="1632"/>
    <s v="HOMBRE"/>
    <n v="335195.53000000003"/>
    <s v="ASALARIADO"/>
    <s v="SECTOR PRIVADO"/>
    <s v="SI"/>
    <s v="NO"/>
    <x v="1"/>
    <n v="47"/>
    <n v="-0.39749699042414166"/>
    <s v="NO"/>
    <n v="0.35948646717097865"/>
    <s v="NO"/>
    <x v="1293"/>
    <n v="47"/>
    <s v="ASALARIADO"/>
    <s v="46-55"/>
    <s v="2"/>
  </r>
  <r>
    <n v="1633"/>
    <s v="HOMBRE"/>
    <n v="412441"/>
    <s v="ASALARIADO"/>
    <s v="SECTOR PRIVADO"/>
    <s v="SI"/>
    <s v="NO"/>
    <x v="0"/>
    <n v="57"/>
    <n v="-0.30224055392545596"/>
    <s v="NO"/>
    <n v="1.0652397679423538"/>
    <s v="NO"/>
    <x v="1294"/>
    <n v="57"/>
    <s v="ASALARIADO"/>
    <s v="56+"/>
    <s v="3"/>
  </r>
  <r>
    <n v="1634"/>
    <s v="MUJER"/>
    <n v="297044"/>
    <s v="ASALARIADO"/>
    <s v="SECTOR PRIVADO"/>
    <s v="SI"/>
    <s v="NO"/>
    <x v="0"/>
    <n v="32"/>
    <n v="-0.44454413499809153"/>
    <s v="NO"/>
    <n v="-0.69914348398608395"/>
    <s v="NO"/>
    <x v="539"/>
    <n v="32"/>
    <s v="ASALARIADO"/>
    <s v="26-35"/>
    <s v="1"/>
  </r>
  <r>
    <n v="1635"/>
    <s v="MUJER"/>
    <n v="400000"/>
    <s v="ASALARIADO"/>
    <s v="SECTOR PRIVADO"/>
    <s v="SI"/>
    <s v="NO"/>
    <x v="0"/>
    <n v="36"/>
    <n v="-0.31758236395625966"/>
    <s v="NO"/>
    <n v="-0.41684216367753391"/>
    <s v="NO"/>
    <x v="125"/>
    <n v="36"/>
    <s v="ASALARIADO"/>
    <s v="36-45"/>
    <s v="2"/>
  </r>
  <r>
    <n v="1636"/>
    <s v="HOMBRE"/>
    <n v="676443.1"/>
    <s v="ASALARIADO"/>
    <s v="SECTOR PRIVADO"/>
    <s v="SI"/>
    <s v="NO"/>
    <x v="0"/>
    <n v="38"/>
    <n v="2.3317686242798417E-2"/>
    <s v="NO"/>
    <n v="-0.27569150352325889"/>
    <s v="NO"/>
    <x v="1295"/>
    <n v="38"/>
    <s v="ASALARIADO"/>
    <s v="36-45"/>
    <s v="3"/>
  </r>
  <r>
    <n v="1637"/>
    <s v="HOMBRE"/>
    <n v="12160184"/>
    <s v="ASALARIADO"/>
    <s v="SECTOR PRIVADO"/>
    <s v="SI"/>
    <s v="NO"/>
    <x v="0"/>
    <n v="52"/>
    <n v="14.184668970767451"/>
    <s v="ATIPICO"/>
    <n v="0.71236311755666615"/>
    <s v="NO"/>
    <x v="1296"/>
    <n v="52"/>
    <s v="ASALARIADO"/>
    <s v="46-55"/>
    <s v="4"/>
  </r>
  <r>
    <n v="1638"/>
    <s v="HOMBRE"/>
    <n v="509509"/>
    <s v="TRABAJADOR INDEPENDIENTE"/>
    <s v="SECTOR PRIVADO"/>
    <s v="SI"/>
    <s v="SI"/>
    <x v="1"/>
    <n v="38"/>
    <n v="-0.18253966042251746"/>
    <s v="NO"/>
    <n v="-0.27569150352325889"/>
    <s v="NO"/>
    <x v="230"/>
    <n v="38"/>
    <s v="TRABAJADOR INDEPENDIENTE"/>
    <s v="36-45"/>
    <s v="3"/>
  </r>
  <r>
    <n v="1639"/>
    <s v="HOMBRE"/>
    <n v="356653"/>
    <s v="TRABAJADOR INDEPENDIENTE"/>
    <s v="SECTOR PRIVADO"/>
    <s v="SI"/>
    <s v="SI"/>
    <x v="1"/>
    <n v="51"/>
    <n v="-0.37103638207419631"/>
    <s v="NO"/>
    <n v="0.64178778747952869"/>
    <s v="NO"/>
    <x v="744"/>
    <n v="51"/>
    <s v="TRABAJADOR INDEPENDIENTE"/>
    <s v="46-55"/>
    <s v="2"/>
  </r>
  <r>
    <n v="1640"/>
    <s v="MUJER"/>
    <n v="219280"/>
    <s v="ASALARIADO"/>
    <s v="SECTOR PUBLICO"/>
    <s v="SI"/>
    <s v="NO"/>
    <x v="0"/>
    <n v="26"/>
    <n v="-0.54044000472202225"/>
    <s v="NO"/>
    <n v="-1.1225954644489089"/>
    <s v="NO"/>
    <x v="1297"/>
    <n v="26"/>
    <s v="ASALARIADO"/>
    <s v="26-35"/>
    <s v="1"/>
  </r>
  <r>
    <n v="1641"/>
    <s v="HOMBRE"/>
    <n v="245006.35"/>
    <s v="ASALARIADO"/>
    <s v="SECTOR PRIVADO"/>
    <s v="SI"/>
    <s v="NO"/>
    <x v="0"/>
    <n v="61"/>
    <n v="-0.50871516150315177"/>
    <s v="NO"/>
    <n v="1.3475410882509038"/>
    <s v="NO"/>
    <x v="1298"/>
    <n v="61"/>
    <s v="ASALARIADO"/>
    <s v="56+"/>
    <s v="1"/>
  </r>
  <r>
    <n v="1642"/>
    <s v="HOMBRE"/>
    <n v="359544.27"/>
    <s v="TRABAJADOR INDEPENDIENTE"/>
    <s v="SECTOR PRIVADO"/>
    <s v="SI"/>
    <s v="NO"/>
    <x v="0"/>
    <n v="29"/>
    <n v="-0.36747096811327984"/>
    <s v="NO"/>
    <n v="-0.91086947421749642"/>
    <s v="NO"/>
    <x v="293"/>
    <n v="29"/>
    <s v="TRABAJADOR INDEPENDIENTE"/>
    <s v="26-35"/>
    <s v="2"/>
  </r>
  <r>
    <n v="1643"/>
    <s v="MUJER"/>
    <n v="88243.75"/>
    <s v="PENSIONADOS EN SU PROPIO SISTEMA"/>
    <s v="SECTOR PUBLICO"/>
    <s v="SI"/>
    <s v="NO"/>
    <x v="0"/>
    <n v="92"/>
    <n v="-0.70202936688333617"/>
    <s v="NO"/>
    <n v="3.5353763206421664"/>
    <s v="ATIPICO"/>
    <x v="1299"/>
    <n v="92"/>
    <s v="PENSIONADOS EN SU PROPIO SISTEMA"/>
    <s v="56+"/>
    <s v="1"/>
  </r>
  <r>
    <n v="1644"/>
    <s v="HOMBRE"/>
    <n v="297045"/>
    <s v="ASEGURADO VOLUNTARIO"/>
    <s v="SECTOR PRIVADO"/>
    <s v="SI"/>
    <s v="NO"/>
    <x v="0"/>
    <n v="35"/>
    <n v="-0.44454290183274864"/>
    <s v="NO"/>
    <n v="-0.48741749375467142"/>
    <s v="NO"/>
    <x v="166"/>
    <n v="35"/>
    <s v="ASEGURADO VOLUNTARIO"/>
    <s v="26-35"/>
    <s v="1"/>
  </r>
  <r>
    <n v="1645"/>
    <s v="HOMBRE"/>
    <n v="852982.67"/>
    <s v="ASALARIADO"/>
    <s v="SECTOR PRIVADO"/>
    <s v="SI"/>
    <s v="NO"/>
    <x v="0"/>
    <n v="31"/>
    <n v="0.24102016561421394"/>
    <s v="NO"/>
    <n v="-0.7697188140632214"/>
    <s v="NO"/>
    <x v="1300"/>
    <n v="31"/>
    <s v="ASALARIADO"/>
    <s v="26-35"/>
    <s v="4"/>
  </r>
  <r>
    <n v="1646"/>
    <s v="HOMBRE"/>
    <n v="251559"/>
    <s v="ASALARIADO"/>
    <s v="SECTOR PRIVADO"/>
    <s v="SI"/>
    <s v="SI"/>
    <x v="0"/>
    <n v="20"/>
    <n v="-0.50063466061911144"/>
    <s v="NO"/>
    <n v="-1.5460474449117341"/>
    <s v="NO"/>
    <x v="1301"/>
    <n v="20"/>
    <s v="ASALARIADO"/>
    <s v="18-25"/>
    <s v="1"/>
  </r>
  <r>
    <n v="1647"/>
    <s v="HOMBRE"/>
    <n v="3255213.87"/>
    <s v="CONVENIOS ESPECIALES DE ASEGURADOS VOLUNTARIOS"/>
    <s v="SECTOR PRIVADO"/>
    <s v="SI"/>
    <s v="NO"/>
    <x v="0"/>
    <n v="58"/>
    <n v="3.2033684270457479"/>
    <s v="ATIPICO"/>
    <n v="1.1358150980194912"/>
    <s v="NO"/>
    <x v="1302"/>
    <n v="58"/>
    <s v="CONVENIOS ESPECIALES DE ASEGURADOS VOLUNTARIOS"/>
    <s v="56+"/>
    <s v="4"/>
  </r>
  <r>
    <n v="1648"/>
    <s v="MUJER"/>
    <n v="790843.09"/>
    <s v="ASALARIADO"/>
    <s v="SECTOR PRIVADO"/>
    <s v="SI"/>
    <s v="NO"/>
    <x v="0"/>
    <n v="37"/>
    <n v="0.16439178913692651"/>
    <s v="NO"/>
    <n v="-0.3462668336003964"/>
    <s v="NO"/>
    <x v="1303"/>
    <n v="37"/>
    <s v="ASALARIADO"/>
    <s v="36-45"/>
    <s v="4"/>
  </r>
  <r>
    <n v="1649"/>
    <s v="HOMBRE"/>
    <n v="1129271"/>
    <s v="ASALARIADO"/>
    <s v="SECTOR PUBLICO"/>
    <s v="SI"/>
    <s v="NO"/>
    <x v="0"/>
    <n v="32"/>
    <n v="0.58172935881315402"/>
    <s v="NO"/>
    <n v="-0.69914348398608395"/>
    <s v="NO"/>
    <x v="1304"/>
    <n v="32"/>
    <s v="ASALARIADO"/>
    <s v="26-35"/>
    <s v="4"/>
  </r>
  <r>
    <n v="1650"/>
    <s v="HOMBRE"/>
    <n v="87500"/>
    <s v="ASALARIADO"/>
    <s v="SECTOR PRIVADO"/>
    <s v="SI"/>
    <s v="NO"/>
    <x v="0"/>
    <n v="25"/>
    <n v="-0.70294653360710524"/>
    <s v="NO"/>
    <n v="-1.1931707945260464"/>
    <s v="NO"/>
    <x v="1305"/>
    <n v="25"/>
    <s v="ASALARIADO"/>
    <s v="18-25"/>
    <s v="1"/>
  </r>
  <r>
    <n v="1651"/>
    <s v="MUJER"/>
    <n v="480000"/>
    <s v="ASALARIADO"/>
    <s v="SECTOR PRIVADO"/>
    <s v="SI"/>
    <s v="NO"/>
    <x v="0"/>
    <n v="24"/>
    <n v="-0.21892913652564322"/>
    <s v="NO"/>
    <n v="-1.263746124603184"/>
    <s v="NO"/>
    <x v="418"/>
    <n v="24"/>
    <s v="ASALARIADO"/>
    <s v="18-25"/>
    <s v="3"/>
  </r>
  <r>
    <n v="1652"/>
    <s v="MUJER"/>
    <n v="299647"/>
    <s v="ASEGURADO VOLUNTARIO"/>
    <s v="SECTOR PRIVADO"/>
    <s v="SI"/>
    <s v="NO"/>
    <x v="0"/>
    <n v="60"/>
    <n v="-0.44133420561056785"/>
    <s v="NO"/>
    <n v="1.2769657581737661"/>
    <s v="NO"/>
    <x v="65"/>
    <n v="60"/>
    <s v="ASEGURADO VOLUNTARIO"/>
    <s v="56+"/>
    <s v="1"/>
  </r>
  <r>
    <n v="1653"/>
    <s v="HOMBRE"/>
    <n v="278030.99"/>
    <s v="CONVENIOS ESPECIALES DE TRABAJADORES INDEPENDIENTES"/>
    <s v="SECTOR PRIVADO"/>
    <s v="SI"/>
    <s v="NO"/>
    <x v="0"/>
    <n v="27"/>
    <n v="-0.46799031999397384"/>
    <s v="NO"/>
    <n v="-1.0520201343717714"/>
    <s v="NO"/>
    <x v="102"/>
    <n v="27"/>
    <s v="CONVENIOS ESPECIALES DE TRABAJADORES INDEPENDIENTES"/>
    <s v="26-35"/>
    <s v="1"/>
  </r>
  <r>
    <n v="1654"/>
    <s v="HOMBRE"/>
    <n v="3350588.86"/>
    <s v="ASALARIADO"/>
    <s v="SECTOR PRIVADO"/>
    <s v="SI"/>
    <s v="NO"/>
    <x v="0"/>
    <n v="38"/>
    <n v="3.3209815592915319"/>
    <s v="ATIPICO"/>
    <n v="-0.27569150352325889"/>
    <s v="NO"/>
    <x v="1306"/>
    <n v="38"/>
    <s v="ASALARIADO"/>
    <s v="36-45"/>
    <s v="4"/>
  </r>
  <r>
    <n v="1655"/>
    <s v="HOMBRE"/>
    <n v="2349011"/>
    <s v="ASALARIADO"/>
    <s v="SECTOR PRIVADO"/>
    <s v="SI"/>
    <s v="NO"/>
    <x v="0"/>
    <n v="36"/>
    <n v="2.0858704541409057"/>
    <s v="ATIPICO"/>
    <n v="-0.41684216367753391"/>
    <s v="NO"/>
    <x v="1307"/>
    <n v="36"/>
    <s v="ASALARIADO"/>
    <s v="36-45"/>
    <s v="4"/>
  </r>
  <r>
    <n v="1656"/>
    <s v="HOMBRE"/>
    <n v="1108537.5"/>
    <s v="ASALARIADO"/>
    <s v="SECTOR PRIVADO"/>
    <s v="SI"/>
    <s v="NO"/>
    <x v="0"/>
    <n v="45"/>
    <n v="0.55616152517649542"/>
    <s v="NO"/>
    <n v="0.21833580701670366"/>
    <s v="NO"/>
    <x v="1308"/>
    <n v="45"/>
    <s v="ASALARIADO"/>
    <s v="36-45"/>
    <s v="4"/>
  </r>
  <r>
    <n v="1657"/>
    <s v="MUJER"/>
    <n v="600414.9"/>
    <s v="ASALARIADO"/>
    <s v="SECTOR PRIVADO"/>
    <s v="SI"/>
    <s v="NO"/>
    <x v="1"/>
    <n v="21"/>
    <n v="-7.0437655078956454E-2"/>
    <s v="NO"/>
    <n v="-1.4754721148345964"/>
    <s v="NO"/>
    <x v="1309"/>
    <n v="21"/>
    <s v="ASALARIADO"/>
    <s v="18-25"/>
    <s v="3"/>
  </r>
  <r>
    <n v="1658"/>
    <s v="HOMBRE"/>
    <n v="418000"/>
    <s v="ASALARIADO"/>
    <s v="SECTOR PRIVADO"/>
    <s v="SI"/>
    <s v="NO"/>
    <x v="0"/>
    <n v="51"/>
    <n v="-0.29538538778437096"/>
    <s v="NO"/>
    <n v="0.64178778747952869"/>
    <s v="NO"/>
    <x v="1310"/>
    <n v="51"/>
    <s v="ASALARIADO"/>
    <s v="46-55"/>
    <s v="3"/>
  </r>
  <r>
    <n v="1659"/>
    <s v="HOMBRE"/>
    <n v="287787"/>
    <s v="ASALARIADO"/>
    <s v="SECTOR PRIVADO"/>
    <s v="SI"/>
    <s v="NO"/>
    <x v="0"/>
    <n v="19"/>
    <n v="-0.45595954657715676"/>
    <s v="NO"/>
    <n v="-1.6166227749888715"/>
    <s v="NO"/>
    <x v="1311"/>
    <n v="19"/>
    <s v="ASALARIADO"/>
    <s v="18-25"/>
    <s v="1"/>
  </r>
  <r>
    <n v="1660"/>
    <s v="MUJER"/>
    <n v="538738.04"/>
    <s v="ASALARIADO"/>
    <s v="SECTOR PRIVADO"/>
    <s v="SI"/>
    <s v="NO"/>
    <x v="0"/>
    <n v="36"/>
    <n v="-0.14649542128878507"/>
    <s v="NO"/>
    <n v="-0.41684216367753391"/>
    <s v="NO"/>
    <x v="1312"/>
    <n v="36"/>
    <s v="ASALARIADO"/>
    <s v="36-45"/>
    <s v="3"/>
  </r>
  <r>
    <n v="1661"/>
    <s v="HOMBRE"/>
    <n v="597533.32999999996"/>
    <s v="ASALARIADO"/>
    <s v="SECTOR PRIVADO"/>
    <s v="SI"/>
    <s v="SI"/>
    <x v="0"/>
    <n v="30"/>
    <n v="-7.3991107336047052E-2"/>
    <s v="NO"/>
    <n v="-0.84029414414035897"/>
    <s v="NO"/>
    <x v="1313"/>
    <n v="30"/>
    <s v="ASALARIADO"/>
    <s v="26-35"/>
    <s v="3"/>
  </r>
  <r>
    <n v="1662"/>
    <s v="MUJER"/>
    <n v="619489"/>
    <s v="ASALARIADO"/>
    <s v="SECTOR PUBLICO"/>
    <s v="SI"/>
    <s v="NO"/>
    <x v="0"/>
    <n v="37"/>
    <n v="-4.6916136012277468E-2"/>
    <s v="NO"/>
    <n v="-0.3462668336003964"/>
    <s v="NO"/>
    <x v="1314"/>
    <n v="37"/>
    <s v="ASALARIADO"/>
    <s v="36-45"/>
    <s v="3"/>
  </r>
  <r>
    <n v="1663"/>
    <s v="MUJER"/>
    <n v="278032"/>
    <s v="ASEGURADO VOLUNTARIO"/>
    <s v="SECTOR PRIVADO"/>
    <s v="SI"/>
    <s v="NO"/>
    <x v="0"/>
    <n v="45"/>
    <n v="-0.46798907449697752"/>
    <s v="NO"/>
    <n v="0.21833580701670366"/>
    <s v="NO"/>
    <x v="1315"/>
    <n v="45"/>
    <s v="ASEGURADO VOLUNTARIO"/>
    <s v="36-45"/>
    <s v="1"/>
  </r>
  <r>
    <n v="1664"/>
    <s v="MUJER"/>
    <n v="297650"/>
    <s v="ASALARIADO"/>
    <s v="SECTOR PRIVADO"/>
    <s v="SI"/>
    <s v="SI"/>
    <x v="1"/>
    <n v="39"/>
    <n v="-0.44379683680030463"/>
    <s v="NO"/>
    <n v="-0.20511617344612137"/>
    <s v="NO"/>
    <x v="1316"/>
    <n v="39"/>
    <s v="ASALARIADO"/>
    <s v="36-45"/>
    <s v="1"/>
  </r>
  <r>
    <n v="1665"/>
    <s v="HOMBRE"/>
    <n v="266312"/>
    <s v="ASALARIADO"/>
    <s v="SECTOR PRIVADO"/>
    <s v="SI"/>
    <s v="NO"/>
    <x v="0"/>
    <n v="29"/>
    <n v="-0.48244177231556284"/>
    <s v="NO"/>
    <n v="-0.91086947421749642"/>
    <s v="NO"/>
    <x v="617"/>
    <n v="29"/>
    <s v="ASALARIADO"/>
    <s v="26-35"/>
    <s v="1"/>
  </r>
  <r>
    <n v="1666"/>
    <s v="HOMBRE"/>
    <n v="403764.18"/>
    <s v="ASALARIADO"/>
    <s v="SECTOR PRIVADO"/>
    <s v="SI"/>
    <s v="NO"/>
    <x v="0"/>
    <n v="31"/>
    <n v="-0.31294050763588743"/>
    <s v="NO"/>
    <n v="-0.7697188140632214"/>
    <s v="NO"/>
    <x v="1317"/>
    <n v="31"/>
    <s v="ASALARIADO"/>
    <s v="26-35"/>
    <s v="2"/>
  </r>
  <r>
    <n v="1667"/>
    <s v="HOMBRE"/>
    <n v="440373"/>
    <s v="ASALARIADO"/>
    <s v="SECTOR PUBLICO"/>
    <s v="SI"/>
    <s v="SI"/>
    <x v="0"/>
    <n v="27"/>
    <n v="-0.26779577956805617"/>
    <s v="NO"/>
    <n v="-1.0520201343717714"/>
    <s v="NO"/>
    <x v="1318"/>
    <n v="27"/>
    <s v="ASALARIADO"/>
    <s v="26-35"/>
    <s v="3"/>
  </r>
  <r>
    <n v="1668"/>
    <s v="MUJER"/>
    <n v="381211.3"/>
    <s v="PENSIONADOS EN SU PROPIO SISTEMA"/>
    <s v="SECTOR PUBLICO"/>
    <s v="SI"/>
    <s v="NO"/>
    <x v="0"/>
    <n v="66"/>
    <n v="-0.34075193763407996"/>
    <s v="NO"/>
    <n v="1.7004177386365913"/>
    <s v="NO"/>
    <x v="1319"/>
    <n v="66"/>
    <s v="PENSIONADOS EN SU PROPIO SISTEMA"/>
    <s v="56+"/>
    <s v="2"/>
  </r>
  <r>
    <n v="1669"/>
    <s v="MUJER"/>
    <n v="908129"/>
    <s v="ASALARIADO"/>
    <s v="SECTOR PUBLICO"/>
    <s v="SI"/>
    <s v="NO"/>
    <x v="1"/>
    <n v="49"/>
    <n v="0.30902470855738673"/>
    <s v="NO"/>
    <n v="0.50063712732525367"/>
    <s v="NO"/>
    <x v="1320"/>
    <n v="49"/>
    <s v="ASALARIADO"/>
    <s v="46-55"/>
    <s v="4"/>
  </r>
  <r>
    <n v="1670"/>
    <s v="HOMBRE"/>
    <n v="131198"/>
    <s v="ASALARIADO"/>
    <s v="SECTOR PRIVADO"/>
    <s v="SI"/>
    <s v="NO"/>
    <x v="0"/>
    <n v="20"/>
    <n v="-0.64905967445381674"/>
    <s v="NO"/>
    <n v="-1.5460474449117341"/>
    <s v="NO"/>
    <x v="1321"/>
    <n v="20"/>
    <s v="ASALARIADO"/>
    <s v="18-25"/>
    <s v="1"/>
  </r>
  <r>
    <n v="1671"/>
    <s v="MUJER"/>
    <n v="582921.03"/>
    <s v="ASALARIADO"/>
    <s v="SECTOR PRIVADO"/>
    <s v="SI"/>
    <s v="NO"/>
    <x v="0"/>
    <n v="31"/>
    <n v="-9.2010489275851925E-2"/>
    <s v="NO"/>
    <n v="-0.7697188140632214"/>
    <s v="NO"/>
    <x v="1322"/>
    <n v="31"/>
    <s v="ASALARIADO"/>
    <s v="26-35"/>
    <s v="3"/>
  </r>
  <r>
    <n v="1672"/>
    <s v="HOMBRE"/>
    <n v="251103.9"/>
    <s v="ASALARIADO"/>
    <s v="SECTOR PRIVADO"/>
    <s v="SI"/>
    <s v="NO"/>
    <x v="0"/>
    <n v="19"/>
    <n v="-0.50119587416665734"/>
    <s v="NO"/>
    <n v="-1.6166227749888715"/>
    <s v="NO"/>
    <x v="1323"/>
    <n v="19"/>
    <s v="ASALARIADO"/>
    <s v="18-25"/>
    <s v="1"/>
  </r>
  <r>
    <n v="1673"/>
    <s v="MUJER"/>
    <n v="297046"/>
    <s v="ASEGURADO VOLUNTARIO"/>
    <s v="SECTOR PRIVADO"/>
    <s v="SI"/>
    <s v="NO"/>
    <x v="0"/>
    <n v="38"/>
    <n v="-0.44454166866740574"/>
    <s v="NO"/>
    <n v="-0.27569150352325889"/>
    <s v="NO"/>
    <x v="31"/>
    <n v="38"/>
    <s v="ASEGURADO VOLUNTARIO"/>
    <s v="36-45"/>
    <s v="1"/>
  </r>
  <r>
    <n v="1674"/>
    <s v="MUJER"/>
    <n v="278030.99"/>
    <s v="ASEGURADO VOLUNTARIO"/>
    <s v="SECTOR PRIVADO"/>
    <s v="SI"/>
    <s v="SI"/>
    <x v="0"/>
    <n v="44"/>
    <n v="-0.46799031999397384"/>
    <s v="NO"/>
    <n v="0.14776047693956615"/>
    <s v="NO"/>
    <x v="102"/>
    <n v="44"/>
    <s v="ASEGURADO VOLUNTARIO"/>
    <s v="36-45"/>
    <s v="1"/>
  </r>
  <r>
    <n v="1675"/>
    <s v="MUJER"/>
    <n v="373396"/>
    <s v="ASALARIADO"/>
    <s v="SECTOR PUBLICO"/>
    <s v="SI"/>
    <s v="NO"/>
    <x v="0"/>
    <n v="29"/>
    <n v="-0.35038949473831116"/>
    <s v="NO"/>
    <n v="-0.91086947421749642"/>
    <s v="NO"/>
    <x v="1324"/>
    <n v="29"/>
    <s v="ASALARIADO"/>
    <s v="26-35"/>
    <s v="2"/>
  </r>
  <r>
    <n v="1676"/>
    <s v="HOMBRE"/>
    <n v="297110"/>
    <s v="TRABAJADOR INDEPENDIENTE"/>
    <s v="SECTOR PRIVADO"/>
    <s v="SI"/>
    <s v="NO"/>
    <x v="1"/>
    <n v="35"/>
    <n v="-0.44446274608546127"/>
    <s v="NO"/>
    <n v="-0.48741749375467142"/>
    <s v="NO"/>
    <x v="870"/>
    <n v="35"/>
    <s v="TRABAJADOR INDEPENDIENTE"/>
    <s v="26-35"/>
    <s v="1"/>
  </r>
  <r>
    <n v="1677"/>
    <s v="HOMBRE"/>
    <n v="296000"/>
    <s v="ASALARIADO"/>
    <s v="SECTOR PRIVADO"/>
    <s v="SI"/>
    <s v="NO"/>
    <x v="0"/>
    <n v="28"/>
    <n v="-0.44583155961606108"/>
    <s v="NO"/>
    <n v="-0.98144480429463388"/>
    <s v="NO"/>
    <x v="1325"/>
    <n v="28"/>
    <s v="ASALARIADO"/>
    <s v="26-35"/>
    <s v="1"/>
  </r>
  <r>
    <n v="1678"/>
    <s v="HOMBRE"/>
    <n v="424103"/>
    <s v="TRABAJADOR INDEPENDIENTE"/>
    <s v="SECTOR PRIVADO"/>
    <s v="SI"/>
    <s v="NO"/>
    <x v="1"/>
    <n v="35"/>
    <n v="-0.28785937969675779"/>
    <s v="NO"/>
    <n v="-0.48741749375467142"/>
    <s v="NO"/>
    <x v="1326"/>
    <n v="35"/>
    <s v="TRABAJADOR INDEPENDIENTE"/>
    <s v="26-35"/>
    <s v="3"/>
  </r>
  <r>
    <n v="1679"/>
    <s v="HOMBRE"/>
    <n v="11000"/>
    <s v="ASALARIADO"/>
    <s v="SECTOR PRIVADO"/>
    <s v="SI"/>
    <s v="NO"/>
    <x v="1"/>
    <n v="32"/>
    <n v="-0.79728368233763225"/>
    <s v="NO"/>
    <n v="-0.69914348398608395"/>
    <s v="NO"/>
    <x v="1327"/>
    <n v="32"/>
    <s v="ASALARIADO"/>
    <s v="26-35"/>
    <s v="1"/>
  </r>
  <r>
    <n v="1680"/>
    <s v="HOMBRE"/>
    <n v="365500"/>
    <s v="ASALARIADO"/>
    <s v="SECTOR PRIVADO"/>
    <s v="SI"/>
    <s v="NO"/>
    <x v="0"/>
    <n v="32"/>
    <n v="-0.36012656828571304"/>
    <s v="NO"/>
    <n v="-0.69914348398608395"/>
    <s v="NO"/>
    <x v="1328"/>
    <n v="32"/>
    <s v="ASALARIADO"/>
    <s v="26-35"/>
    <s v="2"/>
  </r>
  <r>
    <n v="1681"/>
    <s v="HOMBRE"/>
    <n v="25600"/>
    <s v="ASALARIADO"/>
    <s v="SECTOR PRIVADO"/>
    <s v="SI"/>
    <s v="SI"/>
    <x v="1"/>
    <n v="45"/>
    <n v="-0.77927946833154471"/>
    <s v="NO"/>
    <n v="0.21833580701670366"/>
    <s v="NO"/>
    <x v="1329"/>
    <n v="45"/>
    <s v="ASALARIADO"/>
    <s v="36-45"/>
    <s v="1"/>
  </r>
  <r>
    <n v="1682"/>
    <s v="HOMBRE"/>
    <n v="276964.47999999998"/>
    <s v="ASALARIADO"/>
    <s v="SECTOR PRIVADO"/>
    <s v="SI"/>
    <s v="NO"/>
    <x v="0"/>
    <n v="25"/>
    <n v="-0.4693055031638117"/>
    <s v="NO"/>
    <n v="-1.1931707945260464"/>
    <s v="NO"/>
    <x v="1330"/>
    <n v="25"/>
    <s v="ASALARIADO"/>
    <s v="18-25"/>
    <s v="1"/>
  </r>
  <r>
    <n v="1683"/>
    <s v="HOMBRE"/>
    <n v="103846.15"/>
    <s v="ASALARIADO"/>
    <s v="SECTOR PRIVADO"/>
    <s v="SI"/>
    <s v="NO"/>
    <x v="0"/>
    <n v="58"/>
    <n v="-0.68278902793754304"/>
    <s v="NO"/>
    <n v="1.1358150980194912"/>
    <s v="NO"/>
    <x v="1331"/>
    <n v="58"/>
    <s v="ASALARIADO"/>
    <s v="56+"/>
    <s v="1"/>
  </r>
  <r>
    <n v="1684"/>
    <s v="HOMBRE"/>
    <n v="249691.35"/>
    <s v="ASALARIADO"/>
    <s v="SECTOR PRIVADO"/>
    <s v="SI"/>
    <s v="NO"/>
    <x v="0"/>
    <n v="24"/>
    <n v="-0.50293778187174631"/>
    <s v="NO"/>
    <n v="-1.263746124603184"/>
    <s v="NO"/>
    <x v="1332"/>
    <n v="24"/>
    <s v="ASALARIADO"/>
    <s v="18-25"/>
    <s v="1"/>
  </r>
  <r>
    <n v="1685"/>
    <s v="HOMBRE"/>
    <n v="306480.65999999997"/>
    <s v="ASALARIADO"/>
    <s v="SECTOR PUBLICO"/>
    <s v="SI"/>
    <s v="NO"/>
    <x v="0"/>
    <n v="25"/>
    <n v="-0.43290717293352404"/>
    <s v="NO"/>
    <n v="-1.1931707945260464"/>
    <s v="NO"/>
    <x v="1333"/>
    <n v="25"/>
    <s v="ASALARIADO"/>
    <s v="18-25"/>
    <s v="2"/>
  </r>
  <r>
    <n v="1686"/>
    <s v="HOMBRE"/>
    <n v="280000"/>
    <s v="ASALARIADO"/>
    <s v="SECTOR PRIVADO"/>
    <s v="SI"/>
    <s v="NO"/>
    <x v="0"/>
    <n v="85"/>
    <n v="-0.46556220510218438"/>
    <s v="NO"/>
    <n v="3.0413490101022038"/>
    <s v="ATIPICO"/>
    <x v="327"/>
    <n v="85"/>
    <s v="ASALARIADO"/>
    <s v="56+"/>
    <s v="1"/>
  </r>
  <r>
    <n v="1687"/>
    <s v="HOMBRE"/>
    <n v="165000"/>
    <s v="ASALARIADO"/>
    <s v="SECTOR PRIVADO"/>
    <s v="SI"/>
    <s v="NO"/>
    <x v="0"/>
    <n v="38"/>
    <n v="-0.60737621953369558"/>
    <s v="NO"/>
    <n v="-0.27569150352325889"/>
    <s v="NO"/>
    <x v="1334"/>
    <n v="38"/>
    <s v="ASALARIADO"/>
    <s v="36-45"/>
    <s v="1"/>
  </r>
  <r>
    <n v="1688"/>
    <s v="MUJER"/>
    <n v="296265.63"/>
    <s v="ASALARIADO"/>
    <s v="SECTOR PRIVADO"/>
    <s v="SI"/>
    <s v="NO"/>
    <x v="1"/>
    <n v="38"/>
    <n v="-0.44550399390603113"/>
    <s v="NO"/>
    <n v="-0.27569150352325889"/>
    <s v="NO"/>
    <x v="1335"/>
    <n v="38"/>
    <s v="ASALARIADO"/>
    <s v="36-45"/>
    <s v="1"/>
  </r>
  <r>
    <n v="1689"/>
    <s v="MUJER"/>
    <n v="1766548"/>
    <s v="ASALARIADO"/>
    <s v="SECTOR PRIVADO"/>
    <s v="SI"/>
    <s v="NO"/>
    <x v="0"/>
    <n v="32"/>
    <n v="1.367597269029416"/>
    <s v="NO"/>
    <n v="-0.69914348398608395"/>
    <s v="NO"/>
    <x v="1336"/>
    <n v="32"/>
    <s v="ASALARIADO"/>
    <s v="26-35"/>
    <s v="4"/>
  </r>
  <r>
    <n v="1690"/>
    <s v="HOMBRE"/>
    <n v="297046"/>
    <s v="ASEGURADO VOLUNTARIO"/>
    <s v="SECTOR PRIVADO"/>
    <s v="SI"/>
    <s v="NO"/>
    <x v="0"/>
    <n v="21"/>
    <n v="-0.44454166866740574"/>
    <s v="NO"/>
    <n v="-1.4754721148345964"/>
    <s v="NO"/>
    <x v="31"/>
    <n v="21"/>
    <s v="ASEGURADO VOLUNTARIO"/>
    <s v="18-25"/>
    <s v="1"/>
  </r>
  <r>
    <n v="1691"/>
    <s v="HOMBRE"/>
    <n v="278030"/>
    <s v="CONVENIOS ESPECIALES DE TRABAJADORES INDEPENDIENTES"/>
    <s v="SECTOR PRIVADO"/>
    <s v="SI"/>
    <s v="NO"/>
    <x v="0"/>
    <n v="36"/>
    <n v="-0.46799154082766331"/>
    <s v="NO"/>
    <n v="-0.41684216367753391"/>
    <s v="NO"/>
    <x v="20"/>
    <n v="36"/>
    <s v="CONVENIOS ESPECIALES DE TRABAJADORES INDEPENDIENTES"/>
    <s v="36-45"/>
    <s v="1"/>
  </r>
  <r>
    <n v="1692"/>
    <s v="HOMBRE"/>
    <n v="838098"/>
    <s v="ASALARIADO"/>
    <s v="SECTOR PRIVADO"/>
    <s v="SI"/>
    <s v="NO"/>
    <x v="0"/>
    <n v="40"/>
    <n v="0.22266490642996797"/>
    <s v="NO"/>
    <n v="-0.13454084336898386"/>
    <s v="NO"/>
    <x v="1337"/>
    <n v="40"/>
    <s v="ASALARIADO"/>
    <s v="36-45"/>
    <s v="4"/>
  </r>
  <r>
    <n v="1693"/>
    <s v="HOMBRE"/>
    <n v="594092"/>
    <s v="TRABAJADOR INDEPENDIENTE"/>
    <s v="SECTOR PRIVADO"/>
    <s v="SI"/>
    <s v="NO"/>
    <x v="0"/>
    <n v="68"/>
    <n v="-7.8234836225469548E-2"/>
    <s v="NO"/>
    <n v="1.8415683987908662"/>
    <s v="NO"/>
    <x v="325"/>
    <n v="68"/>
    <s v="TRABAJADOR INDEPENDIENTE"/>
    <s v="56+"/>
    <s v="3"/>
  </r>
  <r>
    <n v="1694"/>
    <s v="MUJER"/>
    <n v="615805.6"/>
    <s v="ASALARIADO"/>
    <s v="SECTOR PRIVADO"/>
    <s v="SI"/>
    <s v="NO"/>
    <x v="0"/>
    <n v="29"/>
    <n v="-5.145837723625165E-2"/>
    <s v="NO"/>
    <n v="-0.91086947421749642"/>
    <s v="NO"/>
    <x v="1338"/>
    <n v="29"/>
    <s v="ASALARIADO"/>
    <s v="26-35"/>
    <s v="3"/>
  </r>
  <r>
    <n v="1695"/>
    <s v="HOMBRE"/>
    <n v="625322.5"/>
    <s v="ASALARIADO"/>
    <s v="SECTOR PRIVADO"/>
    <s v="SI"/>
    <s v="NO"/>
    <x v="0"/>
    <n v="54"/>
    <n v="-3.9722465984571201E-2"/>
    <s v="NO"/>
    <n v="0.85351377771094117"/>
    <s v="NO"/>
    <x v="1339"/>
    <n v="54"/>
    <s v="ASALARIADO"/>
    <s v="46-55"/>
    <s v="3"/>
  </r>
  <r>
    <n v="1696"/>
    <s v="HOMBRE"/>
    <n v="364086"/>
    <s v="TRABAJADOR INDEPENDIENTE"/>
    <s v="SECTOR PRIVADO"/>
    <s v="SI"/>
    <s v="SI"/>
    <x v="1"/>
    <n v="31"/>
    <n v="-0.36187026408054918"/>
    <s v="NO"/>
    <n v="-0.7697188140632214"/>
    <s v="NO"/>
    <x v="1340"/>
    <n v="31"/>
    <s v="TRABAJADOR INDEPENDIENTE"/>
    <s v="26-35"/>
    <s v="2"/>
  </r>
  <r>
    <n v="1697"/>
    <s v="HOMBRE"/>
    <n v="976390"/>
    <s v="ASALARIADO"/>
    <s v="SECTOR PUBLICO"/>
    <s v="SI"/>
    <s v="NO"/>
    <x v="0"/>
    <n v="32"/>
    <n v="0.39320180802790311"/>
    <s v="NO"/>
    <n v="-0.69914348398608395"/>
    <s v="NO"/>
    <x v="1341"/>
    <n v="32"/>
    <s v="ASALARIADO"/>
    <s v="26-35"/>
    <s v="4"/>
  </r>
  <r>
    <n v="1698"/>
    <s v="HOMBRE"/>
    <n v="297046"/>
    <s v="ASEGURADO VOLUNTARIO"/>
    <s v="SECTOR PRIVADO"/>
    <s v="SI"/>
    <s v="NO"/>
    <x v="0"/>
    <n v="42"/>
    <n v="-0.44454166866740574"/>
    <s v="NO"/>
    <n v="6.6098167852911317E-3"/>
    <s v="NO"/>
    <x v="31"/>
    <n v="42"/>
    <s v="ASEGURADO VOLUNTARIO"/>
    <s v="36-45"/>
    <s v="1"/>
  </r>
  <r>
    <n v="1699"/>
    <s v="MUJER"/>
    <n v="3108698.61"/>
    <s v="ASALARIADO"/>
    <s v="SECTOR PRIVADO"/>
    <s v="SI"/>
    <s v="NO"/>
    <x v="0"/>
    <n v="37"/>
    <n v="3.0226908862102988"/>
    <s v="ATIPICO"/>
    <n v="-0.3462668336003964"/>
    <s v="NO"/>
    <x v="1342"/>
    <n v="37"/>
    <s v="ASALARIADO"/>
    <s v="36-45"/>
    <s v="4"/>
  </r>
  <r>
    <n v="1700"/>
    <s v="HOMBRE"/>
    <n v="309927.25"/>
    <s v="ASALARIADO"/>
    <s v="SECTOR PRIVADO"/>
    <s v="SI"/>
    <s v="NO"/>
    <x v="0"/>
    <n v="18"/>
    <n v="-0.42865695759439792"/>
    <s v="NO"/>
    <n v="-1.687198105066009"/>
    <s v="NO"/>
    <x v="1343"/>
    <n v="18"/>
    <s v="ASALARIADO"/>
    <s v="18-25"/>
    <s v="2"/>
  </r>
  <r>
    <n v="1701"/>
    <s v="MUJER"/>
    <n v="370905"/>
    <s v="ASALARIADO"/>
    <s v="SECTOR PUBLICO"/>
    <s v="SI"/>
    <s v="NO"/>
    <x v="0"/>
    <n v="27"/>
    <n v="-0.35346130960743199"/>
    <s v="NO"/>
    <n v="-1.0520201343717714"/>
    <s v="NO"/>
    <x v="1344"/>
    <n v="27"/>
    <s v="ASALARIADO"/>
    <s v="26-35"/>
    <s v="2"/>
  </r>
  <r>
    <n v="1702"/>
    <s v="HOMBRE"/>
    <n v="352000"/>
    <s v="ASALARIADO"/>
    <s v="SECTOR PRIVADO"/>
    <s v="SI"/>
    <s v="NO"/>
    <x v="0"/>
    <n v="28"/>
    <n v="-0.37677430041462956"/>
    <s v="NO"/>
    <n v="-0.98144480429463388"/>
    <s v="NO"/>
    <x v="1345"/>
    <n v="28"/>
    <s v="ASALARIADO"/>
    <s v="26-35"/>
    <s v="2"/>
  </r>
  <r>
    <n v="1703"/>
    <s v="HOMBRE"/>
    <n v="390899.95"/>
    <s v="ASALARIADO"/>
    <s v="SECTOR PRIVADO"/>
    <s v="SI"/>
    <s v="NO"/>
    <x v="0"/>
    <n v="61"/>
    <n v="-0.32880423023475941"/>
    <s v="NO"/>
    <n v="1.3475410882509038"/>
    <s v="NO"/>
    <x v="1346"/>
    <n v="61"/>
    <s v="ASALARIADO"/>
    <s v="56+"/>
    <s v="2"/>
  </r>
  <r>
    <n v="1704"/>
    <s v="MUJER"/>
    <n v="460692.92"/>
    <s v="ASALARIADO"/>
    <s v="SECTOR PRIVADO"/>
    <s v="SI"/>
    <s v="NO"/>
    <x v="0"/>
    <n v="22"/>
    <n v="-0.24273795845390705"/>
    <s v="NO"/>
    <n v="-1.4048967847574589"/>
    <s v="NO"/>
    <x v="1347"/>
    <n v="22"/>
    <s v="ASALARIADO"/>
    <s v="18-25"/>
    <s v="3"/>
  </r>
  <r>
    <n v="1705"/>
    <s v="MUJER"/>
    <n v="484267.8"/>
    <s v="PENSIONADOS EN SU PROPIO SISTEMA"/>
    <s v="SECTOR PUBLICO"/>
    <s v="SI"/>
    <s v="NO"/>
    <x v="0"/>
    <n v="84"/>
    <n v="-0.2136662334752884"/>
    <s v="NO"/>
    <n v="2.9707736800250664"/>
    <s v="ATIPICO"/>
    <x v="1348"/>
    <n v="84"/>
    <s v="PENSIONADOS EN SU PROPIO SISTEMA"/>
    <s v="56+"/>
    <s v="3"/>
  </r>
  <r>
    <n v="1706"/>
    <s v="HOMBRE"/>
    <n v="724116.7"/>
    <s v="ASALARIADO"/>
    <s v="SECTOR PUBLICO"/>
    <s v="SI"/>
    <s v="NO"/>
    <x v="0"/>
    <n v="56"/>
    <n v="8.2107117533251353E-2"/>
    <s v="NO"/>
    <n v="0.99466443786521619"/>
    <s v="NO"/>
    <x v="1349"/>
    <n v="56"/>
    <s v="ASALARIADO"/>
    <s v="56+"/>
    <s v="4"/>
  </r>
  <r>
    <n v="1707"/>
    <s v="HOMBRE"/>
    <n v="620713"/>
    <s v="TRABAJADOR INDEPENDIENTE"/>
    <s v="SECTOR PRIVADO"/>
    <s v="SI"/>
    <s v="NO"/>
    <x v="1"/>
    <n v="43"/>
    <n v="-4.540674163258903E-2"/>
    <s v="NO"/>
    <n v="7.7185146862428639E-2"/>
    <s v="NO"/>
    <x v="1350"/>
    <n v="43"/>
    <s v="TRABAJADOR INDEPENDIENTE"/>
    <s v="36-45"/>
    <s v="3"/>
  </r>
  <r>
    <n v="1708"/>
    <s v="HOMBRE"/>
    <n v="297044"/>
    <s v="ASALARIADO"/>
    <s v="SECTOR PRIVADO"/>
    <s v="SI"/>
    <s v="NO"/>
    <x v="0"/>
    <n v="28"/>
    <n v="-0.44454413499809153"/>
    <s v="NO"/>
    <n v="-0.98144480429463388"/>
    <s v="NO"/>
    <x v="539"/>
    <n v="28"/>
    <s v="ASALARIADO"/>
    <s v="26-35"/>
    <s v="1"/>
  </r>
  <r>
    <n v="1709"/>
    <s v="HOMBRE"/>
    <n v="170439.67999999999"/>
    <s v="ASALARIADO"/>
    <s v="SECTOR PRIVADO"/>
    <s v="SI"/>
    <s v="NO"/>
    <x v="1"/>
    <n v="24"/>
    <n v="-0.60066819468132338"/>
    <s v="NO"/>
    <n v="-1.263746124603184"/>
    <s v="NO"/>
    <x v="1351"/>
    <n v="24"/>
    <s v="ASALARIADO"/>
    <s v="18-25"/>
    <s v="1"/>
  </r>
  <r>
    <n v="1710"/>
    <s v="HOMBRE"/>
    <n v="94935"/>
    <s v="ASALARIADO"/>
    <s v="SECTOR PRIVADO"/>
    <s v="SI"/>
    <s v="NO"/>
    <x v="0"/>
    <n v="24"/>
    <n v="-0.69377794928277225"/>
    <s v="NO"/>
    <n v="-1.263746124603184"/>
    <s v="NO"/>
    <x v="1352"/>
    <n v="24"/>
    <s v="ASALARIADO"/>
    <s v="18-25"/>
    <s v="1"/>
  </r>
  <r>
    <n v="1711"/>
    <s v="MUJER"/>
    <n v="374966.22"/>
    <s v="PENSIONADOS EN SU PROPIO SISTEMA"/>
    <s v="SECTOR PUBLICO"/>
    <s v="SI"/>
    <s v="NO"/>
    <x v="0"/>
    <n v="85"/>
    <n v="-0.34845315385360992"/>
    <s v="NO"/>
    <n v="3.0413490101022038"/>
    <s v="ATIPICO"/>
    <x v="1353"/>
    <n v="85"/>
    <s v="PENSIONADOS EN SU PROPIO SISTEMA"/>
    <s v="56+"/>
    <s v="2"/>
  </r>
  <r>
    <n v="1712"/>
    <s v="MUJER"/>
    <n v="787800"/>
    <s v="ASALARIADO"/>
    <s v="SECTOR PRIVADO"/>
    <s v="SI"/>
    <s v="NO"/>
    <x v="1"/>
    <n v="29"/>
    <n v="0.16063915601365364"/>
    <s v="NO"/>
    <n v="-0.91086947421749642"/>
    <s v="NO"/>
    <x v="1354"/>
    <n v="29"/>
    <s v="ASALARIADO"/>
    <s v="26-35"/>
    <s v="4"/>
  </r>
  <r>
    <n v="1713"/>
    <s v="MUJER"/>
    <n v="1292205.2"/>
    <s v="ASALARIADO"/>
    <s v="SECTOR PUBLICO"/>
    <s v="SI"/>
    <s v="NO"/>
    <x v="0"/>
    <n v="50"/>
    <n v="0.78265416742347338"/>
    <s v="NO"/>
    <n v="0.57121245740239113"/>
    <s v="NO"/>
    <x v="1355"/>
    <n v="50"/>
    <s v="ASALARIADO"/>
    <s v="46-55"/>
    <s v="4"/>
  </r>
  <r>
    <n v="1714"/>
    <s v="MUJER"/>
    <n v="278030.99"/>
    <s v="CONVENIOS ESPECIALES DE TRABAJADORES INDEPENDIENTES"/>
    <s v="SECTOR PRIVADO"/>
    <s v="SI"/>
    <s v="NO"/>
    <x v="0"/>
    <n v="44"/>
    <n v="-0.46799031999397384"/>
    <s v="NO"/>
    <n v="0.14776047693956615"/>
    <s v="NO"/>
    <x v="102"/>
    <n v="44"/>
    <s v="CONVENIOS ESPECIALES DE TRABAJADORES INDEPENDIENTES"/>
    <s v="36-45"/>
    <s v="1"/>
  </r>
  <r>
    <n v="1715"/>
    <s v="HOMBRE"/>
    <n v="513333"/>
    <s v="ASALARIADO"/>
    <s v="SECTOR PRIVADO"/>
    <s v="SI"/>
    <s v="NO"/>
    <x v="0"/>
    <n v="55"/>
    <n v="-0.17782403615133399"/>
    <s v="NO"/>
    <n v="0.92408910778807873"/>
    <s v="NO"/>
    <x v="1356"/>
    <n v="55"/>
    <s v="ASALARIADO"/>
    <s v="46-55"/>
    <s v="3"/>
  </r>
  <r>
    <n v="1716"/>
    <s v="HOMBRE"/>
    <n v="703205"/>
    <s v="PENSIONADOS EN SU PROPIO SISTEMA"/>
    <s v="SECTOR PUBLICO"/>
    <s v="SI"/>
    <s v="NO"/>
    <x v="0"/>
    <n v="81"/>
    <n v="5.631953383249113E-2"/>
    <s v="NO"/>
    <n v="2.759047689793654"/>
    <s v="ATIPICO"/>
    <x v="1357"/>
    <n v="81"/>
    <s v="PENSIONADOS EN SU PROPIO SISTEMA"/>
    <s v="56+"/>
    <s v="4"/>
  </r>
  <r>
    <n v="1717"/>
    <s v="HOMBRE"/>
    <n v="300018"/>
    <s v="TRABAJADOR INDEPENDIENTE"/>
    <s v="SECTOR PRIVADO"/>
    <s v="SI"/>
    <s v="NO"/>
    <x v="0"/>
    <n v="32"/>
    <n v="-0.44087670126835837"/>
    <s v="NO"/>
    <n v="-0.69914348398608395"/>
    <s v="NO"/>
    <x v="93"/>
    <n v="32"/>
    <s v="TRABAJADOR INDEPENDIENTE"/>
    <s v="26-35"/>
    <s v="2"/>
  </r>
  <r>
    <n v="1718"/>
    <s v="HOMBRE"/>
    <n v="611625"/>
    <s v="ASALARIADO"/>
    <s v="SECTOR PRIVADO"/>
    <s v="SI"/>
    <s v="NO"/>
    <x v="0"/>
    <n v="41"/>
    <n v="-5.6613748268707062E-2"/>
    <s v="NO"/>
    <n v="-6.3965513291846368E-2"/>
    <s v="NO"/>
    <x v="1358"/>
    <n v="41"/>
    <s v="ASALARIADO"/>
    <s v="36-45"/>
    <s v="3"/>
  </r>
  <r>
    <n v="1719"/>
    <s v="MUJER"/>
    <n v="8457783.5700000003"/>
    <s v="ASALARIADO"/>
    <s v="SECTOR PRIVADO"/>
    <s v="SI"/>
    <s v="SI"/>
    <x v="0"/>
    <n v="55"/>
    <n v="9.6189970750174236"/>
    <s v="ATIPICO"/>
    <n v="0.92408910778807873"/>
    <s v="NO"/>
    <x v="1359"/>
    <n v="55"/>
    <s v="ASALARIADO"/>
    <s v="46-55"/>
    <s v="4"/>
  </r>
  <r>
    <n v="1720"/>
    <s v="HOMBRE"/>
    <n v="412400.56"/>
    <s v="ASALARIADO"/>
    <s v="SECTOR PRIVADO"/>
    <s v="SI"/>
    <s v="NO"/>
    <x v="0"/>
    <n v="23"/>
    <n v="-0.30229042313192211"/>
    <s v="NO"/>
    <n v="-1.3343214546803215"/>
    <s v="NO"/>
    <x v="1360"/>
    <n v="23"/>
    <s v="ASALARIADO"/>
    <s v="18-25"/>
    <s v="3"/>
  </r>
  <r>
    <n v="1721"/>
    <s v="HOMBRE"/>
    <n v="341319"/>
    <s v="ASALARIADO"/>
    <s v="SECTOR PRIVADO"/>
    <s v="SI"/>
    <s v="NO"/>
    <x v="0"/>
    <n v="39"/>
    <n v="-0.3899457394419597"/>
    <s v="NO"/>
    <n v="-0.20511617344612137"/>
    <s v="NO"/>
    <x v="1361"/>
    <n v="39"/>
    <s v="ASALARIADO"/>
    <s v="36-45"/>
    <s v="2"/>
  </r>
  <r>
    <n v="1722"/>
    <s v="MUJER"/>
    <n v="1268597"/>
    <s v="PENSIONADOS EN SU PROPIO SISTEMA"/>
    <s v="SECTOR PUBLICO"/>
    <s v="SI"/>
    <s v="NO"/>
    <x v="0"/>
    <n v="58"/>
    <n v="0.75354135337562989"/>
    <s v="NO"/>
    <n v="1.1358150980194912"/>
    <s v="NO"/>
    <x v="1362"/>
    <n v="58"/>
    <s v="PENSIONADOS EN SU PROPIO SISTEMA"/>
    <s v="56+"/>
    <s v="4"/>
  </r>
  <r>
    <n v="1723"/>
    <s v="HOMBRE"/>
    <n v="796400.95"/>
    <s v="ASALARIADO"/>
    <s v="SECTOR PUBLICO"/>
    <s v="SI"/>
    <s v="NO"/>
    <x v="0"/>
    <n v="36"/>
    <n v="0.17124554946952059"/>
    <s v="NO"/>
    <n v="-0.41684216367753391"/>
    <s v="NO"/>
    <x v="1363"/>
    <n v="36"/>
    <s v="ASALARIADO"/>
    <s v="36-45"/>
    <s v="4"/>
  </r>
  <r>
    <n v="1724"/>
    <s v="MUJER"/>
    <n v="736729"/>
    <s v="PENSIONADOS EN SU PROPIO SISTEMA"/>
    <s v="SECTOR PUBLICO"/>
    <s v="SI"/>
    <s v="NO"/>
    <x v="0"/>
    <n v="61"/>
    <n v="9.766016878729096E-2"/>
    <s v="NO"/>
    <n v="1.3475410882509038"/>
    <s v="NO"/>
    <x v="1364"/>
    <n v="61"/>
    <s v="PENSIONADOS EN SU PROPIO SISTEMA"/>
    <s v="56+"/>
    <s v="4"/>
  </r>
  <r>
    <n v="1725"/>
    <s v="HOMBRE"/>
    <n v="393988.8"/>
    <s v="ASALARIADO"/>
    <s v="SECTOR PUBLICO"/>
    <s v="SI"/>
    <s v="NO"/>
    <x v="0"/>
    <n v="58"/>
    <n v="-0.3249951674653962"/>
    <s v="NO"/>
    <n v="1.1358150980194912"/>
    <s v="NO"/>
    <x v="1365"/>
    <n v="58"/>
    <s v="ASALARIADO"/>
    <s v="56+"/>
    <s v="2"/>
  </r>
  <r>
    <n v="1726"/>
    <s v="HOMBRE"/>
    <n v="730846.3"/>
    <s v="PENSIONADOS EN SU PROPIO SISTEMA"/>
    <s v="SECTOR PUBLICO"/>
    <s v="SI"/>
    <s v="NO"/>
    <x v="0"/>
    <n v="73"/>
    <n v="9.0405827024714919E-2"/>
    <s v="NO"/>
    <n v="2.1944450491765539"/>
    <s v="ATIPICO"/>
    <x v="1366"/>
    <n v="73"/>
    <s v="PENSIONADOS EN SU PROPIO SISTEMA"/>
    <s v="56+"/>
    <s v="4"/>
  </r>
  <r>
    <n v="1727"/>
    <s v="HOMBRE"/>
    <n v="3410000"/>
    <s v="ASALARIADO"/>
    <s v="SECTOR PRIVADO"/>
    <s v="SI"/>
    <s v="NO"/>
    <x v="0"/>
    <n v="49"/>
    <n v="3.3942453181206846"/>
    <s v="ATIPICO"/>
    <n v="0.50063712732525367"/>
    <s v="NO"/>
    <x v="1367"/>
    <n v="49"/>
    <s v="ASALARIADO"/>
    <s v="46-55"/>
    <s v="4"/>
  </r>
  <r>
    <n v="1728"/>
    <s v="HOMBRE"/>
    <n v="460741.72"/>
    <s v="ASALARIADO"/>
    <s v="SECTOR PRIVADO"/>
    <s v="SI"/>
    <s v="SI"/>
    <x v="0"/>
    <n v="31"/>
    <n v="-0.2426777799851744"/>
    <s v="NO"/>
    <n v="-0.7697188140632214"/>
    <s v="NO"/>
    <x v="1368"/>
    <n v="31"/>
    <s v="ASALARIADO"/>
    <s v="26-35"/>
    <s v="3"/>
  </r>
  <r>
    <n v="1729"/>
    <s v="MUJER"/>
    <n v="297046"/>
    <s v="ASEGURADO VOLUNTARIO"/>
    <s v="SECTOR PRIVADO"/>
    <s v="SI"/>
    <s v="NO"/>
    <x v="0"/>
    <n v="39"/>
    <n v="-0.44454166866740574"/>
    <s v="NO"/>
    <n v="-0.20511617344612137"/>
    <s v="NO"/>
    <x v="31"/>
    <n v="39"/>
    <s v="ASEGURADO VOLUNTARIO"/>
    <s v="36-45"/>
    <s v="1"/>
  </r>
  <r>
    <n v="1730"/>
    <s v="HOMBRE"/>
    <n v="772177.52"/>
    <s v="ASALARIADO"/>
    <s v="SECTOR PRIVADO"/>
    <s v="SI"/>
    <s v="NO"/>
    <x v="0"/>
    <n v="28"/>
    <n v="0.14137405510777543"/>
    <s v="NO"/>
    <n v="-0.98144480429463388"/>
    <s v="NO"/>
    <x v="1369"/>
    <n v="28"/>
    <s v="ASALARIADO"/>
    <s v="26-35"/>
    <s v="4"/>
  </r>
  <r>
    <n v="1731"/>
    <s v="MUJER"/>
    <n v="289717"/>
    <s v="TRABAJADOR INDEPENDIENTE"/>
    <s v="SECTOR PRIVADO"/>
    <s v="SI"/>
    <s v="NO"/>
    <x v="0"/>
    <n v="59"/>
    <n v="-0.45357953746539309"/>
    <s v="NO"/>
    <n v="1.2063904280966287"/>
    <s v="NO"/>
    <x v="673"/>
    <n v="59"/>
    <s v="TRABAJADOR INDEPENDIENTE"/>
    <s v="56+"/>
    <s v="1"/>
  </r>
  <r>
    <n v="1732"/>
    <s v="MUJER"/>
    <n v="380000"/>
    <s v="ASALARIADO"/>
    <s v="SECTOR PRIVADO"/>
    <s v="SI"/>
    <s v="NO"/>
    <x v="0"/>
    <n v="57"/>
    <n v="-0.34224567081391377"/>
    <s v="NO"/>
    <n v="1.0652397679423538"/>
    <s v="NO"/>
    <x v="881"/>
    <n v="57"/>
    <s v="ASALARIADO"/>
    <s v="56+"/>
    <s v="2"/>
  </r>
  <r>
    <n v="1733"/>
    <s v="MUJER"/>
    <n v="1156841.8400000001"/>
    <s v="ASALARIADO"/>
    <s v="SECTOR PUBLICO"/>
    <s v="SI"/>
    <s v="NO"/>
    <x v="0"/>
    <n v="43"/>
    <n v="0.61572876317531833"/>
    <s v="NO"/>
    <n v="7.7185146862428639E-2"/>
    <s v="NO"/>
    <x v="1370"/>
    <n v="43"/>
    <s v="ASALARIADO"/>
    <s v="36-45"/>
    <s v="4"/>
  </r>
  <r>
    <n v="1734"/>
    <s v="HOMBRE"/>
    <n v="387489.4"/>
    <s v="ASALARIADO"/>
    <s v="SECTOR PRIVADO"/>
    <s v="SI"/>
    <s v="NO"/>
    <x v="0"/>
    <n v="35"/>
    <n v="-0.333010002294928"/>
    <s v="NO"/>
    <n v="-0.48741749375467142"/>
    <s v="NO"/>
    <x v="1371"/>
    <n v="35"/>
    <s v="ASALARIADO"/>
    <s v="26-35"/>
    <s v="2"/>
  </r>
  <r>
    <n v="1735"/>
    <s v="HOMBRE"/>
    <n v="449596"/>
    <s v="ASALARIADO"/>
    <s v="SECTOR PUBLICO"/>
    <s v="SI"/>
    <s v="NO"/>
    <x v="0"/>
    <n v="36"/>
    <n v="-0.256422295610649"/>
    <s v="NO"/>
    <n v="-0.41684216367753391"/>
    <s v="NO"/>
    <x v="1372"/>
    <n v="36"/>
    <s v="ASALARIADO"/>
    <s v="36-45"/>
    <s v="3"/>
  </r>
  <r>
    <n v="1736"/>
    <s v="HOMBRE"/>
    <n v="477300"/>
    <s v="ASALARIADO"/>
    <s v="SECTOR PRIVADO"/>
    <s v="SI"/>
    <s v="NO"/>
    <x v="0"/>
    <n v="63"/>
    <n v="-0.22225868295142651"/>
    <s v="NO"/>
    <n v="1.4886917484051787"/>
    <s v="NO"/>
    <x v="1373"/>
    <n v="63"/>
    <s v="ASALARIADO"/>
    <s v="56+"/>
    <s v="3"/>
  </r>
  <r>
    <n v="1737"/>
    <s v="HOMBRE"/>
    <n v="425703.55"/>
    <s v="ASALARIADO"/>
    <s v="SECTOR PRIVADO"/>
    <s v="SI"/>
    <s v="NO"/>
    <x v="0"/>
    <n v="44"/>
    <n v="-0.28588563690720692"/>
    <s v="NO"/>
    <n v="0.14776047693956615"/>
    <s v="NO"/>
    <x v="1374"/>
    <n v="44"/>
    <s v="ASALARIADO"/>
    <s v="36-45"/>
    <s v="3"/>
  </r>
  <r>
    <n v="1738"/>
    <s v="HOMBRE"/>
    <n v="871427.3"/>
    <s v="ASALARIADO"/>
    <s v="SECTOR PRIVADO"/>
    <s v="SI"/>
    <s v="NO"/>
    <x v="0"/>
    <n v="51"/>
    <n v="0.26376544409250857"/>
    <s v="NO"/>
    <n v="0.64178778747952869"/>
    <s v="NO"/>
    <x v="1375"/>
    <n v="51"/>
    <s v="ASALARIADO"/>
    <s v="46-55"/>
    <s v="4"/>
  </r>
  <r>
    <n v="1739"/>
    <s v="HOMBRE"/>
    <n v="368750"/>
    <s v="ASALARIADO"/>
    <s v="SECTOR PRIVADO"/>
    <s v="SI"/>
    <s v="NO"/>
    <x v="0"/>
    <n v="41"/>
    <n v="-0.35611878092134425"/>
    <s v="NO"/>
    <n v="-6.3965513291846368E-2"/>
    <s v="NO"/>
    <x v="1376"/>
    <n v="41"/>
    <s v="ASALARIADO"/>
    <s v="36-45"/>
    <s v="2"/>
  </r>
  <r>
    <n v="1740"/>
    <s v="HOMBRE"/>
    <n v="744158.02"/>
    <s v="ASALARIADO"/>
    <s v="SECTOR PUBLICO"/>
    <s v="SI"/>
    <s v="NO"/>
    <x v="0"/>
    <n v="26"/>
    <n v="0.10682137878287346"/>
    <s v="NO"/>
    <n v="-1.1225954644489089"/>
    <s v="NO"/>
    <x v="1377"/>
    <n v="26"/>
    <s v="ASALARIADO"/>
    <s v="26-35"/>
    <s v="4"/>
  </r>
  <r>
    <n v="1741"/>
    <s v="HOMBRE"/>
    <n v="280000"/>
    <s v="ASALARIADO"/>
    <s v="SECTOR PRIVADO"/>
    <s v="SI"/>
    <s v="NO"/>
    <x v="1"/>
    <n v="56"/>
    <n v="-0.46556220510218438"/>
    <s v="NO"/>
    <n v="0.99466443786521619"/>
    <s v="NO"/>
    <x v="327"/>
    <n v="56"/>
    <s v="ASALARIADO"/>
    <s v="56+"/>
    <s v="1"/>
  </r>
  <r>
    <n v="1742"/>
    <s v="HOMBRE"/>
    <n v="382584.15"/>
    <s v="ASALARIADO"/>
    <s v="SECTOR PUBLICO"/>
    <s v="SI"/>
    <s v="NO"/>
    <x v="0"/>
    <n v="47"/>
    <n v="-0.33905898659310341"/>
    <s v="NO"/>
    <n v="0.35948646717097865"/>
    <s v="NO"/>
    <x v="1378"/>
    <n v="47"/>
    <s v="ASALARIADO"/>
    <s v="46-55"/>
    <s v="2"/>
  </r>
  <r>
    <n v="1743"/>
    <s v="MUJER"/>
    <n v="1275440.5"/>
    <s v="ASALARIADO"/>
    <s v="SECTOR PUBLICO"/>
    <s v="SI"/>
    <s v="NO"/>
    <x v="0"/>
    <n v="58"/>
    <n v="0.7619805203996477"/>
    <s v="NO"/>
    <n v="1.1358150980194912"/>
    <s v="NO"/>
    <x v="1379"/>
    <n v="58"/>
    <s v="ASALARIADO"/>
    <s v="56+"/>
    <s v="4"/>
  </r>
  <r>
    <n v="1744"/>
    <s v="MUJER"/>
    <n v="1566046.1"/>
    <s v="ASALARIADO"/>
    <s v="SECTOR PUBLICO"/>
    <s v="SI"/>
    <s v="NO"/>
    <x v="0"/>
    <n v="28"/>
    <n v="1.1203452747672822"/>
    <s v="NO"/>
    <n v="-0.98144480429463388"/>
    <s v="NO"/>
    <x v="1380"/>
    <n v="28"/>
    <s v="ASALARIADO"/>
    <s v="26-35"/>
    <s v="4"/>
  </r>
  <r>
    <n v="1745"/>
    <s v="MUJER"/>
    <n v="477915"/>
    <s v="ASALARIADO"/>
    <s v="SECTOR PUBLICO"/>
    <s v="SI"/>
    <s v="NO"/>
    <x v="0"/>
    <n v="29"/>
    <n v="-0.22150028626555365"/>
    <s v="NO"/>
    <n v="-0.91086947421749642"/>
    <s v="NO"/>
    <x v="1159"/>
    <n v="29"/>
    <s v="ASALARIADO"/>
    <s v="26-35"/>
    <s v="3"/>
  </r>
  <r>
    <n v="1746"/>
    <s v="HOMBRE"/>
    <n v="389617"/>
    <s v="ASALARIADO"/>
    <s v="SECTOR PRIVADO"/>
    <s v="SI"/>
    <s v="NO"/>
    <x v="0"/>
    <n v="61"/>
    <n v="-0.3303863197114108"/>
    <s v="NO"/>
    <n v="1.3475410882509038"/>
    <s v="NO"/>
    <x v="1381"/>
    <n v="61"/>
    <s v="ASALARIADO"/>
    <s v="56+"/>
    <s v="2"/>
  </r>
  <r>
    <n v="1747"/>
    <s v="MUJER"/>
    <n v="3312186.43"/>
    <s v="ASALARIADO"/>
    <s v="SECTOR PUBLICO"/>
    <s v="SI"/>
    <s v="NO"/>
    <x v="0"/>
    <n v="41"/>
    <n v="3.2736250135330534"/>
    <s v="ATIPICO"/>
    <n v="-6.3965513291846368E-2"/>
    <s v="NO"/>
    <x v="1382"/>
    <n v="41"/>
    <s v="ASALARIADO"/>
    <s v="36-45"/>
    <s v="4"/>
  </r>
  <r>
    <n v="1748"/>
    <s v="HOMBRE"/>
    <n v="331181"/>
    <s v="TRABAJADOR INDEPENDIENTE"/>
    <s v="SECTOR PRIVADO"/>
    <s v="SI"/>
    <s v="NO"/>
    <x v="1"/>
    <n v="57"/>
    <n v="-0.40244756968810458"/>
    <s v="NO"/>
    <n v="1.0652397679423538"/>
    <s v="NO"/>
    <x v="229"/>
    <n v="57"/>
    <s v="TRABAJADOR INDEPENDIENTE"/>
    <s v="56+"/>
    <s v="2"/>
  </r>
  <r>
    <n v="1749"/>
    <s v="HOMBRE"/>
    <n v="196000"/>
    <s v="ASALARIADO"/>
    <s v="SECTOR PRIVADO"/>
    <s v="SI"/>
    <s v="NO"/>
    <x v="0"/>
    <n v="52"/>
    <n v="-0.56914809390433163"/>
    <s v="NO"/>
    <n v="0.71236311755666615"/>
    <s v="NO"/>
    <x v="1383"/>
    <n v="52"/>
    <s v="ASALARIADO"/>
    <s v="46-55"/>
    <s v="1"/>
  </r>
  <r>
    <n v="1750"/>
    <s v="HOMBRE"/>
    <n v="430000"/>
    <s v="ASALARIADO"/>
    <s v="SECTOR PRIVADO"/>
    <s v="SI"/>
    <s v="NO"/>
    <x v="0"/>
    <n v="39"/>
    <n v="-0.28058740366977852"/>
    <s v="NO"/>
    <n v="-0.20511617344612137"/>
    <s v="NO"/>
    <x v="1384"/>
    <n v="39"/>
    <s v="ASALARIADO"/>
    <s v="36-45"/>
    <s v="3"/>
  </r>
  <r>
    <n v="1751"/>
    <s v="MUJER"/>
    <n v="340000"/>
    <s v="ASALARIADO"/>
    <s v="SECTOR PRIVADO"/>
    <s v="SI"/>
    <s v="NO"/>
    <x v="0"/>
    <n v="26"/>
    <n v="-0.39157228452922199"/>
    <s v="NO"/>
    <n v="-1.1225954644489089"/>
    <s v="NO"/>
    <x v="1385"/>
    <n v="26"/>
    <s v="ASALARIADO"/>
    <s v="26-35"/>
    <s v="2"/>
  </r>
  <r>
    <n v="1752"/>
    <s v="MUJER"/>
    <n v="1183227.01"/>
    <s v="ASALARIADO"/>
    <s v="SECTOR PRIVADO"/>
    <s v="SI"/>
    <s v="NO"/>
    <x v="0"/>
    <n v="32"/>
    <n v="0.64826604038538671"/>
    <s v="NO"/>
    <n v="-0.69914348398608395"/>
    <s v="NO"/>
    <x v="1386"/>
    <n v="32"/>
    <s v="ASALARIADO"/>
    <s v="26-35"/>
    <s v="4"/>
  </r>
  <r>
    <n v="1753"/>
    <s v="MUJER"/>
    <n v="392375"/>
    <s v="ASALARIADO"/>
    <s v="SECTOR PRIVADO"/>
    <s v="SI"/>
    <s v="NO"/>
    <x v="0"/>
    <n v="33"/>
    <n v="-0.32698524969574033"/>
    <s v="NO"/>
    <n v="-0.62856815390894638"/>
    <s v="NO"/>
    <x v="1387"/>
    <n v="33"/>
    <s v="ASALARIADO"/>
    <s v="26-35"/>
    <s v="2"/>
  </r>
  <r>
    <n v="1754"/>
    <s v="MUJER"/>
    <n v="278030"/>
    <s v="CONVENIOS ESPECIALES DE TRABAJADORES INDEPENDIENTES"/>
    <s v="SECTOR PRIVADO"/>
    <s v="SI"/>
    <s v="NO"/>
    <x v="0"/>
    <n v="53"/>
    <n v="-0.46799154082766331"/>
    <s v="NO"/>
    <n v="0.78293844763380371"/>
    <s v="NO"/>
    <x v="20"/>
    <n v="53"/>
    <s v="CONVENIOS ESPECIALES DE TRABAJADORES INDEPENDIENTES"/>
    <s v="46-55"/>
    <s v="1"/>
  </r>
  <r>
    <n v="1755"/>
    <s v="MUJER"/>
    <n v="436448"/>
    <s v="TRABAJADOR INDEPENDIENTE"/>
    <s v="SECTOR PRIVADO"/>
    <s v="SI"/>
    <s v="NO"/>
    <x v="0"/>
    <n v="37"/>
    <n v="-0.27263595353887082"/>
    <s v="NO"/>
    <n v="-0.3462668336003964"/>
    <s v="NO"/>
    <x v="1388"/>
    <n v="37"/>
    <s v="TRABAJADOR INDEPENDIENTE"/>
    <s v="36-45"/>
    <s v="3"/>
  </r>
  <r>
    <n v="1756"/>
    <s v="HOMBRE"/>
    <n v="219381.52"/>
    <s v="ASALARIADO"/>
    <s v="SECTOR PRIVADO"/>
    <s v="SI"/>
    <s v="SI"/>
    <x v="0"/>
    <n v="53"/>
    <n v="-0.54031481377641277"/>
    <s v="NO"/>
    <n v="0.78293844763380371"/>
    <s v="NO"/>
    <x v="1389"/>
    <n v="53"/>
    <s v="ASALARIADO"/>
    <s v="46-55"/>
    <s v="1"/>
  </r>
  <r>
    <n v="1757"/>
    <s v="MUJER"/>
    <n v="359500"/>
    <s v="ASALARIADO"/>
    <s v="SECTOR PRIVADO"/>
    <s v="SI"/>
    <s v="NO"/>
    <x v="0"/>
    <n v="41"/>
    <n v="-0.36752556034300926"/>
    <s v="NO"/>
    <n v="-6.3965513291846368E-2"/>
    <s v="NO"/>
    <x v="1390"/>
    <n v="41"/>
    <s v="ASALARIADO"/>
    <s v="36-45"/>
    <s v="2"/>
  </r>
  <r>
    <n v="1758"/>
    <s v="HOMBRE"/>
    <n v="300018"/>
    <s v="TRABAJADOR INDEPENDIENTE"/>
    <s v="SECTOR PRIVADO"/>
    <s v="SI"/>
    <s v="NO"/>
    <x v="1"/>
    <n v="62"/>
    <n v="-0.44087670126835837"/>
    <s v="NO"/>
    <n v="1.4181164183280413"/>
    <s v="NO"/>
    <x v="93"/>
    <n v="62"/>
    <s v="TRABAJADOR INDEPENDIENTE"/>
    <s v="56+"/>
    <s v="2"/>
  </r>
  <r>
    <n v="1759"/>
    <s v="HOMBRE"/>
    <n v="300018"/>
    <s v="ASEGURADO VOLUNTARIO"/>
    <s v="SECTOR PRIVADO"/>
    <s v="SI"/>
    <s v="NO"/>
    <x v="0"/>
    <n v="60"/>
    <n v="-0.44087670126835837"/>
    <s v="NO"/>
    <n v="1.2769657581737661"/>
    <s v="NO"/>
    <x v="93"/>
    <n v="60"/>
    <s v="ASEGURADO VOLUNTARIO"/>
    <s v="56+"/>
    <s v="2"/>
  </r>
  <r>
    <n v="1760"/>
    <s v="HOMBRE"/>
    <n v="297046"/>
    <s v="ASEGURADO VOLUNTARIO"/>
    <s v="SECTOR PRIVADO"/>
    <s v="SI"/>
    <s v="NO"/>
    <x v="0"/>
    <n v="68"/>
    <n v="-0.44454166866740574"/>
    <s v="NO"/>
    <n v="1.8415683987908662"/>
    <s v="NO"/>
    <x v="31"/>
    <n v="68"/>
    <s v="ASEGURADO VOLUNTARIO"/>
    <s v="56+"/>
    <s v="1"/>
  </r>
  <r>
    <n v="1761"/>
    <s v="HOMBRE"/>
    <n v="425916.67"/>
    <s v="ASALARIADO"/>
    <s v="SECTOR PRIVADO"/>
    <s v="SI"/>
    <s v="NO"/>
    <x v="0"/>
    <n v="22"/>
    <n v="-0.28562282470933176"/>
    <s v="NO"/>
    <n v="-1.4048967847574589"/>
    <s v="NO"/>
    <x v="1391"/>
    <n v="22"/>
    <s v="ASALARIADO"/>
    <s v="18-25"/>
    <s v="3"/>
  </r>
  <r>
    <n v="1762"/>
    <s v="MUJER"/>
    <n v="318064"/>
    <s v="TRABAJADOR INDEPENDIENTE"/>
    <s v="SECTOR PRIVADO"/>
    <s v="SI"/>
    <s v="NO"/>
    <x v="1"/>
    <n v="38"/>
    <n v="-0.41862299949069703"/>
    <s v="NO"/>
    <n v="-0.27569150352325889"/>
    <s v="NO"/>
    <x v="1392"/>
    <n v="38"/>
    <s v="TRABAJADOR INDEPENDIENTE"/>
    <s v="36-45"/>
    <s v="2"/>
  </r>
  <r>
    <n v="1763"/>
    <s v="HOMBRE"/>
    <n v="949245.1"/>
    <s v="ASALARIADO"/>
    <s v="SECTOR PUBLICO"/>
    <s v="SI"/>
    <s v="NO"/>
    <x v="0"/>
    <n v="44"/>
    <n v="0.35972765811188634"/>
    <s v="NO"/>
    <n v="0.14776047693956615"/>
    <s v="NO"/>
    <x v="1393"/>
    <n v="44"/>
    <s v="ASALARIADO"/>
    <s v="36-45"/>
    <s v="4"/>
  </r>
  <r>
    <n v="1764"/>
    <s v="HOMBRE"/>
    <n v="329608"/>
    <s v="TRABAJADOR INDEPENDIENTE"/>
    <s v="SECTOR PRIVADO"/>
    <s v="SI"/>
    <s v="NO"/>
    <x v="0"/>
    <n v="44"/>
    <n v="-0.40438733877245908"/>
    <s v="NO"/>
    <n v="0.14776047693956615"/>
    <s v="NO"/>
    <x v="1394"/>
    <n v="44"/>
    <s v="TRABAJADOR INDEPENDIENTE"/>
    <s v="36-45"/>
    <s v="2"/>
  </r>
  <r>
    <n v="1765"/>
    <s v="MUJER"/>
    <n v="339188.14"/>
    <s v="ASALARIADO"/>
    <s v="SECTOR PRIVADO"/>
    <s v="SI"/>
    <s v="NO"/>
    <x v="0"/>
    <n v="24"/>
    <n v="-0.39257344214449474"/>
    <s v="NO"/>
    <n v="-1.263746124603184"/>
    <s v="NO"/>
    <x v="1395"/>
    <n v="24"/>
    <s v="ASALARIADO"/>
    <s v="18-25"/>
    <s v="2"/>
  </r>
  <r>
    <n v="1766"/>
    <s v="MUJER"/>
    <n v="377760.6"/>
    <s v="ASALARIADO"/>
    <s v="SECTOR PRIVADO"/>
    <s v="SI"/>
    <s v="NO"/>
    <x v="0"/>
    <n v="19"/>
    <n v="-0.34500722128276534"/>
    <s v="NO"/>
    <n v="-1.6166227749888715"/>
    <s v="NO"/>
    <x v="1396"/>
    <n v="19"/>
    <s v="ASALARIADO"/>
    <s v="18-25"/>
    <s v="2"/>
  </r>
  <r>
    <n v="1767"/>
    <s v="HOMBRE"/>
    <n v="300010"/>
    <s v="ASEGURADO VOLUNTARIO"/>
    <s v="SECTOR PRIVADO"/>
    <s v="SI"/>
    <s v="NO"/>
    <x v="0"/>
    <n v="44"/>
    <n v="-0.44088656659110143"/>
    <s v="NO"/>
    <n v="0.14776047693956615"/>
    <s v="NO"/>
    <x v="1397"/>
    <n v="44"/>
    <s v="ASEGURADO VOLUNTARIO"/>
    <s v="36-45"/>
    <s v="2"/>
  </r>
  <r>
    <n v="1768"/>
    <s v="MUJER"/>
    <n v="360000"/>
    <s v="ASALARIADO"/>
    <s v="SECTOR PRIVADO"/>
    <s v="SI"/>
    <s v="NO"/>
    <x v="0"/>
    <n v="23"/>
    <n v="-0.36690897767156788"/>
    <s v="NO"/>
    <n v="-1.3343214546803215"/>
    <s v="NO"/>
    <x v="490"/>
    <n v="23"/>
    <s v="ASALARIADO"/>
    <s v="18-25"/>
    <s v="2"/>
  </r>
  <r>
    <n v="1769"/>
    <s v="HOMBRE"/>
    <n v="305704"/>
    <s v="ASEGURADO VOLUNTARIO"/>
    <s v="SECTOR PRIVADO"/>
    <s v="SI"/>
    <s v="NO"/>
    <x v="0"/>
    <n v="60"/>
    <n v="-0.43386492312872732"/>
    <s v="NO"/>
    <n v="1.2769657581737661"/>
    <s v="NO"/>
    <x v="543"/>
    <n v="60"/>
    <s v="ASEGURADO VOLUNTARIO"/>
    <s v="56+"/>
    <s v="2"/>
  </r>
  <r>
    <n v="1770"/>
    <s v="HOMBRE"/>
    <n v="349670.3"/>
    <s v="ASALARIADO"/>
    <s v="SECTOR PRIVADO"/>
    <s v="SI"/>
    <s v="NO"/>
    <x v="0"/>
    <n v="32"/>
    <n v="-0.37964720571394339"/>
    <s v="NO"/>
    <n v="-0.69914348398608395"/>
    <s v="NO"/>
    <x v="1398"/>
    <n v="32"/>
    <s v="ASALARIADO"/>
    <s v="26-35"/>
    <s v="2"/>
  </r>
  <r>
    <n v="1771"/>
    <s v="HOMBRE"/>
    <n v="381385.92"/>
    <s v="ASALARIADO"/>
    <s v="SECTOR PRIVADO"/>
    <s v="SI"/>
    <s v="NO"/>
    <x v="0"/>
    <n v="43"/>
    <n v="-0.3405366023019058"/>
    <s v="NO"/>
    <n v="7.7185146862428639E-2"/>
    <s v="NO"/>
    <x v="1399"/>
    <n v="43"/>
    <s v="ASALARIADO"/>
    <s v="36-45"/>
    <s v="2"/>
  </r>
  <r>
    <n v="1772"/>
    <s v="HOMBRE"/>
    <n v="1272000"/>
    <s v="ASALARIADO"/>
    <s v="SECTOR PRIVADO"/>
    <s v="SI"/>
    <s v="NO"/>
    <x v="0"/>
    <n v="32"/>
    <n v="0.75773781503745974"/>
    <s v="NO"/>
    <n v="-0.69914348398608395"/>
    <s v="NO"/>
    <x v="1400"/>
    <n v="32"/>
    <s v="ASALARIADO"/>
    <s v="26-35"/>
    <s v="4"/>
  </r>
  <r>
    <n v="1773"/>
    <s v="HOMBRE"/>
    <n v="297046"/>
    <s v="ASEGURADO VOLUNTARIO"/>
    <s v="SECTOR PRIVADO"/>
    <s v="NO"/>
    <s v="NO"/>
    <x v="1"/>
    <n v="73"/>
    <n v="-0.44454166866740574"/>
    <s v="NO"/>
    <n v="2.1944450491765539"/>
    <s v="ATIPICO"/>
    <x v="31"/>
    <n v="73"/>
    <s v="ASEGURADO VOLUNTARIO"/>
    <s v="56+"/>
    <s v="1"/>
  </r>
  <r>
    <n v="1774"/>
    <s v="HOMBRE"/>
    <n v="343391"/>
    <s v="ASALARIADO"/>
    <s v="SECTOR PRIVADO"/>
    <s v="SI"/>
    <s v="NO"/>
    <x v="0"/>
    <n v="70"/>
    <n v="-0.38739062085150677"/>
    <s v="NO"/>
    <n v="1.9827190589451413"/>
    <s v="ATIPICO"/>
    <x v="714"/>
    <n v="70"/>
    <s v="ASALARIADO"/>
    <s v="56+"/>
    <s v="2"/>
  </r>
  <r>
    <n v="1775"/>
    <s v="HOMBRE"/>
    <n v="1662042.88"/>
    <s v="ASALARIADO"/>
    <s v="SECTOR PUBLICO"/>
    <s v="SI"/>
    <s v="NO"/>
    <x v="0"/>
    <n v="57"/>
    <n v="1.2387251768916177"/>
    <s v="NO"/>
    <n v="1.0652397679423538"/>
    <s v="NO"/>
    <x v="1401"/>
    <n v="57"/>
    <s v="ASALARIADO"/>
    <s v="56+"/>
    <s v="4"/>
  </r>
  <r>
    <n v="1776"/>
    <s v="HOMBRE"/>
    <n v="50000"/>
    <s v="ASALARIADO"/>
    <s v="SECTOR PRIVADO"/>
    <s v="SI"/>
    <s v="NO"/>
    <x v="0"/>
    <n v="29"/>
    <n v="-0.74919023396520668"/>
    <s v="NO"/>
    <n v="-0.91086947421749642"/>
    <s v="NO"/>
    <x v="1402"/>
    <n v="29"/>
    <s v="ASALARIADO"/>
    <s v="26-35"/>
    <s v="1"/>
  </r>
  <r>
    <n v="1777"/>
    <s v="MUJER"/>
    <n v="376500"/>
    <s v="ASALARIADO"/>
    <s v="SECTOR PRIVADO"/>
    <s v="SI"/>
    <s v="SI"/>
    <x v="0"/>
    <n v="28"/>
    <n v="-0.34656174951400326"/>
    <s v="NO"/>
    <n v="-0.98144480429463388"/>
    <s v="NO"/>
    <x v="1403"/>
    <n v="28"/>
    <s v="ASALARIADO"/>
    <s v="26-35"/>
    <s v="2"/>
  </r>
  <r>
    <n v="1778"/>
    <s v="HOMBRE"/>
    <n v="1099863.75"/>
    <s v="ASALARIADO"/>
    <s v="SECTOR PUBLICO"/>
    <s v="SI"/>
    <s v="NO"/>
    <x v="0"/>
    <n v="40"/>
    <n v="0.54546535728366663"/>
    <s v="NO"/>
    <n v="-0.13454084336898386"/>
    <s v="NO"/>
    <x v="1404"/>
    <n v="40"/>
    <s v="ASALARIADO"/>
    <s v="36-45"/>
    <s v="4"/>
  </r>
  <r>
    <n v="1779"/>
    <s v="MUJER"/>
    <n v="420000"/>
    <s v="ASALARIADO"/>
    <s v="SECTOR PRIVADO"/>
    <s v="SI"/>
    <s v="NO"/>
    <x v="0"/>
    <n v="25"/>
    <n v="-0.29291905709860555"/>
    <s v="NO"/>
    <n v="-1.1931707945260464"/>
    <s v="NO"/>
    <x v="798"/>
    <n v="25"/>
    <s v="ASALARIADO"/>
    <s v="18-25"/>
    <s v="3"/>
  </r>
  <r>
    <n v="1780"/>
    <s v="HOMBRE"/>
    <n v="480747.21"/>
    <s v="ASALARIADO"/>
    <s v="SECTOR PRIVADO"/>
    <s v="SI"/>
    <s v="NO"/>
    <x v="0"/>
    <n v="62"/>
    <n v="-0.21800770304978781"/>
    <s v="NO"/>
    <n v="1.4181164183280413"/>
    <s v="NO"/>
    <x v="1405"/>
    <n v="62"/>
    <s v="ASALARIADO"/>
    <s v="56+"/>
    <s v="3"/>
  </r>
  <r>
    <n v="1781"/>
    <s v="HOMBRE"/>
    <n v="401499.84"/>
    <s v="ASALARIADO"/>
    <s v="SECTOR PRIVADO"/>
    <s v="SI"/>
    <s v="NO"/>
    <x v="0"/>
    <n v="32"/>
    <n v="-0.31573281324839042"/>
    <s v="NO"/>
    <n v="-0.69914348398608395"/>
    <s v="NO"/>
    <x v="1406"/>
    <n v="32"/>
    <s v="ASALARIADO"/>
    <s v="26-35"/>
    <s v="2"/>
  </r>
  <r>
    <n v="1782"/>
    <s v="HOMBRE"/>
    <n v="297046"/>
    <s v="TRABAJADOR INDEPENDIENTE"/>
    <s v="SECTOR PRIVADO"/>
    <s v="SI"/>
    <s v="NO"/>
    <x v="1"/>
    <n v="34"/>
    <n v="-0.44454166866740574"/>
    <s v="NO"/>
    <n v="-0.55799282383180893"/>
    <s v="NO"/>
    <x v="31"/>
    <n v="34"/>
    <s v="TRABAJADOR INDEPENDIENTE"/>
    <s v="26-35"/>
    <s v="1"/>
  </r>
  <r>
    <n v="1783"/>
    <s v="MUJER"/>
    <n v="580000"/>
    <s v="ASALARIADO"/>
    <s v="SECTOR PRIVADO"/>
    <s v="SI"/>
    <s v="NO"/>
    <x v="0"/>
    <n v="21"/>
    <n v="-9.561260223737264E-2"/>
    <s v="NO"/>
    <n v="-1.4754721148345964"/>
    <s v="NO"/>
    <x v="565"/>
    <n v="21"/>
    <s v="ASALARIADO"/>
    <s v="18-25"/>
    <s v="3"/>
  </r>
  <r>
    <n v="1784"/>
    <s v="HOMBRE"/>
    <n v="319574"/>
    <s v="ASALARIADO"/>
    <s v="SECTOR PRIVADO"/>
    <s v="SI"/>
    <s v="SI"/>
    <x v="1"/>
    <n v="43"/>
    <n v="-0.41676091982294416"/>
    <s v="NO"/>
    <n v="7.7185146862428639E-2"/>
    <s v="NO"/>
    <x v="1407"/>
    <n v="43"/>
    <s v="ASALARIADO"/>
    <s v="36-45"/>
    <s v="2"/>
  </r>
  <r>
    <n v="1785"/>
    <s v="MUJER"/>
    <n v="297719"/>
    <s v="ASEGURADO VOLUNTARIO"/>
    <s v="SECTOR PRIVADO"/>
    <s v="SI"/>
    <s v="SI"/>
    <x v="0"/>
    <n v="43"/>
    <n v="-0.44371174839164568"/>
    <s v="NO"/>
    <n v="7.7185146862428639E-2"/>
    <s v="NO"/>
    <x v="1408"/>
    <n v="43"/>
    <s v="ASEGURADO VOLUNTARIO"/>
    <s v="36-45"/>
    <s v="1"/>
  </r>
  <r>
    <n v="1786"/>
    <s v="HOMBRE"/>
    <n v="297046"/>
    <s v="ASEGURADO VOLUNTARIO"/>
    <s v="SECTOR PRIVADO"/>
    <s v="SI"/>
    <s v="NO"/>
    <x v="0"/>
    <n v="41"/>
    <n v="-0.44454166866740574"/>
    <s v="NO"/>
    <n v="-6.3965513291846368E-2"/>
    <s v="NO"/>
    <x v="31"/>
    <n v="41"/>
    <s v="ASEGURADO VOLUNTARIO"/>
    <s v="36-45"/>
    <s v="1"/>
  </r>
  <r>
    <n v="1787"/>
    <s v="HOMBRE"/>
    <n v="1578033.17"/>
    <s v="ASALARIADO"/>
    <s v="SECTOR PUBLICO"/>
    <s v="SI"/>
    <s v="NO"/>
    <x v="0"/>
    <n v="50"/>
    <n v="1.135127314053991"/>
    <s v="NO"/>
    <n v="0.57121245740239113"/>
    <s v="NO"/>
    <x v="1409"/>
    <n v="50"/>
    <s v="ASALARIADO"/>
    <s v="46-55"/>
    <s v="4"/>
  </r>
  <r>
    <n v="1788"/>
    <s v="MUJER"/>
    <n v="361421"/>
    <s v="TRABAJADOR INDEPENDIENTE"/>
    <s v="SECTOR PRIVADO"/>
    <s v="SI"/>
    <s v="SI"/>
    <x v="0"/>
    <n v="56"/>
    <n v="-0.36515664971933159"/>
    <s v="NO"/>
    <n v="0.99466443786521619"/>
    <s v="NO"/>
    <x v="1410"/>
    <n v="56"/>
    <s v="TRABAJADOR INDEPENDIENTE"/>
    <s v="56+"/>
    <s v="2"/>
  </r>
  <r>
    <n v="1789"/>
    <s v="MUJER"/>
    <n v="1431628"/>
    <s v="ASALARIADO"/>
    <s v="SECTOR PUBLICO"/>
    <s v="SI"/>
    <s v="NO"/>
    <x v="1"/>
    <n v="37"/>
    <n v="0.9545855323911403"/>
    <s v="NO"/>
    <n v="-0.3462668336003964"/>
    <s v="NO"/>
    <x v="1411"/>
    <n v="37"/>
    <s v="ASALARIADO"/>
    <s v="36-45"/>
    <s v="4"/>
  </r>
  <r>
    <n v="1790"/>
    <s v="HOMBRE"/>
    <n v="554862.32999999996"/>
    <s v="ASALARIADO"/>
    <s v="SECTOR PRIVADO"/>
    <s v="SI"/>
    <s v="NO"/>
    <x v="0"/>
    <n v="56"/>
    <n v="-0.12661150568219498"/>
    <s v="NO"/>
    <n v="0.99466443786521619"/>
    <s v="NO"/>
    <x v="1412"/>
    <n v="56"/>
    <s v="ASALARIADO"/>
    <s v="56+"/>
    <s v="3"/>
  </r>
  <r>
    <n v="1791"/>
    <s v="HOMBRE"/>
    <n v="200000"/>
    <s v="ASALARIADO"/>
    <s v="SECTOR PRIVADO"/>
    <s v="SI"/>
    <s v="NO"/>
    <x v="1"/>
    <n v="27"/>
    <n v="-0.56421543253280082"/>
    <s v="NO"/>
    <n v="-1.0520201343717714"/>
    <s v="NO"/>
    <x v="358"/>
    <n v="27"/>
    <s v="ASALARIADO"/>
    <s v="26-35"/>
    <s v="1"/>
  </r>
  <r>
    <n v="1792"/>
    <s v="HOMBRE"/>
    <n v="2534444.9500000002"/>
    <s v="ASALARIADO"/>
    <s v="SECTOR PUBLICO"/>
    <s v="SI"/>
    <s v="NO"/>
    <x v="0"/>
    <n v="38"/>
    <n v="2.3145411746747504"/>
    <s v="ATIPICO"/>
    <n v="-0.27569150352325889"/>
    <s v="NO"/>
    <x v="1413"/>
    <n v="38"/>
    <s v="ASALARIADO"/>
    <s v="36-45"/>
    <s v="4"/>
  </r>
  <r>
    <n v="1793"/>
    <s v="HOMBRE"/>
    <n v="253000"/>
    <s v="ASALARIADO"/>
    <s v="SECTOR PRIVADO"/>
    <s v="SI"/>
    <s v="NO"/>
    <x v="0"/>
    <n v="48"/>
    <n v="-0.49885766936001741"/>
    <s v="NO"/>
    <n v="0.43006179724811616"/>
    <s v="NO"/>
    <x v="1414"/>
    <n v="48"/>
    <s v="ASALARIADO"/>
    <s v="46-55"/>
    <s v="1"/>
  </r>
  <r>
    <n v="1794"/>
    <s v="MUJER"/>
    <n v="325925"/>
    <s v="TRABAJADOR INDEPENDIENTE"/>
    <s v="SECTOR PRIVADO"/>
    <s v="SI"/>
    <s v="NO"/>
    <x v="0"/>
    <n v="64"/>
    <n v="-0.4089290867302961"/>
    <s v="NO"/>
    <n v="1.5592670784823162"/>
    <s v="NO"/>
    <x v="1415"/>
    <n v="64"/>
    <s v="TRABAJADOR INDEPENDIENTE"/>
    <s v="56+"/>
    <s v="2"/>
  </r>
  <r>
    <n v="1795"/>
    <s v="MUJER"/>
    <n v="200000"/>
    <s v="ASALARIADO"/>
    <s v="SECTOR PRIVADO"/>
    <s v="SI"/>
    <s v="SI"/>
    <x v="0"/>
    <n v="59"/>
    <n v="-0.56421543253280082"/>
    <s v="NO"/>
    <n v="1.2063904280966287"/>
    <s v="NO"/>
    <x v="358"/>
    <n v="59"/>
    <s v="ASALARIADO"/>
    <s v="56+"/>
    <s v="1"/>
  </r>
  <r>
    <n v="1796"/>
    <s v="HOMBRE"/>
    <n v="329794"/>
    <s v="TRABAJADOR INDEPENDIENTE"/>
    <s v="SECTOR PRIVADO"/>
    <s v="SI"/>
    <s v="NO"/>
    <x v="1"/>
    <n v="41"/>
    <n v="-0.40415797001868292"/>
    <s v="NO"/>
    <n v="-6.3965513291846368E-2"/>
    <s v="NO"/>
    <x v="1416"/>
    <n v="41"/>
    <s v="TRABAJADOR INDEPENDIENTE"/>
    <s v="36-45"/>
    <s v="2"/>
  </r>
  <r>
    <n v="1797"/>
    <s v="HOMBRE"/>
    <n v="3702872.8"/>
    <s v="ASALARIADO"/>
    <s v="SECTOR PUBLICO"/>
    <s v="SI"/>
    <s v="NO"/>
    <x v="0"/>
    <n v="46"/>
    <n v="3.7554059049537027"/>
    <s v="ATIPICO"/>
    <n v="0.28891113709384114"/>
    <s v="NO"/>
    <x v="1417"/>
    <n v="46"/>
    <s v="ASALARIADO"/>
    <s v="46-55"/>
    <s v="4"/>
  </r>
  <r>
    <n v="1798"/>
    <s v="MUJER"/>
    <n v="1229350"/>
    <s v="ASALARIADO"/>
    <s v="SECTOR PRIVADO"/>
    <s v="SI"/>
    <s v="NO"/>
    <x v="0"/>
    <n v="33"/>
    <n v="0.70514331316351231"/>
    <s v="NO"/>
    <n v="-0.62856815390894638"/>
    <s v="NO"/>
    <x v="1418"/>
    <n v="33"/>
    <s v="ASALARIADO"/>
    <s v="26-35"/>
    <s v="4"/>
  </r>
  <r>
    <n v="1799"/>
    <s v="HOMBRE"/>
    <n v="300000"/>
    <s v="ASALARIADO"/>
    <s v="SECTOR PRIVADO"/>
    <s v="SI"/>
    <s v="NO"/>
    <x v="0"/>
    <n v="26"/>
    <n v="-0.44089889824453027"/>
    <s v="NO"/>
    <n v="-1.1225954644489089"/>
    <s v="NO"/>
    <x v="51"/>
    <n v="26"/>
    <s v="ASALARIADO"/>
    <s v="26-35"/>
    <s v="2"/>
  </r>
  <r>
    <n v="1800"/>
    <s v="HOMBRE"/>
    <n v="298155"/>
    <s v="TRABAJADOR INDEPENDIENTE"/>
    <s v="SECTOR PRIVADO"/>
    <s v="SI"/>
    <s v="NO"/>
    <x v="0"/>
    <n v="29"/>
    <n v="-0.44317408830214883"/>
    <s v="NO"/>
    <n v="-0.91086947421749642"/>
    <s v="NO"/>
    <x v="101"/>
    <n v="29"/>
    <s v="TRABAJADOR INDEPENDIENTE"/>
    <s v="26-35"/>
    <s v="1"/>
  </r>
  <r>
    <n v="1801"/>
    <s v="MUJER"/>
    <n v="761027.05"/>
    <s v="ASALARIADO"/>
    <s v="SECTOR PUBLICO"/>
    <s v="SI"/>
    <s v="NO"/>
    <x v="0"/>
    <n v="28"/>
    <n v="0.12762368194692214"/>
    <s v="NO"/>
    <n v="-0.98144480429463388"/>
    <s v="NO"/>
    <x v="1419"/>
    <n v="28"/>
    <s v="ASALARIADO"/>
    <s v="26-35"/>
    <s v="4"/>
  </r>
  <r>
    <n v="1802"/>
    <s v="HOMBRE"/>
    <n v="347539.5"/>
    <s v="ASALARIADO"/>
    <s v="SECTOR PRIVADO"/>
    <s v="SI"/>
    <s v="NO"/>
    <x v="0"/>
    <n v="28"/>
    <n v="-0.38227483442655785"/>
    <s v="NO"/>
    <n v="-0.98144480429463388"/>
    <s v="NO"/>
    <x v="1420"/>
    <n v="28"/>
    <s v="ASALARIADO"/>
    <s v="26-35"/>
    <s v="2"/>
  </r>
  <r>
    <n v="1803"/>
    <s v="MUJER"/>
    <n v="319574"/>
    <s v="ASALARIADO"/>
    <s v="SECTOR PRIVADO"/>
    <s v="SI"/>
    <s v="SI"/>
    <x v="0"/>
    <n v="30"/>
    <n v="-0.41676091982294416"/>
    <s v="NO"/>
    <n v="-0.84029414414035897"/>
    <s v="NO"/>
    <x v="1407"/>
    <n v="30"/>
    <s v="ASALARIADO"/>
    <s v="26-35"/>
    <s v="2"/>
  </r>
  <r>
    <n v="1804"/>
    <s v="HOMBRE"/>
    <n v="352782.75"/>
    <s v="ASALARIADO"/>
    <s v="SECTOR PRIVADO"/>
    <s v="SI"/>
    <s v="SI"/>
    <x v="0"/>
    <n v="27"/>
    <n v="-0.37580904024248812"/>
    <s v="NO"/>
    <n v="-1.0520201343717714"/>
    <s v="NO"/>
    <x v="1421"/>
    <n v="27"/>
    <s v="ASALARIADO"/>
    <s v="26-35"/>
    <s v="2"/>
  </r>
  <r>
    <n v="1805"/>
    <s v="HOMBRE"/>
    <n v="453413.8"/>
    <s v="ASALARIADO"/>
    <s v="SECTOR PRIVADO"/>
    <s v="SI"/>
    <s v="NO"/>
    <x v="0"/>
    <n v="52"/>
    <n v="-0.2517143169645914"/>
    <s v="NO"/>
    <n v="0.71236311755666615"/>
    <s v="NO"/>
    <x v="1422"/>
    <n v="52"/>
    <s v="ASALARIADO"/>
    <s v="46-55"/>
    <s v="3"/>
  </r>
  <r>
    <n v="1806"/>
    <s v="MUJER"/>
    <n v="329950"/>
    <s v="TRABAJADOR INDEPENDIENTE"/>
    <s v="SECTOR PRIVADO"/>
    <s v="SI"/>
    <s v="NO"/>
    <x v="1"/>
    <n v="43"/>
    <n v="-0.40396559622519324"/>
    <s v="NO"/>
    <n v="7.7185146862428639E-2"/>
    <s v="NO"/>
    <x v="562"/>
    <n v="43"/>
    <s v="TRABAJADOR INDEPENDIENTE"/>
    <s v="36-45"/>
    <s v="2"/>
  </r>
  <r>
    <n v="1807"/>
    <s v="HOMBRE"/>
    <n v="734449.38"/>
    <s v="ASALARIADO"/>
    <s v="SECTOR PUBLICO"/>
    <s v="SI"/>
    <s v="NO"/>
    <x v="0"/>
    <n v="24"/>
    <n v="9.4849020408348694E-2"/>
    <s v="NO"/>
    <n v="-1.263746124603184"/>
    <s v="NO"/>
    <x v="1423"/>
    <n v="24"/>
    <s v="ASALARIADO"/>
    <s v="18-25"/>
    <s v="4"/>
  </r>
  <r>
    <n v="1808"/>
    <s v="HOMBRE"/>
    <n v="746380.68"/>
    <s v="ASALARIADO"/>
    <s v="SECTOR PRIVADO"/>
    <s v="SI"/>
    <s v="NO"/>
    <x v="0"/>
    <n v="37"/>
    <n v="0.10956228606388517"/>
    <s v="NO"/>
    <n v="-0.3462668336003964"/>
    <s v="NO"/>
    <x v="1424"/>
    <n v="37"/>
    <s v="ASALARIADO"/>
    <s v="36-45"/>
    <s v="4"/>
  </r>
  <r>
    <n v="1809"/>
    <s v="MUJER"/>
    <n v="420000"/>
    <s v="ASALARIADO"/>
    <s v="SECTOR PRIVADO"/>
    <s v="SI"/>
    <s v="NO"/>
    <x v="0"/>
    <n v="29"/>
    <n v="-0.29291905709860555"/>
    <s v="NO"/>
    <n v="-0.91086947421749642"/>
    <s v="NO"/>
    <x v="798"/>
    <n v="29"/>
    <s v="ASALARIADO"/>
    <s v="26-35"/>
    <s v="3"/>
  </r>
  <r>
    <n v="1810"/>
    <s v="HOMBRE"/>
    <n v="829520"/>
    <s v="ASALARIADO"/>
    <s v="SECTOR PRIVADO"/>
    <s v="SI"/>
    <s v="NO"/>
    <x v="0"/>
    <n v="61"/>
    <n v="0.2120868141187201"/>
    <s v="NO"/>
    <n v="1.3475410882509038"/>
    <s v="NO"/>
    <x v="1425"/>
    <n v="61"/>
    <s v="ASALARIADO"/>
    <s v="56+"/>
    <s v="4"/>
  </r>
  <r>
    <n v="1811"/>
    <s v="MUJER"/>
    <n v="297046"/>
    <s v="ASEGURADO VOLUNTARIO"/>
    <s v="SECTOR PRIVADO"/>
    <s v="SI"/>
    <s v="NO"/>
    <x v="0"/>
    <n v="53"/>
    <n v="-0.44454166866740574"/>
    <s v="NO"/>
    <n v="0.78293844763380371"/>
    <s v="NO"/>
    <x v="31"/>
    <n v="53"/>
    <s v="ASEGURADO VOLUNTARIO"/>
    <s v="46-55"/>
    <s v="1"/>
  </r>
  <r>
    <n v="1812"/>
    <s v="HOMBRE"/>
    <n v="2921803.69"/>
    <s v="ASALARIADO"/>
    <s v="SECTOR PRIVADO"/>
    <s v="SI"/>
    <s v="NO"/>
    <x v="0"/>
    <n v="38"/>
    <n v="2.7922185481054629"/>
    <s v="ATIPICO"/>
    <n v="-0.27569150352325889"/>
    <s v="NO"/>
    <x v="1426"/>
    <n v="38"/>
    <s v="ASALARIADO"/>
    <s v="36-45"/>
    <s v="4"/>
  </r>
  <r>
    <n v="1813"/>
    <s v="HOMBRE"/>
    <n v="299647"/>
    <s v="ASEGURADO VOLUNTARIO"/>
    <s v="SECTOR PRIVADO"/>
    <s v="SI"/>
    <s v="NO"/>
    <x v="0"/>
    <n v="58"/>
    <n v="-0.44133420561056785"/>
    <s v="NO"/>
    <n v="1.1358150980194912"/>
    <s v="NO"/>
    <x v="65"/>
    <n v="58"/>
    <s v="ASEGURADO VOLUNTARIO"/>
    <s v="56+"/>
    <s v="1"/>
  </r>
  <r>
    <n v="1814"/>
    <s v="MUJER"/>
    <n v="385548"/>
    <s v="ASEGURADO VOLUNTARIO"/>
    <s v="SECTOR PRIVADO"/>
    <s v="SI"/>
    <s v="SI"/>
    <x v="0"/>
    <n v="55"/>
    <n v="-0.33540406949160051"/>
    <s v="NO"/>
    <n v="0.92408910778807873"/>
    <s v="NO"/>
    <x v="753"/>
    <n v="55"/>
    <s v="ASEGURADO VOLUNTARIO"/>
    <s v="46-55"/>
    <s v="2"/>
  </r>
  <r>
    <n v="1815"/>
    <s v="MUJER"/>
    <n v="639148"/>
    <s v="TRABAJADOR INDEPENDIENTE"/>
    <s v="SECTOR PRIVADO"/>
    <s v="SI"/>
    <s v="NO"/>
    <x v="0"/>
    <n v="34"/>
    <n v="-2.2673338536546354E-2"/>
    <s v="NO"/>
    <n v="-0.55799282383180893"/>
    <s v="NO"/>
    <x v="191"/>
    <n v="34"/>
    <s v="TRABAJADOR INDEPENDIENTE"/>
    <s v="26-35"/>
    <s v="3"/>
  </r>
  <r>
    <n v="1816"/>
    <s v="HOMBRE"/>
    <n v="202600.91"/>
    <s v="ASALARIADO"/>
    <s v="SECTOR PRIVADO"/>
    <s v="SI"/>
    <s v="NO"/>
    <x v="0"/>
    <n v="40"/>
    <n v="-0.56100808046084372"/>
    <s v="NO"/>
    <n v="-0.13454084336898386"/>
    <s v="NO"/>
    <x v="1427"/>
    <n v="40"/>
    <s v="ASALARIADO"/>
    <s v="36-45"/>
    <s v="1"/>
  </r>
  <r>
    <n v="1817"/>
    <s v="HOMBRE"/>
    <n v="594092"/>
    <s v="TRABAJADOR INDEPENDIENTE"/>
    <s v="SECTOR PRIVADO"/>
    <s v="SI"/>
    <s v="NO"/>
    <x v="1"/>
    <n v="61"/>
    <n v="-7.8234836225469548E-2"/>
    <s v="NO"/>
    <n v="1.3475410882509038"/>
    <s v="NO"/>
    <x v="325"/>
    <n v="61"/>
    <s v="TRABAJADOR INDEPENDIENTE"/>
    <s v="56+"/>
    <s v="3"/>
  </r>
  <r>
    <n v="1818"/>
    <s v="MUJER"/>
    <n v="347514"/>
    <s v="ASALARIADO"/>
    <s v="SECTOR PRIVADO"/>
    <s v="SI"/>
    <s v="NO"/>
    <x v="1"/>
    <n v="20"/>
    <n v="-0.38230628014280138"/>
    <s v="NO"/>
    <n v="-1.5460474449117341"/>
    <s v="NO"/>
    <x v="670"/>
    <n v="20"/>
    <s v="ASALARIADO"/>
    <s v="18-25"/>
    <s v="2"/>
  </r>
  <r>
    <n v="1819"/>
    <s v="HOMBRE"/>
    <n v="356858"/>
    <s v="TRABAJADOR INDEPENDIENTE"/>
    <s v="SECTOR PRIVADO"/>
    <s v="SI"/>
    <s v="NO"/>
    <x v="1"/>
    <n v="42"/>
    <n v="-0.37078358317890536"/>
    <s v="NO"/>
    <n v="6.6098167852911317E-3"/>
    <s v="NO"/>
    <x v="331"/>
    <n v="42"/>
    <s v="TRABAJADOR INDEPENDIENTE"/>
    <s v="36-45"/>
    <s v="2"/>
  </r>
  <r>
    <n v="1820"/>
    <s v="HOMBRE"/>
    <n v="387953"/>
    <s v="TRABAJADOR INDEPENDIENTE"/>
    <s v="SECTOR PRIVADO"/>
    <s v="NO"/>
    <s v="NO"/>
    <x v="1"/>
    <n v="32"/>
    <n v="-0.33243830684196762"/>
    <s v="NO"/>
    <n v="-0.69914348398608395"/>
    <s v="NO"/>
    <x v="592"/>
    <n v="32"/>
    <s v="TRABAJADOR INDEPENDIENTE"/>
    <s v="26-35"/>
    <s v="2"/>
  </r>
  <r>
    <n v="1821"/>
    <s v="HOMBRE"/>
    <n v="1742310"/>
    <s v="ASALARIADO"/>
    <s v="SECTOR PRIVADO"/>
    <s v="SI"/>
    <s v="NO"/>
    <x v="0"/>
    <n v="28"/>
    <n v="1.3377078074486251"/>
    <s v="NO"/>
    <n v="-0.98144480429463388"/>
    <s v="NO"/>
    <x v="1428"/>
    <n v="28"/>
    <s v="ASALARIADO"/>
    <s v="26-35"/>
    <s v="4"/>
  </r>
  <r>
    <n v="1822"/>
    <s v="HOMBRE"/>
    <n v="550000"/>
    <s v="ASALARIADO"/>
    <s v="SECTOR PRIVADO"/>
    <s v="SI"/>
    <s v="NO"/>
    <x v="0"/>
    <n v="28"/>
    <n v="-0.13260756252385381"/>
    <s v="NO"/>
    <n v="-0.98144480429463388"/>
    <s v="NO"/>
    <x v="745"/>
    <n v="28"/>
    <s v="ASALARIADO"/>
    <s v="26-35"/>
    <s v="3"/>
  </r>
  <r>
    <n v="1823"/>
    <s v="HOMBRE"/>
    <n v="1524359"/>
    <s v="ASALARIADO"/>
    <s v="SECTOR PUBLICO"/>
    <s v="SI"/>
    <s v="NO"/>
    <x v="1"/>
    <n v="51"/>
    <n v="1.0689381878019966"/>
    <s v="NO"/>
    <n v="0.64178778747952869"/>
    <s v="NO"/>
    <x v="1429"/>
    <n v="51"/>
    <s v="ASALARIADO"/>
    <s v="46-55"/>
    <s v="4"/>
  </r>
  <r>
    <n v="1824"/>
    <s v="MUJER"/>
    <n v="50000"/>
    <s v="ASALARIADO"/>
    <s v="SECTOR PRIVADO"/>
    <s v="SI"/>
    <s v="SI"/>
    <x v="0"/>
    <n v="35"/>
    <n v="-0.74919023396520668"/>
    <s v="NO"/>
    <n v="-0.48741749375467142"/>
    <s v="NO"/>
    <x v="1402"/>
    <n v="35"/>
    <s v="ASALARIADO"/>
    <s v="26-35"/>
    <s v="1"/>
  </r>
  <r>
    <n v="1825"/>
    <s v="MUJER"/>
    <n v="310124"/>
    <s v="ASEGURADO VOLUNTARIO"/>
    <s v="SECTOR PRIVADO"/>
    <s v="SI"/>
    <s v="NO"/>
    <x v="1"/>
    <n v="32"/>
    <n v="-0.42841433231318576"/>
    <s v="NO"/>
    <n v="-0.69914348398608395"/>
    <s v="NO"/>
    <x v="97"/>
    <n v="32"/>
    <s v="ASEGURADO VOLUNTARIO"/>
    <s v="26-35"/>
    <s v="2"/>
  </r>
  <r>
    <n v="1826"/>
    <s v="HOMBRE"/>
    <n v="216200"/>
    <s v="ASALARIADO"/>
    <s v="SECTOR PRIVADO"/>
    <s v="SI"/>
    <s v="SI"/>
    <x v="1"/>
    <n v="29"/>
    <n v="-0.54423815397810105"/>
    <s v="NO"/>
    <n v="-0.91086947421749642"/>
    <s v="NO"/>
    <x v="1430"/>
    <n v="29"/>
    <s v="ASALARIADO"/>
    <s v="26-35"/>
    <s v="1"/>
  </r>
  <r>
    <n v="1827"/>
    <s v="MUJER"/>
    <n v="577181"/>
    <s v="ASALARIADO"/>
    <s v="SECTOR PUBLICO"/>
    <s v="SI"/>
    <s v="NO"/>
    <x v="1"/>
    <n v="55"/>
    <n v="-9.9088895338958982E-2"/>
    <s v="NO"/>
    <n v="0.92408910778807873"/>
    <s v="NO"/>
    <x v="1431"/>
    <n v="55"/>
    <s v="ASALARIADO"/>
    <s v="46-55"/>
    <s v="3"/>
  </r>
  <r>
    <n v="1828"/>
    <s v="MUJER"/>
    <n v="719873.23"/>
    <s v="ASALARIADO"/>
    <s v="SECTOR PRIVADO"/>
    <s v="SI"/>
    <s v="NO"/>
    <x v="0"/>
    <n v="26"/>
    <n v="7.6874217395688907E-2"/>
    <s v="NO"/>
    <n v="-1.1225954644489089"/>
    <s v="NO"/>
    <x v="1432"/>
    <n v="26"/>
    <s v="ASALARIADO"/>
    <s v="26-35"/>
    <s v="4"/>
  </r>
  <r>
    <n v="1829"/>
    <s v="MUJER"/>
    <n v="625201.97"/>
    <s v="ASALARIADO"/>
    <s v="SECTOR PRIVADO"/>
    <s v="SI"/>
    <s v="NO"/>
    <x v="0"/>
    <n v="24"/>
    <n v="-3.9871099403348889E-2"/>
    <s v="NO"/>
    <n v="-1.263746124603184"/>
    <s v="NO"/>
    <x v="1433"/>
    <n v="24"/>
    <s v="ASALARIADO"/>
    <s v="18-25"/>
    <s v="3"/>
  </r>
  <r>
    <n v="1830"/>
    <s v="HOMBRE"/>
    <n v="294101"/>
    <s v="ASALARIADO"/>
    <s v="SECTOR PRIVADO"/>
    <s v="SI"/>
    <s v="NO"/>
    <x v="0"/>
    <n v="25"/>
    <n v="-0.44817334060219532"/>
    <s v="NO"/>
    <n v="-1.1931707945260464"/>
    <s v="NO"/>
    <x v="1434"/>
    <n v="25"/>
    <s v="ASALARIADO"/>
    <s v="18-25"/>
    <s v="1"/>
  </r>
  <r>
    <n v="1831"/>
    <s v="MUJER"/>
    <n v="278272"/>
    <s v="ASEGURADO VOLUNTARIO"/>
    <s v="SECTOR PRIVADO"/>
    <s v="SI"/>
    <s v="NO"/>
    <x v="0"/>
    <n v="25"/>
    <n v="-0.46769311481468567"/>
    <s v="NO"/>
    <n v="-1.1931707945260464"/>
    <s v="NO"/>
    <x v="1435"/>
    <n v="25"/>
    <s v="ASEGURADO VOLUNTARIO"/>
    <s v="18-25"/>
    <s v="1"/>
  </r>
  <r>
    <n v="1832"/>
    <s v="MUJER"/>
    <n v="370275"/>
    <s v="ASALARIADO"/>
    <s v="SECTOR PRIVADO"/>
    <s v="SI"/>
    <s v="NO"/>
    <x v="0"/>
    <n v="36"/>
    <n v="-0.35423820377344811"/>
    <s v="NO"/>
    <n v="-0.41684216367753391"/>
    <s v="NO"/>
    <x v="1436"/>
    <n v="36"/>
    <s v="ASALARIADO"/>
    <s v="36-45"/>
    <s v="2"/>
  </r>
  <r>
    <n v="1833"/>
    <s v="HOMBRE"/>
    <n v="503329.68"/>
    <s v="ASALARIADO"/>
    <s v="SECTOR PRIVADO"/>
    <s v="SI"/>
    <s v="SI"/>
    <x v="0"/>
    <n v="26"/>
    <n v="-0.19015978368909942"/>
    <s v="NO"/>
    <n v="-1.1225954644489089"/>
    <s v="NO"/>
    <x v="1437"/>
    <n v="26"/>
    <s v="ASALARIADO"/>
    <s v="26-35"/>
    <s v="3"/>
  </r>
  <r>
    <n v="1834"/>
    <s v="HOMBRE"/>
    <n v="432986.25"/>
    <s v="ASALARIADO"/>
    <s v="SECTOR PRIVADO"/>
    <s v="SI"/>
    <s v="SI"/>
    <x v="0"/>
    <n v="45"/>
    <n v="-0.27690486366459505"/>
    <s v="NO"/>
    <n v="0.21833580701670366"/>
    <s v="NO"/>
    <x v="1438"/>
    <n v="45"/>
    <s v="ASALARIADO"/>
    <s v="36-45"/>
    <s v="3"/>
  </r>
  <r>
    <n v="1835"/>
    <s v="HOMBRE"/>
    <n v="346480"/>
    <s v="ASALARIADO"/>
    <s v="SECTOR PRIVADO"/>
    <s v="SI"/>
    <s v="NO"/>
    <x v="0"/>
    <n v="25"/>
    <n v="-0.38358137310734208"/>
    <s v="NO"/>
    <n v="-1.1931707945260464"/>
    <s v="NO"/>
    <x v="1439"/>
    <n v="25"/>
    <s v="ASALARIADO"/>
    <s v="18-25"/>
    <s v="2"/>
  </r>
  <r>
    <n v="1836"/>
    <s v="HOMBRE"/>
    <n v="903246"/>
    <s v="ASALARIADO"/>
    <s v="SECTOR PUBLICO"/>
    <s v="SI"/>
    <s v="NO"/>
    <x v="0"/>
    <n v="34"/>
    <n v="0.30300316218809048"/>
    <s v="NO"/>
    <n v="-0.55799282383180893"/>
    <s v="NO"/>
    <x v="1440"/>
    <n v="34"/>
    <s v="ASALARIADO"/>
    <s v="26-35"/>
    <s v="4"/>
  </r>
  <r>
    <n v="1837"/>
    <s v="HOMBRE"/>
    <n v="320283"/>
    <s v="TRABAJADOR INDEPENDIENTE"/>
    <s v="SECTOR PRIVADO"/>
    <s v="SI"/>
    <s v="NO"/>
    <x v="1"/>
    <n v="24"/>
    <n v="-0.41588660559484031"/>
    <s v="NO"/>
    <n v="-1.263746124603184"/>
    <s v="NO"/>
    <x v="686"/>
    <n v="24"/>
    <s v="TRABAJADOR INDEPENDIENTE"/>
    <s v="18-25"/>
    <s v="2"/>
  </r>
  <r>
    <n v="1838"/>
    <s v="MUJER"/>
    <n v="297045"/>
    <s v="ASEGURADO VOLUNTARIO"/>
    <s v="SECTOR PRIVADO"/>
    <s v="SI"/>
    <s v="NO"/>
    <x v="0"/>
    <n v="41"/>
    <n v="-0.44454290183274864"/>
    <s v="NO"/>
    <n v="-6.3965513291846368E-2"/>
    <s v="NO"/>
    <x v="166"/>
    <n v="41"/>
    <s v="ASEGURADO VOLUNTARIO"/>
    <s v="36-45"/>
    <s v="1"/>
  </r>
  <r>
    <n v="1839"/>
    <s v="MUJER"/>
    <n v="1019557"/>
    <s v="ASALARIADO"/>
    <s v="SECTOR PUBLICO"/>
    <s v="SI"/>
    <s v="NO"/>
    <x v="0"/>
    <n v="33"/>
    <n v="0.44643385638412086"/>
    <s v="NO"/>
    <n v="-0.62856815390894638"/>
    <s v="NO"/>
    <x v="1441"/>
    <n v="33"/>
    <s v="ASALARIADO"/>
    <s v="26-35"/>
    <s v="4"/>
  </r>
  <r>
    <n v="1840"/>
    <s v="HOMBRE"/>
    <n v="370440.66"/>
    <s v="ASALARIADO"/>
    <s v="SECTOR PRIVADO"/>
    <s v="SI"/>
    <s v="NO"/>
    <x v="0"/>
    <n v="42"/>
    <n v="-0.35403391760274616"/>
    <s v="NO"/>
    <n v="6.6098167852911317E-3"/>
    <s v="NO"/>
    <x v="1442"/>
    <n v="42"/>
    <s v="ASALARIADO"/>
    <s v="36-45"/>
    <s v="2"/>
  </r>
  <r>
    <n v="1841"/>
    <s v="MUJER"/>
    <n v="133838"/>
    <s v="ASALARIADO"/>
    <s v="SECTOR PRIVADO"/>
    <s v="SI"/>
    <s v="NO"/>
    <x v="0"/>
    <n v="53"/>
    <n v="-0.64580411794860637"/>
    <s v="NO"/>
    <n v="0.78293844763380371"/>
    <s v="NO"/>
    <x v="1443"/>
    <n v="53"/>
    <s v="ASALARIADO"/>
    <s v="46-55"/>
    <s v="1"/>
  </r>
  <r>
    <n v="1842"/>
    <s v="HOMBRE"/>
    <n v="1578511.16"/>
    <s v="ASALARIADO"/>
    <s v="SECTOR PRIVADO"/>
    <s v="SI"/>
    <s v="NO"/>
    <x v="0"/>
    <n v="36"/>
    <n v="1.1357167547562355"/>
    <s v="NO"/>
    <n v="-0.41684216367753391"/>
    <s v="NO"/>
    <x v="1444"/>
    <n v="36"/>
    <s v="ASALARIADO"/>
    <s v="36-45"/>
    <s v="4"/>
  </r>
  <r>
    <n v="1843"/>
    <s v="HOMBRE"/>
    <n v="639148"/>
    <s v="TRABAJADOR INDEPENDIENTE"/>
    <s v="SECTOR PRIVADO"/>
    <s v="SI"/>
    <s v="NO"/>
    <x v="0"/>
    <n v="45"/>
    <n v="-2.2673338536546354E-2"/>
    <s v="NO"/>
    <n v="0.21833580701670366"/>
    <s v="NO"/>
    <x v="191"/>
    <n v="45"/>
    <s v="TRABAJADOR INDEPENDIENTE"/>
    <s v="36-45"/>
    <s v="3"/>
  </r>
  <r>
    <n v="1844"/>
    <s v="HOMBRE"/>
    <n v="300018"/>
    <s v="TRABAJADOR INDEPENDIENTE"/>
    <s v="SECTOR PRIVADO"/>
    <s v="SI"/>
    <s v="NO"/>
    <x v="1"/>
    <n v="42"/>
    <n v="-0.44087670126835837"/>
    <s v="NO"/>
    <n v="6.6098167852911317E-3"/>
    <s v="NO"/>
    <x v="93"/>
    <n v="42"/>
    <s v="TRABAJADOR INDEPENDIENTE"/>
    <s v="36-45"/>
    <s v="2"/>
  </r>
  <r>
    <n v="1845"/>
    <s v="MUJER"/>
    <n v="390000"/>
    <s v="ASALARIADO"/>
    <s v="SECTOR PRIVADO"/>
    <s v="SI"/>
    <s v="NO"/>
    <x v="0"/>
    <n v="32"/>
    <n v="-0.32991401738508674"/>
    <s v="NO"/>
    <n v="-0.69914348398608395"/>
    <s v="NO"/>
    <x v="1445"/>
    <n v="32"/>
    <s v="ASALARIADO"/>
    <s v="26-35"/>
    <s v="2"/>
  </r>
  <r>
    <n v="1846"/>
    <s v="HOMBRE"/>
    <n v="299784"/>
    <s v="ASEGURADO VOLUNTARIO"/>
    <s v="SECTOR PRIVADO"/>
    <s v="SI"/>
    <s v="NO"/>
    <x v="0"/>
    <n v="59"/>
    <n v="-0.4411652619585929"/>
    <s v="NO"/>
    <n v="1.2063904280966287"/>
    <s v="NO"/>
    <x v="685"/>
    <n v="59"/>
    <s v="ASEGURADO VOLUNTARIO"/>
    <s v="56+"/>
    <s v="1"/>
  </r>
  <r>
    <n v="1847"/>
    <s v="HOMBRE"/>
    <n v="648421"/>
    <s v="ASALARIADO"/>
    <s v="SECTOR PRIVADO"/>
    <s v="SI"/>
    <s v="NO"/>
    <x v="0"/>
    <n v="53"/>
    <n v="-1.1238196311995022E-2"/>
    <s v="NO"/>
    <n v="0.78293844763380371"/>
    <s v="NO"/>
    <x v="1446"/>
    <n v="53"/>
    <s v="ASALARIADO"/>
    <s v="46-55"/>
    <s v="3"/>
  </r>
  <r>
    <n v="1848"/>
    <s v="MUJER"/>
    <n v="298018"/>
    <s v="TRABAJADOR INDEPENDIENTE"/>
    <s v="SECTOR PRIVADO"/>
    <s v="SI"/>
    <s v="NO"/>
    <x v="1"/>
    <n v="54"/>
    <n v="-0.44334303195412378"/>
    <s v="NO"/>
    <n v="0.85351377771094117"/>
    <s v="NO"/>
    <x v="537"/>
    <n v="54"/>
    <s v="TRABAJADOR INDEPENDIENTE"/>
    <s v="46-55"/>
    <s v="1"/>
  </r>
  <r>
    <n v="1849"/>
    <s v="MUJER"/>
    <n v="299046"/>
    <s v="TRABAJADOR INDEPENDIENTE"/>
    <s v="SECTOR PRIVADO"/>
    <s v="SI"/>
    <s v="SI"/>
    <x v="0"/>
    <n v="40"/>
    <n v="-0.44207533798164034"/>
    <s v="NO"/>
    <n v="-0.13454084336898386"/>
    <s v="NO"/>
    <x v="1447"/>
    <n v="40"/>
    <s v="TRABAJADOR INDEPENDIENTE"/>
    <s v="36-45"/>
    <s v="1"/>
  </r>
  <r>
    <n v="1850"/>
    <s v="HOMBRE"/>
    <n v="472038"/>
    <s v="ASALARIADO"/>
    <s v="SECTOR PRIVADO"/>
    <s v="SI"/>
    <s v="NO"/>
    <x v="0"/>
    <n v="28"/>
    <n v="-0.22874759898567532"/>
    <s v="NO"/>
    <n v="-0.98144480429463388"/>
    <s v="NO"/>
    <x v="1448"/>
    <n v="28"/>
    <s v="ASALARIADO"/>
    <s v="26-35"/>
    <s v="3"/>
  </r>
  <r>
    <n v="1851"/>
    <s v="HOMBRE"/>
    <n v="1509803.5"/>
    <s v="ASALARIADO"/>
    <s v="SECTOR PUBLICO"/>
    <s v="SI"/>
    <s v="NO"/>
    <x v="0"/>
    <n v="34"/>
    <n v="1.0509888496536672"/>
    <s v="NO"/>
    <n v="-0.55799282383180893"/>
    <s v="NO"/>
    <x v="1449"/>
    <n v="34"/>
    <s v="ASALARIADO"/>
    <s v="26-35"/>
    <s v="4"/>
  </r>
  <r>
    <n v="1852"/>
    <s v="MUJER"/>
    <n v="278030"/>
    <s v="ASEGURADO VOLUNTARIO"/>
    <s v="SECTOR PRIVADO"/>
    <s v="SI"/>
    <s v="NO"/>
    <x v="0"/>
    <n v="37"/>
    <n v="-0.46799154082766331"/>
    <s v="NO"/>
    <n v="-0.3462668336003964"/>
    <s v="NO"/>
    <x v="20"/>
    <n v="37"/>
    <s v="ASEGURADO VOLUNTARIO"/>
    <s v="36-45"/>
    <s v="1"/>
  </r>
  <r>
    <n v="1853"/>
    <s v="MUJER"/>
    <n v="259800"/>
    <s v="ASALARIADO"/>
    <s v="SECTOR PRIVADO"/>
    <s v="SI"/>
    <s v="NO"/>
    <x v="0"/>
    <n v="38"/>
    <n v="-0.49047214502841502"/>
    <s v="NO"/>
    <n v="-0.27569150352325889"/>
    <s v="NO"/>
    <x v="1450"/>
    <n v="38"/>
    <s v="ASALARIADO"/>
    <s v="36-45"/>
    <s v="1"/>
  </r>
  <r>
    <n v="1854"/>
    <s v="HOMBRE"/>
    <n v="973600"/>
    <s v="ASALARIADO"/>
    <s v="SECTOR PRIVADO"/>
    <s v="SI"/>
    <s v="NO"/>
    <x v="0"/>
    <n v="25"/>
    <n v="0.38976127672126037"/>
    <s v="NO"/>
    <n v="-1.1931707945260464"/>
    <s v="NO"/>
    <x v="1451"/>
    <n v="25"/>
    <s v="ASALARIADO"/>
    <s v="18-25"/>
    <s v="4"/>
  </r>
  <r>
    <n v="1855"/>
    <s v="HOMBRE"/>
    <n v="4853991.51"/>
    <s v="ASALARIADO"/>
    <s v="SECTOR PRIVADO"/>
    <s v="SI"/>
    <s v="NO"/>
    <x v="0"/>
    <n v="43"/>
    <n v="5.1749256036695508"/>
    <s v="ATIPICO"/>
    <n v="7.7185146862428639E-2"/>
    <s v="NO"/>
    <x v="1452"/>
    <n v="43"/>
    <s v="ASALARIADO"/>
    <s v="36-45"/>
    <s v="4"/>
  </r>
  <r>
    <n v="1856"/>
    <s v="HOMBRE"/>
    <n v="849678"/>
    <s v="TRABAJADOR INDEPENDIENTE"/>
    <s v="SECTOR PRIVADO"/>
    <s v="SI"/>
    <s v="NO"/>
    <x v="1"/>
    <n v="51"/>
    <n v="0.23694496110054969"/>
    <s v="NO"/>
    <n v="0.64178778747952869"/>
    <s v="NO"/>
    <x v="1453"/>
    <n v="51"/>
    <s v="TRABAJADOR INDEPENDIENTE"/>
    <s v="46-55"/>
    <s v="4"/>
  </r>
  <r>
    <n v="1857"/>
    <s v="HOMBRE"/>
    <n v="200000"/>
    <s v="ASALARIADO"/>
    <s v="SECTOR PRIVADO"/>
    <s v="SI"/>
    <s v="NO"/>
    <x v="1"/>
    <n v="58"/>
    <n v="-0.56421543253280082"/>
    <s v="NO"/>
    <n v="1.1358150980194912"/>
    <s v="NO"/>
    <x v="358"/>
    <n v="58"/>
    <s v="ASALARIADO"/>
    <s v="56+"/>
    <s v="1"/>
  </r>
  <r>
    <n v="1858"/>
    <s v="HOMBRE"/>
    <n v="1842399.71"/>
    <s v="ASALARIADO"/>
    <s v="SECTOR PUBLICO"/>
    <s v="SI"/>
    <s v="NO"/>
    <x v="0"/>
    <n v="51"/>
    <n v="1.4611349689998057"/>
    <s v="NO"/>
    <n v="0.64178778747952869"/>
    <s v="NO"/>
    <x v="1454"/>
    <n v="51"/>
    <s v="ASALARIADO"/>
    <s v="46-55"/>
    <s v="4"/>
  </r>
  <r>
    <n v="1859"/>
    <s v="HOMBRE"/>
    <n v="30310"/>
    <s v="ASALARIADO"/>
    <s v="SECTOR PRIVADO"/>
    <s v="SI"/>
    <s v="NO"/>
    <x v="1"/>
    <n v="34"/>
    <n v="-0.77347125956656715"/>
    <s v="NO"/>
    <n v="-0.55799282383180893"/>
    <s v="NO"/>
    <x v="1455"/>
    <n v="34"/>
    <s v="ASALARIADO"/>
    <s v="26-35"/>
    <s v="1"/>
  </r>
  <r>
    <n v="1860"/>
    <s v="MUJER"/>
    <n v="359545"/>
    <s v="ASALARIADO"/>
    <s v="SECTOR PRIVADO"/>
    <s v="SI"/>
    <s v="NO"/>
    <x v="0"/>
    <n v="27"/>
    <n v="-0.36747006790257952"/>
    <s v="NO"/>
    <n v="-1.0520201343717714"/>
    <s v="NO"/>
    <x v="1456"/>
    <n v="27"/>
    <s v="ASALARIADO"/>
    <s v="26-35"/>
    <s v="2"/>
  </r>
  <r>
    <n v="1861"/>
    <s v="HOMBRE"/>
    <n v="555920.49"/>
    <s v="ASALARIADO"/>
    <s v="SECTOR PRIVADO"/>
    <s v="SI"/>
    <s v="SI"/>
    <x v="0"/>
    <n v="47"/>
    <n v="-0.1253066194429702"/>
    <s v="NO"/>
    <n v="0.35948646717097865"/>
    <s v="NO"/>
    <x v="1457"/>
    <n v="47"/>
    <s v="ASALARIADO"/>
    <s v="46-55"/>
    <s v="3"/>
  </r>
  <r>
    <n v="1862"/>
    <s v="MUJER"/>
    <n v="297046"/>
    <s v="TRABAJADOR INDEPENDIENTE"/>
    <s v="SECTOR PRIVADO"/>
    <s v="SI"/>
    <s v="NO"/>
    <x v="1"/>
    <n v="25"/>
    <n v="-0.44454166866740574"/>
    <s v="NO"/>
    <n v="-1.1931707945260464"/>
    <s v="NO"/>
    <x v="31"/>
    <n v="25"/>
    <s v="TRABAJADOR INDEPENDIENTE"/>
    <s v="18-25"/>
    <s v="1"/>
  </r>
  <r>
    <n v="1863"/>
    <s v="HOMBRE"/>
    <n v="317915.58"/>
    <s v="ASALARIADO"/>
    <s v="SECTOR PRIVADO"/>
    <s v="SI"/>
    <s v="NO"/>
    <x v="0"/>
    <n v="49"/>
    <n v="-0.41880602589088767"/>
    <s v="NO"/>
    <n v="0.50063712732525367"/>
    <s v="NO"/>
    <x v="1458"/>
    <n v="49"/>
    <s v="ASALARIADO"/>
    <s v="46-55"/>
    <s v="2"/>
  </r>
  <r>
    <n v="1864"/>
    <s v="HOMBRE"/>
    <n v="297045"/>
    <s v="ASEGURADO VOLUNTARIO"/>
    <s v="SECTOR PRIVADO"/>
    <s v="SI"/>
    <s v="NO"/>
    <x v="1"/>
    <n v="49"/>
    <n v="-0.44454290183274864"/>
    <s v="NO"/>
    <n v="0.50063712732525367"/>
    <s v="NO"/>
    <x v="166"/>
    <n v="49"/>
    <s v="ASEGURADO VOLUNTARIO"/>
    <s v="46-55"/>
    <s v="1"/>
  </r>
  <r>
    <n v="1865"/>
    <s v="MUJER"/>
    <n v="1094119.6000000001"/>
    <s v="ASALARIADO"/>
    <s v="SECTOR PUBLICO"/>
    <s v="SI"/>
    <s v="NO"/>
    <x v="0"/>
    <n v="49"/>
    <n v="0.53838187057934705"/>
    <s v="NO"/>
    <n v="0.50063712732525367"/>
    <s v="NO"/>
    <x v="1459"/>
    <n v="49"/>
    <s v="ASALARIADO"/>
    <s v="46-55"/>
    <s v="4"/>
  </r>
  <r>
    <n v="1866"/>
    <s v="HOMBRE"/>
    <n v="276587"/>
    <s v="ASALARIADO"/>
    <s v="SECTOR PRIVADO"/>
    <s v="SI"/>
    <s v="NO"/>
    <x v="0"/>
    <n v="34"/>
    <n v="-0.46977099841744302"/>
    <s v="NO"/>
    <n v="-0.55799282383180893"/>
    <s v="NO"/>
    <x v="1460"/>
    <n v="34"/>
    <s v="ASALARIADO"/>
    <s v="26-35"/>
    <s v="1"/>
  </r>
  <r>
    <n v="1867"/>
    <s v="HOMBRE"/>
    <n v="918351.77"/>
    <s v="ASALARIADO"/>
    <s v="SECTOR PRIVADO"/>
    <s v="SI"/>
    <s v="NO"/>
    <x v="0"/>
    <n v="33"/>
    <n v="0.32163107422964782"/>
    <s v="NO"/>
    <n v="-0.62856815390894638"/>
    <s v="NO"/>
    <x v="1461"/>
    <n v="33"/>
    <s v="ASALARIADO"/>
    <s v="26-35"/>
    <s v="4"/>
  </r>
  <r>
    <n v="1868"/>
    <s v="HOMBRE"/>
    <n v="639148"/>
    <s v="TRABAJADOR INDEPENDIENTE"/>
    <s v="SECTOR PRIVADO"/>
    <s v="SI"/>
    <s v="NO"/>
    <x v="1"/>
    <n v="57"/>
    <n v="-2.2673338536546354E-2"/>
    <s v="NO"/>
    <n v="1.0652397679423538"/>
    <s v="NO"/>
    <x v="191"/>
    <n v="57"/>
    <s v="TRABAJADOR INDEPENDIENTE"/>
    <s v="56+"/>
    <s v="3"/>
  </r>
  <r>
    <n v="1869"/>
    <s v="HOMBRE"/>
    <n v="414225.5"/>
    <s v="ASALARIADO"/>
    <s v="SECTOR PRIVADO"/>
    <s v="SI"/>
    <s v="NO"/>
    <x v="0"/>
    <n v="63"/>
    <n v="-0.30003997037108177"/>
    <s v="NO"/>
    <n v="1.4886917484051787"/>
    <s v="NO"/>
    <x v="1462"/>
    <n v="63"/>
    <s v="ASALARIADO"/>
    <s v="56+"/>
    <s v="3"/>
  </r>
  <r>
    <n v="1870"/>
    <s v="HOMBRE"/>
    <n v="85219.45"/>
    <s v="ASALARIADO"/>
    <s v="SECTOR PRIVADO"/>
    <s v="SI"/>
    <s v="NO"/>
    <x v="0"/>
    <n v="47"/>
    <n v="-0.70575882882981644"/>
    <s v="NO"/>
    <n v="0.35948646717097865"/>
    <s v="NO"/>
    <x v="1463"/>
    <n v="47"/>
    <s v="ASALARIADO"/>
    <s v="46-55"/>
    <s v="1"/>
  </r>
  <r>
    <n v="1871"/>
    <s v="HOMBRE"/>
    <n v="399647"/>
    <s v="TRABAJADOR INDEPENDIENTE"/>
    <s v="SECTOR PRIVADO"/>
    <s v="SI"/>
    <s v="NO"/>
    <x v="0"/>
    <n v="58"/>
    <n v="-0.31801767132229725"/>
    <s v="NO"/>
    <n v="1.1358150980194912"/>
    <s v="NO"/>
    <x v="1464"/>
    <n v="58"/>
    <s v="TRABAJADOR INDEPENDIENTE"/>
    <s v="56+"/>
    <s v="2"/>
  </r>
  <r>
    <n v="1872"/>
    <s v="MUJER"/>
    <n v="574387.6"/>
    <s v="ASALARIADO"/>
    <s v="SECTOR PUBLICO"/>
    <s v="SI"/>
    <s v="NO"/>
    <x v="0"/>
    <n v="54"/>
    <n v="-0.10253361940776756"/>
    <s v="NO"/>
    <n v="0.85351377771094117"/>
    <s v="NO"/>
    <x v="1465"/>
    <n v="54"/>
    <s v="ASALARIADO"/>
    <s v="46-55"/>
    <s v="3"/>
  </r>
  <r>
    <n v="1873"/>
    <s v="MUJER"/>
    <n v="550988.74"/>
    <s v="ASALARIADO"/>
    <s v="SECTOR PUBLICO"/>
    <s v="SI"/>
    <s v="NO"/>
    <x v="0"/>
    <n v="47"/>
    <n v="-0.13138828262273197"/>
    <s v="NO"/>
    <n v="0.35948646717097865"/>
    <s v="NO"/>
    <x v="1466"/>
    <n v="47"/>
    <s v="ASALARIADO"/>
    <s v="46-55"/>
    <s v="3"/>
  </r>
  <r>
    <n v="1874"/>
    <s v="HOMBRE"/>
    <n v="738540"/>
    <s v="ASALARIADO"/>
    <s v="SECTOR PRIVADO"/>
    <s v="SI"/>
    <s v="NO"/>
    <x v="0"/>
    <n v="36"/>
    <n v="9.9893431223251533E-2"/>
    <s v="NO"/>
    <n v="-0.41684216367753391"/>
    <s v="NO"/>
    <x v="1467"/>
    <n v="36"/>
    <s v="ASALARIADO"/>
    <s v="36-45"/>
    <s v="4"/>
  </r>
  <r>
    <n v="1875"/>
    <s v="MUJER"/>
    <n v="955500"/>
    <s v="ASALARIADO"/>
    <s v="SECTOR PRIVADO"/>
    <s v="SI"/>
    <s v="NO"/>
    <x v="0"/>
    <n v="45"/>
    <n v="0.36744098401508341"/>
    <s v="NO"/>
    <n v="0.21833580701670366"/>
    <s v="NO"/>
    <x v="1468"/>
    <n v="45"/>
    <s v="ASALARIADO"/>
    <s v="36-45"/>
    <s v="4"/>
  </r>
  <r>
    <n v="1876"/>
    <s v="HOMBRE"/>
    <n v="522287.6"/>
    <s v="ASALARIADO"/>
    <s v="SECTOR PRIVADO"/>
    <s v="SI"/>
    <s v="NO"/>
    <x v="0"/>
    <n v="36"/>
    <n v="-0.16678153377195654"/>
    <s v="NO"/>
    <n v="-0.41684216367753391"/>
    <s v="NO"/>
    <x v="1469"/>
    <n v="36"/>
    <s v="ASALARIADO"/>
    <s v="36-45"/>
    <s v="3"/>
  </r>
  <r>
    <n v="1877"/>
    <s v="MUJER"/>
    <n v="342968.37"/>
    <s v="ASALARIADO"/>
    <s v="SECTOR PRIVADO"/>
    <s v="SI"/>
    <s v="NO"/>
    <x v="0"/>
    <n v="43"/>
    <n v="-0.38791179352036931"/>
    <s v="NO"/>
    <n v="7.7185146862428639E-2"/>
    <s v="NO"/>
    <x v="1470"/>
    <n v="43"/>
    <s v="ASALARIADO"/>
    <s v="36-45"/>
    <s v="2"/>
  </r>
  <r>
    <n v="1878"/>
    <s v="MUJER"/>
    <n v="619612"/>
    <s v="TRABAJADOR INDEPENDIENTE"/>
    <s v="SECTOR PRIVADO"/>
    <s v="SI"/>
    <s v="NO"/>
    <x v="0"/>
    <n v="40"/>
    <n v="-4.6764456675102893E-2"/>
    <s v="NO"/>
    <n v="-0.13454084336898386"/>
    <s v="NO"/>
    <x v="1471"/>
    <n v="40"/>
    <s v="TRABAJADOR INDEPENDIENTE"/>
    <s v="36-45"/>
    <s v="3"/>
  </r>
  <r>
    <n v="1879"/>
    <s v="HOMBRE"/>
    <n v="952753.45"/>
    <s v="PENSIONADOS EN SU PROPIO SISTEMA"/>
    <s v="SECTOR PUBLICO"/>
    <s v="SI"/>
    <s v="NO"/>
    <x v="0"/>
    <n v="86"/>
    <n v="0.36405403374258882"/>
    <s v="NO"/>
    <n v="3.1119243401793413"/>
    <s v="ATIPICO"/>
    <x v="1472"/>
    <n v="86"/>
    <s v="PENSIONADOS EN SU PROPIO SISTEMA"/>
    <s v="56+"/>
    <s v="4"/>
  </r>
  <r>
    <n v="1880"/>
    <s v="MUJER"/>
    <n v="422091"/>
    <s v="TRABAJADOR INDEPENDIENTE"/>
    <s v="SECTOR PRIVADO"/>
    <s v="SI"/>
    <s v="NO"/>
    <x v="0"/>
    <n v="36"/>
    <n v="-0.29034050836663783"/>
    <s v="NO"/>
    <n v="-0.41684216367753391"/>
    <s v="NO"/>
    <x v="1473"/>
    <n v="36"/>
    <s v="TRABAJADOR INDEPENDIENTE"/>
    <s v="36-45"/>
    <s v="3"/>
  </r>
  <r>
    <n v="1881"/>
    <s v="HOMBRE"/>
    <n v="150000"/>
    <s v="ASALARIADO"/>
    <s v="SECTOR PRIVADO"/>
    <s v="SI"/>
    <s v="NO"/>
    <x v="0"/>
    <n v="73"/>
    <n v="-0.62587369967693607"/>
    <s v="NO"/>
    <n v="2.1944450491765539"/>
    <s v="ATIPICO"/>
    <x v="398"/>
    <n v="73"/>
    <s v="ASALARIADO"/>
    <s v="56+"/>
    <s v="1"/>
  </r>
  <r>
    <n v="1882"/>
    <s v="HOMBRE"/>
    <n v="10500"/>
    <s v="ASALARIADO"/>
    <s v="SECTOR PRIVADO"/>
    <s v="SI"/>
    <s v="SI"/>
    <x v="0"/>
    <n v="29"/>
    <n v="-0.79790026500907352"/>
    <s v="NO"/>
    <n v="-0.91086947421749642"/>
    <s v="NO"/>
    <x v="1474"/>
    <n v="29"/>
    <s v="ASALARIADO"/>
    <s v="26-35"/>
    <s v="1"/>
  </r>
  <r>
    <n v="1883"/>
    <s v="HOMBRE"/>
    <n v="278030.99"/>
    <s v="CONVENIOS ESPECIALES DE TRABAJADORES INDEPENDIENTES"/>
    <s v="SECTOR PRIVADO"/>
    <s v="SI"/>
    <s v="NO"/>
    <x v="0"/>
    <n v="37"/>
    <n v="-0.46799031999397384"/>
    <s v="NO"/>
    <n v="-0.3462668336003964"/>
    <s v="NO"/>
    <x v="102"/>
    <n v="37"/>
    <s v="CONVENIOS ESPECIALES DE TRABAJADORES INDEPENDIENTES"/>
    <s v="36-45"/>
    <s v="1"/>
  </r>
  <r>
    <n v="1884"/>
    <s v="MUJER"/>
    <n v="756240"/>
    <s v="ASALARIADO"/>
    <s v="SECTOR PUBLICO"/>
    <s v="SI"/>
    <s v="NO"/>
    <x v="1"/>
    <n v="64"/>
    <n v="0.12172045779227543"/>
    <s v="NO"/>
    <n v="1.5592670784823162"/>
    <s v="NO"/>
    <x v="1475"/>
    <n v="64"/>
    <s v="ASALARIADO"/>
    <s v="56+"/>
    <s v="4"/>
  </r>
  <r>
    <n v="1885"/>
    <s v="HOMBRE"/>
    <n v="600000"/>
    <s v="ASALARIADO"/>
    <s v="SECTOR PRIVADO"/>
    <s v="SI"/>
    <s v="NO"/>
    <x v="1"/>
    <n v="53"/>
    <n v="-7.0949295379718516E-2"/>
    <s v="NO"/>
    <n v="0.78293844763380371"/>
    <s v="NO"/>
    <x v="427"/>
    <n v="53"/>
    <s v="ASALARIADO"/>
    <s v="46-55"/>
    <s v="3"/>
  </r>
  <r>
    <n v="1886"/>
    <s v="HOMBRE"/>
    <n v="359544.27"/>
    <s v="CONVENIOS ESPECIALES DE ASEGURADOS VOLUNTARIOS"/>
    <s v="SECTOR PRIVADO"/>
    <s v="SI"/>
    <s v="SI"/>
    <x v="0"/>
    <n v="26"/>
    <n v="-0.36747096811327984"/>
    <s v="NO"/>
    <n v="-1.1225954644489089"/>
    <s v="NO"/>
    <x v="293"/>
    <n v="26"/>
    <s v="CONVENIOS ESPECIALES DE ASEGURADOS VOLUNTARIOS"/>
    <s v="26-35"/>
    <s v="2"/>
  </r>
  <r>
    <n v="1887"/>
    <s v="HOMBRE"/>
    <n v="529650"/>
    <s v="ASALARIADO"/>
    <s v="SECTOR PRIVADO"/>
    <s v="SI"/>
    <s v="NO"/>
    <x v="0"/>
    <n v="55"/>
    <n v="-0.15770247725151687"/>
    <s v="NO"/>
    <n v="0.92408910778807873"/>
    <s v="NO"/>
    <x v="1476"/>
    <n v="55"/>
    <s v="ASALARIADO"/>
    <s v="46-55"/>
    <s v="3"/>
  </r>
  <r>
    <n v="1888"/>
    <s v="HOMBRE"/>
    <n v="406966.63"/>
    <s v="ASALARIADO"/>
    <s v="SECTOR PRIVADO"/>
    <s v="SI"/>
    <s v="NO"/>
    <x v="0"/>
    <n v="37"/>
    <n v="-0.30899135728357274"/>
    <s v="NO"/>
    <n v="-0.3462668336003964"/>
    <s v="NO"/>
    <x v="1477"/>
    <n v="37"/>
    <s v="ASALARIADO"/>
    <s v="36-45"/>
    <s v="2"/>
  </r>
  <r>
    <n v="1889"/>
    <s v="HOMBRE"/>
    <n v="185000"/>
    <s v="ASALARIADO"/>
    <s v="SECTOR PRIVADO"/>
    <s v="SI"/>
    <s v="NO"/>
    <x v="0"/>
    <n v="36"/>
    <n v="-0.58271291267604142"/>
    <s v="NO"/>
    <n v="-0.41684216367753391"/>
    <s v="NO"/>
    <x v="1478"/>
    <n v="36"/>
    <s v="ASALARIADO"/>
    <s v="36-45"/>
    <s v="1"/>
  </r>
  <r>
    <n v="1890"/>
    <s v="MUJER"/>
    <n v="299152.38"/>
    <s v="ASALARIADO"/>
    <s v="SECTOR PUBLICO"/>
    <s v="SI"/>
    <s v="NO"/>
    <x v="0"/>
    <n v="36"/>
    <n v="-0.44194415385246449"/>
    <s v="NO"/>
    <n v="-0.41684216367753391"/>
    <s v="NO"/>
    <x v="1479"/>
    <n v="36"/>
    <s v="ASALARIADO"/>
    <s v="36-45"/>
    <s v="1"/>
  </r>
  <r>
    <n v="1891"/>
    <s v="HOMBRE"/>
    <n v="170502"/>
    <s v="ASALARIADO"/>
    <s v="SECTOR PRIVADO"/>
    <s v="SI"/>
    <s v="NO"/>
    <x v="0"/>
    <n v="64"/>
    <n v="-0.60059134381715484"/>
    <s v="NO"/>
    <n v="1.5592670784823162"/>
    <s v="NO"/>
    <x v="1037"/>
    <n v="64"/>
    <s v="ASALARIADO"/>
    <s v="56+"/>
    <s v="1"/>
  </r>
  <r>
    <n v="1892"/>
    <s v="MUJER"/>
    <n v="758880"/>
    <s v="ASALARIADO"/>
    <s v="SECTOR PRIVADO"/>
    <s v="SI"/>
    <s v="NO"/>
    <x v="0"/>
    <n v="27"/>
    <n v="0.12497601429748577"/>
    <s v="NO"/>
    <n v="-1.0520201343717714"/>
    <s v="NO"/>
    <x v="1480"/>
    <n v="27"/>
    <s v="ASALARIADO"/>
    <s v="26-35"/>
    <s v="4"/>
  </r>
  <r>
    <n v="1893"/>
    <s v="MUJER"/>
    <n v="345600"/>
    <s v="ASALARIADO"/>
    <s v="SECTOR PRIVADO"/>
    <s v="SI"/>
    <s v="NO"/>
    <x v="0"/>
    <n v="23"/>
    <n v="-0.38466655860907889"/>
    <s v="NO"/>
    <n v="-1.3343214546803215"/>
    <s v="NO"/>
    <x v="1481"/>
    <n v="23"/>
    <s v="ASALARIADO"/>
    <s v="18-25"/>
    <s v="2"/>
  </r>
  <r>
    <n v="1894"/>
    <s v="HOMBRE"/>
    <n v="309333.33"/>
    <s v="ASALARIADO"/>
    <s v="SECTOR PRIVADO"/>
    <s v="SI"/>
    <s v="NO"/>
    <x v="1"/>
    <n v="61"/>
    <n v="-0.42938935915484278"/>
    <s v="NO"/>
    <n v="1.3475410882509038"/>
    <s v="NO"/>
    <x v="1482"/>
    <n v="61"/>
    <s v="ASALARIADO"/>
    <s v="56+"/>
    <s v="2"/>
  </r>
  <r>
    <n v="1895"/>
    <s v="MUJER"/>
    <n v="1188000"/>
    <s v="ASALARIADO"/>
    <s v="SECTOR PRIVADO"/>
    <s v="SI"/>
    <s v="NO"/>
    <x v="0"/>
    <n v="27"/>
    <n v="0.65415192623531249"/>
    <s v="NO"/>
    <n v="-1.0520201343717714"/>
    <s v="NO"/>
    <x v="1483"/>
    <n v="27"/>
    <s v="ASALARIADO"/>
    <s v="26-35"/>
    <s v="4"/>
  </r>
  <r>
    <n v="1896"/>
    <s v="MUJER"/>
    <n v="4442960.54"/>
    <s v="ASALARIADO"/>
    <s v="SECTOR PRIVADO"/>
    <s v="SI"/>
    <s v="NO"/>
    <x v="0"/>
    <n v="34"/>
    <n v="4.6680564566140896"/>
    <s v="ATIPICO"/>
    <n v="-0.55799282383180893"/>
    <s v="NO"/>
    <x v="1484"/>
    <n v="34"/>
    <s v="ASALARIADO"/>
    <s v="26-35"/>
    <s v="4"/>
  </r>
  <r>
    <n v="1897"/>
    <s v="HOMBRE"/>
    <n v="451891"/>
    <s v="TRABAJADOR INDEPENDIENTE"/>
    <s v="SECTOR PRIVADO"/>
    <s v="SI"/>
    <s v="NO"/>
    <x v="1"/>
    <n v="46"/>
    <n v="-0.25359218114873316"/>
    <s v="NO"/>
    <n v="0.28891113709384114"/>
    <s v="NO"/>
    <x v="1485"/>
    <n v="46"/>
    <s v="TRABAJADOR INDEPENDIENTE"/>
    <s v="46-55"/>
    <s v="3"/>
  </r>
  <r>
    <n v="1898"/>
    <s v="MUJER"/>
    <n v="1103237"/>
    <s v="ASALARIADO"/>
    <s v="SECTOR PUBLICO"/>
    <s v="SI"/>
    <s v="NO"/>
    <x v="1"/>
    <n v="30"/>
    <n v="0.54962513227654564"/>
    <s v="NO"/>
    <n v="-0.84029414414035897"/>
    <s v="NO"/>
    <x v="1486"/>
    <n v="30"/>
    <s v="ASALARIADO"/>
    <s v="26-35"/>
    <s v="4"/>
  </r>
  <r>
    <n v="1899"/>
    <s v="HOMBRE"/>
    <n v="387468"/>
    <s v="ASALARIADO"/>
    <s v="SECTOR PUBLICO"/>
    <s v="SI"/>
    <s v="NO"/>
    <x v="0"/>
    <n v="32"/>
    <n v="-0.33303639203326574"/>
    <s v="NO"/>
    <n v="-0.69914348398608395"/>
    <s v="NO"/>
    <x v="1487"/>
    <n v="32"/>
    <s v="ASALARIADO"/>
    <s v="26-35"/>
    <s v="2"/>
  </r>
  <r>
    <n v="1900"/>
    <s v="MUJER"/>
    <n v="594092"/>
    <s v="TRABAJADOR INDEPENDIENTE"/>
    <s v="SECTOR PRIVADO"/>
    <s v="SI"/>
    <s v="NO"/>
    <x v="0"/>
    <n v="57"/>
    <n v="-7.8234836225469548E-2"/>
    <s v="NO"/>
    <n v="1.0652397679423538"/>
    <s v="NO"/>
    <x v="325"/>
    <n v="57"/>
    <s v="TRABAJADOR INDEPENDIENTE"/>
    <s v="56+"/>
    <s v="3"/>
  </r>
  <r>
    <n v="1901"/>
    <s v="MUJER"/>
    <n v="299647"/>
    <s v="ASEGURADO VOLUNTARIO"/>
    <s v="SECTOR PRIVADO"/>
    <s v="SI"/>
    <s v="NO"/>
    <x v="0"/>
    <n v="78"/>
    <n v="-0.44133420561056785"/>
    <s v="NO"/>
    <n v="2.5473216995622412"/>
    <s v="ATIPICO"/>
    <x v="65"/>
    <n v="78"/>
    <s v="ASEGURADO VOLUNTARIO"/>
    <s v="56+"/>
    <s v="1"/>
  </r>
  <r>
    <n v="1902"/>
    <s v="HOMBRE"/>
    <n v="340566"/>
    <s v="TRABAJADOR INDEPENDIENTE"/>
    <s v="SECTOR PRIVADO"/>
    <s v="SI"/>
    <s v="SI"/>
    <x v="0"/>
    <n v="32"/>
    <n v="-0.3908743129451504"/>
    <s v="NO"/>
    <n v="-0.69914348398608395"/>
    <s v="NO"/>
    <x v="1488"/>
    <n v="32"/>
    <s v="TRABAJADOR INDEPENDIENTE"/>
    <s v="26-35"/>
    <s v="2"/>
  </r>
  <r>
    <n v="1903"/>
    <s v="HOMBRE"/>
    <n v="539000"/>
    <s v="ASALARIADO"/>
    <s v="SECTOR PRIVADO"/>
    <s v="SI"/>
    <s v="SI"/>
    <x v="0"/>
    <n v="36"/>
    <n v="-0.14617238129556356"/>
    <s v="NO"/>
    <n v="-0.41684216367753391"/>
    <s v="NO"/>
    <x v="1489"/>
    <n v="36"/>
    <s v="ASALARIADO"/>
    <s v="36-45"/>
    <s v="3"/>
  </r>
  <r>
    <n v="1904"/>
    <s v="MUJER"/>
    <n v="298155"/>
    <s v="ASEGURADO VOLUNTARIO"/>
    <s v="SECTOR PRIVADO"/>
    <s v="SI"/>
    <s v="NO"/>
    <x v="1"/>
    <n v="54"/>
    <n v="-0.44317408830214883"/>
    <s v="NO"/>
    <n v="0.85351377771094117"/>
    <s v="NO"/>
    <x v="101"/>
    <n v="54"/>
    <s v="ASEGURADO VOLUNTARIO"/>
    <s v="46-55"/>
    <s v="1"/>
  </r>
  <r>
    <n v="1905"/>
    <s v="HOMBRE"/>
    <n v="278030"/>
    <s v="CONVENIOS ESPECIALES DE TRABAJADORES INDEPENDIENTES"/>
    <s v="SECTOR PRIVADO"/>
    <s v="SI"/>
    <s v="SI"/>
    <x v="0"/>
    <n v="54"/>
    <n v="-0.46799154082766331"/>
    <s v="NO"/>
    <n v="0.85351377771094117"/>
    <s v="NO"/>
    <x v="20"/>
    <n v="54"/>
    <s v="CONVENIOS ESPECIALES DE TRABAJADORES INDEPENDIENTES"/>
    <s v="46-55"/>
    <s v="1"/>
  </r>
  <r>
    <n v="1906"/>
    <s v="MUJER"/>
    <n v="653122.46"/>
    <s v="ASALARIADO"/>
    <s v="SECTOR PRIVADO"/>
    <s v="SI"/>
    <s v="NO"/>
    <x v="0"/>
    <n v="29"/>
    <n v="-5.4405187790457421E-3"/>
    <s v="NO"/>
    <n v="-0.91086947421749642"/>
    <s v="NO"/>
    <x v="1490"/>
    <n v="29"/>
    <s v="ASALARIADO"/>
    <s v="26-35"/>
    <s v="3"/>
  </r>
  <r>
    <n v="1907"/>
    <s v="MUJER"/>
    <n v="899559"/>
    <s v="ASALARIADO"/>
    <s v="SECTOR PUBLICO"/>
    <s v="SI"/>
    <s v="NO"/>
    <x v="0"/>
    <n v="51"/>
    <n v="0.29845648156888194"/>
    <s v="NO"/>
    <n v="0.64178778747952869"/>
    <s v="NO"/>
    <x v="1491"/>
    <n v="51"/>
    <s v="ASALARIADO"/>
    <s v="46-55"/>
    <s v="4"/>
  </r>
  <r>
    <n v="1908"/>
    <s v="HOMBRE"/>
    <n v="374003.1"/>
    <s v="ASALARIADO"/>
    <s v="SECTOR PRIVADO"/>
    <s v="SI"/>
    <s v="NO"/>
    <x v="0"/>
    <n v="38"/>
    <n v="-0.3496408400586471"/>
    <s v="NO"/>
    <n v="-0.27569150352325889"/>
    <s v="NO"/>
    <x v="1492"/>
    <n v="38"/>
    <s v="ASALARIADO"/>
    <s v="36-45"/>
    <s v="2"/>
  </r>
  <r>
    <n v="1909"/>
    <s v="HOMBRE"/>
    <n v="297046"/>
    <s v="ASEGURADO VOLUNTARIO"/>
    <s v="SECTOR PRIVADO"/>
    <s v="SI"/>
    <s v="NO"/>
    <x v="0"/>
    <n v="67"/>
    <n v="-0.44454166866740574"/>
    <s v="NO"/>
    <n v="1.7709930687137287"/>
    <s v="NO"/>
    <x v="31"/>
    <n v="67"/>
    <s v="ASEGURADO VOLUNTARIO"/>
    <s v="56+"/>
    <s v="1"/>
  </r>
  <r>
    <n v="1910"/>
    <s v="MUJER"/>
    <n v="1150000"/>
    <s v="ASALARIADO"/>
    <s v="SECTOR PRIVADO"/>
    <s v="SI"/>
    <s v="NO"/>
    <x v="0"/>
    <n v="32"/>
    <n v="0.60729164320576967"/>
    <s v="NO"/>
    <n v="-0.69914348398608395"/>
    <s v="NO"/>
    <x v="506"/>
    <n v="32"/>
    <s v="ASALARIADO"/>
    <s v="26-35"/>
    <s v="4"/>
  </r>
  <r>
    <n v="1911"/>
    <s v="HOMBRE"/>
    <n v="51833.33"/>
    <s v="ASALARIADO"/>
    <s v="SECTOR PRIVADO"/>
    <s v="SI"/>
    <s v="NO"/>
    <x v="0"/>
    <n v="37"/>
    <n v="-0.74692943494713959"/>
    <s v="NO"/>
    <n v="-0.3462668336003964"/>
    <s v="NO"/>
    <x v="1493"/>
    <n v="37"/>
    <s v="ASALARIADO"/>
    <s v="36-45"/>
    <s v="1"/>
  </r>
  <r>
    <n v="1912"/>
    <s v="HOMBRE"/>
    <n v="225024.95"/>
    <s v="ASALARIADO"/>
    <s v="SECTOR PRIVADO"/>
    <s v="SI"/>
    <s v="NO"/>
    <x v="0"/>
    <n v="19"/>
    <n v="-0.53335553148542825"/>
    <s v="NO"/>
    <n v="-1.6166227749888715"/>
    <s v="NO"/>
    <x v="1494"/>
    <n v="19"/>
    <s v="ASALARIADO"/>
    <s v="18-25"/>
    <s v="1"/>
  </r>
  <r>
    <n v="1913"/>
    <s v="HOMBRE"/>
    <n v="704330"/>
    <s v="ASALARIADO"/>
    <s v="SECTOR PUBLICO"/>
    <s v="SI"/>
    <s v="NO"/>
    <x v="0"/>
    <n v="32"/>
    <n v="5.7706844843234177E-2"/>
    <s v="NO"/>
    <n v="-0.69914348398608395"/>
    <s v="NO"/>
    <x v="1495"/>
    <n v="32"/>
    <s v="ASALARIADO"/>
    <s v="26-35"/>
    <s v="4"/>
  </r>
  <r>
    <n v="1914"/>
    <s v="MUJER"/>
    <n v="277520"/>
    <s v="ASALARIADO"/>
    <s v="SECTOR PRIVADO"/>
    <s v="SI"/>
    <s v="SI"/>
    <x v="0"/>
    <n v="46"/>
    <n v="-0.46862045515253348"/>
    <s v="NO"/>
    <n v="0.28891113709384114"/>
    <s v="NO"/>
    <x v="1496"/>
    <n v="46"/>
    <s v="ASALARIADO"/>
    <s v="46-55"/>
    <s v="1"/>
  </r>
  <r>
    <n v="1915"/>
    <s v="MUJER"/>
    <n v="1610392"/>
    <s v="ASALARIADO"/>
    <s v="SECTOR PUBLICO"/>
    <s v="SI"/>
    <s v="NO"/>
    <x v="0"/>
    <n v="46"/>
    <n v="1.1750311017462243"/>
    <s v="NO"/>
    <n v="0.28891113709384114"/>
    <s v="NO"/>
    <x v="1497"/>
    <n v="46"/>
    <s v="ASALARIADO"/>
    <s v="46-55"/>
    <s v="4"/>
  </r>
  <r>
    <n v="1916"/>
    <s v="MUJER"/>
    <n v="280000"/>
    <s v="ASALARIADO"/>
    <s v="SECTOR PRIVADO"/>
    <s v="SI"/>
    <s v="NO"/>
    <x v="0"/>
    <n v="38"/>
    <n v="-0.46556220510218438"/>
    <s v="NO"/>
    <n v="-0.27569150352325889"/>
    <s v="NO"/>
    <x v="327"/>
    <n v="38"/>
    <s v="ASALARIADO"/>
    <s v="36-45"/>
    <s v="1"/>
  </r>
  <r>
    <n v="1917"/>
    <s v="HOMBRE"/>
    <n v="322500"/>
    <s v="ASALARIADO"/>
    <s v="SECTOR PRIVADO"/>
    <s v="SI"/>
    <s v="NO"/>
    <x v="1"/>
    <n v="46"/>
    <n v="-0.41315267802966937"/>
    <s v="NO"/>
    <n v="0.28891113709384114"/>
    <s v="NO"/>
    <x v="1498"/>
    <n v="46"/>
    <s v="ASALARIADO"/>
    <s v="46-55"/>
    <s v="2"/>
  </r>
  <r>
    <n v="1918"/>
    <s v="HOMBRE"/>
    <n v="3599311.8"/>
    <s v="ASALARIADO"/>
    <s v="SECTOR PUBLICO"/>
    <s v="SI"/>
    <s v="NO"/>
    <x v="0"/>
    <n v="60"/>
    <n v="3.6276980688794267"/>
    <s v="ATIPICO"/>
    <n v="1.2769657581737661"/>
    <s v="NO"/>
    <x v="1499"/>
    <n v="60"/>
    <s v="ASALARIADO"/>
    <s v="56+"/>
    <s v="4"/>
  </r>
  <r>
    <n v="1919"/>
    <s v="MUJER"/>
    <n v="512557.9"/>
    <s v="ASALARIADO"/>
    <s v="SECTOR PRIVADO"/>
    <s v="SI"/>
    <s v="NO"/>
    <x v="0"/>
    <n v="35"/>
    <n v="-0.17877986260860235"/>
    <s v="NO"/>
    <n v="-0.48741749375467142"/>
    <s v="NO"/>
    <x v="1500"/>
    <n v="35"/>
    <s v="ASALARIADO"/>
    <s v="26-35"/>
    <s v="3"/>
  </r>
  <r>
    <n v="1920"/>
    <s v="MUJER"/>
    <n v="500000"/>
    <s v="ASALARIADO"/>
    <s v="SECTOR PRIVADO"/>
    <s v="SI"/>
    <s v="NO"/>
    <x v="0"/>
    <n v="57"/>
    <n v="-0.19426582966798911"/>
    <s v="NO"/>
    <n v="1.0652397679423538"/>
    <s v="NO"/>
    <x v="211"/>
    <n v="57"/>
    <s v="ASALARIADO"/>
    <s v="56+"/>
    <s v="3"/>
  </r>
  <r>
    <n v="1921"/>
    <s v="HOMBRE"/>
    <n v="1744445"/>
    <s v="ASALARIADO"/>
    <s v="SECTOR PUBLICO"/>
    <s v="SI"/>
    <s v="NO"/>
    <x v="0"/>
    <n v="40"/>
    <n v="1.3403406154556796"/>
    <s v="NO"/>
    <n v="-0.13454084336898386"/>
    <s v="NO"/>
    <x v="1501"/>
    <n v="40"/>
    <s v="ASALARIADO"/>
    <s v="36-45"/>
    <s v="4"/>
  </r>
  <r>
    <n v="1922"/>
    <s v="MUJER"/>
    <n v="357576.42"/>
    <s v="ASALARIADO"/>
    <s v="SECTOR PRIVADO"/>
    <s v="SI"/>
    <s v="NO"/>
    <x v="0"/>
    <n v="35"/>
    <n v="-0.36989765253327161"/>
    <s v="NO"/>
    <n v="-0.48741749375467142"/>
    <s v="NO"/>
    <x v="1502"/>
    <n v="35"/>
    <s v="ASALARIADO"/>
    <s v="26-35"/>
    <s v="2"/>
  </r>
  <r>
    <n v="1923"/>
    <s v="HOMBRE"/>
    <n v="2724750"/>
    <s v="ASALARIADO"/>
    <s v="SECTOR PRIVADO"/>
    <s v="SI"/>
    <s v="NO"/>
    <x v="0"/>
    <n v="25"/>
    <n v="2.5492187669103106"/>
    <s v="ATIPICO"/>
    <n v="-1.1931707945260464"/>
    <s v="NO"/>
    <x v="1503"/>
    <n v="25"/>
    <s v="ASALARIADO"/>
    <s v="18-25"/>
    <s v="4"/>
  </r>
  <r>
    <n v="1924"/>
    <s v="HOMBRE"/>
    <n v="655672"/>
    <s v="ASEGURADO VOLUNTARIO"/>
    <s v="SECTOR PRIVADO"/>
    <s v="SI"/>
    <s v="NO"/>
    <x v="0"/>
    <n v="58"/>
    <n v="-2.2965144107525226E-3"/>
    <s v="NO"/>
    <n v="1.1358150980194912"/>
    <s v="NO"/>
    <x v="1504"/>
    <n v="58"/>
    <s v="ASEGURADO VOLUNTARIO"/>
    <s v="56+"/>
    <s v="3"/>
  </r>
  <r>
    <n v="1925"/>
    <s v="HOMBRE"/>
    <n v="1257384"/>
    <s v="PENSIONADOS EN SU PROPIO SISTEMA"/>
    <s v="SECTOR PUBLICO"/>
    <s v="SI"/>
    <s v="NO"/>
    <x v="0"/>
    <n v="68"/>
    <n v="0.7397138703858861"/>
    <s v="NO"/>
    <n v="1.8415683987908662"/>
    <s v="NO"/>
    <x v="1505"/>
    <n v="68"/>
    <s v="PENSIONADOS EN SU PROPIO SISTEMA"/>
    <s v="56+"/>
    <s v="4"/>
  </r>
  <r>
    <n v="1926"/>
    <s v="HOMBRE"/>
    <n v="385460.82"/>
    <s v="ASALARIADO"/>
    <s v="SECTOR PRIVADO"/>
    <s v="SI"/>
    <s v="NO"/>
    <x v="0"/>
    <n v="20"/>
    <n v="-0.33551157684619304"/>
    <s v="NO"/>
    <n v="-1.5460474449117341"/>
    <s v="NO"/>
    <x v="1506"/>
    <n v="20"/>
    <s v="ASALARIADO"/>
    <s v="18-25"/>
    <s v="2"/>
  </r>
  <r>
    <n v="1927"/>
    <s v="HOMBRE"/>
    <n v="454461.58"/>
    <s v="ASALARIADO"/>
    <s v="SECTOR PRIVADO"/>
    <s v="SI"/>
    <s v="NO"/>
    <x v="1"/>
    <n v="29"/>
    <n v="-0.25042223098162575"/>
    <s v="NO"/>
    <n v="-0.91086947421749642"/>
    <s v="NO"/>
    <x v="1507"/>
    <n v="29"/>
    <s v="ASALARIADO"/>
    <s v="26-35"/>
    <s v="3"/>
  </r>
  <r>
    <n v="1928"/>
    <s v="MUJER"/>
    <n v="277402"/>
    <s v="ASALARIADO"/>
    <s v="SECTOR PRIVADO"/>
    <s v="SI"/>
    <s v="NO"/>
    <x v="0"/>
    <n v="41"/>
    <n v="-0.46876596866299364"/>
    <s v="NO"/>
    <n v="-6.3965513291846368E-2"/>
    <s v="NO"/>
    <x v="1508"/>
    <n v="41"/>
    <s v="ASALARIADO"/>
    <s v="36-45"/>
    <s v="1"/>
  </r>
  <r>
    <n v="1929"/>
    <s v="HOMBRE"/>
    <n v="297046"/>
    <s v="TRABAJADOR INDEPENDIENTE"/>
    <s v="SECTOR PRIVADO"/>
    <s v="SI"/>
    <s v="NO"/>
    <x v="1"/>
    <n v="27"/>
    <n v="-0.44454166866740574"/>
    <s v="NO"/>
    <n v="-1.0520201343717714"/>
    <s v="NO"/>
    <x v="31"/>
    <n v="27"/>
    <s v="TRABAJADOR INDEPENDIENTE"/>
    <s v="26-35"/>
    <s v="1"/>
  </r>
  <r>
    <n v="1930"/>
    <s v="HOMBRE"/>
    <n v="1541263.51"/>
    <s v="ASALARIADO"/>
    <s v="SECTOR PRIVADO"/>
    <s v="SI"/>
    <s v="NO"/>
    <x v="0"/>
    <n v="46"/>
    <n v="1.0897842436724106"/>
    <s v="NO"/>
    <n v="0.28891113709384114"/>
    <s v="NO"/>
    <x v="1509"/>
    <n v="46"/>
    <s v="ASALARIADO"/>
    <s v="46-55"/>
    <s v="4"/>
  </r>
  <r>
    <n v="1931"/>
    <s v="MUJER"/>
    <n v="1017485"/>
    <s v="TRABAJADOR INDEPENDIENTE"/>
    <s v="SECTOR PRIVADO"/>
    <s v="SI"/>
    <s v="NO"/>
    <x v="0"/>
    <n v="53"/>
    <n v="0.44387873779366788"/>
    <s v="NO"/>
    <n v="0.78293844763380371"/>
    <s v="NO"/>
    <x v="1510"/>
    <n v="53"/>
    <s v="TRABAJADOR INDEPENDIENTE"/>
    <s v="46-55"/>
    <s v="4"/>
  </r>
  <r>
    <n v="1932"/>
    <s v="HOMBRE"/>
    <n v="1854952.25"/>
    <s v="ASALARIADO"/>
    <s v="SECTOR PRIVADO"/>
    <s v="SI"/>
    <s v="NO"/>
    <x v="0"/>
    <n v="33"/>
    <n v="1.4766143262929545"/>
    <s v="NO"/>
    <n v="-0.62856815390894638"/>
    <s v="NO"/>
    <x v="1511"/>
    <n v="33"/>
    <s v="ASALARIADO"/>
    <s v="26-35"/>
    <s v="4"/>
  </r>
  <r>
    <n v="1933"/>
    <s v="HOMBRE"/>
    <n v="315617"/>
    <s v="ASEGURADO VOLUNTARIO"/>
    <s v="SECTOR PRIVADO"/>
    <s v="SI"/>
    <s v="NO"/>
    <x v="0"/>
    <n v="56"/>
    <n v="-0.42164055508473103"/>
    <s v="NO"/>
    <n v="0.99466443786521619"/>
    <s v="NO"/>
    <x v="727"/>
    <n v="56"/>
    <s v="ASEGURADO VOLUNTARIO"/>
    <s v="56+"/>
    <s v="2"/>
  </r>
  <r>
    <n v="1934"/>
    <s v="MUJER"/>
    <n v="310124"/>
    <s v="TRABAJADOR INDEPENDIENTE"/>
    <s v="SECTOR PRIVADO"/>
    <s v="SI"/>
    <s v="NO"/>
    <x v="1"/>
    <n v="59"/>
    <n v="-0.42841433231318576"/>
    <s v="NO"/>
    <n v="1.2063904280966287"/>
    <s v="NO"/>
    <x v="97"/>
    <n v="59"/>
    <s v="TRABAJADOR INDEPENDIENTE"/>
    <s v="56+"/>
    <s v="2"/>
  </r>
  <r>
    <n v="1935"/>
    <s v="HOMBRE"/>
    <n v="240000"/>
    <s v="ASALARIADO"/>
    <s v="SECTOR PRIVADO"/>
    <s v="SI"/>
    <s v="NO"/>
    <x v="0"/>
    <n v="39"/>
    <n v="-0.5148888188174926"/>
    <s v="NO"/>
    <n v="-0.20511617344612137"/>
    <s v="NO"/>
    <x v="577"/>
    <n v="39"/>
    <s v="ASALARIADO"/>
    <s v="36-45"/>
    <s v="1"/>
  </r>
  <r>
    <n v="1936"/>
    <s v="MUJER"/>
    <n v="446061.6"/>
    <s v="ASALARIADO"/>
    <s v="SECTOR PRIVADO"/>
    <s v="SI"/>
    <s v="NO"/>
    <x v="1"/>
    <n v="59"/>
    <n v="-0.26078079519853364"/>
    <s v="NO"/>
    <n v="1.2063904280966287"/>
    <s v="NO"/>
    <x v="1512"/>
    <n v="59"/>
    <s v="ASALARIADO"/>
    <s v="56+"/>
    <s v="3"/>
  </r>
  <r>
    <n v="1937"/>
    <s v="HOMBRE"/>
    <n v="566297"/>
    <s v="TRABAJADOR INDEPENDIENTE"/>
    <s v="SECTOR PRIVADO"/>
    <s v="SI"/>
    <s v="NO"/>
    <x v="0"/>
    <n v="49"/>
    <n v="-0.11251066693089436"/>
    <s v="NO"/>
    <n v="0.50063712732525367"/>
    <s v="NO"/>
    <x v="1513"/>
    <n v="49"/>
    <s v="TRABAJADOR INDEPENDIENTE"/>
    <s v="46-55"/>
    <s v="3"/>
  </r>
  <r>
    <n v="1938"/>
    <s v="MUJER"/>
    <n v="50000"/>
    <s v="ASALARIADO"/>
    <s v="SECTOR PRIVADO"/>
    <s v="SI"/>
    <s v="NO"/>
    <x v="1"/>
    <n v="21"/>
    <n v="-0.74919023396520668"/>
    <s v="NO"/>
    <n v="-1.4754721148345964"/>
    <s v="NO"/>
    <x v="1402"/>
    <n v="21"/>
    <s v="ASALARIADO"/>
    <s v="18-25"/>
    <s v="1"/>
  </r>
  <r>
    <n v="1939"/>
    <s v="MUJER"/>
    <n v="394998"/>
    <s v="ASALARIADO"/>
    <s v="SECTOR PRIVADO"/>
    <s v="SI"/>
    <s v="NO"/>
    <x v="0"/>
    <n v="29"/>
    <n v="-0.32375065700135897"/>
    <s v="NO"/>
    <n v="-0.91086947421749642"/>
    <s v="NO"/>
    <x v="1514"/>
    <n v="29"/>
    <s v="ASALARIADO"/>
    <s v="26-35"/>
    <s v="2"/>
  </r>
  <r>
    <n v="1940"/>
    <s v="MUJER"/>
    <n v="320000"/>
    <s v="ASALARIADO"/>
    <s v="SECTOR PRIVADO"/>
    <s v="SI"/>
    <s v="NO"/>
    <x v="0"/>
    <n v="27"/>
    <n v="-0.41623559138687616"/>
    <s v="NO"/>
    <n v="-1.0520201343717714"/>
    <s v="NO"/>
    <x v="848"/>
    <n v="27"/>
    <s v="ASALARIADO"/>
    <s v="26-35"/>
    <s v="2"/>
  </r>
  <r>
    <n v="1941"/>
    <s v="HOMBRE"/>
    <n v="953728.87"/>
    <s v="ASALARIADO"/>
    <s v="SECTOR PRIVADO"/>
    <s v="SI"/>
    <s v="NO"/>
    <x v="0"/>
    <n v="60"/>
    <n v="0.36525688788134353"/>
    <s v="NO"/>
    <n v="1.2769657581737661"/>
    <s v="NO"/>
    <x v="1515"/>
    <n v="60"/>
    <s v="ASALARIADO"/>
    <s v="56+"/>
    <s v="4"/>
  </r>
  <r>
    <n v="1942"/>
    <s v="HOMBRE"/>
    <n v="507443.6"/>
    <s v="ASALARIADO"/>
    <s v="SECTOR PRIVADO"/>
    <s v="SI"/>
    <s v="NO"/>
    <x v="0"/>
    <n v="20"/>
    <n v="-0.18508664012170742"/>
    <s v="NO"/>
    <n v="-1.5460474449117341"/>
    <s v="NO"/>
    <x v="1516"/>
    <n v="20"/>
    <s v="ASALARIADO"/>
    <s v="18-25"/>
    <s v="3"/>
  </r>
  <r>
    <n v="1943"/>
    <s v="MUJER"/>
    <n v="995680"/>
    <s v="ASALARIADO"/>
    <s v="SECTOR PUBLICO"/>
    <s v="SI"/>
    <s v="NO"/>
    <x v="0"/>
    <n v="35"/>
    <n v="0.41698956749211052"/>
    <s v="NO"/>
    <n v="-0.48741749375467142"/>
    <s v="NO"/>
    <x v="1517"/>
    <n v="35"/>
    <s v="ASALARIADO"/>
    <s v="26-35"/>
    <s v="4"/>
  </r>
  <r>
    <n v="1944"/>
    <s v="HOMBRE"/>
    <n v="278030"/>
    <s v="CONVENIOS ESPECIALES DE TRABAJADORES INDEPENDIENTES"/>
    <s v="SECTOR PRIVADO"/>
    <s v="SI"/>
    <s v="NO"/>
    <x v="0"/>
    <n v="64"/>
    <n v="-0.46799154082766331"/>
    <s v="NO"/>
    <n v="1.5592670784823162"/>
    <s v="NO"/>
    <x v="20"/>
    <n v="64"/>
    <s v="CONVENIOS ESPECIALES DE TRABAJADORES INDEPENDIENTES"/>
    <s v="56+"/>
    <s v="1"/>
  </r>
  <r>
    <n v="1945"/>
    <s v="HOMBRE"/>
    <n v="340100.8"/>
    <s v="ASALARIADO"/>
    <s v="SECTOR PRIVADO"/>
    <s v="SI"/>
    <s v="NO"/>
    <x v="0"/>
    <n v="22"/>
    <n v="-0.39144798146265947"/>
    <s v="NO"/>
    <n v="-1.4048967847574589"/>
    <s v="NO"/>
    <x v="1518"/>
    <n v="22"/>
    <s v="ASALARIADO"/>
    <s v="18-25"/>
    <s v="2"/>
  </r>
  <r>
    <n v="1946"/>
    <s v="HOMBRE"/>
    <n v="889976.5"/>
    <s v="ASALARIADO"/>
    <s v="SECTOR PUBLICO"/>
    <s v="SI"/>
    <s v="NO"/>
    <x v="0"/>
    <n v="30"/>
    <n v="0.28663967467070839"/>
    <s v="NO"/>
    <n v="-0.84029414414035897"/>
    <s v="NO"/>
    <x v="1519"/>
    <n v="30"/>
    <s v="ASALARIADO"/>
    <s v="26-35"/>
    <s v="4"/>
  </r>
  <r>
    <n v="1947"/>
    <s v="HOMBRE"/>
    <n v="558420.11"/>
    <s v="ASALARIADO"/>
    <s v="SECTOR PRIVADO"/>
    <s v="SI"/>
    <s v="NO"/>
    <x v="0"/>
    <n v="26"/>
    <n v="-0.12222417468859373"/>
    <s v="NO"/>
    <n v="-1.1225954644489089"/>
    <s v="NO"/>
    <x v="1520"/>
    <n v="26"/>
    <s v="ASALARIADO"/>
    <s v="26-35"/>
    <s v="3"/>
  </r>
  <r>
    <n v="1948"/>
    <s v="HOMBRE"/>
    <n v="478452"/>
    <s v="TRABAJADOR INDEPENDIENTE"/>
    <s v="SECTOR PRIVADO"/>
    <s v="SI"/>
    <s v="SI"/>
    <x v="0"/>
    <n v="49"/>
    <n v="-0.22083807647642564"/>
    <s v="NO"/>
    <n v="0.50063712732525367"/>
    <s v="NO"/>
    <x v="257"/>
    <n v="49"/>
    <s v="TRABAJADOR INDEPENDIENTE"/>
    <s v="46-55"/>
    <s v="3"/>
  </r>
  <r>
    <n v="1949"/>
    <s v="MUJER"/>
    <n v="594092"/>
    <s v="TRABAJADOR INDEPENDIENTE"/>
    <s v="SECTOR PRIVADO"/>
    <s v="SI"/>
    <s v="NO"/>
    <x v="1"/>
    <n v="54"/>
    <n v="-7.8234836225469548E-2"/>
    <s v="NO"/>
    <n v="0.85351377771094117"/>
    <s v="NO"/>
    <x v="325"/>
    <n v="54"/>
    <s v="TRABAJADOR INDEPENDIENTE"/>
    <s v="46-55"/>
    <s v="3"/>
  </r>
  <r>
    <n v="1950"/>
    <s v="MUJER"/>
    <n v="1281095"/>
    <s v="ASALARIADO"/>
    <s v="SECTOR PUBLICO"/>
    <s v="SI"/>
    <s v="NO"/>
    <x v="1"/>
    <n v="43"/>
    <n v="0.76895345383097802"/>
    <s v="NO"/>
    <n v="7.7185146862428639E-2"/>
    <s v="NO"/>
    <x v="1521"/>
    <n v="43"/>
    <s v="ASALARIADO"/>
    <s v="36-45"/>
    <s v="4"/>
  </r>
  <r>
    <n v="1951"/>
    <s v="HOMBRE"/>
    <n v="610146"/>
    <s v="ASEGURADO VOLUNTARIO"/>
    <s v="SECTOR PRIVADO"/>
    <s v="SI"/>
    <s v="NO"/>
    <x v="0"/>
    <n v="49"/>
    <n v="-5.8437599810830583E-2"/>
    <s v="NO"/>
    <n v="0.50063712732525367"/>
    <s v="NO"/>
    <x v="1522"/>
    <n v="49"/>
    <s v="ASEGURADO VOLUNTARIO"/>
    <s v="46-55"/>
    <s v="3"/>
  </r>
  <r>
    <n v="1952"/>
    <s v="HOMBRE"/>
    <n v="278030"/>
    <s v="CONVENIOS ESPECIALES DE TRABAJADORES INDEPENDIENTES"/>
    <s v="SECTOR PRIVADO"/>
    <s v="SI"/>
    <s v="NO"/>
    <x v="0"/>
    <n v="55"/>
    <n v="-0.46799154082766331"/>
    <s v="NO"/>
    <n v="0.92408910778807873"/>
    <s v="NO"/>
    <x v="20"/>
    <n v="55"/>
    <s v="CONVENIOS ESPECIALES DE TRABAJADORES INDEPENDIENTES"/>
    <s v="46-55"/>
    <s v="1"/>
  </r>
  <r>
    <n v="1953"/>
    <s v="MUJER"/>
    <n v="752666"/>
    <s v="ASALARIADO"/>
    <s v="SECTOR PRIVADO"/>
    <s v="SI"/>
    <s v="NO"/>
    <x v="0"/>
    <n v="31"/>
    <n v="0.11731312485681264"/>
    <s v="NO"/>
    <n v="-0.7697188140632214"/>
    <s v="NO"/>
    <x v="1523"/>
    <n v="31"/>
    <s v="ASALARIADO"/>
    <s v="26-35"/>
    <s v="4"/>
  </r>
  <r>
    <n v="1954"/>
    <s v="HOMBRE"/>
    <n v="96000"/>
    <s v="ASALARIADO"/>
    <s v="SECTOR PRIVADO"/>
    <s v="SI"/>
    <s v="SI"/>
    <x v="0"/>
    <n v="47"/>
    <n v="-0.69246462819260224"/>
    <s v="NO"/>
    <n v="0.35948646717097865"/>
    <s v="NO"/>
    <x v="1524"/>
    <n v="47"/>
    <s v="ASALARIADO"/>
    <s v="46-55"/>
    <s v="1"/>
  </r>
  <r>
    <n v="1955"/>
    <s v="MUJER"/>
    <n v="363604.49"/>
    <s v="ASALARIADO"/>
    <s v="SECTOR PRIVADO"/>
    <s v="SI"/>
    <s v="NO"/>
    <x v="0"/>
    <n v="21"/>
    <n v="-0.3624640455248006"/>
    <s v="NO"/>
    <n v="-1.4754721148345964"/>
    <s v="NO"/>
    <x v="1525"/>
    <n v="21"/>
    <s v="ASALARIADO"/>
    <s v="18-25"/>
    <s v="2"/>
  </r>
  <r>
    <n v="1956"/>
    <s v="HOMBRE"/>
    <n v="1094727.6000000001"/>
    <s v="PENSIONADOS EN SU PROPIO SISTEMA"/>
    <s v="SECTOR PUBLICO"/>
    <s v="SI"/>
    <s v="NO"/>
    <x v="0"/>
    <n v="70"/>
    <n v="0.5391316351078197"/>
    <s v="NO"/>
    <n v="1.9827190589451413"/>
    <s v="ATIPICO"/>
    <x v="1526"/>
    <n v="70"/>
    <s v="PENSIONADOS EN SU PROPIO SISTEMA"/>
    <s v="56+"/>
    <s v="4"/>
  </r>
  <r>
    <n v="1957"/>
    <s v="MUJER"/>
    <n v="297046"/>
    <s v="ASEGURADO VOLUNTARIO"/>
    <s v="SECTOR PRIVADO"/>
    <s v="SI"/>
    <s v="NO"/>
    <x v="0"/>
    <n v="25"/>
    <n v="-0.44454166866740574"/>
    <s v="NO"/>
    <n v="-1.1931707945260464"/>
    <s v="NO"/>
    <x v="31"/>
    <n v="25"/>
    <s v="ASEGURADO VOLUNTARIO"/>
    <s v="18-25"/>
    <s v="1"/>
  </r>
  <r>
    <n v="1958"/>
    <s v="HOMBRE"/>
    <n v="297046"/>
    <s v="ASEGURADO VOLUNTARIO"/>
    <s v="SECTOR PRIVADO"/>
    <s v="SI"/>
    <s v="NO"/>
    <x v="0"/>
    <n v="45"/>
    <n v="-0.44454166866740574"/>
    <s v="NO"/>
    <n v="0.21833580701670366"/>
    <s v="NO"/>
    <x v="31"/>
    <n v="45"/>
    <s v="ASEGURADO VOLUNTARIO"/>
    <s v="36-45"/>
    <s v="1"/>
  </r>
  <r>
    <n v="1959"/>
    <s v="MUJER"/>
    <n v="350899.48"/>
    <s v="ASALARIADO"/>
    <s v="SECTOR PRIVADO"/>
    <s v="SI"/>
    <s v="SI"/>
    <x v="0"/>
    <n v="38"/>
    <n v="-0.37813142353777884"/>
    <s v="NO"/>
    <n v="-0.27569150352325889"/>
    <s v="NO"/>
    <x v="1527"/>
    <n v="38"/>
    <s v="ASALARIADO"/>
    <s v="36-45"/>
    <s v="2"/>
  </r>
  <r>
    <n v="1960"/>
    <s v="HOMBRE"/>
    <n v="639148"/>
    <s v="TRABAJADOR INDEPENDIENTE"/>
    <s v="SECTOR PRIVADO"/>
    <s v="SI"/>
    <s v="NO"/>
    <x v="1"/>
    <n v="50"/>
    <n v="-2.2673338536546354E-2"/>
    <s v="NO"/>
    <n v="0.57121245740239113"/>
    <s v="NO"/>
    <x v="191"/>
    <n v="50"/>
    <s v="TRABAJADOR INDEPENDIENTE"/>
    <s v="46-55"/>
    <s v="3"/>
  </r>
  <r>
    <n v="1961"/>
    <s v="MUJER"/>
    <n v="798237"/>
    <s v="ASALARIADO"/>
    <s v="SECTOR PUBLICO"/>
    <s v="SI"/>
    <s v="NO"/>
    <x v="1"/>
    <n v="36"/>
    <n v="0.17350970269732044"/>
    <s v="NO"/>
    <n v="-0.41684216367753391"/>
    <s v="NO"/>
    <x v="1528"/>
    <n v="36"/>
    <s v="ASALARIADO"/>
    <s v="36-45"/>
    <s v="4"/>
  </r>
  <r>
    <n v="1962"/>
    <s v="HOMBRE"/>
    <n v="445567"/>
    <s v="TRABAJADOR INDEPENDIENTE"/>
    <s v="SECTOR PRIVADO"/>
    <s v="SI"/>
    <s v="NO"/>
    <x v="1"/>
    <n v="33"/>
    <n v="-0.26139071877712344"/>
    <s v="NO"/>
    <n v="-0.62856815390894638"/>
    <s v="NO"/>
    <x v="314"/>
    <n v="33"/>
    <s v="TRABAJADOR INDEPENDIENTE"/>
    <s v="26-35"/>
    <s v="3"/>
  </r>
  <r>
    <n v="1963"/>
    <s v="HOMBRE"/>
    <n v="537540"/>
    <s v="ASALARIADO"/>
    <s v="SECTOR PRIVADO"/>
    <s v="SI"/>
    <s v="NO"/>
    <x v="0"/>
    <n v="36"/>
    <n v="-0.14797280269617233"/>
    <s v="NO"/>
    <n v="-0.41684216367753391"/>
    <s v="NO"/>
    <x v="1529"/>
    <n v="36"/>
    <s v="ASALARIADO"/>
    <s v="36-45"/>
    <s v="3"/>
  </r>
  <r>
    <n v="1964"/>
    <s v="HOMBRE"/>
    <n v="300018"/>
    <s v="TRABAJADOR INDEPENDIENTE"/>
    <s v="SECTOR PRIVADO"/>
    <s v="SI"/>
    <s v="NO"/>
    <x v="0"/>
    <n v="71"/>
    <n v="-0.44087670126835837"/>
    <s v="NO"/>
    <n v="2.0532943890222786"/>
    <s v="ATIPICO"/>
    <x v="93"/>
    <n v="71"/>
    <s v="TRABAJADOR INDEPENDIENTE"/>
    <s v="56+"/>
    <s v="2"/>
  </r>
  <r>
    <n v="1965"/>
    <s v="HOMBRE"/>
    <n v="1500808.75"/>
    <s v="ASALARIADO"/>
    <s v="SECTOR PRIVADO"/>
    <s v="SI"/>
    <s v="NO"/>
    <x v="0"/>
    <n v="37"/>
    <n v="1.039896835685773"/>
    <s v="NO"/>
    <n v="-0.3462668336003964"/>
    <s v="NO"/>
    <x v="1530"/>
    <n v="37"/>
    <s v="ASALARIADO"/>
    <s v="36-45"/>
    <s v="4"/>
  </r>
  <r>
    <n v="1966"/>
    <s v="MUJER"/>
    <n v="285000"/>
    <s v="ASALARIADO"/>
    <s v="SECTOR PRIVADO"/>
    <s v="SI"/>
    <s v="NO"/>
    <x v="0"/>
    <n v="27"/>
    <n v="-0.45939637838777081"/>
    <s v="NO"/>
    <n v="-1.0520201343717714"/>
    <s v="NO"/>
    <x v="1531"/>
    <n v="27"/>
    <s v="ASALARIADO"/>
    <s v="26-35"/>
    <s v="1"/>
  </r>
  <r>
    <n v="1967"/>
    <s v="HOMBRE"/>
    <n v="282305"/>
    <s v="TRABAJADOR INDEPENDIENTE"/>
    <s v="SECTOR PRIVADO"/>
    <s v="SI"/>
    <s v="NO"/>
    <x v="0"/>
    <n v="29"/>
    <n v="-0.4627197589868397"/>
    <s v="NO"/>
    <n v="-0.91086947421749642"/>
    <s v="NO"/>
    <x v="13"/>
    <n v="29"/>
    <s v="TRABAJADOR INDEPENDIENTE"/>
    <s v="26-35"/>
    <s v="1"/>
  </r>
  <r>
    <n v="1968"/>
    <s v="HOMBRE"/>
    <n v="2546628.4"/>
    <s v="ASALARIADO"/>
    <s v="SECTOR PUBLICO"/>
    <s v="SI"/>
    <s v="NO"/>
    <x v="0"/>
    <n v="59"/>
    <n v="2.3295653829714942"/>
    <s v="ATIPICO"/>
    <n v="1.2063904280966287"/>
    <s v="NO"/>
    <x v="1532"/>
    <n v="59"/>
    <s v="ASALARIADO"/>
    <s v="56+"/>
    <s v="4"/>
  </r>
  <r>
    <n v="1969"/>
    <s v="HOMBRE"/>
    <n v="461935.5"/>
    <s v="ASALARIADO"/>
    <s v="SECTOR PRIVADO"/>
    <s v="SI"/>
    <s v="NO"/>
    <x v="0"/>
    <n v="28"/>
    <n v="-0.24120565186214785"/>
    <s v="NO"/>
    <n v="-0.98144480429463388"/>
    <s v="NO"/>
    <x v="1533"/>
    <n v="28"/>
    <s v="ASALARIADO"/>
    <s v="26-35"/>
    <s v="3"/>
  </r>
  <r>
    <n v="1970"/>
    <s v="MUJER"/>
    <n v="212356.1"/>
    <s v="ASALARIADO"/>
    <s v="SECTOR PRIVADO"/>
    <s v="SI"/>
    <s v="NO"/>
    <x v="0"/>
    <n v="27"/>
    <n v="-0.54897831823960785"/>
    <s v="NO"/>
    <n v="-1.0520201343717714"/>
    <s v="NO"/>
    <x v="1534"/>
    <n v="27"/>
    <s v="ASALARIADO"/>
    <s v="26-35"/>
    <s v="1"/>
  </r>
  <r>
    <n v="1971"/>
    <s v="HOMBRE"/>
    <n v="297046"/>
    <s v="TRABAJADOR INDEPENDIENTE"/>
    <s v="SECTOR PRIVADO"/>
    <s v="SI"/>
    <s v="NO"/>
    <x v="1"/>
    <n v="38"/>
    <n v="-0.44454166866740574"/>
    <s v="NO"/>
    <n v="-0.27569150352325889"/>
    <s v="NO"/>
    <x v="31"/>
    <n v="38"/>
    <s v="TRABAJADOR INDEPENDIENTE"/>
    <s v="36-45"/>
    <s v="1"/>
  </r>
  <r>
    <n v="1972"/>
    <s v="MUJER"/>
    <n v="367734"/>
    <s v="TRABAJADOR INDEPENDIENTE"/>
    <s v="SECTOR PRIVADO"/>
    <s v="SI"/>
    <s v="NO"/>
    <x v="0"/>
    <n v="45"/>
    <n v="-0.35737167690971305"/>
    <s v="NO"/>
    <n v="0.21833580701670366"/>
    <s v="NO"/>
    <x v="1535"/>
    <n v="45"/>
    <s v="TRABAJADOR INDEPENDIENTE"/>
    <s v="36-45"/>
    <s v="2"/>
  </r>
  <r>
    <n v="1973"/>
    <s v="MUJER"/>
    <n v="355311.3"/>
    <s v="ASALARIADO"/>
    <s v="SECTOR PUBLICO"/>
    <s v="SI"/>
    <s v="NO"/>
    <x v="0"/>
    <n v="46"/>
    <n v="-0.37269092001474208"/>
    <s v="NO"/>
    <n v="0.28891113709384114"/>
    <s v="NO"/>
    <x v="1536"/>
    <n v="46"/>
    <s v="ASALARIADO"/>
    <s v="46-55"/>
    <s v="2"/>
  </r>
  <r>
    <n v="1974"/>
    <s v="HOMBRE"/>
    <n v="4340894"/>
    <s v="PENSIONADOS EN SU PROPIO SISTEMA"/>
    <s v="SECTOR PUBLICO"/>
    <s v="SI"/>
    <s v="NO"/>
    <x v="0"/>
    <n v="54"/>
    <n v="4.5421915368181383"/>
    <s v="ATIPICO"/>
    <n v="0.85351377771094117"/>
    <s v="NO"/>
    <x v="1537"/>
    <n v="54"/>
    <s v="PENSIONADOS EN SU PROPIO SISTEMA"/>
    <s v="46-55"/>
    <s v="4"/>
  </r>
  <r>
    <n v="1975"/>
    <s v="MUJER"/>
    <n v="300056"/>
    <s v="PENSIONADOS EN SU PROPIO SISTEMA"/>
    <s v="SECTOR PUBLICO"/>
    <s v="SI"/>
    <s v="NO"/>
    <x v="0"/>
    <n v="60"/>
    <n v="-0.44082984098532885"/>
    <s v="NO"/>
    <n v="1.2769657581737661"/>
    <s v="NO"/>
    <x v="1538"/>
    <n v="60"/>
    <s v="PENSIONADOS EN SU PROPIO SISTEMA"/>
    <s v="56+"/>
    <s v="2"/>
  </r>
  <r>
    <n v="1976"/>
    <s v="HOMBRE"/>
    <n v="222597.23"/>
    <s v="ASALARIADO"/>
    <s v="SECTOR PRIVADO"/>
    <s v="SI"/>
    <s v="NO"/>
    <x v="0"/>
    <n v="23"/>
    <n v="-0.53634931165165145"/>
    <s v="NO"/>
    <n v="-1.3343214546803215"/>
    <s v="NO"/>
    <x v="1539"/>
    <n v="23"/>
    <s v="ASALARIADO"/>
    <s v="18-25"/>
    <s v="1"/>
  </r>
  <r>
    <n v="1977"/>
    <s v="HOMBRE"/>
    <n v="409746"/>
    <s v="TRABAJADOR INDEPENDIENTE"/>
    <s v="SECTOR PRIVADO"/>
    <s v="SI"/>
    <s v="NO"/>
    <x v="1"/>
    <n v="30"/>
    <n v="-0.30556393452452485"/>
    <s v="NO"/>
    <n v="-0.84029414414035897"/>
    <s v="NO"/>
    <x v="1540"/>
    <n v="30"/>
    <s v="TRABAJADOR INDEPENDIENTE"/>
    <s v="26-35"/>
    <s v="3"/>
  </r>
  <r>
    <n v="1978"/>
    <s v="HOMBRE"/>
    <n v="346474.5"/>
    <s v="ASALARIADO"/>
    <s v="SECTOR PRIVADO"/>
    <s v="SI"/>
    <s v="NO"/>
    <x v="0"/>
    <n v="28"/>
    <n v="-0.38358815551672792"/>
    <s v="NO"/>
    <n v="-0.98144480429463388"/>
    <s v="NO"/>
    <x v="1541"/>
    <n v="28"/>
    <s v="ASALARIADO"/>
    <s v="26-35"/>
    <s v="2"/>
  </r>
  <r>
    <n v="1979"/>
    <s v="HOMBRE"/>
    <n v="278030"/>
    <s v="CONVENIOS ESPECIALES DE TRABAJADORES INDEPENDIENTES"/>
    <s v="SECTOR PRIVADO"/>
    <s v="SI"/>
    <s v="NO"/>
    <x v="0"/>
    <n v="86"/>
    <n v="-0.46799154082766331"/>
    <s v="NO"/>
    <n v="3.1119243401793413"/>
    <s v="ATIPICO"/>
    <x v="20"/>
    <n v="86"/>
    <s v="CONVENIOS ESPECIALES DE TRABAJADORES INDEPENDIENTES"/>
    <s v="56+"/>
    <s v="1"/>
  </r>
  <r>
    <n v="1980"/>
    <s v="HOMBRE"/>
    <n v="278030.99"/>
    <s v="CONVENIOS ESPECIALES DE TRABAJADORES INDEPENDIENTES"/>
    <s v="SECTOR PRIVADO"/>
    <s v="SI"/>
    <s v="NO"/>
    <x v="0"/>
    <n v="27"/>
    <n v="-0.46799031999397384"/>
    <s v="NO"/>
    <n v="-1.0520201343717714"/>
    <s v="NO"/>
    <x v="102"/>
    <n v="27"/>
    <s v="CONVENIOS ESPECIALES DE TRABAJADORES INDEPENDIENTES"/>
    <s v="26-35"/>
    <s v="1"/>
  </r>
  <r>
    <n v="1981"/>
    <s v="HOMBRE"/>
    <n v="530000"/>
    <s v="ASALARIADO"/>
    <s v="SECTOR PRIVADO"/>
    <s v="SI"/>
    <s v="NO"/>
    <x v="0"/>
    <n v="24"/>
    <n v="-0.15727086938150792"/>
    <s v="NO"/>
    <n v="-1.263746124603184"/>
    <s v="NO"/>
    <x v="1542"/>
    <n v="24"/>
    <s v="ASALARIADO"/>
    <s v="18-25"/>
    <s v="3"/>
  </r>
  <r>
    <n v="1982"/>
    <s v="MUJER"/>
    <n v="1583743"/>
    <s v="ASALARIADO"/>
    <s v="SECTOR PUBLICO"/>
    <s v="SI"/>
    <s v="NO"/>
    <x v="0"/>
    <n v="58"/>
    <n v="1.1421684785237431"/>
    <s v="NO"/>
    <n v="1.1358150980194912"/>
    <s v="NO"/>
    <x v="1543"/>
    <n v="58"/>
    <s v="ASALARIADO"/>
    <s v="56+"/>
    <s v="4"/>
  </r>
  <r>
    <n v="1983"/>
    <s v="MUJER"/>
    <n v="1178626"/>
    <s v="ASALARIADO"/>
    <s v="SECTOR PUBLICO"/>
    <s v="SI"/>
    <s v="NO"/>
    <x v="0"/>
    <n v="36"/>
    <n v="0.64259223431113"/>
    <s v="NO"/>
    <n v="-0.41684216367753391"/>
    <s v="NO"/>
    <x v="1544"/>
    <n v="36"/>
    <s v="ASALARIADO"/>
    <s v="36-45"/>
    <s v="4"/>
  </r>
  <r>
    <n v="1984"/>
    <s v="HOMBRE"/>
    <n v="297045"/>
    <s v="ASEGURADO VOLUNTARIO"/>
    <s v="SECTOR PRIVADO"/>
    <s v="SI"/>
    <s v="NO"/>
    <x v="0"/>
    <n v="78"/>
    <n v="-0.44454290183274864"/>
    <s v="NO"/>
    <n v="2.5473216995622412"/>
    <s v="ATIPICO"/>
    <x v="166"/>
    <n v="78"/>
    <s v="ASEGURADO VOLUNTARIO"/>
    <s v="56+"/>
    <s v="1"/>
  </r>
  <r>
    <n v="1985"/>
    <s v="MUJER"/>
    <n v="484699.48"/>
    <s v="ASALARIADO"/>
    <s v="SECTOR PRIVADO"/>
    <s v="SI"/>
    <s v="NO"/>
    <x v="0"/>
    <n v="21"/>
    <n v="-0.21313390066007282"/>
    <s v="NO"/>
    <n v="-1.4754721148345964"/>
    <s v="NO"/>
    <x v="1545"/>
    <n v="21"/>
    <s v="ASALARIADO"/>
    <s v="18-25"/>
    <s v="3"/>
  </r>
  <r>
    <n v="1986"/>
    <s v="HOMBRE"/>
    <n v="1782316"/>
    <s v="ASALARIADO"/>
    <s v="SECTOR PUBLICO"/>
    <s v="SI"/>
    <s v="NO"/>
    <x v="1"/>
    <n v="50"/>
    <n v="1.3870418201559906"/>
    <s v="NO"/>
    <n v="0.57121245740239113"/>
    <s v="NO"/>
    <x v="1546"/>
    <n v="50"/>
    <s v="ASALARIADO"/>
    <s v="46-55"/>
    <s v="4"/>
  </r>
  <r>
    <n v="1987"/>
    <s v="MUJER"/>
    <n v="454673.58"/>
    <s v="ASALARIADO"/>
    <s v="SECTOR PRIVADO"/>
    <s v="SI"/>
    <s v="NO"/>
    <x v="0"/>
    <n v="39"/>
    <n v="-0.25016079992893459"/>
    <s v="NO"/>
    <n v="-0.20511617344612137"/>
    <s v="NO"/>
    <x v="1547"/>
    <n v="39"/>
    <s v="ASALARIADO"/>
    <s v="36-45"/>
    <s v="3"/>
  </r>
  <r>
    <n v="1988"/>
    <s v="MUJER"/>
    <n v="120000"/>
    <s v="ASALARIADO"/>
    <s v="SECTOR PRIVADO"/>
    <s v="SI"/>
    <s v="NO"/>
    <x v="0"/>
    <n v="32"/>
    <n v="-0.66286865996341726"/>
    <s v="NO"/>
    <n v="-0.69914348398608395"/>
    <s v="NO"/>
    <x v="1204"/>
    <n v="32"/>
    <s v="ASALARIADO"/>
    <s v="26-35"/>
    <s v="1"/>
  </r>
  <r>
    <n v="1989"/>
    <s v="HOMBRE"/>
    <n v="513274"/>
    <s v="ASALARIADO"/>
    <s v="SECTOR PUBLICO"/>
    <s v="SI"/>
    <s v="NO"/>
    <x v="0"/>
    <n v="57"/>
    <n v="-0.17789679290656407"/>
    <s v="NO"/>
    <n v="1.0652397679423538"/>
    <s v="NO"/>
    <x v="1548"/>
    <n v="57"/>
    <s v="ASALARIADO"/>
    <s v="56+"/>
    <s v="3"/>
  </r>
  <r>
    <n v="1990"/>
    <s v="MUJER"/>
    <n v="457059"/>
    <s v="ASALARIADO"/>
    <s v="SECTOR PUBLICO"/>
    <s v="SI"/>
    <s v="NO"/>
    <x v="1"/>
    <n v="59"/>
    <n v="-0.24721918265671536"/>
    <s v="NO"/>
    <n v="1.2063904280966287"/>
    <s v="NO"/>
    <x v="1549"/>
    <n v="59"/>
    <s v="ASALARIADO"/>
    <s v="56+"/>
    <s v="3"/>
  </r>
  <r>
    <n v="1991"/>
    <s v="MUJER"/>
    <n v="1708013"/>
    <s v="PENSIONADOS EN SU PROPIO SISTEMA"/>
    <s v="SECTOR PUBLICO"/>
    <s v="SI"/>
    <s v="NO"/>
    <x v="0"/>
    <n v="57"/>
    <n v="1.2954139356837771"/>
    <s v="NO"/>
    <n v="1.0652397679423538"/>
    <s v="NO"/>
    <x v="1550"/>
    <n v="57"/>
    <s v="PENSIONADOS EN SU PROPIO SISTEMA"/>
    <s v="56+"/>
    <s v="4"/>
  </r>
  <r>
    <n v="1992"/>
    <s v="HOMBRE"/>
    <n v="362989.67"/>
    <s v="ASALARIADO"/>
    <s v="SECTOR PRIVADO"/>
    <s v="SI"/>
    <s v="NO"/>
    <x v="0"/>
    <n v="20"/>
    <n v="-0.36322222024091178"/>
    <s v="NO"/>
    <n v="-1.5460474449117341"/>
    <s v="NO"/>
    <x v="1551"/>
    <n v="20"/>
    <s v="ASALARIADO"/>
    <s v="18-25"/>
    <s v="2"/>
  </r>
  <r>
    <n v="1993"/>
    <s v="HOMBRE"/>
    <n v="393714"/>
    <s v="ASALARIADO"/>
    <s v="SECTOR PRIVADO"/>
    <s v="SI"/>
    <s v="NO"/>
    <x v="0"/>
    <n v="48"/>
    <n v="-0.32533404130162036"/>
    <s v="NO"/>
    <n v="0.43006179724811616"/>
    <s v="NO"/>
    <x v="1552"/>
    <n v="48"/>
    <s v="ASALARIADO"/>
    <s v="46-55"/>
    <s v="2"/>
  </r>
  <r>
    <n v="1994"/>
    <s v="HOMBRE"/>
    <n v="444719"/>
    <s v="TRABAJADOR INDEPENDIENTE"/>
    <s v="SECTOR PRIVADO"/>
    <s v="SI"/>
    <s v="NO"/>
    <x v="1"/>
    <n v="36"/>
    <n v="-0.26243644298788793"/>
    <s v="NO"/>
    <n v="-0.41684216367753391"/>
    <s v="NO"/>
    <x v="1553"/>
    <n v="36"/>
    <s v="TRABAJADOR INDEPENDIENTE"/>
    <s v="36-45"/>
    <s v="3"/>
  </r>
  <r>
    <n v="1995"/>
    <s v="HOMBRE"/>
    <n v="1352723.7"/>
    <s v="ASALARIADO"/>
    <s v="SECTOR PUBLICO"/>
    <s v="SI"/>
    <s v="NO"/>
    <x v="0"/>
    <n v="29"/>
    <n v="0.8572834842267204"/>
    <s v="NO"/>
    <n v="-0.91086947421749642"/>
    <s v="NO"/>
    <x v="1554"/>
    <n v="29"/>
    <s v="ASALARIADO"/>
    <s v="26-35"/>
    <s v="4"/>
  </r>
  <r>
    <n v="1996"/>
    <s v="HOMBRE"/>
    <n v="299647"/>
    <s v="TRABAJADOR INDEPENDIENTE"/>
    <s v="SECTOR PRIVADO"/>
    <s v="SI"/>
    <s v="NO"/>
    <x v="1"/>
    <n v="38"/>
    <n v="-0.44133420561056785"/>
    <s v="NO"/>
    <n v="-0.27569150352325889"/>
    <s v="NO"/>
    <x v="65"/>
    <n v="38"/>
    <s v="TRABAJADOR INDEPENDIENTE"/>
    <s v="36-45"/>
    <s v="1"/>
  </r>
  <r>
    <n v="1997"/>
    <s v="MUJER"/>
    <n v="141509.48000000001"/>
    <s v="PENSIONADOS EN SU PROPIO SISTEMA"/>
    <s v="SECTOR PUBLICO"/>
    <s v="SI"/>
    <s v="NO"/>
    <x v="0"/>
    <n v="91"/>
    <n v="-0.63634391468398865"/>
    <s v="NO"/>
    <n v="3.464800990565029"/>
    <s v="ATIPICO"/>
    <x v="599"/>
    <n v="91"/>
    <s v="PENSIONADOS EN SU PROPIO SISTEMA"/>
    <s v="56+"/>
    <s v="1"/>
  </r>
  <r>
    <n v="1998"/>
    <s v="MUJER"/>
    <n v="350000"/>
    <s v="ASALARIADO"/>
    <s v="SECTOR PUBLICO"/>
    <s v="SI"/>
    <s v="NO"/>
    <x v="0"/>
    <n v="41"/>
    <n v="-0.37924063110039496"/>
    <s v="NO"/>
    <n v="-6.3965513291846368E-2"/>
    <s v="NO"/>
    <x v="236"/>
    <n v="41"/>
    <s v="ASALARIADO"/>
    <s v="36-45"/>
    <s v="2"/>
  </r>
  <r>
    <n v="1999"/>
    <s v="MUJER"/>
    <n v="127421.8"/>
    <s v="ASALARIADO"/>
    <s v="SECTOR PRIVADO"/>
    <s v="SI"/>
    <s v="NO"/>
    <x v="0"/>
    <n v="25"/>
    <n v="-0.65371635342161039"/>
    <s v="NO"/>
    <n v="-1.1931707945260464"/>
    <s v="NO"/>
    <x v="1555"/>
    <n v="25"/>
    <s v="ASALARIADO"/>
    <s v="18-25"/>
    <s v="1"/>
  </r>
  <r>
    <n v="2000"/>
    <s v="HOMBRE"/>
    <n v="266719"/>
    <s v="ASALARIADO"/>
    <s v="SECTOR PRIVADO"/>
    <s v="SI"/>
    <s v="NO"/>
    <x v="0"/>
    <n v="36"/>
    <n v="-0.48193987402100957"/>
    <s v="NO"/>
    <n v="-0.41684216367753391"/>
    <s v="NO"/>
    <x v="1556"/>
    <n v="36"/>
    <s v="ASALARIADO"/>
    <s v="36-45"/>
    <s v="1"/>
  </r>
  <r>
    <n v="2001"/>
    <s v="MUJER"/>
    <n v="766198.68"/>
    <s v="ASALARIADO"/>
    <s v="SECTOR PUBLICO"/>
    <s v="SI"/>
    <s v="SI"/>
    <x v="0"/>
    <n v="36"/>
    <n v="0.13400115682913463"/>
    <s v="NO"/>
    <n v="-0.41684216367753391"/>
    <s v="NO"/>
    <x v="1557"/>
    <n v="36"/>
    <s v="ASALARIADO"/>
    <s v="36-45"/>
    <s v="4"/>
  </r>
  <r>
    <n v="2002"/>
    <s v="HOMBRE"/>
    <n v="1528849.72"/>
    <s v="ASALARIADO"/>
    <s v="SECTOR PUBLICO"/>
    <s v="SI"/>
    <s v="NO"/>
    <x v="0"/>
    <n v="45"/>
    <n v="1.0744759880705868"/>
    <s v="NO"/>
    <n v="0.21833580701670366"/>
    <s v="NO"/>
    <x v="1558"/>
    <n v="45"/>
    <s v="ASALARIADO"/>
    <s v="36-45"/>
    <s v="4"/>
  </r>
  <r>
    <n v="2003"/>
    <s v="HOMBRE"/>
    <n v="297047"/>
    <s v="TRABAJADOR INDEPENDIENTE"/>
    <s v="SECTOR PRIVADO"/>
    <s v="SI"/>
    <s v="NO"/>
    <x v="0"/>
    <n v="59"/>
    <n v="-0.4445404355020629"/>
    <s v="NO"/>
    <n v="1.2063904280966287"/>
    <s v="NO"/>
    <x v="1559"/>
    <n v="59"/>
    <s v="TRABAJADOR INDEPENDIENTE"/>
    <s v="56+"/>
    <s v="1"/>
  </r>
  <r>
    <n v="2004"/>
    <s v="MUJER"/>
    <n v="50000"/>
    <s v="ASALARIADO"/>
    <s v="SECTOR PRIVADO"/>
    <s v="SI"/>
    <s v="NO"/>
    <x v="0"/>
    <n v="40"/>
    <n v="-0.74919023396520668"/>
    <s v="NO"/>
    <n v="-0.13454084336898386"/>
    <s v="NO"/>
    <x v="1402"/>
    <n v="40"/>
    <s v="ASALARIADO"/>
    <s v="36-45"/>
    <s v="1"/>
  </r>
  <r>
    <n v="2005"/>
    <s v="HOMBRE"/>
    <n v="379361"/>
    <s v="ASALARIADO"/>
    <s v="SECTOR PRIVADO"/>
    <s v="SI"/>
    <s v="NO"/>
    <x v="0"/>
    <n v="39"/>
    <n v="-0.34303366346801584"/>
    <s v="NO"/>
    <n v="-0.20511617344612137"/>
    <s v="NO"/>
    <x v="1560"/>
    <n v="39"/>
    <s v="ASALARIADO"/>
    <s v="36-45"/>
    <s v="2"/>
  </r>
  <r>
    <n v="2006"/>
    <s v="HOMBRE"/>
    <n v="594388.81000000006"/>
    <s v="ASALARIADO"/>
    <s v="SECTOR PRIVADO"/>
    <s v="SI"/>
    <s v="NO"/>
    <x v="0"/>
    <n v="24"/>
    <n v="-7.786882042004846E-2"/>
    <s v="NO"/>
    <n v="-1.263746124603184"/>
    <s v="NO"/>
    <x v="1561"/>
    <n v="24"/>
    <s v="ASALARIADO"/>
    <s v="18-25"/>
    <s v="3"/>
  </r>
  <r>
    <n v="2007"/>
    <s v="MUJER"/>
    <n v="354029.89"/>
    <s v="ASALARIADO"/>
    <s v="SECTOR PRIVADO"/>
    <s v="SI"/>
    <s v="NO"/>
    <x v="0"/>
    <n v="33"/>
    <n v="-0.37427111041676536"/>
    <s v="NO"/>
    <n v="-0.62856815390894638"/>
    <s v="NO"/>
    <x v="1562"/>
    <n v="33"/>
    <s v="ASALARIADO"/>
    <s v="26-35"/>
    <s v="2"/>
  </r>
  <r>
    <n v="2008"/>
    <s v="HOMBRE"/>
    <n v="342027"/>
    <s v="ASALARIADO"/>
    <s v="SECTOR PRIVADO"/>
    <s v="SI"/>
    <s v="NO"/>
    <x v="0"/>
    <n v="53"/>
    <n v="-0.3890726583791988"/>
    <s v="NO"/>
    <n v="0.78293844763380371"/>
    <s v="NO"/>
    <x v="1173"/>
    <n v="53"/>
    <s v="ASALARIADO"/>
    <s v="46-55"/>
    <s v="2"/>
  </r>
  <r>
    <n v="2009"/>
    <s v="MUJER"/>
    <n v="1059620"/>
    <s v="ASEGURADO VOLUNTARIO"/>
    <s v="SECTOR PRIVADO"/>
    <s v="SI"/>
    <s v="SI"/>
    <x v="0"/>
    <n v="76"/>
    <n v="0.49583815951603072"/>
    <s v="NO"/>
    <n v="2.4061710394079663"/>
    <s v="ATIPICO"/>
    <x v="1563"/>
    <n v="76"/>
    <s v="ASEGURADO VOLUNTARIO"/>
    <s v="56+"/>
    <s v="4"/>
  </r>
  <r>
    <n v="2010"/>
    <s v="MUJER"/>
    <n v="233537.36"/>
    <s v="ASALARIADO"/>
    <s v="SECTOR PRIVADO"/>
    <s v="SI"/>
    <s v="NO"/>
    <x v="0"/>
    <n v="33"/>
    <n v="-0.52285832248902009"/>
    <s v="NO"/>
    <n v="-0.62856815390894638"/>
    <s v="NO"/>
    <x v="1564"/>
    <n v="33"/>
    <s v="ASALARIADO"/>
    <s v="26-35"/>
    <s v="1"/>
  </r>
  <r>
    <n v="2011"/>
    <s v="HOMBRE"/>
    <n v="2161351.1"/>
    <s v="ASALARIADO"/>
    <s v="SECTOR PUBLICO"/>
    <s v="SI"/>
    <s v="NO"/>
    <x v="0"/>
    <n v="56"/>
    <n v="1.8544547692120714"/>
    <s v="NO"/>
    <n v="0.99466443786521619"/>
    <s v="NO"/>
    <x v="1565"/>
    <n v="56"/>
    <s v="ASALARIADO"/>
    <s v="56+"/>
    <s v="4"/>
  </r>
  <r>
    <n v="2012"/>
    <s v="HOMBRE"/>
    <n v="158034.53"/>
    <s v="ASALARIADO"/>
    <s v="SECTOR PRIVADO"/>
    <s v="SI"/>
    <s v="SI"/>
    <x v="1"/>
    <n v="34"/>
    <n v="-0.61596579573458465"/>
    <s v="NO"/>
    <n v="-0.55799282383180893"/>
    <s v="NO"/>
    <x v="1566"/>
    <n v="34"/>
    <s v="ASALARIADO"/>
    <s v="26-35"/>
    <s v="1"/>
  </r>
  <r>
    <n v="2013"/>
    <s v="HOMBRE"/>
    <n v="433085"/>
    <s v="TRABAJADOR INDEPENDIENTE"/>
    <s v="SECTOR PRIVADO"/>
    <s v="SI"/>
    <s v="NO"/>
    <x v="1"/>
    <n v="46"/>
    <n v="-0.27678308858698536"/>
    <s v="NO"/>
    <n v="0.28891113709384114"/>
    <s v="NO"/>
    <x v="642"/>
    <n v="46"/>
    <s v="TRABAJADOR INDEPENDIENTE"/>
    <s v="46-55"/>
    <s v="3"/>
  </r>
  <r>
    <n v="2014"/>
    <s v="HOMBRE"/>
    <n v="765111.68"/>
    <s v="PENSIONADOS EN SU PROPIO SISTEMA"/>
    <s v="SECTOR PUBLICO"/>
    <s v="SI"/>
    <s v="NO"/>
    <x v="0"/>
    <n v="62"/>
    <n v="0.13266070610142114"/>
    <s v="NO"/>
    <n v="1.4181164183280413"/>
    <s v="NO"/>
    <x v="1567"/>
    <n v="62"/>
    <s v="PENSIONADOS EN SU PROPIO SISTEMA"/>
    <s v="56+"/>
    <s v="4"/>
  </r>
  <r>
    <n v="2015"/>
    <s v="HOMBRE"/>
    <n v="175000"/>
    <s v="ASALARIADO"/>
    <s v="SECTOR PRIVADO"/>
    <s v="SI"/>
    <s v="NO"/>
    <x v="0"/>
    <n v="39"/>
    <n v="-0.59504456610486844"/>
    <s v="NO"/>
    <n v="-0.20511617344612137"/>
    <s v="NO"/>
    <x v="460"/>
    <n v="39"/>
    <s v="ASALARIADO"/>
    <s v="36-45"/>
    <s v="1"/>
  </r>
  <r>
    <n v="2016"/>
    <s v="HOMBRE"/>
    <n v="611409"/>
    <s v="TRABAJADOR INDEPENDIENTE"/>
    <s v="SECTOR PRIVADO"/>
    <s v="SI"/>
    <s v="NO"/>
    <x v="1"/>
    <n v="68"/>
    <n v="-5.6880111982769731E-2"/>
    <s v="NO"/>
    <n v="1.8415683987908662"/>
    <s v="NO"/>
    <x v="1568"/>
    <n v="68"/>
    <s v="TRABAJADOR INDEPENDIENTE"/>
    <s v="56+"/>
    <s v="3"/>
  </r>
  <r>
    <n v="2017"/>
    <s v="HOMBRE"/>
    <n v="405473.29"/>
    <s v="ASALARIADO"/>
    <s v="SECTOR PRIVADO"/>
    <s v="SI"/>
    <s v="SI"/>
    <x v="0"/>
    <n v="29"/>
    <n v="-0.31083289241671319"/>
    <s v="NO"/>
    <n v="-0.91086947421749642"/>
    <s v="NO"/>
    <x v="1569"/>
    <n v="29"/>
    <s v="ASALARIADO"/>
    <s v="26-35"/>
    <s v="2"/>
  </r>
  <r>
    <n v="2018"/>
    <s v="MUJER"/>
    <n v="297046"/>
    <s v="ASEGURADO VOLUNTARIO"/>
    <s v="SECTOR PRIVADO"/>
    <s v="NO"/>
    <s v="NO"/>
    <x v="1"/>
    <n v="27"/>
    <n v="-0.44454166866740574"/>
    <s v="NO"/>
    <n v="-1.0520201343717714"/>
    <s v="NO"/>
    <x v="31"/>
    <n v="27"/>
    <s v="ASEGURADO VOLUNTARIO"/>
    <s v="26-35"/>
    <s v="1"/>
  </r>
  <r>
    <n v="2019"/>
    <s v="MUJER"/>
    <n v="297046"/>
    <s v="ASEGURADO VOLUNTARIO"/>
    <s v="SECTOR PRIVADO"/>
    <s v="SI"/>
    <s v="NO"/>
    <x v="0"/>
    <n v="26"/>
    <n v="-0.44454166866740574"/>
    <s v="NO"/>
    <n v="-1.1225954644489089"/>
    <s v="NO"/>
    <x v="31"/>
    <n v="26"/>
    <s v="ASEGURADO VOLUNTARIO"/>
    <s v="26-35"/>
    <s v="1"/>
  </r>
  <r>
    <n v="2020"/>
    <s v="MUJER"/>
    <n v="970529.5"/>
    <s v="ASALARIADO"/>
    <s v="SECTOR PUBLICO"/>
    <s v="SI"/>
    <s v="NO"/>
    <x v="0"/>
    <n v="37"/>
    <n v="0.385974842535939"/>
    <s v="NO"/>
    <n v="-0.3462668336003964"/>
    <s v="NO"/>
    <x v="1570"/>
    <n v="37"/>
    <s v="ASALARIADO"/>
    <s v="36-45"/>
    <s v="4"/>
  </r>
  <r>
    <n v="2021"/>
    <s v="MUJER"/>
    <n v="1789161.05"/>
    <s v="ASALARIADO"/>
    <s v="SECTOR PUBLICO"/>
    <s v="SI"/>
    <s v="NO"/>
    <x v="0"/>
    <n v="41"/>
    <n v="1.3954828985862899"/>
    <s v="NO"/>
    <n v="-6.3965513291846368E-2"/>
    <s v="NO"/>
    <x v="1571"/>
    <n v="41"/>
    <s v="ASALARIADO"/>
    <s v="36-45"/>
    <s v="4"/>
  </r>
  <r>
    <n v="2022"/>
    <s v="HOMBRE"/>
    <n v="417000"/>
    <s v="ASALARIADO"/>
    <s v="SECTOR PRIVADO"/>
    <s v="SI"/>
    <s v="NO"/>
    <x v="0"/>
    <n v="42"/>
    <n v="-0.29661855312725366"/>
    <s v="NO"/>
    <n v="6.6098167852911317E-3"/>
    <s v="NO"/>
    <x v="1572"/>
    <n v="42"/>
    <s v="ASALARIADO"/>
    <s v="36-45"/>
    <s v="3"/>
  </r>
  <r>
    <n v="2023"/>
    <s v="HOMBRE"/>
    <n v="500000"/>
    <s v="TRABAJADOR INDEPENDIENTE"/>
    <s v="SECTOR PRIVADO"/>
    <s v="SI"/>
    <s v="NO"/>
    <x v="0"/>
    <n v="31"/>
    <n v="-0.19426582966798911"/>
    <s v="NO"/>
    <n v="-0.7697188140632214"/>
    <s v="NO"/>
    <x v="211"/>
    <n v="31"/>
    <s v="TRABAJADOR INDEPENDIENTE"/>
    <s v="26-35"/>
    <s v="3"/>
  </r>
  <r>
    <n v="2024"/>
    <s v="HOMBRE"/>
    <n v="351360"/>
    <s v="ASALARIADO"/>
    <s v="SECTOR PRIVADO"/>
    <s v="SI"/>
    <s v="NO"/>
    <x v="1"/>
    <n v="61"/>
    <n v="-0.37756352623407446"/>
    <s v="NO"/>
    <n v="1.3475410882509038"/>
    <s v="NO"/>
    <x v="1573"/>
    <n v="61"/>
    <s v="ASALARIADO"/>
    <s v="56+"/>
    <s v="2"/>
  </r>
  <r>
    <n v="2025"/>
    <s v="MUJER"/>
    <n v="297046"/>
    <s v="ASEGURADO VOLUNTARIO"/>
    <s v="SECTOR PRIVADO"/>
    <s v="NO"/>
    <s v="NO"/>
    <x v="1"/>
    <n v="54"/>
    <n v="-0.44454166866740574"/>
    <s v="NO"/>
    <n v="0.85351377771094117"/>
    <s v="NO"/>
    <x v="31"/>
    <n v="54"/>
    <s v="ASEGURADO VOLUNTARIO"/>
    <s v="46-55"/>
    <s v="1"/>
  </r>
  <r>
    <n v="2026"/>
    <s v="MUJER"/>
    <n v="297042"/>
    <s v="TRABAJADOR INDEPENDIENTE"/>
    <s v="SECTOR PRIVADO"/>
    <s v="SI"/>
    <s v="NO"/>
    <x v="0"/>
    <n v="25"/>
    <n v="-0.44454660132877727"/>
    <s v="NO"/>
    <n v="-1.1931707945260464"/>
    <s v="NO"/>
    <x v="1574"/>
    <n v="25"/>
    <s v="TRABAJADOR INDEPENDIENTE"/>
    <s v="18-25"/>
    <s v="1"/>
  </r>
  <r>
    <n v="2027"/>
    <s v="HOMBRE"/>
    <n v="356455"/>
    <s v="TRABAJADOR INDEPENDIENTE"/>
    <s v="SECTOR PRIVADO"/>
    <s v="SI"/>
    <s v="NO"/>
    <x v="1"/>
    <n v="55"/>
    <n v="-0.37128054881208711"/>
    <s v="NO"/>
    <n v="0.92408910778807873"/>
    <s v="NO"/>
    <x v="301"/>
    <n v="55"/>
    <s v="TRABAJADOR INDEPENDIENTE"/>
    <s v="46-55"/>
    <s v="2"/>
  </r>
  <r>
    <n v="2028"/>
    <s v="MUJER"/>
    <n v="369338.24"/>
    <s v="ASALARIADO"/>
    <s v="SECTOR PRIVADO"/>
    <s v="SI"/>
    <s v="NO"/>
    <x v="0"/>
    <n v="48"/>
    <n v="-0.35539338374004692"/>
    <s v="NO"/>
    <n v="0.43006179724811616"/>
    <s v="NO"/>
    <x v="1575"/>
    <n v="48"/>
    <s v="ASALARIADO"/>
    <s v="46-55"/>
    <s v="2"/>
  </r>
  <r>
    <n v="2029"/>
    <s v="MUJER"/>
    <n v="299837"/>
    <s v="ASEGURADO VOLUNTARIO"/>
    <s v="SECTOR PRIVADO"/>
    <s v="NO"/>
    <s v="SI"/>
    <x v="0"/>
    <n v="52"/>
    <n v="-0.44109990419542011"/>
    <s v="NO"/>
    <n v="0.71236311755666615"/>
    <s v="NO"/>
    <x v="1576"/>
    <n v="52"/>
    <s v="ASEGURADO VOLUNTARIO"/>
    <s v="46-55"/>
    <s v="1"/>
  </r>
  <r>
    <n v="2030"/>
    <s v="MUJER"/>
    <n v="267366"/>
    <s v="ASALARIADO"/>
    <s v="SECTOR PRIVADO"/>
    <s v="SI"/>
    <s v="NO"/>
    <x v="0"/>
    <n v="27"/>
    <n v="-0.48114201604416446"/>
    <s v="NO"/>
    <n v="-1.0520201343717714"/>
    <s v="NO"/>
    <x v="1577"/>
    <n v="27"/>
    <s v="ASALARIADO"/>
    <s v="26-35"/>
    <s v="1"/>
  </r>
  <r>
    <n v="2031"/>
    <s v="HOMBRE"/>
    <n v="340000"/>
    <s v="ASALARIADO"/>
    <s v="SECTOR PRIVADO"/>
    <s v="SI"/>
    <s v="NO"/>
    <x v="0"/>
    <n v="40"/>
    <n v="-0.39157228452922199"/>
    <s v="NO"/>
    <n v="-0.13454084336898386"/>
    <s v="NO"/>
    <x v="1385"/>
    <n v="40"/>
    <s v="ASALARIADO"/>
    <s v="36-45"/>
    <s v="2"/>
  </r>
  <r>
    <n v="2032"/>
    <s v="HOMBRE"/>
    <n v="505930"/>
    <s v="ASALARIADO"/>
    <s v="SECTOR PRIVADO"/>
    <s v="SI"/>
    <s v="NO"/>
    <x v="0"/>
    <n v="20"/>
    <n v="-0.18695315918469466"/>
    <s v="NO"/>
    <n v="-1.5460474449117341"/>
    <s v="NO"/>
    <x v="1578"/>
    <n v="20"/>
    <s v="ASALARIADO"/>
    <s v="18-25"/>
    <s v="3"/>
  </r>
  <r>
    <n v="2033"/>
    <s v="HOMBRE"/>
    <n v="275658"/>
    <s v="ASALARIADO"/>
    <s v="SECTOR PRIVADO"/>
    <s v="SI"/>
    <s v="SI"/>
    <x v="0"/>
    <n v="52"/>
    <n v="-0.47091660902098109"/>
    <s v="NO"/>
    <n v="0.71236311755666615"/>
    <s v="NO"/>
    <x v="1579"/>
    <n v="52"/>
    <s v="ASALARIADO"/>
    <s v="46-55"/>
    <s v="1"/>
  </r>
  <r>
    <n v="2034"/>
    <s v="HOMBRE"/>
    <n v="278035"/>
    <s v="TRABAJADOR INDEPENDIENTE"/>
    <s v="SECTOR PRIVADO"/>
    <s v="SI"/>
    <s v="NO"/>
    <x v="0"/>
    <n v="28"/>
    <n v="-0.46798537500094889"/>
    <s v="NO"/>
    <n v="-0.98144480429463388"/>
    <s v="NO"/>
    <x v="70"/>
    <n v="28"/>
    <s v="TRABAJADOR INDEPENDIENTE"/>
    <s v="26-35"/>
    <s v="1"/>
  </r>
  <r>
    <n v="2035"/>
    <s v="MUJER"/>
    <n v="1546084"/>
    <s v="ASALARIADO"/>
    <s v="SECTOR PUBLICO"/>
    <s v="SI"/>
    <s v="NO"/>
    <x v="0"/>
    <n v="47"/>
    <n v="1.0957287048761233"/>
    <s v="NO"/>
    <n v="0.35948646717097865"/>
    <s v="NO"/>
    <x v="1580"/>
    <n v="47"/>
    <s v="ASALARIADO"/>
    <s v="46-55"/>
    <s v="4"/>
  </r>
  <r>
    <n v="2036"/>
    <s v="HOMBRE"/>
    <n v="810097"/>
    <s v="ASALARIADO"/>
    <s v="SECTOR PRIVADO"/>
    <s v="SI"/>
    <s v="NO"/>
    <x v="0"/>
    <n v="31"/>
    <n v="0.18813504366390932"/>
    <s v="NO"/>
    <n v="-0.7697188140632214"/>
    <s v="NO"/>
    <x v="1581"/>
    <n v="31"/>
    <s v="ASALARIADO"/>
    <s v="26-35"/>
    <s v="4"/>
  </r>
  <r>
    <n v="2037"/>
    <s v="HOMBRE"/>
    <n v="1068679.67"/>
    <s v="ASALARIADO"/>
    <s v="SECTOR PUBLICO"/>
    <s v="SI"/>
    <s v="NO"/>
    <x v="0"/>
    <n v="28"/>
    <n v="0.50701023057798478"/>
    <s v="NO"/>
    <n v="-0.98144480429463388"/>
    <s v="NO"/>
    <x v="1582"/>
    <n v="28"/>
    <s v="ASALARIADO"/>
    <s v="26-35"/>
    <s v="4"/>
  </r>
  <r>
    <n v="2038"/>
    <s v="MUJER"/>
    <n v="1511481"/>
    <s v="PENSIONADOS EN SU PROPIO SISTEMA"/>
    <s v="SECTOR PUBLICO"/>
    <s v="SI"/>
    <s v="NO"/>
    <x v="0"/>
    <n v="69"/>
    <n v="1.0530574845163529"/>
    <s v="NO"/>
    <n v="1.9121437288680037"/>
    <s v="NO"/>
    <x v="1583"/>
    <n v="69"/>
    <s v="PENSIONADOS EN SU PROPIO SISTEMA"/>
    <s v="56+"/>
    <s v="4"/>
  </r>
  <r>
    <n v="2039"/>
    <s v="HOMBRE"/>
    <n v="360000"/>
    <s v="ASALARIADO"/>
    <s v="SECTOR PRIVADO"/>
    <s v="SI"/>
    <s v="NO"/>
    <x v="0"/>
    <n v="49"/>
    <n v="-0.36690897767156788"/>
    <s v="NO"/>
    <n v="0.50063712732525367"/>
    <s v="NO"/>
    <x v="490"/>
    <n v="49"/>
    <s v="ASALARIADO"/>
    <s v="46-55"/>
    <s v="2"/>
  </r>
  <r>
    <n v="2040"/>
    <s v="HOMBRE"/>
    <n v="639148"/>
    <s v="TRABAJADOR INDEPENDIENTE"/>
    <s v="SECTOR PRIVADO"/>
    <s v="SI"/>
    <s v="NO"/>
    <x v="0"/>
    <n v="54"/>
    <n v="-2.2673338536546354E-2"/>
    <s v="NO"/>
    <n v="0.85351377771094117"/>
    <s v="NO"/>
    <x v="191"/>
    <n v="54"/>
    <s v="TRABAJADOR INDEPENDIENTE"/>
    <s v="46-55"/>
    <s v="3"/>
  </r>
  <r>
    <n v="2041"/>
    <s v="HOMBRE"/>
    <n v="300277.90000000002"/>
    <s v="ASALARIADO"/>
    <s v="SECTOR PRIVADO"/>
    <s v="SI"/>
    <s v="SI"/>
    <x v="0"/>
    <n v="39"/>
    <n v="-0.4405562015957431"/>
    <s v="NO"/>
    <n v="-0.20511617344612137"/>
    <s v="NO"/>
    <x v="1584"/>
    <n v="39"/>
    <s v="ASALARIADO"/>
    <s v="36-45"/>
    <s v="2"/>
  </r>
  <r>
    <n v="2042"/>
    <s v="HOMBRE"/>
    <n v="505376"/>
    <s v="ASALARIADO"/>
    <s v="SECTOR PUBLICO"/>
    <s v="SI"/>
    <s v="NO"/>
    <x v="1"/>
    <n v="29"/>
    <n v="-0.18763633278465167"/>
    <s v="NO"/>
    <n v="-0.91086947421749642"/>
    <s v="NO"/>
    <x v="1585"/>
    <n v="29"/>
    <s v="ASALARIADO"/>
    <s v="26-35"/>
    <s v="3"/>
  </r>
  <r>
    <n v="2043"/>
    <s v="MUJER"/>
    <n v="26956.799999999999"/>
    <s v="ASALARIADO"/>
    <s v="SECTOR PRIVADO"/>
    <s v="SI"/>
    <s v="NO"/>
    <x v="0"/>
    <n v="28"/>
    <n v="-0.77760630959432142"/>
    <s v="NO"/>
    <n v="-0.98144480429463388"/>
    <s v="NO"/>
    <x v="1586"/>
    <n v="28"/>
    <s v="ASALARIADO"/>
    <s v="26-35"/>
    <s v="1"/>
  </r>
  <r>
    <n v="2044"/>
    <s v="HOMBRE"/>
    <n v="366000"/>
    <s v="ASALARIADO"/>
    <s v="SECTOR PRIVADO"/>
    <s v="SI"/>
    <s v="NO"/>
    <x v="0"/>
    <n v="51"/>
    <n v="-0.35950998561427167"/>
    <s v="NO"/>
    <n v="0.64178778747952869"/>
    <s v="NO"/>
    <x v="1587"/>
    <n v="51"/>
    <s v="ASALARIADO"/>
    <s v="46-55"/>
    <s v="2"/>
  </r>
  <r>
    <n v="2045"/>
    <s v="HOMBRE"/>
    <n v="357240.53"/>
    <s v="ASALARIADO"/>
    <s v="SECTOR PRIVADO"/>
    <s v="SI"/>
    <s v="NO"/>
    <x v="0"/>
    <n v="21"/>
    <n v="-0.37031186044029241"/>
    <s v="NO"/>
    <n v="-1.4754721148345964"/>
    <s v="NO"/>
    <x v="1588"/>
    <n v="21"/>
    <s v="ASALARIADO"/>
    <s v="18-25"/>
    <s v="2"/>
  </r>
  <r>
    <n v="2046"/>
    <s v="HOMBRE"/>
    <n v="310124"/>
    <s v="TRABAJADOR INDEPENDIENTE"/>
    <s v="SECTOR PRIVADO"/>
    <s v="SI"/>
    <s v="NO"/>
    <x v="1"/>
    <n v="66"/>
    <n v="-0.42841433231318576"/>
    <s v="NO"/>
    <n v="1.7004177386365913"/>
    <s v="NO"/>
    <x v="97"/>
    <n v="66"/>
    <s v="TRABAJADOR INDEPENDIENTE"/>
    <s v="56+"/>
    <s v="2"/>
  </r>
  <r>
    <n v="2047"/>
    <s v="HOMBRE"/>
    <n v="505875.11"/>
    <s v="ASALARIADO"/>
    <s v="SECTOR PRIVADO"/>
    <s v="SI"/>
    <s v="NO"/>
    <x v="0"/>
    <n v="29"/>
    <n v="-0.1870208476303655"/>
    <s v="NO"/>
    <n v="-0.91086947421749642"/>
    <s v="NO"/>
    <x v="1589"/>
    <n v="29"/>
    <s v="ASALARIADO"/>
    <s v="26-35"/>
    <s v="3"/>
  </r>
  <r>
    <n v="2048"/>
    <s v="HOMBRE"/>
    <n v="344041.81"/>
    <s v="ASALARIADO"/>
    <s v="SECTOR PRIVADO"/>
    <s v="SI"/>
    <s v="NO"/>
    <x v="0"/>
    <n v="23"/>
    <n v="-0.38658806451470529"/>
    <s v="NO"/>
    <n v="-1.3343214546803215"/>
    <s v="NO"/>
    <x v="1590"/>
    <n v="23"/>
    <s v="ASALARIADO"/>
    <s v="18-25"/>
    <s v="2"/>
  </r>
  <r>
    <n v="2049"/>
    <s v="MUJER"/>
    <n v="731044"/>
    <s v="ASALARIADO"/>
    <s v="SECTOR PUBLICO"/>
    <s v="SI"/>
    <s v="NO"/>
    <x v="1"/>
    <n v="36"/>
    <n v="9.0649623813002775E-2"/>
    <s v="NO"/>
    <n v="-0.41684216367753391"/>
    <s v="NO"/>
    <x v="1591"/>
    <n v="36"/>
    <s v="ASALARIADO"/>
    <s v="36-45"/>
    <s v="4"/>
  </r>
  <r>
    <n v="2050"/>
    <s v="MUJER"/>
    <n v="3026789.5"/>
    <s v="ASALARIADO"/>
    <s v="SECTOR PUBLICO"/>
    <s v="SI"/>
    <s v="NO"/>
    <x v="0"/>
    <n v="58"/>
    <n v="2.9216834104919314"/>
    <s v="ATIPICO"/>
    <n v="1.1358150980194912"/>
    <s v="NO"/>
    <x v="1592"/>
    <n v="58"/>
    <s v="ASALARIADO"/>
    <s v="56+"/>
    <s v="4"/>
  </r>
  <r>
    <n v="2051"/>
    <s v="MUJER"/>
    <n v="791106.77"/>
    <s v="ASALARIADO"/>
    <s v="SECTOR PRIVADO"/>
    <s v="SI"/>
    <s v="NO"/>
    <x v="0"/>
    <n v="48"/>
    <n v="0.16471695017453789"/>
    <s v="NO"/>
    <n v="0.43006179724811616"/>
    <s v="NO"/>
    <x v="1593"/>
    <n v="48"/>
    <s v="ASALARIADO"/>
    <s v="46-55"/>
    <s v="4"/>
  </r>
  <r>
    <n v="2052"/>
    <s v="MUJER"/>
    <n v="112068.94"/>
    <s v="PENSIONADOS EN SU PROPIO SISTEMA"/>
    <s v="SECTOR PUBLICO"/>
    <s v="SI"/>
    <s v="NO"/>
    <x v="0"/>
    <n v="68"/>
    <n v="-0.67264896828774068"/>
    <s v="NO"/>
    <n v="1.8415683987908662"/>
    <s v="NO"/>
    <x v="1594"/>
    <n v="68"/>
    <s v="PENSIONADOS EN SU PROPIO SISTEMA"/>
    <s v="56+"/>
    <s v="1"/>
  </r>
  <r>
    <n v="2053"/>
    <s v="HOMBRE"/>
    <n v="297046"/>
    <s v="ASEGURADO VOLUNTARIO"/>
    <s v="SECTOR PRIVADO"/>
    <s v="SI"/>
    <s v="NO"/>
    <x v="1"/>
    <n v="31"/>
    <n v="-0.44454166866740574"/>
    <s v="NO"/>
    <n v="-0.7697188140632214"/>
    <s v="NO"/>
    <x v="31"/>
    <n v="31"/>
    <s v="ASEGURADO VOLUNTARIO"/>
    <s v="26-35"/>
    <s v="1"/>
  </r>
  <r>
    <n v="2054"/>
    <s v="MUJER"/>
    <n v="2024000"/>
    <s v="ASALARIADO"/>
    <s v="SECTOR PRIVADO"/>
    <s v="SI"/>
    <s v="NO"/>
    <x v="0"/>
    <n v="26"/>
    <n v="1.6850781528852545"/>
    <s v="NO"/>
    <n v="-1.1225954644489089"/>
    <s v="NO"/>
    <x v="1595"/>
    <n v="26"/>
    <s v="ASALARIADO"/>
    <s v="26-35"/>
    <s v="4"/>
  </r>
  <r>
    <n v="2055"/>
    <s v="MUJER"/>
    <n v="220000"/>
    <s v="ASALARIADO"/>
    <s v="SECTOR PRIVADO"/>
    <s v="SI"/>
    <s v="NO"/>
    <x v="0"/>
    <n v="24"/>
    <n v="-0.53955212567514677"/>
    <s v="NO"/>
    <n v="-1.263746124603184"/>
    <s v="NO"/>
    <x v="437"/>
    <n v="24"/>
    <s v="ASALARIADO"/>
    <s v="18-25"/>
    <s v="1"/>
  </r>
  <r>
    <n v="2056"/>
    <s v="HOMBRE"/>
    <n v="297659"/>
    <s v="TRABAJADOR INDEPENDIENTE"/>
    <s v="SECTOR PRIVADO"/>
    <s v="SI"/>
    <s v="NO"/>
    <x v="0"/>
    <n v="60"/>
    <n v="-0.44378573831221868"/>
    <s v="NO"/>
    <n v="1.2769657581737661"/>
    <s v="NO"/>
    <x v="1596"/>
    <n v="60"/>
    <s v="TRABAJADOR INDEPENDIENTE"/>
    <s v="56+"/>
    <s v="1"/>
  </r>
  <r>
    <n v="2057"/>
    <s v="MUJER"/>
    <n v="1286116"/>
    <s v="ASALARIADO"/>
    <s v="SECTOR PUBLICO"/>
    <s v="SI"/>
    <s v="NO"/>
    <x v="1"/>
    <n v="51"/>
    <n v="0.775145177017592"/>
    <s v="NO"/>
    <n v="0.64178778747952869"/>
    <s v="NO"/>
    <x v="1597"/>
    <n v="51"/>
    <s v="ASALARIADO"/>
    <s v="46-55"/>
    <s v="4"/>
  </r>
  <r>
    <n v="2058"/>
    <s v="HOMBRE"/>
    <n v="180800"/>
    <s v="ASALARIADO"/>
    <s v="SECTOR PRIVADO"/>
    <s v="SI"/>
    <s v="NO"/>
    <x v="1"/>
    <n v="35"/>
    <n v="-0.58789220711614876"/>
    <s v="NO"/>
    <n v="-0.48741749375467142"/>
    <s v="NO"/>
    <x v="1598"/>
    <n v="35"/>
    <s v="ASALARIADO"/>
    <s v="26-35"/>
    <s v="1"/>
  </r>
  <r>
    <n v="2059"/>
    <s v="HOMBRE"/>
    <n v="334141"/>
    <s v="TRABAJADOR INDEPENDIENTE"/>
    <s v="SECTOR PRIVADO"/>
    <s v="SI"/>
    <s v="NO"/>
    <x v="1"/>
    <n v="38"/>
    <n v="-0.39879740027317179"/>
    <s v="NO"/>
    <n v="-0.27569150352325889"/>
    <s v="NO"/>
    <x v="1599"/>
    <n v="38"/>
    <s v="TRABAJADOR INDEPENDIENTE"/>
    <s v="36-45"/>
    <s v="2"/>
  </r>
  <r>
    <n v="2060"/>
    <s v="MUJER"/>
    <n v="356549.6"/>
    <s v="ASALARIADO"/>
    <s v="SECTOR PRIVADO"/>
    <s v="SI"/>
    <s v="NO"/>
    <x v="1"/>
    <n v="43"/>
    <n v="-0.37116389137065042"/>
    <s v="NO"/>
    <n v="7.7185146862428639E-2"/>
    <s v="NO"/>
    <x v="1600"/>
    <n v="43"/>
    <s v="ASALARIADO"/>
    <s v="36-45"/>
    <s v="2"/>
  </r>
  <r>
    <n v="2061"/>
    <s v="HOMBRE"/>
    <n v="526441.80000000005"/>
    <s v="ASALARIADO"/>
    <s v="SECTOR PRIVADO"/>
    <s v="SI"/>
    <s v="NO"/>
    <x v="0"/>
    <n v="43"/>
    <n v="-0.16165871830455311"/>
    <s v="NO"/>
    <n v="7.7185146862428639E-2"/>
    <s v="NO"/>
    <x v="1601"/>
    <n v="43"/>
    <s v="ASALARIADO"/>
    <s v="36-45"/>
    <s v="3"/>
  </r>
  <r>
    <n v="2062"/>
    <s v="MUJER"/>
    <n v="297046"/>
    <s v="ASEGURADO VOLUNTARIO"/>
    <s v="SECTOR PRIVADO"/>
    <s v="SI"/>
    <s v="NO"/>
    <x v="0"/>
    <n v="30"/>
    <n v="-0.44454166866740574"/>
    <s v="NO"/>
    <n v="-0.84029414414035897"/>
    <s v="NO"/>
    <x v="31"/>
    <n v="30"/>
    <s v="ASEGURADO VOLUNTARIO"/>
    <s v="26-35"/>
    <s v="1"/>
  </r>
  <r>
    <n v="2063"/>
    <s v="MUJER"/>
    <n v="269640.95"/>
    <s v="ASALARIADO"/>
    <s v="SECTOR PRIVADO"/>
    <s v="SI"/>
    <s v="NO"/>
    <x v="0"/>
    <n v="26"/>
    <n v="-0.47833662654737347"/>
    <s v="NO"/>
    <n v="-1.1225954644489089"/>
    <s v="NO"/>
    <x v="1602"/>
    <n v="26"/>
    <s v="ASALARIADO"/>
    <s v="26-35"/>
    <s v="1"/>
  </r>
  <r>
    <n v="2064"/>
    <s v="HOMBRE"/>
    <n v="601793"/>
    <s v="ASALARIADO"/>
    <s v="SECTOR PUBLICO"/>
    <s v="SI"/>
    <s v="NO"/>
    <x v="0"/>
    <n v="58"/>
    <n v="-6.8738229919929825E-2"/>
    <s v="NO"/>
    <n v="1.1358150980194912"/>
    <s v="NO"/>
    <x v="1603"/>
    <n v="58"/>
    <s v="ASALARIADO"/>
    <s v="56+"/>
    <s v="3"/>
  </r>
  <r>
    <n v="2065"/>
    <s v="MUJER"/>
    <n v="1000000"/>
    <s v="ASALARIADO"/>
    <s v="SECTOR PRIVADO"/>
    <s v="SI"/>
    <s v="NO"/>
    <x v="0"/>
    <n v="23"/>
    <n v="0.42231684177336382"/>
    <s v="NO"/>
    <n v="-1.3343214546803215"/>
    <s v="NO"/>
    <x v="248"/>
    <n v="23"/>
    <s v="ASALARIADO"/>
    <s v="18-25"/>
    <s v="4"/>
  </r>
  <r>
    <n v="2066"/>
    <s v="HOMBRE"/>
    <n v="255672"/>
    <s v="ASALARIADO"/>
    <s v="SECTOR PRIVADO"/>
    <s v="SI"/>
    <s v="NO"/>
    <x v="0"/>
    <n v="50"/>
    <n v="-0.49556265156383483"/>
    <s v="NO"/>
    <n v="0.57121245740239113"/>
    <s v="NO"/>
    <x v="1604"/>
    <n v="50"/>
    <s v="ASALARIADO"/>
    <s v="46-55"/>
    <s v="1"/>
  </r>
  <r>
    <n v="2067"/>
    <s v="HOMBRE"/>
    <n v="69361.600000000006"/>
    <s v="ASALARIADO"/>
    <s v="SECTOR PRIVADO"/>
    <s v="SI"/>
    <s v="NO"/>
    <x v="0"/>
    <n v="60"/>
    <n v="-0.72531417986244895"/>
    <s v="NO"/>
    <n v="1.2769657581737661"/>
    <s v="NO"/>
    <x v="1605"/>
    <n v="60"/>
    <s v="ASALARIADO"/>
    <s v="56+"/>
    <s v="1"/>
  </r>
  <r>
    <n v="2068"/>
    <s v="HOMBRE"/>
    <n v="326749"/>
    <s v="TRABAJADOR INDEPENDIENTE"/>
    <s v="SECTOR PRIVADO"/>
    <s v="SI"/>
    <s v="NO"/>
    <x v="1"/>
    <n v="36"/>
    <n v="-0.40791295848776077"/>
    <s v="NO"/>
    <n v="-0.41684216367753391"/>
    <s v="NO"/>
    <x v="789"/>
    <n v="36"/>
    <s v="TRABAJADOR INDEPENDIENTE"/>
    <s v="36-45"/>
    <s v="2"/>
  </r>
  <r>
    <n v="2069"/>
    <s v="MUJER"/>
    <n v="319576"/>
    <s v="ASALARIADO"/>
    <s v="SECTOR PRIVADO"/>
    <s v="SI"/>
    <s v="NO"/>
    <x v="0"/>
    <n v="44"/>
    <n v="-0.41675845349225843"/>
    <s v="NO"/>
    <n v="0.14776047693956615"/>
    <s v="NO"/>
    <x v="1606"/>
    <n v="44"/>
    <s v="ASALARIADO"/>
    <s v="36-45"/>
    <s v="2"/>
  </r>
  <r>
    <n v="2070"/>
    <s v="HOMBRE"/>
    <n v="278030.99"/>
    <s v="CONVENIOS ESPECIALES DE TRABAJADORES INDEPENDIENTES"/>
    <s v="SECTOR PRIVADO"/>
    <s v="SI"/>
    <s v="NO"/>
    <x v="0"/>
    <n v="43"/>
    <n v="-0.46799031999397384"/>
    <s v="NO"/>
    <n v="7.7185146862428639E-2"/>
    <s v="NO"/>
    <x v="102"/>
    <n v="43"/>
    <s v="CONVENIOS ESPECIALES DE TRABAJADORES INDEPENDIENTES"/>
    <s v="36-45"/>
    <s v="1"/>
  </r>
  <r>
    <n v="2071"/>
    <s v="MUJER"/>
    <n v="400000"/>
    <s v="ASALARIADO"/>
    <s v="SECTOR PRIVADO"/>
    <s v="SI"/>
    <s v="NO"/>
    <x v="0"/>
    <n v="40"/>
    <n v="-0.31758236395625966"/>
    <s v="NO"/>
    <n v="-0.13454084336898386"/>
    <s v="NO"/>
    <x v="125"/>
    <n v="40"/>
    <s v="ASALARIADO"/>
    <s v="36-45"/>
    <s v="2"/>
  </r>
  <r>
    <n v="2072"/>
    <s v="HOMBRE"/>
    <n v="328192"/>
    <s v="TRABAJADOR INDEPENDIENTE"/>
    <s v="SECTOR PRIVADO"/>
    <s v="SI"/>
    <s v="NO"/>
    <x v="1"/>
    <n v="43"/>
    <n v="-0.406133500897981"/>
    <s v="NO"/>
    <n v="7.7185146862428639E-2"/>
    <s v="NO"/>
    <x v="256"/>
    <n v="43"/>
    <s v="TRABAJADOR INDEPENDIENTE"/>
    <s v="36-45"/>
    <s v="2"/>
  </r>
  <r>
    <n v="2073"/>
    <s v="MUJER"/>
    <n v="1314059"/>
    <s v="PENSIONADOS EN SU PROPIO SISTEMA"/>
    <s v="SECTOR PUBLICO"/>
    <s v="SI"/>
    <s v="NO"/>
    <x v="0"/>
    <n v="67"/>
    <n v="0.80960351619376347"/>
    <s v="NO"/>
    <n v="1.7709930687137287"/>
    <s v="NO"/>
    <x v="1607"/>
    <n v="67"/>
    <s v="PENSIONADOS EN SU PROPIO SISTEMA"/>
    <s v="56+"/>
    <s v="4"/>
  </r>
  <r>
    <n v="2074"/>
    <s v="MUJER"/>
    <n v="300018"/>
    <s v="ASEGURADO VOLUNTARIO"/>
    <s v="SECTOR PRIVADO"/>
    <s v="SI"/>
    <s v="NO"/>
    <x v="0"/>
    <n v="59"/>
    <n v="-0.44087670126835837"/>
    <s v="NO"/>
    <n v="1.2063904280966287"/>
    <s v="NO"/>
    <x v="93"/>
    <n v="59"/>
    <s v="ASEGURADO VOLUNTARIO"/>
    <s v="56+"/>
    <s v="2"/>
  </r>
  <r>
    <n v="2075"/>
    <s v="MUJER"/>
    <n v="400000"/>
    <s v="ASALARIADO"/>
    <s v="SECTOR PRIVADO"/>
    <s v="SI"/>
    <s v="NO"/>
    <x v="0"/>
    <n v="35"/>
    <n v="-0.31758236395625966"/>
    <s v="NO"/>
    <n v="-0.48741749375467142"/>
    <s v="NO"/>
    <x v="125"/>
    <n v="35"/>
    <s v="ASALARIADO"/>
    <s v="26-35"/>
    <s v="2"/>
  </r>
  <r>
    <n v="2076"/>
    <s v="HOMBRE"/>
    <n v="550000"/>
    <s v="ASALARIADO"/>
    <s v="SECTOR PRIVADO"/>
    <s v="SI"/>
    <s v="NO"/>
    <x v="0"/>
    <n v="25"/>
    <n v="-0.13260756252385381"/>
    <s v="NO"/>
    <n v="-1.1931707945260464"/>
    <s v="NO"/>
    <x v="745"/>
    <n v="25"/>
    <s v="ASALARIADO"/>
    <s v="18-25"/>
    <s v="3"/>
  </r>
  <r>
    <n v="2077"/>
    <s v="MUJER"/>
    <n v="686170"/>
    <s v="TRABAJADOR INDEPENDIENTE"/>
    <s v="SECTOR PRIVADO"/>
    <s v="SI"/>
    <s v="NO"/>
    <x v="1"/>
    <n v="43"/>
    <n v="3.5312562216484239E-2"/>
    <s v="NO"/>
    <n v="7.7185146862428639E-2"/>
    <s v="NO"/>
    <x v="1608"/>
    <n v="43"/>
    <s v="TRABAJADOR INDEPENDIENTE"/>
    <s v="36-45"/>
    <s v="3"/>
  </r>
  <r>
    <n v="2078"/>
    <s v="MUJER"/>
    <n v="161550"/>
    <s v="ASALARIADO"/>
    <s v="SECTOR PRIVADO"/>
    <s v="SI"/>
    <s v="NO"/>
    <x v="0"/>
    <n v="39"/>
    <n v="-0.61163063996664091"/>
    <s v="NO"/>
    <n v="-0.20511617344612137"/>
    <s v="NO"/>
    <x v="1609"/>
    <n v="39"/>
    <s v="ASALARIADO"/>
    <s v="36-45"/>
    <s v="1"/>
  </r>
  <r>
    <n v="2079"/>
    <s v="HOMBRE"/>
    <n v="1038456"/>
    <s v="ASALARIADO"/>
    <s v="SECTOR PRIVADO"/>
    <s v="SI"/>
    <s v="NO"/>
    <x v="0"/>
    <n v="36"/>
    <n v="0.46973944819926111"/>
    <s v="NO"/>
    <n v="-0.41684216367753391"/>
    <s v="NO"/>
    <x v="1610"/>
    <n v="36"/>
    <s v="ASALARIADO"/>
    <s v="36-45"/>
    <s v="4"/>
  </r>
  <r>
    <n v="2080"/>
    <s v="HOMBRE"/>
    <n v="685653.34"/>
    <s v="ASALARIADO"/>
    <s v="SECTOR PRIVADO"/>
    <s v="SI"/>
    <s v="NO"/>
    <x v="0"/>
    <n v="44"/>
    <n v="3.4675435010430418E-2"/>
    <s v="NO"/>
    <n v="0.14776047693956615"/>
    <s v="NO"/>
    <x v="1611"/>
    <n v="44"/>
    <s v="ASALARIADO"/>
    <s v="36-45"/>
    <s v="3"/>
  </r>
  <r>
    <n v="2081"/>
    <s v="HOMBRE"/>
    <n v="594092"/>
    <s v="TRABAJADOR INDEPENDIENTE"/>
    <s v="SECTOR PRIVADO"/>
    <s v="SI"/>
    <s v="SI"/>
    <x v="0"/>
    <n v="55"/>
    <n v="-7.8234836225469548E-2"/>
    <s v="NO"/>
    <n v="0.92408910778807873"/>
    <s v="NO"/>
    <x v="325"/>
    <n v="55"/>
    <s v="TRABAJADOR INDEPENDIENTE"/>
    <s v="46-55"/>
    <s v="3"/>
  </r>
  <r>
    <n v="2082"/>
    <s v="HOMBRE"/>
    <n v="457059"/>
    <s v="ASALARIADO"/>
    <s v="SECTOR PUBLICO"/>
    <s v="SI"/>
    <s v="NO"/>
    <x v="1"/>
    <n v="44"/>
    <n v="-0.24721918265671536"/>
    <s v="NO"/>
    <n v="0.14776047693956615"/>
    <s v="NO"/>
    <x v="1549"/>
    <n v="44"/>
    <s v="ASALARIADO"/>
    <s v="36-45"/>
    <s v="3"/>
  </r>
  <r>
    <n v="2083"/>
    <s v="HOMBRE"/>
    <n v="250000"/>
    <s v="ASALARIADO"/>
    <s v="SECTOR PRIVADO"/>
    <s v="SI"/>
    <s v="SI"/>
    <x v="1"/>
    <n v="47"/>
    <n v="-0.50255716538866557"/>
    <s v="NO"/>
    <n v="0.35948646717097865"/>
    <s v="NO"/>
    <x v="654"/>
    <n v="47"/>
    <s v="ASALARIADO"/>
    <s v="46-55"/>
    <s v="1"/>
  </r>
  <r>
    <n v="2084"/>
    <s v="MUJER"/>
    <n v="356600"/>
    <s v="ASALARIADO"/>
    <s v="SECTOR PRIVADO"/>
    <s v="SI"/>
    <s v="NO"/>
    <x v="0"/>
    <n v="49"/>
    <n v="-0.3711017398373691"/>
    <s v="NO"/>
    <n v="0.50063712732525367"/>
    <s v="NO"/>
    <x v="1612"/>
    <n v="49"/>
    <s v="ASALARIADO"/>
    <s v="46-55"/>
    <s v="2"/>
  </r>
  <r>
    <n v="2085"/>
    <s v="HOMBRE"/>
    <n v="3983343"/>
    <s v="PENSIONADOS EN SU PROPIO SISTEMA"/>
    <s v="SECTOR PUBLICO"/>
    <s v="SI"/>
    <s v="NO"/>
    <x v="0"/>
    <n v="69"/>
    <n v="4.101272035305084"/>
    <s v="ATIPICO"/>
    <n v="1.9121437288680037"/>
    <s v="NO"/>
    <x v="1613"/>
    <n v="69"/>
    <s v="PENSIONADOS EN SU PROPIO SISTEMA"/>
    <s v="56+"/>
    <s v="4"/>
  </r>
  <r>
    <n v="2086"/>
    <s v="HOMBRE"/>
    <n v="300000"/>
    <s v="ASALARIADO"/>
    <s v="SECTOR PRIVADO"/>
    <s v="SI"/>
    <s v="NO"/>
    <x v="0"/>
    <n v="20"/>
    <n v="-0.44089889824453027"/>
    <s v="NO"/>
    <n v="-1.5460474449117341"/>
    <s v="NO"/>
    <x v="51"/>
    <n v="20"/>
    <s v="ASALARIADO"/>
    <s v="18-25"/>
    <s v="2"/>
  </r>
  <r>
    <n v="2087"/>
    <s v="HOMBRE"/>
    <n v="110000"/>
    <s v="ASALARIADO"/>
    <s v="SECTOR PRIVADO"/>
    <s v="SI"/>
    <s v="NO"/>
    <x v="1"/>
    <n v="57"/>
    <n v="-0.6752003133922444"/>
    <s v="NO"/>
    <n v="1.0652397679423538"/>
    <s v="NO"/>
    <x v="234"/>
    <n v="57"/>
    <s v="ASALARIADO"/>
    <s v="56+"/>
    <s v="1"/>
  </r>
  <r>
    <n v="2088"/>
    <s v="MUJER"/>
    <n v="799650"/>
    <s v="ASALARIADO"/>
    <s v="SECTOR PRIVADO"/>
    <s v="SI"/>
    <s v="NO"/>
    <x v="0"/>
    <n v="25"/>
    <n v="0.1752521653268137"/>
    <s v="NO"/>
    <n v="-1.1931707945260464"/>
    <s v="NO"/>
    <x v="1614"/>
    <n v="25"/>
    <s v="ASALARIADO"/>
    <s v="18-25"/>
    <s v="4"/>
  </r>
  <r>
    <n v="2089"/>
    <s v="MUJER"/>
    <n v="488750"/>
    <s v="ASALARIADO"/>
    <s v="SECTOR PRIVADO"/>
    <s v="SI"/>
    <s v="NO"/>
    <x v="0"/>
    <n v="24"/>
    <n v="-0.20813893977541953"/>
    <s v="NO"/>
    <n v="-1.263746124603184"/>
    <s v="NO"/>
    <x v="1615"/>
    <n v="24"/>
    <s v="ASALARIADO"/>
    <s v="18-25"/>
    <s v="3"/>
  </r>
  <r>
    <n v="2090"/>
    <s v="HOMBRE"/>
    <n v="2038867"/>
    <s v="ASALARIADO"/>
    <s v="SECTOR PRIVADO"/>
    <s v="SI"/>
    <s v="NO"/>
    <x v="0"/>
    <n v="34"/>
    <n v="1.7034116220378916"/>
    <s v="NO"/>
    <n v="-0.55799282383180893"/>
    <s v="NO"/>
    <x v="1616"/>
    <n v="34"/>
    <s v="ASALARIADO"/>
    <s v="26-35"/>
    <s v="4"/>
  </r>
  <r>
    <n v="2091"/>
    <s v="MUJER"/>
    <n v="793930.98"/>
    <s v="ASALARIADO"/>
    <s v="SECTOR PUBLICO"/>
    <s v="SI"/>
    <s v="NO"/>
    <x v="0"/>
    <n v="35"/>
    <n v="0.16819966806756062"/>
    <s v="NO"/>
    <n v="-0.48741749375467142"/>
    <s v="NO"/>
    <x v="1617"/>
    <n v="35"/>
    <s v="ASALARIADO"/>
    <s v="26-35"/>
    <s v="4"/>
  </r>
  <r>
    <n v="2092"/>
    <s v="HOMBRE"/>
    <n v="452337.26"/>
    <s v="ASALARIADO"/>
    <s v="SECTOR PRIVADO"/>
    <s v="SI"/>
    <s v="NO"/>
    <x v="0"/>
    <n v="40"/>
    <n v="-0.25304186878281831"/>
    <s v="NO"/>
    <n v="-0.13454084336898386"/>
    <s v="NO"/>
    <x v="1618"/>
    <n v="40"/>
    <s v="ASALARIADO"/>
    <s v="36-45"/>
    <s v="3"/>
  </r>
  <r>
    <n v="2093"/>
    <s v="HOMBRE"/>
    <n v="401258.65"/>
    <s v="ASALARIADO"/>
    <s v="SECTOR PRIVADO"/>
    <s v="SI"/>
    <s v="NO"/>
    <x v="0"/>
    <n v="59"/>
    <n v="-0.31603024039744032"/>
    <s v="NO"/>
    <n v="1.2063904280966287"/>
    <s v="NO"/>
    <x v="1619"/>
    <n v="59"/>
    <s v="ASALARIADO"/>
    <s v="56+"/>
    <s v="2"/>
  </r>
  <r>
    <n v="2094"/>
    <s v="MUJER"/>
    <n v="476344.45"/>
    <s v="ASALARIADO"/>
    <s v="SECTOR PRIVADO"/>
    <s v="SI"/>
    <s v="NO"/>
    <x v="0"/>
    <n v="24"/>
    <n v="-0.22343703409481808"/>
    <s v="NO"/>
    <n v="-1.263746124603184"/>
    <s v="NO"/>
    <x v="1620"/>
    <n v="24"/>
    <s v="ASALARIADO"/>
    <s v="18-25"/>
    <s v="3"/>
  </r>
  <r>
    <n v="2095"/>
    <s v="HOMBRE"/>
    <n v="1934551"/>
    <s v="ASALARIADO"/>
    <s v="SECTOR PRIVADO"/>
    <s v="SI"/>
    <s v="NO"/>
    <x v="1"/>
    <n v="58"/>
    <n v="1.5747727461297394"/>
    <s v="NO"/>
    <n v="1.1358150980194912"/>
    <s v="NO"/>
    <x v="1621"/>
    <n v="58"/>
    <s v="ASALARIADO"/>
    <s v="56+"/>
    <s v="4"/>
  </r>
  <r>
    <n v="2096"/>
    <s v="HOMBRE"/>
    <n v="1995482.54"/>
    <s v="ASALARIADO"/>
    <s v="SECTOR PUBLICO"/>
    <s v="SI"/>
    <s v="NO"/>
    <x v="0"/>
    <n v="34"/>
    <n v="1.6499114095462106"/>
    <s v="NO"/>
    <n v="-0.55799282383180893"/>
    <s v="NO"/>
    <x v="1622"/>
    <n v="34"/>
    <s v="ASALARIADO"/>
    <s v="26-35"/>
    <s v="4"/>
  </r>
  <r>
    <n v="2097"/>
    <s v="HOMBRE"/>
    <n v="297949"/>
    <s v="ASEGURADO VOLUNTARIO"/>
    <s v="SECTOR PRIVADO"/>
    <s v="SI"/>
    <s v="NO"/>
    <x v="0"/>
    <n v="37"/>
    <n v="-0.44342812036278267"/>
    <s v="NO"/>
    <n v="-0.3462668336003964"/>
    <s v="NO"/>
    <x v="1623"/>
    <n v="37"/>
    <s v="ASEGURADO VOLUNTARIO"/>
    <s v="36-45"/>
    <s v="1"/>
  </r>
  <r>
    <n v="2098"/>
    <s v="HOMBRE"/>
    <n v="722064"/>
    <s v="ASALARIADO"/>
    <s v="SECTOR PRIVADO"/>
    <s v="SI"/>
    <s v="NO"/>
    <x v="0"/>
    <n v="33"/>
    <n v="7.9575799033916081E-2"/>
    <s v="NO"/>
    <n v="-0.62856815390894638"/>
    <s v="NO"/>
    <x v="1624"/>
    <n v="33"/>
    <s v="ASALARIADO"/>
    <s v="26-35"/>
    <s v="4"/>
  </r>
  <r>
    <n v="2099"/>
    <s v="HOMBRE"/>
    <n v="753913.5"/>
    <s v="ASALARIADO"/>
    <s v="SECTOR PUBLICO"/>
    <s v="SI"/>
    <s v="NO"/>
    <x v="0"/>
    <n v="56"/>
    <n v="0.11885149862205882"/>
    <s v="NO"/>
    <n v="0.99466443786521619"/>
    <s v="NO"/>
    <x v="1625"/>
    <n v="56"/>
    <s v="ASALARIADO"/>
    <s v="56+"/>
    <s v="4"/>
  </r>
  <r>
    <n v="2100"/>
    <s v="HOMBRE"/>
    <n v="607142.85"/>
    <s v="ASALARIADO"/>
    <s v="SECTOR PRIVADO"/>
    <s v="SI"/>
    <s v="NO"/>
    <x v="0"/>
    <n v="31"/>
    <n v="-6.2140980310308812E-2"/>
    <s v="NO"/>
    <n v="-0.7697188140632214"/>
    <s v="NO"/>
    <x v="1626"/>
    <n v="31"/>
    <s v="ASALARIADO"/>
    <s v="26-35"/>
    <s v="3"/>
  </r>
  <r>
    <n v="2101"/>
    <s v="HOMBRE"/>
    <n v="260000"/>
    <s v="ASALARIADO"/>
    <s v="SECTOR PRIVADO"/>
    <s v="SI"/>
    <s v="NO"/>
    <x v="1"/>
    <n v="37"/>
    <n v="-0.49022551195983849"/>
    <s v="NO"/>
    <n v="-0.3462668336003964"/>
    <s v="NO"/>
    <x v="713"/>
    <n v="37"/>
    <s v="ASALARIADO"/>
    <s v="36-45"/>
    <s v="1"/>
  </r>
  <r>
    <n v="2102"/>
    <s v="HOMBRE"/>
    <n v="742000"/>
    <s v="ASALARIADO"/>
    <s v="SECTOR PRIVADO"/>
    <s v="SI"/>
    <s v="NO"/>
    <x v="0"/>
    <n v="57"/>
    <n v="0.1041601833096257"/>
    <s v="NO"/>
    <n v="1.0652397679423538"/>
    <s v="NO"/>
    <x v="1627"/>
    <n v="57"/>
    <s v="ASALARIADO"/>
    <s v="56+"/>
    <s v="4"/>
  </r>
  <r>
    <n v="2103"/>
    <s v="HOMBRE"/>
    <n v="170440"/>
    <s v="ASALARIADO"/>
    <s v="SECTOR PRIVADO"/>
    <s v="SI"/>
    <s v="NO"/>
    <x v="0"/>
    <n v="42"/>
    <n v="-0.60066780006841358"/>
    <s v="NO"/>
    <n v="6.6098167852911317E-3"/>
    <s v="NO"/>
    <x v="1628"/>
    <n v="42"/>
    <s v="ASALARIADO"/>
    <s v="36-45"/>
    <s v="1"/>
  </r>
  <r>
    <n v="2104"/>
    <s v="MUJER"/>
    <n v="242860"/>
    <s v="ASALARIADO"/>
    <s v="SECTOR PRIVADO"/>
    <s v="SI"/>
    <s v="NO"/>
    <x v="1"/>
    <n v="62"/>
    <n v="-0.51136196593684802"/>
    <s v="NO"/>
    <n v="1.4181164183280413"/>
    <s v="NO"/>
    <x v="1629"/>
    <n v="62"/>
    <s v="ASALARIADO"/>
    <s v="56+"/>
    <s v="1"/>
  </r>
  <r>
    <n v="2105"/>
    <s v="HOMBRE"/>
    <n v="1860734"/>
    <s v="TRABAJADOR INDEPENDIENTE"/>
    <s v="SECTOR PRIVADO"/>
    <s v="SI"/>
    <s v="SI"/>
    <x v="1"/>
    <n v="52"/>
    <n v="1.4837441800141666"/>
    <s v="NO"/>
    <n v="0.71236311755666615"/>
    <s v="NO"/>
    <x v="1630"/>
    <n v="52"/>
    <s v="TRABAJADOR INDEPENDIENTE"/>
    <s v="46-55"/>
    <s v="4"/>
  </r>
  <r>
    <n v="2106"/>
    <s v="HOMBRE"/>
    <n v="620373.67000000004"/>
    <s v="ASALARIADO"/>
    <s v="SECTOR PRIVADO"/>
    <s v="SI"/>
    <s v="NO"/>
    <x v="0"/>
    <n v="46"/>
    <n v="-4.582519162838937E-2"/>
    <s v="NO"/>
    <n v="0.28891113709384114"/>
    <s v="NO"/>
    <x v="1631"/>
    <n v="46"/>
    <s v="ASALARIADO"/>
    <s v="46-55"/>
    <s v="3"/>
  </r>
  <r>
    <n v="2107"/>
    <s v="MUJER"/>
    <n v="1233708"/>
    <s v="ASALARIADO"/>
    <s v="SECTOR PRIVADO"/>
    <s v="SI"/>
    <s v="NO"/>
    <x v="0"/>
    <n v="40"/>
    <n v="0.71051744772779524"/>
    <s v="NO"/>
    <n v="-0.13454084336898386"/>
    <s v="NO"/>
    <x v="1632"/>
    <n v="40"/>
    <s v="ASALARIADO"/>
    <s v="36-45"/>
    <s v="4"/>
  </r>
  <r>
    <n v="2108"/>
    <s v="HOMBRE"/>
    <n v="520000"/>
    <s v="ASALARIADO"/>
    <s v="SECTOR PRIVADO"/>
    <s v="SI"/>
    <s v="NO"/>
    <x v="0"/>
    <n v="45"/>
    <n v="-0.16960252281033497"/>
    <s v="NO"/>
    <n v="0.21833580701670366"/>
    <s v="NO"/>
    <x v="1633"/>
    <n v="45"/>
    <s v="ASALARIADO"/>
    <s v="36-45"/>
    <s v="3"/>
  </r>
  <r>
    <n v="2109"/>
    <s v="HOMBRE"/>
    <n v="160000"/>
    <s v="ASALARIADO"/>
    <s v="SECTOR PRIVADO"/>
    <s v="SI"/>
    <s v="SI"/>
    <x v="0"/>
    <n v="26"/>
    <n v="-0.61354204624810904"/>
    <s v="NO"/>
    <n v="-1.1225954644489089"/>
    <s v="NO"/>
    <x v="1634"/>
    <n v="26"/>
    <s v="ASALARIADO"/>
    <s v="26-35"/>
    <s v="1"/>
  </r>
  <r>
    <n v="2110"/>
    <s v="HOMBRE"/>
    <n v="296346.2"/>
    <s v="ASALARIADO"/>
    <s v="SECTOR PRIVADO"/>
    <s v="SI"/>
    <s v="NO"/>
    <x v="0"/>
    <n v="48"/>
    <n v="-0.44540463777435507"/>
    <s v="NO"/>
    <n v="0.43006179724811616"/>
    <s v="NO"/>
    <x v="1635"/>
    <n v="48"/>
    <s v="ASALARIADO"/>
    <s v="46-55"/>
    <s v="1"/>
  </r>
  <r>
    <n v="2111"/>
    <s v="MUJER"/>
    <n v="32942.089999999997"/>
    <s v="ASALARIADO"/>
    <s v="SECTOR PUBLICO"/>
    <s v="SI"/>
    <s v="NO"/>
    <x v="0"/>
    <n v="24"/>
    <n v="-0.7702254573992191"/>
    <s v="NO"/>
    <n v="-1.263746124603184"/>
    <s v="NO"/>
    <x v="1636"/>
    <n v="24"/>
    <s v="ASALARIADO"/>
    <s v="18-25"/>
    <s v="1"/>
  </r>
  <r>
    <n v="2112"/>
    <s v="HOMBRE"/>
    <n v="297102"/>
    <s v="TRABAJADOR INDEPENDIENTE"/>
    <s v="SECTOR PRIVADO"/>
    <s v="SI"/>
    <s v="NO"/>
    <x v="0"/>
    <n v="29"/>
    <n v="-0.44447261140820432"/>
    <s v="NO"/>
    <n v="-0.91086947421749642"/>
    <s v="NO"/>
    <x v="657"/>
    <n v="29"/>
    <s v="TRABAJADOR INDEPENDIENTE"/>
    <s v="26-35"/>
    <s v="1"/>
  </r>
  <r>
    <n v="2113"/>
    <s v="HOMBRE"/>
    <n v="297139"/>
    <s v="ASEGURADO VOLUNTARIO"/>
    <s v="SECTOR PRIVADO"/>
    <s v="SI"/>
    <s v="NO"/>
    <x v="0"/>
    <n v="36"/>
    <n v="-0.44442698429051769"/>
    <s v="NO"/>
    <n v="-0.41684216367753391"/>
    <s v="NO"/>
    <x v="929"/>
    <n v="36"/>
    <s v="ASEGURADO VOLUNTARIO"/>
    <s v="36-45"/>
    <s v="1"/>
  </r>
  <r>
    <n v="2114"/>
    <s v="HOMBRE"/>
    <n v="1069013.75"/>
    <s v="ASALARIADO"/>
    <s v="SECTOR PRIVADO"/>
    <s v="SI"/>
    <s v="NO"/>
    <x v="0"/>
    <n v="27"/>
    <n v="0.5074222064557351"/>
    <s v="NO"/>
    <n v="-1.0520201343717714"/>
    <s v="NO"/>
    <x v="1637"/>
    <n v="27"/>
    <s v="ASALARIADO"/>
    <s v="26-35"/>
    <s v="4"/>
  </r>
  <r>
    <n v="2115"/>
    <s v="MUJER"/>
    <n v="358405"/>
    <s v="ASALARIADO"/>
    <s v="SECTOR PRIVADO"/>
    <s v="SI"/>
    <s v="NO"/>
    <x v="0"/>
    <n v="24"/>
    <n v="-0.36887587639346581"/>
    <s v="NO"/>
    <n v="-1.263746124603184"/>
    <s v="NO"/>
    <x v="1638"/>
    <n v="24"/>
    <s v="ASALARIADO"/>
    <s v="18-25"/>
    <s v="2"/>
  </r>
  <r>
    <n v="2116"/>
    <s v="HOMBRE"/>
    <n v="1596417"/>
    <s v="ASALARIADO"/>
    <s v="SECTOR PUBLICO"/>
    <s v="SI"/>
    <s v="NO"/>
    <x v="1"/>
    <n v="47"/>
    <n v="1.1577976160794385"/>
    <s v="NO"/>
    <n v="0.35948646717097865"/>
    <s v="NO"/>
    <x v="1639"/>
    <n v="47"/>
    <s v="ASALARIADO"/>
    <s v="46-55"/>
    <s v="4"/>
  </r>
  <r>
    <n v="2117"/>
    <s v="HOMBRE"/>
    <n v="303000"/>
    <s v="ASALARIADO"/>
    <s v="SECTOR PRIVADO"/>
    <s v="SI"/>
    <s v="NO"/>
    <x v="0"/>
    <n v="24"/>
    <n v="-0.43719940221588216"/>
    <s v="NO"/>
    <n v="-1.263746124603184"/>
    <s v="NO"/>
    <x v="1640"/>
    <n v="24"/>
    <s v="ASALARIADO"/>
    <s v="18-25"/>
    <s v="2"/>
  </r>
  <r>
    <n v="2118"/>
    <s v="HOMBRE"/>
    <n v="400944.9"/>
    <s v="ASALARIADO"/>
    <s v="SECTOR PRIVADO"/>
    <s v="SI"/>
    <s v="NO"/>
    <x v="0"/>
    <n v="27"/>
    <n v="-0.3164171460237698"/>
    <s v="NO"/>
    <n v="-1.0520201343717714"/>
    <s v="NO"/>
    <x v="1641"/>
    <n v="27"/>
    <s v="ASALARIADO"/>
    <s v="26-35"/>
    <s v="2"/>
  </r>
  <r>
    <n v="2119"/>
    <s v="HOMBRE"/>
    <n v="130000"/>
    <s v="ASALARIADO"/>
    <s v="SECTOR PRIVADO"/>
    <s v="SI"/>
    <s v="NO"/>
    <x v="1"/>
    <n v="27"/>
    <n v="-0.65053700653459023"/>
    <s v="NO"/>
    <n v="-1.0520201343717714"/>
    <s v="NO"/>
    <x v="496"/>
    <n v="27"/>
    <s v="ASALARIADO"/>
    <s v="26-35"/>
    <s v="1"/>
  </r>
  <r>
    <n v="2120"/>
    <s v="MUJER"/>
    <n v="284392"/>
    <s v="ASALARIADO"/>
    <s v="SECTOR PUBLICO"/>
    <s v="SI"/>
    <s v="NO"/>
    <x v="1"/>
    <n v="56"/>
    <n v="-0.46014614291624351"/>
    <s v="NO"/>
    <n v="0.99466443786521619"/>
    <s v="NO"/>
    <x v="1642"/>
    <n v="56"/>
    <s v="ASALARIADO"/>
    <s v="56+"/>
    <s v="1"/>
  </r>
  <r>
    <n v="2121"/>
    <s v="HOMBRE"/>
    <n v="681308.01"/>
    <s v="ASALARIADO"/>
    <s v="SECTOR PRIVADO"/>
    <s v="SI"/>
    <s v="NO"/>
    <x v="0"/>
    <n v="31"/>
    <n v="2.9316924651041965E-2"/>
    <s v="NO"/>
    <n v="-0.7697188140632214"/>
    <s v="NO"/>
    <x v="1643"/>
    <n v="31"/>
    <s v="ASALARIADO"/>
    <s v="26-35"/>
    <s v="3"/>
  </r>
  <r>
    <n v="2122"/>
    <s v="MUJER"/>
    <n v="1436096"/>
    <s v="PENSIONADOS EN SU PROPIO SISTEMA"/>
    <s v="SECTOR PUBLICO"/>
    <s v="SI"/>
    <s v="NO"/>
    <x v="0"/>
    <n v="60"/>
    <n v="0.96009531514314028"/>
    <s v="NO"/>
    <n v="1.2769657581737661"/>
    <s v="NO"/>
    <x v="1644"/>
    <n v="60"/>
    <s v="PENSIONADOS EN SU PROPIO SISTEMA"/>
    <s v="56+"/>
    <s v="4"/>
  </r>
  <r>
    <n v="2123"/>
    <s v="HOMBRE"/>
    <n v="299647"/>
    <s v="TRABAJADOR INDEPENDIENTE"/>
    <s v="SECTOR PRIVADO"/>
    <s v="SI"/>
    <s v="NO"/>
    <x v="1"/>
    <n v="48"/>
    <n v="-0.44133420561056785"/>
    <s v="NO"/>
    <n v="0.43006179724811616"/>
    <s v="NO"/>
    <x v="65"/>
    <n v="48"/>
    <s v="TRABAJADOR INDEPENDIENTE"/>
    <s v="46-55"/>
    <s v="1"/>
  </r>
  <r>
    <n v="2124"/>
    <s v="HOMBRE"/>
    <n v="522249"/>
    <s v="TRABAJADOR INDEPENDIENTE"/>
    <s v="SECTOR PRIVADO"/>
    <s v="SI"/>
    <s v="NO"/>
    <x v="1"/>
    <n v="30"/>
    <n v="-0.16682913395419177"/>
    <s v="NO"/>
    <n v="-0.84029414414035897"/>
    <s v="NO"/>
    <x v="1645"/>
    <n v="30"/>
    <s v="TRABAJADOR INDEPENDIENTE"/>
    <s v="26-35"/>
    <s v="3"/>
  </r>
  <r>
    <n v="2125"/>
    <s v="HOMBRE"/>
    <n v="2399117.94"/>
    <s v="ASALARIADO"/>
    <s v="SECTOR PRIVADO"/>
    <s v="SI"/>
    <s v="NO"/>
    <x v="0"/>
    <n v="36"/>
    <n v="2.1476605959868085"/>
    <s v="ATIPICO"/>
    <n v="-0.41684216367753391"/>
    <s v="NO"/>
    <x v="1646"/>
    <n v="36"/>
    <s v="ASALARIADO"/>
    <s v="36-45"/>
    <s v="4"/>
  </r>
  <r>
    <n v="2126"/>
    <s v="HOMBRE"/>
    <n v="1431680.32"/>
    <s v="ASALARIADO"/>
    <s v="SECTOR PUBLICO"/>
    <s v="SI"/>
    <s v="NO"/>
    <x v="0"/>
    <n v="37"/>
    <n v="0.95465005160187999"/>
    <s v="NO"/>
    <n v="-0.3462668336003964"/>
    <s v="NO"/>
    <x v="1647"/>
    <n v="37"/>
    <s v="ASALARIADO"/>
    <s v="36-45"/>
    <s v="4"/>
  </r>
  <r>
    <n v="2127"/>
    <s v="HOMBRE"/>
    <n v="299647"/>
    <s v="ASEGURADO VOLUNTARIO"/>
    <s v="SECTOR PRIVADO"/>
    <s v="SI"/>
    <s v="NO"/>
    <x v="1"/>
    <n v="63"/>
    <n v="-0.44133420561056785"/>
    <s v="NO"/>
    <n v="1.4886917484051787"/>
    <s v="NO"/>
    <x v="65"/>
    <n v="63"/>
    <s v="ASEGURADO VOLUNTARIO"/>
    <s v="56+"/>
    <s v="1"/>
  </r>
  <r>
    <n v="2128"/>
    <s v="HOMBRE"/>
    <n v="297046"/>
    <s v="TRABAJADOR INDEPENDIENTE"/>
    <s v="SECTOR PRIVADO"/>
    <s v="SI"/>
    <s v="SI"/>
    <x v="1"/>
    <n v="25"/>
    <n v="-0.44454166866740574"/>
    <s v="NO"/>
    <n v="-1.1931707945260464"/>
    <s v="NO"/>
    <x v="31"/>
    <n v="25"/>
    <s v="TRABAJADOR INDEPENDIENTE"/>
    <s v="18-25"/>
    <s v="1"/>
  </r>
  <r>
    <n v="2129"/>
    <s v="HOMBRE"/>
    <n v="347510"/>
    <s v="ASALARIADO"/>
    <s v="SECTOR PRIVADO"/>
    <s v="SI"/>
    <s v="NO"/>
    <x v="0"/>
    <n v="37"/>
    <n v="-0.38231121280417291"/>
    <s v="NO"/>
    <n v="-0.3462668336003964"/>
    <s v="NO"/>
    <x v="1648"/>
    <n v="37"/>
    <s v="ASALARIADO"/>
    <s v="36-45"/>
    <s v="2"/>
  </r>
  <r>
    <n v="2130"/>
    <s v="HOMBRE"/>
    <n v="315000"/>
    <s v="ASALARIADO"/>
    <s v="SECTOR PRIVADO"/>
    <s v="SI"/>
    <s v="NO"/>
    <x v="0"/>
    <n v="53"/>
    <n v="-0.42240141810128967"/>
    <s v="NO"/>
    <n v="0.78293844763380371"/>
    <s v="NO"/>
    <x v="1649"/>
    <n v="53"/>
    <s v="ASALARIADO"/>
    <s v="46-55"/>
    <s v="2"/>
  </r>
  <r>
    <n v="2131"/>
    <s v="HOMBRE"/>
    <n v="297046"/>
    <s v="TRABAJADOR INDEPENDIENTE"/>
    <s v="SECTOR PRIVADO"/>
    <s v="SI"/>
    <s v="NO"/>
    <x v="0"/>
    <n v="43"/>
    <n v="-0.44454166866740574"/>
    <s v="NO"/>
    <n v="7.7185146862428639E-2"/>
    <s v="NO"/>
    <x v="31"/>
    <n v="43"/>
    <s v="TRABAJADOR INDEPENDIENTE"/>
    <s v="36-45"/>
    <s v="1"/>
  </r>
  <r>
    <n v="2132"/>
    <s v="HOMBRE"/>
    <n v="278030"/>
    <s v="CONVENIOS ESPECIALES DE TRABAJADORES INDEPENDIENTES"/>
    <s v="SECTOR PRIVADO"/>
    <s v="SI"/>
    <s v="SI"/>
    <x v="0"/>
    <n v="54"/>
    <n v="-0.46799154082766331"/>
    <s v="NO"/>
    <n v="0.85351377771094117"/>
    <s v="NO"/>
    <x v="20"/>
    <n v="54"/>
    <s v="CONVENIOS ESPECIALES DE TRABAJADORES INDEPENDIENTES"/>
    <s v="46-55"/>
    <s v="1"/>
  </r>
  <r>
    <n v="2133"/>
    <s v="MUJER"/>
    <n v="445821"/>
    <s v="TRABAJADOR INDEPENDIENTE"/>
    <s v="SECTOR PRIVADO"/>
    <s v="SI"/>
    <s v="NO"/>
    <x v="0"/>
    <n v="39"/>
    <n v="-0.26107749478003123"/>
    <s v="NO"/>
    <n v="-0.20511617344612137"/>
    <s v="NO"/>
    <x v="1650"/>
    <n v="39"/>
    <s v="TRABAJADOR INDEPENDIENTE"/>
    <s v="36-45"/>
    <s v="3"/>
  </r>
  <r>
    <n v="2134"/>
    <s v="HOMBRE"/>
    <n v="306723.3"/>
    <s v="TRABAJADOR INDEPENDIENTE"/>
    <s v="SECTOR PRIVADO"/>
    <s v="SI"/>
    <s v="SI"/>
    <x v="1"/>
    <n v="45"/>
    <n v="-0.43260795769472699"/>
    <s v="NO"/>
    <n v="0.21833580701670366"/>
    <s v="NO"/>
    <x v="1066"/>
    <n v="45"/>
    <s v="TRABAJADOR INDEPENDIENTE"/>
    <s v="36-45"/>
    <s v="2"/>
  </r>
  <r>
    <n v="2135"/>
    <s v="MUJER"/>
    <n v="445431.32"/>
    <s v="ASALARIADO"/>
    <s v="SECTOR PRIVADO"/>
    <s v="SI"/>
    <s v="NO"/>
    <x v="0"/>
    <n v="25"/>
    <n v="-0.26155803465084576"/>
    <s v="NO"/>
    <n v="-1.1931707945260464"/>
    <s v="NO"/>
    <x v="1651"/>
    <n v="25"/>
    <s v="ASALARIADO"/>
    <s v="18-25"/>
    <s v="3"/>
  </r>
  <r>
    <n v="2136"/>
    <s v="HOMBRE"/>
    <n v="1460786.78"/>
    <s v="ASALARIADO"/>
    <s v="SECTOR PRIVADO"/>
    <s v="SI"/>
    <s v="NO"/>
    <x v="0"/>
    <n v="32"/>
    <n v="0.99054312932788169"/>
    <s v="NO"/>
    <n v="-0.69914348398608395"/>
    <s v="NO"/>
    <x v="1652"/>
    <n v="32"/>
    <s v="ASALARIADO"/>
    <s v="26-35"/>
    <s v="4"/>
  </r>
  <r>
    <n v="2137"/>
    <s v="HOMBRE"/>
    <n v="10652"/>
    <s v="ASALARIADO"/>
    <s v="SECTOR PRIVADO"/>
    <s v="SI"/>
    <s v="SI"/>
    <x v="0"/>
    <n v="24"/>
    <n v="-0.79771282387695541"/>
    <s v="NO"/>
    <n v="-1.263746124603184"/>
    <s v="NO"/>
    <x v="317"/>
    <n v="24"/>
    <s v="ASALARIADO"/>
    <s v="18-25"/>
    <s v="1"/>
  </r>
  <r>
    <n v="2138"/>
    <s v="MUJER"/>
    <n v="278030"/>
    <s v="ASEGURADO VOLUNTARIO"/>
    <s v="SECTOR PRIVADO"/>
    <s v="SI"/>
    <s v="NO"/>
    <x v="1"/>
    <n v="27"/>
    <n v="-0.46799154082766331"/>
    <s v="NO"/>
    <n v="-1.0520201343717714"/>
    <s v="NO"/>
    <x v="20"/>
    <n v="27"/>
    <s v="ASEGURADO VOLUNTARIO"/>
    <s v="26-35"/>
    <s v="1"/>
  </r>
  <r>
    <n v="2139"/>
    <s v="MUJER"/>
    <n v="1160116"/>
    <s v="PENSIONADOS EN SU PROPIO SISTEMA"/>
    <s v="SECTOR PUBLICO"/>
    <s v="SI"/>
    <s v="NO"/>
    <x v="0"/>
    <n v="66"/>
    <n v="0.61976634381437112"/>
    <s v="NO"/>
    <n v="1.7004177386365913"/>
    <s v="NO"/>
    <x v="1653"/>
    <n v="66"/>
    <s v="PENSIONADOS EN SU PROPIO SISTEMA"/>
    <s v="56+"/>
    <s v="4"/>
  </r>
  <r>
    <n v="2140"/>
    <s v="HOMBRE"/>
    <n v="342028"/>
    <s v="ASALARIADO"/>
    <s v="SECTOR PRIVADO"/>
    <s v="SI"/>
    <s v="NO"/>
    <x v="0"/>
    <n v="58"/>
    <n v="-0.3890714252138559"/>
    <s v="NO"/>
    <n v="1.1358150980194912"/>
    <s v="NO"/>
    <x v="815"/>
    <n v="58"/>
    <s v="ASALARIADO"/>
    <s v="56+"/>
    <s v="2"/>
  </r>
  <r>
    <n v="2141"/>
    <s v="HOMBRE"/>
    <n v="239390"/>
    <s v="ASALARIADO"/>
    <s v="SECTOR PRIVADO"/>
    <s v="SI"/>
    <s v="NO"/>
    <x v="0"/>
    <n v="46"/>
    <n v="-0.51564104967665103"/>
    <s v="NO"/>
    <n v="0.28891113709384114"/>
    <s v="NO"/>
    <x v="1654"/>
    <n v="46"/>
    <s v="ASALARIADO"/>
    <s v="46-55"/>
    <s v="1"/>
  </r>
  <r>
    <n v="2142"/>
    <s v="HOMBRE"/>
    <n v="1347519"/>
    <s v="ASALARIADO"/>
    <s v="SECTOR PUBLICO"/>
    <s v="SI"/>
    <s v="NO"/>
    <x v="0"/>
    <n v="57"/>
    <n v="0.85086522856661884"/>
    <s v="NO"/>
    <n v="1.0652397679423538"/>
    <s v="NO"/>
    <x v="1655"/>
    <n v="57"/>
    <s v="ASALARIADO"/>
    <s v="56+"/>
    <s v="4"/>
  </r>
  <r>
    <n v="2143"/>
    <s v="HOMBRE"/>
    <n v="350000"/>
    <s v="ASALARIADO"/>
    <s v="SECTOR PRIVADO"/>
    <s v="SI"/>
    <s v="NO"/>
    <x v="0"/>
    <n v="37"/>
    <n v="-0.37924063110039496"/>
    <s v="NO"/>
    <n v="-0.3462668336003964"/>
    <s v="NO"/>
    <x v="236"/>
    <n v="37"/>
    <s v="ASALARIADO"/>
    <s v="36-45"/>
    <s v="2"/>
  </r>
  <r>
    <n v="2144"/>
    <s v="MUJER"/>
    <n v="295000"/>
    <s v="ASALARIADO"/>
    <s v="SECTOR PRIVADO"/>
    <s v="SI"/>
    <s v="NO"/>
    <x v="1"/>
    <n v="19"/>
    <n v="-0.44706472495894378"/>
    <s v="NO"/>
    <n v="-1.6166227749888715"/>
    <s v="NO"/>
    <x v="1656"/>
    <n v="19"/>
    <s v="ASALARIADO"/>
    <s v="18-25"/>
    <s v="1"/>
  </r>
  <r>
    <n v="2145"/>
    <s v="HOMBRE"/>
    <n v="302470"/>
    <s v="TRABAJADOR INDEPENDIENTE"/>
    <s v="SECTOR PRIVADO"/>
    <s v="SI"/>
    <s v="NO"/>
    <x v="0"/>
    <n v="48"/>
    <n v="-0.43785297984760996"/>
    <s v="NO"/>
    <n v="0.43006179724811616"/>
    <s v="NO"/>
    <x v="793"/>
    <n v="48"/>
    <s v="TRABAJADOR INDEPENDIENTE"/>
    <s v="46-55"/>
    <s v="2"/>
  </r>
  <r>
    <n v="2146"/>
    <s v="MUJER"/>
    <n v="2613281.4500000002"/>
    <s v="ASALARIADO"/>
    <s v="SECTOR PUBLICO"/>
    <s v="SI"/>
    <s v="NO"/>
    <x v="0"/>
    <n v="47"/>
    <n v="2.4117596142289228"/>
    <s v="ATIPICO"/>
    <n v="0.35948646717097865"/>
    <s v="NO"/>
    <x v="1657"/>
    <n v="47"/>
    <s v="ASALARIADO"/>
    <s v="46-55"/>
    <s v="4"/>
  </r>
  <r>
    <n v="2147"/>
    <s v="MUJER"/>
    <n v="150409.17000000001"/>
    <s v="PENSIONADOS EN SU PROPIO SISTEMA"/>
    <s v="SECTOR PUBLICO"/>
    <s v="SI"/>
    <s v="NO"/>
    <x v="0"/>
    <n v="86"/>
    <n v="-0.6253691254135888"/>
    <s v="NO"/>
    <n v="3.1119243401793413"/>
    <s v="ATIPICO"/>
    <x v="1658"/>
    <n v="86"/>
    <s v="PENSIONADOS EN SU PROPIO SISTEMA"/>
    <s v="56+"/>
    <s v="1"/>
  </r>
  <r>
    <n v="2148"/>
    <s v="HOMBRE"/>
    <n v="77065"/>
    <s v="ASALARIADO"/>
    <s v="SECTOR PRIVADO"/>
    <s v="SI"/>
    <s v="NO"/>
    <x v="1"/>
    <n v="43"/>
    <n v="-0.71581461396008628"/>
    <s v="NO"/>
    <n v="7.7185146862428639E-2"/>
    <s v="NO"/>
    <x v="1659"/>
    <n v="43"/>
    <s v="ASALARIADO"/>
    <s v="36-45"/>
    <s v="1"/>
  </r>
  <r>
    <n v="2149"/>
    <s v="HOMBRE"/>
    <n v="426459.38"/>
    <s v="ASALARIADO"/>
    <s v="SECTOR PRIVADO"/>
    <s v="SI"/>
    <s v="NO"/>
    <x v="0"/>
    <n v="25"/>
    <n v="-0.28495357354609585"/>
    <s v="NO"/>
    <n v="-1.1931707945260464"/>
    <s v="NO"/>
    <x v="1660"/>
    <n v="25"/>
    <s v="ASALARIADO"/>
    <s v="18-25"/>
    <s v="3"/>
  </r>
  <r>
    <n v="2150"/>
    <s v="HOMBRE"/>
    <n v="448880"/>
    <s v="ASALARIADO"/>
    <s v="SECTOR PRIVADO"/>
    <s v="SI"/>
    <s v="NO"/>
    <x v="0"/>
    <n v="33"/>
    <n v="-0.25730524199615301"/>
    <s v="NO"/>
    <n v="-0.62856815390894638"/>
    <s v="NO"/>
    <x v="1661"/>
    <n v="33"/>
    <s v="ASALARIADO"/>
    <s v="26-35"/>
    <s v="3"/>
  </r>
  <r>
    <n v="2151"/>
    <s v="MUJER"/>
    <n v="10"/>
    <s v="ASALARIADO"/>
    <s v="SECTOR PRIVADO"/>
    <s v="SI"/>
    <s v="NO"/>
    <x v="0"/>
    <n v="26"/>
    <n v="-0.81083616945591319"/>
    <s v="NO"/>
    <n v="-1.1225954644489089"/>
    <s v="NO"/>
    <x v="1662"/>
    <n v="26"/>
    <s v="ASALARIADO"/>
    <s v="26-35"/>
    <s v="1"/>
  </r>
  <r>
    <n v="2152"/>
    <s v="HOMBRE"/>
    <n v="237717.86"/>
    <s v="ASALARIADO"/>
    <s v="SECTOR PRIVADO"/>
    <s v="SI"/>
    <s v="NO"/>
    <x v="1"/>
    <n v="23"/>
    <n v="-0.51770307477309896"/>
    <s v="NO"/>
    <n v="-1.3343214546803215"/>
    <s v="NO"/>
    <x v="1663"/>
    <n v="23"/>
    <s v="ASALARIADO"/>
    <s v="18-25"/>
    <s v="1"/>
  </r>
  <r>
    <n v="2153"/>
    <s v="HOMBRE"/>
    <n v="297045"/>
    <s v="ASEGURADO VOLUNTARIO"/>
    <s v="SECTOR PRIVADO"/>
    <s v="SI"/>
    <s v="SI"/>
    <x v="0"/>
    <n v="30"/>
    <n v="-0.44454290183274864"/>
    <s v="NO"/>
    <n v="-0.84029414414035897"/>
    <s v="NO"/>
    <x v="166"/>
    <n v="30"/>
    <s v="ASEGURADO VOLUNTARIO"/>
    <s v="26-35"/>
    <s v="1"/>
  </r>
  <r>
    <n v="2154"/>
    <s v="MUJER"/>
    <n v="585854"/>
    <s v="PENSIONADOS EN SU PROPIO SISTEMA"/>
    <s v="SECTOR PUBLICO"/>
    <s v="SI"/>
    <s v="NO"/>
    <x v="0"/>
    <n v="76"/>
    <n v="-8.8393652320137281E-2"/>
    <s v="NO"/>
    <n v="2.4061710394079663"/>
    <s v="ATIPICO"/>
    <x v="1664"/>
    <n v="76"/>
    <s v="PENSIONADOS EN SU PROPIO SISTEMA"/>
    <s v="56+"/>
    <s v="3"/>
  </r>
  <r>
    <n v="2155"/>
    <s v="HOMBRE"/>
    <n v="404467"/>
    <s v="ASEGURADO VOLUNTARIO"/>
    <s v="SECTOR PRIVADO"/>
    <s v="SI"/>
    <s v="NO"/>
    <x v="0"/>
    <n v="58"/>
    <n v="-0.31207381436960263"/>
    <s v="NO"/>
    <n v="1.1358150980194912"/>
    <s v="NO"/>
    <x v="180"/>
    <n v="58"/>
    <s v="ASEGURADO VOLUNTARIO"/>
    <s v="56+"/>
    <s v="2"/>
  </r>
  <r>
    <n v="2156"/>
    <s v="HOMBRE"/>
    <n v="594092"/>
    <s v="TRABAJADOR INDEPENDIENTE"/>
    <s v="SECTOR PRIVADO"/>
    <s v="SI"/>
    <s v="SI"/>
    <x v="1"/>
    <n v="48"/>
    <n v="-7.8234836225469548E-2"/>
    <s v="NO"/>
    <n v="0.43006179724811616"/>
    <s v="NO"/>
    <x v="325"/>
    <n v="48"/>
    <s v="TRABAJADOR INDEPENDIENTE"/>
    <s v="46-55"/>
    <s v="3"/>
  </r>
  <r>
    <n v="2157"/>
    <s v="HOMBRE"/>
    <n v="138580"/>
    <s v="ASALARIADO"/>
    <s v="SECTOR PRIVADO"/>
    <s v="SI"/>
    <s v="NO"/>
    <x v="0"/>
    <n v="46"/>
    <n v="-0.6399564478926566"/>
    <s v="NO"/>
    <n v="0.28891113709384114"/>
    <s v="NO"/>
    <x v="1665"/>
    <n v="46"/>
    <s v="ASALARIADO"/>
    <s v="46-55"/>
    <s v="1"/>
  </r>
  <r>
    <n v="2158"/>
    <s v="MUJER"/>
    <n v="1241627.95"/>
    <s v="PENSIONADOS EN SU PROPIO SISTEMA"/>
    <s v="SECTOR PUBLICO"/>
    <s v="SI"/>
    <s v="NO"/>
    <x v="0"/>
    <n v="63"/>
    <n v="0.72028405558515907"/>
    <s v="NO"/>
    <n v="1.4886917484051787"/>
    <s v="NO"/>
    <x v="1666"/>
    <n v="63"/>
    <s v="PENSIONADOS EN SU PROPIO SISTEMA"/>
    <s v="56+"/>
    <s v="4"/>
  </r>
  <r>
    <n v="2159"/>
    <s v="HOMBRE"/>
    <n v="915020.56"/>
    <s v="ASALARIADO"/>
    <s v="SECTOR PRIVADO"/>
    <s v="SI"/>
    <s v="NO"/>
    <x v="0"/>
    <n v="52"/>
    <n v="0.31752314150778355"/>
    <s v="NO"/>
    <n v="0.71236311755666615"/>
    <s v="NO"/>
    <x v="1667"/>
    <n v="52"/>
    <s v="ASALARIADO"/>
    <s v="46-55"/>
    <s v="4"/>
  </r>
  <r>
    <n v="2160"/>
    <s v="HOMBRE"/>
    <n v="569373.16"/>
    <s v="ASALARIADO"/>
    <s v="SECTOR PRIVADO"/>
    <s v="SI"/>
    <s v="NO"/>
    <x v="0"/>
    <n v="41"/>
    <n v="-0.10871725302973224"/>
    <s v="NO"/>
    <n v="-6.3965513291846368E-2"/>
    <s v="NO"/>
    <x v="1668"/>
    <n v="41"/>
    <s v="ASALARIADO"/>
    <s v="36-45"/>
    <s v="3"/>
  </r>
  <r>
    <n v="2161"/>
    <s v="HOMBRE"/>
    <n v="457000"/>
    <s v="ASALARIADO"/>
    <s v="SECTOR PRIVADO"/>
    <s v="SI"/>
    <s v="NO"/>
    <x v="0"/>
    <n v="19"/>
    <n v="-0.24729193941194544"/>
    <s v="NO"/>
    <n v="-1.6166227749888715"/>
    <s v="NO"/>
    <x v="1669"/>
    <n v="19"/>
    <s v="ASALARIADO"/>
    <s v="18-25"/>
    <s v="3"/>
  </r>
  <r>
    <n v="2162"/>
    <s v="HOMBRE"/>
    <n v="440696.47"/>
    <s v="ASALARIADO"/>
    <s v="SECTOR PRIVADO"/>
    <s v="SI"/>
    <s v="NO"/>
    <x v="0"/>
    <n v="27"/>
    <n v="-0.26739688757459396"/>
    <s v="NO"/>
    <n v="-1.0520201343717714"/>
    <s v="NO"/>
    <x v="1670"/>
    <n v="27"/>
    <s v="ASALARIADO"/>
    <s v="26-35"/>
    <s v="3"/>
  </r>
  <r>
    <n v="2163"/>
    <s v="MUJER"/>
    <n v="1057538"/>
    <s v="ASALARIADO"/>
    <s v="SECTOR PUBLICO"/>
    <s v="SI"/>
    <s v="NO"/>
    <x v="1"/>
    <n v="38"/>
    <n v="0.49327070927214894"/>
    <s v="NO"/>
    <n v="-0.27569150352325889"/>
    <s v="NO"/>
    <x v="1671"/>
    <n v="38"/>
    <s v="ASALARIADO"/>
    <s v="36-45"/>
    <s v="4"/>
  </r>
  <r>
    <n v="2164"/>
    <s v="HOMBRE"/>
    <n v="428222.68"/>
    <s v="ASALARIADO"/>
    <s v="SECTOR PRIVADO"/>
    <s v="SI"/>
    <s v="NO"/>
    <x v="1"/>
    <n v="21"/>
    <n v="-0.28277913309699082"/>
    <s v="NO"/>
    <n v="-1.4754721148345964"/>
    <s v="NO"/>
    <x v="1672"/>
    <n v="21"/>
    <s v="ASALARIADO"/>
    <s v="18-25"/>
    <s v="3"/>
  </r>
  <r>
    <n v="2165"/>
    <s v="HOMBRE"/>
    <n v="301566"/>
    <s v="TRABAJADOR INDEPENDIENTE"/>
    <s v="SECTOR PRIVADO"/>
    <s v="SI"/>
    <s v="NO"/>
    <x v="0"/>
    <n v="20"/>
    <n v="-0.43896776131757592"/>
    <s v="NO"/>
    <n v="-1.5460474449117341"/>
    <s v="NO"/>
    <x v="1673"/>
    <n v="20"/>
    <s v="TRABAJADOR INDEPENDIENTE"/>
    <s v="18-25"/>
    <s v="2"/>
  </r>
  <r>
    <n v="2166"/>
    <s v="HOMBRE"/>
    <n v="183333"/>
    <s v="ASALARIADO"/>
    <s v="SECTOR PRIVADO"/>
    <s v="SI"/>
    <s v="SI"/>
    <x v="1"/>
    <n v="30"/>
    <n v="-0.58476859930262692"/>
    <s v="NO"/>
    <n v="-0.84029414414035897"/>
    <s v="NO"/>
    <x v="1674"/>
    <n v="30"/>
    <s v="ASALARIADO"/>
    <s v="26-35"/>
    <s v="1"/>
  </r>
  <r>
    <n v="2167"/>
    <s v="HOMBRE"/>
    <n v="297045"/>
    <s v="ASEGURADO VOLUNTARIO"/>
    <s v="SECTOR PRIVADO"/>
    <s v="SI"/>
    <s v="SI"/>
    <x v="0"/>
    <n v="28"/>
    <n v="-0.44454290183274864"/>
    <s v="NO"/>
    <n v="-0.98144480429463388"/>
    <s v="NO"/>
    <x v="166"/>
    <n v="28"/>
    <s v="ASEGURADO VOLUNTARIO"/>
    <s v="26-35"/>
    <s v="1"/>
  </r>
  <r>
    <n v="2168"/>
    <s v="HOMBRE"/>
    <n v="335377.5"/>
    <s v="ASALARIADO"/>
    <s v="SECTOR PRIVADO"/>
    <s v="SI"/>
    <s v="NO"/>
    <x v="0"/>
    <n v="22"/>
    <n v="-0.39727259132669734"/>
    <s v="NO"/>
    <n v="-1.4048967847574589"/>
    <s v="NO"/>
    <x v="1675"/>
    <n v="22"/>
    <s v="ASALARIADO"/>
    <s v="18-25"/>
    <s v="2"/>
  </r>
  <r>
    <n v="2169"/>
    <s v="HOMBRE"/>
    <n v="210000"/>
    <s v="ASALARIADO"/>
    <s v="SECTOR PRIVADO"/>
    <s v="SI"/>
    <s v="NO"/>
    <x v="0"/>
    <n v="26"/>
    <n v="-0.55188377910397379"/>
    <s v="NO"/>
    <n v="-1.1225954644489089"/>
    <s v="NO"/>
    <x v="4"/>
    <n v="26"/>
    <s v="ASALARIADO"/>
    <s v="26-35"/>
    <s v="1"/>
  </r>
  <r>
    <n v="2170"/>
    <s v="MUJER"/>
    <n v="813888.34"/>
    <s v="ASALARIADO"/>
    <s v="SECTOR PUBLICO"/>
    <s v="SI"/>
    <s v="NO"/>
    <x v="0"/>
    <n v="29"/>
    <n v="0.1928103927549942"/>
    <s v="NO"/>
    <n v="-0.91086947421749642"/>
    <s v="NO"/>
    <x v="1676"/>
    <n v="29"/>
    <s v="ASALARIADO"/>
    <s v="26-35"/>
    <s v="4"/>
  </r>
  <r>
    <n v="2171"/>
    <s v="MUJER"/>
    <n v="297045"/>
    <s v="TRABAJADOR INDEPENDIENTE"/>
    <s v="SECTOR PRIVADO"/>
    <s v="SI"/>
    <s v="SI"/>
    <x v="1"/>
    <n v="41"/>
    <n v="-0.44454290183274864"/>
    <s v="NO"/>
    <n v="-6.3965513291846368E-2"/>
    <s v="NO"/>
    <x v="166"/>
    <n v="41"/>
    <s v="TRABAJADOR INDEPENDIENTE"/>
    <s v="36-45"/>
    <s v="1"/>
  </r>
  <r>
    <n v="2172"/>
    <s v="MUJER"/>
    <n v="912428.05"/>
    <s v="ASALARIADO"/>
    <s v="SECTOR PRIVADO"/>
    <s v="SI"/>
    <s v="NO"/>
    <x v="0"/>
    <n v="24"/>
    <n v="0.31432614802470671"/>
    <s v="NO"/>
    <n v="-1.263746124603184"/>
    <s v="NO"/>
    <x v="1677"/>
    <n v="24"/>
    <s v="ASALARIADO"/>
    <s v="18-25"/>
    <s v="4"/>
  </r>
  <r>
    <n v="2173"/>
    <s v="HOMBRE"/>
    <n v="762283.34"/>
    <s v="ASALARIADO"/>
    <s v="SECTOR PRIVADO"/>
    <s v="SI"/>
    <s v="NO"/>
    <x v="0"/>
    <n v="46"/>
    <n v="0.12917289523553216"/>
    <s v="NO"/>
    <n v="0.28891113709384114"/>
    <s v="NO"/>
    <x v="1678"/>
    <n v="46"/>
    <s v="ASALARIADO"/>
    <s v="46-55"/>
    <s v="4"/>
  </r>
  <r>
    <n v="2174"/>
    <s v="HOMBRE"/>
    <n v="213049"/>
    <s v="ASALARIADO"/>
    <s v="SECTOR PRIVADO"/>
    <s v="SI"/>
    <s v="NO"/>
    <x v="0"/>
    <n v="42"/>
    <n v="-0.54812385797352436"/>
    <s v="NO"/>
    <n v="6.6098167852911317E-3"/>
    <s v="NO"/>
    <x v="1679"/>
    <n v="42"/>
    <s v="ASALARIADO"/>
    <s v="36-45"/>
    <s v="1"/>
  </r>
  <r>
    <n v="2175"/>
    <s v="HOMBRE"/>
    <n v="560000"/>
    <s v="ASALARIADO"/>
    <s v="SECTOR PRIVADO"/>
    <s v="SI"/>
    <s v="NO"/>
    <x v="0"/>
    <n v="47"/>
    <n v="-0.12027590909502675"/>
    <s v="NO"/>
    <n v="0.35948646717097865"/>
    <s v="NO"/>
    <x v="1680"/>
    <n v="47"/>
    <s v="ASALARIADO"/>
    <s v="46-55"/>
    <s v="3"/>
  </r>
  <r>
    <n v="2176"/>
    <s v="MUJER"/>
    <n v="127390.96"/>
    <s v="ASALARIADO"/>
    <s v="SECTOR PRIVADO"/>
    <s v="SI"/>
    <s v="SI"/>
    <x v="0"/>
    <n v="48"/>
    <n v="-0.65375438424078502"/>
    <s v="NO"/>
    <n v="0.43006179724811616"/>
    <s v="NO"/>
    <x v="1681"/>
    <n v="48"/>
    <s v="ASALARIADO"/>
    <s v="46-55"/>
    <s v="1"/>
  </r>
  <r>
    <n v="2177"/>
    <s v="HOMBRE"/>
    <n v="12000"/>
    <s v="ASALARIADO"/>
    <s v="SECTOR PRIVADO"/>
    <s v="SI"/>
    <s v="NO"/>
    <x v="1"/>
    <n v="24"/>
    <n v="-0.79605051699474949"/>
    <s v="NO"/>
    <n v="-1.263746124603184"/>
    <s v="NO"/>
    <x v="1682"/>
    <n v="24"/>
    <s v="ASALARIADO"/>
    <s v="18-25"/>
    <s v="1"/>
  </r>
  <r>
    <n v="2178"/>
    <s v="HOMBRE"/>
    <n v="1154586.75"/>
    <s v="ASALARIADO"/>
    <s v="SECTOR PRIVADO"/>
    <s v="SI"/>
    <s v="NO"/>
    <x v="0"/>
    <n v="30"/>
    <n v="0.61294786434223691"/>
    <s v="NO"/>
    <n v="-0.84029414414035897"/>
    <s v="NO"/>
    <x v="1683"/>
    <n v="30"/>
    <s v="ASALARIADO"/>
    <s v="26-35"/>
    <s v="4"/>
  </r>
  <r>
    <n v="2179"/>
    <s v="HOMBRE"/>
    <n v="394295.68"/>
    <s v="ASALARIADO"/>
    <s v="SECTOR PRIVADO"/>
    <s v="SI"/>
    <s v="NO"/>
    <x v="0"/>
    <n v="42"/>
    <n v="-0.32461673368497235"/>
    <s v="NO"/>
    <n v="6.6098167852911317E-3"/>
    <s v="NO"/>
    <x v="1684"/>
    <n v="42"/>
    <s v="ASALARIADO"/>
    <s v="36-45"/>
    <s v="2"/>
  </r>
  <r>
    <n v="2180"/>
    <s v="HOMBRE"/>
    <n v="10000"/>
    <s v="ASALARIADO"/>
    <s v="SECTOR PRIVADO"/>
    <s v="SI"/>
    <s v="SI"/>
    <x v="0"/>
    <n v="34"/>
    <n v="-0.7985168476805149"/>
    <s v="NO"/>
    <n v="-0.55799282383180893"/>
    <s v="NO"/>
    <x v="644"/>
    <n v="34"/>
    <s v="ASALARIADO"/>
    <s v="26-35"/>
    <s v="1"/>
  </r>
  <r>
    <n v="2181"/>
    <s v="HOMBRE"/>
    <n v="295970"/>
    <s v="TRABAJADOR INDEPENDIENTE"/>
    <s v="SECTOR PRIVADO"/>
    <s v="SI"/>
    <s v="NO"/>
    <x v="0"/>
    <n v="28"/>
    <n v="-0.44586855457634755"/>
    <s v="NO"/>
    <n v="-0.98144480429463388"/>
    <s v="NO"/>
    <x v="1685"/>
    <n v="28"/>
    <s v="TRABAJADOR INDEPENDIENTE"/>
    <s v="26-35"/>
    <s v="1"/>
  </r>
  <r>
    <n v="2182"/>
    <s v="HOMBRE"/>
    <n v="1042448"/>
    <s v="ASALARIADO"/>
    <s v="SECTOR PRIVADO"/>
    <s v="SI"/>
    <s v="NO"/>
    <x v="0"/>
    <n v="33"/>
    <n v="0.47466224424804887"/>
    <s v="NO"/>
    <n v="-0.62856815390894638"/>
    <s v="NO"/>
    <x v="1686"/>
    <n v="33"/>
    <s v="ASALARIADO"/>
    <s v="26-35"/>
    <s v="4"/>
  </r>
  <r>
    <n v="2183"/>
    <s v="HOMBRE"/>
    <n v="313109.76000000001"/>
    <s v="ASALARIADO"/>
    <s v="SECTOR PRIVADO"/>
    <s v="SI"/>
    <s v="SI"/>
    <x v="0"/>
    <n v="55"/>
    <n v="-0.42473239655902023"/>
    <s v="NO"/>
    <n v="0.92408910778807873"/>
    <s v="NO"/>
    <x v="1687"/>
    <n v="55"/>
    <s v="ASALARIADO"/>
    <s v="46-55"/>
    <s v="2"/>
  </r>
  <r>
    <n v="2184"/>
    <s v="HOMBRE"/>
    <n v="2030634.72"/>
    <s v="ASALARIADO"/>
    <s v="SECTOR PUBLICO"/>
    <s v="SI"/>
    <s v="NO"/>
    <x v="0"/>
    <n v="45"/>
    <n v="1.6932598596489852"/>
    <s v="NO"/>
    <n v="0.21833580701670366"/>
    <s v="NO"/>
    <x v="1688"/>
    <n v="45"/>
    <s v="ASALARIADO"/>
    <s v="36-45"/>
    <s v="4"/>
  </r>
  <r>
    <n v="2185"/>
    <s v="HOMBRE"/>
    <n v="975000"/>
    <s v="ASALARIADO"/>
    <s v="SECTOR PRIVADO"/>
    <s v="SI"/>
    <s v="NO"/>
    <x v="0"/>
    <n v="47"/>
    <n v="0.39148770820129614"/>
    <s v="NO"/>
    <n v="0.35948646717097865"/>
    <s v="NO"/>
    <x v="1689"/>
    <n v="47"/>
    <s v="ASALARIADO"/>
    <s v="46-55"/>
    <s v="4"/>
  </r>
  <r>
    <n v="2186"/>
    <s v="HOMBRE"/>
    <n v="1271336.5"/>
    <s v="ASALARIADO"/>
    <s v="SECTOR PUBLICO"/>
    <s v="SI"/>
    <s v="NO"/>
    <x v="0"/>
    <n v="35"/>
    <n v="0.7569196098324571"/>
    <s v="NO"/>
    <n v="-0.48741749375467142"/>
    <s v="NO"/>
    <x v="1690"/>
    <n v="35"/>
    <s v="ASALARIADO"/>
    <s v="26-35"/>
    <s v="4"/>
  </r>
  <r>
    <n v="2187"/>
    <s v="HOMBRE"/>
    <n v="3551482"/>
    <s v="PENSIONADOS EN SU PROPIO SISTEMA"/>
    <s v="SECTOR PUBLICO"/>
    <s v="SI"/>
    <s v="NO"/>
    <x v="0"/>
    <n v="64"/>
    <n v="3.5687160171624157"/>
    <s v="ATIPICO"/>
    <n v="1.5592670784823162"/>
    <s v="NO"/>
    <x v="1691"/>
    <n v="64"/>
    <s v="PENSIONADOS EN SU PROPIO SISTEMA"/>
    <s v="56+"/>
    <s v="4"/>
  </r>
  <r>
    <n v="2188"/>
    <s v="MUJER"/>
    <n v="297046"/>
    <s v="ASEGURADO VOLUNTARIO"/>
    <s v="SECTOR PRIVADO"/>
    <s v="SI"/>
    <s v="NO"/>
    <x v="0"/>
    <n v="35"/>
    <n v="-0.44454166866740574"/>
    <s v="NO"/>
    <n v="-0.48741749375467142"/>
    <s v="NO"/>
    <x v="31"/>
    <n v="35"/>
    <s v="ASEGURADO VOLUNTARIO"/>
    <s v="26-35"/>
    <s v="1"/>
  </r>
  <r>
    <n v="2189"/>
    <s v="MUJER"/>
    <n v="301260"/>
    <s v="ASEGURADO VOLUNTARIO"/>
    <s v="SECTOR PRIVADO"/>
    <s v="SI"/>
    <s v="NO"/>
    <x v="0"/>
    <n v="24"/>
    <n v="-0.43934510991249803"/>
    <s v="NO"/>
    <n v="-1.263746124603184"/>
    <s v="NO"/>
    <x v="1692"/>
    <n v="24"/>
    <s v="ASEGURADO VOLUNTARIO"/>
    <s v="18-25"/>
    <s v="2"/>
  </r>
  <r>
    <n v="2190"/>
    <s v="HOMBRE"/>
    <n v="329054"/>
    <s v="ASALARIADO"/>
    <s v="SECTOR PRIVADO"/>
    <s v="SI"/>
    <s v="NO"/>
    <x v="0"/>
    <n v="25"/>
    <n v="-0.40507051237241609"/>
    <s v="NO"/>
    <n v="-1.1931707945260464"/>
    <s v="NO"/>
    <x v="1693"/>
    <n v="25"/>
    <s v="ASALARIADO"/>
    <s v="18-25"/>
    <s v="2"/>
  </r>
  <r>
    <n v="2191"/>
    <s v="HOMBRE"/>
    <n v="1218000"/>
    <s v="ASALARIADO"/>
    <s v="SECTOR PRIVADO"/>
    <s v="SI"/>
    <s v="SI"/>
    <x v="0"/>
    <n v="49"/>
    <n v="0.69114688652179368"/>
    <s v="NO"/>
    <n v="0.50063712732525367"/>
    <s v="NO"/>
    <x v="1694"/>
    <n v="49"/>
    <s v="ASALARIADO"/>
    <s v="46-55"/>
    <s v="4"/>
  </r>
  <r>
    <n v="2192"/>
    <s v="MUJER"/>
    <n v="782118.81"/>
    <s v="ASALARIADO"/>
    <s v="SECTOR PRIVADO"/>
    <s v="SI"/>
    <s v="NO"/>
    <x v="0"/>
    <n v="27"/>
    <n v="0.1536333093993219"/>
    <s v="NO"/>
    <n v="-1.0520201343717714"/>
    <s v="NO"/>
    <x v="1695"/>
    <n v="27"/>
    <s v="ASALARIADO"/>
    <s v="26-35"/>
    <s v="4"/>
  </r>
  <r>
    <n v="2193"/>
    <s v="MUJER"/>
    <n v="1914699"/>
    <s v="ASALARIADO"/>
    <s v="SECTOR PUBLICO"/>
    <s v="SI"/>
    <s v="NO"/>
    <x v="0"/>
    <n v="59"/>
    <n v="1.5502919477428319"/>
    <s v="NO"/>
    <n v="1.2063904280966287"/>
    <s v="NO"/>
    <x v="1696"/>
    <n v="59"/>
    <s v="ASALARIADO"/>
    <s v="56+"/>
    <s v="4"/>
  </r>
  <r>
    <n v="2194"/>
    <s v="HOMBRE"/>
    <n v="347514"/>
    <s v="ASALARIADO"/>
    <s v="SECTOR PRIVADO"/>
    <s v="SI"/>
    <s v="NO"/>
    <x v="0"/>
    <n v="27"/>
    <n v="-0.38230628014280138"/>
    <s v="NO"/>
    <n v="-1.0520201343717714"/>
    <s v="NO"/>
    <x v="670"/>
    <n v="27"/>
    <s v="ASALARIADO"/>
    <s v="26-35"/>
    <s v="2"/>
  </r>
  <r>
    <n v="2195"/>
    <s v="MUJER"/>
    <n v="136001"/>
    <s v="ASALARIADO"/>
    <s v="SECTOR PRIVADO"/>
    <s v="SI"/>
    <s v="NO"/>
    <x v="0"/>
    <n v="52"/>
    <n v="-0.64313678131195107"/>
    <s v="NO"/>
    <n v="0.71236311755666615"/>
    <s v="NO"/>
    <x v="1697"/>
    <n v="52"/>
    <s v="ASALARIADO"/>
    <s v="46-55"/>
    <s v="1"/>
  </r>
  <r>
    <n v="2196"/>
    <s v="MUJER"/>
    <n v="1002612"/>
    <s v="PENSIONADOS EN SU PROPIO SISTEMA"/>
    <s v="SECTOR PUBLICO"/>
    <s v="SI"/>
    <s v="NO"/>
    <x v="0"/>
    <n v="63"/>
    <n v="0.42553786964897344"/>
    <s v="NO"/>
    <n v="1.4886917484051787"/>
    <s v="NO"/>
    <x v="1698"/>
    <n v="63"/>
    <s v="PENSIONADOS EN SU PROPIO SISTEMA"/>
    <s v="56+"/>
    <s v="4"/>
  </r>
  <r>
    <n v="2197"/>
    <s v="HOMBRE"/>
    <n v="543686"/>
    <s v="ASALARIADO"/>
    <s v="SECTOR PUBLICO"/>
    <s v="SI"/>
    <s v="NO"/>
    <x v="1"/>
    <n v="49"/>
    <n v="-0.14039376849881521"/>
    <s v="NO"/>
    <n v="0.50063712732525367"/>
    <s v="NO"/>
    <x v="1699"/>
    <n v="49"/>
    <s v="ASALARIADO"/>
    <s v="46-55"/>
    <s v="3"/>
  </r>
  <r>
    <n v="2198"/>
    <s v="HOMBRE"/>
    <n v="187645.6"/>
    <s v="ASALARIADO"/>
    <s v="SECTOR PRIVADO"/>
    <s v="SI"/>
    <s v="NO"/>
    <x v="0"/>
    <n v="47"/>
    <n v="-0.57945045044491095"/>
    <s v="NO"/>
    <n v="0.35948646717097865"/>
    <s v="NO"/>
    <x v="1700"/>
    <n v="47"/>
    <s v="ASALARIADO"/>
    <s v="46-55"/>
    <s v="1"/>
  </r>
  <r>
    <n v="2199"/>
    <s v="HOMBRE"/>
    <n v="837414"/>
    <s v="TRABAJADOR INDEPENDIENTE"/>
    <s v="SECTOR PRIVADO"/>
    <s v="SI"/>
    <s v="NO"/>
    <x v="0"/>
    <n v="64"/>
    <n v="0.2218214213354362"/>
    <s v="NO"/>
    <n v="1.5592670784823162"/>
    <s v="NO"/>
    <x v="801"/>
    <n v="64"/>
    <s v="TRABAJADOR INDEPENDIENTE"/>
    <s v="56+"/>
    <s v="4"/>
  </r>
  <r>
    <n v="2200"/>
    <s v="HOMBRE"/>
    <n v="140978.96"/>
    <s v="ASALARIADO"/>
    <s v="SECTOR PRIVADO"/>
    <s v="SI"/>
    <s v="NO"/>
    <x v="0"/>
    <n v="46"/>
    <n v="-0.63699813356169477"/>
    <s v="NO"/>
    <n v="0.28891113709384114"/>
    <s v="NO"/>
    <x v="1701"/>
    <n v="46"/>
    <s v="ASALARIADO"/>
    <s v="46-55"/>
    <s v="1"/>
  </r>
  <r>
    <n v="2201"/>
    <s v="HOMBRE"/>
    <n v="297046"/>
    <s v="ASEGURADO VOLUNTARIO"/>
    <s v="SECTOR PRIVADO"/>
    <s v="SI"/>
    <s v="SI"/>
    <x v="1"/>
    <n v="37"/>
    <n v="-0.44454166866740574"/>
    <s v="NO"/>
    <n v="-0.3462668336003964"/>
    <s v="NO"/>
    <x v="31"/>
    <n v="37"/>
    <s v="ASEGURADO VOLUNTARIO"/>
    <s v="36-45"/>
    <s v="1"/>
  </r>
  <r>
    <n v="2202"/>
    <s v="MUJER"/>
    <n v="376750"/>
    <s v="ASALARIADO"/>
    <s v="SECTOR PRIVADO"/>
    <s v="SI"/>
    <s v="NO"/>
    <x v="0"/>
    <n v="24"/>
    <n v="-0.34625345817828257"/>
    <s v="NO"/>
    <n v="-1.263746124603184"/>
    <s v="NO"/>
    <x v="1702"/>
    <n v="24"/>
    <s v="ASALARIADO"/>
    <s v="18-25"/>
    <s v="2"/>
  </r>
  <r>
    <n v="2203"/>
    <s v="HOMBRE"/>
    <n v="50000"/>
    <s v="ASALARIADO"/>
    <s v="SECTOR PRIVADO"/>
    <s v="SI"/>
    <s v="SI"/>
    <x v="0"/>
    <n v="34"/>
    <n v="-0.74919023396520668"/>
    <s v="NO"/>
    <n v="-0.55799282383180893"/>
    <s v="NO"/>
    <x v="1402"/>
    <n v="34"/>
    <s v="ASALARIADO"/>
    <s v="26-35"/>
    <s v="1"/>
  </r>
  <r>
    <n v="2204"/>
    <s v="MUJER"/>
    <n v="278030"/>
    <s v="CONVENIOS ESPECIALES DE TRABAJADORES INDEPENDIENTES"/>
    <s v="SECTOR PRIVADO"/>
    <s v="SI"/>
    <s v="NO"/>
    <x v="0"/>
    <n v="51"/>
    <n v="-0.46799154082766331"/>
    <s v="NO"/>
    <n v="0.64178778747952869"/>
    <s v="NO"/>
    <x v="20"/>
    <n v="51"/>
    <s v="CONVENIOS ESPECIALES DE TRABAJADORES INDEPENDIENTES"/>
    <s v="46-55"/>
    <s v="1"/>
  </r>
  <r>
    <n v="2205"/>
    <s v="HOMBRE"/>
    <n v="305704"/>
    <s v="ASEGURADO VOLUNTARIO"/>
    <s v="SECTOR PRIVADO"/>
    <s v="NO"/>
    <s v="NO"/>
    <x v="0"/>
    <n v="40"/>
    <n v="-0.43386492312872732"/>
    <s v="NO"/>
    <n v="-0.13454084336898386"/>
    <s v="NO"/>
    <x v="543"/>
    <n v="40"/>
    <s v="ASEGURADO VOLUNTARIO"/>
    <s v="36-45"/>
    <s v="2"/>
  </r>
  <r>
    <n v="2206"/>
    <s v="MUJER"/>
    <n v="719271.8"/>
    <s v="PENSIONADOS EN SU PROPIO SISTEMA"/>
    <s v="SECTOR PUBLICO"/>
    <s v="SI"/>
    <s v="NO"/>
    <x v="0"/>
    <n v="81"/>
    <n v="7.6132554763519045E-2"/>
    <s v="NO"/>
    <n v="2.759047689793654"/>
    <s v="ATIPICO"/>
    <x v="1703"/>
    <n v="81"/>
    <s v="PENSIONADOS EN SU PROPIO SISTEMA"/>
    <s v="56+"/>
    <s v="4"/>
  </r>
  <r>
    <n v="2207"/>
    <s v="MUJER"/>
    <n v="1111989"/>
    <s v="ASALARIADO"/>
    <s v="SECTOR PUBLICO"/>
    <s v="SI"/>
    <s v="NO"/>
    <x v="1"/>
    <n v="53"/>
    <n v="0.56041779535745517"/>
    <s v="NO"/>
    <n v="0.78293844763380371"/>
    <s v="NO"/>
    <x v="1704"/>
    <n v="53"/>
    <s v="ASALARIADO"/>
    <s v="46-55"/>
    <s v="4"/>
  </r>
  <r>
    <n v="2208"/>
    <s v="MUJER"/>
    <n v="1214632"/>
    <s v="ASALARIADO"/>
    <s v="SECTOR PUBLICO"/>
    <s v="SI"/>
    <s v="NO"/>
    <x v="1"/>
    <n v="57"/>
    <n v="0.68699358564696467"/>
    <s v="NO"/>
    <n v="1.0652397679423538"/>
    <s v="NO"/>
    <x v="1705"/>
    <n v="57"/>
    <s v="ASALARIADO"/>
    <s v="56+"/>
    <s v="4"/>
  </r>
  <r>
    <n v="2209"/>
    <s v="MUJER"/>
    <n v="550000"/>
    <s v="ASALARIADO"/>
    <s v="SECTOR PRIVADO"/>
    <s v="SI"/>
    <s v="NO"/>
    <x v="0"/>
    <n v="31"/>
    <n v="-0.13260756252385381"/>
    <s v="NO"/>
    <n v="-0.7697188140632214"/>
    <s v="NO"/>
    <x v="745"/>
    <n v="31"/>
    <s v="ASALARIADO"/>
    <s v="26-35"/>
    <s v="3"/>
  </r>
  <r>
    <n v="2210"/>
    <s v="HOMBRE"/>
    <n v="721187.76"/>
    <s v="ASALARIADO"/>
    <s v="SECTOR PUBLICO"/>
    <s v="SI"/>
    <s v="NO"/>
    <x v="0"/>
    <n v="49"/>
    <n v="7.8495250233868552E-2"/>
    <s v="NO"/>
    <n v="0.50063712732525367"/>
    <s v="NO"/>
    <x v="1706"/>
    <n v="49"/>
    <s v="ASALARIADO"/>
    <s v="46-55"/>
    <s v="4"/>
  </r>
  <r>
    <n v="2211"/>
    <s v="HOMBRE"/>
    <n v="333500"/>
    <s v="ASALARIADO"/>
    <s v="SECTOR PRIVADO"/>
    <s v="SI"/>
    <s v="NO"/>
    <x v="0"/>
    <n v="41"/>
    <n v="-0.39958785925795959"/>
    <s v="NO"/>
    <n v="-6.3965513291846368E-2"/>
    <s v="NO"/>
    <x v="1707"/>
    <n v="41"/>
    <s v="ASALARIADO"/>
    <s v="36-45"/>
    <s v="2"/>
  </r>
  <r>
    <n v="2212"/>
    <s v="HOMBRE"/>
    <n v="1371326"/>
    <s v="ASALARIADO"/>
    <s v="SECTOR PUBLICO"/>
    <s v="SI"/>
    <s v="NO"/>
    <x v="0"/>
    <n v="51"/>
    <n v="0.88022319588462739"/>
    <s v="NO"/>
    <n v="0.64178778747952869"/>
    <s v="NO"/>
    <x v="1708"/>
    <n v="51"/>
    <s v="ASALARIADO"/>
    <s v="46-55"/>
    <s v="4"/>
  </r>
  <r>
    <n v="2213"/>
    <s v="MUJER"/>
    <n v="619970"/>
    <s v="TRABAJADOR INDEPENDIENTE"/>
    <s v="SECTOR PRIVADO"/>
    <s v="SI"/>
    <s v="NO"/>
    <x v="0"/>
    <n v="53"/>
    <n v="-4.6322983482350887E-2"/>
    <s v="NO"/>
    <n v="0.78293844763380371"/>
    <s v="NO"/>
    <x v="1709"/>
    <n v="53"/>
    <s v="TRABAJADOR INDEPENDIENTE"/>
    <s v="46-55"/>
    <s v="3"/>
  </r>
  <r>
    <n v="2214"/>
    <s v="HOMBRE"/>
    <n v="361811"/>
    <s v="TRABAJADOR INDEPENDIENTE"/>
    <s v="SECTOR PRIVADO"/>
    <s v="SI"/>
    <s v="NO"/>
    <x v="1"/>
    <n v="44"/>
    <n v="-0.36467571523560732"/>
    <s v="NO"/>
    <n v="0.14776047693956615"/>
    <s v="NO"/>
    <x v="1710"/>
    <n v="44"/>
    <s v="TRABAJADOR INDEPENDIENTE"/>
    <s v="36-45"/>
    <s v="2"/>
  </r>
  <r>
    <n v="2215"/>
    <s v="MUJER"/>
    <n v="2329738.04"/>
    <s v="ASALARIADO"/>
    <s v="SECTOR PUBLICO"/>
    <s v="SI"/>
    <s v="NO"/>
    <x v="0"/>
    <n v="59"/>
    <n v="2.0621037078141411"/>
    <s v="ATIPICO"/>
    <n v="1.2063904280966287"/>
    <s v="NO"/>
    <x v="1711"/>
    <n v="59"/>
    <s v="ASALARIADO"/>
    <s v="56+"/>
    <s v="4"/>
  </r>
  <r>
    <n v="2216"/>
    <s v="MUJER"/>
    <n v="343085"/>
    <s v="TRABAJADOR INDEPENDIENTE"/>
    <s v="SECTOR PRIVADO"/>
    <s v="SI"/>
    <s v="NO"/>
    <x v="0"/>
    <n v="42"/>
    <n v="-0.38776796944642888"/>
    <s v="NO"/>
    <n v="6.6098167852911317E-3"/>
    <s v="NO"/>
    <x v="1712"/>
    <n v="42"/>
    <s v="TRABAJADOR INDEPENDIENTE"/>
    <s v="36-45"/>
    <s v="2"/>
  </r>
  <r>
    <n v="2217"/>
    <s v="MUJER"/>
    <n v="1029228"/>
    <s v="ASALARIADO"/>
    <s v="SECTOR PUBLICO"/>
    <s v="SI"/>
    <s v="NO"/>
    <x v="0"/>
    <n v="38"/>
    <n v="0.45835979841513952"/>
    <s v="NO"/>
    <n v="-0.27569150352325889"/>
    <s v="NO"/>
    <x v="1713"/>
    <n v="38"/>
    <s v="ASALARIADO"/>
    <s v="36-45"/>
    <s v="4"/>
  </r>
  <r>
    <n v="2218"/>
    <s v="MUJER"/>
    <n v="2725702"/>
    <s v="ASALARIADO"/>
    <s v="SECTOR PUBLICO"/>
    <s v="SI"/>
    <s v="NO"/>
    <x v="0"/>
    <n v="55"/>
    <n v="2.550392740316735"/>
    <s v="ATIPICO"/>
    <n v="0.92408910778807873"/>
    <s v="NO"/>
    <x v="1714"/>
    <n v="55"/>
    <s v="ASALARIADO"/>
    <s v="46-55"/>
    <s v="4"/>
  </r>
  <r>
    <n v="2219"/>
    <s v="HOMBRE"/>
    <n v="297046"/>
    <s v="ASEGURADO VOLUNTARIO"/>
    <s v="SECTOR PRIVADO"/>
    <s v="SI"/>
    <s v="NO"/>
    <x v="1"/>
    <n v="28"/>
    <n v="-0.44454166866740574"/>
    <s v="NO"/>
    <n v="-0.98144480429463388"/>
    <s v="NO"/>
    <x v="31"/>
    <n v="28"/>
    <s v="ASEGURADO VOLUNTARIO"/>
    <s v="26-35"/>
    <s v="1"/>
  </r>
  <r>
    <n v="2220"/>
    <s v="HOMBRE"/>
    <n v="807000"/>
    <s v="ASALARIADO"/>
    <s v="SECTOR PRIVADO"/>
    <s v="SI"/>
    <s v="NO"/>
    <x v="0"/>
    <n v="36"/>
    <n v="0.18431593059700158"/>
    <s v="NO"/>
    <n v="-0.41684216367753391"/>
    <s v="NO"/>
    <x v="1715"/>
    <n v="36"/>
    <s v="ASALARIADO"/>
    <s v="36-45"/>
    <s v="4"/>
  </r>
  <r>
    <n v="2221"/>
    <s v="HOMBRE"/>
    <n v="299647"/>
    <s v="ASEGURADO VOLUNTARIO"/>
    <s v="SECTOR PRIVADO"/>
    <s v="SI"/>
    <s v="NO"/>
    <x v="0"/>
    <n v="88"/>
    <n v="-0.44133420561056785"/>
    <s v="NO"/>
    <n v="3.2530750003336162"/>
    <s v="ATIPICO"/>
    <x v="65"/>
    <n v="88"/>
    <s v="ASEGURADO VOLUNTARIO"/>
    <s v="56+"/>
    <s v="1"/>
  </r>
  <r>
    <n v="2222"/>
    <s v="MUJER"/>
    <n v="370090"/>
    <s v="TRABAJADOR INDEPENDIENTE"/>
    <s v="SECTOR PRIVADO"/>
    <s v="SI"/>
    <s v="NO"/>
    <x v="0"/>
    <n v="63"/>
    <n v="-0.35446633936188138"/>
    <s v="NO"/>
    <n v="1.4886917484051787"/>
    <s v="NO"/>
    <x v="1269"/>
    <n v="63"/>
    <s v="TRABAJADOR INDEPENDIENTE"/>
    <s v="56+"/>
    <s v="2"/>
  </r>
  <r>
    <n v="2223"/>
    <s v="HOMBRE"/>
    <n v="263208.75"/>
    <s v="ASALARIADO"/>
    <s v="SECTOR PRIVADO"/>
    <s v="SI"/>
    <s v="NO"/>
    <x v="0"/>
    <n v="25"/>
    <n v="-0.48626859266586359"/>
    <s v="NO"/>
    <n v="-1.1931707945260464"/>
    <s v="NO"/>
    <x v="1716"/>
    <n v="25"/>
    <s v="ASALARIADO"/>
    <s v="18-25"/>
    <s v="1"/>
  </r>
  <r>
    <n v="2224"/>
    <s v="MUJER"/>
    <n v="343050"/>
    <s v="ASALARIADO"/>
    <s v="SECTOR PUBLICO"/>
    <s v="SI"/>
    <s v="NO"/>
    <x v="0"/>
    <n v="34"/>
    <n v="-0.38781113023342978"/>
    <s v="NO"/>
    <n v="-0.55799282383180893"/>
    <s v="NO"/>
    <x v="1717"/>
    <n v="34"/>
    <s v="ASALARIADO"/>
    <s v="26-35"/>
    <s v="2"/>
  </r>
  <r>
    <n v="2225"/>
    <s v="HOMBRE"/>
    <n v="848107"/>
    <s v="ASALARIADO"/>
    <s v="SECTOR PUBLICO"/>
    <s v="SI"/>
    <s v="NO"/>
    <x v="0"/>
    <n v="40"/>
    <n v="0.23500765834688098"/>
    <s v="NO"/>
    <n v="-0.13454084336898386"/>
    <s v="NO"/>
    <x v="1718"/>
    <n v="40"/>
    <s v="ASALARIADO"/>
    <s v="36-45"/>
    <s v="4"/>
  </r>
  <r>
    <n v="2226"/>
    <s v="MUJER"/>
    <n v="668166.67000000004"/>
    <s v="ASALARIADO"/>
    <s v="SECTOR PUBLICO"/>
    <s v="SI"/>
    <s v="NO"/>
    <x v="0"/>
    <n v="34"/>
    <n v="1.3111479604003787E-2"/>
    <s v="NO"/>
    <n v="-0.55799282383180893"/>
    <s v="NO"/>
    <x v="1719"/>
    <n v="34"/>
    <s v="ASALARIADO"/>
    <s v="26-35"/>
    <s v="3"/>
  </r>
  <r>
    <n v="2227"/>
    <s v="HOMBRE"/>
    <n v="992801.25"/>
    <s v="ASALARIADO"/>
    <s v="SECTOR PRIVADO"/>
    <s v="SI"/>
    <s v="NO"/>
    <x v="0"/>
    <n v="27"/>
    <n v="0.41343959276128689"/>
    <s v="NO"/>
    <n v="-1.0520201343717714"/>
    <s v="NO"/>
    <x v="1720"/>
    <n v="27"/>
    <s v="ASALARIADO"/>
    <s v="26-35"/>
    <s v="4"/>
  </r>
  <r>
    <n v="2228"/>
    <s v="HOMBRE"/>
    <n v="87475"/>
    <s v="ASALARIADO"/>
    <s v="SECTOR PRIVADO"/>
    <s v="SI"/>
    <s v="NO"/>
    <x v="0"/>
    <n v="53"/>
    <n v="-0.70297736274067735"/>
    <s v="NO"/>
    <n v="0.78293844763380371"/>
    <s v="NO"/>
    <x v="1721"/>
    <n v="53"/>
    <s v="ASALARIADO"/>
    <s v="46-55"/>
    <s v="1"/>
  </r>
  <r>
    <n v="2229"/>
    <s v="MUJER"/>
    <n v="404467"/>
    <s v="ASEGURADO VOLUNTARIO"/>
    <s v="SECTOR PRIVADO"/>
    <s v="SI"/>
    <s v="NO"/>
    <x v="0"/>
    <n v="61"/>
    <n v="-0.31207381436960263"/>
    <s v="NO"/>
    <n v="1.3475410882509038"/>
    <s v="NO"/>
    <x v="180"/>
    <n v="61"/>
    <s v="ASEGURADO VOLUNTARIO"/>
    <s v="56+"/>
    <s v="2"/>
  </r>
  <r>
    <n v="2230"/>
    <s v="HOMBRE"/>
    <n v="1038228.44"/>
    <s v="ASALARIADO"/>
    <s v="SECTOR PUBLICO"/>
    <s v="SI"/>
    <s v="NO"/>
    <x v="0"/>
    <n v="37"/>
    <n v="0.46945882909383468"/>
    <s v="NO"/>
    <n v="-0.3462668336003964"/>
    <s v="NO"/>
    <x v="1722"/>
    <n v="37"/>
    <s v="ASALARIADO"/>
    <s v="36-45"/>
    <s v="4"/>
  </r>
  <r>
    <n v="2231"/>
    <s v="MUJER"/>
    <n v="297719"/>
    <s v="ASEGURADO VOLUNTARIO"/>
    <s v="SECTOR PRIVADO"/>
    <s v="SI"/>
    <s v="NO"/>
    <x v="0"/>
    <n v="30"/>
    <n v="-0.44371174839164568"/>
    <s v="NO"/>
    <n v="-0.84029414414035897"/>
    <s v="NO"/>
    <x v="1408"/>
    <n v="30"/>
    <s v="ASEGURADO VOLUNTARIO"/>
    <s v="26-35"/>
    <s v="1"/>
  </r>
  <r>
    <n v="2232"/>
    <s v="MUJER"/>
    <n v="329950"/>
    <s v="TRABAJADOR INDEPENDIENTE"/>
    <s v="SECTOR PRIVADO"/>
    <s v="SI"/>
    <s v="NO"/>
    <x v="0"/>
    <n v="52"/>
    <n v="-0.40396559622519324"/>
    <s v="NO"/>
    <n v="0.71236311755666615"/>
    <s v="NO"/>
    <x v="562"/>
    <n v="52"/>
    <s v="TRABAJADOR INDEPENDIENTE"/>
    <s v="46-55"/>
    <s v="2"/>
  </r>
  <r>
    <n v="2233"/>
    <s v="MUJER"/>
    <n v="1813790.96"/>
    <s v="ASALARIADO"/>
    <s v="SECTOR PRIVADO"/>
    <s v="SI"/>
    <s v="NO"/>
    <x v="0"/>
    <n v="35"/>
    <n v="1.42585564999661"/>
    <s v="NO"/>
    <n v="-0.48741749375467142"/>
    <s v="NO"/>
    <x v="1723"/>
    <n v="35"/>
    <s v="ASALARIADO"/>
    <s v="26-35"/>
    <s v="4"/>
  </r>
  <r>
    <n v="2234"/>
    <s v="HOMBRE"/>
    <n v="639148"/>
    <s v="TRABAJADOR INDEPENDIENTE"/>
    <s v="SECTOR PRIVADO"/>
    <s v="SI"/>
    <s v="NO"/>
    <x v="1"/>
    <n v="61"/>
    <n v="-2.2673338536546354E-2"/>
    <s v="NO"/>
    <n v="1.3475410882509038"/>
    <s v="NO"/>
    <x v="191"/>
    <n v="61"/>
    <s v="TRABAJADOR INDEPENDIENTE"/>
    <s v="56+"/>
    <s v="3"/>
  </r>
  <r>
    <n v="2235"/>
    <s v="HOMBRE"/>
    <n v="1080638"/>
    <s v="ASALARIADO"/>
    <s v="SECTOR PUBLICO"/>
    <s v="SI"/>
    <s v="NO"/>
    <x v="0"/>
    <n v="37"/>
    <n v="0.52175682869273943"/>
    <s v="NO"/>
    <n v="-0.3462668336003964"/>
    <s v="NO"/>
    <x v="1724"/>
    <n v="37"/>
    <s v="ASALARIADO"/>
    <s v="36-45"/>
    <s v="4"/>
  </r>
  <r>
    <n v="2236"/>
    <s v="MUJER"/>
    <n v="784000.75"/>
    <s v="ASALARIADO"/>
    <s v="SECTOR PUBLICO"/>
    <s v="SI"/>
    <s v="NO"/>
    <x v="0"/>
    <n v="42"/>
    <n v="0.15595405258470652"/>
    <s v="NO"/>
    <n v="6.6098167852911317E-3"/>
    <s v="NO"/>
    <x v="1725"/>
    <n v="42"/>
    <s v="ASALARIADO"/>
    <s v="36-45"/>
    <s v="4"/>
  </r>
  <r>
    <n v="2237"/>
    <s v="MUJER"/>
    <n v="635827.4"/>
    <s v="PENSIONADOS EN SU PROPIO SISTEMA"/>
    <s v="SECTOR PUBLICO"/>
    <s v="SI"/>
    <s v="NO"/>
    <x v="0"/>
    <n v="64"/>
    <n v="-2.6768187374122638E-2"/>
    <s v="NO"/>
    <n v="1.5592670784823162"/>
    <s v="NO"/>
    <x v="1726"/>
    <n v="64"/>
    <s v="PENSIONADOS EN SU PROPIO SISTEMA"/>
    <s v="56+"/>
    <s v="3"/>
  </r>
  <r>
    <n v="2238"/>
    <s v="MUJER"/>
    <n v="278030"/>
    <s v="CONVENIOS ESPECIALES DE TRABAJADORES INDEPENDIENTES"/>
    <s v="SECTOR PRIVADO"/>
    <s v="SI"/>
    <s v="NO"/>
    <x v="0"/>
    <n v="89"/>
    <n v="-0.46799154082766331"/>
    <s v="NO"/>
    <n v="3.3236503304107536"/>
    <s v="ATIPICO"/>
    <x v="20"/>
    <n v="89"/>
    <s v="CONVENIOS ESPECIALES DE TRABAJADORES INDEPENDIENTES"/>
    <s v="56+"/>
    <s v="1"/>
  </r>
  <r>
    <n v="2239"/>
    <s v="MUJER"/>
    <n v="627774.12"/>
    <s v="ASALARIADO"/>
    <s v="SECTOR PRIVADO"/>
    <s v="SI"/>
    <s v="NO"/>
    <x v="0"/>
    <n v="35"/>
    <n v="-3.6699213166653109E-2"/>
    <s v="NO"/>
    <n v="-0.48741749375467142"/>
    <s v="NO"/>
    <x v="1727"/>
    <n v="35"/>
    <s v="ASALARIADO"/>
    <s v="26-35"/>
    <s v="3"/>
  </r>
  <r>
    <n v="2240"/>
    <s v="HOMBRE"/>
    <n v="450000"/>
    <s v="ASALARIADO"/>
    <s v="SECTOR PRIVADO"/>
    <s v="SI"/>
    <s v="NO"/>
    <x v="0"/>
    <n v="58"/>
    <n v="-0.25592409681212436"/>
    <s v="NO"/>
    <n v="1.1358150980194912"/>
    <s v="NO"/>
    <x v="433"/>
    <n v="58"/>
    <s v="ASALARIADO"/>
    <s v="56+"/>
    <s v="3"/>
  </r>
  <r>
    <n v="2241"/>
    <s v="HOMBRE"/>
    <n v="320000"/>
    <s v="ASALARIADO"/>
    <s v="SECTOR PRIVADO"/>
    <s v="SI"/>
    <s v="NO"/>
    <x v="0"/>
    <n v="31"/>
    <n v="-0.41623559138687616"/>
    <s v="NO"/>
    <n v="-0.7697188140632214"/>
    <s v="NO"/>
    <x v="848"/>
    <n v="31"/>
    <s v="ASALARIADO"/>
    <s v="26-35"/>
    <s v="2"/>
  </r>
  <r>
    <n v="2242"/>
    <s v="HOMBRE"/>
    <n v="407782"/>
    <s v="ASALARIADO"/>
    <s v="SECTOR PRIVADO"/>
    <s v="SI"/>
    <s v="NO"/>
    <x v="0"/>
    <n v="22"/>
    <n v="-0.30798587125794646"/>
    <s v="NO"/>
    <n v="-1.4048967847574589"/>
    <s v="NO"/>
    <x v="1728"/>
    <n v="22"/>
    <s v="ASALARIADO"/>
    <s v="18-25"/>
    <s v="2"/>
  </r>
  <r>
    <n v="2243"/>
    <s v="MUJER"/>
    <n v="297045"/>
    <s v="TRABAJADOR INDEPENDIENTE"/>
    <s v="SECTOR PRIVADO"/>
    <s v="SI"/>
    <s v="NO"/>
    <x v="0"/>
    <n v="66"/>
    <n v="-0.44454290183274864"/>
    <s v="NO"/>
    <n v="1.7004177386365913"/>
    <s v="NO"/>
    <x v="166"/>
    <n v="66"/>
    <s v="TRABAJADOR INDEPENDIENTE"/>
    <s v="56+"/>
    <s v="1"/>
  </r>
  <r>
    <n v="2244"/>
    <s v="HOMBRE"/>
    <n v="430434"/>
    <s v="ASALARIADO"/>
    <s v="SECTOR PRIVADO"/>
    <s v="SI"/>
    <s v="NO"/>
    <x v="1"/>
    <n v="28"/>
    <n v="-0.28005220991096741"/>
    <s v="NO"/>
    <n v="-0.98144480429463388"/>
    <s v="NO"/>
    <x v="1729"/>
    <n v="28"/>
    <s v="ASALARIADO"/>
    <s v="26-35"/>
    <s v="3"/>
  </r>
  <r>
    <n v="2245"/>
    <s v="HOMBRE"/>
    <n v="476646.28"/>
    <s v="ASALARIADO"/>
    <s v="SECTOR PRIVADO"/>
    <s v="SI"/>
    <s v="NO"/>
    <x v="0"/>
    <n v="29"/>
    <n v="-0.22306482779937575"/>
    <s v="NO"/>
    <n v="-0.91086947421749642"/>
    <s v="NO"/>
    <x v="1730"/>
    <n v="29"/>
    <s v="ASALARIADO"/>
    <s v="26-35"/>
    <s v="3"/>
  </r>
  <r>
    <n v="2246"/>
    <s v="MUJER"/>
    <n v="1566842"/>
    <s v="ASALARIADO"/>
    <s v="SECTOR PUBLICO"/>
    <s v="SI"/>
    <s v="NO"/>
    <x v="0"/>
    <n v="59"/>
    <n v="1.1213267510636824"/>
    <s v="NO"/>
    <n v="1.2063904280966287"/>
    <s v="NO"/>
    <x v="1731"/>
    <n v="59"/>
    <s v="ASALARIADO"/>
    <s v="56+"/>
    <s v="4"/>
  </r>
  <r>
    <n v="2247"/>
    <s v="MUJER"/>
    <n v="868869.23"/>
    <s v="ASALARIADO"/>
    <s v="SECTOR PRIVADO"/>
    <s v="SI"/>
    <s v="NO"/>
    <x v="0"/>
    <n v="40"/>
    <n v="0.26061092082384052"/>
    <s v="NO"/>
    <n v="-0.13454084336898386"/>
    <s v="NO"/>
    <x v="1732"/>
    <n v="40"/>
    <s v="ASALARIADO"/>
    <s v="36-45"/>
    <s v="4"/>
  </r>
  <r>
    <n v="2248"/>
    <s v="MUJER"/>
    <n v="306400"/>
    <s v="ASALARIADO"/>
    <s v="SECTOR PRIVADO"/>
    <s v="SI"/>
    <s v="NO"/>
    <x v="0"/>
    <n v="61"/>
    <n v="-0.43300664005008094"/>
    <s v="NO"/>
    <n v="1.3475410882509038"/>
    <s v="NO"/>
    <x v="1733"/>
    <n v="61"/>
    <s v="ASALARIADO"/>
    <s v="56+"/>
    <s v="2"/>
  </r>
  <r>
    <n v="2249"/>
    <s v="HOMBRE"/>
    <n v="408800"/>
    <s v="ASALARIADO"/>
    <s v="SECTOR PRIVADO"/>
    <s v="SI"/>
    <s v="NO"/>
    <x v="0"/>
    <n v="39"/>
    <n v="-0.30673050893889187"/>
    <s v="NO"/>
    <n v="-0.20511617344612137"/>
    <s v="NO"/>
    <x v="1734"/>
    <n v="39"/>
    <s v="ASALARIADO"/>
    <s v="36-45"/>
    <s v="3"/>
  </r>
  <r>
    <n v="2250"/>
    <s v="HOMBRE"/>
    <n v="467167.61"/>
    <s v="ASALARIADO"/>
    <s v="SECTOR PUBLICO"/>
    <s v="SI"/>
    <s v="SI"/>
    <x v="0"/>
    <n v="46"/>
    <n v="-0.23475359513999783"/>
    <s v="NO"/>
    <n v="0.28891113709384114"/>
    <s v="NO"/>
    <x v="1735"/>
    <n v="46"/>
    <s v="ASALARIADO"/>
    <s v="46-55"/>
    <s v="3"/>
  </r>
  <r>
    <n v="2251"/>
    <s v="MUJER"/>
    <n v="376344"/>
    <s v="ASALARIADO"/>
    <s v="SECTOR PRIVADO"/>
    <s v="SI"/>
    <s v="NO"/>
    <x v="0"/>
    <n v="39"/>
    <n v="-0.34675412330749295"/>
    <s v="NO"/>
    <n v="-0.20511617344612137"/>
    <s v="NO"/>
    <x v="1736"/>
    <n v="39"/>
    <s v="ASALARIADO"/>
    <s v="36-45"/>
    <s v="2"/>
  </r>
  <r>
    <n v="2252"/>
    <s v="HOMBRE"/>
    <n v="327264"/>
    <s v="ASALARIADO"/>
    <s v="SECTOR PUBLICO"/>
    <s v="SI"/>
    <s v="NO"/>
    <x v="0"/>
    <n v="32"/>
    <n v="-0.40727787833617618"/>
    <s v="NO"/>
    <n v="-0.69914348398608395"/>
    <s v="NO"/>
    <x v="1737"/>
    <n v="32"/>
    <s v="ASALARIADO"/>
    <s v="26-35"/>
    <s v="2"/>
  </r>
  <r>
    <n v="2253"/>
    <s v="HOMBRE"/>
    <n v="750000"/>
    <s v="ASALARIADO"/>
    <s v="SECTOR PRIVADO"/>
    <s v="SI"/>
    <s v="NO"/>
    <x v="0"/>
    <n v="55"/>
    <n v="0.11402550605268735"/>
    <s v="NO"/>
    <n v="0.92408910778807873"/>
    <s v="NO"/>
    <x v="250"/>
    <n v="55"/>
    <s v="ASALARIADO"/>
    <s v="46-55"/>
    <s v="4"/>
  </r>
  <r>
    <n v="2254"/>
    <s v="HOMBRE"/>
    <n v="423289"/>
    <s v="TRABAJADOR INDEPENDIENTE"/>
    <s v="SECTOR PRIVADO"/>
    <s v="SI"/>
    <s v="NO"/>
    <x v="0"/>
    <n v="59"/>
    <n v="-0.28886317628586433"/>
    <s v="NO"/>
    <n v="1.2063904280966287"/>
    <s v="NO"/>
    <x v="1738"/>
    <n v="59"/>
    <s v="TRABAJADOR INDEPENDIENTE"/>
    <s v="56+"/>
    <s v="3"/>
  </r>
  <r>
    <n v="2255"/>
    <s v="MUJER"/>
    <n v="619506.39"/>
    <s v="ASALARIADO"/>
    <s v="SECTOR PUBLICO"/>
    <s v="SI"/>
    <s v="NO"/>
    <x v="0"/>
    <n v="34"/>
    <n v="-4.6894691266964716E-2"/>
    <s v="NO"/>
    <n v="-0.55799282383180893"/>
    <s v="NO"/>
    <x v="1739"/>
    <n v="34"/>
    <s v="ASALARIADO"/>
    <s v="26-35"/>
    <s v="3"/>
  </r>
  <r>
    <n v="2256"/>
    <s v="MUJER"/>
    <n v="465179.89"/>
    <s v="ASALARIADO"/>
    <s v="SECTOR PRIVADO"/>
    <s v="SI"/>
    <s v="NO"/>
    <x v="0"/>
    <n v="39"/>
    <n v="-0.2372047825553526"/>
    <s v="NO"/>
    <n v="-0.20511617344612137"/>
    <s v="NO"/>
    <x v="1740"/>
    <n v="39"/>
    <s v="ASALARIADO"/>
    <s v="36-45"/>
    <s v="3"/>
  </r>
  <r>
    <n v="2257"/>
    <s v="HOMBRE"/>
    <n v="562152.61"/>
    <s v="ASALARIADO"/>
    <s v="SECTOR PUBLICO"/>
    <s v="SI"/>
    <s v="NO"/>
    <x v="0"/>
    <n v="38"/>
    <n v="-0.11762138504628403"/>
    <s v="NO"/>
    <n v="-0.27569150352325889"/>
    <s v="NO"/>
    <x v="1741"/>
    <n v="38"/>
    <s v="ASALARIADO"/>
    <s v="36-45"/>
    <s v="3"/>
  </r>
  <r>
    <n v="2258"/>
    <s v="HOMBRE"/>
    <n v="811421.65"/>
    <s v="ASALARIADO"/>
    <s v="SECTOR PUBLICO"/>
    <s v="SI"/>
    <s v="NO"/>
    <x v="0"/>
    <n v="32"/>
    <n v="0.18976855613535892"/>
    <s v="NO"/>
    <n v="-0.69914348398608395"/>
    <s v="NO"/>
    <x v="1742"/>
    <n v="32"/>
    <s v="ASALARIADO"/>
    <s v="26-35"/>
    <s v="4"/>
  </r>
  <r>
    <n v="2259"/>
    <s v="MUJER"/>
    <n v="338933.34"/>
    <s v="ASALARIADO"/>
    <s v="SECTOR PRIVADO"/>
    <s v="SI"/>
    <s v="NO"/>
    <x v="0"/>
    <n v="27"/>
    <n v="-0.39288765267386128"/>
    <s v="NO"/>
    <n v="-1.0520201343717714"/>
    <s v="NO"/>
    <x v="1743"/>
    <n v="27"/>
    <s v="ASALARIADO"/>
    <s v="26-35"/>
    <s v="2"/>
  </r>
  <r>
    <n v="2260"/>
    <s v="MUJER"/>
    <n v="100000"/>
    <s v="ASALARIADO"/>
    <s v="SECTOR PRIVADO"/>
    <s v="SI"/>
    <s v="NO"/>
    <x v="0"/>
    <n v="29"/>
    <n v="-0.68753196682107143"/>
    <s v="NO"/>
    <n v="-0.91086947421749642"/>
    <s v="NO"/>
    <x v="1744"/>
    <n v="29"/>
    <s v="ASALARIADO"/>
    <s v="26-35"/>
    <s v="1"/>
  </r>
  <r>
    <n v="2261"/>
    <s v="HOMBRE"/>
    <n v="697648"/>
    <s v="ASALARIADO"/>
    <s v="SECTOR PRIVADO"/>
    <s v="SI"/>
    <s v="NO"/>
    <x v="0"/>
    <n v="61"/>
    <n v="4.9466834022091934E-2"/>
    <s v="NO"/>
    <n v="1.3475410882509038"/>
    <s v="NO"/>
    <x v="1745"/>
    <n v="61"/>
    <s v="ASALARIADO"/>
    <s v="56+"/>
    <s v="3"/>
  </r>
  <r>
    <n v="2262"/>
    <s v="HOMBRE"/>
    <n v="377498"/>
    <s v="TRABAJADOR INDEPENDIENTE"/>
    <s v="SECTOR PRIVADO"/>
    <s v="SI"/>
    <s v="NO"/>
    <x v="0"/>
    <n v="37"/>
    <n v="-0.34533105050180629"/>
    <s v="NO"/>
    <n v="-0.3462668336003964"/>
    <s v="NO"/>
    <x v="1746"/>
    <n v="37"/>
    <s v="TRABAJADOR INDEPENDIENTE"/>
    <s v="36-45"/>
    <s v="2"/>
  </r>
  <r>
    <n v="2263"/>
    <s v="HOMBRE"/>
    <n v="308750"/>
    <s v="ASALARIADO"/>
    <s v="SECTOR PRIVADO"/>
    <s v="SI"/>
    <s v="NO"/>
    <x v="1"/>
    <n v="35"/>
    <n v="-0.43010870149430658"/>
    <s v="NO"/>
    <n v="-0.48741749375467142"/>
    <s v="NO"/>
    <x v="1747"/>
    <n v="35"/>
    <s v="ASALARIADO"/>
    <s v="26-35"/>
    <s v="2"/>
  </r>
  <r>
    <n v="2264"/>
    <s v="HOMBRE"/>
    <n v="451354.46"/>
    <s v="ASALARIADO"/>
    <s v="SECTOR PRIVADO"/>
    <s v="SI"/>
    <s v="NO"/>
    <x v="0"/>
    <n v="58"/>
    <n v="-0.25425382368180344"/>
    <s v="NO"/>
    <n v="1.1358150980194912"/>
    <s v="NO"/>
    <x v="1748"/>
    <n v="58"/>
    <s v="ASALARIADO"/>
    <s v="56+"/>
    <s v="3"/>
  </r>
  <r>
    <n v="2265"/>
    <s v="HOMBRE"/>
    <n v="455001.5"/>
    <s v="ASALARIADO"/>
    <s v="SECTOR PRIVADO"/>
    <s v="SI"/>
    <s v="NO"/>
    <x v="0"/>
    <n v="20"/>
    <n v="-0.24975642034969653"/>
    <s v="NO"/>
    <n v="-1.5460474449117341"/>
    <s v="NO"/>
    <x v="1749"/>
    <n v="20"/>
    <s v="ASALARIADO"/>
    <s v="18-25"/>
    <s v="3"/>
  </r>
  <r>
    <n v="2266"/>
    <s v="MUJER"/>
    <n v="994882.5"/>
    <s v="ASALARIADO"/>
    <s v="SECTOR PRIVADO"/>
    <s v="SI"/>
    <s v="NO"/>
    <x v="0"/>
    <n v="50"/>
    <n v="0.41600611813116156"/>
    <s v="NO"/>
    <n v="0.57121245740239113"/>
    <s v="NO"/>
    <x v="1750"/>
    <n v="50"/>
    <s v="ASALARIADO"/>
    <s v="46-55"/>
    <s v="4"/>
  </r>
  <r>
    <n v="2267"/>
    <s v="HOMBRE"/>
    <n v="509509"/>
    <s v="TRABAJADOR INDEPENDIENTE"/>
    <s v="SECTOR PRIVADO"/>
    <s v="SI"/>
    <s v="SI"/>
    <x v="1"/>
    <n v="59"/>
    <n v="-0.18253966042251746"/>
    <s v="NO"/>
    <n v="1.2063904280966287"/>
    <s v="NO"/>
    <x v="230"/>
    <n v="59"/>
    <s v="TRABAJADOR INDEPENDIENTE"/>
    <s v="56+"/>
    <s v="3"/>
  </r>
  <r>
    <n v="2268"/>
    <s v="HOMBRE"/>
    <n v="349920"/>
    <s v="ASALARIADO"/>
    <s v="SECTOR PRIVADO"/>
    <s v="SI"/>
    <s v="NO"/>
    <x v="0"/>
    <n v="34"/>
    <n v="-0.3793392843278256"/>
    <s v="NO"/>
    <n v="-0.55799282383180893"/>
    <s v="NO"/>
    <x v="1751"/>
    <n v="34"/>
    <s v="ASALARIADO"/>
    <s v="26-35"/>
    <s v="2"/>
  </r>
  <r>
    <n v="2269"/>
    <s v="HOMBRE"/>
    <n v="17760.8"/>
    <s v="ASALARIADO"/>
    <s v="SECTOR PRIVADO"/>
    <s v="SI"/>
    <s v="SI"/>
    <x v="0"/>
    <n v="29"/>
    <n v="-0.78894649808747075"/>
    <s v="NO"/>
    <n v="-0.91086947421749642"/>
    <s v="NO"/>
    <x v="1752"/>
    <n v="29"/>
    <s v="ASALARIADO"/>
    <s v="26-35"/>
    <s v="1"/>
  </r>
  <r>
    <n v="2270"/>
    <s v="MUJER"/>
    <n v="526736.80000000005"/>
    <s v="ASALARIADO"/>
    <s v="SECTOR PRIVADO"/>
    <s v="SI"/>
    <s v="NO"/>
    <x v="0"/>
    <n v="25"/>
    <n v="-0.16129493452840271"/>
    <s v="NO"/>
    <n v="-1.1931707945260464"/>
    <s v="NO"/>
    <x v="1753"/>
    <n v="25"/>
    <s v="ASALARIADO"/>
    <s v="18-25"/>
    <s v="3"/>
  </r>
  <r>
    <n v="2271"/>
    <s v="HOMBRE"/>
    <n v="497155.33"/>
    <s v="ASALARIADO"/>
    <s v="SECTOR PRIVADO"/>
    <s v="SI"/>
    <s v="NO"/>
    <x v="0"/>
    <n v="27"/>
    <n v="-0.19777377812392721"/>
    <s v="NO"/>
    <n v="-1.0520201343717714"/>
    <s v="NO"/>
    <x v="1754"/>
    <n v="27"/>
    <s v="ASALARIADO"/>
    <s v="26-35"/>
    <s v="3"/>
  </r>
  <r>
    <n v="2272"/>
    <s v="MUJER"/>
    <n v="423675"/>
    <s v="ASALARIADO"/>
    <s v="SECTOR PRIVADO"/>
    <s v="SI"/>
    <s v="NO"/>
    <x v="0"/>
    <n v="26"/>
    <n v="-0.28838717446351159"/>
    <s v="NO"/>
    <n v="-1.1225954644489089"/>
    <s v="NO"/>
    <x v="1755"/>
    <n v="26"/>
    <s v="ASALARIADO"/>
    <s v="26-35"/>
    <s v="3"/>
  </r>
  <r>
    <n v="2273"/>
    <s v="HOMBRE"/>
    <n v="292387"/>
    <s v="ASEGURADO VOLUNTARIO"/>
    <s v="SECTOR PRIVADO"/>
    <s v="SI"/>
    <s v="SI"/>
    <x v="0"/>
    <n v="33"/>
    <n v="-0.45028698599989631"/>
    <s v="NO"/>
    <n v="-0.62856815390894638"/>
    <s v="NO"/>
    <x v="1756"/>
    <n v="33"/>
    <s v="ASEGURADO VOLUNTARIO"/>
    <s v="26-35"/>
    <s v="1"/>
  </r>
  <r>
    <n v="2274"/>
    <s v="MUJER"/>
    <n v="430993"/>
    <s v="PENSIONADOS EN SU PROPIO SISTEMA"/>
    <s v="SECTOR PUBLICO"/>
    <s v="SI"/>
    <s v="NO"/>
    <x v="0"/>
    <n v="64"/>
    <n v="-0.27936287048429598"/>
    <s v="NO"/>
    <n v="1.5592670784823162"/>
    <s v="NO"/>
    <x v="1757"/>
    <n v="64"/>
    <s v="PENSIONADOS EN SU PROPIO SISTEMA"/>
    <s v="56+"/>
    <s v="3"/>
  </r>
  <r>
    <n v="2275"/>
    <s v="HOMBRE"/>
    <n v="298000"/>
    <s v="ASALARIADO"/>
    <s v="SECTOR PRIVADO"/>
    <s v="SI"/>
    <s v="SI"/>
    <x v="0"/>
    <n v="42"/>
    <n v="-0.44336522893029567"/>
    <s v="NO"/>
    <n v="6.6098167852911317E-3"/>
    <s v="NO"/>
    <x v="624"/>
    <n v="42"/>
    <s v="ASALARIADO"/>
    <s v="36-45"/>
    <s v="1"/>
  </r>
  <r>
    <n v="2276"/>
    <s v="HOMBRE"/>
    <n v="405063"/>
    <s v="TRABAJADOR INDEPENDIENTE"/>
    <s v="SECTOR PRIVADO"/>
    <s v="SI"/>
    <s v="SI"/>
    <x v="1"/>
    <n v="40"/>
    <n v="-0.31133884782524451"/>
    <s v="NO"/>
    <n v="-0.13454084336898386"/>
    <s v="NO"/>
    <x v="167"/>
    <n v="40"/>
    <s v="TRABAJADOR INDEPENDIENTE"/>
    <s v="36-45"/>
    <s v="2"/>
  </r>
  <r>
    <n v="2277"/>
    <s v="HOMBRE"/>
    <n v="1400000"/>
    <s v="ASALARIADO"/>
    <s v="SECTOR PRIVADO"/>
    <s v="SI"/>
    <s v="NO"/>
    <x v="0"/>
    <n v="30"/>
    <n v="0.91558297892644613"/>
    <s v="NO"/>
    <n v="-0.84029414414035897"/>
    <s v="NO"/>
    <x v="1266"/>
    <n v="30"/>
    <s v="ASALARIADO"/>
    <s v="26-35"/>
    <s v="4"/>
  </r>
  <r>
    <n v="2278"/>
    <s v="MUJER"/>
    <n v="341602"/>
    <s v="TRABAJADOR INDEPENDIENTE"/>
    <s v="SECTOR PRIVADO"/>
    <s v="SI"/>
    <s v="NO"/>
    <x v="0"/>
    <n v="42"/>
    <n v="-0.38959675364992391"/>
    <s v="NO"/>
    <n v="6.6098167852911317E-3"/>
    <s v="NO"/>
    <x v="1758"/>
    <n v="42"/>
    <s v="TRABAJADOR INDEPENDIENTE"/>
    <s v="36-45"/>
    <s v="2"/>
  </r>
  <r>
    <n v="2279"/>
    <s v="HOMBRE"/>
    <n v="915000"/>
    <s v="ASALARIADO"/>
    <s v="SECTOR PRIVADO"/>
    <s v="SI"/>
    <s v="NO"/>
    <x v="0"/>
    <n v="24"/>
    <n v="0.31749778762833381"/>
    <s v="NO"/>
    <n v="-1.263746124603184"/>
    <s v="NO"/>
    <x v="1759"/>
    <n v="24"/>
    <s v="ASALARIADO"/>
    <s v="18-25"/>
    <s v="4"/>
  </r>
  <r>
    <n v="2280"/>
    <s v="MUJER"/>
    <n v="339164.62"/>
    <s v="PENSIONADOS EN SU PROPIO SISTEMA"/>
    <s v="SECTOR PUBLICO"/>
    <s v="SI"/>
    <s v="NO"/>
    <x v="0"/>
    <n v="70"/>
    <n v="-0.39260244619335938"/>
    <s v="NO"/>
    <n v="1.9827190589451413"/>
    <s v="ATIPICO"/>
    <x v="1760"/>
    <n v="70"/>
    <s v="PENSIONADOS EN SU PROPIO SISTEMA"/>
    <s v="56+"/>
    <s v="2"/>
  </r>
  <r>
    <n v="2281"/>
    <s v="HOMBRE"/>
    <n v="278030"/>
    <s v="CONVENIOS ESPECIALES DE TRABAJADORES INDEPENDIENTES"/>
    <s v="SECTOR PRIVADO"/>
    <s v="SI"/>
    <s v="NO"/>
    <x v="0"/>
    <n v="71"/>
    <n v="-0.46799154082766331"/>
    <s v="NO"/>
    <n v="2.0532943890222786"/>
    <s v="ATIPICO"/>
    <x v="20"/>
    <n v="71"/>
    <s v="CONVENIOS ESPECIALES DE TRABAJADORES INDEPENDIENTES"/>
    <s v="56+"/>
    <s v="1"/>
  </r>
  <r>
    <n v="2282"/>
    <s v="MUJER"/>
    <n v="490713.59999999998"/>
    <s v="ASALARIADO"/>
    <s v="SECTOR PRIVADO"/>
    <s v="SI"/>
    <s v="NO"/>
    <x v="0"/>
    <n v="47"/>
    <n v="-0.20571749630813507"/>
    <s v="NO"/>
    <n v="0.35948646717097865"/>
    <s v="NO"/>
    <x v="1761"/>
    <n v="47"/>
    <s v="ASALARIADO"/>
    <s v="46-55"/>
    <s v="3"/>
  </r>
  <r>
    <n v="2283"/>
    <s v="HOMBRE"/>
    <n v="1051374.8"/>
    <s v="ASALARIADO"/>
    <s v="SECTOR PUBLICO"/>
    <s v="SI"/>
    <s v="NO"/>
    <x v="0"/>
    <n v="62"/>
    <n v="0.48567046463089431"/>
    <s v="NO"/>
    <n v="1.4181164183280413"/>
    <s v="NO"/>
    <x v="1762"/>
    <n v="62"/>
    <s v="ASALARIADO"/>
    <s v="56+"/>
    <s v="4"/>
  </r>
  <r>
    <n v="2284"/>
    <s v="HOMBRE"/>
    <n v="445841.44"/>
    <s v="ASALARIADO"/>
    <s v="SECTOR PRIVADO"/>
    <s v="SI"/>
    <s v="SI"/>
    <x v="0"/>
    <n v="57"/>
    <n v="-0.2610522888804227"/>
    <s v="NO"/>
    <n v="1.0652397679423538"/>
    <s v="NO"/>
    <x v="1763"/>
    <n v="57"/>
    <s v="ASALARIADO"/>
    <s v="56+"/>
    <s v="3"/>
  </r>
  <r>
    <n v="2285"/>
    <s v="MUJER"/>
    <n v="485843.98"/>
    <s v="ASALARIADO"/>
    <s v="SECTOR PRIVADO"/>
    <s v="SI"/>
    <s v="NO"/>
    <x v="0"/>
    <n v="25"/>
    <n v="-0.21172254292514356"/>
    <s v="NO"/>
    <n v="-1.1931707945260464"/>
    <s v="NO"/>
    <x v="1764"/>
    <n v="25"/>
    <s v="ASALARIADO"/>
    <s v="18-25"/>
    <s v="3"/>
  </r>
  <r>
    <n v="2286"/>
    <s v="HOMBRE"/>
    <n v="370647"/>
    <s v="TRABAJADOR INDEPENDIENTE"/>
    <s v="SECTOR PRIVADO"/>
    <s v="SI"/>
    <s v="NO"/>
    <x v="0"/>
    <n v="49"/>
    <n v="-0.35377946626589574"/>
    <s v="NO"/>
    <n v="0.50063712732525367"/>
    <s v="NO"/>
    <x v="1765"/>
    <n v="49"/>
    <s v="TRABAJADOR INDEPENDIENTE"/>
    <s v="46-55"/>
    <s v="2"/>
  </r>
  <r>
    <n v="2287"/>
    <s v="MUJER"/>
    <n v="138101.79999999999"/>
    <s v="ASALARIADO"/>
    <s v="SECTOR PUBLICO"/>
    <s v="SI"/>
    <s v="NO"/>
    <x v="0"/>
    <n v="31"/>
    <n v="-0.64054614755962314"/>
    <s v="NO"/>
    <n v="-0.7697188140632214"/>
    <s v="NO"/>
    <x v="1766"/>
    <n v="31"/>
    <s v="ASALARIADO"/>
    <s v="26-35"/>
    <s v="1"/>
  </r>
  <r>
    <n v="2288"/>
    <s v="HOMBRE"/>
    <n v="338629"/>
    <s v="TRABAJADOR INDEPENDIENTE"/>
    <s v="SECTOR PRIVADO"/>
    <s v="SI"/>
    <s v="NO"/>
    <x v="1"/>
    <n v="50"/>
    <n v="-0.39326295421431423"/>
    <s v="NO"/>
    <n v="0.57121245740239113"/>
    <s v="NO"/>
    <x v="1767"/>
    <n v="50"/>
    <s v="TRABAJADOR INDEPENDIENTE"/>
    <s v="46-55"/>
    <s v="2"/>
  </r>
  <r>
    <n v="2289"/>
    <s v="HOMBRE"/>
    <n v="1080496.5"/>
    <s v="ASALARIADO"/>
    <s v="SECTOR PRIVADO"/>
    <s v="SI"/>
    <s v="NO"/>
    <x v="0"/>
    <n v="37"/>
    <n v="0.52158233579672153"/>
    <s v="NO"/>
    <n v="-0.3462668336003964"/>
    <s v="NO"/>
    <x v="1768"/>
    <n v="37"/>
    <s v="ASALARIADO"/>
    <s v="36-45"/>
    <s v="4"/>
  </r>
  <r>
    <n v="2290"/>
    <s v="MUJER"/>
    <n v="294025"/>
    <s v="ASALARIADO"/>
    <s v="SECTOR PRIVADO"/>
    <s v="SI"/>
    <s v="NO"/>
    <x v="0"/>
    <n v="49"/>
    <n v="-0.44826706116825443"/>
    <s v="NO"/>
    <n v="0.50063712732525367"/>
    <s v="NO"/>
    <x v="1769"/>
    <n v="49"/>
    <s v="ASALARIADO"/>
    <s v="46-55"/>
    <s v="1"/>
  </r>
  <r>
    <n v="2291"/>
    <s v="HOMBRE"/>
    <n v="300018"/>
    <s v="TRABAJADOR INDEPENDIENTE"/>
    <s v="SECTOR PRIVADO"/>
    <s v="SI"/>
    <s v="NO"/>
    <x v="1"/>
    <n v="54"/>
    <n v="-0.44087670126835837"/>
    <s v="NO"/>
    <n v="0.85351377771094117"/>
    <s v="NO"/>
    <x v="93"/>
    <n v="54"/>
    <s v="TRABAJADOR INDEPENDIENTE"/>
    <s v="46-55"/>
    <s v="2"/>
  </r>
  <r>
    <n v="2292"/>
    <s v="HOMBRE"/>
    <n v="278030"/>
    <s v="CONVENIOS ESPECIALES DE TRABAJADORES INDEPENDIENTES"/>
    <s v="SECTOR PRIVADO"/>
    <s v="SI"/>
    <s v="NO"/>
    <x v="0"/>
    <n v="53"/>
    <n v="-0.46799154082766331"/>
    <s v="NO"/>
    <n v="0.78293844763380371"/>
    <s v="NO"/>
    <x v="20"/>
    <n v="53"/>
    <s v="CONVENIOS ESPECIALES DE TRABAJADORES INDEPENDIENTES"/>
    <s v="46-55"/>
    <s v="1"/>
  </r>
  <r>
    <n v="2293"/>
    <s v="HOMBRE"/>
    <n v="299647"/>
    <s v="ASEGURADO VOLUNTARIO"/>
    <s v="SECTOR PRIVADO"/>
    <s v="SI"/>
    <s v="NO"/>
    <x v="0"/>
    <n v="61"/>
    <n v="-0.44133420561056785"/>
    <s v="NO"/>
    <n v="1.3475410882509038"/>
    <s v="NO"/>
    <x v="65"/>
    <n v="61"/>
    <s v="ASEGURADO VOLUNTARIO"/>
    <s v="56+"/>
    <s v="1"/>
  </r>
  <r>
    <n v="2294"/>
    <s v="MUJER"/>
    <n v="2376310"/>
    <s v="ASALARIADO"/>
    <s v="SECTOR PUBLICO"/>
    <s v="SI"/>
    <s v="NO"/>
    <x v="0"/>
    <n v="45"/>
    <n v="2.1195346348362607"/>
    <s v="ATIPICO"/>
    <n v="0.21833580701670366"/>
    <s v="NO"/>
    <x v="1770"/>
    <n v="45"/>
    <s v="ASALARIADO"/>
    <s v="36-45"/>
    <s v="4"/>
  </r>
  <r>
    <n v="2295"/>
    <s v="MUJER"/>
    <n v="257784"/>
    <s v="ASALARIADO"/>
    <s v="SECTOR PRIVADO"/>
    <s v="SI"/>
    <s v="NO"/>
    <x v="0"/>
    <n v="44"/>
    <n v="-0.49295820635966658"/>
    <s v="NO"/>
    <n v="0.14776047693956615"/>
    <s v="NO"/>
    <x v="1771"/>
    <n v="44"/>
    <s v="ASALARIADO"/>
    <s v="36-45"/>
    <s v="1"/>
  </r>
  <r>
    <n v="2296"/>
    <s v="MUJER"/>
    <n v="149800.53"/>
    <s v="ASALARIADO"/>
    <s v="SECTOR PRIVADO"/>
    <s v="SI"/>
    <s v="NO"/>
    <x v="0"/>
    <n v="63"/>
    <n v="-0.62611967916788092"/>
    <s v="NO"/>
    <n v="1.4886917484051787"/>
    <s v="NO"/>
    <x v="1772"/>
    <n v="63"/>
    <s v="ASALARIADO"/>
    <s v="56+"/>
    <s v="1"/>
  </r>
  <r>
    <n v="2297"/>
    <s v="MUJER"/>
    <n v="282305"/>
    <s v="ASEGURADO VOLUNTARIO"/>
    <s v="SECTOR PRIVADO"/>
    <s v="SI"/>
    <s v="NO"/>
    <x v="0"/>
    <n v="52"/>
    <n v="-0.4627197589868397"/>
    <s v="NO"/>
    <n v="0.71236311755666615"/>
    <s v="NO"/>
    <x v="13"/>
    <n v="52"/>
    <s v="ASEGURADO VOLUNTARIO"/>
    <s v="46-55"/>
    <s v="1"/>
  </r>
  <r>
    <n v="2298"/>
    <s v="HOMBRE"/>
    <n v="458557"/>
    <s v="TRABAJADOR INDEPENDIENTE"/>
    <s v="SECTOR PRIVADO"/>
    <s v="SI"/>
    <s v="NO"/>
    <x v="1"/>
    <n v="30"/>
    <n v="-0.24537190097307707"/>
    <s v="NO"/>
    <n v="-0.84029414414035897"/>
    <s v="NO"/>
    <x v="411"/>
    <n v="30"/>
    <s v="TRABAJADOR INDEPENDIENTE"/>
    <s v="26-35"/>
    <s v="3"/>
  </r>
  <r>
    <n v="2299"/>
    <s v="HOMBRE"/>
    <n v="299647"/>
    <s v="ASEGURADO VOLUNTARIO"/>
    <s v="SECTOR PRIVADO"/>
    <s v="SI"/>
    <s v="NO"/>
    <x v="0"/>
    <n v="54"/>
    <n v="-0.44133420561056785"/>
    <s v="NO"/>
    <n v="0.85351377771094117"/>
    <s v="NO"/>
    <x v="65"/>
    <n v="54"/>
    <s v="ASEGURADO VOLUNTARIO"/>
    <s v="46-55"/>
    <s v="1"/>
  </r>
  <r>
    <n v="2300"/>
    <s v="HOMBRE"/>
    <n v="347000"/>
    <s v="ASALARIADO"/>
    <s v="SECTOR PRIVADO"/>
    <s v="SI"/>
    <s v="NO"/>
    <x v="0"/>
    <n v="18"/>
    <n v="-0.38294012712904307"/>
    <s v="NO"/>
    <n v="-1.687198105066009"/>
    <s v="NO"/>
    <x v="1773"/>
    <n v="18"/>
    <s v="ASALARIADO"/>
    <s v="18-25"/>
    <s v="2"/>
  </r>
  <r>
    <n v="2301"/>
    <s v="MUJER"/>
    <n v="297046"/>
    <s v="ASEGURADO VOLUNTARIO"/>
    <s v="SECTOR PRIVADO"/>
    <s v="SI"/>
    <s v="NO"/>
    <x v="0"/>
    <n v="58"/>
    <n v="-0.44454166866740574"/>
    <s v="NO"/>
    <n v="1.1358150980194912"/>
    <s v="NO"/>
    <x v="31"/>
    <n v="58"/>
    <s v="ASEGURADO VOLUNTARIO"/>
    <s v="56+"/>
    <s v="1"/>
  </r>
  <r>
    <n v="2302"/>
    <s v="HOMBRE"/>
    <n v="1329256"/>
    <s v="ASALARIADO"/>
    <s v="SECTOR PUBLICO"/>
    <s v="SI"/>
    <s v="NO"/>
    <x v="1"/>
    <n v="30"/>
    <n v="0.82834392990955197"/>
    <s v="NO"/>
    <n v="-0.84029414414035897"/>
    <s v="NO"/>
    <x v="1774"/>
    <n v="30"/>
    <s v="ASALARIADO"/>
    <s v="26-35"/>
    <s v="4"/>
  </r>
  <r>
    <n v="2303"/>
    <s v="HOMBRE"/>
    <n v="382333.34"/>
    <s v="ASALARIADO"/>
    <s v="SECTOR PRIVADO"/>
    <s v="SI"/>
    <s v="NO"/>
    <x v="0"/>
    <n v="22"/>
    <n v="-0.33936827679275183"/>
    <s v="NO"/>
    <n v="-1.4048967847574589"/>
    <s v="NO"/>
    <x v="1775"/>
    <n v="22"/>
    <s v="ASALARIADO"/>
    <s v="18-25"/>
    <s v="2"/>
  </r>
  <r>
    <n v="2304"/>
    <s v="HOMBRE"/>
    <n v="330000"/>
    <s v="ASALARIADO"/>
    <s v="SECTOR PRIVADO"/>
    <s v="SI"/>
    <s v="NO"/>
    <x v="0"/>
    <n v="21"/>
    <n v="-0.40390393795804908"/>
    <s v="NO"/>
    <n v="-1.4754721148345964"/>
    <s v="NO"/>
    <x v="966"/>
    <n v="21"/>
    <s v="ASALARIADO"/>
    <s v="18-25"/>
    <s v="2"/>
  </r>
  <r>
    <n v="2305"/>
    <s v="HOMBRE"/>
    <n v="483976.7"/>
    <s v="PENSIONADOS EN SU PROPIO SISTEMA"/>
    <s v="SECTOR PUBLICO"/>
    <s v="SI"/>
    <s v="NO"/>
    <x v="0"/>
    <n v="72"/>
    <n v="-0.21402520790660154"/>
    <s v="NO"/>
    <n v="2.1238697190994165"/>
    <s v="ATIPICO"/>
    <x v="1776"/>
    <n v="72"/>
    <s v="PENSIONADOS EN SU PROPIO SISTEMA"/>
    <s v="56+"/>
    <s v="3"/>
  </r>
  <r>
    <n v="2306"/>
    <s v="MUJER"/>
    <n v="343390.86"/>
    <s v="ASALARIADO"/>
    <s v="SECTOR PRIVADO"/>
    <s v="SI"/>
    <s v="NO"/>
    <x v="1"/>
    <n v="25"/>
    <n v="-0.38739079349465477"/>
    <s v="NO"/>
    <n v="-1.1931707945260464"/>
    <s v="NO"/>
    <x v="14"/>
    <n v="25"/>
    <s v="ASALARIADO"/>
    <s v="18-25"/>
    <s v="2"/>
  </r>
  <r>
    <n v="2307"/>
    <s v="HOMBRE"/>
    <n v="278030"/>
    <s v="CONVENIOS ESPECIALES DE TRABAJADORES INDEPENDIENTES"/>
    <s v="SECTOR PRIVADO"/>
    <s v="SI"/>
    <s v="NO"/>
    <x v="0"/>
    <n v="59"/>
    <n v="-0.46799154082766331"/>
    <s v="NO"/>
    <n v="1.2063904280966287"/>
    <s v="NO"/>
    <x v="20"/>
    <n v="59"/>
    <s v="CONVENIOS ESPECIALES DE TRABAJADORES INDEPENDIENTES"/>
    <s v="56+"/>
    <s v="1"/>
  </r>
  <r>
    <n v="2308"/>
    <s v="HOMBRE"/>
    <n v="417995"/>
    <s v="ASALARIADO"/>
    <s v="SECTOR PRIVADO"/>
    <s v="SI"/>
    <s v="NO"/>
    <x v="0"/>
    <n v="40"/>
    <n v="-0.29539155361108538"/>
    <s v="NO"/>
    <n v="-0.13454084336898386"/>
    <s v="NO"/>
    <x v="1777"/>
    <n v="40"/>
    <s v="ASALARIADO"/>
    <s v="36-45"/>
    <s v="3"/>
  </r>
  <r>
    <n v="2309"/>
    <s v="HOMBRE"/>
    <n v="400000"/>
    <s v="ASALARIADO"/>
    <s v="SECTOR PRIVADO"/>
    <s v="SI"/>
    <s v="NO"/>
    <x v="0"/>
    <n v="56"/>
    <n v="-0.31758236395625966"/>
    <s v="NO"/>
    <n v="0.99466443786521619"/>
    <s v="NO"/>
    <x v="125"/>
    <n v="56"/>
    <s v="ASALARIADO"/>
    <s v="56+"/>
    <s v="2"/>
  </r>
  <r>
    <n v="2310"/>
    <s v="HOMBRE"/>
    <n v="278030"/>
    <s v="CONVENIOS ESPECIALES DE TRABAJADORES INDEPENDIENTES"/>
    <s v="SECTOR PRIVADO"/>
    <s v="SI"/>
    <s v="NO"/>
    <x v="0"/>
    <n v="45"/>
    <n v="-0.46799154082766331"/>
    <s v="NO"/>
    <n v="0.21833580701670366"/>
    <s v="NO"/>
    <x v="20"/>
    <n v="45"/>
    <s v="CONVENIOS ESPECIALES DE TRABAJADORES INDEPENDIENTES"/>
    <s v="36-45"/>
    <s v="1"/>
  </r>
  <r>
    <n v="2311"/>
    <s v="MUJER"/>
    <n v="297046"/>
    <s v="TRABAJADOR INDEPENDIENTE"/>
    <s v="SECTOR PRIVADO"/>
    <s v="SI"/>
    <s v="NO"/>
    <x v="0"/>
    <n v="41"/>
    <n v="-0.44454166866740574"/>
    <s v="NO"/>
    <n v="-6.3965513291846368E-2"/>
    <s v="NO"/>
    <x v="31"/>
    <n v="41"/>
    <s v="TRABAJADOR INDEPENDIENTE"/>
    <s v="36-45"/>
    <s v="1"/>
  </r>
  <r>
    <n v="2312"/>
    <s v="HOMBRE"/>
    <n v="639148"/>
    <s v="TRABAJADOR INDEPENDIENTE"/>
    <s v="SECTOR PRIVADO"/>
    <s v="SI"/>
    <s v="NO"/>
    <x v="1"/>
    <n v="41"/>
    <n v="-2.2673338536546354E-2"/>
    <s v="NO"/>
    <n v="-6.3965513291846368E-2"/>
    <s v="NO"/>
    <x v="191"/>
    <n v="41"/>
    <s v="TRABAJADOR INDEPENDIENTE"/>
    <s v="36-45"/>
    <s v="3"/>
  </r>
  <r>
    <n v="2313"/>
    <s v="HOMBRE"/>
    <n v="690952.85"/>
    <s v="ASALARIADO"/>
    <s v="SECTOR PRIVADO"/>
    <s v="SI"/>
    <s v="NO"/>
    <x v="0"/>
    <n v="38"/>
    <n v="4.1210607076690761E-2"/>
    <s v="NO"/>
    <n v="-0.27569150352325889"/>
    <s v="NO"/>
    <x v="1778"/>
    <n v="38"/>
    <s v="ASALARIADO"/>
    <s v="36-45"/>
    <s v="3"/>
  </r>
  <r>
    <n v="2314"/>
    <s v="HOMBRE"/>
    <n v="150000"/>
    <s v="ASALARIADO"/>
    <s v="SECTOR PRIVADO"/>
    <s v="SI"/>
    <s v="SI"/>
    <x v="1"/>
    <n v="41"/>
    <n v="-0.62587369967693607"/>
    <s v="NO"/>
    <n v="-6.3965513291846368E-2"/>
    <s v="NO"/>
    <x v="398"/>
    <n v="41"/>
    <s v="ASALARIADO"/>
    <s v="36-45"/>
    <s v="1"/>
  </r>
  <r>
    <n v="2315"/>
    <s v="MUJER"/>
    <n v="750000"/>
    <s v="ASALARIADO"/>
    <s v="SECTOR PRIVADO"/>
    <s v="SI"/>
    <s v="NO"/>
    <x v="0"/>
    <n v="32"/>
    <n v="0.11402550605268735"/>
    <s v="NO"/>
    <n v="-0.69914348398608395"/>
    <s v="NO"/>
    <x v="250"/>
    <n v="32"/>
    <s v="ASALARIADO"/>
    <s v="26-35"/>
    <s v="4"/>
  </r>
  <r>
    <n v="2316"/>
    <s v="MUJER"/>
    <n v="1458494"/>
    <s v="ASALARIADO"/>
    <s v="SECTOR PUBLICO"/>
    <s v="SI"/>
    <s v="NO"/>
    <x v="1"/>
    <n v="49"/>
    <n v="0.98771575249302712"/>
    <s v="NO"/>
    <n v="0.50063712732525367"/>
    <s v="NO"/>
    <x v="1779"/>
    <n v="49"/>
    <s v="ASALARIADO"/>
    <s v="46-55"/>
    <s v="4"/>
  </r>
  <r>
    <n v="2317"/>
    <s v="MUJER"/>
    <n v="500460"/>
    <s v="ASALARIADO"/>
    <s v="SECTOR PUBLICO"/>
    <s v="SI"/>
    <s v="NO"/>
    <x v="0"/>
    <n v="43"/>
    <n v="-0.19369857361026305"/>
    <s v="NO"/>
    <n v="7.7185146862428639E-2"/>
    <s v="NO"/>
    <x v="1780"/>
    <n v="43"/>
    <s v="ASALARIADO"/>
    <s v="36-45"/>
    <s v="3"/>
  </r>
  <r>
    <n v="2318"/>
    <s v="MUJER"/>
    <n v="453432"/>
    <s v="PENSIONADOS EN SU PROPIO SISTEMA"/>
    <s v="SECTOR PUBLICO"/>
    <s v="SI"/>
    <s v="NO"/>
    <x v="0"/>
    <n v="67"/>
    <n v="-0.25169187335535093"/>
    <s v="NO"/>
    <n v="1.7709930687137287"/>
    <s v="NO"/>
    <x v="1781"/>
    <n v="67"/>
    <s v="PENSIONADOS EN SU PROPIO SISTEMA"/>
    <s v="56+"/>
    <s v="3"/>
  </r>
  <r>
    <n v="2319"/>
    <s v="HOMBRE"/>
    <n v="297046"/>
    <s v="ASEGURADO VOLUNTARIO"/>
    <s v="SECTOR PRIVADO"/>
    <s v="SI"/>
    <s v="NO"/>
    <x v="0"/>
    <n v="53"/>
    <n v="-0.44454166866740574"/>
    <s v="NO"/>
    <n v="0.78293844763380371"/>
    <s v="NO"/>
    <x v="31"/>
    <n v="53"/>
    <s v="ASEGURADO VOLUNTARIO"/>
    <s v="46-55"/>
    <s v="1"/>
  </r>
  <r>
    <n v="2320"/>
    <s v="HOMBRE"/>
    <n v="536142.9"/>
    <s v="ASALARIADO"/>
    <s v="SECTOR PRIVADO"/>
    <s v="SI"/>
    <s v="NO"/>
    <x v="0"/>
    <n v="20"/>
    <n v="-0.14969565799671372"/>
    <s v="NO"/>
    <n v="-1.5460474449117341"/>
    <s v="NO"/>
    <x v="1782"/>
    <n v="20"/>
    <s v="ASALARIADO"/>
    <s v="18-25"/>
    <s v="3"/>
  </r>
  <r>
    <n v="2321"/>
    <s v="MUJER"/>
    <n v="1584930"/>
    <s v="PENSIONADOS EN SU PROPIO SISTEMA"/>
    <s v="SECTOR PUBLICO"/>
    <s v="SI"/>
    <s v="NO"/>
    <x v="0"/>
    <n v="71"/>
    <n v="1.1436322457857448"/>
    <s v="NO"/>
    <n v="2.0532943890222786"/>
    <s v="ATIPICO"/>
    <x v="1783"/>
    <n v="71"/>
    <s v="PENSIONADOS EN SU PROPIO SISTEMA"/>
    <s v="56+"/>
    <s v="4"/>
  </r>
  <r>
    <n v="2322"/>
    <s v="MUJER"/>
    <n v="241729.4"/>
    <s v="ASALARIADO"/>
    <s v="SECTOR PRIVADO"/>
    <s v="SI"/>
    <s v="NO"/>
    <x v="0"/>
    <n v="34"/>
    <n v="-0.5127561826735112"/>
    <s v="NO"/>
    <n v="-0.55799282383180893"/>
    <s v="NO"/>
    <x v="1784"/>
    <n v="34"/>
    <s v="ASALARIADO"/>
    <s v="26-35"/>
    <s v="1"/>
  </r>
  <r>
    <n v="2323"/>
    <s v="HOMBRE"/>
    <n v="297046"/>
    <s v="TRABAJADOR INDEPENDIENTE"/>
    <s v="SECTOR PRIVADO"/>
    <s v="SI"/>
    <s v="NO"/>
    <x v="1"/>
    <n v="43"/>
    <n v="-0.44454166866740574"/>
    <s v="NO"/>
    <n v="7.7185146862428639E-2"/>
    <s v="NO"/>
    <x v="31"/>
    <n v="43"/>
    <s v="TRABAJADOR INDEPENDIENTE"/>
    <s v="36-45"/>
    <s v="1"/>
  </r>
  <r>
    <n v="2324"/>
    <s v="MUJER"/>
    <n v="402249.06"/>
    <s v="ASALARIADO"/>
    <s v="SECTOR PRIVADO"/>
    <s v="SI"/>
    <s v="NO"/>
    <x v="0"/>
    <n v="29"/>
    <n v="-0.31480890111019588"/>
    <s v="NO"/>
    <n v="-0.91086947421749642"/>
    <s v="NO"/>
    <x v="1785"/>
    <n v="29"/>
    <s v="ASALARIADO"/>
    <s v="26-35"/>
    <s v="2"/>
  </r>
  <r>
    <n v="2325"/>
    <s v="HOMBRE"/>
    <n v="639148"/>
    <s v="TRABAJADOR INDEPENDIENTE"/>
    <s v="SECTOR PRIVADO"/>
    <s v="SI"/>
    <s v="NO"/>
    <x v="1"/>
    <n v="46"/>
    <n v="-2.2673338536546354E-2"/>
    <s v="NO"/>
    <n v="0.28891113709384114"/>
    <s v="NO"/>
    <x v="191"/>
    <n v="46"/>
    <s v="TRABAJADOR INDEPENDIENTE"/>
    <s v="46-55"/>
    <s v="3"/>
  </r>
  <r>
    <n v="2326"/>
    <s v="HOMBRE"/>
    <n v="328210.2"/>
    <s v="ASALARIADO"/>
    <s v="SECTOR PRIVADO"/>
    <s v="SI"/>
    <s v="NO"/>
    <x v="0"/>
    <n v="42"/>
    <n v="-0.40611105728874053"/>
    <s v="NO"/>
    <n v="6.6098167852911317E-3"/>
    <s v="NO"/>
    <x v="1786"/>
    <n v="42"/>
    <s v="ASALARIADO"/>
    <s v="36-45"/>
    <s v="2"/>
  </r>
  <r>
    <n v="2327"/>
    <s v="MUJER"/>
    <n v="361045"/>
    <s v="TRABAJADOR INDEPENDIENTE"/>
    <s v="SECTOR PRIVADO"/>
    <s v="SI"/>
    <s v="NO"/>
    <x v="1"/>
    <n v="42"/>
    <n v="-0.3656203198882555"/>
    <s v="NO"/>
    <n v="6.6098167852911317E-3"/>
    <s v="NO"/>
    <x v="1787"/>
    <n v="42"/>
    <s v="TRABAJADOR INDEPENDIENTE"/>
    <s v="36-45"/>
    <s v="2"/>
  </r>
  <r>
    <n v="2328"/>
    <s v="HOMBRE"/>
    <n v="999312"/>
    <s v="ASALARIADO"/>
    <s v="SECTOR PUBLICO"/>
    <s v="SI"/>
    <s v="NO"/>
    <x v="1"/>
    <n v="28"/>
    <n v="0.42146842401746049"/>
    <s v="NO"/>
    <n v="-0.98144480429463388"/>
    <s v="NO"/>
    <x v="1788"/>
    <n v="28"/>
    <s v="ASALARIADO"/>
    <s v="26-35"/>
    <s v="4"/>
  </r>
  <r>
    <n v="2329"/>
    <s v="MUJER"/>
    <n v="121300"/>
    <s v="ASALARIADO"/>
    <s v="SECTOR PRIVADO"/>
    <s v="SI"/>
    <s v="NO"/>
    <x v="1"/>
    <n v="40"/>
    <n v="-0.66126554501766976"/>
    <s v="NO"/>
    <n v="-0.13454084336898386"/>
    <s v="NO"/>
    <x v="1789"/>
    <n v="40"/>
    <s v="ASALARIADO"/>
    <s v="36-45"/>
    <s v="1"/>
  </r>
  <r>
    <n v="2330"/>
    <s v="HOMBRE"/>
    <n v="279960.49"/>
    <s v="ASALARIADO"/>
    <s v="SECTOR PRIVADO"/>
    <s v="SI"/>
    <s v="NO"/>
    <x v="0"/>
    <n v="23"/>
    <n v="-0.4656109274648817"/>
    <s v="NO"/>
    <n v="-1.3343214546803215"/>
    <s v="NO"/>
    <x v="1790"/>
    <n v="23"/>
    <s v="ASALARIADO"/>
    <s v="18-25"/>
    <s v="1"/>
  </r>
  <r>
    <n v="2331"/>
    <s v="MUJER"/>
    <n v="119219.91"/>
    <s v="PENSIONADOS EN SU PROPIO SISTEMA"/>
    <s v="SECTOR PUBLICO"/>
    <s v="SI"/>
    <s v="NO"/>
    <x v="0"/>
    <n v="59"/>
    <n v="-0.66383063991574665"/>
    <s v="NO"/>
    <n v="1.2063904280966287"/>
    <s v="NO"/>
    <x v="1791"/>
    <n v="59"/>
    <s v="PENSIONADOS EN SU PROPIO SISTEMA"/>
    <s v="56+"/>
    <s v="1"/>
  </r>
  <r>
    <n v="2332"/>
    <s v="MUJER"/>
    <n v="430000"/>
    <s v="ASALARIADO"/>
    <s v="SECTOR PRIVADO"/>
    <s v="SI"/>
    <s v="NO"/>
    <x v="0"/>
    <n v="42"/>
    <n v="-0.28058740366977852"/>
    <s v="NO"/>
    <n v="6.6098167852911317E-3"/>
    <s v="NO"/>
    <x v="1384"/>
    <n v="42"/>
    <s v="ASALARIADO"/>
    <s v="36-45"/>
    <s v="3"/>
  </r>
  <r>
    <n v="2333"/>
    <s v="MUJER"/>
    <n v="278030"/>
    <s v="ASEGURADO VOLUNTARIO"/>
    <s v="SECTOR PRIVADO"/>
    <s v="SI"/>
    <s v="NO"/>
    <x v="1"/>
    <n v="20"/>
    <n v="-0.46799154082766331"/>
    <s v="NO"/>
    <n v="-1.5460474449117341"/>
    <s v="NO"/>
    <x v="20"/>
    <n v="20"/>
    <s v="ASEGURADO VOLUNTARIO"/>
    <s v="18-25"/>
    <s v="1"/>
  </r>
  <r>
    <n v="2334"/>
    <s v="HOMBRE"/>
    <n v="1613702.64"/>
    <s v="ASALARIADO"/>
    <s v="SECTOR PRIVADO"/>
    <s v="SI"/>
    <s v="NO"/>
    <x v="0"/>
    <n v="32"/>
    <n v="1.1791136682569854"/>
    <s v="NO"/>
    <n v="-0.69914348398608395"/>
    <s v="NO"/>
    <x v="1792"/>
    <n v="32"/>
    <s v="ASALARIADO"/>
    <s v="26-35"/>
    <s v="4"/>
  </r>
  <r>
    <n v="2335"/>
    <s v="HOMBRE"/>
    <n v="2545183.7000000002"/>
    <s v="ASALARIADO"/>
    <s v="SECTOR PRIVADO"/>
    <s v="SI"/>
    <s v="NO"/>
    <x v="0"/>
    <n v="46"/>
    <n v="2.3277838290006319"/>
    <s v="ATIPICO"/>
    <n v="0.28891113709384114"/>
    <s v="NO"/>
    <x v="1793"/>
    <n v="46"/>
    <s v="ASALARIADO"/>
    <s v="46-55"/>
    <s v="4"/>
  </r>
  <r>
    <n v="2336"/>
    <s v="HOMBRE"/>
    <n v="2133715"/>
    <s v="PENSIONADOS EN SU PROPIO SISTEMA"/>
    <s v="SECTOR PUBLICO"/>
    <s v="SI"/>
    <s v="NO"/>
    <x v="0"/>
    <n v="83"/>
    <n v="1.8203748884796305"/>
    <s v="NO"/>
    <n v="2.9001983499479289"/>
    <s v="ATIPICO"/>
    <x v="1794"/>
    <n v="83"/>
    <s v="PENSIONADOS EN SU PROPIO SISTEMA"/>
    <s v="56+"/>
    <s v="4"/>
  </r>
  <r>
    <n v="2337"/>
    <s v="MUJER"/>
    <n v="81536"/>
    <s v="ASALARIADO"/>
    <s v="SECTOR PUBLICO"/>
    <s v="SI"/>
    <s v="NO"/>
    <x v="1"/>
    <n v="31"/>
    <n v="-0.71030113171205767"/>
    <s v="NO"/>
    <n v="-0.7697188140632214"/>
    <s v="NO"/>
    <x v="1795"/>
    <n v="31"/>
    <s v="ASALARIADO"/>
    <s v="26-35"/>
    <s v="1"/>
  </r>
  <r>
    <n v="2338"/>
    <s v="MUJER"/>
    <n v="157177"/>
    <s v="ASALARIADO"/>
    <s v="SECTOR PRIVADO"/>
    <s v="SI"/>
    <s v="NO"/>
    <x v="0"/>
    <n v="23"/>
    <n v="-0.61702327201106699"/>
    <s v="NO"/>
    <n v="-1.3343214546803215"/>
    <s v="NO"/>
    <x v="1796"/>
    <n v="23"/>
    <s v="ASALARIADO"/>
    <s v="18-25"/>
    <s v="1"/>
  </r>
  <r>
    <n v="2339"/>
    <s v="HOMBRE"/>
    <n v="505609"/>
    <s v="ASALARIADO"/>
    <s v="SECTOR PRIVADO"/>
    <s v="SI"/>
    <s v="NO"/>
    <x v="0"/>
    <n v="44"/>
    <n v="-0.18734900525976"/>
    <s v="NO"/>
    <n v="0.14776047693956615"/>
    <s v="NO"/>
    <x v="1797"/>
    <n v="44"/>
    <s v="ASALARIADO"/>
    <s v="36-45"/>
    <s v="3"/>
  </r>
  <r>
    <n v="2340"/>
    <s v="MUJER"/>
    <n v="6177.62"/>
    <s v="ASALARIADO"/>
    <s v="SECTOR PRIVADO"/>
    <s v="SI"/>
    <s v="NO"/>
    <x v="0"/>
    <n v="61"/>
    <n v="-0.80323047422384297"/>
    <s v="NO"/>
    <n v="1.3475410882509038"/>
    <s v="NO"/>
    <x v="1798"/>
    <n v="61"/>
    <s v="ASALARIADO"/>
    <s v="56+"/>
    <s v="1"/>
  </r>
  <r>
    <n v="2341"/>
    <s v="MUJER"/>
    <n v="299137"/>
    <s v="ASALARIADO"/>
    <s v="SECTOR PUBLICO"/>
    <s v="SI"/>
    <s v="NO"/>
    <x v="0"/>
    <n v="44"/>
    <n v="-0.44196311993543802"/>
    <s v="NO"/>
    <n v="0.14776047693956615"/>
    <s v="NO"/>
    <x v="1799"/>
    <n v="44"/>
    <s v="ASALARIADO"/>
    <s v="36-45"/>
    <s v="1"/>
  </r>
  <r>
    <n v="2342"/>
    <s v="MUJER"/>
    <n v="338166"/>
    <s v="TRABAJADOR INDEPENDIENTE"/>
    <s v="SECTOR PRIVADO"/>
    <s v="SI"/>
    <s v="NO"/>
    <x v="0"/>
    <n v="61"/>
    <n v="-0.39383390976806892"/>
    <s v="NO"/>
    <n v="1.3475410882509038"/>
    <s v="NO"/>
    <x v="651"/>
    <n v="61"/>
    <s v="TRABAJADOR INDEPENDIENTE"/>
    <s v="56+"/>
    <s v="2"/>
  </r>
  <r>
    <n v="2343"/>
    <s v="HOMBRE"/>
    <n v="1250000"/>
    <s v="ASALARIADO"/>
    <s v="SECTOR PRIVADO"/>
    <s v="SI"/>
    <s v="NO"/>
    <x v="0"/>
    <n v="29"/>
    <n v="0.73060817749404028"/>
    <s v="NO"/>
    <n v="-0.91086947421749642"/>
    <s v="NO"/>
    <x v="1800"/>
    <n v="29"/>
    <s v="ASALARIADO"/>
    <s v="26-35"/>
    <s v="4"/>
  </r>
  <r>
    <n v="2344"/>
    <s v="MUJER"/>
    <n v="305704"/>
    <s v="ASEGURADO VOLUNTARIO"/>
    <s v="SECTOR PRIVADO"/>
    <s v="NO"/>
    <s v="NO"/>
    <x v="0"/>
    <n v="60"/>
    <n v="-0.43386492312872732"/>
    <s v="NO"/>
    <n v="1.2769657581737661"/>
    <s v="NO"/>
    <x v="543"/>
    <n v="60"/>
    <s v="ASEGURADO VOLUNTARIO"/>
    <s v="56+"/>
    <s v="2"/>
  </r>
  <r>
    <n v="2345"/>
    <s v="HOMBRE"/>
    <n v="502063.88"/>
    <s v="ASALARIADO"/>
    <s v="SECTOR PRIVADO"/>
    <s v="SI"/>
    <s v="NO"/>
    <x v="0"/>
    <n v="22"/>
    <n v="-0.19172072438012033"/>
    <s v="NO"/>
    <n v="-1.4048967847574589"/>
    <s v="NO"/>
    <x v="1801"/>
    <n v="22"/>
    <s v="ASALARIADO"/>
    <s v="18-25"/>
    <s v="3"/>
  </r>
  <r>
    <n v="2346"/>
    <s v="HOMBRE"/>
    <n v="843824.96"/>
    <s v="ASALARIADO"/>
    <s v="SECTOR PRIVADO"/>
    <s v="SI"/>
    <s v="NO"/>
    <x v="0"/>
    <n v="31"/>
    <n v="0.22972719502204345"/>
    <s v="NO"/>
    <n v="-0.7697188140632214"/>
    <s v="NO"/>
    <x v="1802"/>
    <n v="31"/>
    <s v="ASALARIADO"/>
    <s v="26-35"/>
    <s v="4"/>
  </r>
  <r>
    <n v="2347"/>
    <s v="HOMBRE"/>
    <n v="278030"/>
    <s v="TRABAJADOR INDEPENDIENTE"/>
    <s v="SECTOR PRIVADO"/>
    <s v="SI"/>
    <s v="NO"/>
    <x v="1"/>
    <n v="39"/>
    <n v="-0.46799154082766331"/>
    <s v="NO"/>
    <n v="-0.20511617344612137"/>
    <s v="NO"/>
    <x v="20"/>
    <n v="39"/>
    <s v="TRABAJADOR INDEPENDIENTE"/>
    <s v="36-45"/>
    <s v="1"/>
  </r>
  <r>
    <n v="2348"/>
    <s v="HOMBRE"/>
    <n v="347504.4"/>
    <s v="ASALARIADO"/>
    <s v="SECTOR PRIVADO"/>
    <s v="SI"/>
    <s v="SI"/>
    <x v="0"/>
    <n v="24"/>
    <n v="-0.38231811853009301"/>
    <s v="NO"/>
    <n v="-1.263746124603184"/>
    <s v="NO"/>
    <x v="1803"/>
    <n v="24"/>
    <s v="ASALARIADO"/>
    <s v="18-25"/>
    <s v="2"/>
  </r>
  <r>
    <n v="2349"/>
    <s v="HOMBRE"/>
    <n v="1811308.47"/>
    <s v="ASALARIADO"/>
    <s v="SECTOR PRIVADO"/>
    <s v="SI"/>
    <s v="NO"/>
    <x v="0"/>
    <n v="43"/>
    <n v="1.4227943293645571"/>
    <s v="NO"/>
    <n v="7.7185146862428639E-2"/>
    <s v="NO"/>
    <x v="1804"/>
    <n v="43"/>
    <s v="ASALARIADO"/>
    <s v="36-45"/>
    <s v="4"/>
  </r>
  <r>
    <n v="2350"/>
    <s v="MUJER"/>
    <n v="359544.27"/>
    <s v="CONVENIOS ESPECIALES DE ASEGURADOS VOLUNTARIOS"/>
    <s v="SECTOR PRIVADO"/>
    <s v="SI"/>
    <s v="SI"/>
    <x v="0"/>
    <n v="51"/>
    <n v="-0.36747096811327984"/>
    <s v="NO"/>
    <n v="0.64178778747952869"/>
    <s v="NO"/>
    <x v="293"/>
    <n v="51"/>
    <s v="CONVENIOS ESPECIALES DE ASEGURADOS VOLUNTARIOS"/>
    <s v="46-55"/>
    <s v="2"/>
  </r>
  <r>
    <n v="2351"/>
    <s v="MUJER"/>
    <n v="278030"/>
    <s v="CONVENIOS ESPECIALES DE TRABAJADORES INDEPENDIENTES"/>
    <s v="SECTOR PRIVADO"/>
    <s v="SI"/>
    <s v="NO"/>
    <x v="0"/>
    <n v="32"/>
    <n v="-0.46799154082766331"/>
    <s v="NO"/>
    <n v="-0.69914348398608395"/>
    <s v="NO"/>
    <x v="20"/>
    <n v="32"/>
    <s v="CONVENIOS ESPECIALES DE TRABAJADORES INDEPENDIENTES"/>
    <s v="26-35"/>
    <s v="1"/>
  </r>
  <r>
    <n v="2352"/>
    <s v="MUJER"/>
    <n v="278035"/>
    <s v="ASEGURADO VOLUNTARIO"/>
    <s v="SECTOR PRIVADO"/>
    <s v="SI"/>
    <s v="NO"/>
    <x v="0"/>
    <n v="27"/>
    <n v="-0.46798537500094889"/>
    <s v="NO"/>
    <n v="-1.0520201343717714"/>
    <s v="NO"/>
    <x v="70"/>
    <n v="27"/>
    <s v="ASEGURADO VOLUNTARIO"/>
    <s v="26-35"/>
    <s v="1"/>
  </r>
  <r>
    <n v="2353"/>
    <s v="HOMBRE"/>
    <n v="888101.64"/>
    <s v="ASALARIADO"/>
    <s v="SECTOR PUBLICO"/>
    <s v="SI"/>
    <s v="NO"/>
    <x v="0"/>
    <n v="30"/>
    <n v="0.28432766229595136"/>
    <s v="NO"/>
    <n v="-0.84029414414035897"/>
    <s v="NO"/>
    <x v="1805"/>
    <n v="30"/>
    <s v="ASALARIADO"/>
    <s v="26-35"/>
    <s v="4"/>
  </r>
  <r>
    <n v="2354"/>
    <s v="MUJER"/>
    <n v="417971.20000000001"/>
    <s v="ASALARIADO"/>
    <s v="SECTOR PRIVADO"/>
    <s v="SI"/>
    <s v="NO"/>
    <x v="1"/>
    <n v="40"/>
    <n v="-0.29542090294624596"/>
    <s v="NO"/>
    <n v="-0.13454084336898386"/>
    <s v="NO"/>
    <x v="1806"/>
    <n v="40"/>
    <s v="ASALARIADO"/>
    <s v="36-45"/>
    <s v="3"/>
  </r>
  <r>
    <n v="2355"/>
    <s v="MUJER"/>
    <n v="380732"/>
    <s v="ASALARIADO"/>
    <s v="SECTOR PUBLICO"/>
    <s v="SI"/>
    <s v="NO"/>
    <x v="1"/>
    <n v="55"/>
    <n v="-0.34134299378292365"/>
    <s v="NO"/>
    <n v="0.92408910778807873"/>
    <s v="NO"/>
    <x v="1807"/>
    <n v="55"/>
    <s v="ASALARIADO"/>
    <s v="46-55"/>
    <s v="2"/>
  </r>
  <r>
    <n v="2356"/>
    <s v="HOMBRE"/>
    <n v="3173069.67"/>
    <s v="ASALARIADO"/>
    <s v="SECTOR PUBLICO"/>
    <s v="SI"/>
    <s v="NO"/>
    <x v="0"/>
    <n v="54"/>
    <n v="3.1020710464869219"/>
    <s v="ATIPICO"/>
    <n v="0.85351377771094117"/>
    <s v="NO"/>
    <x v="1808"/>
    <n v="54"/>
    <s v="ASALARIADO"/>
    <s v="46-55"/>
    <s v="4"/>
  </r>
  <r>
    <n v="2357"/>
    <s v="MUJER"/>
    <n v="355000"/>
    <s v="TRABAJADOR INDEPENDIENTE"/>
    <s v="SECTOR PRIVADO"/>
    <s v="SI"/>
    <s v="NO"/>
    <x v="1"/>
    <n v="28"/>
    <n v="-0.37307480438598145"/>
    <s v="NO"/>
    <n v="-0.98144480429463388"/>
    <s v="NO"/>
    <x v="763"/>
    <n v="28"/>
    <s v="TRABAJADOR INDEPENDIENTE"/>
    <s v="26-35"/>
    <s v="2"/>
  </r>
  <r>
    <n v="2358"/>
    <s v="HOMBRE"/>
    <n v="563202"/>
    <s v="ASALARIADO"/>
    <s v="SECTOR PRIVADO"/>
    <s v="SI"/>
    <s v="NO"/>
    <x v="0"/>
    <n v="37"/>
    <n v="-0.11632731366711632"/>
    <s v="NO"/>
    <n v="-0.3462668336003964"/>
    <s v="NO"/>
    <x v="1809"/>
    <n v="37"/>
    <s v="ASALARIADO"/>
    <s v="36-45"/>
    <s v="3"/>
  </r>
  <r>
    <n v="2359"/>
    <s v="HOMBRE"/>
    <n v="299647"/>
    <s v="ASEGURADO VOLUNTARIO"/>
    <s v="SECTOR PRIVADO"/>
    <s v="SI"/>
    <s v="NO"/>
    <x v="0"/>
    <n v="74"/>
    <n v="-0.44133420561056785"/>
    <s v="NO"/>
    <n v="2.2650203792536914"/>
    <s v="ATIPICO"/>
    <x v="65"/>
    <n v="74"/>
    <s v="ASEGURADO VOLUNTARIO"/>
    <s v="56+"/>
    <s v="1"/>
  </r>
  <r>
    <n v="2360"/>
    <s v="HOMBRE"/>
    <n v="564955.81999999995"/>
    <s v="ASALARIADO"/>
    <s v="SECTOR PRIVADO"/>
    <s v="SI"/>
    <s v="NO"/>
    <x v="0"/>
    <n v="60"/>
    <n v="-0.11416456362546185"/>
    <s v="NO"/>
    <n v="1.2769657581737661"/>
    <s v="NO"/>
    <x v="1810"/>
    <n v="60"/>
    <s v="ASALARIADO"/>
    <s v="56+"/>
    <s v="3"/>
  </r>
  <r>
    <n v="2361"/>
    <s v="HOMBRE"/>
    <n v="326749"/>
    <s v="TRABAJADOR INDEPENDIENTE"/>
    <s v="SECTOR PRIVADO"/>
    <s v="SI"/>
    <s v="NO"/>
    <x v="1"/>
    <n v="52"/>
    <n v="-0.40791295848776077"/>
    <s v="NO"/>
    <n v="0.71236311755666615"/>
    <s v="NO"/>
    <x v="789"/>
    <n v="52"/>
    <s v="TRABAJADOR INDEPENDIENTE"/>
    <s v="46-55"/>
    <s v="2"/>
  </r>
  <r>
    <n v="2362"/>
    <s v="HOMBRE"/>
    <n v="2190000"/>
    <s v="ASALARIADO"/>
    <s v="SECTOR PRIVADO"/>
    <s v="SI"/>
    <s v="NO"/>
    <x v="0"/>
    <n v="59"/>
    <n v="1.8897835998037837"/>
    <s v="NO"/>
    <n v="1.2063904280966287"/>
    <s v="NO"/>
    <x v="1811"/>
    <n v="59"/>
    <s v="ASALARIADO"/>
    <s v="56+"/>
    <s v="4"/>
  </r>
  <r>
    <n v="2363"/>
    <s v="MUJER"/>
    <n v="1248185"/>
    <s v="ASALARIADO"/>
    <s v="SECTOR PUBLICO"/>
    <s v="SI"/>
    <s v="NO"/>
    <x v="1"/>
    <n v="60"/>
    <n v="0.72836998239670814"/>
    <s v="NO"/>
    <n v="1.2769657581737661"/>
    <s v="NO"/>
    <x v="1812"/>
    <n v="60"/>
    <s v="ASALARIADO"/>
    <s v="56+"/>
    <s v="4"/>
  </r>
  <r>
    <n v="2364"/>
    <s v="MUJER"/>
    <n v="360000"/>
    <s v="ASALARIADO"/>
    <s v="SECTOR PRIVADO"/>
    <s v="SI"/>
    <s v="NO"/>
    <x v="0"/>
    <n v="27"/>
    <n v="-0.36690897767156788"/>
    <s v="NO"/>
    <n v="-1.0520201343717714"/>
    <s v="NO"/>
    <x v="490"/>
    <n v="27"/>
    <s v="ASALARIADO"/>
    <s v="26-35"/>
    <s v="2"/>
  </r>
  <r>
    <n v="2365"/>
    <s v="HOMBRE"/>
    <n v="190000"/>
    <s v="ASALARIADO"/>
    <s v="SECTOR PRIVADO"/>
    <s v="SI"/>
    <s v="NO"/>
    <x v="1"/>
    <n v="45"/>
    <n v="-0.57654708596162785"/>
    <s v="NO"/>
    <n v="0.21833580701670366"/>
    <s v="NO"/>
    <x v="1073"/>
    <n v="45"/>
    <s v="ASALARIADO"/>
    <s v="36-45"/>
    <s v="1"/>
  </r>
  <r>
    <n v="2366"/>
    <s v="MUJER"/>
    <n v="1287284"/>
    <s v="ASALARIADO"/>
    <s v="SECTOR PUBLICO"/>
    <s v="SI"/>
    <s v="NO"/>
    <x v="0"/>
    <n v="37"/>
    <n v="0.77658551413807908"/>
    <s v="NO"/>
    <n v="-0.3462668336003964"/>
    <s v="NO"/>
    <x v="1813"/>
    <n v="37"/>
    <s v="ASALARIADO"/>
    <s v="36-45"/>
    <s v="4"/>
  </r>
  <r>
    <n v="2367"/>
    <s v="HOMBRE"/>
    <n v="1161697.8500000001"/>
    <s v="ASALARIADO"/>
    <s v="SECTOR PUBLICO"/>
    <s v="SI"/>
    <s v="NO"/>
    <x v="0"/>
    <n v="41"/>
    <n v="0.62171702641201021"/>
    <s v="NO"/>
    <n v="-6.3965513291846368E-2"/>
    <s v="NO"/>
    <x v="1814"/>
    <n v="41"/>
    <s v="ASALARIADO"/>
    <s v="36-45"/>
    <s v="4"/>
  </r>
  <r>
    <n v="2368"/>
    <s v="HOMBRE"/>
    <n v="520000"/>
    <s v="ASALARIADO"/>
    <s v="SECTOR PRIVADO"/>
    <s v="SI"/>
    <s v="NO"/>
    <x v="1"/>
    <n v="62"/>
    <n v="-0.16960252281033497"/>
    <s v="NO"/>
    <n v="1.4181164183280413"/>
    <s v="NO"/>
    <x v="1633"/>
    <n v="62"/>
    <s v="ASALARIADO"/>
    <s v="56+"/>
    <s v="3"/>
  </r>
  <r>
    <n v="2369"/>
    <s v="HOMBRE"/>
    <n v="1459164"/>
    <s v="ASALARIADO"/>
    <s v="SECTOR PRIVADO"/>
    <s v="SI"/>
    <s v="NO"/>
    <x v="0"/>
    <n v="55"/>
    <n v="0.9885419732727585"/>
    <s v="NO"/>
    <n v="0.92408910778807873"/>
    <s v="NO"/>
    <x v="1815"/>
    <n v="55"/>
    <s v="ASALARIADO"/>
    <s v="46-55"/>
    <s v="4"/>
  </r>
  <r>
    <n v="2370"/>
    <s v="HOMBRE"/>
    <n v="785103.77"/>
    <s v="ASALARIADO"/>
    <s v="SECTOR PRIVADO"/>
    <s v="SI"/>
    <s v="NO"/>
    <x v="0"/>
    <n v="49"/>
    <n v="0.15731425862121301"/>
    <s v="NO"/>
    <n v="0.50063712732525367"/>
    <s v="NO"/>
    <x v="1816"/>
    <n v="49"/>
    <s v="ASALARIADO"/>
    <s v="46-55"/>
    <s v="4"/>
  </r>
  <r>
    <n v="2371"/>
    <s v="HOMBRE"/>
    <n v="175874.58"/>
    <s v="ASALARIADO"/>
    <s v="SECTOR PRIVADO"/>
    <s v="SI"/>
    <s v="NO"/>
    <x v="1"/>
    <n v="38"/>
    <n v="-0.59396606435929011"/>
    <s v="NO"/>
    <n v="-0.27569150352325889"/>
    <s v="NO"/>
    <x v="1817"/>
    <n v="38"/>
    <s v="ASALARIADO"/>
    <s v="36-45"/>
    <s v="1"/>
  </r>
  <r>
    <n v="2372"/>
    <s v="HOMBRE"/>
    <n v="341004"/>
    <s v="ASALARIADO"/>
    <s v="SECTOR PRIVADO"/>
    <s v="SI"/>
    <s v="SI"/>
    <x v="0"/>
    <n v="57"/>
    <n v="-0.39033418652496776"/>
    <s v="NO"/>
    <n v="1.0652397679423538"/>
    <s v="NO"/>
    <x v="1818"/>
    <n v="57"/>
    <s v="ASALARIADO"/>
    <s v="56+"/>
    <s v="2"/>
  </r>
  <r>
    <n v="2373"/>
    <s v="MUJER"/>
    <n v="3426447.35"/>
    <s v="ASALARIADO"/>
    <s v="SECTOR PUBLICO"/>
    <s v="SI"/>
    <s v="NO"/>
    <x v="0"/>
    <n v="42"/>
    <n v="3.4145276201229469"/>
    <s v="ATIPICO"/>
    <n v="6.6098167852911317E-3"/>
    <s v="NO"/>
    <x v="1819"/>
    <n v="42"/>
    <s v="ASALARIADO"/>
    <s v="36-45"/>
    <s v="4"/>
  </r>
  <r>
    <n v="2374"/>
    <s v="MUJER"/>
    <n v="638675"/>
    <s v="ASALARIADO"/>
    <s v="SECTOR PRIVADO"/>
    <s v="SI"/>
    <s v="NO"/>
    <x v="0"/>
    <n v="18"/>
    <n v="-2.3256625743729872E-2"/>
    <s v="NO"/>
    <n v="-1.687198105066009"/>
    <s v="NO"/>
    <x v="1820"/>
    <n v="18"/>
    <s v="ASALARIADO"/>
    <s v="18-25"/>
    <s v="3"/>
  </r>
  <r>
    <n v="2375"/>
    <s v="HOMBRE"/>
    <n v="587574"/>
    <s v="TRABAJADOR INDEPENDIENTE"/>
    <s v="SECTOR PRIVADO"/>
    <s v="SI"/>
    <s v="SI"/>
    <x v="0"/>
    <n v="53"/>
    <n v="-8.6272607930379025E-2"/>
    <s v="NO"/>
    <n v="0.78293844763380371"/>
    <s v="NO"/>
    <x v="1821"/>
    <n v="53"/>
    <s v="TRABAJADOR INDEPENDIENTE"/>
    <s v="46-55"/>
    <s v="3"/>
  </r>
  <r>
    <n v="2376"/>
    <s v="MUJER"/>
    <n v="120000"/>
    <s v="ASALARIADO"/>
    <s v="SECTOR PRIVADO"/>
    <s v="SI"/>
    <s v="NO"/>
    <x v="1"/>
    <n v="47"/>
    <n v="-0.66286865996341726"/>
    <s v="NO"/>
    <n v="0.35948646717097865"/>
    <s v="NO"/>
    <x v="1204"/>
    <n v="47"/>
    <s v="ASALARIADO"/>
    <s v="46-55"/>
    <s v="1"/>
  </r>
  <r>
    <n v="2377"/>
    <s v="HOMBRE"/>
    <n v="498141.67"/>
    <s v="ASALARIADO"/>
    <s v="SECTOR PRIVADO"/>
    <s v="SI"/>
    <s v="NO"/>
    <x v="0"/>
    <n v="49"/>
    <n v="-0.19655745781962833"/>
    <s v="NO"/>
    <n v="0.50063712732525367"/>
    <s v="NO"/>
    <x v="1822"/>
    <n v="49"/>
    <s v="ASALARIADO"/>
    <s v="46-55"/>
    <s v="3"/>
  </r>
  <r>
    <n v="2378"/>
    <s v="HOMBRE"/>
    <n v="562493.75"/>
    <s v="ASALARIADO"/>
    <s v="SECTOR PRIVADO"/>
    <s v="SI"/>
    <s v="NO"/>
    <x v="0"/>
    <n v="34"/>
    <n v="-0.11720070302121301"/>
    <s v="NO"/>
    <n v="-0.55799282383180893"/>
    <s v="NO"/>
    <x v="1823"/>
    <n v="34"/>
    <s v="ASALARIADO"/>
    <s v="26-35"/>
    <s v="3"/>
  </r>
  <r>
    <n v="2379"/>
    <s v="HOMBRE"/>
    <n v="464100"/>
    <s v="ASALARIADO"/>
    <s v="SECTOR PRIVADO"/>
    <s v="SI"/>
    <s v="SI"/>
    <x v="0"/>
    <n v="29"/>
    <n v="-0.23853646547747823"/>
    <s v="NO"/>
    <n v="-0.91086947421749642"/>
    <s v="NO"/>
    <x v="1824"/>
    <n v="29"/>
    <s v="ASALARIADO"/>
    <s v="26-35"/>
    <s v="3"/>
  </r>
  <r>
    <n v="2380"/>
    <s v="HOMBRE"/>
    <n v="324953"/>
    <s v="ASEGURADO VOLUNTARIO"/>
    <s v="SECTOR PRIVADO"/>
    <s v="SI"/>
    <s v="NO"/>
    <x v="0"/>
    <n v="33"/>
    <n v="-0.41012772344357812"/>
    <s v="NO"/>
    <n v="-0.62856815390894638"/>
    <s v="NO"/>
    <x v="1825"/>
    <n v="33"/>
    <s v="ASEGURADO VOLUNTARIO"/>
    <s v="26-35"/>
    <s v="2"/>
  </r>
  <r>
    <n v="2381"/>
    <s v="MUJER"/>
    <n v="318550"/>
    <s v="ASALARIADO"/>
    <s v="SECTOR PRIVADO"/>
    <s v="SI"/>
    <s v="NO"/>
    <x v="0"/>
    <n v="41"/>
    <n v="-0.41802368113405608"/>
    <s v="NO"/>
    <n v="-6.3965513291846368E-2"/>
    <s v="NO"/>
    <x v="1826"/>
    <n v="41"/>
    <s v="ASALARIADO"/>
    <s v="36-45"/>
    <s v="2"/>
  </r>
  <r>
    <n v="2382"/>
    <s v="HOMBRE"/>
    <n v="336217.85"/>
    <s v="ASALARIADO"/>
    <s v="SECTOR PRIVADO"/>
    <s v="SI"/>
    <s v="SI"/>
    <x v="0"/>
    <n v="43"/>
    <n v="-0.39623630083080585"/>
    <s v="NO"/>
    <n v="7.7185146862428639E-2"/>
    <s v="NO"/>
    <x v="1827"/>
    <n v="43"/>
    <s v="ASALARIADO"/>
    <s v="36-45"/>
    <s v="2"/>
  </r>
  <r>
    <n v="2383"/>
    <s v="HOMBRE"/>
    <n v="297045"/>
    <s v="ASEGURADO VOLUNTARIO"/>
    <s v="SECTOR PRIVADO"/>
    <s v="SI"/>
    <s v="NO"/>
    <x v="0"/>
    <n v="24"/>
    <n v="-0.44454290183274864"/>
    <s v="NO"/>
    <n v="-1.263746124603184"/>
    <s v="NO"/>
    <x v="166"/>
    <n v="24"/>
    <s v="ASEGURADO VOLUNTARIO"/>
    <s v="18-25"/>
    <s v="1"/>
  </r>
  <r>
    <n v="2384"/>
    <s v="HOMBRE"/>
    <n v="1614330"/>
    <s v="ASALARIADO"/>
    <s v="SECTOR PUBLICO"/>
    <s v="SI"/>
    <s v="NO"/>
    <x v="1"/>
    <n v="30"/>
    <n v="1.1798873068664963"/>
    <s v="NO"/>
    <n v="-0.84029414414035897"/>
    <s v="NO"/>
    <x v="1828"/>
    <n v="30"/>
    <s v="ASALARIADO"/>
    <s v="26-35"/>
    <s v="4"/>
  </r>
  <r>
    <n v="2385"/>
    <s v="MUJER"/>
    <n v="260000"/>
    <s v="ASALARIADO"/>
    <s v="SECTOR PRIVADO"/>
    <s v="SI"/>
    <s v="NO"/>
    <x v="1"/>
    <n v="39"/>
    <n v="-0.49022551195983849"/>
    <s v="NO"/>
    <n v="-0.20511617344612137"/>
    <s v="NO"/>
    <x v="713"/>
    <n v="39"/>
    <s v="ASALARIADO"/>
    <s v="36-45"/>
    <s v="1"/>
  </r>
  <r>
    <n v="2386"/>
    <s v="MUJER"/>
    <n v="278030"/>
    <s v="TRABAJADOR INDEPENDIENTE"/>
    <s v="SECTOR PRIVADO"/>
    <s v="SI"/>
    <s v="NO"/>
    <x v="0"/>
    <n v="52"/>
    <n v="-0.46799154082766331"/>
    <s v="NO"/>
    <n v="0.71236311755666615"/>
    <s v="NO"/>
    <x v="20"/>
    <n v="52"/>
    <s v="TRABAJADOR INDEPENDIENTE"/>
    <s v="46-55"/>
    <s v="1"/>
  </r>
  <r>
    <n v="2387"/>
    <s v="MUJER"/>
    <n v="297046"/>
    <s v="TRABAJADOR INDEPENDIENTE"/>
    <s v="SECTOR PRIVADO"/>
    <s v="SI"/>
    <s v="NO"/>
    <x v="1"/>
    <n v="40"/>
    <n v="-0.44454166866740574"/>
    <s v="NO"/>
    <n v="-0.13454084336898386"/>
    <s v="NO"/>
    <x v="31"/>
    <n v="40"/>
    <s v="TRABAJADOR INDEPENDIENTE"/>
    <s v="36-45"/>
    <s v="1"/>
  </r>
  <r>
    <n v="2388"/>
    <s v="HOMBRE"/>
    <n v="491706.2"/>
    <s v="ASALARIADO"/>
    <s v="SECTOR PRIVADO"/>
    <s v="SI"/>
    <s v="NO"/>
    <x v="0"/>
    <n v="50"/>
    <n v="-0.20449345638878966"/>
    <s v="NO"/>
    <n v="0.57121245740239113"/>
    <s v="NO"/>
    <x v="1829"/>
    <n v="50"/>
    <s v="ASALARIADO"/>
    <s v="46-55"/>
    <s v="3"/>
  </r>
  <r>
    <n v="2389"/>
    <s v="HOMBRE"/>
    <n v="1308403"/>
    <s v="ASALARIADO"/>
    <s v="SECTOR PUBLICO"/>
    <s v="SI"/>
    <s v="NO"/>
    <x v="0"/>
    <n v="40"/>
    <n v="0.80262873301441895"/>
    <s v="NO"/>
    <n v="-0.13454084336898386"/>
    <s v="NO"/>
    <x v="1830"/>
    <n v="40"/>
    <s v="ASALARIADO"/>
    <s v="36-45"/>
    <s v="4"/>
  </r>
  <r>
    <n v="2390"/>
    <s v="HOMBRE"/>
    <n v="278030"/>
    <s v="CONVENIOS ESPECIALES DE TRABAJADORES INDEPENDIENTES"/>
    <s v="SECTOR PRIVADO"/>
    <s v="SI"/>
    <s v="NO"/>
    <x v="0"/>
    <n v="28"/>
    <n v="-0.46799154082766331"/>
    <s v="NO"/>
    <n v="-0.98144480429463388"/>
    <s v="NO"/>
    <x v="20"/>
    <n v="28"/>
    <s v="CONVENIOS ESPECIALES DE TRABAJADORES INDEPENDIENTES"/>
    <s v="26-35"/>
    <s v="1"/>
  </r>
  <r>
    <n v="2391"/>
    <s v="HOMBRE"/>
    <n v="338629"/>
    <s v="TRABAJADOR INDEPENDIENTE"/>
    <s v="SECTOR PRIVADO"/>
    <s v="SI"/>
    <s v="NO"/>
    <x v="1"/>
    <n v="39"/>
    <n v="-0.39326295421431423"/>
    <s v="NO"/>
    <n v="-0.20511617344612137"/>
    <s v="NO"/>
    <x v="1767"/>
    <n v="39"/>
    <s v="TRABAJADOR INDEPENDIENTE"/>
    <s v="36-45"/>
    <s v="2"/>
  </r>
  <r>
    <n v="2392"/>
    <s v="HOMBRE"/>
    <n v="639148"/>
    <s v="TRABAJADOR INDEPENDIENTE"/>
    <s v="SECTOR PRIVADO"/>
    <s v="SI"/>
    <s v="NO"/>
    <x v="0"/>
    <n v="48"/>
    <n v="-2.2673338536546354E-2"/>
    <s v="NO"/>
    <n v="0.43006179724811616"/>
    <s v="NO"/>
    <x v="191"/>
    <n v="48"/>
    <s v="TRABAJADOR INDEPENDIENTE"/>
    <s v="46-55"/>
    <s v="3"/>
  </r>
  <r>
    <n v="2393"/>
    <s v="HOMBRE"/>
    <n v="869420"/>
    <s v="ASALARIADO"/>
    <s v="SECTOR PUBLICO"/>
    <s v="SI"/>
    <s v="NO"/>
    <x v="1"/>
    <n v="46"/>
    <n v="0.26129011129974006"/>
    <s v="NO"/>
    <n v="0.28891113709384114"/>
    <s v="NO"/>
    <x v="1831"/>
    <n v="46"/>
    <s v="ASALARIADO"/>
    <s v="46-55"/>
    <s v="4"/>
  </r>
  <r>
    <n v="2394"/>
    <s v="HOMBRE"/>
    <n v="86400"/>
    <s v="ASALARIADO"/>
    <s v="SECTOR PRIVADO"/>
    <s v="SI"/>
    <s v="NO"/>
    <x v="0"/>
    <n v="24"/>
    <n v="-0.70430301548427621"/>
    <s v="NO"/>
    <n v="-1.263746124603184"/>
    <s v="NO"/>
    <x v="1832"/>
    <n v="24"/>
    <s v="ASALARIADO"/>
    <s v="18-25"/>
    <s v="1"/>
  </r>
  <r>
    <n v="2395"/>
    <s v="MUJER"/>
    <n v="466740"/>
    <s v="ASALARIADO"/>
    <s v="SECTOR PUBLICO"/>
    <s v="SI"/>
    <s v="NO"/>
    <x v="1"/>
    <n v="35"/>
    <n v="-0.23528090897226789"/>
    <s v="NO"/>
    <n v="-0.48741749375467142"/>
    <s v="NO"/>
    <x v="1833"/>
    <n v="35"/>
    <s v="ASALARIADO"/>
    <s v="26-35"/>
    <s v="3"/>
  </r>
  <r>
    <n v="2396"/>
    <s v="MUJER"/>
    <n v="319560"/>
    <s v="ASALARIADO"/>
    <s v="SECTOR PRIVADO"/>
    <s v="SI"/>
    <s v="NO"/>
    <x v="1"/>
    <n v="30"/>
    <n v="-0.41677818413774453"/>
    <s v="NO"/>
    <n v="-0.84029414414035897"/>
    <s v="NO"/>
    <x v="1834"/>
    <n v="30"/>
    <s v="ASALARIADO"/>
    <s v="26-35"/>
    <s v="2"/>
  </r>
  <r>
    <n v="2397"/>
    <s v="HOMBRE"/>
    <n v="545579.25"/>
    <s v="ASALARIADO"/>
    <s v="SECTOR PRIVADO"/>
    <s v="SI"/>
    <s v="NO"/>
    <x v="0"/>
    <n v="39"/>
    <n v="-0.13805907821340252"/>
    <s v="NO"/>
    <n v="-0.20511617344612137"/>
    <s v="NO"/>
    <x v="1835"/>
    <n v="39"/>
    <s v="ASALARIADO"/>
    <s v="36-45"/>
    <s v="3"/>
  </r>
  <r>
    <n v="2398"/>
    <s v="HOMBRE"/>
    <n v="297046"/>
    <s v="TRABAJADOR INDEPENDIENTE"/>
    <s v="SECTOR PRIVADO"/>
    <s v="SI"/>
    <s v="SI"/>
    <x v="1"/>
    <n v="43"/>
    <n v="-0.44454166866740574"/>
    <s v="NO"/>
    <n v="7.7185146862428639E-2"/>
    <s v="NO"/>
    <x v="31"/>
    <n v="43"/>
    <s v="TRABAJADOR INDEPENDIENTE"/>
    <s v="36-45"/>
    <s v="1"/>
  </r>
  <r>
    <n v="2399"/>
    <s v="HOMBRE"/>
    <n v="464335.96"/>
    <s v="ASALARIADO"/>
    <s v="SECTOR PRIVADO"/>
    <s v="SI"/>
    <s v="NO"/>
    <x v="0"/>
    <n v="54"/>
    <n v="-0.23824548778317162"/>
    <s v="NO"/>
    <n v="0.85351377771094117"/>
    <s v="NO"/>
    <x v="1836"/>
    <n v="54"/>
    <s v="ASALARIADO"/>
    <s v="46-55"/>
    <s v="3"/>
  </r>
  <r>
    <n v="2400"/>
    <s v="HOMBRE"/>
    <n v="35000"/>
    <s v="ASALARIADO"/>
    <s v="SECTOR PRIVADO"/>
    <s v="SI"/>
    <s v="NO"/>
    <x v="0"/>
    <n v="34"/>
    <n v="-0.76768771410844727"/>
    <s v="NO"/>
    <n v="-0.55799282383180893"/>
    <s v="NO"/>
    <x v="1837"/>
    <n v="34"/>
    <s v="ASALARIADO"/>
    <s v="26-35"/>
    <s v="1"/>
  </r>
  <r>
    <n v="2401"/>
    <s v="HOMBRE"/>
    <n v="344805"/>
    <s v="ASALARIADO"/>
    <s v="SECTOR PRIVADO"/>
    <s v="SI"/>
    <s v="NO"/>
    <x v="0"/>
    <n v="47"/>
    <n v="-0.38564692505667064"/>
    <s v="NO"/>
    <n v="0.35948646717097865"/>
    <s v="NO"/>
    <x v="1838"/>
    <n v="47"/>
    <s v="ASALARIADO"/>
    <s v="46-55"/>
    <s v="2"/>
  </r>
  <r>
    <n v="2402"/>
    <s v="MUJER"/>
    <n v="323562"/>
    <s v="TRABAJADOR INDEPENDIENTE"/>
    <s v="SECTOR PRIVADO"/>
    <s v="SI"/>
    <s v="NO"/>
    <x v="1"/>
    <n v="38"/>
    <n v="-0.41184305643552793"/>
    <s v="NO"/>
    <n v="-0.27569150352325889"/>
    <s v="NO"/>
    <x v="1839"/>
    <n v="38"/>
    <s v="TRABAJADOR INDEPENDIENTE"/>
    <s v="36-45"/>
    <s v="2"/>
  </r>
  <r>
    <n v="2403"/>
    <s v="MUJER"/>
    <n v="1095589"/>
    <s v="ASALARIADO"/>
    <s v="SECTOR PUBLICO"/>
    <s v="SI"/>
    <s v="NO"/>
    <x v="1"/>
    <n v="37"/>
    <n v="0.54019388373417876"/>
    <s v="NO"/>
    <n v="-0.3462668336003964"/>
    <s v="NO"/>
    <x v="1840"/>
    <n v="37"/>
    <s v="ASALARIADO"/>
    <s v="36-45"/>
    <s v="4"/>
  </r>
  <r>
    <n v="2404"/>
    <s v="HOMBRE"/>
    <n v="549445.32999999996"/>
    <s v="ASALARIADO"/>
    <s v="SECTOR PRIVADO"/>
    <s v="SI"/>
    <s v="NO"/>
    <x v="0"/>
    <n v="20"/>
    <n v="-0.13329156234459061"/>
    <s v="NO"/>
    <n v="-1.5460474449117341"/>
    <s v="NO"/>
    <x v="1841"/>
    <n v="20"/>
    <s v="ASALARIADO"/>
    <s v="18-25"/>
    <s v="3"/>
  </r>
  <r>
    <n v="2405"/>
    <s v="MUJER"/>
    <n v="245079.8"/>
    <s v="ASALARIADO"/>
    <s v="SECTOR PRIVADO"/>
    <s v="SI"/>
    <s v="NO"/>
    <x v="0"/>
    <n v="21"/>
    <n v="-0.50862458550871703"/>
    <s v="NO"/>
    <n v="-1.4754721148345964"/>
    <s v="NO"/>
    <x v="1842"/>
    <n v="21"/>
    <s v="ASALARIADO"/>
    <s v="18-25"/>
    <s v="1"/>
  </r>
  <r>
    <n v="2406"/>
    <s v="MUJER"/>
    <n v="387099.75"/>
    <s v="ASALARIADO"/>
    <s v="SECTOR PRIVADO"/>
    <s v="SI"/>
    <s v="NO"/>
    <x v="0"/>
    <n v="41"/>
    <n v="-0.33349050517078233"/>
    <s v="NO"/>
    <n v="-6.3965513291846368E-2"/>
    <s v="NO"/>
    <x v="1843"/>
    <n v="41"/>
    <s v="ASALARIADO"/>
    <s v="36-45"/>
    <s v="2"/>
  </r>
  <r>
    <n v="2407"/>
    <s v="HOMBRE"/>
    <n v="253571"/>
    <s v="PENSIONADOS EN SU PROPIO SISTEMA"/>
    <s v="SECTOR PUBLICO"/>
    <s v="SI"/>
    <s v="NO"/>
    <x v="0"/>
    <n v="56"/>
    <n v="-0.4981535319492314"/>
    <s v="NO"/>
    <n v="0.99466443786521619"/>
    <s v="NO"/>
    <x v="1844"/>
    <n v="56"/>
    <s v="PENSIONADOS EN SU PROPIO SISTEMA"/>
    <s v="56+"/>
    <s v="1"/>
  </r>
  <r>
    <n v="2408"/>
    <s v="HOMBRE"/>
    <n v="1187224"/>
    <s v="ASALARIADO"/>
    <s v="SECTOR PUBLICO"/>
    <s v="SI"/>
    <s v="NO"/>
    <x v="1"/>
    <n v="46"/>
    <n v="0.65319498992923553"/>
    <s v="NO"/>
    <n v="0.28891113709384114"/>
    <s v="NO"/>
    <x v="1845"/>
    <n v="46"/>
    <s v="ASALARIADO"/>
    <s v="46-55"/>
    <s v="4"/>
  </r>
  <r>
    <n v="2409"/>
    <s v="HOMBRE"/>
    <n v="584115.32999999996"/>
    <s v="ASALARIADO"/>
    <s v="SECTOR PRIVADO"/>
    <s v="SI"/>
    <s v="NO"/>
    <x v="0"/>
    <n v="46"/>
    <n v="-9.0537719906847197E-2"/>
    <s v="NO"/>
    <n v="0.28891113709384114"/>
    <s v="NO"/>
    <x v="1846"/>
    <n v="46"/>
    <s v="ASALARIADO"/>
    <s v="46-55"/>
    <s v="3"/>
  </r>
  <r>
    <n v="2410"/>
    <s v="MUJER"/>
    <n v="446928"/>
    <s v="ASALARIADO"/>
    <s v="SECTOR PRIVADO"/>
    <s v="SI"/>
    <s v="NO"/>
    <x v="0"/>
    <n v="23"/>
    <n v="-0.25971238074546005"/>
    <s v="NO"/>
    <n v="-1.3343214546803215"/>
    <s v="NO"/>
    <x v="1847"/>
    <n v="23"/>
    <s v="ASALARIADO"/>
    <s v="18-25"/>
    <s v="3"/>
  </r>
  <r>
    <n v="2411"/>
    <s v="HOMBRE"/>
    <n v="302470"/>
    <s v="ASEGURADO VOLUNTARIO"/>
    <s v="SECTOR PRIVADO"/>
    <s v="SI"/>
    <s v="SI"/>
    <x v="0"/>
    <n v="34"/>
    <n v="-0.43785297984760996"/>
    <s v="NO"/>
    <n v="-0.55799282383180893"/>
    <s v="NO"/>
    <x v="793"/>
    <n v="34"/>
    <s v="ASEGURADO VOLUNTARIO"/>
    <s v="26-35"/>
    <s v="2"/>
  </r>
  <r>
    <n v="2412"/>
    <s v="HOMBRE"/>
    <n v="277000"/>
    <s v="ASALARIADO"/>
    <s v="SECTOR PRIVADO"/>
    <s v="SI"/>
    <s v="SI"/>
    <x v="1"/>
    <n v="23"/>
    <n v="-0.46926170113083249"/>
    <s v="NO"/>
    <n v="-1.3343214546803215"/>
    <s v="NO"/>
    <x v="930"/>
    <n v="23"/>
    <s v="ASALARIADO"/>
    <s v="18-25"/>
    <s v="1"/>
  </r>
  <r>
    <n v="2413"/>
    <s v="HOMBRE"/>
    <n v="241458"/>
    <s v="ASALARIADO"/>
    <s v="SECTOR PRIVADO"/>
    <s v="SI"/>
    <s v="NO"/>
    <x v="1"/>
    <n v="41"/>
    <n v="-0.51309086374756963"/>
    <s v="NO"/>
    <n v="-6.3965513291846368E-2"/>
    <s v="NO"/>
    <x v="1848"/>
    <n v="41"/>
    <s v="ASALARIADO"/>
    <s v="36-45"/>
    <s v="1"/>
  </r>
  <r>
    <n v="2414"/>
    <s v="HOMBRE"/>
    <n v="255000"/>
    <s v="ASALARIADO"/>
    <s v="SECTOR PRIVADO"/>
    <s v="SI"/>
    <s v="SI"/>
    <x v="1"/>
    <n v="55"/>
    <n v="-0.496391338674252"/>
    <s v="NO"/>
    <n v="0.92408910778807873"/>
    <s v="NO"/>
    <x v="1849"/>
    <n v="55"/>
    <s v="ASALARIADO"/>
    <s v="46-55"/>
    <s v="1"/>
  </r>
  <r>
    <n v="2415"/>
    <s v="MUJER"/>
    <n v="1332081"/>
    <s v="PENSIONADOS EN SU PROPIO SISTEMA"/>
    <s v="SECTOR PUBLICO"/>
    <s v="SI"/>
    <s v="NO"/>
    <x v="0"/>
    <n v="65"/>
    <n v="0.8318276220031956"/>
    <s v="NO"/>
    <n v="1.6298424085594538"/>
    <s v="NO"/>
    <x v="1850"/>
    <n v="65"/>
    <s v="PENSIONADOS EN SU PROPIO SISTEMA"/>
    <s v="56+"/>
    <s v="4"/>
  </r>
  <r>
    <n v="2416"/>
    <s v="HOMBRE"/>
    <n v="323296"/>
    <s v="TRABAJADOR INDEPENDIENTE"/>
    <s v="SECTOR PRIVADO"/>
    <s v="SI"/>
    <s v="NO"/>
    <x v="0"/>
    <n v="33"/>
    <n v="-0.41217107841673473"/>
    <s v="NO"/>
    <n v="-0.62856815390894638"/>
    <s v="NO"/>
    <x v="309"/>
    <n v="33"/>
    <s v="TRABAJADOR INDEPENDIENTE"/>
    <s v="26-35"/>
    <s v="2"/>
  </r>
  <r>
    <n v="2417"/>
    <s v="HOMBRE"/>
    <n v="362000"/>
    <s v="ASALARIADO"/>
    <s v="SECTOR PRIVADO"/>
    <s v="SI"/>
    <s v="NO"/>
    <x v="0"/>
    <n v="31"/>
    <n v="-0.36444264698580248"/>
    <s v="NO"/>
    <n v="-0.7697188140632214"/>
    <s v="NO"/>
    <x v="1851"/>
    <n v="31"/>
    <s v="ASALARIADO"/>
    <s v="26-35"/>
    <s v="2"/>
  </r>
  <r>
    <n v="2418"/>
    <s v="HOMBRE"/>
    <n v="501467"/>
    <s v="TRABAJADOR INDEPENDIENTE"/>
    <s v="SECTOR PRIVADO"/>
    <s v="SI"/>
    <s v="NO"/>
    <x v="0"/>
    <n v="37"/>
    <n v="-0.19245677610998016"/>
    <s v="NO"/>
    <n v="-0.3462668336003964"/>
    <s v="NO"/>
    <x v="1852"/>
    <n v="37"/>
    <s v="TRABAJADOR INDEPENDIENTE"/>
    <s v="36-45"/>
    <s v="3"/>
  </r>
  <r>
    <n v="2419"/>
    <s v="MUJER"/>
    <n v="534933"/>
    <s v="ASALARIADO"/>
    <s v="SECTOR PRIVADO"/>
    <s v="SI"/>
    <s v="NO"/>
    <x v="0"/>
    <n v="59"/>
    <n v="-0.15118766474506753"/>
    <s v="NO"/>
    <n v="1.2063904280966287"/>
    <s v="NO"/>
    <x v="1853"/>
    <n v="59"/>
    <s v="ASALARIADO"/>
    <s v="56+"/>
    <s v="3"/>
  </r>
  <r>
    <n v="2420"/>
    <s v="MUJER"/>
    <n v="375584"/>
    <s v="ASALARIADO"/>
    <s v="SECTOR PUBLICO"/>
    <s v="SI"/>
    <s v="NO"/>
    <x v="0"/>
    <n v="26"/>
    <n v="-0.3476913289680838"/>
    <s v="NO"/>
    <n v="-1.1225954644489089"/>
    <s v="NO"/>
    <x v="1854"/>
    <n v="26"/>
    <s v="ASALARIADO"/>
    <s v="26-35"/>
    <s v="2"/>
  </r>
  <r>
    <n v="2421"/>
    <s v="HOMBRE"/>
    <n v="414094.87"/>
    <s v="ASALARIADO"/>
    <s v="SECTOR PRIVADO"/>
    <s v="SI"/>
    <s v="NO"/>
    <x v="0"/>
    <n v="19"/>
    <n v="-0.3002010587598225"/>
    <s v="NO"/>
    <n v="-1.6166227749888715"/>
    <s v="NO"/>
    <x v="1855"/>
    <n v="19"/>
    <s v="ASALARIADO"/>
    <s v="18-25"/>
    <s v="3"/>
  </r>
  <r>
    <n v="2422"/>
    <s v="HOMBRE"/>
    <n v="292387"/>
    <s v="ASEGURADO VOLUNTARIO"/>
    <s v="SECTOR PRIVADO"/>
    <s v="SI"/>
    <s v="NO"/>
    <x v="1"/>
    <n v="52"/>
    <n v="-0.45028698599989631"/>
    <s v="NO"/>
    <n v="0.71236311755666615"/>
    <s v="NO"/>
    <x v="1756"/>
    <n v="52"/>
    <s v="ASEGURADO VOLUNTARIO"/>
    <s v="46-55"/>
    <s v="1"/>
  </r>
  <r>
    <n v="2423"/>
    <s v="MUJER"/>
    <n v="753003.24"/>
    <s v="ASALARIADO"/>
    <s v="SECTOR PUBLICO"/>
    <s v="SI"/>
    <s v="NO"/>
    <x v="0"/>
    <n v="22"/>
    <n v="0.1177289975370464"/>
    <s v="NO"/>
    <n v="-1.4048967847574589"/>
    <s v="NO"/>
    <x v="1856"/>
    <n v="22"/>
    <s v="ASALARIADO"/>
    <s v="18-25"/>
    <s v="4"/>
  </r>
  <r>
    <n v="2424"/>
    <s v="MUJER"/>
    <n v="375740"/>
    <s v="TRABAJADOR INDEPENDIENTE"/>
    <s v="SECTOR PRIVADO"/>
    <s v="SI"/>
    <s v="NO"/>
    <x v="1"/>
    <n v="50"/>
    <n v="-0.34749895517459412"/>
    <s v="NO"/>
    <n v="0.57121245740239113"/>
    <s v="NO"/>
    <x v="1857"/>
    <n v="50"/>
    <s v="TRABAJADOR INDEPENDIENTE"/>
    <s v="46-55"/>
    <s v="2"/>
  </r>
  <r>
    <n v="2425"/>
    <s v="MUJER"/>
    <n v="1070560"/>
    <s v="ASALARIADO"/>
    <s v="SECTOR PUBLICO"/>
    <s v="SI"/>
    <s v="NO"/>
    <x v="1"/>
    <n v="34"/>
    <n v="0.50932898836716756"/>
    <s v="NO"/>
    <n v="-0.55799282383180893"/>
    <s v="NO"/>
    <x v="1858"/>
    <n v="34"/>
    <s v="ASALARIADO"/>
    <s v="26-35"/>
    <s v="4"/>
  </r>
  <r>
    <n v="2426"/>
    <s v="MUJER"/>
    <n v="297046"/>
    <s v="ASEGURADO VOLUNTARIO"/>
    <s v="SECTOR PRIVADO"/>
    <s v="SI"/>
    <s v="SI"/>
    <x v="0"/>
    <n v="55"/>
    <n v="-0.44454166866740574"/>
    <s v="NO"/>
    <n v="0.92408910778807873"/>
    <s v="NO"/>
    <x v="31"/>
    <n v="55"/>
    <s v="ASEGURADO VOLUNTARIO"/>
    <s v="46-55"/>
    <s v="1"/>
  </r>
  <r>
    <n v="2427"/>
    <s v="HOMBRE"/>
    <n v="391510"/>
    <s v="ASALARIADO"/>
    <s v="SECTOR PRIVADO"/>
    <s v="SI"/>
    <s v="NO"/>
    <x v="0"/>
    <n v="31"/>
    <n v="-0.32805193771733382"/>
    <s v="NO"/>
    <n v="-0.7697188140632214"/>
    <s v="NO"/>
    <x v="1859"/>
    <n v="31"/>
    <s v="ASALARIADO"/>
    <s v="26-35"/>
    <s v="2"/>
  </r>
  <r>
    <n v="2428"/>
    <s v="HOMBRE"/>
    <n v="447250"/>
    <s v="ASALARIADO"/>
    <s v="SECTOR PRIVADO"/>
    <s v="SI"/>
    <s v="NO"/>
    <x v="0"/>
    <n v="37"/>
    <n v="-0.25931530150505183"/>
    <s v="NO"/>
    <n v="-0.3462668336003964"/>
    <s v="NO"/>
    <x v="1860"/>
    <n v="37"/>
    <s v="ASALARIADO"/>
    <s v="36-45"/>
    <s v="3"/>
  </r>
  <r>
    <n v="2429"/>
    <s v="HOMBRE"/>
    <n v="518738.06"/>
    <s v="ASALARIADO"/>
    <s v="SECTOR PRIVADO"/>
    <s v="SI"/>
    <s v="SI"/>
    <x v="0"/>
    <n v="41"/>
    <n v="-0.17115870348313239"/>
    <s v="NO"/>
    <n v="-6.3965513291846368E-2"/>
    <s v="NO"/>
    <x v="1861"/>
    <n v="41"/>
    <s v="ASALARIADO"/>
    <s v="36-45"/>
    <s v="3"/>
  </r>
  <r>
    <n v="2430"/>
    <s v="MUJER"/>
    <n v="1373096"/>
    <s v="ASALARIADO"/>
    <s v="SECTOR PUBLICO"/>
    <s v="SI"/>
    <s v="NO"/>
    <x v="0"/>
    <n v="37"/>
    <n v="0.88240589854152973"/>
    <s v="NO"/>
    <n v="-0.3462668336003964"/>
    <s v="NO"/>
    <x v="1862"/>
    <n v="37"/>
    <s v="ASALARIADO"/>
    <s v="36-45"/>
    <s v="4"/>
  </r>
  <r>
    <n v="2431"/>
    <s v="MUJER"/>
    <n v="574611.66"/>
    <s v="ASALARIADO"/>
    <s v="SECTOR PRIVADO"/>
    <s v="SI"/>
    <s v="NO"/>
    <x v="0"/>
    <n v="37"/>
    <n v="-0.10225731638104119"/>
    <s v="NO"/>
    <n v="-0.3462668336003964"/>
    <s v="NO"/>
    <x v="1863"/>
    <n v="37"/>
    <s v="ASALARIADO"/>
    <s v="36-45"/>
    <s v="3"/>
  </r>
  <r>
    <n v="2432"/>
    <s v="HOMBRE"/>
    <n v="450297.7"/>
    <s v="ASALARIADO"/>
    <s v="SECTOR PRIVADO"/>
    <s v="SI"/>
    <s v="NO"/>
    <x v="0"/>
    <n v="43"/>
    <n v="-0.2555569834895482"/>
    <s v="NO"/>
    <n v="7.7185146862428639E-2"/>
    <s v="NO"/>
    <x v="1864"/>
    <n v="43"/>
    <s v="ASALARIADO"/>
    <s v="36-45"/>
    <s v="3"/>
  </r>
  <r>
    <n v="2433"/>
    <s v="MUJER"/>
    <n v="477000"/>
    <s v="ASALARIADO"/>
    <s v="SECTOR PRIVADO"/>
    <s v="SI"/>
    <s v="NO"/>
    <x v="0"/>
    <n v="34"/>
    <n v="-0.22262863255429133"/>
    <s v="NO"/>
    <n v="-0.55799282383180893"/>
    <s v="NO"/>
    <x v="1865"/>
    <n v="34"/>
    <s v="ASALARIADO"/>
    <s v="26-35"/>
    <s v="3"/>
  </r>
  <r>
    <n v="2434"/>
    <s v="HOMBRE"/>
    <n v="4164181.77"/>
    <s v="ASALARIADO"/>
    <s v="SECTOR PRIVADO"/>
    <s v="SI"/>
    <s v="NO"/>
    <x v="0"/>
    <n v="35"/>
    <n v="4.3242761391186209"/>
    <s v="ATIPICO"/>
    <n v="-0.48741749375467142"/>
    <s v="NO"/>
    <x v="1866"/>
    <n v="35"/>
    <s v="ASALARIADO"/>
    <s v="26-35"/>
    <s v="4"/>
  </r>
  <r>
    <n v="2435"/>
    <s v="MUJER"/>
    <n v="1476693.45"/>
    <s v="PENSIONADOS EN SU PROPIO SISTEMA"/>
    <s v="SECTOR PUBLICO"/>
    <s v="SI"/>
    <s v="NO"/>
    <x v="0"/>
    <n v="62"/>
    <n v="1.0101586834925538"/>
    <s v="NO"/>
    <n v="1.4181164183280413"/>
    <s v="NO"/>
    <x v="1867"/>
    <n v="62"/>
    <s v="PENSIONADOS EN SU PROPIO SISTEMA"/>
    <s v="56+"/>
    <s v="4"/>
  </r>
  <r>
    <n v="2436"/>
    <s v="HOMBRE"/>
    <n v="278030"/>
    <s v="TRABAJADOR INDEPENDIENTE"/>
    <s v="SECTOR PRIVADO"/>
    <s v="SI"/>
    <s v="NO"/>
    <x v="0"/>
    <n v="38"/>
    <n v="-0.46799154082766331"/>
    <s v="NO"/>
    <n v="-0.27569150352325889"/>
    <s v="NO"/>
    <x v="20"/>
    <n v="38"/>
    <s v="TRABAJADOR INDEPENDIENTE"/>
    <s v="36-45"/>
    <s v="1"/>
  </r>
  <r>
    <n v="2437"/>
    <s v="HOMBRE"/>
    <n v="534815.5"/>
    <s v="ASALARIADO"/>
    <s v="SECTOR PUBLICO"/>
    <s v="SI"/>
    <s v="NO"/>
    <x v="0"/>
    <n v="26"/>
    <n v="-0.15133256167285625"/>
    <s v="NO"/>
    <n v="-1.1225954644489089"/>
    <s v="NO"/>
    <x v="732"/>
    <n v="26"/>
    <s v="ASALARIADO"/>
    <s v="26-35"/>
    <s v="3"/>
  </r>
  <r>
    <n v="2438"/>
    <s v="HOMBRE"/>
    <n v="2767500"/>
    <s v="ASALARIADO"/>
    <s v="SECTOR PRIVADO"/>
    <s v="SI"/>
    <s v="NO"/>
    <x v="0"/>
    <n v="24"/>
    <n v="2.6019365853185463"/>
    <s v="ATIPICO"/>
    <n v="-1.263746124603184"/>
    <s v="NO"/>
    <x v="1868"/>
    <n v="24"/>
    <s v="ASALARIADO"/>
    <s v="18-25"/>
    <s v="4"/>
  </r>
  <r>
    <n v="2439"/>
    <s v="HOMBRE"/>
    <n v="297046"/>
    <s v="TRABAJADOR INDEPENDIENTE"/>
    <s v="SECTOR PRIVADO"/>
    <s v="SI"/>
    <s v="NO"/>
    <x v="0"/>
    <n v="29"/>
    <n v="-0.44454166866740574"/>
    <s v="NO"/>
    <n v="-0.91086947421749642"/>
    <s v="NO"/>
    <x v="31"/>
    <n v="29"/>
    <s v="TRABAJADOR INDEPENDIENTE"/>
    <s v="26-35"/>
    <s v="1"/>
  </r>
  <r>
    <n v="2440"/>
    <s v="MUJER"/>
    <n v="278030"/>
    <s v="CONVENIOS ESPECIALES DE TRABAJADORES INDEPENDIENTES"/>
    <s v="SECTOR PRIVADO"/>
    <s v="SI"/>
    <s v="NO"/>
    <x v="0"/>
    <n v="39"/>
    <n v="-0.46799154082766331"/>
    <s v="NO"/>
    <n v="-0.20511617344612137"/>
    <s v="NO"/>
    <x v="20"/>
    <n v="39"/>
    <s v="CONVENIOS ESPECIALES DE TRABAJADORES INDEPENDIENTES"/>
    <s v="36-45"/>
    <s v="1"/>
  </r>
  <r>
    <n v="2441"/>
    <s v="MUJER"/>
    <n v="436419"/>
    <s v="PENSIONADOS EN SU PROPIO SISTEMA"/>
    <s v="SECTOR PUBLICO"/>
    <s v="SI"/>
    <s v="NO"/>
    <x v="0"/>
    <n v="79"/>
    <n v="-0.2726717153338144"/>
    <s v="NO"/>
    <n v="2.6178970296393786"/>
    <s v="ATIPICO"/>
    <x v="1869"/>
    <n v="79"/>
    <s v="PENSIONADOS EN SU PROPIO SISTEMA"/>
    <s v="56+"/>
    <s v="3"/>
  </r>
  <r>
    <n v="2442"/>
    <s v="MUJER"/>
    <n v="734801"/>
    <s v="ASALARIADO"/>
    <s v="SECTOR PUBLICO"/>
    <s v="SI"/>
    <s v="NO"/>
    <x v="0"/>
    <n v="43"/>
    <n v="9.5282626006213109E-2"/>
    <s v="NO"/>
    <n v="7.7185146862428639E-2"/>
    <s v="NO"/>
    <x v="1870"/>
    <n v="43"/>
    <s v="ASALARIADO"/>
    <s v="36-45"/>
    <s v="4"/>
  </r>
  <r>
    <n v="2443"/>
    <s v="HOMBRE"/>
    <n v="639148"/>
    <s v="TRABAJADOR INDEPENDIENTE"/>
    <s v="SECTOR PRIVADO"/>
    <s v="SI"/>
    <s v="NO"/>
    <x v="1"/>
    <n v="44"/>
    <n v="-2.2673338536546354E-2"/>
    <s v="NO"/>
    <n v="0.14776047693956615"/>
    <s v="NO"/>
    <x v="191"/>
    <n v="44"/>
    <s v="TRABAJADOR INDEPENDIENTE"/>
    <s v="36-45"/>
    <s v="3"/>
  </r>
  <r>
    <n v="2444"/>
    <s v="MUJER"/>
    <n v="454899.51"/>
    <s v="ASALARIADO"/>
    <s v="SECTOR PUBLICO"/>
    <s v="SI"/>
    <s v="NO"/>
    <x v="0"/>
    <n v="59"/>
    <n v="-0.24988219088301714"/>
    <s v="NO"/>
    <n v="1.2063904280966287"/>
    <s v="NO"/>
    <x v="1871"/>
    <n v="59"/>
    <s v="ASALARIADO"/>
    <s v="56+"/>
    <s v="3"/>
  </r>
  <r>
    <n v="2445"/>
    <s v="MUJER"/>
    <n v="3622084.85"/>
    <s v="ASALARIADO"/>
    <s v="SECTOR PRIVADO"/>
    <s v="SI"/>
    <s v="NO"/>
    <x v="0"/>
    <n v="35"/>
    <n v="3.6557810048911619"/>
    <s v="ATIPICO"/>
    <n v="-0.48741749375467142"/>
    <s v="NO"/>
    <x v="1872"/>
    <n v="35"/>
    <s v="ASALARIADO"/>
    <s v="26-35"/>
    <s v="4"/>
  </r>
  <r>
    <n v="2446"/>
    <s v="HOMBRE"/>
    <n v="360000"/>
    <s v="ASALARIADO"/>
    <s v="SECTOR PRIVADO"/>
    <s v="SI"/>
    <s v="NO"/>
    <x v="0"/>
    <n v="37"/>
    <n v="-0.36690897767156788"/>
    <s v="NO"/>
    <n v="-0.3462668336003964"/>
    <s v="NO"/>
    <x v="490"/>
    <n v="37"/>
    <s v="ASALARIADO"/>
    <s v="36-45"/>
    <s v="2"/>
  </r>
  <r>
    <n v="2447"/>
    <s v="MUJER"/>
    <n v="1064830"/>
    <s v="ASALARIADO"/>
    <s v="SECTOR PUBLICO"/>
    <s v="SI"/>
    <s v="NO"/>
    <x v="1"/>
    <n v="51"/>
    <n v="0.50226295095244966"/>
    <s v="NO"/>
    <n v="0.64178778747952869"/>
    <s v="NO"/>
    <x v="1873"/>
    <n v="51"/>
    <s v="ASALARIADO"/>
    <s v="46-55"/>
    <s v="4"/>
  </r>
  <r>
    <n v="2448"/>
    <s v="MUJER"/>
    <n v="62402.9"/>
    <s v="ASALARIADO"/>
    <s v="SECTOR PRIVADO"/>
    <s v="SI"/>
    <s v="NO"/>
    <x v="0"/>
    <n v="21"/>
    <n v="-0.73389540753396676"/>
    <s v="NO"/>
    <n v="-1.4754721148345964"/>
    <s v="NO"/>
    <x v="1874"/>
    <n v="21"/>
    <s v="ASALARIADO"/>
    <s v="18-25"/>
    <s v="1"/>
  </r>
  <r>
    <n v="2449"/>
    <s v="HOMBRE"/>
    <n v="297046"/>
    <s v="TRABAJADOR INDEPENDIENTE"/>
    <s v="SECTOR PRIVADO"/>
    <s v="SI"/>
    <s v="NO"/>
    <x v="1"/>
    <n v="30"/>
    <n v="-0.44454166866740574"/>
    <s v="NO"/>
    <n v="-0.84029414414035897"/>
    <s v="NO"/>
    <x v="31"/>
    <n v="30"/>
    <s v="TRABAJADOR INDEPENDIENTE"/>
    <s v="26-35"/>
    <s v="1"/>
  </r>
  <r>
    <n v="2450"/>
    <s v="MUJER"/>
    <n v="338125"/>
    <s v="ASALARIADO"/>
    <s v="SECTOR PRIVADO"/>
    <s v="SI"/>
    <s v="NO"/>
    <x v="0"/>
    <n v="50"/>
    <n v="-0.39388446954712708"/>
    <s v="NO"/>
    <n v="0.57121245740239113"/>
    <s v="NO"/>
    <x v="1875"/>
    <n v="50"/>
    <s v="ASALARIADO"/>
    <s v="46-55"/>
    <s v="2"/>
  </r>
  <r>
    <n v="2451"/>
    <s v="HOMBRE"/>
    <n v="423458"/>
    <s v="TRABAJADOR INDEPENDIENTE"/>
    <s v="SECTOR PRIVADO"/>
    <s v="SI"/>
    <s v="NO"/>
    <x v="0"/>
    <n v="42"/>
    <n v="-0.28865477134291717"/>
    <s v="NO"/>
    <n v="6.6098167852911317E-3"/>
    <s v="NO"/>
    <x v="1876"/>
    <n v="42"/>
    <s v="TRABAJADOR INDEPENDIENTE"/>
    <s v="36-45"/>
    <s v="3"/>
  </r>
  <r>
    <n v="2452"/>
    <s v="HOMBRE"/>
    <n v="75000"/>
    <s v="ASALARIADO"/>
    <s v="SECTOR PRIVADO"/>
    <s v="SI"/>
    <s v="NO"/>
    <x v="1"/>
    <n v="28"/>
    <n v="-0.71836110039313905"/>
    <s v="NO"/>
    <n v="-0.98144480429463388"/>
    <s v="NO"/>
    <x v="667"/>
    <n v="28"/>
    <s v="ASALARIADO"/>
    <s v="26-35"/>
    <s v="1"/>
  </r>
  <r>
    <n v="2453"/>
    <s v="HOMBRE"/>
    <n v="318000"/>
    <s v="ASALARIADO"/>
    <s v="SECTOR PRIVADO"/>
    <s v="SI"/>
    <s v="NO"/>
    <x v="1"/>
    <n v="50"/>
    <n v="-0.41870192207264156"/>
    <s v="NO"/>
    <n v="0.57121245740239113"/>
    <s v="NO"/>
    <x v="1877"/>
    <n v="50"/>
    <s v="ASALARIADO"/>
    <s v="46-55"/>
    <s v="2"/>
  </r>
  <r>
    <n v="2454"/>
    <s v="HOMBRE"/>
    <n v="297187"/>
    <s v="TRABAJADOR INDEPENDIENTE"/>
    <s v="SECTOR PRIVADO"/>
    <s v="SI"/>
    <s v="NO"/>
    <x v="0"/>
    <n v="41"/>
    <n v="-0.44436779235405932"/>
    <s v="NO"/>
    <n v="-6.3965513291846368E-2"/>
    <s v="NO"/>
    <x v="1878"/>
    <n v="41"/>
    <s v="TRABAJADOR INDEPENDIENTE"/>
    <s v="36-45"/>
    <s v="1"/>
  </r>
  <r>
    <n v="2455"/>
    <s v="MUJER"/>
    <n v="1023887.95"/>
    <s v="ASALARIADO"/>
    <s v="SECTOR PUBLICO"/>
    <s v="SI"/>
    <s v="NO"/>
    <x v="0"/>
    <n v="33"/>
    <n v="0.45177463382587868"/>
    <s v="NO"/>
    <n v="-0.62856815390894638"/>
    <s v="NO"/>
    <x v="1879"/>
    <n v="33"/>
    <s v="ASALARIADO"/>
    <s v="26-35"/>
    <s v="4"/>
  </r>
  <r>
    <n v="2456"/>
    <s v="MUJER"/>
    <n v="297046"/>
    <s v="TRABAJADOR INDEPENDIENTE"/>
    <s v="SECTOR PRIVADO"/>
    <s v="SI"/>
    <s v="NO"/>
    <x v="1"/>
    <n v="34"/>
    <n v="-0.44454166866740574"/>
    <s v="NO"/>
    <n v="-0.55799282383180893"/>
    <s v="NO"/>
    <x v="31"/>
    <n v="34"/>
    <s v="TRABAJADOR INDEPENDIENTE"/>
    <s v="26-35"/>
    <s v="1"/>
  </r>
  <r>
    <n v="2457"/>
    <s v="MUJER"/>
    <n v="937593"/>
    <s v="ASALARIADO"/>
    <s v="SECTOR PUBLICO"/>
    <s v="SI"/>
    <s v="NO"/>
    <x v="0"/>
    <n v="56"/>
    <n v="0.34535869222008275"/>
    <s v="NO"/>
    <n v="0.99466443786521619"/>
    <s v="NO"/>
    <x v="1880"/>
    <n v="56"/>
    <s v="ASALARIADO"/>
    <s v="56+"/>
    <s v="4"/>
  </r>
  <r>
    <n v="2458"/>
    <s v="MUJER"/>
    <n v="697616.29"/>
    <s v="ASALARIADO"/>
    <s v="SECTOR PRIVADO"/>
    <s v="SI"/>
    <s v="NO"/>
    <x v="0"/>
    <n v="34"/>
    <n v="4.9427730349069172E-2"/>
    <s v="NO"/>
    <n v="-0.55799282383180893"/>
    <s v="NO"/>
    <x v="1881"/>
    <n v="34"/>
    <s v="ASALARIADO"/>
    <s v="26-35"/>
    <s v="3"/>
  </r>
  <r>
    <n v="2459"/>
    <s v="HOMBRE"/>
    <n v="620581"/>
    <s v="ASALARIADO"/>
    <s v="SECTOR PUBLICO"/>
    <s v="SI"/>
    <s v="NO"/>
    <x v="0"/>
    <n v="24"/>
    <n v="-4.5569519457849553E-2"/>
    <s v="NO"/>
    <n v="-1.263746124603184"/>
    <s v="NO"/>
    <x v="1882"/>
    <n v="24"/>
    <s v="ASALARIADO"/>
    <s v="18-25"/>
    <s v="3"/>
  </r>
  <r>
    <n v="2460"/>
    <s v="MUJER"/>
    <n v="297045"/>
    <s v="ASEGURADO VOLUNTARIO"/>
    <s v="SECTOR PRIVADO"/>
    <s v="SI"/>
    <s v="NO"/>
    <x v="0"/>
    <n v="62"/>
    <n v="-0.44454290183274864"/>
    <s v="NO"/>
    <n v="1.4181164183280413"/>
    <s v="NO"/>
    <x v="166"/>
    <n v="62"/>
    <s v="ASEGURADO VOLUNTARIO"/>
    <s v="56+"/>
    <s v="1"/>
  </r>
  <r>
    <n v="2461"/>
    <s v="HOMBRE"/>
    <n v="299647"/>
    <s v="ASEGURADO VOLUNTARIO"/>
    <s v="SECTOR PRIVADO"/>
    <s v="SI"/>
    <s v="NO"/>
    <x v="0"/>
    <n v="54"/>
    <n v="-0.44133420561056785"/>
    <s v="NO"/>
    <n v="0.85351377771094117"/>
    <s v="NO"/>
    <x v="65"/>
    <n v="54"/>
    <s v="ASEGURADO VOLUNTARIO"/>
    <s v="46-55"/>
    <s v="1"/>
  </r>
  <r>
    <n v="2462"/>
    <s v="HOMBRE"/>
    <n v="458490"/>
    <s v="ASALARIADO"/>
    <s v="SECTOR PRIVADO"/>
    <s v="SI"/>
    <s v="NO"/>
    <x v="0"/>
    <n v="27"/>
    <n v="-0.2454545230510502"/>
    <s v="NO"/>
    <n v="-1.0520201343717714"/>
    <s v="NO"/>
    <x v="1883"/>
    <n v="27"/>
    <s v="ASALARIADO"/>
    <s v="26-35"/>
    <s v="3"/>
  </r>
  <r>
    <n v="2463"/>
    <s v="MUJER"/>
    <n v="297044"/>
    <s v="ASEGURADO VOLUNTARIO"/>
    <s v="SECTOR PRIVADO"/>
    <s v="SI"/>
    <s v="SI"/>
    <x v="0"/>
    <n v="57"/>
    <n v="-0.44454413499809153"/>
    <s v="NO"/>
    <n v="1.0652397679423538"/>
    <s v="NO"/>
    <x v="539"/>
    <n v="57"/>
    <s v="ASEGURADO VOLUNTARIO"/>
    <s v="56+"/>
    <s v="1"/>
  </r>
  <r>
    <n v="2464"/>
    <s v="HOMBRE"/>
    <n v="639148"/>
    <s v="TRABAJADOR INDEPENDIENTE"/>
    <s v="SECTOR PRIVADO"/>
    <s v="SI"/>
    <s v="NO"/>
    <x v="0"/>
    <n v="42"/>
    <n v="-2.2673338536546354E-2"/>
    <s v="NO"/>
    <n v="6.6098167852911317E-3"/>
    <s v="NO"/>
    <x v="191"/>
    <n v="42"/>
    <s v="TRABAJADOR INDEPENDIENTE"/>
    <s v="36-45"/>
    <s v="3"/>
  </r>
  <r>
    <n v="2465"/>
    <s v="MUJER"/>
    <n v="700882.78"/>
    <s v="ASALARIADO"/>
    <s v="SECTOR PRIVADO"/>
    <s v="SI"/>
    <s v="NO"/>
    <x v="0"/>
    <n v="44"/>
    <n v="5.3455852609942088E-2"/>
    <s v="NO"/>
    <n v="0.14776047693956615"/>
    <s v="NO"/>
    <x v="1884"/>
    <n v="44"/>
    <s v="ASALARIADO"/>
    <s v="36-45"/>
    <s v="4"/>
  </r>
  <r>
    <n v="2466"/>
    <s v="HOMBRE"/>
    <n v="278030"/>
    <s v="CONVENIOS ESPECIALES DE TRABAJADORES INDEPENDIENTES"/>
    <s v="SECTOR PRIVADO"/>
    <s v="SI"/>
    <s v="NO"/>
    <x v="0"/>
    <n v="64"/>
    <n v="-0.46799154082766331"/>
    <s v="NO"/>
    <n v="1.5592670784823162"/>
    <s v="NO"/>
    <x v="20"/>
    <n v="64"/>
    <s v="CONVENIOS ESPECIALES DE TRABAJADORES INDEPENDIENTES"/>
    <s v="56+"/>
    <s v="1"/>
  </r>
  <r>
    <n v="2467"/>
    <s v="MUJER"/>
    <n v="697309.5"/>
    <s v="ASALARIADO"/>
    <s v="SECTOR PUBLICO"/>
    <s v="SI"/>
    <s v="NO"/>
    <x v="0"/>
    <n v="55"/>
    <n v="4.9049407553526138E-2"/>
    <s v="NO"/>
    <n v="0.92408910778807873"/>
    <s v="NO"/>
    <x v="1885"/>
    <n v="55"/>
    <s v="ASALARIADO"/>
    <s v="46-55"/>
    <s v="3"/>
  </r>
  <r>
    <n v="2468"/>
    <s v="MUJER"/>
    <n v="278030"/>
    <s v="ASEGURADO VOLUNTARIO"/>
    <s v="SECTOR PRIVADO"/>
    <s v="SI"/>
    <s v="NO"/>
    <x v="0"/>
    <n v="40"/>
    <n v="-0.46799154082766331"/>
    <s v="NO"/>
    <n v="-0.13454084336898386"/>
    <s v="NO"/>
    <x v="20"/>
    <n v="40"/>
    <s v="ASEGURADO VOLUNTARIO"/>
    <s v="36-45"/>
    <s v="1"/>
  </r>
  <r>
    <n v="2469"/>
    <s v="MUJER"/>
    <n v="888615.5"/>
    <s v="ASALARIADO"/>
    <s v="SECTOR PRIVADO"/>
    <s v="SI"/>
    <s v="NO"/>
    <x v="0"/>
    <n v="39"/>
    <n v="0.28496133663904505"/>
    <s v="NO"/>
    <n v="-0.20511617344612137"/>
    <s v="NO"/>
    <x v="1886"/>
    <n v="39"/>
    <s v="ASALARIADO"/>
    <s v="36-45"/>
    <s v="4"/>
  </r>
  <r>
    <n v="2470"/>
    <s v="HOMBRE"/>
    <n v="386161"/>
    <s v="TRABAJADOR INDEPENDIENTE"/>
    <s v="SECTOR PRIVADO"/>
    <s v="SI"/>
    <s v="NO"/>
    <x v="1"/>
    <n v="44"/>
    <n v="-0.33464813913641345"/>
    <s v="NO"/>
    <n v="0.14776047693956615"/>
    <s v="NO"/>
    <x v="55"/>
    <n v="44"/>
    <s v="TRABAJADOR INDEPENDIENTE"/>
    <s v="36-45"/>
    <s v="2"/>
  </r>
  <r>
    <n v="2471"/>
    <s v="MUJER"/>
    <n v="130000"/>
    <s v="ASALARIADO"/>
    <s v="SECTOR PRIVADO"/>
    <s v="SI"/>
    <s v="NO"/>
    <x v="1"/>
    <n v="33"/>
    <n v="-0.65053700653459023"/>
    <s v="NO"/>
    <n v="-0.62856815390894638"/>
    <s v="NO"/>
    <x v="496"/>
    <n v="33"/>
    <s v="ASALARIADO"/>
    <s v="26-35"/>
    <s v="1"/>
  </r>
  <r>
    <n v="2472"/>
    <s v="HOMBRE"/>
    <n v="300056"/>
    <s v="PENSIONADOS EN SU PROPIO SISTEMA"/>
    <s v="SECTOR PUBLICO"/>
    <s v="SI"/>
    <s v="NO"/>
    <x v="0"/>
    <n v="75"/>
    <n v="-0.44082984098532885"/>
    <s v="NO"/>
    <n v="2.3355957093308288"/>
    <s v="ATIPICO"/>
    <x v="1538"/>
    <n v="75"/>
    <s v="PENSIONADOS EN SU PROPIO SISTEMA"/>
    <s v="56+"/>
    <s v="2"/>
  </r>
  <r>
    <n v="2473"/>
    <s v="HOMBRE"/>
    <n v="842404.4"/>
    <s v="ASALARIADO"/>
    <s v="SECTOR PUBLICO"/>
    <s v="SI"/>
    <s v="NO"/>
    <x v="0"/>
    <n v="57"/>
    <n v="0.22797540966255808"/>
    <s v="NO"/>
    <n v="1.0652397679423538"/>
    <s v="NO"/>
    <x v="1887"/>
    <n v="57"/>
    <s v="ASALARIADO"/>
    <s v="56+"/>
    <s v="4"/>
  </r>
  <r>
    <n v="2474"/>
    <s v="MUJER"/>
    <n v="287616"/>
    <s v="ASALARIADO"/>
    <s v="SECTOR PRIVADO"/>
    <s v="SI"/>
    <s v="NO"/>
    <x v="0"/>
    <n v="24"/>
    <n v="-0.45617041785078966"/>
    <s v="NO"/>
    <n v="-1.263746124603184"/>
    <s v="NO"/>
    <x v="1888"/>
    <n v="24"/>
    <s v="ASALARIADO"/>
    <s v="18-25"/>
    <s v="1"/>
  </r>
  <r>
    <n v="2475"/>
    <s v="HOMBRE"/>
    <n v="205612"/>
    <s v="ASALARIADO"/>
    <s v="SECTOR PRIVADO"/>
    <s v="SI"/>
    <s v="NO"/>
    <x v="0"/>
    <n v="33"/>
    <n v="-0.55729490862854303"/>
    <s v="NO"/>
    <n v="-0.62856815390894638"/>
    <s v="NO"/>
    <x v="1889"/>
    <n v="33"/>
    <s v="ASALARIADO"/>
    <s v="26-35"/>
    <s v="1"/>
  </r>
  <r>
    <n v="2476"/>
    <s v="HOMBRE"/>
    <n v="377729.94"/>
    <s v="ASALARIADO"/>
    <s v="SECTOR PRIVADO"/>
    <s v="SI"/>
    <s v="NO"/>
    <x v="0"/>
    <n v="63"/>
    <n v="-0.34504503013217808"/>
    <s v="NO"/>
    <n v="1.4886917484051787"/>
    <s v="NO"/>
    <x v="1890"/>
    <n v="63"/>
    <s v="ASALARIADO"/>
    <s v="56+"/>
    <s v="2"/>
  </r>
  <r>
    <n v="2477"/>
    <s v="MUJER"/>
    <n v="212000"/>
    <s v="ASALARIADO"/>
    <s v="SECTOR PRIVADO"/>
    <s v="SI"/>
    <s v="NO"/>
    <x v="0"/>
    <n v="55"/>
    <n v="-0.54941744841820839"/>
    <s v="NO"/>
    <n v="0.92408910778807873"/>
    <s v="NO"/>
    <x v="1891"/>
    <n v="55"/>
    <s v="ASALARIADO"/>
    <s v="46-55"/>
    <s v="1"/>
  </r>
  <r>
    <n v="2478"/>
    <s v="HOMBRE"/>
    <n v="356455"/>
    <s v="TRABAJADOR INDEPENDIENTE"/>
    <s v="SECTOR PRIVADO"/>
    <s v="SI"/>
    <s v="NO"/>
    <x v="1"/>
    <n v="57"/>
    <n v="-0.37128054881208711"/>
    <s v="NO"/>
    <n v="1.0652397679423538"/>
    <s v="NO"/>
    <x v="301"/>
    <n v="57"/>
    <s v="TRABAJADOR INDEPENDIENTE"/>
    <s v="56+"/>
    <s v="2"/>
  </r>
  <r>
    <n v="2479"/>
    <s v="MUJER"/>
    <n v="1298980"/>
    <s v="PENSIONADOS EN SU PROPIO SISTEMA"/>
    <s v="SECTOR PUBLICO"/>
    <s v="SI"/>
    <s v="NO"/>
    <x v="0"/>
    <n v="59"/>
    <n v="0.79100861598843519"/>
    <s v="NO"/>
    <n v="1.2063904280966287"/>
    <s v="NO"/>
    <x v="1892"/>
    <n v="59"/>
    <s v="PENSIONADOS EN SU PROPIO SISTEMA"/>
    <s v="56+"/>
    <s v="4"/>
  </r>
  <r>
    <n v="2480"/>
    <s v="MUJER"/>
    <n v="141510.16"/>
    <s v="PENSIONADOS EN SU PROPIO SISTEMA"/>
    <s v="SECTOR PUBLICO"/>
    <s v="SI"/>
    <s v="NO"/>
    <x v="0"/>
    <n v="85"/>
    <n v="-0.63634307613155539"/>
    <s v="NO"/>
    <n v="3.0413490101022038"/>
    <s v="ATIPICO"/>
    <x v="1893"/>
    <n v="85"/>
    <s v="PENSIONADOS EN SU PROPIO SISTEMA"/>
    <s v="56+"/>
    <s v="1"/>
  </r>
  <r>
    <n v="2481"/>
    <s v="HOMBRE"/>
    <n v="278030"/>
    <s v="CONVENIOS ESPECIALES DE TRABAJADORES INDEPENDIENTES"/>
    <s v="SECTOR PRIVADO"/>
    <s v="SI"/>
    <s v="NO"/>
    <x v="0"/>
    <n v="22"/>
    <n v="-0.46799154082766331"/>
    <s v="NO"/>
    <n v="-1.4048967847574589"/>
    <s v="NO"/>
    <x v="20"/>
    <n v="22"/>
    <s v="CONVENIOS ESPECIALES DE TRABAJADORES INDEPENDIENTES"/>
    <s v="18-25"/>
    <s v="1"/>
  </r>
  <r>
    <n v="2482"/>
    <s v="HOMBRE"/>
    <n v="347607"/>
    <s v="TRABAJADOR INDEPENDIENTE"/>
    <s v="SECTOR PRIVADO"/>
    <s v="SI"/>
    <s v="NO"/>
    <x v="1"/>
    <n v="57"/>
    <n v="-0.38219159576591327"/>
    <s v="NO"/>
    <n v="1.0652397679423538"/>
    <s v="NO"/>
    <x v="1894"/>
    <n v="57"/>
    <s v="TRABAJADOR INDEPENDIENTE"/>
    <s v="56+"/>
    <s v="2"/>
  </r>
  <r>
    <n v="2483"/>
    <s v="HOMBRE"/>
    <n v="176400"/>
    <s v="ASALARIADO"/>
    <s v="SECTOR PRIVADO"/>
    <s v="SI"/>
    <s v="NO"/>
    <x v="0"/>
    <n v="27"/>
    <n v="-0.59331813462483274"/>
    <s v="NO"/>
    <n v="-1.0520201343717714"/>
    <s v="NO"/>
    <x v="1895"/>
    <n v="27"/>
    <s v="ASALARIADO"/>
    <s v="26-35"/>
    <s v="1"/>
  </r>
  <r>
    <n v="2484"/>
    <s v="MUJER"/>
    <n v="808947.75"/>
    <s v="ASALARIADO"/>
    <s v="SECTOR PUBLICO"/>
    <s v="SI"/>
    <s v="NO"/>
    <x v="0"/>
    <n v="58"/>
    <n v="0.18671782839360138"/>
    <s v="NO"/>
    <n v="1.1358150980194912"/>
    <s v="NO"/>
    <x v="1896"/>
    <n v="58"/>
    <s v="ASALARIADO"/>
    <s v="56+"/>
    <s v="4"/>
  </r>
  <r>
    <n v="2485"/>
    <s v="MUJER"/>
    <n v="413333.5"/>
    <s v="ASALARIADO"/>
    <s v="SECTOR PRIVADO"/>
    <s v="SI"/>
    <s v="NO"/>
    <x v="0"/>
    <n v="25"/>
    <n v="-0.3011399538569331"/>
    <s v="NO"/>
    <n v="-1.1931707945260464"/>
    <s v="NO"/>
    <x v="1897"/>
    <n v="25"/>
    <s v="ASALARIADO"/>
    <s v="18-25"/>
    <s v="3"/>
  </r>
  <r>
    <n v="2486"/>
    <s v="MUJER"/>
    <n v="297046"/>
    <s v="ASEGURADO VOLUNTARIO"/>
    <s v="SECTOR PRIVADO"/>
    <s v="SI"/>
    <s v="NO"/>
    <x v="1"/>
    <n v="31"/>
    <n v="-0.44454166866740574"/>
    <s v="NO"/>
    <n v="-0.7697188140632214"/>
    <s v="NO"/>
    <x v="31"/>
    <n v="31"/>
    <s v="ASEGURADO VOLUNTARIO"/>
    <s v="26-35"/>
    <s v="1"/>
  </r>
  <r>
    <n v="2487"/>
    <s v="HOMBRE"/>
    <n v="544001.92000000004"/>
    <s v="ASALARIADO"/>
    <s v="SECTOR PRIVADO"/>
    <s v="SI"/>
    <s v="NO"/>
    <x v="0"/>
    <n v="22"/>
    <n v="-0.14000418690369165"/>
    <s v="NO"/>
    <n v="-1.4048967847574589"/>
    <s v="NO"/>
    <x v="1898"/>
    <n v="22"/>
    <s v="ASALARIADO"/>
    <s v="18-25"/>
    <s v="3"/>
  </r>
  <r>
    <n v="2488"/>
    <s v="MUJER"/>
    <n v="85441.75"/>
    <s v="ASALARIADO"/>
    <s v="SECTOR PRIVADO"/>
    <s v="SI"/>
    <s v="NO"/>
    <x v="0"/>
    <n v="26"/>
    <n v="-0.7054846961740936"/>
    <s v="NO"/>
    <n v="-1.1225954644489089"/>
    <s v="NO"/>
    <x v="1899"/>
    <n v="26"/>
    <s v="ASALARIADO"/>
    <s v="26-35"/>
    <s v="1"/>
  </r>
  <r>
    <n v="2489"/>
    <s v="HOMBRE"/>
    <n v="216000"/>
    <s v="ASALARIADO"/>
    <s v="SECTOR PRIVADO"/>
    <s v="SI"/>
    <s v="NO"/>
    <x v="1"/>
    <n v="71"/>
    <n v="-0.54448478704667758"/>
    <s v="NO"/>
    <n v="2.0532943890222786"/>
    <s v="ATIPICO"/>
    <x v="1900"/>
    <n v="71"/>
    <s v="ASALARIADO"/>
    <s v="56+"/>
    <s v="1"/>
  </r>
  <r>
    <n v="2490"/>
    <s v="HOMBRE"/>
    <n v="516897.85"/>
    <s v="ASALARIADO"/>
    <s v="SECTOR PRIVADO"/>
    <s v="SI"/>
    <s v="NO"/>
    <x v="0"/>
    <n v="61"/>
    <n v="-0.17342798667875858"/>
    <s v="NO"/>
    <n v="1.3475410882509038"/>
    <s v="NO"/>
    <x v="1901"/>
    <n v="61"/>
    <s v="ASALARIADO"/>
    <s v="56+"/>
    <s v="3"/>
  </r>
  <r>
    <n v="2491"/>
    <s v="HOMBRE"/>
    <n v="761122.15"/>
    <s v="ASALARIADO"/>
    <s v="SECTOR PUBLICO"/>
    <s v="SI"/>
    <s v="NO"/>
    <x v="0"/>
    <n v="30"/>
    <n v="0.12774095597103027"/>
    <s v="NO"/>
    <n v="-0.84029414414035897"/>
    <s v="NO"/>
    <x v="1902"/>
    <n v="30"/>
    <s v="ASALARIADO"/>
    <s v="26-35"/>
    <s v="4"/>
  </r>
  <r>
    <n v="2492"/>
    <s v="HOMBRE"/>
    <n v="54621.5"/>
    <s v="ASALARIADO"/>
    <s v="SECTOR PRIVADO"/>
    <s v="SI"/>
    <s v="NO"/>
    <x v="0"/>
    <n v="23"/>
    <n v="-0.74349116033307427"/>
    <s v="NO"/>
    <n v="-1.3343214546803215"/>
    <s v="NO"/>
    <x v="1903"/>
    <n v="23"/>
    <s v="ASALARIADO"/>
    <s v="18-25"/>
    <s v="1"/>
  </r>
  <r>
    <n v="2493"/>
    <s v="MUJER"/>
    <n v="1864865.72"/>
    <s v="ASALARIADO"/>
    <s v="SECTOR PUBLICO"/>
    <s v="SI"/>
    <s v="NO"/>
    <x v="0"/>
    <n v="34"/>
    <n v="1.4888392739246619"/>
    <s v="NO"/>
    <n v="-0.55799282383180893"/>
    <s v="NO"/>
    <x v="1904"/>
    <n v="34"/>
    <s v="ASALARIADO"/>
    <s v="26-35"/>
    <s v="4"/>
  </r>
  <r>
    <n v="2494"/>
    <s v="HOMBRE"/>
    <n v="60000"/>
    <s v="ASALARIADO"/>
    <s v="SECTOR PRIVADO"/>
    <s v="SI"/>
    <s v="SI"/>
    <x v="0"/>
    <n v="38"/>
    <n v="-0.73685858053637965"/>
    <s v="NO"/>
    <n v="-0.27569150352325889"/>
    <s v="NO"/>
    <x v="1049"/>
    <n v="38"/>
    <s v="ASALARIADO"/>
    <s v="36-45"/>
    <s v="1"/>
  </r>
  <r>
    <n v="2495"/>
    <s v="HOMBRE"/>
    <n v="385137"/>
    <s v="TRABAJADOR INDEPENDIENTE"/>
    <s v="SECTOR PRIVADO"/>
    <s v="SI"/>
    <s v="NO"/>
    <x v="0"/>
    <n v="36"/>
    <n v="-0.33591090044752531"/>
    <s v="NO"/>
    <n v="-0.41684216367753391"/>
    <s v="NO"/>
    <x v="1905"/>
    <n v="36"/>
    <s v="TRABAJADOR INDEPENDIENTE"/>
    <s v="36-45"/>
    <s v="2"/>
  </r>
  <r>
    <n v="2496"/>
    <s v="MUJER"/>
    <n v="3231114.56"/>
    <s v="PENSIONADOS EN SU PROPIO SISTEMA"/>
    <s v="SECTOR PUBLICO"/>
    <s v="SI"/>
    <s v="NO"/>
    <x v="0"/>
    <n v="75"/>
    <n v="3.1736499931663609"/>
    <s v="ATIPICO"/>
    <n v="2.3355957093308288"/>
    <s v="ATIPICO"/>
    <x v="1906"/>
    <n v="75"/>
    <s v="PENSIONADOS EN SU PROPIO SISTEMA"/>
    <s v="56+"/>
    <s v="4"/>
  </r>
  <r>
    <n v="2497"/>
    <s v="MUJER"/>
    <n v="2755981"/>
    <s v="ASALARIADO"/>
    <s v="SECTOR PRIVADO"/>
    <s v="SI"/>
    <s v="NO"/>
    <x v="0"/>
    <n v="52"/>
    <n v="2.5877317537338804"/>
    <s v="ATIPICO"/>
    <n v="0.71236311755666615"/>
    <s v="NO"/>
    <x v="1907"/>
    <n v="52"/>
    <s v="ASALARIADO"/>
    <s v="46-55"/>
    <s v="4"/>
  </r>
  <r>
    <n v="2498"/>
    <s v="HOMBRE"/>
    <n v="33865.5"/>
    <s v="ASALARIADO"/>
    <s v="SECTOR PRIVADO"/>
    <s v="SI"/>
    <s v="NO"/>
    <x v="0"/>
    <n v="36"/>
    <n v="-0.76908674018994772"/>
    <s v="NO"/>
    <n v="-0.41684216367753391"/>
    <s v="NO"/>
    <x v="1908"/>
    <n v="36"/>
    <s v="ASALARIADO"/>
    <s v="36-45"/>
    <s v="1"/>
  </r>
  <r>
    <n v="2499"/>
    <s v="HOMBRE"/>
    <n v="297046"/>
    <s v="ASEGURADO VOLUNTARIO"/>
    <s v="SECTOR PRIVADO"/>
    <s v="SI"/>
    <s v="SI"/>
    <x v="1"/>
    <n v="52"/>
    <n v="-0.44454166866740574"/>
    <s v="NO"/>
    <n v="0.71236311755666615"/>
    <s v="NO"/>
    <x v="31"/>
    <n v="52"/>
    <s v="ASEGURADO VOLUNTARIO"/>
    <s v="46-55"/>
    <s v="1"/>
  </r>
  <r>
    <n v="2500"/>
    <s v="HOMBRE"/>
    <n v="258000"/>
    <s v="ASALARIADO"/>
    <s v="SECTOR PRIVADO"/>
    <s v="SI"/>
    <s v="SI"/>
    <x v="1"/>
    <n v="41"/>
    <n v="-0.49269184264560389"/>
    <s v="NO"/>
    <n v="-6.3965513291846368E-2"/>
    <s v="NO"/>
    <x v="132"/>
    <n v="41"/>
    <s v="ASALARIADO"/>
    <s v="36-45"/>
    <s v="1"/>
  </r>
  <r>
    <n v="2501"/>
    <s v="HOMBRE"/>
    <n v="428100"/>
    <s v="ASALARIADO"/>
    <s v="SECTOR PUBLICO"/>
    <s v="SI"/>
    <s v="NO"/>
    <x v="0"/>
    <n v="36"/>
    <n v="-0.28293041782125566"/>
    <s v="NO"/>
    <n v="-0.41684216367753391"/>
    <s v="NO"/>
    <x v="1093"/>
    <n v="36"/>
    <s v="ASALARIADO"/>
    <s v="36-45"/>
    <s v="3"/>
  </r>
  <r>
    <n v="2502"/>
    <s v="HOMBRE"/>
    <n v="1814153"/>
    <s v="ASALARIADO"/>
    <s v="SECTOR PUBLICO"/>
    <s v="SI"/>
    <s v="NO"/>
    <x v="1"/>
    <n v="35"/>
    <n v="1.4263021051773475"/>
    <s v="NO"/>
    <n v="-0.48741749375467142"/>
    <s v="NO"/>
    <x v="1909"/>
    <n v="35"/>
    <s v="ASALARIADO"/>
    <s v="26-35"/>
    <s v="4"/>
  </r>
  <r>
    <n v="2503"/>
    <s v="MUJER"/>
    <n v="599078"/>
    <s v="ASALARIADO"/>
    <s v="SECTOR PUBLICO"/>
    <s v="SI"/>
    <s v="NO"/>
    <x v="0"/>
    <n v="63"/>
    <n v="-7.2086273825856376E-2"/>
    <s v="NO"/>
    <n v="1.4886917484051787"/>
    <s v="NO"/>
    <x v="1910"/>
    <n v="63"/>
    <s v="ASALARIADO"/>
    <s v="56+"/>
    <s v="3"/>
  </r>
  <r>
    <n v="2504"/>
    <s v="HOMBRE"/>
    <n v="2425268.1"/>
    <s v="ASALARIADO"/>
    <s v="SECTOR PUBLICO"/>
    <s v="SI"/>
    <s v="NO"/>
    <x v="0"/>
    <n v="60"/>
    <n v="2.1799080670096465"/>
    <s v="ATIPICO"/>
    <n v="1.2769657581737661"/>
    <s v="NO"/>
    <x v="1911"/>
    <n v="60"/>
    <s v="ASALARIADO"/>
    <s v="56+"/>
    <s v="4"/>
  </r>
  <r>
    <n v="2505"/>
    <s v="HOMBRE"/>
    <n v="1756493.5"/>
    <s v="ASALARIADO"/>
    <s v="SECTOR PUBLICO"/>
    <s v="SI"/>
    <s v="NO"/>
    <x v="0"/>
    <n v="31"/>
    <n v="1.355198408089402"/>
    <s v="NO"/>
    <n v="-0.7697188140632214"/>
    <s v="NO"/>
    <x v="1912"/>
    <n v="31"/>
    <s v="ASALARIADO"/>
    <s v="26-35"/>
    <s v="4"/>
  </r>
  <r>
    <n v="2506"/>
    <s v="MUJER"/>
    <n v="1185569"/>
    <s v="ASALARIADO"/>
    <s v="SECTOR PRIVADO"/>
    <s v="SI"/>
    <s v="NO"/>
    <x v="0"/>
    <n v="42"/>
    <n v="0.65115410128676465"/>
    <s v="NO"/>
    <n v="6.6098167852911317E-3"/>
    <s v="NO"/>
    <x v="1913"/>
    <n v="42"/>
    <s v="ASALARIADO"/>
    <s v="36-45"/>
    <s v="4"/>
  </r>
  <r>
    <n v="2507"/>
    <s v="HOMBRE"/>
    <n v="1031332.08"/>
    <s v="ASALARIADO"/>
    <s v="SECTOR PRIVADO"/>
    <s v="SI"/>
    <s v="NO"/>
    <x v="0"/>
    <n v="29"/>
    <n v="0.46095447694979208"/>
    <s v="NO"/>
    <n v="-0.91086947421749642"/>
    <s v="NO"/>
    <x v="1914"/>
    <n v="29"/>
    <s v="ASALARIADO"/>
    <s v="26-35"/>
    <s v="4"/>
  </r>
  <r>
    <n v="2508"/>
    <s v="HOMBRE"/>
    <n v="276773.19"/>
    <s v="ASALARIADO"/>
    <s v="SECTOR PRIVADO"/>
    <s v="SI"/>
    <s v="NO"/>
    <x v="0"/>
    <n v="47"/>
    <n v="-0.4695413953622517"/>
    <s v="NO"/>
    <n v="0.35948646717097865"/>
    <s v="NO"/>
    <x v="1915"/>
    <n v="47"/>
    <s v="ASALARIADO"/>
    <s v="46-55"/>
    <s v="1"/>
  </r>
  <r>
    <n v="2509"/>
    <s v="MUJER"/>
    <n v="193077.5"/>
    <s v="ASALARIADO"/>
    <s v="SECTOR PRIVADO"/>
    <s v="SI"/>
    <s v="NO"/>
    <x v="0"/>
    <n v="52"/>
    <n v="-0.57275201961890632"/>
    <s v="NO"/>
    <n v="0.71236311755666615"/>
    <s v="NO"/>
    <x v="1916"/>
    <n v="52"/>
    <s v="ASALARIADO"/>
    <s v="46-55"/>
    <s v="1"/>
  </r>
  <r>
    <n v="2510"/>
    <s v="HOMBRE"/>
    <n v="246175"/>
    <s v="ASALARIADO"/>
    <s v="SECTOR PRIVADO"/>
    <s v="SI"/>
    <s v="NO"/>
    <x v="0"/>
    <n v="54"/>
    <n v="-0.50727402282519185"/>
    <s v="NO"/>
    <n v="0.85351377771094117"/>
    <s v="NO"/>
    <x v="1917"/>
    <n v="54"/>
    <s v="ASALARIADO"/>
    <s v="46-55"/>
    <s v="1"/>
  </r>
  <r>
    <n v="2511"/>
    <s v="HOMBRE"/>
    <n v="394755.25"/>
    <s v="ASALARIADO"/>
    <s v="SECTOR PRIVADO"/>
    <s v="SI"/>
    <s v="NO"/>
    <x v="0"/>
    <n v="37"/>
    <n v="-0.32405000788834376"/>
    <s v="NO"/>
    <n v="-0.3462668336003964"/>
    <s v="NO"/>
    <x v="1918"/>
    <n v="37"/>
    <s v="ASALARIADO"/>
    <s v="36-45"/>
    <s v="2"/>
  </r>
  <r>
    <n v="2512"/>
    <s v="MUJER"/>
    <n v="500000"/>
    <s v="ASALARIADO"/>
    <s v="SECTOR PRIVADO"/>
    <s v="SI"/>
    <s v="NO"/>
    <x v="0"/>
    <n v="40"/>
    <n v="-0.19426582966798911"/>
    <s v="NO"/>
    <n v="-0.13454084336898386"/>
    <s v="NO"/>
    <x v="211"/>
    <n v="40"/>
    <s v="ASALARIADO"/>
    <s v="36-45"/>
    <s v="3"/>
  </r>
  <r>
    <n v="2513"/>
    <s v="HOMBRE"/>
    <n v="352881"/>
    <s v="TRABAJADOR INDEPENDIENTE"/>
    <s v="SECTOR PRIVADO"/>
    <s v="SI"/>
    <s v="NO"/>
    <x v="1"/>
    <n v="35"/>
    <n v="-0.37568788174754991"/>
    <s v="NO"/>
    <n v="-0.48741749375467142"/>
    <s v="NO"/>
    <x v="528"/>
    <n v="35"/>
    <s v="TRABAJADOR INDEPENDIENTE"/>
    <s v="26-35"/>
    <s v="2"/>
  </r>
  <r>
    <n v="2514"/>
    <s v="HOMBRE"/>
    <n v="639148"/>
    <s v="TRABAJADOR INDEPENDIENTE"/>
    <s v="SECTOR PRIVADO"/>
    <s v="SI"/>
    <s v="NO"/>
    <x v="1"/>
    <n v="38"/>
    <n v="-2.2673338536546354E-2"/>
    <s v="NO"/>
    <n v="-0.27569150352325889"/>
    <s v="NO"/>
    <x v="191"/>
    <n v="38"/>
    <s v="TRABAJADOR INDEPENDIENTE"/>
    <s v="36-45"/>
    <s v="3"/>
  </r>
  <r>
    <n v="2515"/>
    <s v="HOMBRE"/>
    <n v="347135"/>
    <s v="TRABAJADOR INDEPENDIENTE"/>
    <s v="SECTOR PRIVADO"/>
    <s v="SI"/>
    <s v="SI"/>
    <x v="1"/>
    <n v="44"/>
    <n v="-0.38277364980775391"/>
    <s v="NO"/>
    <n v="0.14776047693956615"/>
    <s v="NO"/>
    <x v="1187"/>
    <n v="44"/>
    <s v="TRABAJADOR INDEPENDIENTE"/>
    <s v="36-45"/>
    <s v="2"/>
  </r>
  <r>
    <n v="2516"/>
    <s v="HOMBRE"/>
    <n v="447789.6"/>
    <s v="ASALARIADO"/>
    <s v="SECTOR PUBLICO"/>
    <s v="SI"/>
    <s v="NO"/>
    <x v="0"/>
    <n v="31"/>
    <n v="-0.25864988548603235"/>
    <s v="NO"/>
    <n v="-0.7697188140632214"/>
    <s v="NO"/>
    <x v="1919"/>
    <n v="31"/>
    <s v="ASALARIADO"/>
    <s v="26-35"/>
    <s v="3"/>
  </r>
  <r>
    <n v="2517"/>
    <s v="HOMBRE"/>
    <n v="310124"/>
    <s v="TRABAJADOR INDEPENDIENTE"/>
    <s v="SECTOR PRIVADO"/>
    <s v="SI"/>
    <s v="SI"/>
    <x v="1"/>
    <n v="41"/>
    <n v="-0.42841433231318576"/>
    <s v="NO"/>
    <n v="-6.3965513291846368E-2"/>
    <s v="NO"/>
    <x v="97"/>
    <n v="41"/>
    <s v="TRABAJADOR INDEPENDIENTE"/>
    <s v="36-45"/>
    <s v="2"/>
  </r>
  <r>
    <n v="2518"/>
    <s v="MUJER"/>
    <n v="1110079.17"/>
    <s v="ASALARIADO"/>
    <s v="SECTOR PRIVADO"/>
    <s v="SI"/>
    <s v="NO"/>
    <x v="0"/>
    <n v="24"/>
    <n v="0.55806265919065734"/>
    <s v="NO"/>
    <n v="-1.263746124603184"/>
    <s v="NO"/>
    <x v="1920"/>
    <n v="24"/>
    <s v="ASALARIADO"/>
    <s v="18-25"/>
    <s v="4"/>
  </r>
  <r>
    <n v="2519"/>
    <s v="HOMBRE"/>
    <n v="347500"/>
    <s v="ASALARIADO"/>
    <s v="SECTOR PRIVADO"/>
    <s v="SI"/>
    <s v="NO"/>
    <x v="0"/>
    <n v="42"/>
    <n v="-0.38232354445760175"/>
    <s v="NO"/>
    <n v="6.6098167852911317E-3"/>
    <s v="NO"/>
    <x v="1921"/>
    <n v="42"/>
    <s v="ASALARIADO"/>
    <s v="36-45"/>
    <s v="2"/>
  </r>
  <r>
    <n v="2520"/>
    <s v="MUJER"/>
    <n v="1341415.6399999999"/>
    <s v="ASALARIADO"/>
    <s v="SECTOR PRIVADO"/>
    <s v="SI"/>
    <s v="NO"/>
    <x v="0"/>
    <n v="38"/>
    <n v="0.84333877653948208"/>
    <s v="NO"/>
    <n v="-0.27569150352325889"/>
    <s v="NO"/>
    <x v="1922"/>
    <n v="38"/>
    <s v="ASALARIADO"/>
    <s v="36-45"/>
    <s v="4"/>
  </r>
  <r>
    <n v="2521"/>
    <s v="MUJER"/>
    <n v="319575.36"/>
    <s v="ASALARIADO"/>
    <s v="SECTOR PRIVADO"/>
    <s v="SI"/>
    <s v="NO"/>
    <x v="0"/>
    <n v="64"/>
    <n v="-0.41675924271807785"/>
    <s v="NO"/>
    <n v="1.5592670784823162"/>
    <s v="NO"/>
    <x v="1923"/>
    <n v="64"/>
    <s v="ASALARIADO"/>
    <s v="56+"/>
    <s v="2"/>
  </r>
  <r>
    <n v="2522"/>
    <s v="HOMBRE"/>
    <n v="594092"/>
    <s v="TRABAJADOR INDEPENDIENTE"/>
    <s v="SECTOR PRIVADO"/>
    <s v="SI"/>
    <s v="NO"/>
    <x v="1"/>
    <n v="42"/>
    <n v="-7.8234836225469548E-2"/>
    <s v="NO"/>
    <n v="6.6098167852911317E-3"/>
    <s v="NO"/>
    <x v="325"/>
    <n v="42"/>
    <s v="TRABAJADOR INDEPENDIENTE"/>
    <s v="36-45"/>
    <s v="3"/>
  </r>
  <r>
    <n v="2523"/>
    <s v="MUJER"/>
    <n v="405000"/>
    <s v="ASALARIADO"/>
    <s v="SECTOR PRIVADO"/>
    <s v="SI"/>
    <s v="NO"/>
    <x v="1"/>
    <n v="34"/>
    <n v="-0.31141653724184615"/>
    <s v="NO"/>
    <n v="-0.55799282383180893"/>
    <s v="NO"/>
    <x v="1924"/>
    <n v="34"/>
    <s v="ASALARIADO"/>
    <s v="26-35"/>
    <s v="2"/>
  </r>
  <r>
    <n v="2524"/>
    <s v="MUJER"/>
    <n v="298155"/>
    <s v="ASEGURADO VOLUNTARIO"/>
    <s v="SECTOR PRIVADO"/>
    <s v="SI"/>
    <s v="NO"/>
    <x v="0"/>
    <n v="30"/>
    <n v="-0.44317408830214883"/>
    <s v="NO"/>
    <n v="-0.84029414414035897"/>
    <s v="NO"/>
    <x v="101"/>
    <n v="30"/>
    <s v="ASEGURADO VOLUNTARIO"/>
    <s v="26-35"/>
    <s v="1"/>
  </r>
  <r>
    <n v="2525"/>
    <s v="MUJER"/>
    <n v="301260"/>
    <s v="ASEGURADO VOLUNTARIO"/>
    <s v="SECTOR PRIVADO"/>
    <s v="SI"/>
    <s v="NO"/>
    <x v="0"/>
    <n v="38"/>
    <n v="-0.43934510991249803"/>
    <s v="NO"/>
    <n v="-0.27569150352325889"/>
    <s v="NO"/>
    <x v="1692"/>
    <n v="38"/>
    <s v="ASEGURADO VOLUNTARIO"/>
    <s v="36-45"/>
    <s v="2"/>
  </r>
  <r>
    <n v="2526"/>
    <s v="MUJER"/>
    <n v="1221155"/>
    <s v="ASALARIADO"/>
    <s v="SECTOR PUBLICO"/>
    <s v="SI"/>
    <s v="NO"/>
    <x v="1"/>
    <n v="54"/>
    <n v="0.69503752317858858"/>
    <s v="NO"/>
    <n v="0.85351377771094117"/>
    <s v="NO"/>
    <x v="1925"/>
    <n v="54"/>
    <s v="ASALARIADO"/>
    <s v="46-55"/>
    <s v="4"/>
  </r>
  <r>
    <n v="2527"/>
    <s v="HOMBRE"/>
    <n v="297046"/>
    <s v="TRABAJADOR INDEPENDIENTE"/>
    <s v="SECTOR PRIVADO"/>
    <s v="SI"/>
    <s v="NO"/>
    <x v="0"/>
    <n v="43"/>
    <n v="-0.44454166866740574"/>
    <s v="NO"/>
    <n v="7.7185146862428639E-2"/>
    <s v="NO"/>
    <x v="31"/>
    <n v="43"/>
    <s v="TRABAJADOR INDEPENDIENTE"/>
    <s v="36-45"/>
    <s v="1"/>
  </r>
  <r>
    <n v="2528"/>
    <s v="HOMBRE"/>
    <n v="907355.22"/>
    <s v="ASALARIADO"/>
    <s v="SECTOR PRIVADO"/>
    <s v="SI"/>
    <s v="NO"/>
    <x v="0"/>
    <n v="37"/>
    <n v="0.30807050987837092"/>
    <s v="NO"/>
    <n v="-0.3462668336003964"/>
    <s v="NO"/>
    <x v="1926"/>
    <n v="37"/>
    <s v="ASALARIADO"/>
    <s v="36-45"/>
    <s v="4"/>
  </r>
  <r>
    <n v="2529"/>
    <s v="HOMBRE"/>
    <n v="299744"/>
    <s v="TRABAJADOR INDEPENDIENTE"/>
    <s v="SECTOR PRIVADO"/>
    <s v="SI"/>
    <s v="NO"/>
    <x v="1"/>
    <n v="37"/>
    <n v="-0.44121458857230822"/>
    <s v="NO"/>
    <n v="-0.3462668336003964"/>
    <s v="NO"/>
    <x v="1927"/>
    <n v="37"/>
    <s v="TRABAJADOR INDEPENDIENTE"/>
    <s v="36-45"/>
    <s v="1"/>
  </r>
  <r>
    <n v="2530"/>
    <s v="HOMBRE"/>
    <n v="650779.6"/>
    <s v="ASALARIADO"/>
    <s v="SECTOR PRIVADO"/>
    <s v="SI"/>
    <s v="NO"/>
    <x v="0"/>
    <n v="38"/>
    <n v="-8.3296525342719009E-3"/>
    <s v="NO"/>
    <n v="-0.27569150352325889"/>
    <s v="NO"/>
    <x v="1928"/>
    <n v="38"/>
    <s v="ASALARIADO"/>
    <s v="36-45"/>
    <s v="3"/>
  </r>
  <r>
    <n v="2531"/>
    <s v="HOMBRE"/>
    <n v="3340086.25"/>
    <s v="ASALARIADO"/>
    <s v="SECTOR PUBLICO"/>
    <s v="SI"/>
    <s v="NO"/>
    <x v="0"/>
    <n v="42"/>
    <n v="3.3080301046297191"/>
    <s v="ATIPICO"/>
    <n v="6.6098167852911317E-3"/>
    <s v="NO"/>
    <x v="1929"/>
    <n v="42"/>
    <s v="ASALARIADO"/>
    <s v="36-45"/>
    <s v="4"/>
  </r>
  <r>
    <n v="2532"/>
    <s v="HOMBRE"/>
    <n v="303386"/>
    <s v="ASALARIADO"/>
    <s v="SECTOR PRIVADO"/>
    <s v="SI"/>
    <s v="SI"/>
    <x v="0"/>
    <n v="35"/>
    <n v="-0.43672340039352942"/>
    <s v="NO"/>
    <n v="-0.48741749375467142"/>
    <s v="NO"/>
    <x v="1930"/>
    <n v="35"/>
    <s v="ASALARIADO"/>
    <s v="26-35"/>
    <s v="2"/>
  </r>
  <r>
    <n v="2533"/>
    <s v="HOMBRE"/>
    <n v="320000"/>
    <s v="ASALARIADO"/>
    <s v="SECTOR PRIVADO"/>
    <s v="SI"/>
    <s v="NO"/>
    <x v="1"/>
    <n v="22"/>
    <n v="-0.41623559138687616"/>
    <s v="NO"/>
    <n v="-1.4048967847574589"/>
    <s v="NO"/>
    <x v="848"/>
    <n v="22"/>
    <s v="ASALARIADO"/>
    <s v="18-25"/>
    <s v="2"/>
  </r>
  <r>
    <n v="2534"/>
    <s v="HOMBRE"/>
    <n v="297045"/>
    <s v="TRABAJADOR INDEPENDIENTE"/>
    <s v="SECTOR PRIVADO"/>
    <s v="SI"/>
    <s v="NO"/>
    <x v="0"/>
    <n v="56"/>
    <n v="-0.44454290183274864"/>
    <s v="NO"/>
    <n v="0.99466443786521619"/>
    <s v="NO"/>
    <x v="166"/>
    <n v="56"/>
    <s v="TRABAJADOR INDEPENDIENTE"/>
    <s v="56+"/>
    <s v="1"/>
  </r>
  <r>
    <n v="2535"/>
    <s v="MUJER"/>
    <n v="2481900.46"/>
    <s v="ASALARIADO"/>
    <s v="SECTOR PRIVADO"/>
    <s v="SI"/>
    <s v="NO"/>
    <x v="0"/>
    <n v="33"/>
    <n v="2.2497451306473031"/>
    <s v="ATIPICO"/>
    <n v="-0.62856815390894638"/>
    <s v="NO"/>
    <x v="1931"/>
    <n v="33"/>
    <s v="ASALARIADO"/>
    <s v="26-35"/>
    <s v="4"/>
  </r>
  <r>
    <n v="2536"/>
    <s v="MUJER"/>
    <n v="33658.400000000001"/>
    <s v="ASALARIADO"/>
    <s v="SECTOR PUBLICO"/>
    <s v="SI"/>
    <s v="NO"/>
    <x v="0"/>
    <n v="58"/>
    <n v="-0.76934212873245866"/>
    <s v="NO"/>
    <n v="1.1358150980194912"/>
    <s v="NO"/>
    <x v="1932"/>
    <n v="58"/>
    <s v="ASALARIADO"/>
    <s v="56+"/>
    <s v="1"/>
  </r>
  <r>
    <n v="2537"/>
    <s v="HOMBRE"/>
    <n v="297046"/>
    <s v="ASEGURADO VOLUNTARIO"/>
    <s v="SECTOR PRIVADO"/>
    <s v="SI"/>
    <s v="NO"/>
    <x v="0"/>
    <n v="53"/>
    <n v="-0.44454166866740574"/>
    <s v="NO"/>
    <n v="0.78293844763380371"/>
    <s v="NO"/>
    <x v="31"/>
    <n v="53"/>
    <s v="ASEGURADO VOLUNTARIO"/>
    <s v="46-55"/>
    <s v="1"/>
  </r>
  <r>
    <n v="2538"/>
    <s v="MUJER"/>
    <n v="85500"/>
    <s v="ASALARIADO"/>
    <s v="SECTOR PRIVADO"/>
    <s v="SI"/>
    <s v="NO"/>
    <x v="1"/>
    <n v="27"/>
    <n v="-0.70541286429287064"/>
    <s v="NO"/>
    <n v="-1.0520201343717714"/>
    <s v="NO"/>
    <x v="1933"/>
    <n v="27"/>
    <s v="ASALARIADO"/>
    <s v="26-35"/>
    <s v="1"/>
  </r>
  <r>
    <n v="2539"/>
    <s v="HOMBRE"/>
    <n v="508656"/>
    <s v="ASALARIADO"/>
    <s v="SECTOR PRIVADO"/>
    <s v="SI"/>
    <s v="NO"/>
    <x v="0"/>
    <n v="49"/>
    <n v="-0.18359155045999639"/>
    <s v="NO"/>
    <n v="0.50063712732525367"/>
    <s v="NO"/>
    <x v="1934"/>
    <n v="49"/>
    <s v="ASALARIADO"/>
    <s v="46-55"/>
    <s v="3"/>
  </r>
  <r>
    <n v="2540"/>
    <s v="MUJER"/>
    <n v="402500"/>
    <s v="ASALARIADO"/>
    <s v="SECTOR PRIVADO"/>
    <s v="SI"/>
    <s v="NO"/>
    <x v="1"/>
    <n v="41"/>
    <n v="-0.31449945059905293"/>
    <s v="NO"/>
    <n v="-6.3965513291846368E-2"/>
    <s v="NO"/>
    <x v="1935"/>
    <n v="41"/>
    <s v="ASALARIADO"/>
    <s v="36-45"/>
    <s v="2"/>
  </r>
  <r>
    <n v="2541"/>
    <s v="MUJER"/>
    <n v="461014"/>
    <s v="ASALARIADO"/>
    <s v="SECTOR PUBLICO"/>
    <s v="SI"/>
    <s v="NO"/>
    <x v="1"/>
    <n v="52"/>
    <n v="-0.24234201372561426"/>
    <s v="NO"/>
    <n v="0.71236311755666615"/>
    <s v="NO"/>
    <x v="1936"/>
    <n v="52"/>
    <s v="ASALARIADO"/>
    <s v="46-55"/>
    <s v="3"/>
  </r>
  <r>
    <n v="2542"/>
    <s v="MUJER"/>
    <n v="529279"/>
    <s v="ASALARIADO"/>
    <s v="SECTOR PUBLICO"/>
    <s v="SI"/>
    <s v="NO"/>
    <x v="1"/>
    <n v="23"/>
    <n v="-0.15815998159372635"/>
    <s v="NO"/>
    <n v="-1.3343214546803215"/>
    <s v="NO"/>
    <x v="1937"/>
    <n v="23"/>
    <s v="ASALARIADO"/>
    <s v="18-25"/>
    <s v="3"/>
  </r>
  <r>
    <n v="2543"/>
    <s v="MUJER"/>
    <n v="759597.67"/>
    <s v="ASALARIADO"/>
    <s v="SECTOR PUBLICO"/>
    <s v="SI"/>
    <s v="NO"/>
    <x v="0"/>
    <n v="27"/>
    <n v="0.12586102006911246"/>
    <s v="NO"/>
    <n v="-1.0520201343717714"/>
    <s v="NO"/>
    <x v="1938"/>
    <n v="27"/>
    <s v="ASALARIADO"/>
    <s v="26-35"/>
    <s v="4"/>
  </r>
  <r>
    <n v="2544"/>
    <s v="MUJER"/>
    <n v="688085.2"/>
    <s v="ASALARIADO"/>
    <s v="SECTOR PUBLICO"/>
    <s v="SI"/>
    <s v="NO"/>
    <x v="0"/>
    <n v="36"/>
    <n v="3.767432048117314E-2"/>
    <s v="NO"/>
    <n v="-0.41684216367753391"/>
    <s v="NO"/>
    <x v="1939"/>
    <n v="36"/>
    <s v="ASALARIADO"/>
    <s v="36-45"/>
    <s v="3"/>
  </r>
  <r>
    <n v="2545"/>
    <s v="HOMBRE"/>
    <n v="361666.7"/>
    <s v="ASALARIADO"/>
    <s v="SECTOR PRIVADO"/>
    <s v="SI"/>
    <s v="SI"/>
    <x v="0"/>
    <n v="37"/>
    <n v="-0.36485366099458527"/>
    <s v="NO"/>
    <n v="-0.3462668336003964"/>
    <s v="NO"/>
    <x v="1940"/>
    <n v="37"/>
    <s v="ASALARIADO"/>
    <s v="36-45"/>
    <s v="2"/>
  </r>
  <r>
    <n v="2546"/>
    <s v="MUJER"/>
    <n v="297046"/>
    <s v="ASEGURADO VOLUNTARIO"/>
    <s v="SECTOR PRIVADO"/>
    <s v="NO"/>
    <s v="SI"/>
    <x v="0"/>
    <n v="50"/>
    <n v="-0.44454166866740574"/>
    <s v="NO"/>
    <n v="0.57121245740239113"/>
    <s v="NO"/>
    <x v="31"/>
    <n v="50"/>
    <s v="ASEGURADO VOLUNTARIO"/>
    <s v="46-55"/>
    <s v="1"/>
  </r>
  <r>
    <n v="2547"/>
    <s v="MUJER"/>
    <n v="309143.36"/>
    <s v="ASALARIADO"/>
    <s v="SECTOR PRIVADO"/>
    <s v="SI"/>
    <s v="SI"/>
    <x v="0"/>
    <n v="55"/>
    <n v="-0.42962362357503026"/>
    <s v="NO"/>
    <n v="0.92408910778807873"/>
    <s v="NO"/>
    <x v="1941"/>
    <n v="55"/>
    <s v="ASALARIADO"/>
    <s v="46-55"/>
    <s v="2"/>
  </r>
  <r>
    <n v="2548"/>
    <s v="HOMBRE"/>
    <n v="360000"/>
    <s v="ASALARIADO"/>
    <s v="SECTOR PRIVADO"/>
    <s v="SI"/>
    <s v="NO"/>
    <x v="1"/>
    <n v="32"/>
    <n v="-0.36690897767156788"/>
    <s v="NO"/>
    <n v="-0.69914348398608395"/>
    <s v="NO"/>
    <x v="490"/>
    <n v="32"/>
    <s v="ASALARIADO"/>
    <s v="26-35"/>
    <s v="2"/>
  </r>
  <r>
    <n v="2549"/>
    <s v="HOMBRE"/>
    <n v="600000"/>
    <s v="ASALARIADO"/>
    <s v="SECTOR PRIVADO"/>
    <s v="SI"/>
    <s v="NO"/>
    <x v="1"/>
    <n v="50"/>
    <n v="-7.0949295379718516E-2"/>
    <s v="NO"/>
    <n v="0.57121245740239113"/>
    <s v="NO"/>
    <x v="427"/>
    <n v="50"/>
    <s v="ASALARIADO"/>
    <s v="46-55"/>
    <s v="3"/>
  </r>
  <r>
    <n v="2550"/>
    <s v="HOMBRE"/>
    <n v="278030"/>
    <s v="CONVENIOS ESPECIALES DE TRABAJADORES INDEPENDIENTES"/>
    <s v="SECTOR PRIVADO"/>
    <s v="SI"/>
    <s v="NO"/>
    <x v="0"/>
    <n v="40"/>
    <n v="-0.46799154082766331"/>
    <s v="NO"/>
    <n v="-0.13454084336898386"/>
    <s v="NO"/>
    <x v="20"/>
    <n v="40"/>
    <s v="CONVENIOS ESPECIALES DE TRABAJADORES INDEPENDIENTES"/>
    <s v="36-45"/>
    <s v="1"/>
  </r>
  <r>
    <n v="2551"/>
    <s v="HOMBRE"/>
    <n v="2512306.2999999998"/>
    <s v="ASALARIADO"/>
    <s v="SECTOR PRIVADO"/>
    <s v="SI"/>
    <s v="NO"/>
    <x v="0"/>
    <n v="44"/>
    <n v="2.2872405587565399"/>
    <s v="ATIPICO"/>
    <n v="0.14776047693956615"/>
    <s v="NO"/>
    <x v="1942"/>
    <n v="44"/>
    <s v="ASALARIADO"/>
    <s v="36-45"/>
    <s v="4"/>
  </r>
  <r>
    <n v="2552"/>
    <s v="MUJER"/>
    <n v="50000"/>
    <s v="ASALARIADO"/>
    <s v="SECTOR PRIVADO"/>
    <s v="SI"/>
    <s v="NO"/>
    <x v="0"/>
    <n v="20"/>
    <n v="-0.74919023396520668"/>
    <s v="NO"/>
    <n v="-1.5460474449117341"/>
    <s v="NO"/>
    <x v="1402"/>
    <n v="20"/>
    <s v="ASALARIADO"/>
    <s v="18-25"/>
    <s v="1"/>
  </r>
  <r>
    <n v="2553"/>
    <s v="MUJER"/>
    <n v="358500"/>
    <s v="ASALARIADO"/>
    <s v="SECTOR PRIVADO"/>
    <s v="SI"/>
    <s v="NO"/>
    <x v="0"/>
    <n v="41"/>
    <n v="-0.36875872568589196"/>
    <s v="NO"/>
    <n v="-6.3965513291846368E-2"/>
    <s v="NO"/>
    <x v="1943"/>
    <n v="41"/>
    <s v="ASALARIADO"/>
    <s v="36-45"/>
    <s v="2"/>
  </r>
  <r>
    <n v="2554"/>
    <s v="HOMBRE"/>
    <n v="456792"/>
    <s v="ASALARIADO"/>
    <s v="SECTOR PRIVADO"/>
    <s v="SI"/>
    <s v="NO"/>
    <x v="0"/>
    <n v="41"/>
    <n v="-0.24754843780326505"/>
    <s v="NO"/>
    <n v="-6.3965513291846368E-2"/>
    <s v="NO"/>
    <x v="1944"/>
    <n v="41"/>
    <s v="ASALARIADO"/>
    <s v="36-45"/>
    <s v="3"/>
  </r>
  <r>
    <n v="2555"/>
    <s v="HOMBRE"/>
    <n v="381590"/>
    <s v="ASALARIADO"/>
    <s v="SECTOR PRIVADO"/>
    <s v="SI"/>
    <s v="NO"/>
    <x v="0"/>
    <n v="21"/>
    <n v="-0.34028493791873027"/>
    <s v="NO"/>
    <n v="-1.4754721148345964"/>
    <s v="NO"/>
    <x v="1945"/>
    <n v="21"/>
    <s v="ASALARIADO"/>
    <s v="18-25"/>
    <s v="2"/>
  </r>
  <r>
    <n v="2556"/>
    <s v="HOMBRE"/>
    <n v="330000"/>
    <s v="ASALARIADO"/>
    <s v="SECTOR PRIVADO"/>
    <s v="SI"/>
    <s v="NO"/>
    <x v="0"/>
    <n v="59"/>
    <n v="-0.40390393795804908"/>
    <s v="NO"/>
    <n v="1.2063904280966287"/>
    <s v="NO"/>
    <x v="966"/>
    <n v="59"/>
    <s v="ASALARIADO"/>
    <s v="56+"/>
    <s v="2"/>
  </r>
  <r>
    <n v="2557"/>
    <s v="MUJER"/>
    <n v="976390"/>
    <s v="ASALARIADO"/>
    <s v="SECTOR PUBLICO"/>
    <s v="SI"/>
    <s v="NO"/>
    <x v="0"/>
    <n v="35"/>
    <n v="0.39320180802790311"/>
    <s v="NO"/>
    <n v="-0.48741749375467142"/>
    <s v="NO"/>
    <x v="1341"/>
    <n v="35"/>
    <s v="ASALARIADO"/>
    <s v="26-35"/>
    <s v="4"/>
  </r>
  <r>
    <n v="2558"/>
    <s v="HOMBRE"/>
    <n v="300010"/>
    <s v="ASEGURADO VOLUNTARIO"/>
    <s v="SECTOR PRIVADO"/>
    <s v="SI"/>
    <s v="NO"/>
    <x v="0"/>
    <n v="57"/>
    <n v="-0.44088656659110143"/>
    <s v="NO"/>
    <n v="1.0652397679423538"/>
    <s v="NO"/>
    <x v="1397"/>
    <n v="57"/>
    <s v="ASEGURADO VOLUNTARIO"/>
    <s v="56+"/>
    <s v="2"/>
  </r>
  <r>
    <n v="2559"/>
    <s v="HOMBRE"/>
    <n v="349852.8"/>
    <s v="ASALARIADO"/>
    <s v="SECTOR PRIVADO"/>
    <s v="SI"/>
    <s v="SI"/>
    <x v="0"/>
    <n v="40"/>
    <n v="-0.37942215303886734"/>
    <s v="NO"/>
    <n v="-0.13454084336898386"/>
    <s v="NO"/>
    <x v="1946"/>
    <n v="40"/>
    <s v="ASALARIADO"/>
    <s v="36-45"/>
    <s v="2"/>
  </r>
  <r>
    <n v="2560"/>
    <s v="MUJER"/>
    <n v="278030"/>
    <s v="CONVENIOS ESPECIALES DE TRABAJADORES INDEPENDIENTES"/>
    <s v="SECTOR PRIVADO"/>
    <s v="SI"/>
    <s v="NO"/>
    <x v="1"/>
    <n v="28"/>
    <n v="-0.46799154082766331"/>
    <s v="NO"/>
    <n v="-0.98144480429463388"/>
    <s v="NO"/>
    <x v="20"/>
    <n v="28"/>
    <s v="CONVENIOS ESPECIALES DE TRABAJADORES INDEPENDIENTES"/>
    <s v="26-35"/>
    <s v="1"/>
  </r>
  <r>
    <n v="2561"/>
    <s v="HOMBRE"/>
    <n v="486162.3"/>
    <s v="ASALARIADO"/>
    <s v="SECTOR PRIVADO"/>
    <s v="SI"/>
    <s v="SI"/>
    <x v="0"/>
    <n v="35"/>
    <n v="-0.21133000173319713"/>
    <s v="NO"/>
    <n v="-0.48741749375467142"/>
    <s v="NO"/>
    <x v="1947"/>
    <n v="35"/>
    <s v="ASALARIADO"/>
    <s v="26-35"/>
    <s v="3"/>
  </r>
  <r>
    <n v="2562"/>
    <s v="HOMBRE"/>
    <n v="589097"/>
    <s v="ASALARIADO"/>
    <s v="SECTOR PRIVADO"/>
    <s v="SI"/>
    <s v="NO"/>
    <x v="0"/>
    <n v="54"/>
    <n v="-8.4394497113168654E-2"/>
    <s v="NO"/>
    <n v="0.85351377771094117"/>
    <s v="NO"/>
    <x v="1948"/>
    <n v="54"/>
    <s v="ASALARIADO"/>
    <s v="46-55"/>
    <s v="3"/>
  </r>
  <r>
    <n v="2563"/>
    <s v="HOMBRE"/>
    <n v="446149.5"/>
    <s v="ASALARIADO"/>
    <s v="SECTOR PUBLICO"/>
    <s v="SI"/>
    <s v="NO"/>
    <x v="0"/>
    <n v="57"/>
    <n v="-0.26067239996489422"/>
    <s v="NO"/>
    <n v="1.0652397679423538"/>
    <s v="NO"/>
    <x v="1949"/>
    <n v="57"/>
    <s v="ASALARIADO"/>
    <s v="56+"/>
    <s v="3"/>
  </r>
  <r>
    <n v="2564"/>
    <s v="MUJER"/>
    <n v="681819"/>
    <s v="ASALARIADO"/>
    <s v="SECTOR PUBLICO"/>
    <s v="SI"/>
    <s v="NO"/>
    <x v="0"/>
    <n v="40"/>
    <n v="2.9947059809601585E-2"/>
    <s v="NO"/>
    <n v="-0.13454084336898386"/>
    <s v="NO"/>
    <x v="1950"/>
    <n v="40"/>
    <s v="ASALARIADO"/>
    <s v="36-45"/>
    <s v="3"/>
  </r>
  <r>
    <n v="2565"/>
    <s v="HOMBRE"/>
    <n v="287609.93"/>
    <s v="ASALARIADO"/>
    <s v="SECTOR PRIVADO"/>
    <s v="SI"/>
    <s v="NO"/>
    <x v="0"/>
    <n v="33"/>
    <n v="-0.45617790316442097"/>
    <s v="NO"/>
    <n v="-0.62856815390894638"/>
    <s v="NO"/>
    <x v="1951"/>
    <n v="33"/>
    <s v="ASALARIADO"/>
    <s v="26-35"/>
    <s v="1"/>
  </r>
  <r>
    <n v="2566"/>
    <s v="HOMBRE"/>
    <n v="711460.6"/>
    <s v="ASALARIADO"/>
    <s v="SECTOR PUBLICO"/>
    <s v="SI"/>
    <s v="NO"/>
    <x v="0"/>
    <n v="43"/>
    <n v="6.6500053637193565E-2"/>
    <s v="NO"/>
    <n v="7.7185146862428639E-2"/>
    <s v="NO"/>
    <x v="1952"/>
    <n v="43"/>
    <s v="ASALARIADO"/>
    <s v="36-45"/>
    <s v="4"/>
  </r>
  <r>
    <n v="2567"/>
    <s v="HOMBRE"/>
    <n v="304357"/>
    <s v="TRABAJADOR INDEPENDIENTE"/>
    <s v="SECTOR PRIVADO"/>
    <s v="SI"/>
    <s v="NO"/>
    <x v="1"/>
    <n v="27"/>
    <n v="-0.43552599684559029"/>
    <s v="NO"/>
    <n v="-1.0520201343717714"/>
    <s v="NO"/>
    <x v="1953"/>
    <n v="27"/>
    <s v="TRABAJADOR INDEPENDIENTE"/>
    <s v="26-35"/>
    <s v="2"/>
  </r>
  <r>
    <n v="2568"/>
    <s v="HOMBRE"/>
    <n v="359544.27"/>
    <s v="CONVENIOS ESPECIALES DE ASEGURADOS VOLUNTARIOS"/>
    <s v="SECTOR PRIVADO"/>
    <s v="SI"/>
    <s v="SI"/>
    <x v="0"/>
    <n v="28"/>
    <n v="-0.36747096811327984"/>
    <s v="NO"/>
    <n v="-0.98144480429463388"/>
    <s v="NO"/>
    <x v="293"/>
    <n v="28"/>
    <s v="CONVENIOS ESPECIALES DE ASEGURADOS VOLUNTARIOS"/>
    <s v="26-35"/>
    <s v="2"/>
  </r>
  <r>
    <n v="2569"/>
    <s v="HOMBRE"/>
    <n v="145000"/>
    <s v="ASALARIADO"/>
    <s v="SECTOR PRIVADO"/>
    <s v="SI"/>
    <s v="NO"/>
    <x v="0"/>
    <n v="63"/>
    <n v="-0.63203952639134964"/>
    <s v="NO"/>
    <n v="1.4886917484051787"/>
    <s v="NO"/>
    <x v="1954"/>
    <n v="63"/>
    <s v="ASALARIADO"/>
    <s v="56+"/>
    <s v="1"/>
  </r>
  <r>
    <n v="2570"/>
    <s v="HOMBRE"/>
    <n v="634623"/>
    <s v="PENSIONADOS EN SU PROPIO SISTEMA"/>
    <s v="SECTOR PUBLICO"/>
    <s v="SI"/>
    <s v="NO"/>
    <x v="0"/>
    <n v="56"/>
    <n v="-2.8253411713090596E-2"/>
    <s v="NO"/>
    <n v="0.99466443786521619"/>
    <s v="NO"/>
    <x v="1955"/>
    <n v="56"/>
    <s v="PENSIONADOS EN SU PROPIO SISTEMA"/>
    <s v="56+"/>
    <s v="3"/>
  </r>
  <r>
    <n v="2571"/>
    <s v="MUJER"/>
    <n v="547200"/>
    <s v="ASALARIADO"/>
    <s v="SECTOR PRIVADO"/>
    <s v="SI"/>
    <s v="NO"/>
    <x v="0"/>
    <n v="48"/>
    <n v="-0.13606042548392538"/>
    <s v="NO"/>
    <n v="0.43006179724811616"/>
    <s v="NO"/>
    <x v="1956"/>
    <n v="48"/>
    <s v="ASALARIADO"/>
    <s v="46-55"/>
    <s v="3"/>
  </r>
  <r>
    <n v="2572"/>
    <s v="MUJER"/>
    <n v="1044273"/>
    <s v="ASALARIADO"/>
    <s v="SECTOR PUBLICO"/>
    <s v="SI"/>
    <s v="NO"/>
    <x v="1"/>
    <n v="33"/>
    <n v="0.4769127709988098"/>
    <s v="NO"/>
    <n v="-0.62856815390894638"/>
    <s v="NO"/>
    <x v="1957"/>
    <n v="33"/>
    <s v="ASALARIADO"/>
    <s v="26-35"/>
    <s v="4"/>
  </r>
  <r>
    <n v="2573"/>
    <s v="HOMBRE"/>
    <n v="329836.81"/>
    <s v="ASALARIADO"/>
    <s v="SECTOR PRIVADO"/>
    <s v="SI"/>
    <s v="NO"/>
    <x v="0"/>
    <n v="55"/>
    <n v="-0.40410517821035413"/>
    <s v="NO"/>
    <n v="0.92408910778807873"/>
    <s v="NO"/>
    <x v="1958"/>
    <n v="55"/>
    <s v="ASALARIADO"/>
    <s v="46-55"/>
    <s v="2"/>
  </r>
  <r>
    <n v="2574"/>
    <s v="HOMBRE"/>
    <n v="297046"/>
    <s v="TRABAJADOR INDEPENDIENTE"/>
    <s v="SECTOR PRIVADO"/>
    <s v="SI"/>
    <s v="NO"/>
    <x v="0"/>
    <n v="68"/>
    <n v="-0.44454166866740574"/>
    <s v="NO"/>
    <n v="1.8415683987908662"/>
    <s v="NO"/>
    <x v="31"/>
    <n v="68"/>
    <s v="TRABAJADOR INDEPENDIENTE"/>
    <s v="56+"/>
    <s v="1"/>
  </r>
  <r>
    <n v="2575"/>
    <s v="HOMBRE"/>
    <n v="470823.31"/>
    <s v="ASALARIADO"/>
    <s v="SECTOR PRIVADO"/>
    <s v="SI"/>
    <s v="NO"/>
    <x v="0"/>
    <n v="34"/>
    <n v="-0.23024551259602152"/>
    <s v="NO"/>
    <n v="-0.55799282383180893"/>
    <s v="NO"/>
    <x v="1959"/>
    <n v="34"/>
    <s v="ASALARIADO"/>
    <s v="26-35"/>
    <s v="3"/>
  </r>
  <r>
    <n v="2576"/>
    <s v="MUJER"/>
    <n v="1002900.02"/>
    <s v="ASALARIADO"/>
    <s v="SECTOR PUBLICO"/>
    <s v="SI"/>
    <s v="NO"/>
    <x v="0"/>
    <n v="46"/>
    <n v="0.4258930459310305"/>
    <s v="NO"/>
    <n v="0.28891113709384114"/>
    <s v="NO"/>
    <x v="1960"/>
    <n v="46"/>
    <s v="ASALARIADO"/>
    <s v="46-55"/>
    <s v="4"/>
  </r>
  <r>
    <n v="2577"/>
    <s v="HOMBRE"/>
    <n v="490140.74"/>
    <s v="ASALARIADO"/>
    <s v="SECTOR PRIVADO"/>
    <s v="SI"/>
    <s v="NO"/>
    <x v="0"/>
    <n v="22"/>
    <n v="-0.20642392740645885"/>
    <s v="NO"/>
    <n v="-1.4048967847574589"/>
    <s v="NO"/>
    <x v="1961"/>
    <n v="22"/>
    <s v="ASALARIADO"/>
    <s v="18-25"/>
    <s v="3"/>
  </r>
  <r>
    <n v="2578"/>
    <s v="HOMBRE"/>
    <n v="386489"/>
    <s v="ASALARIADO"/>
    <s v="SECTOR PRIVADO"/>
    <s v="SI"/>
    <s v="NO"/>
    <x v="0"/>
    <n v="23"/>
    <n v="-0.33424366090394791"/>
    <s v="NO"/>
    <n v="-1.3343214546803215"/>
    <s v="NO"/>
    <x v="1962"/>
    <n v="23"/>
    <s v="ASALARIADO"/>
    <s v="18-25"/>
    <s v="2"/>
  </r>
  <r>
    <n v="2579"/>
    <s v="MUJER"/>
    <n v="159787.23000000001"/>
    <s v="ASALARIADO"/>
    <s v="SECTOR PRIVADO"/>
    <s v="SI"/>
    <s v="NO"/>
    <x v="0"/>
    <n v="44"/>
    <n v="-0.6138044268381142"/>
    <s v="NO"/>
    <n v="0.14776047693956615"/>
    <s v="NO"/>
    <x v="547"/>
    <n v="44"/>
    <s v="ASALARIADO"/>
    <s v="36-45"/>
    <s v="1"/>
  </r>
  <r>
    <n v="2580"/>
    <s v="HOMBRE"/>
    <n v="297046"/>
    <s v="ASEGURADO VOLUNTARIO"/>
    <s v="SECTOR PRIVADO"/>
    <s v="SI"/>
    <s v="NO"/>
    <x v="0"/>
    <n v="40"/>
    <n v="-0.44454166866740574"/>
    <s v="NO"/>
    <n v="-0.13454084336898386"/>
    <s v="NO"/>
    <x v="31"/>
    <n v="40"/>
    <s v="ASEGURADO VOLUNTARIO"/>
    <s v="36-45"/>
    <s v="1"/>
  </r>
  <r>
    <n v="2581"/>
    <s v="MUJER"/>
    <n v="661866.11"/>
    <s v="ASALARIADO"/>
    <s v="SECTOR PRIVADO"/>
    <s v="SI"/>
    <s v="NO"/>
    <x v="0"/>
    <n v="28"/>
    <n v="5.3418473712506572E-3"/>
    <s v="NO"/>
    <n v="-0.98144480429463388"/>
    <s v="NO"/>
    <x v="1963"/>
    <n v="28"/>
    <s v="ASALARIADO"/>
    <s v="26-35"/>
    <s v="3"/>
  </r>
  <r>
    <n v="2582"/>
    <s v="MUJER"/>
    <n v="300611"/>
    <s v="TRABAJADOR INDEPENDIENTE"/>
    <s v="SECTOR PRIVADO"/>
    <s v="SI"/>
    <s v="NO"/>
    <x v="0"/>
    <n v="51"/>
    <n v="-0.44014543422002894"/>
    <s v="NO"/>
    <n v="0.64178778747952869"/>
    <s v="NO"/>
    <x v="1964"/>
    <n v="51"/>
    <s v="TRABAJADOR INDEPENDIENTE"/>
    <s v="46-55"/>
    <s v="2"/>
  </r>
  <r>
    <n v="2583"/>
    <s v="HOMBRE"/>
    <n v="278030"/>
    <s v="ASEGURADO VOLUNTARIO"/>
    <s v="SECTOR PRIVADO"/>
    <s v="SI"/>
    <s v="SI"/>
    <x v="1"/>
    <n v="34"/>
    <n v="-0.46799154082766331"/>
    <s v="NO"/>
    <n v="-0.55799282383180893"/>
    <s v="NO"/>
    <x v="20"/>
    <n v="34"/>
    <s v="ASEGURADO VOLUNTARIO"/>
    <s v="26-35"/>
    <s v="1"/>
  </r>
  <r>
    <n v="2584"/>
    <s v="MUJER"/>
    <n v="1172054"/>
    <s v="PENSIONADOS EN SU PROPIO SISTEMA"/>
    <s v="SECTOR PUBLICO"/>
    <s v="SI"/>
    <s v="NO"/>
    <x v="0"/>
    <n v="64"/>
    <n v="0.63448787167770482"/>
    <s v="NO"/>
    <n v="1.5592670784823162"/>
    <s v="NO"/>
    <x v="1965"/>
    <n v="64"/>
    <s v="PENSIONADOS EN SU PROPIO SISTEMA"/>
    <s v="56+"/>
    <s v="4"/>
  </r>
  <r>
    <n v="2585"/>
    <s v="HOMBRE"/>
    <n v="912169"/>
    <s v="ASALARIADO"/>
    <s v="SECTOR PUBLICO"/>
    <s v="SI"/>
    <s v="NO"/>
    <x v="1"/>
    <n v="36"/>
    <n v="0.31400669654263286"/>
    <s v="NO"/>
    <n v="-0.41684216367753391"/>
    <s v="NO"/>
    <x v="1966"/>
    <n v="36"/>
    <s v="ASALARIADO"/>
    <s v="36-45"/>
    <s v="4"/>
  </r>
  <r>
    <n v="2586"/>
    <s v="HOMBRE"/>
    <n v="93363.8"/>
    <s v="ASALARIADO"/>
    <s v="SECTOR PRIVADO"/>
    <s v="SI"/>
    <s v="NO"/>
    <x v="0"/>
    <n v="46"/>
    <n v="-0.69571549866950955"/>
    <s v="NO"/>
    <n v="0.28891113709384114"/>
    <s v="NO"/>
    <x v="1967"/>
    <n v="46"/>
    <s v="ASALARIADO"/>
    <s v="46-55"/>
    <s v="1"/>
  </r>
  <r>
    <n v="2587"/>
    <s v="HOMBRE"/>
    <n v="762828"/>
    <s v="ASALARIADO"/>
    <s v="SECTOR PUBLICO"/>
    <s v="SI"/>
    <s v="NO"/>
    <x v="1"/>
    <n v="60"/>
    <n v="0.1298445510711867"/>
    <s v="NO"/>
    <n v="1.2769657581737661"/>
    <s v="NO"/>
    <x v="1968"/>
    <n v="60"/>
    <s v="ASALARIADO"/>
    <s v="56+"/>
    <s v="4"/>
  </r>
  <r>
    <n v="2588"/>
    <s v="HOMBRE"/>
    <n v="847871"/>
    <s v="TRABAJADOR INDEPENDIENTE"/>
    <s v="SECTOR PRIVADO"/>
    <s v="SI"/>
    <s v="NO"/>
    <x v="0"/>
    <n v="51"/>
    <n v="0.23471663132596066"/>
    <s v="NO"/>
    <n v="0.64178778747952869"/>
    <s v="NO"/>
    <x v="1969"/>
    <n v="51"/>
    <s v="TRABAJADOR INDEPENDIENTE"/>
    <s v="46-55"/>
    <s v="4"/>
  </r>
  <r>
    <n v="2589"/>
    <s v="MUJER"/>
    <n v="388987.92"/>
    <s v="ASALARIADO"/>
    <s v="SECTOR PUBLICO"/>
    <s v="SI"/>
    <s v="NO"/>
    <x v="0"/>
    <n v="25"/>
    <n v="-0.3311620793653115"/>
    <s v="NO"/>
    <n v="-1.1931707945260464"/>
    <s v="NO"/>
    <x v="1970"/>
    <n v="25"/>
    <s v="ASALARIADO"/>
    <s v="18-25"/>
    <s v="2"/>
  </r>
  <r>
    <n v="2590"/>
    <s v="HOMBRE"/>
    <n v="348650"/>
    <s v="ASALARIADO"/>
    <s v="SECTOR PRIVADO"/>
    <s v="SI"/>
    <s v="SI"/>
    <x v="0"/>
    <n v="52"/>
    <n v="-0.38090540431328662"/>
    <s v="NO"/>
    <n v="0.71236311755666615"/>
    <s v="NO"/>
    <x v="1971"/>
    <n v="52"/>
    <s v="ASALARIADO"/>
    <s v="46-55"/>
    <s v="2"/>
  </r>
  <r>
    <n v="2591"/>
    <s v="HOMBRE"/>
    <n v="520560"/>
    <s v="ASALARIADO"/>
    <s v="SECTOR PRIVADO"/>
    <s v="SI"/>
    <s v="NO"/>
    <x v="0"/>
    <n v="40"/>
    <n v="-0.16891195021832067"/>
    <s v="NO"/>
    <n v="-0.13454084336898386"/>
    <s v="NO"/>
    <x v="1972"/>
    <n v="40"/>
    <s v="ASALARIADO"/>
    <s v="36-45"/>
    <s v="3"/>
  </r>
  <r>
    <n v="2592"/>
    <s v="HOMBRE"/>
    <n v="369500"/>
    <s v="ASALARIADO"/>
    <s v="SECTOR PRIVADO"/>
    <s v="SI"/>
    <s v="NO"/>
    <x v="0"/>
    <n v="43"/>
    <n v="-0.35519390691418218"/>
    <s v="NO"/>
    <n v="7.7185146862428639E-2"/>
    <s v="NO"/>
    <x v="1973"/>
    <n v="43"/>
    <s v="ASALARIADO"/>
    <s v="36-45"/>
    <s v="2"/>
  </r>
  <r>
    <n v="2593"/>
    <s v="HOMBRE"/>
    <n v="101351.8"/>
    <s v="ASALARIADO"/>
    <s v="SECTOR PRIVADO"/>
    <s v="SI"/>
    <s v="NO"/>
    <x v="0"/>
    <n v="25"/>
    <n v="-0.68586497391056256"/>
    <s v="NO"/>
    <n v="-1.1931707945260464"/>
    <s v="NO"/>
    <x v="1974"/>
    <n v="25"/>
    <s v="ASALARIADO"/>
    <s v="18-25"/>
    <s v="1"/>
  </r>
  <r>
    <n v="2594"/>
    <s v="HOMBRE"/>
    <n v="3080767.52"/>
    <s v="ASALARIADO"/>
    <s v="SECTOR PUBLICO"/>
    <s v="SI"/>
    <s v="NO"/>
    <x v="0"/>
    <n v="42"/>
    <n v="2.988247234033361"/>
    <s v="ATIPICO"/>
    <n v="6.6098167852911317E-3"/>
    <s v="NO"/>
    <x v="1975"/>
    <n v="42"/>
    <s v="ASALARIADO"/>
    <s v="36-45"/>
    <s v="4"/>
  </r>
  <r>
    <n v="2595"/>
    <s v="HOMBRE"/>
    <n v="380217"/>
    <s v="TRABAJADOR INDEPENDIENTE"/>
    <s v="SECTOR PRIVADO"/>
    <s v="SI"/>
    <s v="NO"/>
    <x v="1"/>
    <n v="46"/>
    <n v="-0.34197807393450824"/>
    <s v="NO"/>
    <n v="0.28891113709384114"/>
    <s v="NO"/>
    <x v="1976"/>
    <n v="46"/>
    <s v="TRABAJADOR INDEPENDIENTE"/>
    <s v="46-55"/>
    <s v="2"/>
  </r>
  <r>
    <n v="2596"/>
    <s v="MUJER"/>
    <n v="285000"/>
    <s v="ASALARIADO"/>
    <s v="SECTOR PRIVADO"/>
    <s v="SI"/>
    <s v="NO"/>
    <x v="0"/>
    <n v="42"/>
    <n v="-0.45939637838777081"/>
    <s v="NO"/>
    <n v="6.6098167852911317E-3"/>
    <s v="NO"/>
    <x v="1531"/>
    <n v="42"/>
    <s v="ASALARIADO"/>
    <s v="36-45"/>
    <s v="1"/>
  </r>
  <r>
    <n v="2597"/>
    <s v="HOMBRE"/>
    <n v="169374"/>
    <s v="ASALARIADO"/>
    <s v="SECTOR PRIVADO"/>
    <s v="SI"/>
    <s v="SI"/>
    <x v="1"/>
    <n v="44"/>
    <n v="-0.60198235432392655"/>
    <s v="NO"/>
    <n v="0.14776047693956615"/>
    <s v="NO"/>
    <x v="1977"/>
    <n v="44"/>
    <s v="ASALARIADO"/>
    <s v="36-45"/>
    <s v="1"/>
  </r>
  <r>
    <n v="2598"/>
    <s v="HOMBRE"/>
    <n v="359250"/>
    <s v="ASALARIADO"/>
    <s v="SECTOR PRIVADO"/>
    <s v="SI"/>
    <s v="NO"/>
    <x v="0"/>
    <n v="24"/>
    <n v="-0.36783385167872995"/>
    <s v="NO"/>
    <n v="-1.263746124603184"/>
    <s v="NO"/>
    <x v="1978"/>
    <n v="24"/>
    <s v="ASALARIADO"/>
    <s v="18-25"/>
    <s v="2"/>
  </r>
  <r>
    <n v="2599"/>
    <s v="MUJER"/>
    <n v="278030"/>
    <s v="CONVENIOS ESPECIALES DE ASEGURADOS VOLUNTARIOS"/>
    <s v="SECTOR PRIVADO"/>
    <s v="SI"/>
    <s v="NO"/>
    <x v="0"/>
    <n v="25"/>
    <n v="-0.46799154082766331"/>
    <s v="NO"/>
    <n v="-1.1931707945260464"/>
    <s v="NO"/>
    <x v="20"/>
    <n v="25"/>
    <s v="CONVENIOS ESPECIALES DE ASEGURADOS VOLUNTARIOS"/>
    <s v="18-25"/>
    <s v="1"/>
  </r>
  <r>
    <n v="2600"/>
    <s v="HOMBRE"/>
    <n v="517494"/>
    <s v="TRABAJADOR INDEPENDIENTE"/>
    <s v="SECTOR PRIVADO"/>
    <s v="SI"/>
    <s v="NO"/>
    <x v="1"/>
    <n v="38"/>
    <n v="-0.17269283515959905"/>
    <s v="NO"/>
    <n v="-0.27569150352325889"/>
    <s v="NO"/>
    <x v="1979"/>
    <n v="38"/>
    <s v="TRABAJADOR INDEPENDIENTE"/>
    <s v="36-45"/>
    <s v="3"/>
  </r>
  <r>
    <n v="2601"/>
    <s v="HOMBRE"/>
    <n v="300366"/>
    <s v="ASALARIADO"/>
    <s v="SECTOR PRIVADO"/>
    <s v="SI"/>
    <s v="SI"/>
    <x v="0"/>
    <n v="25"/>
    <n v="-0.44044755972903515"/>
    <s v="NO"/>
    <n v="-1.1931707945260464"/>
    <s v="NO"/>
    <x v="1980"/>
    <n v="25"/>
    <s v="ASALARIADO"/>
    <s v="18-25"/>
    <s v="2"/>
  </r>
  <r>
    <n v="2602"/>
    <s v="HOMBRE"/>
    <n v="297045"/>
    <s v="TRABAJADOR INDEPENDIENTE"/>
    <s v="SECTOR PRIVADO"/>
    <s v="SI"/>
    <s v="NO"/>
    <x v="0"/>
    <n v="22"/>
    <n v="-0.44454290183274864"/>
    <s v="NO"/>
    <n v="-1.4048967847574589"/>
    <s v="NO"/>
    <x v="166"/>
    <n v="22"/>
    <s v="TRABAJADOR INDEPENDIENTE"/>
    <s v="18-25"/>
    <s v="1"/>
  </r>
  <r>
    <n v="2603"/>
    <s v="MUJER"/>
    <n v="1214327"/>
    <s v="ASALARIADO"/>
    <s v="SECTOR PUBLICO"/>
    <s v="SI"/>
    <s v="NO"/>
    <x v="0"/>
    <n v="56"/>
    <n v="0.68661747021738551"/>
    <s v="NO"/>
    <n v="0.99466443786521619"/>
    <s v="NO"/>
    <x v="1981"/>
    <n v="56"/>
    <s v="ASALARIADO"/>
    <s v="56+"/>
    <s v="4"/>
  </r>
  <r>
    <n v="2604"/>
    <s v="MUJER"/>
    <n v="353400"/>
    <s v="ASALARIADO"/>
    <s v="SECTOR PRIVADO"/>
    <s v="SI"/>
    <s v="SI"/>
    <x v="0"/>
    <n v="47"/>
    <n v="-0.37504786893459374"/>
    <s v="NO"/>
    <n v="0.35948646717097865"/>
    <s v="NO"/>
    <x v="1982"/>
    <n v="47"/>
    <s v="ASALARIADO"/>
    <s v="46-55"/>
    <s v="2"/>
  </r>
  <r>
    <n v="2605"/>
    <s v="HOMBRE"/>
    <n v="1614177"/>
    <s v="PENSIONADOS EN SU PROPIO SISTEMA"/>
    <s v="SECTOR PUBLICO"/>
    <s v="SI"/>
    <s v="NO"/>
    <x v="0"/>
    <n v="56"/>
    <n v="1.1796986325690353"/>
    <s v="NO"/>
    <n v="0.99466443786521619"/>
    <s v="NO"/>
    <x v="1983"/>
    <n v="56"/>
    <s v="PENSIONADOS EN SU PROPIO SISTEMA"/>
    <s v="56+"/>
    <s v="4"/>
  </r>
  <r>
    <n v="2606"/>
    <s v="MUJER"/>
    <n v="1488158"/>
    <s v="ASALARIADO"/>
    <s v="SECTOR PUBLICO"/>
    <s v="SI"/>
    <s v="NO"/>
    <x v="1"/>
    <n v="41"/>
    <n v="1.0242963692242997"/>
    <s v="NO"/>
    <n v="-6.3965513291846368E-2"/>
    <s v="NO"/>
    <x v="1984"/>
    <n v="41"/>
    <s v="ASALARIADO"/>
    <s v="36-45"/>
    <s v="4"/>
  </r>
  <r>
    <n v="2607"/>
    <s v="MUJER"/>
    <n v="353418"/>
    <s v="ASEGURADO VOLUNTARIO"/>
    <s v="SECTOR PRIVADO"/>
    <s v="SI"/>
    <s v="SI"/>
    <x v="0"/>
    <n v="56"/>
    <n v="-0.37502567195842185"/>
    <s v="NO"/>
    <n v="0.99466443786521619"/>
    <s v="NO"/>
    <x v="1985"/>
    <n v="56"/>
    <s v="ASEGURADO VOLUNTARIO"/>
    <s v="56+"/>
    <s v="2"/>
  </r>
  <r>
    <n v="2608"/>
    <s v="HOMBRE"/>
    <n v="819375"/>
    <s v="ASALARIADO"/>
    <s v="SECTOR PRIVADO"/>
    <s v="SI"/>
    <s v="NO"/>
    <x v="0"/>
    <n v="41"/>
    <n v="0.19957635171517507"/>
    <s v="NO"/>
    <n v="-6.3965513291846368E-2"/>
    <s v="NO"/>
    <x v="1986"/>
    <n v="41"/>
    <s v="ASALARIADO"/>
    <s v="36-45"/>
    <s v="4"/>
  </r>
  <r>
    <n v="2609"/>
    <s v="MUJER"/>
    <n v="1389523"/>
    <s v="ASALARIADO"/>
    <s v="SECTOR PUBLICO"/>
    <s v="SI"/>
    <s v="NO"/>
    <x v="1"/>
    <n v="48"/>
    <n v="0.90266310562906404"/>
    <s v="NO"/>
    <n v="0.43006179724811616"/>
    <s v="NO"/>
    <x v="1987"/>
    <n v="48"/>
    <s v="ASALARIADO"/>
    <s v="46-55"/>
    <s v="4"/>
  </r>
  <r>
    <n v="2610"/>
    <s v="HOMBRE"/>
    <n v="284326"/>
    <s v="ASALARIADO"/>
    <s v="SECTOR PRIVADO"/>
    <s v="SI"/>
    <s v="NO"/>
    <x v="0"/>
    <n v="28"/>
    <n v="-0.46022753182887377"/>
    <s v="NO"/>
    <n v="-0.98144480429463388"/>
    <s v="NO"/>
    <x v="1988"/>
    <n v="28"/>
    <s v="ASALARIADO"/>
    <s v="26-35"/>
    <s v="1"/>
  </r>
  <r>
    <n v="2611"/>
    <s v="HOMBRE"/>
    <n v="1333022.48"/>
    <s v="ASALARIADO"/>
    <s v="SECTOR PUBLICO"/>
    <s v="SI"/>
    <s v="NO"/>
    <x v="0"/>
    <n v="40"/>
    <n v="0.83298862251021277"/>
    <s v="NO"/>
    <n v="-0.13454084336898386"/>
    <s v="NO"/>
    <x v="1989"/>
    <n v="40"/>
    <s v="ASALARIADO"/>
    <s v="36-45"/>
    <s v="4"/>
  </r>
  <r>
    <n v="2612"/>
    <s v="HOMBRE"/>
    <n v="215720.6"/>
    <s v="ASALARIADO"/>
    <s v="SECTOR PRIVADO"/>
    <s v="SI"/>
    <s v="NO"/>
    <x v="0"/>
    <n v="30"/>
    <n v="-0.54482933344347895"/>
    <s v="NO"/>
    <n v="-0.84029414414035897"/>
    <s v="NO"/>
    <x v="1990"/>
    <n v="30"/>
    <s v="ASALARIADO"/>
    <s v="26-35"/>
    <s v="1"/>
  </r>
  <r>
    <n v="2613"/>
    <s v="HOMBRE"/>
    <n v="327709.14"/>
    <s v="ASALARIADO"/>
    <s v="SECTOR PRIVADO"/>
    <s v="SI"/>
    <s v="NO"/>
    <x v="0"/>
    <n v="21"/>
    <n v="-0.40672894711544533"/>
    <s v="NO"/>
    <n v="-1.4754721148345964"/>
    <s v="NO"/>
    <x v="1991"/>
    <n v="21"/>
    <s v="ASALARIADO"/>
    <s v="18-25"/>
    <s v="2"/>
  </r>
  <r>
    <n v="2614"/>
    <s v="HOMBRE"/>
    <n v="342027"/>
    <s v="ASALARIADO"/>
    <s v="SECTOR PRIVADO"/>
    <s v="SI"/>
    <s v="NO"/>
    <x v="0"/>
    <n v="37"/>
    <n v="-0.3890726583791988"/>
    <s v="NO"/>
    <n v="-0.3462668336003964"/>
    <s v="NO"/>
    <x v="1173"/>
    <n v="37"/>
    <s v="ASALARIADO"/>
    <s v="36-45"/>
    <s v="2"/>
  </r>
  <r>
    <n v="2615"/>
    <s v="MUJER"/>
    <n v="1688298"/>
    <s v="ASALARIADO"/>
    <s v="SECTOR PUBLICO"/>
    <s v="SI"/>
    <s v="NO"/>
    <x v="0"/>
    <n v="48"/>
    <n v="1.2711020809488445"/>
    <s v="NO"/>
    <n v="0.43006179724811616"/>
    <s v="NO"/>
    <x v="1992"/>
    <n v="48"/>
    <s v="ASALARIADO"/>
    <s v="46-55"/>
    <s v="4"/>
  </r>
  <r>
    <n v="2616"/>
    <s v="HOMBRE"/>
    <n v="1000000"/>
    <s v="ASALARIADO"/>
    <s v="SECTOR PRIVADO"/>
    <s v="SI"/>
    <s v="NO"/>
    <x v="0"/>
    <n v="29"/>
    <n v="0.42231684177336382"/>
    <s v="NO"/>
    <n v="-0.91086947421749642"/>
    <s v="NO"/>
    <x v="248"/>
    <n v="29"/>
    <s v="ASALARIADO"/>
    <s v="26-35"/>
    <s v="4"/>
  </r>
  <r>
    <n v="2617"/>
    <s v="MUJER"/>
    <n v="280000"/>
    <s v="ASALARIADO"/>
    <s v="SECTOR PRIVADO"/>
    <s v="SI"/>
    <s v="SI"/>
    <x v="0"/>
    <n v="25"/>
    <n v="-0.46556220510218438"/>
    <s v="NO"/>
    <n v="-1.1931707945260464"/>
    <s v="NO"/>
    <x v="327"/>
    <n v="25"/>
    <s v="ASALARIADO"/>
    <s v="18-25"/>
    <s v="1"/>
  </r>
  <r>
    <n v="2618"/>
    <s v="HOMBRE"/>
    <n v="246504.81"/>
    <s v="ASALARIADO"/>
    <s v="SECTOR PRIVADO"/>
    <s v="SI"/>
    <s v="NO"/>
    <x v="0"/>
    <n v="19"/>
    <n v="-0.50686731256345574"/>
    <s v="NO"/>
    <n v="-1.6166227749888715"/>
    <s v="NO"/>
    <x v="1993"/>
    <n v="19"/>
    <s v="ASALARIADO"/>
    <s v="18-25"/>
    <s v="1"/>
  </r>
  <r>
    <n v="2619"/>
    <s v="MUJER"/>
    <n v="2128000"/>
    <s v="ASALARIADO"/>
    <s v="SECTOR PRIVADO"/>
    <s v="SI"/>
    <s v="NO"/>
    <x v="0"/>
    <n v="37"/>
    <n v="1.8133273485450558"/>
    <s v="NO"/>
    <n v="-0.3462668336003964"/>
    <s v="NO"/>
    <x v="1994"/>
    <n v="37"/>
    <s v="ASALARIADO"/>
    <s v="36-45"/>
    <s v="4"/>
  </r>
  <r>
    <n v="2620"/>
    <s v="HOMBRE"/>
    <n v="608414.30000000005"/>
    <s v="ASALARIADO"/>
    <s v="SECTOR PUBLICO"/>
    <s v="SI"/>
    <s v="NO"/>
    <x v="0"/>
    <n v="38"/>
    <n v="-6.0573072235100507E-2"/>
    <s v="NO"/>
    <n v="-0.27569150352325889"/>
    <s v="NO"/>
    <x v="1995"/>
    <n v="38"/>
    <s v="ASALARIADO"/>
    <s v="36-45"/>
    <s v="3"/>
  </r>
  <r>
    <n v="2621"/>
    <s v="HOMBRE"/>
    <n v="297046"/>
    <s v="TRABAJADOR INDEPENDIENTE"/>
    <s v="SECTOR PRIVADO"/>
    <s v="SI"/>
    <s v="NO"/>
    <x v="1"/>
    <n v="33"/>
    <n v="-0.44454166866740574"/>
    <s v="NO"/>
    <n v="-0.62856815390894638"/>
    <s v="NO"/>
    <x v="31"/>
    <n v="33"/>
    <s v="TRABAJADOR INDEPENDIENTE"/>
    <s v="26-35"/>
    <s v="1"/>
  </r>
  <r>
    <n v="2622"/>
    <s v="HOMBRE"/>
    <n v="297056"/>
    <s v="TRABAJADOR INDEPENDIENTE"/>
    <s v="SECTOR PRIVADO"/>
    <s v="SI"/>
    <s v="NO"/>
    <x v="0"/>
    <n v="76"/>
    <n v="-0.44452933701397696"/>
    <s v="NO"/>
    <n v="2.4061710394079663"/>
    <s v="ATIPICO"/>
    <x v="1996"/>
    <n v="76"/>
    <s v="TRABAJADOR INDEPENDIENTE"/>
    <s v="56+"/>
    <s v="1"/>
  </r>
  <r>
    <n v="2623"/>
    <s v="MUJER"/>
    <n v="60000"/>
    <s v="ASALARIADO"/>
    <s v="SECTOR PRIVADO"/>
    <s v="SI"/>
    <s v="SI"/>
    <x v="0"/>
    <n v="35"/>
    <n v="-0.73685858053637965"/>
    <s v="NO"/>
    <n v="-0.48741749375467142"/>
    <s v="NO"/>
    <x v="1049"/>
    <n v="35"/>
    <s v="ASALARIADO"/>
    <s v="26-35"/>
    <s v="1"/>
  </r>
  <r>
    <n v="2624"/>
    <s v="HOMBRE"/>
    <n v="512234.88"/>
    <s v="ASALARIADO"/>
    <s v="SECTOR PRIVADO"/>
    <s v="SI"/>
    <s v="NO"/>
    <x v="0"/>
    <n v="28"/>
    <n v="-0.17917819967766033"/>
    <s v="NO"/>
    <n v="-0.98144480429463388"/>
    <s v="NO"/>
    <x v="1997"/>
    <n v="28"/>
    <s v="ASALARIADO"/>
    <s v="26-35"/>
    <s v="3"/>
  </r>
  <r>
    <n v="2625"/>
    <s v="HOMBRE"/>
    <n v="842310.04"/>
    <s v="ASALARIADO"/>
    <s v="SECTOR PRIVADO"/>
    <s v="SI"/>
    <s v="NO"/>
    <x v="0"/>
    <n v="43"/>
    <n v="0.22785904818080369"/>
    <s v="NO"/>
    <n v="7.7185146862428639E-2"/>
    <s v="NO"/>
    <x v="1998"/>
    <n v="43"/>
    <s v="ASALARIADO"/>
    <s v="36-45"/>
    <s v="4"/>
  </r>
  <r>
    <n v="2626"/>
    <s v="MUJER"/>
    <n v="378558"/>
    <s v="ASALARIADO"/>
    <s v="SECTOR PUBLICO"/>
    <s v="SI"/>
    <s v="NO"/>
    <x v="1"/>
    <n v="34"/>
    <n v="-0.34402389523835064"/>
    <s v="NO"/>
    <n v="-0.55799282383180893"/>
    <s v="NO"/>
    <x v="1999"/>
    <n v="34"/>
    <s v="ASALARIADO"/>
    <s v="26-35"/>
    <s v="2"/>
  </r>
  <r>
    <n v="2627"/>
    <s v="HOMBRE"/>
    <n v="290000"/>
    <s v="ASALARIADO"/>
    <s v="SECTOR PRIVADO"/>
    <s v="SI"/>
    <s v="NO"/>
    <x v="0"/>
    <n v="38"/>
    <n v="-0.4532305516733573"/>
    <s v="NO"/>
    <n v="-0.27569150352325889"/>
    <s v="NO"/>
    <x v="942"/>
    <n v="38"/>
    <s v="ASALARIADO"/>
    <s v="36-45"/>
    <s v="1"/>
  </r>
  <r>
    <n v="2628"/>
    <s v="HOMBRE"/>
    <n v="278030"/>
    <s v="CONVENIOS ESPECIALES DE TRABAJADORES INDEPENDIENTES"/>
    <s v="SECTOR PRIVADO"/>
    <s v="SI"/>
    <s v="NO"/>
    <x v="0"/>
    <n v="43"/>
    <n v="-0.46799154082766331"/>
    <s v="NO"/>
    <n v="7.7185146862428639E-2"/>
    <s v="NO"/>
    <x v="20"/>
    <n v="43"/>
    <s v="CONVENIOS ESPECIALES DE TRABAJADORES INDEPENDIENTES"/>
    <s v="36-45"/>
    <s v="1"/>
  </r>
  <r>
    <n v="2629"/>
    <s v="HOMBRE"/>
    <n v="634725"/>
    <s v="ASALARIADO"/>
    <s v="SECTOR PRIVADO"/>
    <s v="SI"/>
    <s v="NO"/>
    <x v="0"/>
    <n v="34"/>
    <n v="-2.8127628848116561E-2"/>
    <s v="NO"/>
    <n v="-0.55799282383180893"/>
    <s v="NO"/>
    <x v="2000"/>
    <n v="34"/>
    <s v="ASALARIADO"/>
    <s v="26-35"/>
    <s v="3"/>
  </r>
  <r>
    <n v="2630"/>
    <s v="HOMBRE"/>
    <n v="470974.5"/>
    <s v="ASALARIADO"/>
    <s v="SECTOR PRIVADO"/>
    <s v="SI"/>
    <s v="NO"/>
    <x v="0"/>
    <n v="36"/>
    <n v="-0.23005907032783107"/>
    <s v="NO"/>
    <n v="-0.41684216367753391"/>
    <s v="NO"/>
    <x v="2001"/>
    <n v="36"/>
    <s v="ASALARIADO"/>
    <s v="36-45"/>
    <s v="3"/>
  </r>
  <r>
    <n v="2631"/>
    <s v="HOMBRE"/>
    <n v="550590.5"/>
    <s v="ASALARIADO"/>
    <s v="SECTOR PUBLICO"/>
    <s v="SI"/>
    <s v="NO"/>
    <x v="0"/>
    <n v="24"/>
    <n v="-0.13187937838888156"/>
    <s v="NO"/>
    <n v="-1.263746124603184"/>
    <s v="NO"/>
    <x v="939"/>
    <n v="24"/>
    <s v="ASALARIADO"/>
    <s v="18-25"/>
    <s v="3"/>
  </r>
  <r>
    <n v="2632"/>
    <s v="HOMBRE"/>
    <n v="278030"/>
    <s v="CONVENIOS ESPECIALES DE TRABAJADORES INDEPENDIENTES"/>
    <s v="SECTOR PRIVADO"/>
    <s v="SI"/>
    <s v="NO"/>
    <x v="0"/>
    <n v="37"/>
    <n v="-0.46799154082766331"/>
    <s v="NO"/>
    <n v="-0.3462668336003964"/>
    <s v="NO"/>
    <x v="20"/>
    <n v="37"/>
    <s v="CONVENIOS ESPECIALES DE TRABAJADORES INDEPENDIENTES"/>
    <s v="36-45"/>
    <s v="1"/>
  </r>
  <r>
    <n v="2633"/>
    <s v="MUJER"/>
    <n v="278030"/>
    <s v="ASEGURADO VOLUNTARIO"/>
    <s v="SECTOR PRIVADO"/>
    <s v="SI"/>
    <s v="SI"/>
    <x v="0"/>
    <n v="25"/>
    <n v="-0.46799154082766331"/>
    <s v="NO"/>
    <n v="-1.1931707945260464"/>
    <s v="NO"/>
    <x v="20"/>
    <n v="25"/>
    <s v="ASEGURADO VOLUNTARIO"/>
    <s v="18-25"/>
    <s v="1"/>
  </r>
  <r>
    <n v="2634"/>
    <s v="HOMBRE"/>
    <n v="369875"/>
    <s v="ASALARIADO"/>
    <s v="SECTOR PRIVADO"/>
    <s v="SI"/>
    <s v="NO"/>
    <x v="0"/>
    <n v="28"/>
    <n v="-0.35473146991060117"/>
    <s v="NO"/>
    <n v="-0.98144480429463388"/>
    <s v="NO"/>
    <x v="2002"/>
    <n v="28"/>
    <s v="ASALARIADO"/>
    <s v="26-35"/>
    <s v="2"/>
  </r>
  <r>
    <n v="2635"/>
    <s v="MUJER"/>
    <n v="386020"/>
    <s v="ASALARIADO"/>
    <s v="SECTOR PRIVADO"/>
    <s v="SI"/>
    <s v="NO"/>
    <x v="0"/>
    <n v="59"/>
    <n v="-0.33482201544975992"/>
    <s v="NO"/>
    <n v="1.2063904280966287"/>
    <s v="NO"/>
    <x v="2003"/>
    <n v="59"/>
    <s v="ASALARIADO"/>
    <s v="56+"/>
    <s v="2"/>
  </r>
  <r>
    <n v="2636"/>
    <s v="MUJER"/>
    <n v="539036"/>
    <s v="ASALARIADO"/>
    <s v="SECTOR PUBLICO"/>
    <s v="SI"/>
    <s v="NO"/>
    <x v="0"/>
    <n v="32"/>
    <n v="-0.1461279873432198"/>
    <s v="NO"/>
    <n v="-0.69914348398608395"/>
    <s v="NO"/>
    <x v="2004"/>
    <n v="32"/>
    <s v="ASALARIADO"/>
    <s v="26-35"/>
    <s v="3"/>
  </r>
  <r>
    <n v="2637"/>
    <s v="HOMBRE"/>
    <n v="623700"/>
    <s v="ASALARIADO"/>
    <s v="SECTOR PRIVADO"/>
    <s v="SI"/>
    <s v="NO"/>
    <x v="0"/>
    <n v="35"/>
    <n v="-4.1723276753398389E-2"/>
    <s v="NO"/>
    <n v="-0.48741749375467142"/>
    <s v="NO"/>
    <x v="2005"/>
    <n v="35"/>
    <s v="ASALARIADO"/>
    <s v="26-35"/>
    <s v="3"/>
  </r>
  <r>
    <n v="2638"/>
    <s v="HOMBRE"/>
    <n v="302470"/>
    <s v="ASEGURADO VOLUNTARIO"/>
    <s v="SECTOR PRIVADO"/>
    <s v="SI"/>
    <s v="NO"/>
    <x v="0"/>
    <n v="29"/>
    <n v="-0.43785297984760996"/>
    <s v="NO"/>
    <n v="-0.91086947421749642"/>
    <s v="NO"/>
    <x v="793"/>
    <n v="29"/>
    <s v="ASEGURADO VOLUNTARIO"/>
    <s v="26-35"/>
    <s v="2"/>
  </r>
  <r>
    <n v="2639"/>
    <s v="MUJER"/>
    <n v="81757.47"/>
    <s v="ASALARIADO"/>
    <s v="SECTOR PRIVADO"/>
    <s v="SI"/>
    <s v="NO"/>
    <x v="0"/>
    <n v="22"/>
    <n v="-0.71002802258356945"/>
    <s v="NO"/>
    <n v="-1.4048967847574589"/>
    <s v="NO"/>
    <x v="2006"/>
    <n v="22"/>
    <s v="ASALARIADO"/>
    <s v="18-25"/>
    <s v="1"/>
  </r>
  <r>
    <n v="2640"/>
    <s v="HOMBRE"/>
    <n v="703766.13"/>
    <s v="ASALARIADO"/>
    <s v="SECTOR PRIVADO"/>
    <s v="SI"/>
    <s v="NO"/>
    <x v="0"/>
    <n v="45"/>
    <n v="5.701149990134291E-2"/>
    <s v="NO"/>
    <n v="0.21833580701670366"/>
    <s v="NO"/>
    <x v="2007"/>
    <n v="45"/>
    <s v="ASALARIADO"/>
    <s v="36-45"/>
    <s v="4"/>
  </r>
  <r>
    <n v="2641"/>
    <s v="HOMBRE"/>
    <n v="361421"/>
    <s v="TRABAJADOR INDEPENDIENTE"/>
    <s v="SECTOR PRIVADO"/>
    <s v="SI"/>
    <s v="NO"/>
    <x v="0"/>
    <n v="51"/>
    <n v="-0.36515664971933159"/>
    <s v="NO"/>
    <n v="0.64178778747952869"/>
    <s v="NO"/>
    <x v="1410"/>
    <n v="51"/>
    <s v="TRABAJADOR INDEPENDIENTE"/>
    <s v="46-55"/>
    <s v="2"/>
  </r>
  <r>
    <n v="2642"/>
    <s v="MUJER"/>
    <n v="330722.57"/>
    <s v="ASALARIADO"/>
    <s v="SECTOR PRIVADO"/>
    <s v="SI"/>
    <s v="NO"/>
    <x v="0"/>
    <n v="37"/>
    <n v="-0.40301288967624233"/>
    <s v="NO"/>
    <n v="-0.3462668336003964"/>
    <s v="NO"/>
    <x v="2008"/>
    <n v="37"/>
    <s v="ASALARIADO"/>
    <s v="36-45"/>
    <s v="2"/>
  </r>
  <r>
    <n v="2643"/>
    <s v="HOMBRE"/>
    <n v="291514"/>
    <s v="TRABAJADOR INDEPENDIENTE"/>
    <s v="SECTOR PRIVADO"/>
    <s v="SI"/>
    <s v="NO"/>
    <x v="1"/>
    <n v="28"/>
    <n v="-0.4513635393442329"/>
    <s v="NO"/>
    <n v="-0.98144480429463388"/>
    <s v="NO"/>
    <x v="2009"/>
    <n v="28"/>
    <s v="TRABAJADOR INDEPENDIENTE"/>
    <s v="26-35"/>
    <s v="1"/>
  </r>
  <r>
    <n v="2644"/>
    <s v="MUJER"/>
    <n v="199067"/>
    <s v="ASALARIADO"/>
    <s v="SECTOR PUBLICO"/>
    <s v="SI"/>
    <s v="NO"/>
    <x v="1"/>
    <n v="25"/>
    <n v="-0.56536597579771042"/>
    <s v="NO"/>
    <n v="-1.1931707945260464"/>
    <s v="NO"/>
    <x v="2010"/>
    <n v="25"/>
    <s v="ASALARIADO"/>
    <s v="18-25"/>
    <s v="1"/>
  </r>
  <r>
    <n v="2645"/>
    <s v="HOMBRE"/>
    <n v="1461505.5"/>
    <s v="ASALARIADO"/>
    <s v="SECTOR PRIVADO"/>
    <s v="SI"/>
    <s v="NO"/>
    <x v="0"/>
    <n v="46"/>
    <n v="0.99142942992311833"/>
    <s v="NO"/>
    <n v="0.28891113709384114"/>
    <s v="NO"/>
    <x v="2011"/>
    <n v="46"/>
    <s v="ASALARIADO"/>
    <s v="46-55"/>
    <s v="4"/>
  </r>
  <r>
    <n v="2646"/>
    <s v="HOMBRE"/>
    <n v="745392.94"/>
    <s v="ASALARIADO"/>
    <s v="SECTOR PRIVADO"/>
    <s v="SI"/>
    <s v="NO"/>
    <x v="0"/>
    <n v="56"/>
    <n v="0.10834423932810608"/>
    <s v="NO"/>
    <n v="0.99466443786521619"/>
    <s v="NO"/>
    <x v="2012"/>
    <n v="56"/>
    <s v="ASALARIADO"/>
    <s v="56+"/>
    <s v="4"/>
  </r>
  <r>
    <n v="2647"/>
    <s v="HOMBRE"/>
    <n v="297046"/>
    <s v="TRABAJADOR INDEPENDIENTE"/>
    <s v="SECTOR PRIVADO"/>
    <s v="NO"/>
    <s v="NO"/>
    <x v="0"/>
    <n v="58"/>
    <n v="-0.44454166866740574"/>
    <s v="NO"/>
    <n v="1.1358150980194912"/>
    <s v="NO"/>
    <x v="31"/>
    <n v="58"/>
    <s v="TRABAJADOR INDEPENDIENTE"/>
    <s v="56+"/>
    <s v="1"/>
  </r>
  <r>
    <n v="2648"/>
    <s v="MUJER"/>
    <n v="2029604"/>
    <s v="PENSIONADOS EN SU PROPIO SISTEMA"/>
    <s v="SECTOR PUBLICO"/>
    <s v="SI"/>
    <s v="NO"/>
    <x v="0"/>
    <n v="72"/>
    <n v="1.6919888114667692"/>
    <s v="NO"/>
    <n v="2.1238697190994165"/>
    <s v="ATIPICO"/>
    <x v="2013"/>
    <n v="72"/>
    <s v="PENSIONADOS EN SU PROPIO SISTEMA"/>
    <s v="56+"/>
    <s v="4"/>
  </r>
  <r>
    <n v="2649"/>
    <s v="MUJER"/>
    <n v="360000"/>
    <s v="ASALARIADO"/>
    <s v="SECTOR PRIVADO"/>
    <s v="SI"/>
    <s v="NO"/>
    <x v="0"/>
    <n v="30"/>
    <n v="-0.36690897767156788"/>
    <s v="NO"/>
    <n v="-0.84029414414035897"/>
    <s v="NO"/>
    <x v="490"/>
    <n v="30"/>
    <s v="ASALARIADO"/>
    <s v="26-35"/>
    <s v="2"/>
  </r>
  <r>
    <n v="2650"/>
    <s v="HOMBRE"/>
    <n v="300018"/>
    <s v="TRABAJADOR INDEPENDIENTE"/>
    <s v="SECTOR PRIVADO"/>
    <s v="SI"/>
    <s v="NO"/>
    <x v="1"/>
    <n v="62"/>
    <n v="-0.44087670126835837"/>
    <s v="NO"/>
    <n v="1.4181164183280413"/>
    <s v="NO"/>
    <x v="93"/>
    <n v="62"/>
    <s v="TRABAJADOR INDEPENDIENTE"/>
    <s v="56+"/>
    <s v="2"/>
  </r>
  <r>
    <n v="2651"/>
    <s v="MUJER"/>
    <n v="200000"/>
    <s v="ASALARIADO"/>
    <s v="SECTOR PRIVADO"/>
    <s v="SI"/>
    <s v="SI"/>
    <x v="1"/>
    <n v="42"/>
    <n v="-0.56421543253280082"/>
    <s v="NO"/>
    <n v="6.6098167852911317E-3"/>
    <s v="NO"/>
    <x v="358"/>
    <n v="42"/>
    <s v="ASALARIADO"/>
    <s v="36-45"/>
    <s v="1"/>
  </r>
  <r>
    <n v="2652"/>
    <s v="MUJER"/>
    <n v="799000"/>
    <s v="ASALARIADO"/>
    <s v="SECTOR PRIVADO"/>
    <s v="SI"/>
    <s v="NO"/>
    <x v="1"/>
    <n v="24"/>
    <n v="0.17445060785393993"/>
    <s v="NO"/>
    <n v="-1.263746124603184"/>
    <s v="NO"/>
    <x v="2014"/>
    <n v="24"/>
    <s v="ASALARIADO"/>
    <s v="18-25"/>
    <s v="4"/>
  </r>
  <r>
    <n v="2653"/>
    <s v="MUJER"/>
    <n v="397504.45"/>
    <s v="ASALARIADO"/>
    <s v="SECTOR PRIVADO"/>
    <s v="SI"/>
    <s v="NO"/>
    <x v="0"/>
    <n v="22"/>
    <n v="-0.3206597897276906"/>
    <s v="NO"/>
    <n v="-1.4048967847574589"/>
    <s v="NO"/>
    <x v="2015"/>
    <n v="22"/>
    <s v="ASALARIADO"/>
    <s v="18-25"/>
    <s v="2"/>
  </r>
  <r>
    <n v="2654"/>
    <s v="MUJER"/>
    <n v="636889"/>
    <s v="TRABAJADOR INDEPENDIENTE"/>
    <s v="SECTOR PRIVADO"/>
    <s v="SI"/>
    <s v="NO"/>
    <x v="0"/>
    <n v="50"/>
    <n v="-2.5459059046118386E-2"/>
    <s v="NO"/>
    <n v="0.57121245740239113"/>
    <s v="NO"/>
    <x v="928"/>
    <n v="50"/>
    <s v="TRABAJADOR INDEPENDIENTE"/>
    <s v="46-55"/>
    <s v="3"/>
  </r>
  <r>
    <n v="2655"/>
    <s v="HOMBRE"/>
    <n v="360585"/>
    <s v="ASALARIADO"/>
    <s v="SECTOR PRIVADO"/>
    <s v="SI"/>
    <s v="NO"/>
    <x v="0"/>
    <n v="48"/>
    <n v="-0.3661875759459815"/>
    <s v="NO"/>
    <n v="0.43006179724811616"/>
    <s v="NO"/>
    <x v="2016"/>
    <n v="48"/>
    <s v="ASALARIADO"/>
    <s v="46-55"/>
    <s v="2"/>
  </r>
  <r>
    <n v="2656"/>
    <s v="HOMBRE"/>
    <n v="639605"/>
    <s v="ASALARIADO"/>
    <s v="SECTOR PUBLICO"/>
    <s v="SI"/>
    <s v="NO"/>
    <x v="0"/>
    <n v="45"/>
    <n v="-2.2109781974848957E-2"/>
    <s v="NO"/>
    <n v="0.21833580701670366"/>
    <s v="NO"/>
    <x v="2017"/>
    <n v="45"/>
    <s v="ASALARIADO"/>
    <s v="36-45"/>
    <s v="3"/>
  </r>
  <r>
    <n v="2657"/>
    <s v="MUJER"/>
    <n v="1644679"/>
    <s v="ASALARIADO"/>
    <s v="SECTOR PUBLICO"/>
    <s v="SI"/>
    <s v="NO"/>
    <x v="1"/>
    <n v="36"/>
    <n v="1.2173126418576437"/>
    <s v="NO"/>
    <n v="-0.41684216367753391"/>
    <s v="NO"/>
    <x v="2018"/>
    <n v="36"/>
    <s v="ASALARIADO"/>
    <s v="36-45"/>
    <s v="4"/>
  </r>
  <r>
    <n v="2658"/>
    <s v="HOMBRE"/>
    <n v="421650.26"/>
    <s v="ASALARIADO"/>
    <s v="SECTOR PRIVADO"/>
    <s v="SI"/>
    <s v="NO"/>
    <x v="0"/>
    <n v="37"/>
    <n v="-0.29088401365985994"/>
    <s v="NO"/>
    <n v="-0.3462668336003964"/>
    <s v="NO"/>
    <x v="2019"/>
    <n v="37"/>
    <s v="ASALARIADO"/>
    <s v="36-45"/>
    <s v="3"/>
  </r>
  <r>
    <n v="2659"/>
    <s v="HOMBRE"/>
    <n v="678531.4"/>
    <s v="ASALARIADO"/>
    <s v="SECTOR PUBLICO"/>
    <s v="SI"/>
    <s v="NO"/>
    <x v="0"/>
    <n v="48"/>
    <n v="2.589290542834043E-2"/>
    <s v="NO"/>
    <n v="0.43006179724811616"/>
    <s v="NO"/>
    <x v="2020"/>
    <n v="48"/>
    <s v="ASALARIADO"/>
    <s v="46-55"/>
    <s v="3"/>
  </r>
  <r>
    <n v="2660"/>
    <s v="HOMBRE"/>
    <n v="175367.76"/>
    <s v="ASALARIADO"/>
    <s v="SECTOR PRIVADO"/>
    <s v="SI"/>
    <s v="NO"/>
    <x v="0"/>
    <n v="36"/>
    <n v="-0.59459105721836991"/>
    <s v="NO"/>
    <n v="-0.41684216367753391"/>
    <s v="NO"/>
    <x v="2021"/>
    <n v="36"/>
    <s v="ASALARIADO"/>
    <s v="36-45"/>
    <s v="1"/>
  </r>
  <r>
    <n v="2661"/>
    <s v="MUJER"/>
    <n v="522906.95"/>
    <s v="ASALARIADO"/>
    <s v="SECTOR PRIVADO"/>
    <s v="SI"/>
    <s v="SI"/>
    <x v="0"/>
    <n v="37"/>
    <n v="-0.16601777281684207"/>
    <s v="NO"/>
    <n v="-0.3462668336003964"/>
    <s v="NO"/>
    <x v="2022"/>
    <n v="37"/>
    <s v="ASALARIADO"/>
    <s v="36-45"/>
    <s v="3"/>
  </r>
  <r>
    <n v="2662"/>
    <s v="HOMBRE"/>
    <n v="699251.07"/>
    <s v="ASALARIADO"/>
    <s v="SECTOR PRIVADO"/>
    <s v="SI"/>
    <s v="NO"/>
    <x v="0"/>
    <n v="24"/>
    <n v="5.1443684388306848E-2"/>
    <s v="NO"/>
    <n v="-1.263746124603184"/>
    <s v="NO"/>
    <x v="2023"/>
    <n v="24"/>
    <s v="ASALARIADO"/>
    <s v="18-25"/>
    <s v="3"/>
  </r>
  <r>
    <n v="2663"/>
    <s v="MUJER"/>
    <n v="233842.77"/>
    <s v="ASALARIADO"/>
    <s v="SECTOR PRIVADO"/>
    <s v="SI"/>
    <s v="NO"/>
    <x v="0"/>
    <n v="22"/>
    <n v="-0.52248170146165029"/>
    <s v="NO"/>
    <n v="-1.4048967847574589"/>
    <s v="NO"/>
    <x v="2024"/>
    <n v="22"/>
    <s v="ASALARIADO"/>
    <s v="18-25"/>
    <s v="1"/>
  </r>
  <r>
    <n v="2664"/>
    <s v="MUJER"/>
    <n v="297045"/>
    <s v="ASEGURADO VOLUNTARIO"/>
    <s v="SECTOR PRIVADO"/>
    <s v="SI"/>
    <s v="SI"/>
    <x v="0"/>
    <n v="52"/>
    <n v="-0.44454290183274864"/>
    <s v="NO"/>
    <n v="0.71236311755666615"/>
    <s v="NO"/>
    <x v="166"/>
    <n v="52"/>
    <s v="ASEGURADO VOLUNTARIO"/>
    <s v="46-55"/>
    <s v="1"/>
  </r>
  <r>
    <n v="2665"/>
    <s v="HOMBRE"/>
    <n v="385165"/>
    <s v="TRABAJADOR INDEPENDIENTE"/>
    <s v="SECTOR PRIVADO"/>
    <s v="SI"/>
    <s v="NO"/>
    <x v="1"/>
    <n v="71"/>
    <n v="-0.33587637181792462"/>
    <s v="NO"/>
    <n v="2.0532943890222786"/>
    <s v="ATIPICO"/>
    <x v="2025"/>
    <n v="71"/>
    <s v="TRABAJADOR INDEPENDIENTE"/>
    <s v="56+"/>
    <s v="2"/>
  </r>
  <r>
    <n v="2666"/>
    <s v="HOMBRE"/>
    <n v="405573.35"/>
    <s v="ASALARIADO"/>
    <s v="SECTOR PRIVADO"/>
    <s v="SI"/>
    <s v="NO"/>
    <x v="0"/>
    <n v="24"/>
    <n v="-0.31070950189250435"/>
    <s v="NO"/>
    <n v="-1.263746124603184"/>
    <s v="NO"/>
    <x v="2026"/>
    <n v="24"/>
    <s v="ASALARIADO"/>
    <s v="18-25"/>
    <s v="2"/>
  </r>
  <r>
    <n v="2667"/>
    <s v="HOMBRE"/>
    <n v="299441"/>
    <s v="TRABAJADOR INDEPENDIENTE"/>
    <s v="SECTOR PRIVADO"/>
    <s v="SI"/>
    <s v="NO"/>
    <x v="0"/>
    <n v="61"/>
    <n v="-0.4415882376712017"/>
    <s v="NO"/>
    <n v="1.3475410882509038"/>
    <s v="NO"/>
    <x v="142"/>
    <n v="61"/>
    <s v="TRABAJADOR INDEPENDIENTE"/>
    <s v="56+"/>
    <s v="1"/>
  </r>
  <r>
    <n v="2668"/>
    <s v="HOMBRE"/>
    <n v="410402"/>
    <s v="ASALARIADO"/>
    <s v="SECTOR PRIVADO"/>
    <s v="SI"/>
    <s v="NO"/>
    <x v="0"/>
    <n v="45"/>
    <n v="-0.30475497805959378"/>
    <s v="NO"/>
    <n v="0.21833580701670366"/>
    <s v="NO"/>
    <x v="2027"/>
    <n v="45"/>
    <s v="ASALARIADO"/>
    <s v="36-45"/>
    <s v="3"/>
  </r>
  <r>
    <n v="2669"/>
    <s v="HOMBRE"/>
    <n v="516112.73"/>
    <s v="ASALARIADO"/>
    <s v="SECTOR PRIVADO"/>
    <s v="SI"/>
    <s v="NO"/>
    <x v="0"/>
    <n v="27"/>
    <n v="-0.17439616945276265"/>
    <s v="NO"/>
    <n v="-1.0520201343717714"/>
    <s v="NO"/>
    <x v="2028"/>
    <n v="27"/>
    <s v="ASALARIADO"/>
    <s v="26-35"/>
    <s v="3"/>
  </r>
  <r>
    <n v="2670"/>
    <s v="HOMBRE"/>
    <n v="356686.25"/>
    <s v="ASALARIADO"/>
    <s v="SECTOR PRIVADO"/>
    <s v="SI"/>
    <s v="NO"/>
    <x v="0"/>
    <n v="38"/>
    <n v="-0.37099537932654547"/>
    <s v="NO"/>
    <n v="-0.27569150352325889"/>
    <s v="NO"/>
    <x v="2029"/>
    <n v="38"/>
    <s v="ASALARIADO"/>
    <s v="36-45"/>
    <s v="2"/>
  </r>
  <r>
    <n v="2671"/>
    <s v="MUJER"/>
    <n v="1794936"/>
    <s v="ASALARIADO"/>
    <s v="SECTOR PRIVADO"/>
    <s v="SI"/>
    <s v="NO"/>
    <x v="0"/>
    <n v="29"/>
    <n v="1.4026043667831705"/>
    <s v="NO"/>
    <n v="-0.91086947421749642"/>
    <s v="NO"/>
    <x v="2030"/>
    <n v="29"/>
    <s v="ASALARIADO"/>
    <s v="26-35"/>
    <s v="4"/>
  </r>
  <r>
    <n v="2672"/>
    <s v="HOMBRE"/>
    <n v="68371.649999999994"/>
    <s v="ASALARIADO"/>
    <s v="SECTOR PUBLICO"/>
    <s v="SI"/>
    <s v="NO"/>
    <x v="0"/>
    <n v="42"/>
    <n v="-0.72653495189363559"/>
    <s v="NO"/>
    <n v="6.6098167852911317E-3"/>
    <s v="NO"/>
    <x v="2031"/>
    <n v="42"/>
    <s v="ASALARIADO"/>
    <s v="36-45"/>
    <s v="1"/>
  </r>
  <r>
    <n v="2673"/>
    <s v="HOMBRE"/>
    <n v="186718"/>
    <s v="ASALARIADO"/>
    <s v="SECTOR PRIVADO"/>
    <s v="SI"/>
    <s v="NO"/>
    <x v="0"/>
    <n v="31"/>
    <n v="-0.58059433461696897"/>
    <s v="NO"/>
    <n v="-0.7697188140632214"/>
    <s v="NO"/>
    <x v="2032"/>
    <n v="31"/>
    <s v="ASALARIADO"/>
    <s v="26-35"/>
    <s v="1"/>
  </r>
  <r>
    <n v="2674"/>
    <s v="HOMBRE"/>
    <n v="399603.16"/>
    <s v="ASALARIADO"/>
    <s v="SECTOR PRIVADO"/>
    <s v="SI"/>
    <s v="NO"/>
    <x v="0"/>
    <n v="43"/>
    <n v="-0.3180717332909293"/>
    <s v="NO"/>
    <n v="7.7185146862428639E-2"/>
    <s v="NO"/>
    <x v="2033"/>
    <n v="43"/>
    <s v="ASALARIADO"/>
    <s v="36-45"/>
    <s v="2"/>
  </r>
  <r>
    <n v="2675"/>
    <s v="MUJER"/>
    <n v="354822.98"/>
    <s v="PENSIONADOS EN SU PROPIO SISTEMA"/>
    <s v="SECTOR PUBLICO"/>
    <s v="SI"/>
    <s v="NO"/>
    <x v="0"/>
    <n v="75"/>
    <n v="-0.37329309931497856"/>
    <s v="NO"/>
    <n v="2.3355957093308288"/>
    <s v="ATIPICO"/>
    <x v="2034"/>
    <n v="75"/>
    <s v="PENSIONADOS EN SU PROPIO SISTEMA"/>
    <s v="56+"/>
    <s v="2"/>
  </r>
  <r>
    <n v="2676"/>
    <s v="MUJER"/>
    <n v="425829.6"/>
    <s v="ASALARIADO"/>
    <s v="SECTOR PRIVADO"/>
    <s v="SI"/>
    <s v="NO"/>
    <x v="0"/>
    <n v="19"/>
    <n v="-0.28573019641573655"/>
    <s v="NO"/>
    <n v="-1.6166227749888715"/>
    <s v="NO"/>
    <x v="2035"/>
    <n v="19"/>
    <s v="ASALARIADO"/>
    <s v="18-25"/>
    <s v="3"/>
  </r>
  <r>
    <n v="2677"/>
    <s v="HOMBRE"/>
    <n v="452229"/>
    <s v="TRABAJADOR INDEPENDIENTE"/>
    <s v="SECTOR PRIVADO"/>
    <s v="SI"/>
    <s v="NO"/>
    <x v="0"/>
    <n v="34"/>
    <n v="-0.25317537126283884"/>
    <s v="NO"/>
    <n v="-0.55799282383180893"/>
    <s v="NO"/>
    <x v="2036"/>
    <n v="34"/>
    <s v="TRABAJADOR INDEPENDIENTE"/>
    <s v="26-35"/>
    <s v="3"/>
  </r>
  <r>
    <n v="2678"/>
    <s v="HOMBRE"/>
    <n v="315605"/>
    <s v="ASEGURADO VOLUNTARIO"/>
    <s v="SECTOR PRIVADO"/>
    <s v="SI"/>
    <s v="NO"/>
    <x v="0"/>
    <n v="58"/>
    <n v="-0.42165535306884561"/>
    <s v="NO"/>
    <n v="1.1358150980194912"/>
    <s v="NO"/>
    <x v="2037"/>
    <n v="58"/>
    <s v="ASEGURADO VOLUNTARIO"/>
    <s v="56+"/>
    <s v="2"/>
  </r>
  <r>
    <n v="2679"/>
    <s v="MUJER"/>
    <n v="749235.3"/>
    <s v="ASALARIADO"/>
    <s v="SECTOR PRIVADO"/>
    <s v="SI"/>
    <s v="NO"/>
    <x v="0"/>
    <n v="40"/>
    <n v="0.113082504514985"/>
    <s v="NO"/>
    <n v="-0.13454084336898386"/>
    <s v="NO"/>
    <x v="2038"/>
    <n v="40"/>
    <s v="ASALARIADO"/>
    <s v="36-45"/>
    <s v="4"/>
  </r>
  <r>
    <n v="2680"/>
    <s v="HOMBRE"/>
    <n v="366495.32"/>
    <s v="ASALARIADO"/>
    <s v="SECTOR PRIVADO"/>
    <s v="SI"/>
    <s v="NO"/>
    <x v="0"/>
    <n v="22"/>
    <n v="-0.35889917415663503"/>
    <s v="NO"/>
    <n v="-1.4048967847574589"/>
    <s v="NO"/>
    <x v="2039"/>
    <n v="22"/>
    <s v="ASALARIADO"/>
    <s v="18-25"/>
    <s v="2"/>
  </r>
  <r>
    <n v="2681"/>
    <s v="HOMBRE"/>
    <n v="80000"/>
    <s v="ASALARIADO"/>
    <s v="SECTOR PRIVADO"/>
    <s v="SI"/>
    <s v="SI"/>
    <x v="0"/>
    <n v="21"/>
    <n v="-0.71219527367872548"/>
    <s v="NO"/>
    <n v="-1.4754721148345964"/>
    <s v="NO"/>
    <x v="2040"/>
    <n v="21"/>
    <s v="ASALARIADO"/>
    <s v="18-25"/>
    <s v="1"/>
  </r>
  <r>
    <n v="2682"/>
    <s v="HOMBRE"/>
    <n v="316964.69"/>
    <s v="ASALARIADO"/>
    <s v="SECTOR PRIVADO"/>
    <s v="SI"/>
    <s v="NO"/>
    <x v="0"/>
    <n v="20"/>
    <n v="-0.41997863048378142"/>
    <s v="NO"/>
    <n v="-1.5460474449117341"/>
    <s v="NO"/>
    <x v="396"/>
    <n v="20"/>
    <s v="ASALARIADO"/>
    <s v="18-25"/>
    <s v="2"/>
  </r>
  <r>
    <n v="2683"/>
    <s v="MUJER"/>
    <n v="370500"/>
    <s v="ASALARIADO"/>
    <s v="SECTOR PRIVADO"/>
    <s v="SI"/>
    <s v="NO"/>
    <x v="0"/>
    <n v="28"/>
    <n v="-0.35396074157129948"/>
    <s v="NO"/>
    <n v="-0.98144480429463388"/>
    <s v="NO"/>
    <x v="2041"/>
    <n v="28"/>
    <s v="ASALARIADO"/>
    <s v="26-35"/>
    <s v="2"/>
  </r>
  <r>
    <n v="2684"/>
    <s v="HOMBRE"/>
    <n v="1081709.6000000001"/>
    <s v="ASALARIADO"/>
    <s v="SECTOR PUBLICO"/>
    <s v="SI"/>
    <s v="NO"/>
    <x v="0"/>
    <n v="59"/>
    <n v="0.52307828867417261"/>
    <s v="NO"/>
    <n v="1.2063904280966287"/>
    <s v="NO"/>
    <x v="2042"/>
    <n v="59"/>
    <s v="ASALARIADO"/>
    <s v="56+"/>
    <s v="4"/>
  </r>
  <r>
    <n v="2685"/>
    <s v="MUJER"/>
    <n v="698426.7"/>
    <s v="ASALARIADO"/>
    <s v="SECTOR PUBLICO"/>
    <s v="SI"/>
    <s v="NO"/>
    <x v="0"/>
    <n v="35"/>
    <n v="5.0427099874594643E-2"/>
    <s v="NO"/>
    <n v="-0.48741749375467142"/>
    <s v="NO"/>
    <x v="2043"/>
    <n v="35"/>
    <s v="ASALARIADO"/>
    <s v="26-35"/>
    <s v="3"/>
  </r>
  <r>
    <n v="2686"/>
    <s v="HOMBRE"/>
    <n v="431290"/>
    <s v="ASALARIADO"/>
    <s v="SECTOR PRIVADO"/>
    <s v="SI"/>
    <s v="NO"/>
    <x v="0"/>
    <n v="60"/>
    <n v="-0.27899662037745981"/>
    <s v="NO"/>
    <n v="1.2769657581737661"/>
    <s v="NO"/>
    <x v="2044"/>
    <n v="60"/>
    <s v="ASALARIADO"/>
    <s v="56+"/>
    <s v="3"/>
  </r>
  <r>
    <n v="2687"/>
    <s v="HOMBRE"/>
    <n v="297045"/>
    <s v="ASEGURADO VOLUNTARIO"/>
    <s v="SECTOR PRIVADO"/>
    <s v="SI"/>
    <s v="NO"/>
    <x v="0"/>
    <n v="51"/>
    <n v="-0.44454290183274864"/>
    <s v="NO"/>
    <n v="0.64178778747952869"/>
    <s v="NO"/>
    <x v="166"/>
    <n v="51"/>
    <s v="ASEGURADO VOLUNTARIO"/>
    <s v="46-55"/>
    <s v="1"/>
  </r>
  <r>
    <n v="2688"/>
    <s v="HOMBRE"/>
    <n v="610312"/>
    <s v="ASALARIADO"/>
    <s v="SECTOR PRIVADO"/>
    <s v="SI"/>
    <s v="NO"/>
    <x v="0"/>
    <n v="33"/>
    <n v="-5.8232894363912054E-2"/>
    <s v="NO"/>
    <n v="-0.62856815390894638"/>
    <s v="NO"/>
    <x v="2045"/>
    <n v="33"/>
    <s v="ASALARIADO"/>
    <s v="26-35"/>
    <s v="3"/>
  </r>
  <r>
    <n v="2689"/>
    <s v="MUJER"/>
    <n v="550022"/>
    <s v="ASALARIADO"/>
    <s v="SECTOR PRIVADO"/>
    <s v="SI"/>
    <s v="SI"/>
    <x v="0"/>
    <n v="29"/>
    <n v="-0.13258043288631038"/>
    <s v="NO"/>
    <n v="-0.91086947421749642"/>
    <s v="NO"/>
    <x v="2046"/>
    <n v="29"/>
    <s v="ASALARIADO"/>
    <s v="26-35"/>
    <s v="3"/>
  </r>
  <r>
    <n v="2690"/>
    <s v="MUJER"/>
    <n v="1264065"/>
    <s v="ASALARIADO"/>
    <s v="SECTOR PUBLICO"/>
    <s v="SI"/>
    <s v="NO"/>
    <x v="0"/>
    <n v="49"/>
    <n v="0.74795264804168549"/>
    <s v="NO"/>
    <n v="0.50063712732525367"/>
    <s v="NO"/>
    <x v="2047"/>
    <n v="49"/>
    <s v="ASALARIADO"/>
    <s v="46-55"/>
    <s v="4"/>
  </r>
  <r>
    <n v="2691"/>
    <s v="MUJER"/>
    <n v="911982.5"/>
    <s v="ASALARIADO"/>
    <s v="SECTOR PUBLICO"/>
    <s v="SI"/>
    <s v="NO"/>
    <x v="0"/>
    <n v="29"/>
    <n v="0.31377671120618522"/>
    <s v="NO"/>
    <n v="-0.91086947421749642"/>
    <s v="NO"/>
    <x v="2048"/>
    <n v="29"/>
    <s v="ASALARIADO"/>
    <s v="26-35"/>
    <s v="4"/>
  </r>
  <r>
    <n v="2692"/>
    <s v="HOMBRE"/>
    <n v="40800"/>
    <s v="ASALARIADO"/>
    <s v="SECTOR PRIVADO"/>
    <s v="SI"/>
    <s v="NO"/>
    <x v="0"/>
    <n v="25"/>
    <n v="-0.76053535511972759"/>
    <s v="NO"/>
    <n v="-1.1931707945260464"/>
    <s v="NO"/>
    <x v="2049"/>
    <n v="25"/>
    <s v="ASALARIADO"/>
    <s v="18-25"/>
    <s v="1"/>
  </r>
  <r>
    <n v="2693"/>
    <s v="HOMBRE"/>
    <n v="278030"/>
    <s v="CONVENIOS ESPECIALES DE TRABAJADORES INDEPENDIENTES"/>
    <s v="SECTOR PRIVADO"/>
    <s v="SI"/>
    <s v="NO"/>
    <x v="0"/>
    <n v="35"/>
    <n v="-0.46799154082766331"/>
    <s v="NO"/>
    <n v="-0.48741749375467142"/>
    <s v="NO"/>
    <x v="20"/>
    <n v="35"/>
    <s v="CONVENIOS ESPECIALES DE TRABAJADORES INDEPENDIENTES"/>
    <s v="26-35"/>
    <s v="1"/>
  </r>
  <r>
    <n v="2694"/>
    <s v="MUJER"/>
    <n v="439474"/>
    <s v="ASALARIADO"/>
    <s v="SECTOR PUBLICO"/>
    <s v="SI"/>
    <s v="NO"/>
    <x v="1"/>
    <n v="57"/>
    <n v="-0.26890439521130777"/>
    <s v="NO"/>
    <n v="1.0652397679423538"/>
    <s v="NO"/>
    <x v="2050"/>
    <n v="57"/>
    <s v="ASALARIADO"/>
    <s v="56+"/>
    <s v="3"/>
  </r>
  <r>
    <n v="2695"/>
    <s v="HOMBRE"/>
    <n v="3500000"/>
    <s v="ASALARIADO"/>
    <s v="SECTOR PRIVADO"/>
    <s v="SI"/>
    <s v="NO"/>
    <x v="0"/>
    <n v="60"/>
    <n v="3.5052301989801284"/>
    <s v="ATIPICO"/>
    <n v="1.2769657581737661"/>
    <s v="NO"/>
    <x v="2051"/>
    <n v="60"/>
    <s v="ASALARIADO"/>
    <s v="56+"/>
    <s v="4"/>
  </r>
  <r>
    <n v="2696"/>
    <s v="HOMBRE"/>
    <n v="517500"/>
    <s v="ASALARIADO"/>
    <s v="SECTOR PRIVADO"/>
    <s v="SI"/>
    <s v="NO"/>
    <x v="0"/>
    <n v="31"/>
    <n v="-0.17268543616754176"/>
    <s v="NO"/>
    <n v="-0.7697188140632214"/>
    <s v="NO"/>
    <x v="2052"/>
    <n v="31"/>
    <s v="ASALARIADO"/>
    <s v="26-35"/>
    <s v="3"/>
  </r>
  <r>
    <n v="2697"/>
    <s v="MUJER"/>
    <n v="376000"/>
    <s v="ASALARIADO"/>
    <s v="SECTOR PRIVADO"/>
    <s v="SI"/>
    <s v="NO"/>
    <x v="0"/>
    <n v="32"/>
    <n v="-0.34717833218544464"/>
    <s v="NO"/>
    <n v="-0.69914348398608395"/>
    <s v="NO"/>
    <x v="2053"/>
    <n v="32"/>
    <s v="ASALARIADO"/>
    <s v="26-35"/>
    <s v="2"/>
  </r>
  <r>
    <n v="2698"/>
    <s v="HOMBRE"/>
    <n v="297230"/>
    <s v="ASALARIADO"/>
    <s v="SECTOR PRIVADO"/>
    <s v="SI"/>
    <s v="NO"/>
    <x v="0"/>
    <n v="24"/>
    <n v="-0.44431476624431537"/>
    <s v="NO"/>
    <n v="-1.263746124603184"/>
    <s v="NO"/>
    <x v="2054"/>
    <n v="24"/>
    <s v="ASALARIADO"/>
    <s v="18-25"/>
    <s v="1"/>
  </r>
  <r>
    <n v="2699"/>
    <s v="MUJER"/>
    <n v="300000"/>
    <s v="ASALARIADO"/>
    <s v="SECTOR PRIVADO"/>
    <s v="SI"/>
    <s v="NO"/>
    <x v="0"/>
    <n v="32"/>
    <n v="-0.44089889824453027"/>
    <s v="NO"/>
    <n v="-0.69914348398608395"/>
    <s v="NO"/>
    <x v="51"/>
    <n v="32"/>
    <s v="ASALARIADO"/>
    <s v="26-35"/>
    <s v="2"/>
  </r>
  <r>
    <n v="2700"/>
    <s v="MUJER"/>
    <n v="430103.9"/>
    <s v="ASALARIADO"/>
    <s v="SECTOR PRIVADO"/>
    <s v="SI"/>
    <s v="NO"/>
    <x v="0"/>
    <n v="22"/>
    <n v="-0.28045927779065294"/>
    <s v="NO"/>
    <n v="-1.4048967847574589"/>
    <s v="NO"/>
    <x v="2055"/>
    <n v="22"/>
    <s v="ASALARIADO"/>
    <s v="18-25"/>
    <s v="3"/>
  </r>
  <r>
    <n v="2701"/>
    <s v="HOMBRE"/>
    <n v="858401"/>
    <s v="ASALARIADO"/>
    <s v="SECTOR PRIVADO"/>
    <s v="SI"/>
    <s v="NO"/>
    <x v="0"/>
    <n v="32"/>
    <n v="0.24770186238651554"/>
    <s v="NO"/>
    <n v="-0.69914348398608395"/>
    <s v="NO"/>
    <x v="2056"/>
    <n v="32"/>
    <s v="ASALARIADO"/>
    <s v="26-35"/>
    <s v="4"/>
  </r>
  <r>
    <n v="2702"/>
    <s v="MUJER"/>
    <n v="1452304"/>
    <s v="PENSIONADOS EN SU PROPIO SISTEMA"/>
    <s v="SECTOR PUBLICO"/>
    <s v="SI"/>
    <s v="NO"/>
    <x v="0"/>
    <n v="60"/>
    <n v="0.98008245902058311"/>
    <s v="NO"/>
    <n v="1.2769657581737661"/>
    <s v="NO"/>
    <x v="2057"/>
    <n v="60"/>
    <s v="PENSIONADOS EN SU PROPIO SISTEMA"/>
    <s v="56+"/>
    <s v="4"/>
  </r>
  <r>
    <n v="2703"/>
    <s v="MUJER"/>
    <n v="358838"/>
    <s v="ASALARIADO"/>
    <s v="SECTOR PUBLICO"/>
    <s v="SI"/>
    <s v="NO"/>
    <x v="0"/>
    <n v="38"/>
    <n v="-0.36834191579999759"/>
    <s v="NO"/>
    <n v="-0.27569150352325889"/>
    <s v="NO"/>
    <x v="2058"/>
    <n v="38"/>
    <s v="ASALARIADO"/>
    <s v="36-45"/>
    <s v="2"/>
  </r>
  <r>
    <n v="2704"/>
    <s v="HOMBRE"/>
    <n v="356903.47"/>
    <s v="ASALARIADO"/>
    <s v="SECTOR PRIVADO"/>
    <s v="SI"/>
    <s v="NO"/>
    <x v="0"/>
    <n v="49"/>
    <n v="-0.37072751115076452"/>
    <s v="NO"/>
    <n v="0.50063712732525367"/>
    <s v="NO"/>
    <x v="2059"/>
    <n v="49"/>
    <s v="ASALARIADO"/>
    <s v="46-55"/>
    <s v="2"/>
  </r>
  <r>
    <n v="2705"/>
    <s v="HOMBRE"/>
    <n v="300018"/>
    <s v="TRABAJADOR INDEPENDIENTE"/>
    <s v="SECTOR PRIVADO"/>
    <s v="SI"/>
    <s v="NO"/>
    <x v="0"/>
    <n v="39"/>
    <n v="-0.44087670126835837"/>
    <s v="NO"/>
    <n v="-0.20511617344612137"/>
    <s v="NO"/>
    <x v="93"/>
    <n v="39"/>
    <s v="TRABAJADOR INDEPENDIENTE"/>
    <s v="36-45"/>
    <s v="2"/>
  </r>
  <r>
    <n v="2706"/>
    <s v="MUJER"/>
    <n v="1061946.5"/>
    <s v="ASALARIADO"/>
    <s v="SECTOR PUBLICO"/>
    <s v="SI"/>
    <s v="NO"/>
    <x v="0"/>
    <n v="29"/>
    <n v="0.49870711868624734"/>
    <s v="NO"/>
    <n v="-0.91086947421749642"/>
    <s v="NO"/>
    <x v="2060"/>
    <n v="29"/>
    <s v="ASALARIADO"/>
    <s v="26-35"/>
    <s v="4"/>
  </r>
  <r>
    <n v="2707"/>
    <s v="HOMBRE"/>
    <n v="795975.32"/>
    <s v="ASALARIADO"/>
    <s v="SECTOR PUBLICO"/>
    <s v="SI"/>
    <s v="NO"/>
    <x v="0"/>
    <n v="38"/>
    <n v="0.17072067730462939"/>
    <s v="NO"/>
    <n v="-0.27569150352325889"/>
    <s v="NO"/>
    <x v="2061"/>
    <n v="38"/>
    <s v="ASALARIADO"/>
    <s v="36-45"/>
    <s v="4"/>
  </r>
  <r>
    <n v="2708"/>
    <s v="HOMBRE"/>
    <n v="385200.2"/>
    <s v="ASALARIADO"/>
    <s v="SECTOR PRIVADO"/>
    <s v="SI"/>
    <s v="NO"/>
    <x v="0"/>
    <n v="27"/>
    <n v="-0.33583296439785515"/>
    <s v="NO"/>
    <n v="-1.0520201343717714"/>
    <s v="NO"/>
    <x v="2062"/>
    <n v="27"/>
    <s v="ASALARIADO"/>
    <s v="26-35"/>
    <s v="2"/>
  </r>
  <r>
    <n v="2709"/>
    <s v="HOMBRE"/>
    <n v="507944"/>
    <s v="TRABAJADOR INDEPENDIENTE"/>
    <s v="SECTOR PRIVADO"/>
    <s v="SI"/>
    <s v="SI"/>
    <x v="1"/>
    <n v="54"/>
    <n v="-0.18446956418412888"/>
    <s v="NO"/>
    <n v="0.85351377771094117"/>
    <s v="NO"/>
    <x v="2063"/>
    <n v="54"/>
    <s v="TRABAJADOR INDEPENDIENTE"/>
    <s v="46-55"/>
    <s v="3"/>
  </r>
  <r>
    <n v="2710"/>
    <s v="HOMBRE"/>
    <n v="1196608"/>
    <s v="ASALARIADO"/>
    <s v="SECTOR PRIVADO"/>
    <s v="SI"/>
    <s v="NO"/>
    <x v="0"/>
    <n v="33"/>
    <n v="0.66476701350684686"/>
    <s v="NO"/>
    <n v="-0.62856815390894638"/>
    <s v="NO"/>
    <x v="2064"/>
    <n v="33"/>
    <s v="ASALARIADO"/>
    <s v="26-35"/>
    <s v="4"/>
  </r>
  <r>
    <n v="2711"/>
    <s v="HOMBRE"/>
    <n v="388315.75"/>
    <s v="ASALARIADO"/>
    <s v="SECTOR PRIVADO"/>
    <s v="SI"/>
    <s v="NO"/>
    <x v="0"/>
    <n v="59"/>
    <n v="-0.33199097611383693"/>
    <s v="NO"/>
    <n v="1.2063904280966287"/>
    <s v="NO"/>
    <x v="2065"/>
    <n v="59"/>
    <s v="ASALARIADO"/>
    <s v="56+"/>
    <s v="2"/>
  </r>
  <r>
    <n v="2712"/>
    <s v="MUJER"/>
    <n v="2109522.85"/>
    <s v="ASALARIADO"/>
    <s v="SECTOR PUBLICO"/>
    <s v="SI"/>
    <s v="NO"/>
    <x v="0"/>
    <n v="45"/>
    <n v="1.7905419675298109"/>
    <s v="NO"/>
    <n v="0.21833580701670366"/>
    <s v="NO"/>
    <x v="2066"/>
    <n v="45"/>
    <s v="ASALARIADO"/>
    <s v="36-45"/>
    <s v="4"/>
  </r>
  <r>
    <n v="2713"/>
    <s v="HOMBRE"/>
    <n v="297046"/>
    <s v="ASEGURADO VOLUNTARIO"/>
    <s v="SECTOR PRIVADO"/>
    <s v="SI"/>
    <s v="SI"/>
    <x v="1"/>
    <n v="46"/>
    <n v="-0.44454166866740574"/>
    <s v="NO"/>
    <n v="0.28891113709384114"/>
    <s v="NO"/>
    <x v="31"/>
    <n v="46"/>
    <s v="ASEGURADO VOLUNTARIO"/>
    <s v="46-55"/>
    <s v="1"/>
  </r>
  <r>
    <n v="2714"/>
    <s v="HOMBRE"/>
    <n v="389232"/>
    <s v="ASALARIADO"/>
    <s v="SECTOR PRIVADO"/>
    <s v="SI"/>
    <s v="NO"/>
    <x v="0"/>
    <n v="39"/>
    <n v="-0.33086108836842065"/>
    <s v="NO"/>
    <n v="-0.20511617344612137"/>
    <s v="NO"/>
    <x v="2067"/>
    <n v="39"/>
    <s v="ASALARIADO"/>
    <s v="36-45"/>
    <s v="2"/>
  </r>
  <r>
    <n v="2715"/>
    <s v="MUJER"/>
    <n v="746903"/>
    <s v="ASALARIADO"/>
    <s v="SECTOR PUBLICO"/>
    <s v="SI"/>
    <s v="NO"/>
    <x v="1"/>
    <n v="31"/>
    <n v="0.11020639298577961"/>
    <s v="NO"/>
    <n v="-0.7697188140632214"/>
    <s v="NO"/>
    <x v="2068"/>
    <n v="31"/>
    <s v="ASALARIADO"/>
    <s v="26-35"/>
    <s v="4"/>
  </r>
  <r>
    <n v="2716"/>
    <s v="HOMBRE"/>
    <n v="362250"/>
    <s v="ASALARIADO"/>
    <s v="SECTOR PRIVADO"/>
    <s v="SI"/>
    <s v="NO"/>
    <x v="0"/>
    <n v="44"/>
    <n v="-0.36413435565008184"/>
    <s v="NO"/>
    <n v="0.14776047693956615"/>
    <s v="NO"/>
    <x v="2069"/>
    <n v="44"/>
    <s v="ASALARIADO"/>
    <s v="36-45"/>
    <s v="2"/>
  </r>
  <r>
    <n v="2717"/>
    <s v="HOMBRE"/>
    <n v="278030"/>
    <s v="CONVENIOS ESPECIALES DE TRABAJADORES INDEPENDIENTES"/>
    <s v="SECTOR PRIVADO"/>
    <s v="SI"/>
    <s v="NO"/>
    <x v="0"/>
    <n v="30"/>
    <n v="-0.46799154082766331"/>
    <s v="NO"/>
    <n v="-0.84029414414035897"/>
    <s v="NO"/>
    <x v="20"/>
    <n v="30"/>
    <s v="CONVENIOS ESPECIALES DE TRABAJADORES INDEPENDIENTES"/>
    <s v="26-35"/>
    <s v="1"/>
  </r>
  <r>
    <n v="2718"/>
    <s v="MUJER"/>
    <n v="250000"/>
    <s v="ASALARIADO"/>
    <s v="SECTOR PRIVADO"/>
    <s v="SI"/>
    <s v="SI"/>
    <x v="1"/>
    <n v="54"/>
    <n v="-0.50255716538866557"/>
    <s v="NO"/>
    <n v="0.85351377771094117"/>
    <s v="NO"/>
    <x v="654"/>
    <n v="54"/>
    <s v="ASALARIADO"/>
    <s v="46-55"/>
    <s v="1"/>
  </r>
  <r>
    <n v="2719"/>
    <s v="MUJER"/>
    <n v="297046"/>
    <s v="ASEGURADO VOLUNTARIO"/>
    <s v="SECTOR PRIVADO"/>
    <s v="SI"/>
    <s v="SI"/>
    <x v="0"/>
    <n v="44"/>
    <n v="-0.44454166866740574"/>
    <s v="NO"/>
    <n v="0.14776047693956615"/>
    <s v="NO"/>
    <x v="31"/>
    <n v="44"/>
    <s v="ASEGURADO VOLUNTARIO"/>
    <s v="36-45"/>
    <s v="1"/>
  </r>
  <r>
    <n v="2720"/>
    <s v="MUJER"/>
    <n v="120000"/>
    <s v="ASALARIADO"/>
    <s v="SECTOR PRIVADO"/>
    <s v="SI"/>
    <s v="NO"/>
    <x v="1"/>
    <n v="55"/>
    <n v="-0.66286865996341726"/>
    <s v="NO"/>
    <n v="0.92408910778807873"/>
    <s v="NO"/>
    <x v="1204"/>
    <n v="55"/>
    <s v="ASALARIADO"/>
    <s v="46-55"/>
    <s v="1"/>
  </r>
  <r>
    <n v="2721"/>
    <s v="MUJER"/>
    <n v="315617"/>
    <s v="ASEGURADO VOLUNTARIO"/>
    <s v="SECTOR PRIVADO"/>
    <s v="SI"/>
    <s v="NO"/>
    <x v="0"/>
    <n v="65"/>
    <n v="-0.42164055508473103"/>
    <s v="NO"/>
    <n v="1.6298424085594538"/>
    <s v="NO"/>
    <x v="727"/>
    <n v="65"/>
    <s v="ASEGURADO VOLUNTARIO"/>
    <s v="56+"/>
    <s v="2"/>
  </r>
  <r>
    <n v="2722"/>
    <s v="HOMBRE"/>
    <n v="1034183.15"/>
    <s v="ASALARIADO"/>
    <s v="SECTOR PRIVADO"/>
    <s v="SI"/>
    <s v="NO"/>
    <x v="0"/>
    <n v="28"/>
    <n v="0.46447031766392477"/>
    <s v="NO"/>
    <n v="-0.98144480429463388"/>
    <s v="NO"/>
    <x v="2070"/>
    <n v="28"/>
    <s v="ASALARIADO"/>
    <s v="26-35"/>
    <s v="4"/>
  </r>
  <r>
    <n v="2723"/>
    <s v="HOMBRE"/>
    <n v="484022.45"/>
    <s v="ASALARIADO"/>
    <s v="SECTOR PRIVADO"/>
    <s v="SI"/>
    <s v="NO"/>
    <x v="0"/>
    <n v="42"/>
    <n v="-0.21396879059216467"/>
    <s v="NO"/>
    <n v="6.6098167852911317E-3"/>
    <s v="NO"/>
    <x v="2071"/>
    <n v="42"/>
    <s v="ASALARIADO"/>
    <s v="36-45"/>
    <s v="3"/>
  </r>
  <r>
    <n v="2724"/>
    <s v="MUJER"/>
    <n v="200000"/>
    <s v="ASALARIADO"/>
    <s v="SECTOR PRIVADO"/>
    <s v="SI"/>
    <s v="SI"/>
    <x v="0"/>
    <n v="53"/>
    <n v="-0.56421543253280082"/>
    <s v="NO"/>
    <n v="0.78293844763380371"/>
    <s v="NO"/>
    <x v="358"/>
    <n v="53"/>
    <s v="ASALARIADO"/>
    <s v="46-55"/>
    <s v="1"/>
  </r>
  <r>
    <n v="2725"/>
    <s v="HOMBRE"/>
    <n v="594092"/>
    <s v="TRABAJADOR INDEPENDIENTE"/>
    <s v="SECTOR PRIVADO"/>
    <s v="SI"/>
    <s v="NO"/>
    <x v="1"/>
    <n v="67"/>
    <n v="-7.8234836225469548E-2"/>
    <s v="NO"/>
    <n v="1.7709930687137287"/>
    <s v="NO"/>
    <x v="325"/>
    <n v="67"/>
    <s v="TRABAJADOR INDEPENDIENTE"/>
    <s v="56+"/>
    <s v="3"/>
  </r>
  <r>
    <n v="2726"/>
    <s v="HOMBRE"/>
    <n v="501950.24"/>
    <s v="ASALARIADO"/>
    <s v="SECTOR PRIVADO"/>
    <s v="SI"/>
    <s v="NO"/>
    <x v="0"/>
    <n v="46"/>
    <n v="-0.19186086128968555"/>
    <s v="NO"/>
    <n v="0.28891113709384114"/>
    <s v="NO"/>
    <x v="2072"/>
    <n v="46"/>
    <s v="ASALARIADO"/>
    <s v="46-55"/>
    <s v="3"/>
  </r>
  <r>
    <n v="2727"/>
    <s v="HOMBRE"/>
    <n v="297046"/>
    <s v="ASEGURADO VOLUNTARIO"/>
    <s v="SECTOR PRIVADO"/>
    <s v="SI"/>
    <s v="NO"/>
    <x v="0"/>
    <n v="46"/>
    <n v="-0.44454166866740574"/>
    <s v="NO"/>
    <n v="0.28891113709384114"/>
    <s v="NO"/>
    <x v="31"/>
    <n v="46"/>
    <s v="ASEGURADO VOLUNTARIO"/>
    <s v="46-55"/>
    <s v="1"/>
  </r>
  <r>
    <n v="2728"/>
    <s v="HOMBRE"/>
    <n v="360061"/>
    <s v="ASALARIADO"/>
    <s v="SECTOR PRIVADO"/>
    <s v="SI"/>
    <s v="NO"/>
    <x v="0"/>
    <n v="32"/>
    <n v="-0.36683375458565204"/>
    <s v="NO"/>
    <n v="-0.69914348398608395"/>
    <s v="NO"/>
    <x v="2073"/>
    <n v="32"/>
    <s v="ASALARIADO"/>
    <s v="26-35"/>
    <s v="2"/>
  </r>
  <r>
    <n v="2729"/>
    <s v="MUJER"/>
    <n v="350325"/>
    <s v="ASALARIADO"/>
    <s v="SECTOR PRIVADO"/>
    <s v="SI"/>
    <s v="NO"/>
    <x v="0"/>
    <n v="27"/>
    <n v="-0.37883985236395806"/>
    <s v="NO"/>
    <n v="-1.0520201343717714"/>
    <s v="NO"/>
    <x v="2074"/>
    <n v="27"/>
    <s v="ASALARIADO"/>
    <s v="26-35"/>
    <s v="2"/>
  </r>
  <r>
    <n v="2730"/>
    <s v="HOMBRE"/>
    <n v="687802.61"/>
    <s v="ASALARIADO"/>
    <s v="SECTOR PRIVADO"/>
    <s v="SI"/>
    <s v="SI"/>
    <x v="0"/>
    <n v="47"/>
    <n v="3.7325840286927953E-2"/>
    <s v="NO"/>
    <n v="0.35948646717097865"/>
    <s v="NO"/>
    <x v="2075"/>
    <n v="47"/>
    <s v="ASALARIADO"/>
    <s v="46-55"/>
    <s v="3"/>
  </r>
  <r>
    <n v="2731"/>
    <s v="MUJER"/>
    <n v="300000"/>
    <s v="ASALARIADO"/>
    <s v="SECTOR PRIVADO"/>
    <s v="SI"/>
    <s v="NO"/>
    <x v="0"/>
    <n v="43"/>
    <n v="-0.44089889824453027"/>
    <s v="NO"/>
    <n v="7.7185146862428639E-2"/>
    <s v="NO"/>
    <x v="51"/>
    <n v="43"/>
    <s v="ASALARIADO"/>
    <s v="36-45"/>
    <s v="2"/>
  </r>
  <r>
    <n v="2732"/>
    <s v="HOMBRE"/>
    <n v="473527.9"/>
    <s v="ASALARIADO"/>
    <s v="SECTOR PRIVADO"/>
    <s v="SI"/>
    <s v="NO"/>
    <x v="0"/>
    <n v="29"/>
    <n v="-0.22691030594131434"/>
    <s v="NO"/>
    <n v="-0.91086947421749642"/>
    <s v="NO"/>
    <x v="2076"/>
    <n v="29"/>
    <s v="ASALARIADO"/>
    <s v="26-35"/>
    <s v="3"/>
  </r>
  <r>
    <n v="2733"/>
    <s v="HOMBRE"/>
    <n v="404467"/>
    <s v="ASEGURADO VOLUNTARIO"/>
    <s v="SECTOR PRIVADO"/>
    <s v="SI"/>
    <s v="NO"/>
    <x v="0"/>
    <n v="62"/>
    <n v="-0.31207381436960263"/>
    <s v="NO"/>
    <n v="1.4181164183280413"/>
    <s v="NO"/>
    <x v="180"/>
    <n v="62"/>
    <s v="ASEGURADO VOLUNTARIO"/>
    <s v="56+"/>
    <s v="2"/>
  </r>
  <r>
    <n v="2734"/>
    <s v="MUJER"/>
    <n v="681958.86"/>
    <s v="ASALARIADO"/>
    <s v="SECTOR PRIVADO"/>
    <s v="SI"/>
    <s v="NO"/>
    <x v="0"/>
    <n v="28"/>
    <n v="3.0119530314457143E-2"/>
    <s v="NO"/>
    <n v="-0.98144480429463388"/>
    <s v="NO"/>
    <x v="2077"/>
    <n v="28"/>
    <s v="ASALARIADO"/>
    <s v="26-35"/>
    <s v="3"/>
  </r>
  <r>
    <n v="2735"/>
    <s v="HOMBRE"/>
    <n v="1109112"/>
    <s v="ASALARIADO"/>
    <s v="SECTOR PUBLICO"/>
    <s v="SI"/>
    <s v="NO"/>
    <x v="0"/>
    <n v="32"/>
    <n v="0.55686997866598154"/>
    <s v="NO"/>
    <n v="-0.69914348398608395"/>
    <s v="NO"/>
    <x v="2078"/>
    <n v="32"/>
    <s v="ASALARIADO"/>
    <s v="26-35"/>
    <s v="4"/>
  </r>
  <r>
    <n v="2736"/>
    <s v="HOMBRE"/>
    <n v="356025"/>
    <s v="ASALARIADO"/>
    <s v="SECTOR PRIVADO"/>
    <s v="SI"/>
    <s v="NO"/>
    <x v="0"/>
    <n v="22"/>
    <n v="-0.37181080990952664"/>
    <s v="NO"/>
    <n v="-1.4048967847574589"/>
    <s v="NO"/>
    <x v="2079"/>
    <n v="22"/>
    <s v="ASALARIADO"/>
    <s v="18-25"/>
    <s v="2"/>
  </r>
  <r>
    <n v="2737"/>
    <s v="HOMBRE"/>
    <n v="513238.95"/>
    <s v="ASALARIADO"/>
    <s v="SECTOR PRIVADO"/>
    <s v="SI"/>
    <s v="NO"/>
    <x v="0"/>
    <n v="34"/>
    <n v="-0.17794001535183207"/>
    <s v="NO"/>
    <n v="-0.55799282383180893"/>
    <s v="NO"/>
    <x v="2080"/>
    <n v="34"/>
    <s v="ASALARIADO"/>
    <s v="26-35"/>
    <s v="3"/>
  </r>
  <r>
    <n v="2738"/>
    <s v="HOMBRE"/>
    <n v="278030"/>
    <s v="CONVENIOS ESPECIALES DE ASEGURADOS VOLUNTARIOS"/>
    <s v="SECTOR PRIVADO"/>
    <s v="SI"/>
    <s v="SI"/>
    <x v="0"/>
    <n v="27"/>
    <n v="-0.46799154082766331"/>
    <s v="NO"/>
    <n v="-1.0520201343717714"/>
    <s v="NO"/>
    <x v="20"/>
    <n v="27"/>
    <s v="CONVENIOS ESPECIALES DE ASEGURADOS VOLUNTARIOS"/>
    <s v="26-35"/>
    <s v="1"/>
  </r>
  <r>
    <n v="2739"/>
    <s v="MUJER"/>
    <n v="141510.17000000001"/>
    <s v="PENSIONADOS EN SU PROPIO SISTEMA"/>
    <s v="SECTOR PUBLICO"/>
    <s v="SI"/>
    <s v="NO"/>
    <x v="0"/>
    <n v="85"/>
    <n v="-0.63634306379990191"/>
    <s v="NO"/>
    <n v="3.0413490101022038"/>
    <s v="ATIPICO"/>
    <x v="2081"/>
    <n v="85"/>
    <s v="PENSIONADOS EN SU PROPIO SISTEMA"/>
    <s v="56+"/>
    <s v="1"/>
  </r>
  <r>
    <n v="2740"/>
    <s v="MUJER"/>
    <n v="135000"/>
    <s v="ASALARIADO"/>
    <s v="SECTOR PRIVADO"/>
    <s v="SI"/>
    <s v="NO"/>
    <x v="1"/>
    <n v="37"/>
    <n v="-0.64437117982017666"/>
    <s v="NO"/>
    <n v="-0.3462668336003964"/>
    <s v="NO"/>
    <x v="2082"/>
    <n v="37"/>
    <s v="ASALARIADO"/>
    <s v="36-45"/>
    <s v="1"/>
  </r>
  <r>
    <n v="2741"/>
    <s v="HOMBRE"/>
    <n v="6787104.5199999996"/>
    <s v="ASALARIADO"/>
    <s v="SECTOR PUBLICO"/>
    <s v="SI"/>
    <s v="NO"/>
    <x v="0"/>
    <n v="56"/>
    <n v="7.5587735714772197"/>
    <s v="ATIPICO"/>
    <n v="0.99466443786521619"/>
    <s v="NO"/>
    <x v="2083"/>
    <n v="56"/>
    <s v="ASALARIADO"/>
    <s v="56+"/>
    <s v="4"/>
  </r>
  <r>
    <n v="2742"/>
    <s v="MUJER"/>
    <n v="777494.45"/>
    <s v="ASALARIADO"/>
    <s v="SECTOR PUBLICO"/>
    <s v="SI"/>
    <s v="NO"/>
    <x v="0"/>
    <n v="32"/>
    <n v="0.14793070891430871"/>
    <s v="NO"/>
    <n v="-0.69914348398608395"/>
    <s v="NO"/>
    <x v="2084"/>
    <n v="32"/>
    <s v="ASALARIADO"/>
    <s v="26-35"/>
    <s v="4"/>
  </r>
  <r>
    <n v="2743"/>
    <s v="HOMBRE"/>
    <n v="550491"/>
    <s v="ASALARIADO"/>
    <s v="SECTOR PRIVADO"/>
    <s v="SI"/>
    <s v="NO"/>
    <x v="0"/>
    <n v="45"/>
    <n v="-0.1320020783404984"/>
    <s v="NO"/>
    <n v="0.21833580701670366"/>
    <s v="NO"/>
    <x v="2085"/>
    <n v="45"/>
    <s v="ASALARIADO"/>
    <s v="36-45"/>
    <s v="3"/>
  </r>
  <r>
    <n v="2744"/>
    <s v="MUJER"/>
    <n v="298018"/>
    <s v="ASEGURADO VOLUNTARIO"/>
    <s v="SECTOR PRIVADO"/>
    <s v="SI"/>
    <s v="SI"/>
    <x v="0"/>
    <n v="51"/>
    <n v="-0.44334303195412378"/>
    <s v="NO"/>
    <n v="0.64178778747952869"/>
    <s v="NO"/>
    <x v="537"/>
    <n v="51"/>
    <s v="ASEGURADO VOLUNTARIO"/>
    <s v="46-55"/>
    <s v="1"/>
  </r>
  <r>
    <n v="2745"/>
    <s v="HOMBRE"/>
    <n v="802400"/>
    <s v="ASALARIADO"/>
    <s v="SECTOR PRIVADO"/>
    <s v="SI"/>
    <s v="NO"/>
    <x v="0"/>
    <n v="39"/>
    <n v="0.17864337001974112"/>
    <s v="NO"/>
    <n v="-0.20511617344612137"/>
    <s v="NO"/>
    <x v="2086"/>
    <n v="39"/>
    <s v="ASALARIADO"/>
    <s v="36-45"/>
    <s v="4"/>
  </r>
  <r>
    <n v="2746"/>
    <s v="MUJER"/>
    <n v="270000"/>
    <s v="ASALARIADO"/>
    <s v="SECTOR PRIVADO"/>
    <s v="SI"/>
    <s v="SI"/>
    <x v="0"/>
    <n v="28"/>
    <n v="-0.47789385853101141"/>
    <s v="NO"/>
    <n v="-0.98144480429463388"/>
    <s v="NO"/>
    <x v="2087"/>
    <n v="28"/>
    <s v="ASALARIADO"/>
    <s v="26-35"/>
    <s v="1"/>
  </r>
  <r>
    <n v="2747"/>
    <s v="HOMBRE"/>
    <n v="296700"/>
    <s v="ASALARIADO"/>
    <s v="SECTOR PRIVADO"/>
    <s v="SI"/>
    <s v="NO"/>
    <x v="0"/>
    <n v="31"/>
    <n v="-0.44496834387604317"/>
    <s v="NO"/>
    <n v="-0.7697188140632214"/>
    <s v="NO"/>
    <x v="2088"/>
    <n v="31"/>
    <s v="ASALARIADO"/>
    <s v="26-35"/>
    <s v="1"/>
  </r>
  <r>
    <n v="2748"/>
    <s v="MUJER"/>
    <n v="1332247"/>
    <s v="ASALARIADO"/>
    <s v="SECTOR PUBLICO"/>
    <s v="SI"/>
    <s v="NO"/>
    <x v="0"/>
    <n v="33"/>
    <n v="0.83203232745011413"/>
    <s v="NO"/>
    <n v="-0.62856815390894638"/>
    <s v="NO"/>
    <x v="2089"/>
    <n v="33"/>
    <s v="ASALARIADO"/>
    <s v="26-35"/>
    <s v="4"/>
  </r>
  <r>
    <n v="2749"/>
    <s v="MUJER"/>
    <n v="327400"/>
    <s v="ASALARIADO"/>
    <s v="SECTOR PRIVADO"/>
    <s v="SI"/>
    <s v="NO"/>
    <x v="0"/>
    <n v="35"/>
    <n v="-0.40711016784954412"/>
    <s v="NO"/>
    <n v="-0.48741749375467142"/>
    <s v="NO"/>
    <x v="865"/>
    <n v="35"/>
    <s v="ASALARIADO"/>
    <s v="26-35"/>
    <s v="2"/>
  </r>
  <r>
    <n v="2750"/>
    <s v="HOMBRE"/>
    <n v="454803"/>
    <s v="ASALARIADO"/>
    <s v="SECTOR PRIVADO"/>
    <s v="SI"/>
    <s v="NO"/>
    <x v="0"/>
    <n v="26"/>
    <n v="-0.25000120367025874"/>
    <s v="NO"/>
    <n v="-1.1225954644489089"/>
    <s v="NO"/>
    <x v="2090"/>
    <n v="26"/>
    <s v="ASALARIADO"/>
    <s v="26-35"/>
    <s v="3"/>
  </r>
  <r>
    <n v="2751"/>
    <s v="MUJER"/>
    <n v="297045"/>
    <s v="TRABAJADOR INDEPENDIENTE"/>
    <s v="SECTOR PRIVADO"/>
    <s v="SI"/>
    <s v="NO"/>
    <x v="0"/>
    <n v="53"/>
    <n v="-0.44454290183274864"/>
    <s v="NO"/>
    <n v="0.78293844763380371"/>
    <s v="NO"/>
    <x v="166"/>
    <n v="53"/>
    <s v="TRABAJADOR INDEPENDIENTE"/>
    <s v="46-55"/>
    <s v="1"/>
  </r>
  <r>
    <n v="2752"/>
    <s v="HOMBRE"/>
    <n v="310544"/>
    <s v="TRABAJADOR INDEPENDIENTE"/>
    <s v="SECTOR PRIVADO"/>
    <s v="SI"/>
    <s v="NO"/>
    <x v="1"/>
    <n v="42"/>
    <n v="-0.42789640286917502"/>
    <s v="NO"/>
    <n v="6.6098167852911317E-3"/>
    <s v="NO"/>
    <x v="381"/>
    <n v="42"/>
    <s v="TRABAJADOR INDEPENDIENTE"/>
    <s v="36-45"/>
    <s v="2"/>
  </r>
  <r>
    <n v="2753"/>
    <s v="MUJER"/>
    <n v="1402150.95"/>
    <s v="ASALARIADO"/>
    <s v="SECTOR PRIVADO"/>
    <s v="SI"/>
    <s v="NO"/>
    <x v="0"/>
    <n v="32"/>
    <n v="0.91823545592071965"/>
    <s v="NO"/>
    <n v="-0.69914348398608395"/>
    <s v="NO"/>
    <x v="2091"/>
    <n v="32"/>
    <s v="ASALARIADO"/>
    <s v="26-35"/>
    <s v="4"/>
  </r>
  <r>
    <n v="2754"/>
    <s v="MUJER"/>
    <n v="812430"/>
    <s v="ASALARIADO"/>
    <s v="SECTOR PRIVADO"/>
    <s v="SI"/>
    <s v="NO"/>
    <x v="0"/>
    <n v="27"/>
    <n v="0.19101201840885468"/>
    <s v="NO"/>
    <n v="-1.0520201343717714"/>
    <s v="NO"/>
    <x v="2092"/>
    <n v="27"/>
    <s v="ASALARIADO"/>
    <s v="26-35"/>
    <s v="4"/>
  </r>
  <r>
    <n v="2755"/>
    <s v="HOMBRE"/>
    <n v="610243.4"/>
    <s v="ASALARIADO"/>
    <s v="SECTOR PRIVADO"/>
    <s v="SI"/>
    <s v="NO"/>
    <x v="0"/>
    <n v="52"/>
    <n v="-5.8317489506433784E-2"/>
    <s v="NO"/>
    <n v="0.71236311755666615"/>
    <s v="NO"/>
    <x v="2093"/>
    <n v="52"/>
    <s v="ASALARIADO"/>
    <s v="46-55"/>
    <s v="3"/>
  </r>
  <r>
    <n v="2756"/>
    <s v="HOMBRE"/>
    <n v="129133.33"/>
    <s v="ASALARIADO"/>
    <s v="SECTOR PRIVADO"/>
    <s v="SI"/>
    <s v="NO"/>
    <x v="0"/>
    <n v="35"/>
    <n v="-0.65160575394230646"/>
    <s v="NO"/>
    <n v="-0.48741749375467142"/>
    <s v="NO"/>
    <x v="2094"/>
    <n v="35"/>
    <s v="ASALARIADO"/>
    <s v="26-35"/>
    <s v="1"/>
  </r>
  <r>
    <n v="2757"/>
    <s v="HOMBRE"/>
    <n v="1119534"/>
    <s v="TRABAJADOR INDEPENDIENTE"/>
    <s v="SECTOR PRIVADO"/>
    <s v="SI"/>
    <s v="SI"/>
    <x v="1"/>
    <n v="53"/>
    <n v="0.5697220278695051"/>
    <s v="NO"/>
    <n v="0.78293844763380371"/>
    <s v="NO"/>
    <x v="2095"/>
    <n v="53"/>
    <s v="TRABAJADOR INDEPENDIENTE"/>
    <s v="46-55"/>
    <s v="4"/>
  </r>
  <r>
    <n v="2758"/>
    <s v="MUJER"/>
    <n v="302010"/>
    <s v="TRABAJADOR INDEPENDIENTE"/>
    <s v="SECTOR PRIVADO"/>
    <s v="SI"/>
    <s v="NO"/>
    <x v="0"/>
    <n v="24"/>
    <n v="-0.43842023590533602"/>
    <s v="NO"/>
    <n v="-1.263746124603184"/>
    <s v="NO"/>
    <x v="2096"/>
    <n v="24"/>
    <s v="TRABAJADOR INDEPENDIENTE"/>
    <s v="18-25"/>
    <s v="2"/>
  </r>
  <r>
    <n v="2759"/>
    <s v="MUJER"/>
    <n v="325000"/>
    <s v="ASALARIADO"/>
    <s v="SECTOR PRIVADO"/>
    <s v="SI"/>
    <s v="SI"/>
    <x v="0"/>
    <n v="24"/>
    <n v="-0.41006976467246259"/>
    <s v="NO"/>
    <n v="-1.263746124603184"/>
    <s v="NO"/>
    <x v="734"/>
    <n v="24"/>
    <s v="ASALARIADO"/>
    <s v="18-25"/>
    <s v="2"/>
  </r>
  <r>
    <n v="2760"/>
    <s v="HOMBRE"/>
    <n v="278030"/>
    <s v="CONVENIOS ESPECIALES DE TRABAJADORES INDEPENDIENTES"/>
    <s v="SECTOR PRIVADO"/>
    <s v="SI"/>
    <s v="NO"/>
    <x v="0"/>
    <n v="24"/>
    <n v="-0.46799154082766331"/>
    <s v="NO"/>
    <n v="-1.263746124603184"/>
    <s v="NO"/>
    <x v="20"/>
    <n v="24"/>
    <s v="CONVENIOS ESPECIALES DE TRABAJADORES INDEPENDIENTES"/>
    <s v="18-25"/>
    <s v="1"/>
  </r>
  <r>
    <n v="2761"/>
    <s v="MUJER"/>
    <n v="359544.27"/>
    <s v="CONVENIOS ESPECIALES DE ASEGURADOS VOLUNTARIOS"/>
    <s v="SECTOR PRIVADO"/>
    <s v="SI"/>
    <s v="SI"/>
    <x v="0"/>
    <n v="66"/>
    <n v="-0.36747096811327984"/>
    <s v="NO"/>
    <n v="1.7004177386365913"/>
    <s v="NO"/>
    <x v="293"/>
    <n v="66"/>
    <s v="CONVENIOS ESPECIALES DE ASEGURADOS VOLUNTARIOS"/>
    <s v="56+"/>
    <s v="2"/>
  </r>
  <r>
    <n v="2762"/>
    <s v="HOMBRE"/>
    <n v="680000"/>
    <s v="ASALARIADO"/>
    <s v="SECTOR PRIVADO"/>
    <s v="SI"/>
    <s v="NO"/>
    <x v="0"/>
    <n v="33"/>
    <n v="2.7703932050897943E-2"/>
    <s v="NO"/>
    <n v="-0.62856815390894638"/>
    <s v="NO"/>
    <x v="2097"/>
    <n v="33"/>
    <s v="ASALARIADO"/>
    <s v="26-35"/>
    <s v="3"/>
  </r>
  <r>
    <n v="2763"/>
    <s v="MUJER"/>
    <n v="610000"/>
    <s v="ASALARIADO"/>
    <s v="SECTOR PRIVADO"/>
    <s v="SI"/>
    <s v="NO"/>
    <x v="0"/>
    <n v="30"/>
    <n v="-5.8617641950891461E-2"/>
    <s v="NO"/>
    <n v="-0.84029414414035897"/>
    <s v="NO"/>
    <x v="2098"/>
    <n v="30"/>
    <s v="ASALARIADO"/>
    <s v="26-35"/>
    <s v="3"/>
  </r>
  <r>
    <n v="2764"/>
    <s v="HOMBRE"/>
    <n v="477307.36"/>
    <s v="ASALARIADO"/>
    <s v="SECTOR PRIVADO"/>
    <s v="SI"/>
    <s v="NO"/>
    <x v="0"/>
    <n v="63"/>
    <n v="-0.22224960685450293"/>
    <s v="NO"/>
    <n v="1.4886917484051787"/>
    <s v="NO"/>
    <x v="2099"/>
    <n v="63"/>
    <s v="ASALARIADO"/>
    <s v="56+"/>
    <s v="3"/>
  </r>
  <r>
    <n v="2765"/>
    <s v="HOMBRE"/>
    <n v="385938"/>
    <s v="ASALARIADO"/>
    <s v="SECTOR PRIVADO"/>
    <s v="SI"/>
    <s v="NO"/>
    <x v="1"/>
    <n v="51"/>
    <n v="-0.33492313500787629"/>
    <s v="NO"/>
    <n v="0.64178778747952869"/>
    <s v="NO"/>
    <x v="2100"/>
    <n v="51"/>
    <s v="ASALARIADO"/>
    <s v="46-55"/>
    <s v="2"/>
  </r>
  <r>
    <n v="2766"/>
    <s v="MUJER"/>
    <n v="450000"/>
    <s v="ASALARIADO"/>
    <s v="SECTOR PRIVADO"/>
    <s v="SI"/>
    <s v="SI"/>
    <x v="0"/>
    <n v="29"/>
    <n v="-0.25592409681212436"/>
    <s v="NO"/>
    <n v="-0.91086947421749642"/>
    <s v="NO"/>
    <x v="433"/>
    <n v="29"/>
    <s v="ASALARIADO"/>
    <s v="26-35"/>
    <s v="3"/>
  </r>
  <r>
    <n v="2767"/>
    <s v="HOMBRE"/>
    <n v="359544.27"/>
    <s v="CONVENIOS ESPECIALES DE ASEGURADOS VOLUNTARIOS"/>
    <s v="SECTOR PRIVADO"/>
    <s v="SI"/>
    <s v="SI"/>
    <x v="0"/>
    <n v="59"/>
    <n v="-0.36747096811327984"/>
    <s v="NO"/>
    <n v="1.2063904280966287"/>
    <s v="NO"/>
    <x v="293"/>
    <n v="59"/>
    <s v="CONVENIOS ESPECIALES DE ASEGURADOS VOLUNTARIOS"/>
    <s v="56+"/>
    <s v="2"/>
  </r>
  <r>
    <n v="2768"/>
    <s v="HOMBRE"/>
    <n v="759569.6"/>
    <s v="ASALARIADO"/>
    <s v="SECTOR PUBLICO"/>
    <s v="SI"/>
    <s v="NO"/>
    <x v="0"/>
    <n v="34"/>
    <n v="0.12582640511793766"/>
    <s v="NO"/>
    <n v="-0.55799282383180893"/>
    <s v="NO"/>
    <x v="2101"/>
    <n v="34"/>
    <s v="ASALARIADO"/>
    <s v="26-35"/>
    <s v="4"/>
  </r>
  <r>
    <n v="2769"/>
    <s v="MUJER"/>
    <n v="894532"/>
    <s v="ASALARIADO"/>
    <s v="SECTOR PUBLICO"/>
    <s v="SI"/>
    <s v="NO"/>
    <x v="1"/>
    <n v="44"/>
    <n v="0.29225735939021058"/>
    <s v="NO"/>
    <n v="0.14776047693956615"/>
    <s v="NO"/>
    <x v="2102"/>
    <n v="44"/>
    <s v="ASALARIADO"/>
    <s v="36-45"/>
    <s v="4"/>
  </r>
  <r>
    <n v="2770"/>
    <s v="HOMBRE"/>
    <n v="117186.67"/>
    <s v="ASALARIADO"/>
    <s v="SECTOR PRIVADO"/>
    <s v="SI"/>
    <s v="NO"/>
    <x v="0"/>
    <n v="25"/>
    <n v="-0.66633796101750942"/>
    <s v="NO"/>
    <n v="-1.1931707945260464"/>
    <s v="NO"/>
    <x v="2103"/>
    <n v="25"/>
    <s v="ASALARIADO"/>
    <s v="18-25"/>
    <s v="1"/>
  </r>
  <r>
    <n v="2771"/>
    <s v="MUJER"/>
    <n v="1314609"/>
    <s v="ASALARIADO"/>
    <s v="SECTOR PUBLICO"/>
    <s v="SI"/>
    <s v="NO"/>
    <x v="0"/>
    <n v="48"/>
    <n v="0.81028175713234896"/>
    <s v="NO"/>
    <n v="0.43006179724811616"/>
    <s v="NO"/>
    <x v="2104"/>
    <n v="48"/>
    <s v="ASALARIADO"/>
    <s v="46-55"/>
    <s v="4"/>
  </r>
  <r>
    <n v="2772"/>
    <s v="MUJER"/>
    <n v="298925"/>
    <s v="TRABAJADOR INDEPENDIENTE"/>
    <s v="SECTOR PRIVADO"/>
    <s v="SI"/>
    <s v="SI"/>
    <x v="1"/>
    <n v="28"/>
    <n v="-0.44222455098812918"/>
    <s v="NO"/>
    <n v="-0.98144480429463388"/>
    <s v="NO"/>
    <x v="2105"/>
    <n v="28"/>
    <s v="TRABAJADOR INDEPENDIENTE"/>
    <s v="26-35"/>
    <s v="1"/>
  </r>
  <r>
    <n v="2773"/>
    <s v="HOMBRE"/>
    <n v="410982"/>
    <s v="ASALARIADO"/>
    <s v="SECTOR PRIVADO"/>
    <s v="SI"/>
    <s v="NO"/>
    <x v="0"/>
    <n v="30"/>
    <n v="-0.30403974216072177"/>
    <s v="NO"/>
    <n v="-0.84029414414035897"/>
    <s v="NO"/>
    <x v="2106"/>
    <n v="30"/>
    <s v="ASALARIADO"/>
    <s v="26-35"/>
    <s v="3"/>
  </r>
  <r>
    <n v="2774"/>
    <s v="MUJER"/>
    <n v="1511127"/>
    <s v="ASALARIADO"/>
    <s v="SECTOR PUBLICO"/>
    <s v="SI"/>
    <s v="NO"/>
    <x v="0"/>
    <n v="36"/>
    <n v="1.0526209439849725"/>
    <s v="NO"/>
    <n v="-0.41684216367753391"/>
    <s v="NO"/>
    <x v="2107"/>
    <n v="36"/>
    <s v="ASALARIADO"/>
    <s v="36-45"/>
    <s v="4"/>
  </r>
  <r>
    <n v="2775"/>
    <s v="MUJER"/>
    <n v="361080"/>
    <s v="ASALARIADO"/>
    <s v="SECTOR PRIVADO"/>
    <s v="SI"/>
    <s v="NO"/>
    <x v="0"/>
    <n v="29"/>
    <n v="-0.3655771591012546"/>
    <s v="NO"/>
    <n v="-0.91086947421749642"/>
    <s v="NO"/>
    <x v="2108"/>
    <n v="29"/>
    <s v="ASALARIADO"/>
    <s v="26-35"/>
    <s v="2"/>
  </r>
  <r>
    <n v="2776"/>
    <s v="HOMBRE"/>
    <n v="2676486.65"/>
    <s v="ASALARIADO"/>
    <s v="SECTOR PRIVADO"/>
    <s v="SI"/>
    <s v="NO"/>
    <x v="0"/>
    <n v="26"/>
    <n v="2.4897020763588924"/>
    <s v="ATIPICO"/>
    <n v="-1.1225954644489089"/>
    <s v="NO"/>
    <x v="2109"/>
    <n v="26"/>
    <s v="ASALARIADO"/>
    <s v="26-35"/>
    <s v="4"/>
  </r>
  <r>
    <n v="2777"/>
    <s v="MUJER"/>
    <n v="298482"/>
    <s v="TRABAJADOR INDEPENDIENTE"/>
    <s v="SECTOR PRIVADO"/>
    <s v="SI"/>
    <s v="NO"/>
    <x v="0"/>
    <n v="47"/>
    <n v="-0.44277084323502619"/>
    <s v="NO"/>
    <n v="0.35948646717097865"/>
    <s v="NO"/>
    <x v="2110"/>
    <n v="47"/>
    <s v="TRABAJADOR INDEPENDIENTE"/>
    <s v="46-55"/>
    <s v="1"/>
  </r>
  <r>
    <n v="2778"/>
    <s v="HOMBRE"/>
    <n v="1603638.49"/>
    <s v="ASALARIADO"/>
    <s v="SECTOR PRIVADO"/>
    <s v="SI"/>
    <s v="NO"/>
    <x v="0"/>
    <n v="43"/>
    <n v="1.1667029072714126"/>
    <s v="NO"/>
    <n v="7.7185146862428639E-2"/>
    <s v="NO"/>
    <x v="2111"/>
    <n v="43"/>
    <s v="ASALARIADO"/>
    <s v="36-45"/>
    <s v="4"/>
  </r>
  <r>
    <n v="2779"/>
    <s v="HOMBRE"/>
    <n v="757822.41"/>
    <s v="ASALARIADO"/>
    <s v="SECTOR PRIVADO"/>
    <s v="SI"/>
    <s v="NO"/>
    <x v="0"/>
    <n v="31"/>
    <n v="0.12367183096250649"/>
    <s v="NO"/>
    <n v="-0.7697188140632214"/>
    <s v="NO"/>
    <x v="2112"/>
    <n v="31"/>
    <s v="ASALARIADO"/>
    <s v="26-35"/>
    <s v="4"/>
  </r>
  <r>
    <n v="2780"/>
    <s v="MUJER"/>
    <n v="298000"/>
    <s v="TRABAJADOR INDEPENDIENTE"/>
    <s v="SECTOR PRIVADO"/>
    <s v="SI"/>
    <s v="NO"/>
    <x v="0"/>
    <n v="23"/>
    <n v="-0.44336522893029567"/>
    <s v="NO"/>
    <n v="-1.3343214546803215"/>
    <s v="NO"/>
    <x v="624"/>
    <n v="23"/>
    <s v="TRABAJADOR INDEPENDIENTE"/>
    <s v="18-25"/>
    <s v="1"/>
  </r>
  <r>
    <n v="2781"/>
    <s v="MUJER"/>
    <n v="300018"/>
    <s v="TRABAJADOR INDEPENDIENTE"/>
    <s v="SECTOR PRIVADO"/>
    <s v="SI"/>
    <s v="SI"/>
    <x v="1"/>
    <n v="49"/>
    <n v="-0.44087670126835837"/>
    <s v="NO"/>
    <n v="0.50063712732525367"/>
    <s v="NO"/>
    <x v="93"/>
    <n v="49"/>
    <s v="TRABAJADOR INDEPENDIENTE"/>
    <s v="46-55"/>
    <s v="2"/>
  </r>
  <r>
    <n v="2782"/>
    <s v="HOMBRE"/>
    <n v="651569.96"/>
    <s v="ASALARIADO"/>
    <s v="SECTOR PRIVADO"/>
    <s v="SI"/>
    <s v="NO"/>
    <x v="0"/>
    <n v="33"/>
    <n v="-7.3550079738711428E-3"/>
    <s v="NO"/>
    <n v="-0.62856815390894638"/>
    <s v="NO"/>
    <x v="2113"/>
    <n v="33"/>
    <s v="ASALARIADO"/>
    <s v="26-35"/>
    <s v="3"/>
  </r>
  <r>
    <n v="2783"/>
    <s v="MUJER"/>
    <n v="359544.27"/>
    <s v="CONVENIOS ESPECIALES DE ASEGURADOS VOLUNTARIOS"/>
    <s v="SECTOR PRIVADO"/>
    <s v="SI"/>
    <s v="SI"/>
    <x v="0"/>
    <n v="47"/>
    <n v="-0.36747096811327984"/>
    <s v="NO"/>
    <n v="0.35948646717097865"/>
    <s v="NO"/>
    <x v="293"/>
    <n v="47"/>
    <s v="CONVENIOS ESPECIALES DE ASEGURADOS VOLUNTARIOS"/>
    <s v="46-55"/>
    <s v="2"/>
  </r>
  <r>
    <n v="2784"/>
    <s v="MUJER"/>
    <n v="554128"/>
    <s v="ASALARIADO"/>
    <s v="SECTOR PUBLICO"/>
    <s v="SI"/>
    <s v="NO"/>
    <x v="0"/>
    <n v="26"/>
    <n v="-0.12751705598843399"/>
    <s v="NO"/>
    <n v="-1.1225954644489089"/>
    <s v="NO"/>
    <x v="2114"/>
    <n v="26"/>
    <s v="ASALARIADO"/>
    <s v="26-35"/>
    <s v="3"/>
  </r>
  <r>
    <n v="2785"/>
    <s v="HOMBRE"/>
    <n v="493352.64"/>
    <s v="ASALARIADO"/>
    <s v="SECTOR PRIVADO"/>
    <s v="SI"/>
    <s v="NO"/>
    <x v="0"/>
    <n v="25"/>
    <n v="-0.20246312364165386"/>
    <s v="NO"/>
    <n v="-1.1931707945260464"/>
    <s v="NO"/>
    <x v="2115"/>
    <n v="25"/>
    <s v="ASALARIADO"/>
    <s v="18-25"/>
    <s v="3"/>
  </r>
  <r>
    <n v="2786"/>
    <s v="HOMBRE"/>
    <n v="264600"/>
    <s v="ASALARIADO"/>
    <s v="SECTOR PRIVADO"/>
    <s v="SI"/>
    <s v="NO"/>
    <x v="0"/>
    <n v="30"/>
    <n v="-0.48455295138257803"/>
    <s v="NO"/>
    <n v="-0.84029414414035897"/>
    <s v="NO"/>
    <x v="2116"/>
    <n v="30"/>
    <s v="ASALARIADO"/>
    <s v="26-35"/>
    <s v="1"/>
  </r>
  <r>
    <n v="2787"/>
    <s v="MUJER"/>
    <n v="681931.83"/>
    <s v="ASALARIADO"/>
    <s v="SECTOR PRIVADO"/>
    <s v="SI"/>
    <s v="NO"/>
    <x v="0"/>
    <n v="34"/>
    <n v="3.0086197855238989E-2"/>
    <s v="NO"/>
    <n v="-0.55799282383180893"/>
    <s v="NO"/>
    <x v="2117"/>
    <n v="34"/>
    <s v="ASALARIADO"/>
    <s v="26-35"/>
    <s v="3"/>
  </r>
  <r>
    <n v="2788"/>
    <s v="MUJER"/>
    <n v="278030"/>
    <s v="CONVENIOS ESPECIALES DE TRABAJADORES INDEPENDIENTES"/>
    <s v="SECTOR PRIVADO"/>
    <s v="SI"/>
    <s v="NO"/>
    <x v="0"/>
    <n v="25"/>
    <n v="-0.46799154082766331"/>
    <s v="NO"/>
    <n v="-1.1931707945260464"/>
    <s v="NO"/>
    <x v="20"/>
    <n v="25"/>
    <s v="CONVENIOS ESPECIALES DE TRABAJADORES INDEPENDIENTES"/>
    <s v="18-25"/>
    <s v="1"/>
  </r>
  <r>
    <n v="2789"/>
    <s v="MUJER"/>
    <n v="1725833"/>
    <s v="ASALARIADO"/>
    <s v="SECTOR PUBLICO"/>
    <s v="SI"/>
    <s v="NO"/>
    <x v="0"/>
    <n v="54"/>
    <n v="1.3173889420939469"/>
    <s v="NO"/>
    <n v="0.85351377771094117"/>
    <s v="NO"/>
    <x v="2118"/>
    <n v="54"/>
    <s v="ASALARIADO"/>
    <s v="46-55"/>
    <s v="4"/>
  </r>
  <r>
    <n v="2790"/>
    <s v="HOMBRE"/>
    <n v="1213114.5"/>
    <s v="ASALARIADO"/>
    <s v="SECTOR PUBLICO"/>
    <s v="SI"/>
    <s v="NO"/>
    <x v="0"/>
    <n v="39"/>
    <n v="0.68512225723914022"/>
    <s v="NO"/>
    <n v="-0.20511617344612137"/>
    <s v="NO"/>
    <x v="2119"/>
    <n v="39"/>
    <s v="ASALARIADO"/>
    <s v="36-45"/>
    <s v="4"/>
  </r>
  <r>
    <n v="2791"/>
    <s v="MUJER"/>
    <n v="335772"/>
    <s v="ASALARIADO"/>
    <s v="SECTOR PUBLICO"/>
    <s v="SI"/>
    <s v="NO"/>
    <x v="1"/>
    <n v="51"/>
    <n v="-0.39678610759893013"/>
    <s v="NO"/>
    <n v="0.64178778747952869"/>
    <s v="NO"/>
    <x v="2120"/>
    <n v="51"/>
    <s v="ASALARIADO"/>
    <s v="46-55"/>
    <s v="2"/>
  </r>
  <r>
    <n v="2792"/>
    <s v="MUJER"/>
    <n v="497847.64"/>
    <s v="ASALARIADO"/>
    <s v="SECTOR PRIVADO"/>
    <s v="SI"/>
    <s v="NO"/>
    <x v="0"/>
    <n v="45"/>
    <n v="-0.1969200454253961"/>
    <s v="NO"/>
    <n v="0.21833580701670366"/>
    <s v="NO"/>
    <x v="2121"/>
    <n v="45"/>
    <s v="ASALARIADO"/>
    <s v="36-45"/>
    <s v="3"/>
  </r>
  <r>
    <n v="2793"/>
    <s v="HOMBRE"/>
    <n v="480488"/>
    <s v="ASALARIADO"/>
    <s v="SECTOR PRIVADO"/>
    <s v="SI"/>
    <s v="SI"/>
    <x v="0"/>
    <n v="23"/>
    <n v="-0.21832735183831645"/>
    <s v="NO"/>
    <n v="-1.3343214546803215"/>
    <s v="NO"/>
    <x v="2122"/>
    <n v="23"/>
    <s v="ASALARIADO"/>
    <s v="18-25"/>
    <s v="3"/>
  </r>
  <r>
    <n v="2794"/>
    <s v="HOMBRE"/>
    <n v="359544.27"/>
    <s v="CONVENIOS ESPECIALES DE ASEGURADOS VOLUNTARIOS"/>
    <s v="SECTOR PRIVADO"/>
    <s v="SI"/>
    <s v="SI"/>
    <x v="0"/>
    <n v="61"/>
    <n v="-0.36747096811327984"/>
    <s v="NO"/>
    <n v="1.3475410882509038"/>
    <s v="NO"/>
    <x v="293"/>
    <n v="61"/>
    <s v="CONVENIOS ESPECIALES DE ASEGURADOS VOLUNTARIOS"/>
    <s v="56+"/>
    <s v="2"/>
  </r>
  <r>
    <n v="2795"/>
    <s v="MUJER"/>
    <n v="602634"/>
    <s v="ASALARIADO"/>
    <s v="SECTOR PUBLICO"/>
    <s v="SI"/>
    <s v="NO"/>
    <x v="0"/>
    <n v="35"/>
    <n v="-6.7701137866565467E-2"/>
    <s v="NO"/>
    <n v="-0.48741749375467142"/>
    <s v="NO"/>
    <x v="2123"/>
    <n v="35"/>
    <s v="ASALARIADO"/>
    <s v="26-35"/>
    <s v="3"/>
  </r>
  <r>
    <n v="2796"/>
    <s v="MUJER"/>
    <n v="297046"/>
    <s v="TRABAJADOR INDEPENDIENTE"/>
    <s v="SECTOR PRIVADO"/>
    <s v="SI"/>
    <s v="NO"/>
    <x v="0"/>
    <n v="43"/>
    <n v="-0.44454166866740574"/>
    <s v="NO"/>
    <n v="7.7185146862428639E-2"/>
    <s v="NO"/>
    <x v="31"/>
    <n v="43"/>
    <s v="TRABAJADOR INDEPENDIENTE"/>
    <s v="36-45"/>
    <s v="1"/>
  </r>
  <r>
    <n v="2797"/>
    <s v="MUJER"/>
    <n v="1840146.75"/>
    <s v="ASALARIADO"/>
    <s v="SECTOR PUBLICO"/>
    <s v="SI"/>
    <s v="NO"/>
    <x v="0"/>
    <n v="49"/>
    <n v="1.4583566968089048"/>
    <s v="NO"/>
    <n v="0.50063712732525367"/>
    <s v="NO"/>
    <x v="2124"/>
    <n v="49"/>
    <s v="ASALARIADO"/>
    <s v="46-55"/>
    <s v="4"/>
  </r>
  <r>
    <n v="2798"/>
    <s v="MUJER"/>
    <n v="297046"/>
    <s v="ASEGURADO VOLUNTARIO"/>
    <s v="SECTOR PRIVADO"/>
    <s v="SI"/>
    <s v="NO"/>
    <x v="0"/>
    <n v="62"/>
    <n v="-0.44454166866740574"/>
    <s v="NO"/>
    <n v="1.4181164183280413"/>
    <s v="NO"/>
    <x v="31"/>
    <n v="62"/>
    <s v="ASEGURADO VOLUNTARIO"/>
    <s v="56+"/>
    <s v="1"/>
  </r>
  <r>
    <n v="2799"/>
    <s v="MUJER"/>
    <n v="358000"/>
    <s v="ASALARIADO"/>
    <s v="SECTOR PRIVADO"/>
    <s v="SI"/>
    <s v="SI"/>
    <x v="0"/>
    <n v="29"/>
    <n v="-0.36937530835733334"/>
    <s v="NO"/>
    <n v="-0.91086947421749642"/>
    <s v="NO"/>
    <x v="2125"/>
    <n v="29"/>
    <s v="ASALARIADO"/>
    <s v="26-35"/>
    <s v="2"/>
  </r>
  <r>
    <n v="2800"/>
    <s v="HOMBRE"/>
    <n v="436134"/>
    <s v="ASALARIADO"/>
    <s v="SECTOR PRIVADO"/>
    <s v="SI"/>
    <s v="NO"/>
    <x v="0"/>
    <n v="23"/>
    <n v="-0.27302316745653599"/>
    <s v="NO"/>
    <n v="-1.3343214546803215"/>
    <s v="NO"/>
    <x v="2126"/>
    <n v="23"/>
    <s v="ASALARIADO"/>
    <s v="18-25"/>
    <s v="3"/>
  </r>
  <r>
    <n v="2801"/>
    <s v="HOMBRE"/>
    <n v="375277"/>
    <s v="ASALARIADO"/>
    <s v="SECTOR PUBLICO"/>
    <s v="SI"/>
    <s v="NO"/>
    <x v="1"/>
    <n v="54"/>
    <n v="-0.34806991072834881"/>
    <s v="NO"/>
    <n v="0.85351377771094117"/>
    <s v="NO"/>
    <x v="2127"/>
    <n v="54"/>
    <s v="ASALARIADO"/>
    <s v="46-55"/>
    <s v="2"/>
  </r>
  <r>
    <n v="2802"/>
    <s v="HOMBRE"/>
    <n v="1037264"/>
    <s v="ASALARIADO"/>
    <s v="SECTOR PRIVADO"/>
    <s v="SI"/>
    <s v="NO"/>
    <x v="0"/>
    <n v="36"/>
    <n v="0.46826951511054493"/>
    <s v="NO"/>
    <n v="-0.41684216367753391"/>
    <s v="NO"/>
    <x v="2128"/>
    <n v="36"/>
    <s v="ASALARIADO"/>
    <s v="36-45"/>
    <s v="4"/>
  </r>
  <r>
    <n v="2803"/>
    <s v="HOMBRE"/>
    <n v="70000"/>
    <s v="ASALARIADO"/>
    <s v="SECTOR PRIVADO"/>
    <s v="SI"/>
    <s v="NO"/>
    <x v="0"/>
    <n v="47"/>
    <n v="-0.72452692710755262"/>
    <s v="NO"/>
    <n v="0.35948646717097865"/>
    <s v="NO"/>
    <x v="2129"/>
    <n v="47"/>
    <s v="ASALARIADO"/>
    <s v="46-55"/>
    <s v="1"/>
  </r>
  <r>
    <n v="2804"/>
    <s v="HOMBRE"/>
    <n v="383265.76"/>
    <s v="ASALARIADO"/>
    <s v="SECTOR PRIVADO"/>
    <s v="SI"/>
    <s v="NO"/>
    <x v="0"/>
    <n v="56"/>
    <n v="-0.33821844876374113"/>
    <s v="NO"/>
    <n v="0.99466443786521619"/>
    <s v="NO"/>
    <x v="2130"/>
    <n v="56"/>
    <s v="ASALARIADO"/>
    <s v="56+"/>
    <s v="2"/>
  </r>
  <r>
    <n v="2805"/>
    <s v="HOMBRE"/>
    <n v="1302821"/>
    <s v="ASALARIADO"/>
    <s v="SECTOR PUBLICO"/>
    <s v="SI"/>
    <s v="NO"/>
    <x v="0"/>
    <n v="42"/>
    <n v="0.79574520407044769"/>
    <s v="NO"/>
    <n v="6.6098167852911317E-3"/>
    <s v="NO"/>
    <x v="2131"/>
    <n v="42"/>
    <s v="ASALARIADO"/>
    <s v="36-45"/>
    <s v="4"/>
  </r>
  <r>
    <n v="2806"/>
    <s v="MUJER"/>
    <n v="385886"/>
    <s v="PENSIONADOS EN SU PROPIO SISTEMA"/>
    <s v="SECTOR PUBLICO"/>
    <s v="SI"/>
    <s v="NO"/>
    <x v="0"/>
    <n v="73"/>
    <n v="-0.33498725960570619"/>
    <s v="NO"/>
    <n v="2.1944450491765539"/>
    <s v="ATIPICO"/>
    <x v="2132"/>
    <n v="73"/>
    <s v="PENSIONADOS EN SU PROPIO SISTEMA"/>
    <s v="56+"/>
    <s v="2"/>
  </r>
  <r>
    <n v="2807"/>
    <s v="HOMBRE"/>
    <n v="297046"/>
    <s v="TRABAJADOR INDEPENDIENTE"/>
    <s v="SECTOR PRIVADO"/>
    <s v="SI"/>
    <s v="NO"/>
    <x v="1"/>
    <n v="39"/>
    <n v="-0.44454166866740574"/>
    <s v="NO"/>
    <n v="-0.20511617344612137"/>
    <s v="NO"/>
    <x v="31"/>
    <n v="39"/>
    <s v="TRABAJADOR INDEPENDIENTE"/>
    <s v="36-45"/>
    <s v="1"/>
  </r>
  <r>
    <n v="2808"/>
    <s v="HOMBRE"/>
    <n v="500936"/>
    <s v="ASALARIADO"/>
    <s v="SECTOR PUBLICO"/>
    <s v="SI"/>
    <s v="NO"/>
    <x v="0"/>
    <n v="32"/>
    <n v="-0.19311158690705088"/>
    <s v="NO"/>
    <n v="-0.69914348398608395"/>
    <s v="NO"/>
    <x v="2133"/>
    <n v="32"/>
    <s v="ASALARIADO"/>
    <s v="26-35"/>
    <s v="3"/>
  </r>
  <r>
    <n v="2809"/>
    <s v="MUJER"/>
    <n v="860036.5"/>
    <s v="ASALARIADO"/>
    <s v="SECTOR PUBLICO"/>
    <s v="SI"/>
    <s v="NO"/>
    <x v="0"/>
    <n v="49"/>
    <n v="0.2497187043048002"/>
    <s v="NO"/>
    <n v="0.50063712732525367"/>
    <s v="NO"/>
    <x v="2134"/>
    <n v="49"/>
    <s v="ASALARIADO"/>
    <s v="46-55"/>
    <s v="4"/>
  </r>
  <r>
    <n v="2810"/>
    <s v="HOMBRE"/>
    <n v="273450.7"/>
    <s v="ASALARIADO"/>
    <s v="SECTOR PRIVADO"/>
    <s v="SI"/>
    <s v="NO"/>
    <x v="0"/>
    <n v="18"/>
    <n v="-0.47363857488232608"/>
    <s v="NO"/>
    <n v="-1.687198105066009"/>
    <s v="NO"/>
    <x v="2135"/>
    <n v="18"/>
    <s v="ASALARIADO"/>
    <s v="18-25"/>
    <s v="1"/>
  </r>
  <r>
    <n v="2811"/>
    <s v="MUJER"/>
    <n v="320000"/>
    <s v="ASALARIADO"/>
    <s v="SECTOR PRIVADO"/>
    <s v="SI"/>
    <s v="NO"/>
    <x v="1"/>
    <n v="61"/>
    <n v="-0.41623559138687616"/>
    <s v="NO"/>
    <n v="1.3475410882509038"/>
    <s v="NO"/>
    <x v="848"/>
    <n v="61"/>
    <s v="ASALARIADO"/>
    <s v="56+"/>
    <s v="2"/>
  </r>
  <r>
    <n v="2812"/>
    <s v="HOMBRE"/>
    <n v="297046"/>
    <s v="ASEGURADO VOLUNTARIO"/>
    <s v="SECTOR PRIVADO"/>
    <s v="SI"/>
    <s v="NO"/>
    <x v="0"/>
    <n v="55"/>
    <n v="-0.44454166866740574"/>
    <s v="NO"/>
    <n v="0.92408910778807873"/>
    <s v="NO"/>
    <x v="31"/>
    <n v="55"/>
    <s v="ASEGURADO VOLUNTARIO"/>
    <s v="46-55"/>
    <s v="1"/>
  </r>
  <r>
    <n v="2813"/>
    <s v="MUJER"/>
    <n v="2083266.59"/>
    <s v="ASALARIADO"/>
    <s v="SECTOR PUBLICO"/>
    <s v="SI"/>
    <s v="NO"/>
    <x v="0"/>
    <n v="43"/>
    <n v="1.7581636576640933"/>
    <s v="NO"/>
    <n v="7.7185146862428639E-2"/>
    <s v="NO"/>
    <x v="2136"/>
    <n v="43"/>
    <s v="ASALARIADO"/>
    <s v="36-45"/>
    <s v="4"/>
  </r>
  <r>
    <n v="2814"/>
    <s v="HOMBRE"/>
    <n v="349790"/>
    <s v="ASALARIADO"/>
    <s v="SECTOR PRIVADO"/>
    <s v="SI"/>
    <s v="SI"/>
    <x v="0"/>
    <n v="20"/>
    <n v="-0.37949959582240034"/>
    <s v="NO"/>
    <n v="-1.5460474449117341"/>
    <s v="NO"/>
    <x v="2137"/>
    <n v="20"/>
    <s v="ASALARIADO"/>
    <s v="18-25"/>
    <s v="2"/>
  </r>
  <r>
    <n v="2815"/>
    <s v="MUJER"/>
    <n v="682608"/>
    <s v="ASALARIADO"/>
    <s v="SECTOR PRIVADO"/>
    <s v="SI"/>
    <s v="NO"/>
    <x v="0"/>
    <n v="29"/>
    <n v="3.0920027265136041E-2"/>
    <s v="NO"/>
    <n v="-0.91086947421749642"/>
    <s v="NO"/>
    <x v="2138"/>
    <n v="29"/>
    <s v="ASALARIADO"/>
    <s v="26-35"/>
    <s v="3"/>
  </r>
  <r>
    <n v="2816"/>
    <s v="HOMBRE"/>
    <n v="1203600"/>
    <s v="ASALARIADO"/>
    <s v="SECTOR PRIVADO"/>
    <s v="SI"/>
    <s v="NO"/>
    <x v="0"/>
    <n v="41"/>
    <n v="0.67338930558428267"/>
    <s v="NO"/>
    <n v="-6.3965513291846368E-2"/>
    <s v="NO"/>
    <x v="2139"/>
    <n v="41"/>
    <s v="ASALARIADO"/>
    <s v="36-45"/>
    <s v="4"/>
  </r>
  <r>
    <n v="2817"/>
    <s v="MUJER"/>
    <n v="728114.38"/>
    <s v="ASALARIADO"/>
    <s v="SECTOR PRIVADO"/>
    <s v="SI"/>
    <s v="NO"/>
    <x v="0"/>
    <n v="46"/>
    <n v="8.7036917961186747E-2"/>
    <s v="NO"/>
    <n v="0.28891113709384114"/>
    <s v="NO"/>
    <x v="2140"/>
    <n v="46"/>
    <s v="ASALARIADO"/>
    <s v="46-55"/>
    <s v="4"/>
  </r>
  <r>
    <n v="2818"/>
    <s v="HOMBRE"/>
    <n v="568333.32999999996"/>
    <s v="ASALARIADO"/>
    <s v="SECTOR PRIVADO"/>
    <s v="SI"/>
    <s v="NO"/>
    <x v="0"/>
    <n v="20"/>
    <n v="-0.10999953534822206"/>
    <s v="NO"/>
    <n v="-1.5460474449117341"/>
    <s v="NO"/>
    <x v="2141"/>
    <n v="20"/>
    <s v="ASALARIADO"/>
    <s v="18-25"/>
    <s v="3"/>
  </r>
  <r>
    <n v="2819"/>
    <s v="MUJER"/>
    <n v="340654"/>
    <s v="ASALARIADO"/>
    <s v="SECTOR PRIVADO"/>
    <s v="SI"/>
    <s v="NO"/>
    <x v="0"/>
    <n v="45"/>
    <n v="-0.39076579439497672"/>
    <s v="NO"/>
    <n v="0.21833580701670366"/>
    <s v="NO"/>
    <x v="2142"/>
    <n v="45"/>
    <s v="ASALARIADO"/>
    <s v="36-45"/>
    <s v="2"/>
  </r>
  <r>
    <n v="2820"/>
    <s v="MUJER"/>
    <n v="188120.81"/>
    <s v="PENSIONADOS EN SU PROPIO SISTEMA"/>
    <s v="SECTOR PUBLICO"/>
    <s v="SI"/>
    <s v="NO"/>
    <x v="0"/>
    <n v="75"/>
    <n v="-0.57886443794231968"/>
    <s v="NO"/>
    <n v="2.3355957093308288"/>
    <s v="ATIPICO"/>
    <x v="2143"/>
    <n v="75"/>
    <s v="PENSIONADOS EN SU PROPIO SISTEMA"/>
    <s v="56+"/>
    <s v="1"/>
  </r>
  <r>
    <n v="2821"/>
    <s v="HOMBRE"/>
    <n v="639148"/>
    <s v="TRABAJADOR INDEPENDIENTE"/>
    <s v="SECTOR PRIVADO"/>
    <s v="SI"/>
    <s v="NO"/>
    <x v="1"/>
    <n v="67"/>
    <n v="-2.2673338536546354E-2"/>
    <s v="NO"/>
    <n v="1.7709930687137287"/>
    <s v="NO"/>
    <x v="191"/>
    <n v="67"/>
    <s v="TRABAJADOR INDEPENDIENTE"/>
    <s v="56+"/>
    <s v="3"/>
  </r>
  <r>
    <n v="2822"/>
    <s v="HOMBRE"/>
    <n v="768846.82"/>
    <s v="ASALARIADO"/>
    <s v="SECTOR PRIVADO"/>
    <s v="SI"/>
    <s v="NO"/>
    <x v="0"/>
    <n v="32"/>
    <n v="0.13726675130023591"/>
    <s v="NO"/>
    <n v="-0.69914348398608395"/>
    <s v="NO"/>
    <x v="2144"/>
    <n v="32"/>
    <s v="ASALARIADO"/>
    <s v="26-35"/>
    <s v="4"/>
  </r>
  <r>
    <n v="2823"/>
    <s v="MUJER"/>
    <n v="1292336"/>
    <s v="ASALARIADO"/>
    <s v="SECTOR PUBLICO"/>
    <s v="SI"/>
    <s v="NO"/>
    <x v="0"/>
    <n v="36"/>
    <n v="0.78281546545032243"/>
    <s v="NO"/>
    <n v="-0.41684216367753391"/>
    <s v="NO"/>
    <x v="2145"/>
    <n v="36"/>
    <s v="ASALARIADO"/>
    <s v="36-45"/>
    <s v="4"/>
  </r>
  <r>
    <n v="2824"/>
    <s v="HOMBRE"/>
    <n v="813799"/>
    <s v="ASALARIADO"/>
    <s v="SECTOR PUBLICO"/>
    <s v="SI"/>
    <s v="NO"/>
    <x v="0"/>
    <n v="43"/>
    <n v="0.1927002217632611"/>
    <s v="NO"/>
    <n v="7.7185146862428639E-2"/>
    <s v="NO"/>
    <x v="2146"/>
    <n v="43"/>
    <s v="ASALARIADO"/>
    <s v="36-45"/>
    <s v="4"/>
  </r>
  <r>
    <n v="2825"/>
    <s v="HOMBRE"/>
    <n v="1507112"/>
    <s v="ASALARIADO"/>
    <s v="SECTOR PUBLICO"/>
    <s v="SI"/>
    <s v="NO"/>
    <x v="1"/>
    <n v="50"/>
    <n v="1.0476697851332986"/>
    <s v="NO"/>
    <n v="0.57121245740239113"/>
    <s v="NO"/>
    <x v="2147"/>
    <n v="50"/>
    <s v="ASALARIADO"/>
    <s v="46-55"/>
    <s v="4"/>
  </r>
  <r>
    <n v="2826"/>
    <s v="HOMBRE"/>
    <n v="1158776.94"/>
    <s v="ASALARIADO"/>
    <s v="SECTOR PRIVADO"/>
    <s v="SI"/>
    <s v="NO"/>
    <x v="0"/>
    <n v="22"/>
    <n v="0.61811506143033057"/>
    <s v="NO"/>
    <n v="-1.4048967847574589"/>
    <s v="NO"/>
    <x v="2148"/>
    <n v="22"/>
    <s v="ASALARIADO"/>
    <s v="18-25"/>
    <s v="4"/>
  </r>
  <r>
    <n v="2827"/>
    <s v="HOMBRE"/>
    <n v="504705.31"/>
    <s v="ASALARIADO"/>
    <s v="SECTOR PRIVADO"/>
    <s v="SI"/>
    <s v="NO"/>
    <x v="0"/>
    <n v="35"/>
    <n v="-0.18846340444846968"/>
    <s v="NO"/>
    <n v="-0.48741749375467142"/>
    <s v="NO"/>
    <x v="2149"/>
    <n v="35"/>
    <s v="ASALARIADO"/>
    <s v="26-35"/>
    <s v="3"/>
  </r>
  <r>
    <n v="2828"/>
    <s v="HOMBRE"/>
    <n v="714074"/>
    <s v="ASALARIADO"/>
    <s v="SECTOR PRIVADO"/>
    <s v="SI"/>
    <s v="NO"/>
    <x v="0"/>
    <n v="37"/>
    <n v="6.972280794428326E-2"/>
    <s v="NO"/>
    <n v="-0.3462668336003964"/>
    <s v="NO"/>
    <x v="2150"/>
    <n v="37"/>
    <s v="ASALARIADO"/>
    <s v="36-45"/>
    <s v="4"/>
  </r>
  <r>
    <n v="2829"/>
    <s v="HOMBRE"/>
    <n v="283181.96000000002"/>
    <s v="ASALARIADO"/>
    <s v="SECTOR PRIVADO"/>
    <s v="SI"/>
    <s v="NO"/>
    <x v="0"/>
    <n v="50"/>
    <n v="-0.46163832230774526"/>
    <s v="NO"/>
    <n v="0.57121245740239113"/>
    <s v="NO"/>
    <x v="2151"/>
    <n v="50"/>
    <s v="ASALARIADO"/>
    <s v="46-55"/>
    <s v="1"/>
  </r>
  <r>
    <n v="2830"/>
    <s v="HOMBRE"/>
    <n v="528970.51"/>
    <s v="ASALARIADO"/>
    <s v="SECTOR PRIVADO"/>
    <s v="SI"/>
    <s v="NO"/>
    <x v="0"/>
    <n v="59"/>
    <n v="-0.15854040077035222"/>
    <s v="NO"/>
    <n v="1.2063904280966287"/>
    <s v="NO"/>
    <x v="2152"/>
    <n v="59"/>
    <s v="ASALARIADO"/>
    <s v="56+"/>
    <s v="3"/>
  </r>
  <r>
    <n v="2831"/>
    <s v="HOMBRE"/>
    <n v="310124"/>
    <s v="TRABAJADOR INDEPENDIENTE"/>
    <s v="SECTOR PRIVADO"/>
    <s v="SI"/>
    <s v="NO"/>
    <x v="1"/>
    <n v="29"/>
    <n v="-0.42841433231318576"/>
    <s v="NO"/>
    <n v="-0.91086947421749642"/>
    <s v="NO"/>
    <x v="97"/>
    <n v="29"/>
    <s v="TRABAJADOR INDEPENDIENTE"/>
    <s v="26-35"/>
    <s v="2"/>
  </r>
  <r>
    <n v="2832"/>
    <s v="MUJER"/>
    <n v="371911"/>
    <s v="ASALARIADO"/>
    <s v="SECTOR PUBLICO"/>
    <s v="SI"/>
    <s v="NO"/>
    <x v="0"/>
    <n v="33"/>
    <n v="-0.35222074527249198"/>
    <s v="NO"/>
    <n v="-0.62856815390894638"/>
    <s v="NO"/>
    <x v="2153"/>
    <n v="33"/>
    <s v="ASALARIADO"/>
    <s v="26-35"/>
    <s v="2"/>
  </r>
  <r>
    <n v="2833"/>
    <s v="HOMBRE"/>
    <n v="220575"/>
    <s v="ASALARIADO"/>
    <s v="SECTOR PRIVADO"/>
    <s v="SI"/>
    <s v="SI"/>
    <x v="0"/>
    <n v="48"/>
    <n v="-0.53884305560298917"/>
    <s v="NO"/>
    <n v="0.43006179724811616"/>
    <s v="NO"/>
    <x v="2154"/>
    <n v="48"/>
    <s v="ASALARIADO"/>
    <s v="46-55"/>
    <s v="1"/>
  </r>
  <r>
    <n v="2834"/>
    <s v="HOMBRE"/>
    <n v="233662"/>
    <s v="ASALARIADO"/>
    <s v="SECTOR PRIVADO"/>
    <s v="SI"/>
    <s v="NO"/>
    <x v="1"/>
    <n v="32"/>
    <n v="-0.52270462076068314"/>
    <s v="NO"/>
    <n v="-0.69914348398608395"/>
    <s v="NO"/>
    <x v="2155"/>
    <n v="32"/>
    <s v="ASALARIADO"/>
    <s v="26-35"/>
    <s v="1"/>
  </r>
  <r>
    <n v="2835"/>
    <s v="HOMBRE"/>
    <n v="448447"/>
    <s v="ASALARIADO"/>
    <s v="SECTOR PRIVADO"/>
    <s v="SI"/>
    <s v="NO"/>
    <x v="0"/>
    <n v="41"/>
    <n v="-0.25783920258962123"/>
    <s v="NO"/>
    <n v="-6.3965513291846368E-2"/>
    <s v="NO"/>
    <x v="2156"/>
    <n v="41"/>
    <s v="ASALARIADO"/>
    <s v="36-45"/>
    <s v="3"/>
  </r>
  <r>
    <n v="2836"/>
    <s v="MUJER"/>
    <n v="847616"/>
    <s v="ASALARIADO"/>
    <s v="SECTOR PUBLICO"/>
    <s v="SI"/>
    <s v="NO"/>
    <x v="0"/>
    <n v="31"/>
    <n v="0.23440217416352555"/>
    <s v="NO"/>
    <n v="-0.7697188140632214"/>
    <s v="NO"/>
    <x v="2157"/>
    <n v="31"/>
    <s v="ASALARIADO"/>
    <s v="26-35"/>
    <s v="4"/>
  </r>
  <r>
    <n v="2837"/>
    <s v="HOMBRE"/>
    <n v="300056"/>
    <s v="PENSIONADOS EN SU PROPIO SISTEMA"/>
    <s v="SECTOR PUBLICO"/>
    <s v="SI"/>
    <s v="NO"/>
    <x v="0"/>
    <n v="61"/>
    <n v="-0.44082984098532885"/>
    <s v="NO"/>
    <n v="1.3475410882509038"/>
    <s v="NO"/>
    <x v="1538"/>
    <n v="61"/>
    <s v="PENSIONADOS EN SU PROPIO SISTEMA"/>
    <s v="56+"/>
    <s v="2"/>
  </r>
  <r>
    <n v="2838"/>
    <s v="MUJER"/>
    <n v="278030"/>
    <s v="CONVENIOS ESPECIALES DE TRABAJADORES INDEPENDIENTES"/>
    <s v="SECTOR PRIVADO"/>
    <s v="SI"/>
    <s v="NO"/>
    <x v="0"/>
    <n v="23"/>
    <n v="-0.46799154082766331"/>
    <s v="NO"/>
    <n v="-1.3343214546803215"/>
    <s v="NO"/>
    <x v="20"/>
    <n v="23"/>
    <s v="CONVENIOS ESPECIALES DE TRABAJADORES INDEPENDIENTES"/>
    <s v="18-25"/>
    <s v="1"/>
  </r>
  <r>
    <n v="2839"/>
    <s v="HOMBRE"/>
    <n v="956230"/>
    <s v="ASALARIADO"/>
    <s v="SECTOR PUBLICO"/>
    <s v="SI"/>
    <s v="NO"/>
    <x v="1"/>
    <n v="60"/>
    <n v="0.36834119471538773"/>
    <s v="NO"/>
    <n v="1.2769657581737661"/>
    <s v="NO"/>
    <x v="2158"/>
    <n v="60"/>
    <s v="ASALARIADO"/>
    <s v="56+"/>
    <s v="4"/>
  </r>
  <r>
    <n v="2840"/>
    <s v="MUJER"/>
    <n v="410738.26"/>
    <s v="ASALARIADO"/>
    <s v="SECTOR PRIVADO"/>
    <s v="SI"/>
    <s v="NO"/>
    <x v="0"/>
    <n v="30"/>
    <n v="-0.30434031388139604"/>
    <s v="NO"/>
    <n v="-0.84029414414035897"/>
    <s v="NO"/>
    <x v="2159"/>
    <n v="30"/>
    <s v="ASALARIADO"/>
    <s v="26-35"/>
    <s v="3"/>
  </r>
  <r>
    <n v="2841"/>
    <s v="HOMBRE"/>
    <n v="451015"/>
    <s v="ASALARIADO"/>
    <s v="SECTOR PRIVADO"/>
    <s v="SI"/>
    <s v="NO"/>
    <x v="0"/>
    <n v="28"/>
    <n v="-0.25467243398909845"/>
    <s v="NO"/>
    <n v="-0.98144480429463388"/>
    <s v="NO"/>
    <x v="2160"/>
    <n v="28"/>
    <s v="ASALARIADO"/>
    <s v="26-35"/>
    <s v="3"/>
  </r>
  <r>
    <n v="2842"/>
    <s v="HOMBRE"/>
    <n v="370000"/>
    <s v="ASALARIADO"/>
    <s v="SECTOR PRIVADO"/>
    <s v="SI"/>
    <s v="NO"/>
    <x v="0"/>
    <n v="45"/>
    <n v="-0.35457732424274085"/>
    <s v="NO"/>
    <n v="0.21833580701670366"/>
    <s v="NO"/>
    <x v="484"/>
    <n v="45"/>
    <s v="ASALARIADO"/>
    <s v="36-45"/>
    <s v="2"/>
  </r>
  <r>
    <n v="2843"/>
    <s v="MUJER"/>
    <n v="297046"/>
    <s v="ASEGURADO VOLUNTARIO"/>
    <s v="SECTOR PRIVADO"/>
    <s v="NO"/>
    <s v="NO"/>
    <x v="1"/>
    <n v="19"/>
    <n v="-0.44454166866740574"/>
    <s v="NO"/>
    <n v="-1.6166227749888715"/>
    <s v="NO"/>
    <x v="31"/>
    <n v="19"/>
    <s v="ASEGURADO VOLUNTARIO"/>
    <s v="18-25"/>
    <s v="1"/>
  </r>
  <r>
    <n v="2844"/>
    <s v="HOMBRE"/>
    <n v="519483.5"/>
    <s v="ASALARIADO"/>
    <s v="SECTOR PRIVADO"/>
    <s v="SI"/>
    <s v="SI"/>
    <x v="1"/>
    <n v="37"/>
    <n v="-0.1702394527099339"/>
    <s v="NO"/>
    <n v="-0.3462668336003964"/>
    <s v="NO"/>
    <x v="2161"/>
    <n v="37"/>
    <s v="ASALARIADO"/>
    <s v="36-45"/>
    <s v="3"/>
  </r>
  <r>
    <n v="2845"/>
    <s v="MUJER"/>
    <n v="2216750.36"/>
    <s v="ASALARIADO"/>
    <s v="SECTOR PRIVADO"/>
    <s v="SI"/>
    <s v="SI"/>
    <x v="0"/>
    <n v="30"/>
    <n v="1.9227712166654194"/>
    <s v="NO"/>
    <n v="-0.84029414414035897"/>
    <s v="NO"/>
    <x v="2162"/>
    <n v="30"/>
    <s v="ASALARIADO"/>
    <s v="26-35"/>
    <s v="4"/>
  </r>
  <r>
    <n v="2846"/>
    <s v="HOMBRE"/>
    <n v="241999"/>
    <s v="ASALARIADO"/>
    <s v="SECTOR PRIVADO"/>
    <s v="SI"/>
    <s v="NO"/>
    <x v="1"/>
    <n v="45"/>
    <n v="-0.51242372129707003"/>
    <s v="NO"/>
    <n v="0.21833580701670366"/>
    <s v="NO"/>
    <x v="2163"/>
    <n v="45"/>
    <s v="ASALARIADO"/>
    <s v="36-45"/>
    <s v="1"/>
  </r>
  <r>
    <n v="2847"/>
    <s v="MUJER"/>
    <n v="300018"/>
    <s v="ASEGURADO VOLUNTARIO"/>
    <s v="SECTOR PRIVADO"/>
    <s v="SI"/>
    <s v="NO"/>
    <x v="0"/>
    <n v="59"/>
    <n v="-0.44087670126835837"/>
    <s v="NO"/>
    <n v="1.2063904280966287"/>
    <s v="NO"/>
    <x v="93"/>
    <n v="59"/>
    <s v="ASEGURADO VOLUNTARIO"/>
    <s v="56+"/>
    <s v="2"/>
  </r>
  <r>
    <n v="2848"/>
    <s v="HOMBRE"/>
    <n v="309288"/>
    <s v="ASALARIADO"/>
    <s v="SECTOR PRIVADO"/>
    <s v="SI"/>
    <s v="NO"/>
    <x v="0"/>
    <n v="39"/>
    <n v="-0.42944525853983567"/>
    <s v="NO"/>
    <n v="-0.20511617344612137"/>
    <s v="NO"/>
    <x v="2164"/>
    <n v="39"/>
    <s v="ASALARIADO"/>
    <s v="36-45"/>
    <s v="2"/>
  </r>
  <r>
    <n v="2849"/>
    <s v="MUJER"/>
    <n v="250750"/>
    <s v="ASALARIADO"/>
    <s v="SECTOR PRIVADO"/>
    <s v="SI"/>
    <s v="NO"/>
    <x v="0"/>
    <n v="31"/>
    <n v="-0.50163229138150356"/>
    <s v="NO"/>
    <n v="-0.7697188140632214"/>
    <s v="NO"/>
    <x v="2165"/>
    <n v="31"/>
    <s v="ASALARIADO"/>
    <s v="26-35"/>
    <s v="1"/>
  </r>
  <r>
    <n v="2850"/>
    <s v="MUJER"/>
    <n v="155636"/>
    <s v="ASALARIADO"/>
    <s v="SECTOR PRIVADO"/>
    <s v="SI"/>
    <s v="NO"/>
    <x v="0"/>
    <n v="61"/>
    <n v="-0.61892357980444923"/>
    <s v="NO"/>
    <n v="1.3475410882509038"/>
    <s v="NO"/>
    <x v="2166"/>
    <n v="61"/>
    <s v="ASALARIADO"/>
    <s v="56+"/>
    <s v="1"/>
  </r>
  <r>
    <n v="2851"/>
    <s v="HOMBRE"/>
    <n v="617586"/>
    <s v="ASALARIADO"/>
    <s v="SECTOR PRIVADO"/>
    <s v="SI"/>
    <s v="NO"/>
    <x v="1"/>
    <n v="36"/>
    <n v="-4.9262849659783253E-2"/>
    <s v="NO"/>
    <n v="-0.41684216367753391"/>
    <s v="NO"/>
    <x v="2167"/>
    <n v="36"/>
    <s v="ASALARIADO"/>
    <s v="36-45"/>
    <s v="3"/>
  </r>
  <r>
    <n v="2852"/>
    <s v="HOMBRE"/>
    <n v="450886"/>
    <s v="TRABAJADOR INDEPENDIENTE"/>
    <s v="SECTOR PRIVADO"/>
    <s v="SI"/>
    <s v="NO"/>
    <x v="0"/>
    <n v="49"/>
    <n v="-0.25483151231833029"/>
    <s v="NO"/>
    <n v="0.50063712732525367"/>
    <s v="NO"/>
    <x v="421"/>
    <n v="49"/>
    <s v="TRABAJADOR INDEPENDIENTE"/>
    <s v="46-55"/>
    <s v="3"/>
  </r>
  <r>
    <n v="2853"/>
    <s v="MUJER"/>
    <n v="297046"/>
    <s v="ASEGURADO VOLUNTARIO"/>
    <s v="SECTOR PRIVADO"/>
    <s v="SI"/>
    <s v="NO"/>
    <x v="0"/>
    <n v="61"/>
    <n v="-0.44454166866740574"/>
    <s v="NO"/>
    <n v="1.3475410882509038"/>
    <s v="NO"/>
    <x v="31"/>
    <n v="61"/>
    <s v="ASEGURADO VOLUNTARIO"/>
    <s v="56+"/>
    <s v="1"/>
  </r>
  <r>
    <n v="2854"/>
    <s v="HOMBRE"/>
    <n v="446000"/>
    <s v="ASALARIADO"/>
    <s v="SECTOR PRIVADO"/>
    <s v="SI"/>
    <s v="NO"/>
    <x v="0"/>
    <n v="28"/>
    <n v="-0.26085675818365522"/>
    <s v="NO"/>
    <n v="-0.98144480429463388"/>
    <s v="NO"/>
    <x v="2168"/>
    <n v="28"/>
    <s v="ASALARIADO"/>
    <s v="26-35"/>
    <s v="3"/>
  </r>
  <r>
    <n v="2855"/>
    <s v="HOMBRE"/>
    <n v="509509"/>
    <s v="TRABAJADOR INDEPENDIENTE"/>
    <s v="SECTOR PRIVADO"/>
    <s v="SI"/>
    <s v="NO"/>
    <x v="1"/>
    <n v="37"/>
    <n v="-0.18253966042251746"/>
    <s v="NO"/>
    <n v="-0.3462668336003964"/>
    <s v="NO"/>
    <x v="230"/>
    <n v="37"/>
    <s v="TRABAJADOR INDEPENDIENTE"/>
    <s v="36-45"/>
    <s v="3"/>
  </r>
  <r>
    <n v="2856"/>
    <s v="HOMBRE"/>
    <n v="799571.5"/>
    <s v="ASALARIADO"/>
    <s v="SECTOR PRIVADO"/>
    <s v="SI"/>
    <s v="NO"/>
    <x v="0"/>
    <n v="22"/>
    <n v="0.17515536184739738"/>
    <s v="NO"/>
    <n v="-1.4048967847574589"/>
    <s v="NO"/>
    <x v="2169"/>
    <n v="22"/>
    <s v="ASALARIADO"/>
    <s v="18-25"/>
    <s v="4"/>
  </r>
  <r>
    <n v="2857"/>
    <s v="HOMBRE"/>
    <n v="297046"/>
    <s v="ASEGURADO VOLUNTARIO"/>
    <s v="SECTOR PRIVADO"/>
    <s v="SI"/>
    <s v="SI"/>
    <x v="1"/>
    <n v="57"/>
    <n v="-0.44454166866740574"/>
    <s v="NO"/>
    <n v="1.0652397679423538"/>
    <s v="NO"/>
    <x v="31"/>
    <n v="57"/>
    <s v="ASEGURADO VOLUNTARIO"/>
    <s v="56+"/>
    <s v="1"/>
  </r>
  <r>
    <n v="2858"/>
    <s v="MUJER"/>
    <n v="130000"/>
    <s v="ASALARIADO"/>
    <s v="SECTOR PRIVADO"/>
    <s v="SI"/>
    <s v="NO"/>
    <x v="0"/>
    <n v="51"/>
    <n v="-0.65053700653459023"/>
    <s v="NO"/>
    <n v="0.64178778747952869"/>
    <s v="NO"/>
    <x v="496"/>
    <n v="51"/>
    <s v="ASALARIADO"/>
    <s v="46-55"/>
    <s v="1"/>
  </r>
  <r>
    <n v="2859"/>
    <s v="HOMBRE"/>
    <n v="429740"/>
    <s v="ASALARIADO"/>
    <s v="SECTOR PRIVADO"/>
    <s v="SI"/>
    <s v="NO"/>
    <x v="0"/>
    <n v="27"/>
    <n v="-0.280908026658928"/>
    <s v="NO"/>
    <n v="-1.0520201343717714"/>
    <s v="NO"/>
    <x v="2170"/>
    <n v="27"/>
    <s v="ASALARIADO"/>
    <s v="26-35"/>
    <s v="3"/>
  </r>
  <r>
    <n v="2860"/>
    <s v="HOMBRE"/>
    <n v="356858"/>
    <s v="TRABAJADOR INDEPENDIENTE"/>
    <s v="SECTOR PRIVADO"/>
    <s v="SI"/>
    <s v="SI"/>
    <x v="1"/>
    <n v="25"/>
    <n v="-0.37078358317890536"/>
    <s v="NO"/>
    <n v="-1.1931707945260464"/>
    <s v="NO"/>
    <x v="331"/>
    <n v="25"/>
    <s v="TRABAJADOR INDEPENDIENTE"/>
    <s v="18-25"/>
    <s v="2"/>
  </r>
  <r>
    <n v="2861"/>
    <s v="MUJER"/>
    <n v="375000"/>
    <s v="ASALARIADO"/>
    <s v="SECTOR PRIVADO"/>
    <s v="SI"/>
    <s v="NO"/>
    <x v="0"/>
    <n v="42"/>
    <n v="-0.34841149752832734"/>
    <s v="NO"/>
    <n v="6.6098167852911317E-3"/>
    <s v="NO"/>
    <x v="159"/>
    <n v="42"/>
    <s v="ASALARIADO"/>
    <s v="36-45"/>
    <s v="2"/>
  </r>
  <r>
    <n v="2862"/>
    <s v="MUJER"/>
    <n v="384500"/>
    <s v="ASALARIADO"/>
    <s v="SECTOR PRIVADO"/>
    <s v="SI"/>
    <s v="NO"/>
    <x v="0"/>
    <n v="33"/>
    <n v="-0.33669642677094164"/>
    <s v="NO"/>
    <n v="-0.62856815390894638"/>
    <s v="NO"/>
    <x v="2171"/>
    <n v="33"/>
    <s v="ASALARIADO"/>
    <s v="26-35"/>
    <s v="2"/>
  </r>
  <r>
    <n v="2863"/>
    <s v="HOMBRE"/>
    <n v="368127"/>
    <s v="TRABAJADOR INDEPENDIENTE"/>
    <s v="SECTOR PRIVADO"/>
    <s v="SI"/>
    <s v="NO"/>
    <x v="1"/>
    <n v="35"/>
    <n v="-0.35688704292996015"/>
    <s v="NO"/>
    <n v="-0.48741749375467142"/>
    <s v="NO"/>
    <x v="2172"/>
    <n v="35"/>
    <s v="TRABAJADOR INDEPENDIENTE"/>
    <s v="26-35"/>
    <s v="2"/>
  </r>
  <r>
    <n v="2864"/>
    <s v="HOMBRE"/>
    <n v="258000"/>
    <s v="ASALARIADO"/>
    <s v="SECTOR PRIVADO"/>
    <s v="SI"/>
    <s v="NO"/>
    <x v="0"/>
    <n v="50"/>
    <n v="-0.49269184264560389"/>
    <s v="NO"/>
    <n v="0.57121245740239113"/>
    <s v="NO"/>
    <x v="132"/>
    <n v="50"/>
    <s v="ASALARIADO"/>
    <s v="46-55"/>
    <s v="1"/>
  </r>
  <r>
    <n v="2865"/>
    <s v="HOMBRE"/>
    <n v="2396657.2000000002"/>
    <s v="ASALARIADO"/>
    <s v="SECTOR PRIVADO"/>
    <s v="SI"/>
    <s v="NO"/>
    <x v="0"/>
    <n v="34"/>
    <n v="2.1446260967009638"/>
    <s v="ATIPICO"/>
    <n v="-0.55799282383180893"/>
    <s v="NO"/>
    <x v="2173"/>
    <n v="34"/>
    <s v="ASALARIADO"/>
    <s v="26-35"/>
    <s v="4"/>
  </r>
  <r>
    <n v="2866"/>
    <s v="MUJER"/>
    <n v="297046"/>
    <s v="ASEGURADO VOLUNTARIO"/>
    <s v="SECTOR PRIVADO"/>
    <s v="SI"/>
    <s v="NO"/>
    <x v="0"/>
    <n v="29"/>
    <n v="-0.44454166866740574"/>
    <s v="NO"/>
    <n v="-0.91086947421749642"/>
    <s v="NO"/>
    <x v="31"/>
    <n v="29"/>
    <s v="ASEGURADO VOLUNTARIO"/>
    <s v="26-35"/>
    <s v="1"/>
  </r>
  <r>
    <n v="2867"/>
    <s v="HOMBRE"/>
    <n v="335930"/>
    <s v="ASALARIADO"/>
    <s v="SECTOR PRIVADO"/>
    <s v="SI"/>
    <s v="NO"/>
    <x v="0"/>
    <n v="49"/>
    <n v="-0.39659126747475465"/>
    <s v="NO"/>
    <n v="0.50063712732525367"/>
    <s v="NO"/>
    <x v="2174"/>
    <n v="49"/>
    <s v="ASALARIADO"/>
    <s v="46-55"/>
    <s v="2"/>
  </r>
  <r>
    <n v="2868"/>
    <s v="MUJER"/>
    <n v="278030"/>
    <s v="CONVENIOS ESPECIALES DE TRABAJADORES INDEPENDIENTES"/>
    <s v="SECTOR PRIVADO"/>
    <s v="SI"/>
    <s v="NO"/>
    <x v="0"/>
    <n v="40"/>
    <n v="-0.46799154082766331"/>
    <s v="NO"/>
    <n v="-0.13454084336898386"/>
    <s v="NO"/>
    <x v="20"/>
    <n v="40"/>
    <s v="CONVENIOS ESPECIALES DE TRABAJADORES INDEPENDIENTES"/>
    <s v="36-45"/>
    <s v="1"/>
  </r>
  <r>
    <n v="2869"/>
    <s v="HOMBRE"/>
    <n v="1739925"/>
    <s v="ASALARIADO"/>
    <s v="SECTOR PRIVADO"/>
    <s v="SI"/>
    <s v="NO"/>
    <x v="0"/>
    <n v="43"/>
    <n v="1.3347667081058499"/>
    <s v="NO"/>
    <n v="7.7185146862428639E-2"/>
    <s v="NO"/>
    <x v="2175"/>
    <n v="43"/>
    <s v="ASALARIADO"/>
    <s v="36-45"/>
    <s v="4"/>
  </r>
  <r>
    <n v="2870"/>
    <s v="MUJER"/>
    <n v="2688750"/>
    <s v="PENSIONADOS EN SU PROPIO SISTEMA"/>
    <s v="SECTOR PUBLICO"/>
    <s v="SI"/>
    <s v="NO"/>
    <x v="0"/>
    <n v="80"/>
    <n v="2.5048248145665331"/>
    <s v="ATIPICO"/>
    <n v="2.6884723597165161"/>
    <s v="ATIPICO"/>
    <x v="2176"/>
    <n v="80"/>
    <s v="PENSIONADOS EN SU PROPIO SISTEMA"/>
    <s v="56+"/>
    <s v="4"/>
  </r>
  <r>
    <n v="2871"/>
    <s v="HOMBRE"/>
    <n v="539969"/>
    <s v="ASALARIADO"/>
    <s v="SECTOR PRIVADO"/>
    <s v="SI"/>
    <s v="NO"/>
    <x v="0"/>
    <n v="47"/>
    <n v="-0.14497744407831023"/>
    <s v="NO"/>
    <n v="0.35948646717097865"/>
    <s v="NO"/>
    <x v="2177"/>
    <n v="47"/>
    <s v="ASALARIADO"/>
    <s v="46-55"/>
    <s v="3"/>
  </r>
  <r>
    <n v="2872"/>
    <s v="HOMBRE"/>
    <n v="297045"/>
    <s v="TRABAJADOR INDEPENDIENTE"/>
    <s v="SECTOR PRIVADO"/>
    <s v="SI"/>
    <s v="NO"/>
    <x v="0"/>
    <n v="54"/>
    <n v="-0.44454290183274864"/>
    <s v="NO"/>
    <n v="0.85351377771094117"/>
    <s v="NO"/>
    <x v="166"/>
    <n v="54"/>
    <s v="TRABAJADOR INDEPENDIENTE"/>
    <s v="46-55"/>
    <s v="1"/>
  </r>
  <r>
    <n v="2873"/>
    <s v="HOMBRE"/>
    <n v="747205"/>
    <s v="ASALARIADO"/>
    <s v="SECTOR PRIVADO"/>
    <s v="SI"/>
    <s v="SI"/>
    <x v="0"/>
    <n v="31"/>
    <n v="0.11057880891933018"/>
    <s v="NO"/>
    <n v="-0.7697188140632214"/>
    <s v="NO"/>
    <x v="2178"/>
    <n v="31"/>
    <s v="ASALARIADO"/>
    <s v="26-35"/>
    <s v="4"/>
  </r>
  <r>
    <n v="2874"/>
    <s v="MUJER"/>
    <n v="390136.8"/>
    <s v="ASALARIADO"/>
    <s v="SECTOR PRIVADO"/>
    <s v="SI"/>
    <s v="NO"/>
    <x v="0"/>
    <n v="25"/>
    <n v="-0.32974532036618037"/>
    <s v="NO"/>
    <n v="-1.1931707945260464"/>
    <s v="NO"/>
    <x v="2179"/>
    <n v="25"/>
    <s v="ASALARIADO"/>
    <s v="18-25"/>
    <s v="2"/>
  </r>
  <r>
    <n v="2875"/>
    <s v="MUJER"/>
    <n v="338192"/>
    <s v="ASALARIADO"/>
    <s v="SECTOR PUBLICO"/>
    <s v="SI"/>
    <s v="NO"/>
    <x v="0"/>
    <n v="51"/>
    <n v="-0.39380184746915398"/>
    <s v="NO"/>
    <n v="0.64178778747952869"/>
    <s v="NO"/>
    <x v="2180"/>
    <n v="51"/>
    <s v="ASALARIADO"/>
    <s v="46-55"/>
    <s v="2"/>
  </r>
  <r>
    <n v="2876"/>
    <s v="MUJER"/>
    <n v="1350000"/>
    <s v="ASALARIADO"/>
    <s v="SECTOR PRIVADO"/>
    <s v="SI"/>
    <s v="NO"/>
    <x v="0"/>
    <n v="57"/>
    <n v="0.85392471178231077"/>
    <s v="NO"/>
    <n v="1.0652397679423538"/>
    <s v="NO"/>
    <x v="2181"/>
    <n v="57"/>
    <s v="ASALARIADO"/>
    <s v="56+"/>
    <s v="4"/>
  </r>
  <r>
    <n v="2877"/>
    <s v="MUJER"/>
    <n v="3609554.14"/>
    <s v="ASALARIADO"/>
    <s v="SECTOR PUBLICO"/>
    <s v="SI"/>
    <s v="NO"/>
    <x v="0"/>
    <n v="55"/>
    <n v="3.6403285675974484"/>
    <s v="ATIPICO"/>
    <n v="0.92408910778807873"/>
    <s v="NO"/>
    <x v="2182"/>
    <n v="55"/>
    <s v="ASALARIADO"/>
    <s v="46-55"/>
    <s v="4"/>
  </r>
  <r>
    <n v="2878"/>
    <s v="HOMBRE"/>
    <n v="1220413.97"/>
    <s v="ASALARIADO"/>
    <s v="SECTOR PRIVADO"/>
    <s v="SI"/>
    <s v="NO"/>
    <x v="0"/>
    <n v="27"/>
    <n v="0.69412371066455214"/>
    <s v="NO"/>
    <n v="-1.0520201343717714"/>
    <s v="NO"/>
    <x v="2183"/>
    <n v="27"/>
    <s v="ASALARIADO"/>
    <s v="26-35"/>
    <s v="4"/>
  </r>
  <r>
    <n v="2879"/>
    <s v="HOMBRE"/>
    <n v="278030"/>
    <s v="CONVENIOS ESPECIALES DE TRABAJADORES INDEPENDIENTES"/>
    <s v="SECTOR PRIVADO"/>
    <s v="SI"/>
    <s v="NO"/>
    <x v="0"/>
    <n v="32"/>
    <n v="-0.46799154082766331"/>
    <s v="NO"/>
    <n v="-0.69914348398608395"/>
    <s v="NO"/>
    <x v="20"/>
    <n v="32"/>
    <s v="CONVENIOS ESPECIALES DE TRABAJADORES INDEPENDIENTES"/>
    <s v="26-35"/>
    <s v="1"/>
  </r>
  <r>
    <n v="2880"/>
    <s v="HOMBRE"/>
    <n v="762796.88"/>
    <s v="ASALARIADO"/>
    <s v="SECTOR PRIVADO"/>
    <s v="SI"/>
    <s v="NO"/>
    <x v="0"/>
    <n v="26"/>
    <n v="0.1298061749657162"/>
    <s v="NO"/>
    <n v="-1.1225954644489089"/>
    <s v="NO"/>
    <x v="2184"/>
    <n v="26"/>
    <s v="ASALARIADO"/>
    <s v="26-35"/>
    <s v="4"/>
  </r>
  <r>
    <n v="2881"/>
    <s v="HOMBRE"/>
    <n v="413751.05"/>
    <s v="ASALARIADO"/>
    <s v="SECTOR PRIVADO"/>
    <s v="SI"/>
    <s v="NO"/>
    <x v="0"/>
    <n v="28"/>
    <n v="-0.30062504566801246"/>
    <s v="NO"/>
    <n v="-0.98144480429463388"/>
    <s v="NO"/>
    <x v="2185"/>
    <n v="28"/>
    <s v="ASALARIADO"/>
    <s v="26-35"/>
    <s v="3"/>
  </r>
  <r>
    <n v="2882"/>
    <s v="HOMBRE"/>
    <n v="362000"/>
    <s v="ASEGURADO VOLUNTARIO"/>
    <s v="SECTOR PRIVADO"/>
    <s v="SI"/>
    <s v="NO"/>
    <x v="0"/>
    <n v="35"/>
    <n v="-0.36444264698580248"/>
    <s v="NO"/>
    <n v="-0.48741749375467142"/>
    <s v="NO"/>
    <x v="1851"/>
    <n v="35"/>
    <s v="ASEGURADO VOLUNTARIO"/>
    <s v="26-35"/>
    <s v="2"/>
  </r>
  <r>
    <n v="2883"/>
    <s v="MUJER"/>
    <n v="297044"/>
    <s v="ASALARIADO"/>
    <s v="SECTOR PRIVADO"/>
    <s v="SI"/>
    <s v="NO"/>
    <x v="0"/>
    <n v="58"/>
    <n v="-0.44454413499809153"/>
    <s v="NO"/>
    <n v="1.1358150980194912"/>
    <s v="NO"/>
    <x v="539"/>
    <n v="58"/>
    <s v="ASALARIADO"/>
    <s v="56+"/>
    <s v="1"/>
  </r>
  <r>
    <n v="2884"/>
    <s v="HOMBRE"/>
    <n v="2414456"/>
    <s v="ASALARIADO"/>
    <s v="SECTOR PRIVADO"/>
    <s v="SI"/>
    <s v="NO"/>
    <x v="0"/>
    <n v="36"/>
    <n v="2.1665749600058644"/>
    <s v="ATIPICO"/>
    <n v="-0.41684216367753391"/>
    <s v="NO"/>
    <x v="2186"/>
    <n v="36"/>
    <s v="ASALARIADO"/>
    <s v="36-45"/>
    <s v="4"/>
  </r>
  <r>
    <n v="2885"/>
    <s v="HOMBRE"/>
    <n v="406659.45"/>
    <s v="ASALARIADO"/>
    <s v="SECTOR PUBLICO"/>
    <s v="SI"/>
    <s v="NO"/>
    <x v="0"/>
    <n v="27"/>
    <n v="-0.30937016101359943"/>
    <s v="NO"/>
    <n v="-1.0520201343717714"/>
    <s v="NO"/>
    <x v="2187"/>
    <n v="27"/>
    <s v="ASALARIADO"/>
    <s v="26-35"/>
    <s v="2"/>
  </r>
  <r>
    <n v="2886"/>
    <s v="HOMBRE"/>
    <n v="514435.14"/>
    <s v="ASALARIADO"/>
    <s v="SECTOR PRIVADO"/>
    <s v="SI"/>
    <s v="NO"/>
    <x v="0"/>
    <n v="48"/>
    <n v="-0.17646491530032921"/>
    <s v="NO"/>
    <n v="0.43006179724811616"/>
    <s v="NO"/>
    <x v="2188"/>
    <n v="48"/>
    <s v="ASALARIADO"/>
    <s v="46-55"/>
    <s v="3"/>
  </r>
  <r>
    <n v="2887"/>
    <s v="MUJER"/>
    <n v="705807.13"/>
    <s v="ASALARIADO"/>
    <s v="SECTOR PUBLICO"/>
    <s v="SI"/>
    <s v="NO"/>
    <x v="0"/>
    <n v="34"/>
    <n v="5.9528390366166514E-2"/>
    <s v="NO"/>
    <n v="-0.55799282383180893"/>
    <s v="NO"/>
    <x v="2189"/>
    <n v="34"/>
    <s v="ASALARIADO"/>
    <s v="26-35"/>
    <s v="4"/>
  </r>
  <r>
    <n v="2888"/>
    <s v="MUJER"/>
    <n v="462569.85"/>
    <s v="ASALARIADO"/>
    <s v="SECTOR PRIVADO"/>
    <s v="SI"/>
    <s v="NO"/>
    <x v="0"/>
    <n v="27"/>
    <n v="-0.24042339342689023"/>
    <s v="NO"/>
    <n v="-1.0520201343717714"/>
    <s v="NO"/>
    <x v="2190"/>
    <n v="27"/>
    <s v="ASALARIADO"/>
    <s v="26-35"/>
    <s v="3"/>
  </r>
  <r>
    <n v="2889"/>
    <s v="HOMBRE"/>
    <n v="100000"/>
    <s v="ASALARIADO"/>
    <s v="SECTOR PRIVADO"/>
    <s v="SI"/>
    <s v="NO"/>
    <x v="0"/>
    <n v="24"/>
    <n v="-0.68753196682107143"/>
    <s v="NO"/>
    <n v="-1.263746124603184"/>
    <s v="NO"/>
    <x v="1744"/>
    <n v="24"/>
    <s v="ASALARIADO"/>
    <s v="18-25"/>
    <s v="1"/>
  </r>
  <r>
    <n v="2890"/>
    <s v="HOMBRE"/>
    <n v="337811"/>
    <s v="PENSIONADOS EN SU PROPIO SISTEMA"/>
    <s v="SECTOR PUBLICO"/>
    <s v="SI"/>
    <s v="NO"/>
    <x v="0"/>
    <n v="81"/>
    <n v="-0.39427168346479224"/>
    <s v="NO"/>
    <n v="2.759047689793654"/>
    <s v="ATIPICO"/>
    <x v="2191"/>
    <n v="81"/>
    <s v="PENSIONADOS EN SU PROPIO SISTEMA"/>
    <s v="56+"/>
    <s v="2"/>
  </r>
  <r>
    <n v="2891"/>
    <s v="MUJER"/>
    <n v="359544.27"/>
    <s v="CONVENIOS ESPECIALES DE ASEGURADOS VOLUNTARIOS"/>
    <s v="SECTOR PRIVADO"/>
    <s v="SI"/>
    <s v="SI"/>
    <x v="0"/>
    <n v="38"/>
    <n v="-0.36747096811327984"/>
    <s v="NO"/>
    <n v="-0.27569150352325889"/>
    <s v="NO"/>
    <x v="293"/>
    <n v="38"/>
    <s v="CONVENIOS ESPECIALES DE ASEGURADOS VOLUNTARIOS"/>
    <s v="36-45"/>
    <s v="2"/>
  </r>
  <r>
    <n v="2892"/>
    <s v="HOMBRE"/>
    <n v="444389.01"/>
    <s v="ASALARIADO"/>
    <s v="SECTOR PUBLICO"/>
    <s v="SI"/>
    <s v="NO"/>
    <x v="0"/>
    <n v="60"/>
    <n v="-0.26284337521938583"/>
    <s v="NO"/>
    <n v="1.2769657581737661"/>
    <s v="NO"/>
    <x v="2192"/>
    <n v="60"/>
    <s v="ASALARIADO"/>
    <s v="56+"/>
    <s v="3"/>
  </r>
  <r>
    <n v="2893"/>
    <s v="HOMBRE"/>
    <n v="299046"/>
    <s v="ASEGURADO VOLUNTARIO"/>
    <s v="SECTOR PRIVADO"/>
    <s v="SI"/>
    <s v="NO"/>
    <x v="0"/>
    <n v="31"/>
    <n v="-0.44207533798164034"/>
    <s v="NO"/>
    <n v="-0.7697188140632214"/>
    <s v="NO"/>
    <x v="1447"/>
    <n v="31"/>
    <s v="ASEGURADO VOLUNTARIO"/>
    <s v="26-35"/>
    <s v="1"/>
  </r>
  <r>
    <n v="2894"/>
    <s v="HOMBRE"/>
    <n v="1270596.6499999999"/>
    <s v="ASALARIADO"/>
    <s v="SECTOR PUBLICO"/>
    <s v="SI"/>
    <s v="NO"/>
    <x v="0"/>
    <n v="44"/>
    <n v="0.75600725245352518"/>
    <s v="NO"/>
    <n v="0.14776047693956615"/>
    <s v="NO"/>
    <x v="2193"/>
    <n v="44"/>
    <s v="ASALARIADO"/>
    <s v="36-45"/>
    <s v="4"/>
  </r>
  <r>
    <n v="2895"/>
    <s v="HOMBRE"/>
    <n v="922788.75"/>
    <s v="ASALARIADO"/>
    <s v="SECTOR PRIVADO"/>
    <s v="SI"/>
    <s v="NO"/>
    <x v="0"/>
    <n v="25"/>
    <n v="0.32710260419271148"/>
    <s v="NO"/>
    <n v="-1.1931707945260464"/>
    <s v="NO"/>
    <x v="2194"/>
    <n v="25"/>
    <s v="ASALARIADO"/>
    <s v="18-25"/>
    <s v="4"/>
  </r>
  <r>
    <n v="2896"/>
    <s v="HOMBRE"/>
    <n v="297045"/>
    <s v="TRABAJADOR INDEPENDIENTE"/>
    <s v="SECTOR PRIVADO"/>
    <s v="SI"/>
    <s v="NO"/>
    <x v="0"/>
    <n v="49"/>
    <n v="-0.44454290183274864"/>
    <s v="NO"/>
    <n v="0.50063712732525367"/>
    <s v="NO"/>
    <x v="166"/>
    <n v="49"/>
    <s v="TRABAJADOR INDEPENDIENTE"/>
    <s v="46-55"/>
    <s v="1"/>
  </r>
  <r>
    <n v="2897"/>
    <s v="MUJER"/>
    <n v="1055938.04"/>
    <s v="ASALARIADO"/>
    <s v="SECTOR PUBLICO"/>
    <s v="SI"/>
    <s v="NO"/>
    <x v="0"/>
    <n v="30"/>
    <n v="0.49129769405015034"/>
    <s v="NO"/>
    <n v="-0.84029414414035897"/>
    <s v="NO"/>
    <x v="2195"/>
    <n v="30"/>
    <s v="ASALARIADO"/>
    <s v="26-35"/>
    <s v="4"/>
  </r>
  <r>
    <n v="2898"/>
    <s v="MUJER"/>
    <n v="639148"/>
    <s v="ASEGURADO VOLUNTARIO"/>
    <s v="SECTOR PRIVADO"/>
    <s v="SI"/>
    <s v="NO"/>
    <x v="0"/>
    <n v="75"/>
    <n v="-2.2673338536546354E-2"/>
    <s v="NO"/>
    <n v="2.3355957093308288"/>
    <s v="ATIPICO"/>
    <x v="191"/>
    <n v="75"/>
    <s v="ASEGURADO VOLUNTARIO"/>
    <s v="56+"/>
    <s v="3"/>
  </r>
  <r>
    <n v="2899"/>
    <s v="HOMBRE"/>
    <n v="385093.62"/>
    <s v="ASALARIADO"/>
    <s v="SECTOR PRIVADO"/>
    <s v="SI"/>
    <s v="NO"/>
    <x v="0"/>
    <n v="44"/>
    <n v="-0.33596439516009957"/>
    <s v="NO"/>
    <n v="0.14776047693956615"/>
    <s v="NO"/>
    <x v="2196"/>
    <n v="44"/>
    <s v="ASALARIADO"/>
    <s v="36-45"/>
    <s v="2"/>
  </r>
  <r>
    <n v="2900"/>
    <s v="HOMBRE"/>
    <n v="646251.66"/>
    <s v="ASALARIADO"/>
    <s v="SECTOR PRIVADO"/>
    <s v="SI"/>
    <s v="NO"/>
    <x v="0"/>
    <n v="27"/>
    <n v="-1.3913351216924151E-2"/>
    <s v="NO"/>
    <n v="-1.0520201343717714"/>
    <s v="NO"/>
    <x v="2197"/>
    <n v="27"/>
    <s v="ASALARIADO"/>
    <s v="26-35"/>
    <s v="3"/>
  </r>
  <r>
    <n v="2901"/>
    <s v="HOMBRE"/>
    <n v="330000"/>
    <s v="ASALARIADO"/>
    <s v="SECTOR PRIVADO"/>
    <s v="SI"/>
    <s v="SI"/>
    <x v="0"/>
    <n v="47"/>
    <n v="-0.40390393795804908"/>
    <s v="NO"/>
    <n v="0.35948646717097865"/>
    <s v="NO"/>
    <x v="966"/>
    <n v="47"/>
    <s v="ASALARIADO"/>
    <s v="46-55"/>
    <s v="2"/>
  </r>
  <r>
    <n v="2902"/>
    <s v="HOMBRE"/>
    <n v="297046"/>
    <s v="TRABAJADOR INDEPENDIENTE"/>
    <s v="SECTOR PRIVADO"/>
    <s v="SI"/>
    <s v="NO"/>
    <x v="0"/>
    <n v="63"/>
    <n v="-0.44454166866740574"/>
    <s v="NO"/>
    <n v="1.4886917484051787"/>
    <s v="NO"/>
    <x v="31"/>
    <n v="63"/>
    <s v="TRABAJADOR INDEPENDIENTE"/>
    <s v="56+"/>
    <s v="1"/>
  </r>
  <r>
    <n v="2903"/>
    <s v="MUJER"/>
    <n v="622394.65"/>
    <s v="ASALARIADO"/>
    <s v="SECTOR PRIVADO"/>
    <s v="SI"/>
    <s v="NO"/>
    <x v="1"/>
    <n v="23"/>
    <n v="-4.33329891337303E-2"/>
    <s v="NO"/>
    <n v="-1.3343214546803215"/>
    <s v="NO"/>
    <x v="2198"/>
    <n v="23"/>
    <s v="ASALARIADO"/>
    <s v="18-25"/>
    <s v="3"/>
  </r>
  <r>
    <n v="2904"/>
    <s v="HOMBRE"/>
    <n v="171000"/>
    <s v="ASALARIADO"/>
    <s v="SECTOR PRIVADO"/>
    <s v="SI"/>
    <s v="NO"/>
    <x v="0"/>
    <n v="56"/>
    <n v="-0.59997722747639926"/>
    <s v="NO"/>
    <n v="0.99466443786521619"/>
    <s v="NO"/>
    <x v="2199"/>
    <n v="56"/>
    <s v="ASALARIADO"/>
    <s v="56+"/>
    <s v="1"/>
  </r>
  <r>
    <n v="2905"/>
    <s v="MUJER"/>
    <n v="385400.61"/>
    <s v="ASALARIADO"/>
    <s v="SECTOR PRIVADO"/>
    <s v="SI"/>
    <s v="SI"/>
    <x v="0"/>
    <n v="30"/>
    <n v="-0.33558582573148804"/>
    <s v="NO"/>
    <n v="-0.84029414414035897"/>
    <s v="NO"/>
    <x v="2200"/>
    <n v="30"/>
    <s v="ASALARIADO"/>
    <s v="26-35"/>
    <s v="2"/>
  </r>
  <r>
    <n v="2906"/>
    <s v="MUJER"/>
    <n v="1619313.26"/>
    <s v="ASALARIADO"/>
    <s v="SECTOR PRIVADO"/>
    <s v="SI"/>
    <s v="NO"/>
    <x v="0"/>
    <n v="33"/>
    <n v="1.1860324903930701"/>
    <s v="NO"/>
    <n v="-0.62856815390894638"/>
    <s v="NO"/>
    <x v="2201"/>
    <n v="33"/>
    <s v="ASALARIADO"/>
    <s v="26-35"/>
    <s v="4"/>
  </r>
  <r>
    <n v="2907"/>
    <s v="HOMBRE"/>
    <n v="403541.67"/>
    <s v="ASALARIADO"/>
    <s v="SECTOR PRIVADO"/>
    <s v="SI"/>
    <s v="NO"/>
    <x v="0"/>
    <n v="43"/>
    <n v="-0.31321489925633228"/>
    <s v="NO"/>
    <n v="7.7185146862428639E-2"/>
    <s v="NO"/>
    <x v="2202"/>
    <n v="43"/>
    <s v="ASALARIADO"/>
    <s v="36-45"/>
    <s v="2"/>
  </r>
  <r>
    <n v="2908"/>
    <s v="HOMBRE"/>
    <n v="600000"/>
    <s v="ASALARIADO"/>
    <s v="SECTOR PRIVADO"/>
    <s v="SI"/>
    <s v="NO"/>
    <x v="0"/>
    <n v="24"/>
    <n v="-7.0949295379718516E-2"/>
    <s v="NO"/>
    <n v="-1.263746124603184"/>
    <s v="NO"/>
    <x v="427"/>
    <n v="24"/>
    <s v="ASALARIADO"/>
    <s v="18-25"/>
    <s v="3"/>
  </r>
  <r>
    <n v="2909"/>
    <s v="HOMBRE"/>
    <n v="319300"/>
    <s v="ASALARIADO"/>
    <s v="SECTOR PRIVADO"/>
    <s v="SI"/>
    <s v="NO"/>
    <x v="0"/>
    <n v="69"/>
    <n v="-0.41709880712689401"/>
    <s v="NO"/>
    <n v="1.9121437288680037"/>
    <s v="NO"/>
    <x v="2203"/>
    <n v="69"/>
    <s v="ASALARIADO"/>
    <s v="56+"/>
    <s v="2"/>
  </r>
  <r>
    <n v="2910"/>
    <s v="HOMBRE"/>
    <n v="445567"/>
    <s v="TRABAJADOR INDEPENDIENTE"/>
    <s v="SECTOR PRIVADO"/>
    <s v="SI"/>
    <s v="NO"/>
    <x v="1"/>
    <n v="35"/>
    <n v="-0.26139071877712344"/>
    <s v="NO"/>
    <n v="-0.48741749375467142"/>
    <s v="NO"/>
    <x v="314"/>
    <n v="35"/>
    <s v="TRABAJADOR INDEPENDIENTE"/>
    <s v="26-35"/>
    <s v="3"/>
  </r>
  <r>
    <n v="2911"/>
    <s v="HOMBRE"/>
    <n v="314396"/>
    <s v="ASALARIADO"/>
    <s v="SECTOR PUBLICO"/>
    <s v="SI"/>
    <s v="NO"/>
    <x v="1"/>
    <n v="53"/>
    <n v="-0.42314624996839084"/>
    <s v="NO"/>
    <n v="0.78293844763380371"/>
    <s v="NO"/>
    <x v="2204"/>
    <n v="53"/>
    <s v="ASALARIADO"/>
    <s v="46-55"/>
    <s v="2"/>
  </r>
  <r>
    <n v="2912"/>
    <s v="MUJER"/>
    <n v="1165110"/>
    <s v="ASALARIADO"/>
    <s v="SECTOR PUBLICO"/>
    <s v="SI"/>
    <s v="NO"/>
    <x v="1"/>
    <n v="38"/>
    <n v="0.62592477153672732"/>
    <s v="NO"/>
    <n v="-0.27569150352325889"/>
    <s v="NO"/>
    <x v="2205"/>
    <n v="38"/>
    <s v="ASALARIADO"/>
    <s v="36-45"/>
    <s v="4"/>
  </r>
  <r>
    <n v="2913"/>
    <s v="HOMBRE"/>
    <n v="639148"/>
    <s v="TRABAJADOR INDEPENDIENTE"/>
    <s v="SECTOR PRIVADO"/>
    <s v="SI"/>
    <s v="NO"/>
    <x v="1"/>
    <n v="69"/>
    <n v="-2.2673338536546354E-2"/>
    <s v="NO"/>
    <n v="1.9121437288680037"/>
    <s v="NO"/>
    <x v="191"/>
    <n v="69"/>
    <s v="TRABAJADOR INDEPENDIENTE"/>
    <s v="56+"/>
    <s v="3"/>
  </r>
  <r>
    <n v="2914"/>
    <s v="MUJER"/>
    <n v="659819.65"/>
    <s v="ASALARIADO"/>
    <s v="SECTOR PUBLICO"/>
    <s v="SI"/>
    <s v="NO"/>
    <x v="0"/>
    <n v="26"/>
    <n v="2.818223823654961E-3"/>
    <s v="NO"/>
    <n v="-1.1225954644489089"/>
    <s v="NO"/>
    <x v="2206"/>
    <n v="26"/>
    <s v="ASALARIADO"/>
    <s v="26-35"/>
    <s v="3"/>
  </r>
  <r>
    <n v="2915"/>
    <s v="MUJER"/>
    <n v="297500"/>
    <s v="ASEGURADO VOLUNTARIO"/>
    <s v="SECTOR PRIVADO"/>
    <s v="SI"/>
    <s v="SI"/>
    <x v="0"/>
    <n v="29"/>
    <n v="-0.443981811601737"/>
    <s v="NO"/>
    <n v="-0.91086947421749642"/>
    <s v="NO"/>
    <x v="2207"/>
    <n v="29"/>
    <s v="ASEGURADO VOLUNTARIO"/>
    <s v="26-35"/>
    <s v="1"/>
  </r>
  <r>
    <n v="2916"/>
    <s v="HOMBRE"/>
    <n v="756084.19"/>
    <s v="ASALARIADO"/>
    <s v="SECTOR PRIVADO"/>
    <s v="SI"/>
    <s v="NO"/>
    <x v="0"/>
    <n v="21"/>
    <n v="0.1215283183002008"/>
    <s v="NO"/>
    <n v="-1.4754721148345964"/>
    <s v="NO"/>
    <x v="2208"/>
    <n v="21"/>
    <s v="ASALARIADO"/>
    <s v="18-25"/>
    <s v="4"/>
  </r>
  <r>
    <n v="2917"/>
    <s v="MUJER"/>
    <n v="379237.5"/>
    <s v="ASALARIADO"/>
    <s v="SECTOR PUBLICO"/>
    <s v="SI"/>
    <s v="NO"/>
    <x v="0"/>
    <n v="25"/>
    <n v="-0.34318595938786184"/>
    <s v="NO"/>
    <n v="-1.1931707945260464"/>
    <s v="NO"/>
    <x v="2209"/>
    <n v="25"/>
    <s v="ASALARIADO"/>
    <s v="18-25"/>
    <s v="2"/>
  </r>
  <r>
    <n v="2918"/>
    <s v="HOMBRE"/>
    <n v="311585.03999999998"/>
    <s v="ASALARIADO"/>
    <s v="SECTOR PRIVADO"/>
    <s v="SI"/>
    <s v="NO"/>
    <x v="0"/>
    <n v="26"/>
    <n v="-0.42661262842062042"/>
    <s v="NO"/>
    <n v="-1.1225954644489089"/>
    <s v="NO"/>
    <x v="2210"/>
    <n v="26"/>
    <s v="ASALARIADO"/>
    <s v="26-35"/>
    <s v="2"/>
  </r>
  <r>
    <n v="2919"/>
    <s v="MUJER"/>
    <n v="1983460.5"/>
    <s v="ASALARIADO"/>
    <s v="SECTOR PUBLICO"/>
    <s v="SI"/>
    <s v="NO"/>
    <x v="0"/>
    <n v="61"/>
    <n v="1.6350862464674611"/>
    <s v="NO"/>
    <n v="1.3475410882509038"/>
    <s v="NO"/>
    <x v="2211"/>
    <n v="61"/>
    <s v="ASALARIADO"/>
    <s v="56+"/>
    <s v="4"/>
  </r>
  <r>
    <n v="2920"/>
    <s v="HOMBRE"/>
    <n v="723495"/>
    <s v="ASALARIADO"/>
    <s v="SECTOR PUBLICO"/>
    <s v="SI"/>
    <s v="NO"/>
    <x v="0"/>
    <n v="37"/>
    <n v="8.1340458639581226E-2"/>
    <s v="NO"/>
    <n v="-0.3462668336003964"/>
    <s v="NO"/>
    <x v="2212"/>
    <n v="37"/>
    <s v="ASALARIADO"/>
    <s v="36-45"/>
    <s v="4"/>
  </r>
  <r>
    <n v="2921"/>
    <s v="HOMBRE"/>
    <n v="426977.82"/>
    <s v="ASALARIADO"/>
    <s v="SECTOR PRIVADO"/>
    <s v="SI"/>
    <s v="SI"/>
    <x v="0"/>
    <n v="53"/>
    <n v="-0.28431425130573174"/>
    <s v="NO"/>
    <n v="0.78293844763380371"/>
    <s v="NO"/>
    <x v="2213"/>
    <n v="53"/>
    <s v="ASALARIADO"/>
    <s v="46-55"/>
    <s v="3"/>
  </r>
  <r>
    <n v="2922"/>
    <s v="MUJER"/>
    <n v="1459586"/>
    <s v="ASALARIADO"/>
    <s v="SECTOR PUBLICO"/>
    <s v="SI"/>
    <s v="NO"/>
    <x v="0"/>
    <n v="47"/>
    <n v="0.98906236904745504"/>
    <s v="NO"/>
    <n v="0.35948646717097865"/>
    <s v="NO"/>
    <x v="2214"/>
    <n v="47"/>
    <s v="ASALARIADO"/>
    <s v="46-55"/>
    <s v="4"/>
  </r>
  <r>
    <n v="2923"/>
    <s v="HOMBRE"/>
    <n v="447825.78"/>
    <s v="ASALARIADO"/>
    <s v="SECTOR PRIVADO"/>
    <s v="SI"/>
    <s v="NO"/>
    <x v="0"/>
    <n v="53"/>
    <n v="-0.25860526956392677"/>
    <s v="NO"/>
    <n v="0.78293844763380371"/>
    <s v="NO"/>
    <x v="2215"/>
    <n v="53"/>
    <s v="ASALARIADO"/>
    <s v="46-55"/>
    <s v="3"/>
  </r>
  <r>
    <n v="2924"/>
    <s v="MUJER"/>
    <n v="297865"/>
    <s v="TRABAJADOR INDEPENDIENTE"/>
    <s v="SECTOR PRIVADO"/>
    <s v="SI"/>
    <s v="NO"/>
    <x v="0"/>
    <n v="41"/>
    <n v="-0.44353170625158483"/>
    <s v="NO"/>
    <n v="-6.3965513291846368E-2"/>
    <s v="NO"/>
    <x v="2216"/>
    <n v="41"/>
    <s v="TRABAJADOR INDEPENDIENTE"/>
    <s v="36-45"/>
    <s v="1"/>
  </r>
  <r>
    <n v="2925"/>
    <s v="HOMBRE"/>
    <n v="416406.24"/>
    <s v="ASALARIADO"/>
    <s v="SECTOR PRIVADO"/>
    <s v="SI"/>
    <s v="NO"/>
    <x v="0"/>
    <n v="35"/>
    <n v="-0.29735075738124372"/>
    <s v="NO"/>
    <n v="-0.48741749375467142"/>
    <s v="NO"/>
    <x v="2217"/>
    <n v="35"/>
    <s v="ASALARIADO"/>
    <s v="26-35"/>
    <s v="3"/>
  </r>
  <r>
    <n v="2926"/>
    <s v="HOMBRE"/>
    <n v="548611.75"/>
    <s v="ASALARIADO"/>
    <s v="SECTOR PRIVADO"/>
    <s v="SI"/>
    <s v="NO"/>
    <x v="0"/>
    <n v="27"/>
    <n v="-0.13431950431111073"/>
    <s v="NO"/>
    <n v="-1.0520201343717714"/>
    <s v="NO"/>
    <x v="2218"/>
    <n v="27"/>
    <s v="ASALARIADO"/>
    <s v="26-35"/>
    <s v="3"/>
  </r>
  <r>
    <n v="2927"/>
    <s v="HOMBRE"/>
    <n v="445567"/>
    <s v="TRABAJADOR INDEPENDIENTE"/>
    <s v="SECTOR PRIVADO"/>
    <s v="SI"/>
    <s v="NO"/>
    <x v="1"/>
    <n v="52"/>
    <n v="-0.26139071877712344"/>
    <s v="NO"/>
    <n v="0.71236311755666615"/>
    <s v="NO"/>
    <x v="314"/>
    <n v="52"/>
    <s v="TRABAJADOR INDEPENDIENTE"/>
    <s v="46-55"/>
    <s v="3"/>
  </r>
  <r>
    <n v="2928"/>
    <s v="MUJER"/>
    <n v="918531"/>
    <s v="ASALARIADO"/>
    <s v="SECTOR PRIVADO"/>
    <s v="SI"/>
    <s v="NO"/>
    <x v="0"/>
    <n v="33"/>
    <n v="0.32185209445405266"/>
    <s v="NO"/>
    <n v="-0.62856815390894638"/>
    <s v="NO"/>
    <x v="2219"/>
    <n v="33"/>
    <s v="ASALARIADO"/>
    <s v="26-35"/>
    <s v="4"/>
  </r>
  <r>
    <n v="2929"/>
    <s v="HOMBRE"/>
    <n v="484083"/>
    <s v="ASALARIADO"/>
    <s v="SECTOR PRIVADO"/>
    <s v="SI"/>
    <s v="NO"/>
    <x v="0"/>
    <n v="33"/>
    <n v="-0.21389412243065312"/>
    <s v="NO"/>
    <n v="-0.62856815390894638"/>
    <s v="NO"/>
    <x v="2220"/>
    <n v="33"/>
    <s v="ASALARIADO"/>
    <s v="26-35"/>
    <s v="3"/>
  </r>
  <r>
    <n v="2930"/>
    <s v="HOMBRE"/>
    <n v="437310"/>
    <s v="ASALARIADO"/>
    <s v="SECTOR PRIVADO"/>
    <s v="SI"/>
    <s v="NO"/>
    <x v="0"/>
    <n v="31"/>
    <n v="-0.27157296501330591"/>
    <s v="NO"/>
    <n v="-0.7697188140632214"/>
    <s v="NO"/>
    <x v="2221"/>
    <n v="31"/>
    <s v="ASALARIADO"/>
    <s v="26-35"/>
    <s v="3"/>
  </r>
  <r>
    <n v="2931"/>
    <s v="HOMBRE"/>
    <n v="330226.88"/>
    <s v="ASALARIADO"/>
    <s v="SECTOR PRIVADO"/>
    <s v="SI"/>
    <s v="SI"/>
    <x v="0"/>
    <n v="49"/>
    <n v="-0.40362415740505586"/>
    <s v="NO"/>
    <n v="0.50063712732525367"/>
    <s v="NO"/>
    <x v="2222"/>
    <n v="49"/>
    <s v="ASALARIADO"/>
    <s v="46-55"/>
    <s v="2"/>
  </r>
  <r>
    <n v="2932"/>
    <s v="HOMBRE"/>
    <n v="3217274"/>
    <s v="PENSIONADOS EN SU PROPIO SISTEMA"/>
    <s v="SECTOR PUBLICO"/>
    <s v="SI"/>
    <s v="NO"/>
    <x v="0"/>
    <n v="80"/>
    <n v="3.1565822942482722"/>
    <s v="ATIPICO"/>
    <n v="2.6884723597165161"/>
    <s v="ATIPICO"/>
    <x v="2223"/>
    <n v="80"/>
    <s v="PENSIONADOS EN SU PROPIO SISTEMA"/>
    <s v="56+"/>
    <s v="4"/>
  </r>
  <r>
    <n v="2933"/>
    <s v="MUJER"/>
    <n v="250000"/>
    <s v="ASALARIADO"/>
    <s v="SECTOR PRIVADO"/>
    <s v="SI"/>
    <s v="SI"/>
    <x v="0"/>
    <n v="53"/>
    <n v="-0.50255716538866557"/>
    <s v="NO"/>
    <n v="0.78293844763380371"/>
    <s v="NO"/>
    <x v="654"/>
    <n v="53"/>
    <s v="ASALARIADO"/>
    <s v="46-55"/>
    <s v="1"/>
  </r>
  <r>
    <n v="2934"/>
    <s v="MUJER"/>
    <n v="297046"/>
    <s v="ASEGURADO VOLUNTARIO"/>
    <s v="SECTOR PRIVADO"/>
    <s v="SI"/>
    <s v="NO"/>
    <x v="0"/>
    <n v="55"/>
    <n v="-0.44454166866740574"/>
    <s v="NO"/>
    <n v="0.92408910778807873"/>
    <s v="NO"/>
    <x v="31"/>
    <n v="55"/>
    <s v="ASEGURADO VOLUNTARIO"/>
    <s v="46-55"/>
    <s v="1"/>
  </r>
  <r>
    <n v="2935"/>
    <s v="HOMBRE"/>
    <n v="359544.27"/>
    <s v="CONVENIOS ESPECIALES DE ASEGURADOS VOLUNTARIOS"/>
    <s v="SECTOR PRIVADO"/>
    <s v="SI"/>
    <s v="SI"/>
    <x v="0"/>
    <n v="66"/>
    <n v="-0.36747096811327984"/>
    <s v="NO"/>
    <n v="1.7004177386365913"/>
    <s v="NO"/>
    <x v="293"/>
    <n v="66"/>
    <s v="CONVENIOS ESPECIALES DE ASEGURADOS VOLUNTARIOS"/>
    <s v="56+"/>
    <s v="2"/>
  </r>
  <r>
    <n v="2936"/>
    <s v="HOMBRE"/>
    <n v="924999.9"/>
    <s v="ASALARIADO"/>
    <s v="SECTOR PRIVADO"/>
    <s v="SI"/>
    <s v="NO"/>
    <x v="0"/>
    <n v="27"/>
    <n v="0.32982931774062663"/>
    <s v="NO"/>
    <n v="-1.0520201343717714"/>
    <s v="NO"/>
    <x v="2224"/>
    <n v="27"/>
    <s v="ASALARIADO"/>
    <s v="26-35"/>
    <s v="4"/>
  </r>
  <r>
    <n v="2937"/>
    <s v="MUJER"/>
    <n v="323296"/>
    <s v="ASEGURADO VOLUNTARIO"/>
    <s v="SECTOR PRIVADO"/>
    <s v="SI"/>
    <s v="SI"/>
    <x v="0"/>
    <n v="38"/>
    <n v="-0.41217107841673473"/>
    <s v="NO"/>
    <n v="-0.27569150352325889"/>
    <s v="NO"/>
    <x v="309"/>
    <n v="38"/>
    <s v="ASEGURADO VOLUNTARIO"/>
    <s v="36-45"/>
    <s v="2"/>
  </r>
  <r>
    <n v="2938"/>
    <s v="HOMBRE"/>
    <n v="348000"/>
    <s v="ASALARIADO"/>
    <s v="SECTOR PRIVADO"/>
    <s v="SI"/>
    <s v="NO"/>
    <x v="1"/>
    <n v="19"/>
    <n v="-0.38170696178616037"/>
    <s v="NO"/>
    <n v="-1.6166227749888715"/>
    <s v="NO"/>
    <x v="2225"/>
    <n v="19"/>
    <s v="ASALARIADO"/>
    <s v="18-25"/>
    <s v="2"/>
  </r>
  <r>
    <n v="2939"/>
    <s v="MUJER"/>
    <n v="295000"/>
    <s v="ASEGURADO VOLUNTARIO"/>
    <s v="SECTOR PRIVADO"/>
    <s v="SI"/>
    <s v="SI"/>
    <x v="0"/>
    <n v="33"/>
    <n v="-0.44706472495894378"/>
    <s v="NO"/>
    <n v="-0.62856815390894638"/>
    <s v="NO"/>
    <x v="1656"/>
    <n v="33"/>
    <s v="ASEGURADO VOLUNTARIO"/>
    <s v="26-35"/>
    <s v="1"/>
  </r>
  <r>
    <n v="2940"/>
    <s v="HOMBRE"/>
    <n v="297045"/>
    <s v="TRABAJADOR INDEPENDIENTE"/>
    <s v="SECTOR PRIVADO"/>
    <s v="SI"/>
    <s v="NO"/>
    <x v="0"/>
    <n v="49"/>
    <n v="-0.44454290183274864"/>
    <s v="NO"/>
    <n v="0.50063712732525367"/>
    <s v="NO"/>
    <x v="166"/>
    <n v="49"/>
    <s v="TRABAJADOR INDEPENDIENTE"/>
    <s v="46-55"/>
    <s v="1"/>
  </r>
  <r>
    <n v="2941"/>
    <s v="HOMBRE"/>
    <n v="1889038"/>
    <s v="PENSIONADOS EN SU PROPIO SISTEMA"/>
    <s v="SECTOR PUBLICO"/>
    <s v="SI"/>
    <s v="NO"/>
    <x v="0"/>
    <n v="67"/>
    <n v="1.5186476918791187"/>
    <s v="NO"/>
    <n v="1.7709930687137287"/>
    <s v="NO"/>
    <x v="2226"/>
    <n v="67"/>
    <s v="PENSIONADOS EN SU PROPIO SISTEMA"/>
    <s v="56+"/>
    <s v="4"/>
  </r>
  <r>
    <n v="2942"/>
    <s v="MUJER"/>
    <n v="1675853"/>
    <s v="PENSIONADOS EN SU PROPIO SISTEMA"/>
    <s v="SECTOR PUBLICO"/>
    <s v="SI"/>
    <s v="NO"/>
    <x v="0"/>
    <n v="55"/>
    <n v="1.2557553382566691"/>
    <s v="NO"/>
    <n v="0.92408910778807873"/>
    <s v="NO"/>
    <x v="2227"/>
    <n v="55"/>
    <s v="PENSIONADOS EN SU PROPIO SISTEMA"/>
    <s v="46-55"/>
    <s v="4"/>
  </r>
  <r>
    <n v="2943"/>
    <s v="HOMBRE"/>
    <n v="25000"/>
    <s v="ASALARIADO"/>
    <s v="SECTOR PRIVADO"/>
    <s v="SI"/>
    <s v="NO"/>
    <x v="0"/>
    <n v="18"/>
    <n v="-0.7800193675372743"/>
    <s v="NO"/>
    <n v="-1.687198105066009"/>
    <s v="NO"/>
    <x v="2228"/>
    <n v="18"/>
    <s v="ASALARIADO"/>
    <s v="18-25"/>
    <s v="1"/>
  </r>
  <r>
    <n v="2944"/>
    <s v="HOMBRE"/>
    <n v="377730.1"/>
    <s v="ASALARIADO"/>
    <s v="SECTOR PRIVADO"/>
    <s v="SI"/>
    <s v="NO"/>
    <x v="0"/>
    <n v="46"/>
    <n v="-0.34504483282572329"/>
    <s v="NO"/>
    <n v="0.28891113709384114"/>
    <s v="NO"/>
    <x v="585"/>
    <n v="46"/>
    <s v="ASALARIADO"/>
    <s v="46-55"/>
    <s v="2"/>
  </r>
  <r>
    <n v="2945"/>
    <s v="HOMBRE"/>
    <n v="385411.82"/>
    <s v="ASALARIADO"/>
    <s v="SECTOR PRIVADO"/>
    <s v="SI"/>
    <s v="NO"/>
    <x v="0"/>
    <n v="24"/>
    <n v="-0.3355720019479943"/>
    <s v="NO"/>
    <n v="-1.263746124603184"/>
    <s v="NO"/>
    <x v="2229"/>
    <n v="24"/>
    <s v="ASALARIADO"/>
    <s v="18-25"/>
    <s v="2"/>
  </r>
  <r>
    <n v="2946"/>
    <s v="MUJER"/>
    <n v="1621195"/>
    <s v="ASALARIADO"/>
    <s v="SECTOR PUBLICO"/>
    <s v="SI"/>
    <s v="NO"/>
    <x v="0"/>
    <n v="31"/>
    <n v="1.1883529869453862"/>
    <s v="NO"/>
    <n v="-0.7697188140632214"/>
    <s v="NO"/>
    <x v="2230"/>
    <n v="31"/>
    <s v="ASALARIADO"/>
    <s v="26-35"/>
    <s v="4"/>
  </r>
  <r>
    <n v="2947"/>
    <s v="MUJER"/>
    <n v="782500"/>
    <s v="ASALARIADO"/>
    <s v="SECTOR PUBLICO"/>
    <s v="SI"/>
    <s v="NO"/>
    <x v="0"/>
    <n v="28"/>
    <n v="0.15410337969637528"/>
    <s v="NO"/>
    <n v="-0.98144480429463388"/>
    <s v="NO"/>
    <x v="2231"/>
    <n v="28"/>
    <s v="ASALARIADO"/>
    <s v="26-35"/>
    <s v="4"/>
  </r>
  <r>
    <n v="2948"/>
    <s v="HOMBRE"/>
    <n v="467011"/>
    <s v="ASALARIADO"/>
    <s v="SECTOR PRIVADO"/>
    <s v="SI"/>
    <s v="NO"/>
    <x v="0"/>
    <n v="57"/>
    <n v="-0.23494672116434667"/>
    <s v="NO"/>
    <n v="1.0652397679423538"/>
    <s v="NO"/>
    <x v="2232"/>
    <n v="57"/>
    <s v="ASALARIADO"/>
    <s v="56+"/>
    <s v="3"/>
  </r>
  <r>
    <n v="2949"/>
    <s v="MUJER"/>
    <n v="240000"/>
    <s v="ASALARIADO"/>
    <s v="SECTOR PRIVADO"/>
    <s v="SI"/>
    <s v="NO"/>
    <x v="0"/>
    <n v="41"/>
    <n v="-0.5148888188174926"/>
    <s v="NO"/>
    <n v="-6.3965513291846368E-2"/>
    <s v="NO"/>
    <x v="577"/>
    <n v="41"/>
    <s v="ASALARIADO"/>
    <s v="36-45"/>
    <s v="1"/>
  </r>
  <r>
    <n v="2950"/>
    <s v="MUJER"/>
    <n v="806421.08"/>
    <s v="ASALARIADO"/>
    <s v="SECTOR PRIVADO"/>
    <s v="SI"/>
    <s v="NO"/>
    <x v="0"/>
    <n v="58"/>
    <n v="0.18360202651669988"/>
    <s v="NO"/>
    <n v="1.1358150980194912"/>
    <s v="NO"/>
    <x v="2233"/>
    <n v="58"/>
    <s v="ASALARIADO"/>
    <s v="56+"/>
    <s v="4"/>
  </r>
  <r>
    <n v="2951"/>
    <s v="MUJER"/>
    <n v="400000"/>
    <s v="ASALARIADO"/>
    <s v="SECTOR PRIVADO"/>
    <s v="SI"/>
    <s v="NO"/>
    <x v="0"/>
    <n v="25"/>
    <n v="-0.31758236395625966"/>
    <s v="NO"/>
    <n v="-1.1931707945260464"/>
    <s v="NO"/>
    <x v="125"/>
    <n v="25"/>
    <s v="ASALARIADO"/>
    <s v="18-25"/>
    <s v="2"/>
  </r>
  <r>
    <n v="2952"/>
    <s v="HOMBRE"/>
    <n v="299441"/>
    <s v="TRABAJADOR INDEPENDIENTE"/>
    <s v="SECTOR PRIVADO"/>
    <s v="SI"/>
    <s v="SI"/>
    <x v="1"/>
    <n v="53"/>
    <n v="-0.4415882376712017"/>
    <s v="NO"/>
    <n v="0.78293844763380371"/>
    <s v="NO"/>
    <x v="142"/>
    <n v="53"/>
    <s v="TRABAJADOR INDEPENDIENTE"/>
    <s v="46-55"/>
    <s v="1"/>
  </r>
  <r>
    <n v="2953"/>
    <s v="HOMBRE"/>
    <n v="377164.37"/>
    <s v="ASALARIADO"/>
    <s v="SECTOR PRIVADO"/>
    <s v="SI"/>
    <s v="NO"/>
    <x v="0"/>
    <n v="39"/>
    <n v="-0.3457424714551523"/>
    <s v="NO"/>
    <n v="-0.20511617344612137"/>
    <s v="NO"/>
    <x v="2234"/>
    <n v="39"/>
    <s v="ASALARIADO"/>
    <s v="36-45"/>
    <s v="2"/>
  </r>
  <r>
    <n v="2954"/>
    <s v="MUJER"/>
    <n v="523392"/>
    <s v="ASALARIADO"/>
    <s v="SECTOR PRIVADO"/>
    <s v="SI"/>
    <s v="NO"/>
    <x v="0"/>
    <n v="21"/>
    <n v="-0.16541962596727683"/>
    <s v="NO"/>
    <n v="-1.4754721148345964"/>
    <s v="NO"/>
    <x v="2235"/>
    <n v="21"/>
    <s v="ASALARIADO"/>
    <s v="18-25"/>
    <s v="3"/>
  </r>
  <r>
    <n v="2955"/>
    <s v="HOMBRE"/>
    <n v="297046"/>
    <s v="TRABAJADOR INDEPENDIENTE"/>
    <s v="SECTOR PRIVADO"/>
    <s v="NO"/>
    <s v="NO"/>
    <x v="1"/>
    <n v="69"/>
    <n v="-0.44454166866740574"/>
    <s v="NO"/>
    <n v="1.9121437288680037"/>
    <s v="NO"/>
    <x v="31"/>
    <n v="69"/>
    <s v="TRABAJADOR INDEPENDIENTE"/>
    <s v="56+"/>
    <s v="1"/>
  </r>
  <r>
    <n v="2956"/>
    <s v="MUJER"/>
    <n v="397559.9"/>
    <s v="ASALARIADO"/>
    <s v="SECTOR PRIVADO"/>
    <s v="SI"/>
    <s v="SI"/>
    <x v="0"/>
    <n v="26"/>
    <n v="-0.32059141070942776"/>
    <s v="NO"/>
    <n v="-1.1225954644489089"/>
    <s v="NO"/>
    <x v="502"/>
    <n v="26"/>
    <s v="ASALARIADO"/>
    <s v="26-35"/>
    <s v="2"/>
  </r>
  <r>
    <n v="2957"/>
    <s v="HOMBRE"/>
    <n v="566795.41"/>
    <s v="ASALARIADO"/>
    <s v="SECTOR PUBLICO"/>
    <s v="SI"/>
    <s v="NO"/>
    <x v="0"/>
    <n v="45"/>
    <n v="-0.11189604499234815"/>
    <s v="NO"/>
    <n v="0.21833580701670366"/>
    <s v="NO"/>
    <x v="2236"/>
    <n v="45"/>
    <s v="ASALARIADO"/>
    <s v="36-45"/>
    <s v="3"/>
  </r>
  <r>
    <n v="2958"/>
    <s v="HOMBRE"/>
    <n v="590421.69999999995"/>
    <s v="ASALARIADO"/>
    <s v="SECTOR PUBLICO"/>
    <s v="SI"/>
    <s v="NO"/>
    <x v="0"/>
    <n v="34"/>
    <n v="-8.2760922983452001E-2"/>
    <s v="NO"/>
    <n v="-0.55799282383180893"/>
    <s v="NO"/>
    <x v="2237"/>
    <n v="34"/>
    <s v="ASALARIADO"/>
    <s v="26-35"/>
    <s v="3"/>
  </r>
  <r>
    <n v="2959"/>
    <s v="HOMBRE"/>
    <n v="363833.34"/>
    <s v="ASALARIADO"/>
    <s v="SECTOR PRIVADO"/>
    <s v="SI"/>
    <s v="NO"/>
    <x v="0"/>
    <n v="33"/>
    <n v="-0.36218183563608186"/>
    <s v="NO"/>
    <n v="-0.62856815390894638"/>
    <s v="NO"/>
    <x v="2238"/>
    <n v="33"/>
    <s v="ASALARIADO"/>
    <s v="26-35"/>
    <s v="2"/>
  </r>
  <r>
    <n v="2960"/>
    <s v="HOMBRE"/>
    <n v="297046"/>
    <s v="TRABAJADOR INDEPENDIENTE"/>
    <s v="SECTOR PRIVADO"/>
    <s v="SI"/>
    <s v="SI"/>
    <x v="1"/>
    <n v="36"/>
    <n v="-0.44454166866740574"/>
    <s v="NO"/>
    <n v="-0.41684216367753391"/>
    <s v="NO"/>
    <x v="31"/>
    <n v="36"/>
    <s v="TRABAJADOR INDEPENDIENTE"/>
    <s v="36-45"/>
    <s v="1"/>
  </r>
  <r>
    <n v="2961"/>
    <s v="HOMBRE"/>
    <n v="225000"/>
    <s v="ASALARIADO"/>
    <s v="SECTOR PRIVADO"/>
    <s v="SI"/>
    <s v="SI"/>
    <x v="1"/>
    <n v="47"/>
    <n v="-0.5333862989607332"/>
    <s v="NO"/>
    <n v="0.35948646717097865"/>
    <s v="NO"/>
    <x v="2239"/>
    <n v="47"/>
    <s v="ASALARIADO"/>
    <s v="46-55"/>
    <s v="1"/>
  </r>
  <r>
    <n v="2962"/>
    <s v="HOMBRE"/>
    <n v="1054914.8899999999"/>
    <s v="ASALARIADO"/>
    <s v="SECTOR PUBLICO"/>
    <s v="SI"/>
    <s v="NO"/>
    <x v="0"/>
    <n v="50"/>
    <n v="0.49003598092957973"/>
    <s v="NO"/>
    <n v="0.57121245740239113"/>
    <s v="NO"/>
    <x v="2240"/>
    <n v="50"/>
    <s v="ASALARIADO"/>
    <s v="46-55"/>
    <s v="4"/>
  </r>
  <r>
    <n v="2963"/>
    <s v="HOMBRE"/>
    <n v="229028"/>
    <s v="ASALARIADO"/>
    <s v="SECTOR PRIVADO"/>
    <s v="SI"/>
    <s v="NO"/>
    <x v="0"/>
    <n v="20"/>
    <n v="-0.52841910895960165"/>
    <s v="NO"/>
    <n v="-1.5460474449117341"/>
    <s v="NO"/>
    <x v="2241"/>
    <n v="20"/>
    <s v="ASALARIADO"/>
    <s v="18-25"/>
    <s v="1"/>
  </r>
  <r>
    <n v="2964"/>
    <s v="HOMBRE"/>
    <n v="836076"/>
    <s v="ASALARIADO"/>
    <s v="SECTOR PUBLICO"/>
    <s v="SI"/>
    <s v="NO"/>
    <x v="0"/>
    <n v="32"/>
    <n v="0.22017144610665912"/>
    <s v="NO"/>
    <n v="-0.69914348398608395"/>
    <s v="NO"/>
    <x v="2242"/>
    <n v="32"/>
    <s v="ASALARIADO"/>
    <s v="26-35"/>
    <s v="4"/>
  </r>
  <r>
    <n v="2965"/>
    <s v="MUJER"/>
    <n v="297046"/>
    <s v="TRABAJADOR INDEPENDIENTE"/>
    <s v="SECTOR PRIVADO"/>
    <s v="SI"/>
    <s v="NO"/>
    <x v="1"/>
    <n v="38"/>
    <n v="-0.44454166866740574"/>
    <s v="NO"/>
    <n v="-0.27569150352325889"/>
    <s v="NO"/>
    <x v="31"/>
    <n v="38"/>
    <s v="TRABAJADOR INDEPENDIENTE"/>
    <s v="36-45"/>
    <s v="1"/>
  </r>
  <r>
    <n v="2966"/>
    <s v="MUJER"/>
    <n v="660259.69999999995"/>
    <s v="ASALARIADO"/>
    <s v="SECTOR PUBLICO"/>
    <s v="SI"/>
    <s v="NO"/>
    <x v="0"/>
    <n v="24"/>
    <n v="3.3608782327904092E-3"/>
    <s v="NO"/>
    <n v="-1.263746124603184"/>
    <s v="NO"/>
    <x v="2243"/>
    <n v="24"/>
    <s v="ASALARIADO"/>
    <s v="18-25"/>
    <s v="3"/>
  </r>
  <r>
    <n v="2967"/>
    <s v="MUJER"/>
    <n v="297139"/>
    <s v="ASEGURADO VOLUNTARIO"/>
    <s v="SECTOR PRIVADO"/>
    <s v="SI"/>
    <s v="NO"/>
    <x v="0"/>
    <n v="56"/>
    <n v="-0.44442698429051769"/>
    <s v="NO"/>
    <n v="0.99466443786521619"/>
    <s v="NO"/>
    <x v="929"/>
    <n v="56"/>
    <s v="ASEGURADO VOLUNTARIO"/>
    <s v="56+"/>
    <s v="1"/>
  </r>
  <r>
    <n v="2968"/>
    <s v="MUJER"/>
    <n v="1253343.1200000001"/>
    <s v="ASALARIADO"/>
    <s v="SECTOR PRIVADO"/>
    <s v="SI"/>
    <s v="NO"/>
    <x v="0"/>
    <n v="35"/>
    <n v="0.73473079721513845"/>
    <s v="NO"/>
    <n v="-0.48741749375467142"/>
    <s v="NO"/>
    <x v="2244"/>
    <n v="35"/>
    <s v="ASALARIADO"/>
    <s v="26-35"/>
    <s v="4"/>
  </r>
  <r>
    <n v="2969"/>
    <s v="HOMBRE"/>
    <n v="297046"/>
    <s v="TRABAJADOR INDEPENDIENTE"/>
    <s v="SECTOR PRIVADO"/>
    <s v="SI"/>
    <s v="NO"/>
    <x v="0"/>
    <n v="59"/>
    <n v="-0.44454166866740574"/>
    <s v="NO"/>
    <n v="1.2063904280966287"/>
    <s v="NO"/>
    <x v="31"/>
    <n v="59"/>
    <s v="TRABAJADOR INDEPENDIENTE"/>
    <s v="56+"/>
    <s v="1"/>
  </r>
  <r>
    <n v="2970"/>
    <s v="HOMBRE"/>
    <n v="392675"/>
    <s v="TRABAJADOR INDEPENDIENTE"/>
    <s v="SECTOR PRIVADO"/>
    <s v="SI"/>
    <s v="NO"/>
    <x v="0"/>
    <n v="44"/>
    <n v="-0.32661530009287548"/>
    <s v="NO"/>
    <n v="0.14776047693956615"/>
    <s v="NO"/>
    <x v="2245"/>
    <n v="44"/>
    <s v="TRABAJADOR INDEPENDIENTE"/>
    <s v="36-45"/>
    <s v="2"/>
  </r>
  <r>
    <n v="2971"/>
    <s v="MUJER"/>
    <n v="300018"/>
    <s v="ASEGURADO VOLUNTARIO"/>
    <s v="SECTOR PRIVADO"/>
    <s v="SI"/>
    <s v="NO"/>
    <x v="0"/>
    <n v="58"/>
    <n v="-0.44087670126835837"/>
    <s v="NO"/>
    <n v="1.1358150980194912"/>
    <s v="NO"/>
    <x v="93"/>
    <n v="58"/>
    <s v="ASEGURADO VOLUNTARIO"/>
    <s v="56+"/>
    <s v="2"/>
  </r>
  <r>
    <n v="2972"/>
    <s v="MUJER"/>
    <n v="127500"/>
    <s v="ASALARIADO"/>
    <s v="SECTOR PRIVADO"/>
    <s v="SI"/>
    <s v="NO"/>
    <x v="1"/>
    <n v="52"/>
    <n v="-0.65361991989179702"/>
    <s v="NO"/>
    <n v="0.71236311755666615"/>
    <s v="NO"/>
    <x v="2246"/>
    <n v="52"/>
    <s v="ASALARIADO"/>
    <s v="46-55"/>
    <s v="1"/>
  </r>
  <r>
    <n v="2973"/>
    <s v="MUJER"/>
    <n v="296000"/>
    <s v="ASALARIADO"/>
    <s v="SECTOR PRIVADO"/>
    <s v="SI"/>
    <s v="NO"/>
    <x v="0"/>
    <n v="57"/>
    <n v="-0.44583155961606108"/>
    <s v="NO"/>
    <n v="1.0652397679423538"/>
    <s v="NO"/>
    <x v="1325"/>
    <n v="57"/>
    <s v="ASALARIADO"/>
    <s v="56+"/>
    <s v="1"/>
  </r>
  <r>
    <n v="2974"/>
    <s v="MUJER"/>
    <n v="64851.19"/>
    <s v="ASALARIADO"/>
    <s v="SECTOR PRIVADO"/>
    <s v="SI"/>
    <s v="NO"/>
    <x v="0"/>
    <n v="25"/>
    <n v="-0.73087626115664051"/>
    <s v="NO"/>
    <n v="-1.1931707945260464"/>
    <s v="NO"/>
    <x v="2247"/>
    <n v="25"/>
    <s v="ASALARIADO"/>
    <s v="18-25"/>
    <s v="1"/>
  </r>
  <r>
    <n v="2975"/>
    <s v="MUJER"/>
    <n v="10"/>
    <s v="ASALARIADO"/>
    <s v="SECTOR PUBLICO"/>
    <s v="SI"/>
    <s v="NO"/>
    <x v="0"/>
    <n v="51"/>
    <n v="-0.81083616945591319"/>
    <s v="NO"/>
    <n v="0.64178778747952869"/>
    <s v="NO"/>
    <x v="1662"/>
    <n v="51"/>
    <s v="ASALARIADO"/>
    <s v="46-55"/>
    <s v="1"/>
  </r>
  <r>
    <n v="2976"/>
    <s v="MUJER"/>
    <n v="976868.32"/>
    <s v="ASALARIADO"/>
    <s v="SECTOR PRIVADO"/>
    <s v="SI"/>
    <s v="NO"/>
    <x v="0"/>
    <n v="37"/>
    <n v="0.39379165567471069"/>
    <s v="NO"/>
    <n v="-0.3462668336003964"/>
    <s v="NO"/>
    <x v="2248"/>
    <n v="37"/>
    <s v="ASALARIADO"/>
    <s v="36-45"/>
    <s v="4"/>
  </r>
  <r>
    <n v="2977"/>
    <s v="HOMBRE"/>
    <n v="301783"/>
    <s v="ASALARIADO"/>
    <s v="SECTOR PRIVADO"/>
    <s v="SI"/>
    <s v="NO"/>
    <x v="1"/>
    <n v="36"/>
    <n v="-0.43870016443817039"/>
    <s v="NO"/>
    <n v="-0.41684216367753391"/>
    <s v="NO"/>
    <x v="2249"/>
    <n v="36"/>
    <s v="ASALARIADO"/>
    <s v="36-45"/>
    <s v="2"/>
  </r>
  <r>
    <n v="2978"/>
    <s v="HOMBRE"/>
    <n v="299647"/>
    <s v="ASEGURADO VOLUNTARIO"/>
    <s v="SECTOR PRIVADO"/>
    <s v="SI"/>
    <s v="NO"/>
    <x v="0"/>
    <n v="62"/>
    <n v="-0.44133420561056785"/>
    <s v="NO"/>
    <n v="1.4181164183280413"/>
    <s v="NO"/>
    <x v="65"/>
    <n v="62"/>
    <s v="ASEGURADO VOLUNTARIO"/>
    <s v="56+"/>
    <s v="1"/>
  </r>
  <r>
    <n v="2979"/>
    <s v="MUJER"/>
    <n v="1893569.1"/>
    <s v="ASALARIADO"/>
    <s v="SECTOR PUBLICO"/>
    <s v="SI"/>
    <s v="NO"/>
    <x v="0"/>
    <n v="54"/>
    <n v="1.5242352873642546"/>
    <s v="NO"/>
    <n v="0.85351377771094117"/>
    <s v="NO"/>
    <x v="2250"/>
    <n v="54"/>
    <s v="ASALARIADO"/>
    <s v="46-55"/>
    <s v="4"/>
  </r>
  <r>
    <n v="2980"/>
    <s v="HOMBRE"/>
    <n v="173700"/>
    <s v="ASALARIADO"/>
    <s v="SECTOR PRIVADO"/>
    <s v="SI"/>
    <s v="NO"/>
    <x v="0"/>
    <n v="51"/>
    <n v="-0.59664768105061594"/>
    <s v="NO"/>
    <n v="0.64178778747952869"/>
    <s v="NO"/>
    <x v="2251"/>
    <n v="51"/>
    <s v="ASALARIADO"/>
    <s v="46-55"/>
    <s v="1"/>
  </r>
  <r>
    <n v="2981"/>
    <s v="MUJER"/>
    <n v="766774"/>
    <s v="ASALARIADO"/>
    <s v="SECTOR PRIVADO"/>
    <s v="SI"/>
    <s v="SI"/>
    <x v="0"/>
    <n v="52"/>
    <n v="0.13471062151420185"/>
    <s v="NO"/>
    <n v="0.71236311755666615"/>
    <s v="NO"/>
    <x v="2252"/>
    <n v="52"/>
    <s v="ASALARIADO"/>
    <s v="46-55"/>
    <s v="4"/>
  </r>
  <r>
    <n v="2982"/>
    <s v="HOMBRE"/>
    <n v="291514"/>
    <s v="ASEGURADO VOLUNTARIO"/>
    <s v="SECTOR PRIVADO"/>
    <s v="SI"/>
    <s v="NO"/>
    <x v="0"/>
    <n v="51"/>
    <n v="-0.4513635393442329"/>
    <s v="NO"/>
    <n v="0.64178778747952869"/>
    <s v="NO"/>
    <x v="2009"/>
    <n v="51"/>
    <s v="ASEGURADO VOLUNTARIO"/>
    <s v="46-55"/>
    <s v="1"/>
  </r>
  <r>
    <n v="2983"/>
    <s v="HOMBRE"/>
    <n v="490122"/>
    <s v="TRABAJADOR INDEPENDIENTE"/>
    <s v="SECTOR PRIVADO"/>
    <s v="SI"/>
    <s v="NO"/>
    <x v="0"/>
    <n v="63"/>
    <n v="-0.20644703692498445"/>
    <s v="NO"/>
    <n v="1.4886917484051787"/>
    <s v="NO"/>
    <x v="2253"/>
    <n v="63"/>
    <s v="TRABAJADOR INDEPENDIENTE"/>
    <s v="56+"/>
    <s v="3"/>
  </r>
  <r>
    <n v="2984"/>
    <s v="MUJER"/>
    <n v="299647"/>
    <s v="ASEGURADO VOLUNTARIO"/>
    <s v="SECTOR PRIVADO"/>
    <s v="SI"/>
    <s v="SI"/>
    <x v="0"/>
    <n v="69"/>
    <n v="-0.44133420561056785"/>
    <s v="NO"/>
    <n v="1.9121437288680037"/>
    <s v="NO"/>
    <x v="65"/>
    <n v="69"/>
    <s v="ASEGURADO VOLUNTARIO"/>
    <s v="56+"/>
    <s v="1"/>
  </r>
  <r>
    <n v="2985"/>
    <s v="HOMBRE"/>
    <n v="297046"/>
    <s v="TRABAJADOR INDEPENDIENTE"/>
    <s v="SECTOR PRIVADO"/>
    <s v="NO"/>
    <s v="NO"/>
    <x v="1"/>
    <n v="55"/>
    <n v="-0.44454166866740574"/>
    <s v="NO"/>
    <n v="0.92408910778807873"/>
    <s v="NO"/>
    <x v="31"/>
    <n v="55"/>
    <s v="TRABAJADOR INDEPENDIENTE"/>
    <s v="46-55"/>
    <s v="1"/>
  </r>
  <r>
    <n v="2986"/>
    <s v="MUJER"/>
    <n v="300018"/>
    <s v="ASEGURADO VOLUNTARIO"/>
    <s v="SECTOR PRIVADO"/>
    <s v="SI"/>
    <s v="NO"/>
    <x v="0"/>
    <n v="53"/>
    <n v="-0.44087670126835837"/>
    <s v="NO"/>
    <n v="0.78293844763380371"/>
    <s v="NO"/>
    <x v="93"/>
    <n v="53"/>
    <s v="ASEGURADO VOLUNTARIO"/>
    <s v="46-55"/>
    <s v="2"/>
  </r>
  <r>
    <n v="2987"/>
    <s v="HOMBRE"/>
    <n v="321550"/>
    <s v="TRABAJADOR INDEPENDIENTE"/>
    <s v="SECTOR PRIVADO"/>
    <s v="SI"/>
    <s v="NO"/>
    <x v="1"/>
    <n v="51"/>
    <n v="-0.41432418510540792"/>
    <s v="NO"/>
    <n v="0.64178778747952869"/>
    <s v="NO"/>
    <x v="2254"/>
    <n v="51"/>
    <s v="TRABAJADOR INDEPENDIENTE"/>
    <s v="46-55"/>
    <s v="2"/>
  </r>
  <r>
    <n v="2988"/>
    <s v="HOMBRE"/>
    <n v="422424"/>
    <s v="ASALARIADO"/>
    <s v="SECTOR PRIVADO"/>
    <s v="SI"/>
    <s v="NO"/>
    <x v="0"/>
    <n v="27"/>
    <n v="-0.28992986430745787"/>
    <s v="NO"/>
    <n v="-1.0520201343717714"/>
    <s v="NO"/>
    <x v="2255"/>
    <n v="27"/>
    <s v="ASALARIADO"/>
    <s v="26-35"/>
    <s v="3"/>
  </r>
  <r>
    <n v="2989"/>
    <s v="MUJER"/>
    <n v="351531.84"/>
    <s v="ASALARIADO"/>
    <s v="SECTOR PRIVADO"/>
    <s v="SI"/>
    <s v="NO"/>
    <x v="0"/>
    <n v="38"/>
    <n v="-0.37735161910155346"/>
    <s v="NO"/>
    <n v="-0.27569150352325889"/>
    <s v="NO"/>
    <x v="596"/>
    <n v="38"/>
    <s v="ASALARIADO"/>
    <s v="36-45"/>
    <s v="2"/>
  </r>
  <r>
    <n v="2990"/>
    <s v="HOMBRE"/>
    <n v="356000"/>
    <s v="ASALARIADO"/>
    <s v="SECTOR PRIVADO"/>
    <s v="SI"/>
    <s v="NO"/>
    <x v="0"/>
    <n v="57"/>
    <n v="-0.37184163904309875"/>
    <s v="NO"/>
    <n v="1.0652397679423538"/>
    <s v="NO"/>
    <x v="139"/>
    <n v="57"/>
    <s v="ASALARIADO"/>
    <s v="56+"/>
    <s v="2"/>
  </r>
  <r>
    <n v="2991"/>
    <s v="MUJER"/>
    <n v="278031"/>
    <s v="ASEGURADO VOLUNTARIO"/>
    <s v="SECTOR PRIVADO"/>
    <s v="SI"/>
    <s v="NO"/>
    <x v="0"/>
    <n v="39"/>
    <n v="-0.46799030766232042"/>
    <s v="NO"/>
    <n v="-0.20511617344612137"/>
    <s v="NO"/>
    <x v="980"/>
    <n v="39"/>
    <s v="ASEGURADO VOLUNTARIO"/>
    <s v="36-45"/>
    <s v="1"/>
  </r>
  <r>
    <n v="2992"/>
    <s v="HOMBRE"/>
    <n v="2247500"/>
    <s v="ASALARIADO"/>
    <s v="SECTOR PRIVADO"/>
    <s v="SI"/>
    <s v="NO"/>
    <x v="0"/>
    <n v="45"/>
    <n v="1.9606906070195393"/>
    <s v="ATIPICO"/>
    <n v="0.21833580701670366"/>
    <s v="NO"/>
    <x v="2256"/>
    <n v="45"/>
    <s v="ASALARIADO"/>
    <s v="36-45"/>
    <s v="4"/>
  </r>
  <r>
    <n v="2993"/>
    <s v="HOMBRE"/>
    <n v="340000"/>
    <s v="ASALARIADO"/>
    <s v="SECTOR PRIVADO"/>
    <s v="SI"/>
    <s v="NO"/>
    <x v="0"/>
    <n v="34"/>
    <n v="-0.39157228452922199"/>
    <s v="NO"/>
    <n v="-0.55799282383180893"/>
    <s v="NO"/>
    <x v="1385"/>
    <n v="34"/>
    <s v="ASALARIADO"/>
    <s v="26-35"/>
    <s v="2"/>
  </r>
  <r>
    <n v="2994"/>
    <s v="HOMBRE"/>
    <n v="50000"/>
    <s v="ASALARIADO"/>
    <s v="SECTOR PRIVADO"/>
    <s v="SI"/>
    <s v="SI"/>
    <x v="1"/>
    <n v="53"/>
    <n v="-0.74919023396520668"/>
    <s v="NO"/>
    <n v="0.78293844763380371"/>
    <s v="NO"/>
    <x v="1402"/>
    <n v="53"/>
    <s v="ASALARIADO"/>
    <s v="46-55"/>
    <s v="1"/>
  </r>
  <r>
    <n v="2995"/>
    <s v="HOMBRE"/>
    <n v="389718"/>
    <s v="ASALARIADO"/>
    <s v="SECTOR PRIVADO"/>
    <s v="SI"/>
    <s v="NO"/>
    <x v="0"/>
    <n v="41"/>
    <n v="-0.33026177001177964"/>
    <s v="NO"/>
    <n v="-6.3965513291846368E-2"/>
    <s v="NO"/>
    <x v="2257"/>
    <n v="41"/>
    <s v="ASALARIADO"/>
    <s v="36-45"/>
    <s v="2"/>
  </r>
  <r>
    <n v="2996"/>
    <s v="MUJER"/>
    <n v="2032262.93"/>
    <s v="ASALARIADO"/>
    <s v="SECTOR PRIVADO"/>
    <s v="SI"/>
    <s v="NO"/>
    <x v="0"/>
    <n v="54"/>
    <n v="1.6952677117919202"/>
    <s v="NO"/>
    <n v="0.85351377771094117"/>
    <s v="NO"/>
    <x v="2258"/>
    <n v="54"/>
    <s v="ASALARIADO"/>
    <s v="46-55"/>
    <s v="4"/>
  </r>
  <r>
    <n v="2997"/>
    <s v="MUJER"/>
    <n v="89567"/>
    <s v="ASALARIADO"/>
    <s v="SECTOR PUBLICO"/>
    <s v="SI"/>
    <s v="NO"/>
    <x v="0"/>
    <n v="34"/>
    <n v="-0.70039758084336667"/>
    <s v="NO"/>
    <n v="-0.55799282383180893"/>
    <s v="NO"/>
    <x v="2259"/>
    <n v="34"/>
    <s v="ASALARIADO"/>
    <s v="26-35"/>
    <s v="1"/>
  </r>
  <r>
    <n v="2998"/>
    <s v="HOMBRE"/>
    <n v="316965"/>
    <s v="ASALARIADO"/>
    <s v="SECTOR PRIVADO"/>
    <s v="SI"/>
    <s v="NO"/>
    <x v="0"/>
    <n v="25"/>
    <n v="-0.41997824820252516"/>
    <s v="NO"/>
    <n v="-1.1931707945260464"/>
    <s v="NO"/>
    <x v="2260"/>
    <n v="25"/>
    <s v="ASALARIADO"/>
    <s v="18-25"/>
    <s v="2"/>
  </r>
  <r>
    <n v="2999"/>
    <s v="MUJER"/>
    <n v="347135"/>
    <s v="ASEGURADO VOLUNTARIO"/>
    <s v="SECTOR PRIVADO"/>
    <s v="SI"/>
    <s v="SI"/>
    <x v="0"/>
    <n v="63"/>
    <n v="-0.38277364980775391"/>
    <s v="NO"/>
    <n v="1.4886917484051787"/>
    <s v="NO"/>
    <x v="1187"/>
    <n v="63"/>
    <s v="ASEGURADO VOLUNTARIO"/>
    <s v="56+"/>
    <s v="2"/>
  </r>
  <r>
    <n v="3000"/>
    <s v="MUJER"/>
    <n v="1501649.3"/>
    <s v="ASALARIADO"/>
    <s v="SECTOR PRIVADO"/>
    <s v="SI"/>
    <s v="SI"/>
    <x v="0"/>
    <n v="35"/>
    <n v="1.0409333728147332"/>
    <s v="NO"/>
    <n v="-0.48741749375467142"/>
    <s v="NO"/>
    <x v="2261"/>
    <n v="35"/>
    <s v="ASALARIADO"/>
    <s v="26-35"/>
    <s v="4"/>
  </r>
  <r>
    <n v="3001"/>
    <s v="HOMBRE"/>
    <n v="302470"/>
    <s v="TRABAJADOR INDEPENDIENTE"/>
    <s v="SECTOR PRIVADO"/>
    <s v="SI"/>
    <s v="NO"/>
    <x v="0"/>
    <n v="61"/>
    <n v="-0.43785297984760996"/>
    <s v="NO"/>
    <n v="1.3475410882509038"/>
    <s v="NO"/>
    <x v="793"/>
    <n v="61"/>
    <s v="TRABAJADOR INDEPENDIENTE"/>
    <s v="56+"/>
    <s v="2"/>
  </r>
  <r>
    <n v="3002"/>
    <s v="MUJER"/>
    <n v="477140"/>
    <s v="ASALARIADO"/>
    <s v="SECTOR PUBLICO"/>
    <s v="SI"/>
    <s v="NO"/>
    <x v="0"/>
    <n v="48"/>
    <n v="-0.22245598940628775"/>
    <s v="NO"/>
    <n v="0.43006179724811616"/>
    <s v="NO"/>
    <x v="2262"/>
    <n v="48"/>
    <s v="ASALARIADO"/>
    <s v="46-55"/>
    <s v="3"/>
  </r>
  <r>
    <n v="3003"/>
    <s v="HOMBRE"/>
    <n v="1194392"/>
    <s v="ASALARIADO"/>
    <s v="SECTOR PRIVADO"/>
    <s v="SI"/>
    <s v="NO"/>
    <x v="0"/>
    <n v="28"/>
    <n v="0.66203431910701871"/>
    <s v="NO"/>
    <n v="-0.98144480429463388"/>
    <s v="NO"/>
    <x v="2263"/>
    <n v="28"/>
    <s v="ASALARIADO"/>
    <s v="26-35"/>
    <s v="4"/>
  </r>
  <r>
    <n v="3004"/>
    <s v="MUJER"/>
    <n v="1876023.5"/>
    <s v="ASALARIADO"/>
    <s v="SECTOR PUBLICO"/>
    <s v="SI"/>
    <s v="NO"/>
    <x v="0"/>
    <n v="46"/>
    <n v="1.5025986615241718"/>
    <s v="NO"/>
    <n v="0.28891113709384114"/>
    <s v="NO"/>
    <x v="2264"/>
    <n v="46"/>
    <s v="ASALARIADO"/>
    <s v="46-55"/>
    <s v="4"/>
  </r>
  <r>
    <n v="3005"/>
    <s v="MUJER"/>
    <n v="582000"/>
    <s v="ASALARIADO"/>
    <s v="SECTOR PRIVADO"/>
    <s v="SI"/>
    <s v="NO"/>
    <x v="0"/>
    <n v="23"/>
    <n v="-9.3146271551607221E-2"/>
    <s v="NO"/>
    <n v="-1.3343214546803215"/>
    <s v="NO"/>
    <x v="2265"/>
    <n v="23"/>
    <s v="ASALARIADO"/>
    <s v="18-25"/>
    <s v="3"/>
  </r>
  <r>
    <n v="3006"/>
    <s v="MUJER"/>
    <n v="627691"/>
    <s v="ASALARIADO"/>
    <s v="SECTOR PUBLICO"/>
    <s v="SI"/>
    <s v="NO"/>
    <x v="0"/>
    <n v="41"/>
    <n v="-3.6801713869953512E-2"/>
    <s v="NO"/>
    <n v="-6.3965513291846368E-2"/>
    <s v="NO"/>
    <x v="2266"/>
    <n v="41"/>
    <s v="ASALARIADO"/>
    <s v="36-45"/>
    <s v="3"/>
  </r>
  <r>
    <n v="3007"/>
    <s v="HOMBRE"/>
    <n v="297046"/>
    <s v="ASEGURADO VOLUNTARIO"/>
    <s v="SECTOR PRIVADO"/>
    <s v="SI"/>
    <s v="NO"/>
    <x v="0"/>
    <n v="59"/>
    <n v="-0.44454166866740574"/>
    <s v="NO"/>
    <n v="1.2063904280966287"/>
    <s v="NO"/>
    <x v="31"/>
    <n v="59"/>
    <s v="ASEGURADO VOLUNTARIO"/>
    <s v="56+"/>
    <s v="1"/>
  </r>
  <r>
    <n v="3008"/>
    <s v="MUJER"/>
    <n v="944226"/>
    <s v="ASALARIADO"/>
    <s v="SECTOR PUBLICO"/>
    <s v="SI"/>
    <s v="NO"/>
    <x v="1"/>
    <n v="40"/>
    <n v="0.35353827793942377"/>
    <s v="NO"/>
    <n v="-0.13454084336898386"/>
    <s v="NO"/>
    <x v="2267"/>
    <n v="40"/>
    <s v="ASALARIADO"/>
    <s v="36-45"/>
    <s v="4"/>
  </r>
  <r>
    <n v="3009"/>
    <s v="MUJER"/>
    <n v="5249730"/>
    <s v="ASALARIADO"/>
    <s v="SECTOR PUBLICO"/>
    <s v="SI"/>
    <s v="NO"/>
    <x v="0"/>
    <n v="63"/>
    <n v="5.6629365943822849"/>
    <s v="ATIPICO"/>
    <n v="1.4886917484051787"/>
    <s v="NO"/>
    <x v="2268"/>
    <n v="63"/>
    <s v="ASALARIADO"/>
    <s v="56+"/>
    <s v="4"/>
  </r>
  <r>
    <n v="3010"/>
    <s v="MUJER"/>
    <n v="737925"/>
    <s v="ASALARIADO"/>
    <s v="SECTOR PRIVADO"/>
    <s v="SI"/>
    <s v="NO"/>
    <x v="0"/>
    <n v="51"/>
    <n v="9.913503453737868E-2"/>
    <s v="NO"/>
    <n v="0.64178778747952869"/>
    <s v="NO"/>
    <x v="2269"/>
    <n v="51"/>
    <s v="ASALARIADO"/>
    <s v="46-55"/>
    <s v="4"/>
  </r>
  <r>
    <n v="3011"/>
    <s v="MUJER"/>
    <n v="700000"/>
    <s v="ASALARIADO"/>
    <s v="SECTOR PRIVADO"/>
    <s v="SI"/>
    <s v="NO"/>
    <x v="0"/>
    <n v="27"/>
    <n v="5.2367238908552056E-2"/>
    <s v="NO"/>
    <n v="-1.0520201343717714"/>
    <s v="NO"/>
    <x v="898"/>
    <n v="27"/>
    <s v="ASALARIADO"/>
    <s v="26-35"/>
    <s v="3"/>
  </r>
  <r>
    <n v="3012"/>
    <s v="HOMBRE"/>
    <n v="278030"/>
    <s v="CONVENIOS ESPECIALES DE TRABAJADORES INDEPENDIENTES"/>
    <s v="SECTOR PRIVADO"/>
    <s v="SI"/>
    <s v="NO"/>
    <x v="0"/>
    <n v="42"/>
    <n v="-0.46799154082766331"/>
    <s v="NO"/>
    <n v="6.6098167852911317E-3"/>
    <s v="NO"/>
    <x v="20"/>
    <n v="42"/>
    <s v="CONVENIOS ESPECIALES DE TRABAJADORES INDEPENDIENTES"/>
    <s v="36-45"/>
    <s v="1"/>
  </r>
  <r>
    <n v="3013"/>
    <s v="HOMBRE"/>
    <n v="398401.34"/>
    <s v="ASALARIADO"/>
    <s v="SECTOR PRIVADO"/>
    <s v="SI"/>
    <s v="NO"/>
    <x v="0"/>
    <n v="38"/>
    <n v="-0.31955377606331253"/>
    <s v="NO"/>
    <n v="-0.27569150352325889"/>
    <s v="NO"/>
    <x v="2270"/>
    <n v="38"/>
    <s v="ASALARIADO"/>
    <s v="36-45"/>
    <s v="2"/>
  </r>
  <r>
    <n v="3014"/>
    <s v="HOMBRE"/>
    <n v="361529.4"/>
    <s v="ASALARIADO"/>
    <s v="SECTOR PRIVADO"/>
    <s v="SI"/>
    <s v="NO"/>
    <x v="0"/>
    <n v="32"/>
    <n v="-0.36502297459616306"/>
    <s v="NO"/>
    <n v="-0.69914348398608395"/>
    <s v="NO"/>
    <x v="2271"/>
    <n v="32"/>
    <s v="ASALARIADO"/>
    <s v="26-35"/>
    <s v="2"/>
  </r>
  <r>
    <n v="3015"/>
    <s v="HOMBRE"/>
    <n v="2399594.0699999998"/>
    <s v="ASALARIADO"/>
    <s v="SECTOR PRIVADO"/>
    <s v="SI"/>
    <s v="NO"/>
    <x v="0"/>
    <n v="44"/>
    <n v="2.1482477430015154"/>
    <s v="ATIPICO"/>
    <n v="0.14776047693956615"/>
    <s v="NO"/>
    <x v="2272"/>
    <n v="44"/>
    <s v="ASALARIADO"/>
    <s v="36-45"/>
    <s v="4"/>
  </r>
  <r>
    <n v="3016"/>
    <s v="MUJER"/>
    <n v="610142"/>
    <s v="TRABAJADOR INDEPENDIENTE"/>
    <s v="SECTOR PRIVADO"/>
    <s v="SI"/>
    <s v="NO"/>
    <x v="0"/>
    <n v="46"/>
    <n v="-5.8442532472202116E-2"/>
    <s v="NO"/>
    <n v="0.28891113709384114"/>
    <s v="NO"/>
    <x v="916"/>
    <n v="46"/>
    <s v="TRABAJADOR INDEPENDIENTE"/>
    <s v="46-55"/>
    <s v="3"/>
  </r>
  <r>
    <n v="3017"/>
    <s v="HOMBRE"/>
    <n v="1465627.44"/>
    <s v="PENSIONADOS EN SU PROPIO SISTEMA"/>
    <s v="SECTOR PUBLICO"/>
    <s v="SI"/>
    <s v="NO"/>
    <x v="0"/>
    <n v="61"/>
    <n v="0.9965124634765602"/>
    <s v="NO"/>
    <n v="1.3475410882509038"/>
    <s v="NO"/>
    <x v="2273"/>
    <n v="61"/>
    <s v="PENSIONADOS EN SU PROPIO SISTEMA"/>
    <s v="56+"/>
    <s v="4"/>
  </r>
  <r>
    <n v="3018"/>
    <s v="HOMBRE"/>
    <n v="298500"/>
    <s v="ASEGURADO VOLUNTARIO"/>
    <s v="SECTOR PRIVADO"/>
    <s v="SI"/>
    <s v="SI"/>
    <x v="0"/>
    <n v="27"/>
    <n v="-0.44274864625885429"/>
    <s v="NO"/>
    <n v="-1.0520201343717714"/>
    <s v="NO"/>
    <x v="2274"/>
    <n v="27"/>
    <s v="ASEGURADO VOLUNTARIO"/>
    <s v="26-35"/>
    <s v="1"/>
  </r>
  <r>
    <n v="3019"/>
    <s v="HOMBRE"/>
    <n v="278030"/>
    <s v="CONVENIOS ESPECIALES DE TRABAJADORES INDEPENDIENTES"/>
    <s v="SECTOR PRIVADO"/>
    <s v="SI"/>
    <s v="NO"/>
    <x v="0"/>
    <n v="50"/>
    <n v="-0.46799154082766331"/>
    <s v="NO"/>
    <n v="0.57121245740239113"/>
    <s v="NO"/>
    <x v="20"/>
    <n v="50"/>
    <s v="CONVENIOS ESPECIALES DE TRABAJADORES INDEPENDIENTES"/>
    <s v="46-55"/>
    <s v="1"/>
  </r>
  <r>
    <n v="3020"/>
    <s v="MUJER"/>
    <n v="1921928.32"/>
    <s v="ASALARIADO"/>
    <s v="SECTOR PUBLICO"/>
    <s v="SI"/>
    <s v="NO"/>
    <x v="0"/>
    <n v="51"/>
    <n v="1.5592068946194408"/>
    <s v="NO"/>
    <n v="0.64178778747952869"/>
    <s v="NO"/>
    <x v="2275"/>
    <n v="51"/>
    <s v="ASALARIADO"/>
    <s v="46-55"/>
    <s v="4"/>
  </r>
  <r>
    <n v="3021"/>
    <s v="HOMBRE"/>
    <n v="639148"/>
    <s v="ASEGURADO VOLUNTARIO"/>
    <s v="SECTOR PRIVADO"/>
    <s v="SI"/>
    <s v="SI"/>
    <x v="0"/>
    <n v="79"/>
    <n v="-2.2673338536546354E-2"/>
    <s v="NO"/>
    <n v="2.6178970296393786"/>
    <s v="ATIPICO"/>
    <x v="191"/>
    <n v="79"/>
    <s v="ASEGURADO VOLUNTARIO"/>
    <s v="56+"/>
    <s v="3"/>
  </r>
  <r>
    <n v="3022"/>
    <s v="MUJER"/>
    <n v="322866"/>
    <s v="ASALARIADO"/>
    <s v="SECTOR PRIVADO"/>
    <s v="SI"/>
    <s v="NO"/>
    <x v="0"/>
    <n v="19"/>
    <n v="-0.41270133951417431"/>
    <s v="NO"/>
    <n v="-1.6166227749888715"/>
    <s v="NO"/>
    <x v="2276"/>
    <n v="19"/>
    <s v="ASALARIADO"/>
    <s v="18-25"/>
    <s v="2"/>
  </r>
  <r>
    <n v="3023"/>
    <s v="HOMBRE"/>
    <n v="405002.33"/>
    <s v="ASALARIADO"/>
    <s v="SECTOR PUBLICO"/>
    <s v="SI"/>
    <s v="NO"/>
    <x v="0"/>
    <n v="47"/>
    <n v="-0.3114136639665972"/>
    <s v="NO"/>
    <n v="0.35948646717097865"/>
    <s v="NO"/>
    <x v="2277"/>
    <n v="47"/>
    <s v="ASALARIADO"/>
    <s v="46-55"/>
    <s v="2"/>
  </r>
  <r>
    <n v="3024"/>
    <s v="HOMBRE"/>
    <n v="297046"/>
    <s v="ASEGURADO VOLUNTARIO"/>
    <s v="SECTOR PRIVADO"/>
    <s v="SI"/>
    <s v="NO"/>
    <x v="0"/>
    <n v="64"/>
    <n v="-0.44454166866740574"/>
    <s v="NO"/>
    <n v="1.5592670784823162"/>
    <s v="NO"/>
    <x v="31"/>
    <n v="64"/>
    <s v="ASEGURADO VOLUNTARIO"/>
    <s v="56+"/>
    <s v="1"/>
  </r>
  <r>
    <n v="3025"/>
    <s v="MUJER"/>
    <n v="651333.19999999995"/>
    <s v="ASALARIADO"/>
    <s v="SECTOR PUBLICO"/>
    <s v="SI"/>
    <s v="NO"/>
    <x v="0"/>
    <n v="36"/>
    <n v="-7.6469722004520639E-3"/>
    <s v="NO"/>
    <n v="-0.41684216367753391"/>
    <s v="NO"/>
    <x v="2278"/>
    <n v="36"/>
    <s v="ASALARIADO"/>
    <s v="36-45"/>
    <s v="3"/>
  </r>
  <r>
    <n v="3026"/>
    <s v="HOMBRE"/>
    <n v="577384"/>
    <s v="ASALARIADO"/>
    <s v="SECTOR PRIVADO"/>
    <s v="SI"/>
    <s v="NO"/>
    <x v="0"/>
    <n v="41"/>
    <n v="-9.8838562774353794E-2"/>
    <s v="NO"/>
    <n v="-6.3965513291846368E-2"/>
    <s v="NO"/>
    <x v="2279"/>
    <n v="41"/>
    <s v="ASALARIADO"/>
    <s v="36-45"/>
    <s v="3"/>
  </r>
  <r>
    <n v="3027"/>
    <s v="MUJER"/>
    <n v="1207004.3999999999"/>
    <s v="ASALARIADO"/>
    <s v="SECTOR PUBLICO"/>
    <s v="SI"/>
    <s v="NO"/>
    <x v="0"/>
    <n v="45"/>
    <n v="0.67758749367759241"/>
    <s v="NO"/>
    <n v="0.21833580701670366"/>
    <s v="NO"/>
    <x v="2280"/>
    <n v="45"/>
    <s v="ASALARIADO"/>
    <s v="36-45"/>
    <s v="4"/>
  </r>
  <r>
    <n v="3028"/>
    <s v="HOMBRE"/>
    <n v="355880"/>
    <s v="ASALARIADO"/>
    <s v="SECTOR PRIVADO"/>
    <s v="SI"/>
    <s v="NO"/>
    <x v="0"/>
    <n v="41"/>
    <n v="-0.37198961888424464"/>
    <s v="NO"/>
    <n v="-6.3965513291846368E-2"/>
    <s v="NO"/>
    <x v="2281"/>
    <n v="41"/>
    <s v="ASALARIADO"/>
    <s v="36-45"/>
    <s v="2"/>
  </r>
  <r>
    <n v="3029"/>
    <s v="MUJER"/>
    <n v="278030"/>
    <s v="CONVENIOS ESPECIALES DE TRABAJADORES INDEPENDIENTES"/>
    <s v="SECTOR PRIVADO"/>
    <s v="SI"/>
    <s v="NO"/>
    <x v="0"/>
    <n v="40"/>
    <n v="-0.46799154082766331"/>
    <s v="NO"/>
    <n v="-0.13454084336898386"/>
    <s v="NO"/>
    <x v="20"/>
    <n v="40"/>
    <s v="CONVENIOS ESPECIALES DE TRABAJADORES INDEPENDIENTES"/>
    <s v="36-45"/>
    <s v="1"/>
  </r>
  <r>
    <n v="3030"/>
    <s v="HOMBRE"/>
    <n v="156631.5"/>
    <s v="PENSIONADOS EN SU PROPIO SISTEMA"/>
    <s v="SECTOR PUBLICO"/>
    <s v="SI"/>
    <s v="NO"/>
    <x v="0"/>
    <n v="91"/>
    <n v="-0.61769596370560942"/>
    <s v="NO"/>
    <n v="3.464800990565029"/>
    <s v="ATIPICO"/>
    <x v="2282"/>
    <n v="91"/>
    <s v="PENSIONADOS EN SU PROPIO SISTEMA"/>
    <s v="56+"/>
    <s v="1"/>
  </r>
  <r>
    <n v="3031"/>
    <s v="HOMBRE"/>
    <n v="341207"/>
    <s v="ASALARIADO"/>
    <s v="SECTOR PRIVADO"/>
    <s v="SI"/>
    <s v="NO"/>
    <x v="1"/>
    <n v="38"/>
    <n v="-0.3900838539603626"/>
    <s v="NO"/>
    <n v="-0.27569150352325889"/>
    <s v="NO"/>
    <x v="2283"/>
    <n v="38"/>
    <s v="ASALARIADO"/>
    <s v="36-45"/>
    <s v="2"/>
  </r>
  <r>
    <n v="3032"/>
    <s v="MUJER"/>
    <n v="1517417.52"/>
    <s v="ASALARIADO"/>
    <s v="SECTOR PUBLICO"/>
    <s v="SI"/>
    <s v="NO"/>
    <x v="0"/>
    <n v="42"/>
    <n v="1.0603781952376832"/>
    <s v="NO"/>
    <n v="6.6098167852911317E-3"/>
    <s v="NO"/>
    <x v="2284"/>
    <n v="42"/>
    <s v="ASALARIADO"/>
    <s v="36-45"/>
    <s v="4"/>
  </r>
  <r>
    <n v="3033"/>
    <s v="HOMBRE"/>
    <n v="292945.2"/>
    <s v="ASALARIADO"/>
    <s v="SECTOR PRIVADO"/>
    <s v="SI"/>
    <s v="NO"/>
    <x v="0"/>
    <n v="47"/>
    <n v="-0.44959863310549913"/>
    <s v="NO"/>
    <n v="0.35948646717097865"/>
    <s v="NO"/>
    <x v="2285"/>
    <n v="47"/>
    <s v="ASALARIADO"/>
    <s v="46-55"/>
    <s v="1"/>
  </r>
  <r>
    <n v="3034"/>
    <s v="HOMBRE"/>
    <n v="514062"/>
    <s v="TRABAJADOR INDEPENDIENTE"/>
    <s v="SECTOR PRIVADO"/>
    <s v="SI"/>
    <s v="NO"/>
    <x v="1"/>
    <n v="45"/>
    <n v="-0.17692505861637248"/>
    <s v="NO"/>
    <n v="0.21833580701670366"/>
    <s v="NO"/>
    <x v="2286"/>
    <n v="45"/>
    <s v="TRABAJADOR INDEPENDIENTE"/>
    <s v="36-45"/>
    <s v="3"/>
  </r>
  <r>
    <n v="3035"/>
    <s v="MUJER"/>
    <n v="192657.4"/>
    <s v="ASALARIADO"/>
    <s v="SECTOR PUBLICO"/>
    <s v="SI"/>
    <s v="NO"/>
    <x v="0"/>
    <n v="36"/>
    <n v="-0.57327007237945138"/>
    <s v="NO"/>
    <n v="-0.41684216367753391"/>
    <s v="NO"/>
    <x v="2287"/>
    <n v="36"/>
    <s v="ASALARIADO"/>
    <s v="36-45"/>
    <s v="1"/>
  </r>
  <r>
    <n v="3036"/>
    <s v="HOMBRE"/>
    <n v="331181"/>
    <s v="ASEGURADO VOLUNTARIO"/>
    <s v="SECTOR PRIVADO"/>
    <s v="SI"/>
    <s v="NO"/>
    <x v="0"/>
    <n v="41"/>
    <n v="-0.40244756968810458"/>
    <s v="NO"/>
    <n v="-6.3965513291846368E-2"/>
    <s v="NO"/>
    <x v="229"/>
    <n v="41"/>
    <s v="ASEGURADO VOLUNTARIO"/>
    <s v="36-45"/>
    <s v="2"/>
  </r>
  <r>
    <n v="3037"/>
    <s v="HOMBRE"/>
    <n v="1346208.75"/>
    <s v="ASALARIADO"/>
    <s v="SECTOR PRIVADO"/>
    <s v="SI"/>
    <s v="NO"/>
    <x v="0"/>
    <n v="38"/>
    <n v="0.8492494736761067"/>
    <s v="NO"/>
    <n v="-0.27569150352325889"/>
    <s v="NO"/>
    <x v="2288"/>
    <n v="38"/>
    <s v="ASALARIADO"/>
    <s v="36-45"/>
    <s v="4"/>
  </r>
  <r>
    <n v="3038"/>
    <s v="HOMBRE"/>
    <n v="639143"/>
    <s v="CONVENIOS ESPECIALES DE ASEGURADOS VOLUNTARIOS"/>
    <s v="SECTOR PRIVADO"/>
    <s v="SI"/>
    <s v="SI"/>
    <x v="0"/>
    <n v="75"/>
    <n v="-2.2679504363260765E-2"/>
    <s v="NO"/>
    <n v="2.3355957093308288"/>
    <s v="ATIPICO"/>
    <x v="2289"/>
    <n v="75"/>
    <s v="CONVENIOS ESPECIALES DE ASEGURADOS VOLUNTARIOS"/>
    <s v="56+"/>
    <s v="3"/>
  </r>
  <r>
    <n v="3039"/>
    <s v="MUJER"/>
    <n v="545338.75"/>
    <s v="ASALARIADO"/>
    <s v="SECTOR PUBLICO"/>
    <s v="SI"/>
    <s v="NO"/>
    <x v="0"/>
    <n v="27"/>
    <n v="-0.13835565447836581"/>
    <s v="NO"/>
    <n v="-1.0520201343717714"/>
    <s v="NO"/>
    <x v="2290"/>
    <n v="27"/>
    <s v="ASALARIADO"/>
    <s v="26-35"/>
    <s v="3"/>
  </r>
  <r>
    <n v="3040"/>
    <s v="HOMBRE"/>
    <n v="396543.85"/>
    <s v="ASALARIADO"/>
    <s v="SECTOR PRIVADO"/>
    <s v="SI"/>
    <s v="NO"/>
    <x v="0"/>
    <n v="27"/>
    <n v="-0.32184436835606378"/>
    <s v="NO"/>
    <n v="-1.0520201343717714"/>
    <s v="NO"/>
    <x v="2291"/>
    <n v="27"/>
    <s v="ASALARIADO"/>
    <s v="26-35"/>
    <s v="2"/>
  </r>
  <r>
    <n v="3041"/>
    <s v="MUJER"/>
    <n v="941448"/>
    <s v="ASALARIADO"/>
    <s v="SECTOR PUBLICO"/>
    <s v="SI"/>
    <s v="NO"/>
    <x v="0"/>
    <n v="27"/>
    <n v="0.35011254461689562"/>
    <s v="NO"/>
    <n v="-1.0520201343717714"/>
    <s v="NO"/>
    <x v="2292"/>
    <n v="27"/>
    <s v="ASALARIADO"/>
    <s v="26-35"/>
    <s v="4"/>
  </r>
  <r>
    <n v="3042"/>
    <s v="MUJER"/>
    <n v="929129"/>
    <s v="ASALARIADO"/>
    <s v="SECTOR PUBLICO"/>
    <s v="SI"/>
    <s v="NO"/>
    <x v="0"/>
    <n v="38"/>
    <n v="0.33492118075792354"/>
    <s v="NO"/>
    <n v="-0.27569150352325889"/>
    <s v="NO"/>
    <x v="2293"/>
    <n v="38"/>
    <s v="ASALARIADO"/>
    <s v="36-45"/>
    <s v="4"/>
  </r>
  <r>
    <n v="3043"/>
    <s v="HOMBRE"/>
    <n v="352881"/>
    <s v="ASEGURADO VOLUNTARIO"/>
    <s v="SECTOR PRIVADO"/>
    <s v="SI"/>
    <s v="SI"/>
    <x v="0"/>
    <n v="57"/>
    <n v="-0.37568788174754991"/>
    <s v="NO"/>
    <n v="1.0652397679423538"/>
    <s v="NO"/>
    <x v="528"/>
    <n v="57"/>
    <s v="ASEGURADO VOLUNTARIO"/>
    <s v="56+"/>
    <s v="2"/>
  </r>
  <r>
    <n v="3044"/>
    <s v="HOMBRE"/>
    <n v="340369.08"/>
    <s v="ASALARIADO"/>
    <s v="SECTOR PRIVADO"/>
    <s v="SI"/>
    <s v="NO"/>
    <x v="0"/>
    <n v="29"/>
    <n v="-0.39111714786447083"/>
    <s v="NO"/>
    <n v="-0.91086947421749642"/>
    <s v="NO"/>
    <x v="2294"/>
    <n v="29"/>
    <s v="ASALARIADO"/>
    <s v="26-35"/>
    <s v="2"/>
  </r>
  <r>
    <n v="3045"/>
    <s v="HOMBRE"/>
    <n v="358468"/>
    <s v="ASALARIADO"/>
    <s v="SECTOR PRIVADO"/>
    <s v="SI"/>
    <s v="NO"/>
    <x v="0"/>
    <n v="42"/>
    <n v="-0.36879818697686423"/>
    <s v="NO"/>
    <n v="6.6098167852911317E-3"/>
    <s v="NO"/>
    <x v="2295"/>
    <n v="42"/>
    <s v="ASALARIADO"/>
    <s v="36-45"/>
    <s v="2"/>
  </r>
  <r>
    <n v="3046"/>
    <s v="HOMBRE"/>
    <n v="814688"/>
    <s v="ASALARIADO"/>
    <s v="SECTOR PRIVADO"/>
    <s v="SI"/>
    <s v="NO"/>
    <x v="0"/>
    <n v="36"/>
    <n v="0.19379650575308383"/>
    <s v="NO"/>
    <n v="-0.41684216367753391"/>
    <s v="NO"/>
    <x v="2296"/>
    <n v="36"/>
    <s v="ASALARIADO"/>
    <s v="36-45"/>
    <s v="4"/>
  </r>
  <r>
    <n v="3047"/>
    <s v="MUJER"/>
    <n v="358640"/>
    <s v="ASEGURADO VOLUNTARIO"/>
    <s v="SECTOR PRIVADO"/>
    <s v="SI"/>
    <s v="SI"/>
    <x v="0"/>
    <n v="67"/>
    <n v="-0.36858608253788838"/>
    <s v="NO"/>
    <n v="1.7709930687137287"/>
    <s v="NO"/>
    <x v="2297"/>
    <n v="67"/>
    <s v="ASEGURADO VOLUNTARIO"/>
    <s v="56+"/>
    <s v="2"/>
  </r>
  <r>
    <n v="3048"/>
    <s v="MUJER"/>
    <n v="1324052"/>
    <s v="ASALARIADO"/>
    <s v="SECTOR PUBLICO"/>
    <s v="SI"/>
    <s v="NO"/>
    <x v="1"/>
    <n v="43"/>
    <n v="0.8219265374651904"/>
    <s v="NO"/>
    <n v="7.7185146862428639E-2"/>
    <s v="NO"/>
    <x v="2298"/>
    <n v="43"/>
    <s v="ASALARIADO"/>
    <s v="36-45"/>
    <s v="4"/>
  </r>
  <r>
    <n v="3049"/>
    <s v="HOMBRE"/>
    <n v="298018"/>
    <s v="ASEGURADO VOLUNTARIO"/>
    <s v="SECTOR PRIVADO"/>
    <s v="SI"/>
    <s v="NO"/>
    <x v="0"/>
    <n v="29"/>
    <n v="-0.44334303195412378"/>
    <s v="NO"/>
    <n v="-0.91086947421749642"/>
    <s v="NO"/>
    <x v="537"/>
    <n v="29"/>
    <s v="ASEGURADO VOLUNTARIO"/>
    <s v="26-35"/>
    <s v="1"/>
  </r>
  <r>
    <n v="3050"/>
    <s v="HOMBRE"/>
    <n v="316030"/>
    <s v="ASALARIADO"/>
    <s v="SECTOR PRIVADO"/>
    <s v="SI"/>
    <s v="NO"/>
    <x v="0"/>
    <n v="52"/>
    <n v="-0.4211312577981205"/>
    <s v="NO"/>
    <n v="0.71236311755666615"/>
    <s v="NO"/>
    <x v="2299"/>
    <n v="52"/>
    <s v="ASALARIADO"/>
    <s v="46-55"/>
    <s v="2"/>
  </r>
  <r>
    <n v="3051"/>
    <s v="HOMBRE"/>
    <n v="304299.8"/>
    <s v="PENSIONADOS EN SU PROPIO SISTEMA"/>
    <s v="SECTOR PUBLICO"/>
    <s v="SI"/>
    <s v="NO"/>
    <x v="0"/>
    <n v="55"/>
    <n v="-0.43559653390320319"/>
    <s v="NO"/>
    <n v="0.92408910778807873"/>
    <s v="NO"/>
    <x v="2300"/>
    <n v="55"/>
    <s v="PENSIONADOS EN SU PROPIO SISTEMA"/>
    <s v="46-55"/>
    <s v="2"/>
  </r>
  <r>
    <n v="3052"/>
    <s v="MUJER"/>
    <n v="297046"/>
    <s v="ASEGURADO VOLUNTARIO"/>
    <s v="SECTOR PRIVADO"/>
    <s v="SI"/>
    <s v="NO"/>
    <x v="1"/>
    <n v="36"/>
    <n v="-0.44454166866740574"/>
    <s v="NO"/>
    <n v="-0.41684216367753391"/>
    <s v="NO"/>
    <x v="31"/>
    <n v="36"/>
    <s v="ASEGURADO VOLUNTARIO"/>
    <s v="36-45"/>
    <s v="1"/>
  </r>
  <r>
    <n v="3053"/>
    <s v="HOMBRE"/>
    <n v="106560"/>
    <s v="ASALARIADO"/>
    <s v="SECTOR PRIVADO"/>
    <s v="SI"/>
    <s v="NO"/>
    <x v="0"/>
    <n v="47"/>
    <n v="-0.67944240217176088"/>
    <s v="NO"/>
    <n v="0.35948646717097865"/>
    <s v="NO"/>
    <x v="2301"/>
    <n v="47"/>
    <s v="ASALARIADO"/>
    <s v="46-55"/>
    <s v="1"/>
  </r>
  <r>
    <n v="3054"/>
    <s v="MUJER"/>
    <n v="407609"/>
    <s v="TRABAJADOR INDEPENDIENTE"/>
    <s v="SECTOR PRIVADO"/>
    <s v="SI"/>
    <s v="NO"/>
    <x v="0"/>
    <n v="59"/>
    <n v="-0.30819920886226515"/>
    <s v="NO"/>
    <n v="1.2063904280966287"/>
    <s v="NO"/>
    <x v="2302"/>
    <n v="59"/>
    <s v="TRABAJADOR INDEPENDIENTE"/>
    <s v="56+"/>
    <s v="2"/>
  </r>
  <r>
    <n v="3055"/>
    <s v="HOMBRE"/>
    <n v="639148"/>
    <s v="TRABAJADOR INDEPENDIENTE"/>
    <s v="SECTOR PRIVADO"/>
    <s v="SI"/>
    <s v="NO"/>
    <x v="0"/>
    <n v="53"/>
    <n v="-2.2673338536546354E-2"/>
    <s v="NO"/>
    <n v="0.78293844763380371"/>
    <s v="NO"/>
    <x v="191"/>
    <n v="53"/>
    <s v="TRABAJADOR INDEPENDIENTE"/>
    <s v="46-55"/>
    <s v="3"/>
  </r>
  <r>
    <n v="3056"/>
    <s v="HOMBRE"/>
    <n v="405063"/>
    <s v="TRABAJADOR INDEPENDIENTE"/>
    <s v="SECTOR PRIVADO"/>
    <s v="SI"/>
    <s v="NO"/>
    <x v="1"/>
    <n v="42"/>
    <n v="-0.31133884782524451"/>
    <s v="NO"/>
    <n v="6.6098167852911317E-3"/>
    <s v="NO"/>
    <x v="167"/>
    <n v="42"/>
    <s v="TRABAJADOR INDEPENDIENTE"/>
    <s v="36-45"/>
    <s v="2"/>
  </r>
  <r>
    <n v="3057"/>
    <s v="MUJER"/>
    <n v="1828114.74"/>
    <s v="ASALARIADO"/>
    <s v="SECTOR PUBLICO"/>
    <s v="SI"/>
    <s v="NO"/>
    <x v="0"/>
    <n v="33"/>
    <n v="1.4435192390716864"/>
    <s v="NO"/>
    <n v="-0.62856815390894638"/>
    <s v="NO"/>
    <x v="2303"/>
    <n v="33"/>
    <s v="ASALARIADO"/>
    <s v="26-35"/>
    <s v="4"/>
  </r>
  <r>
    <n v="3058"/>
    <s v="MUJER"/>
    <n v="383625"/>
    <s v="ASALARIADO"/>
    <s v="SECTOR PRIVADO"/>
    <s v="SI"/>
    <s v="NO"/>
    <x v="0"/>
    <n v="26"/>
    <n v="-0.33777544644596397"/>
    <s v="NO"/>
    <n v="-1.1225954644489089"/>
    <s v="NO"/>
    <x v="2304"/>
    <n v="26"/>
    <s v="ASALARIADO"/>
    <s v="26-35"/>
    <s v="2"/>
  </r>
  <r>
    <n v="3059"/>
    <s v="HOMBRE"/>
    <n v="278030"/>
    <s v="CONVENIOS ESPECIALES DE TRABAJADORES INDEPENDIENTES"/>
    <s v="SECTOR PRIVADO"/>
    <s v="SI"/>
    <s v="NO"/>
    <x v="0"/>
    <n v="26"/>
    <n v="-0.46799154082766331"/>
    <s v="NO"/>
    <n v="-1.1225954644489089"/>
    <s v="NO"/>
    <x v="20"/>
    <n v="26"/>
    <s v="CONVENIOS ESPECIALES DE TRABAJADORES INDEPENDIENTES"/>
    <s v="26-35"/>
    <s v="1"/>
  </r>
  <r>
    <n v="3060"/>
    <s v="MUJER"/>
    <n v="381783.6"/>
    <s v="ASALARIADO"/>
    <s v="SECTOR PRIVADO"/>
    <s v="SI"/>
    <s v="NO"/>
    <x v="0"/>
    <n v="31"/>
    <n v="-0.34004619710834821"/>
    <s v="NO"/>
    <n v="-0.7697188140632214"/>
    <s v="NO"/>
    <x v="2305"/>
    <n v="31"/>
    <s v="ASALARIADO"/>
    <s v="26-35"/>
    <s v="2"/>
  </r>
  <r>
    <n v="3061"/>
    <s v="MUJER"/>
    <n v="485000"/>
    <s v="ASALARIADO"/>
    <s v="SECTOR PRIVADO"/>
    <s v="SI"/>
    <s v="NO"/>
    <x v="0"/>
    <n v="39"/>
    <n v="-0.21276330981122968"/>
    <s v="NO"/>
    <n v="-0.20511617344612137"/>
    <s v="NO"/>
    <x v="2306"/>
    <n v="39"/>
    <s v="ASALARIADO"/>
    <s v="36-45"/>
    <s v="3"/>
  </r>
  <r>
    <n v="3062"/>
    <s v="HOMBRE"/>
    <n v="301566"/>
    <s v="TRABAJADOR INDEPENDIENTE"/>
    <s v="SECTOR PRIVADO"/>
    <s v="SI"/>
    <s v="NO"/>
    <x v="1"/>
    <n v="28"/>
    <n v="-0.43896776131757592"/>
    <s v="NO"/>
    <n v="-0.98144480429463388"/>
    <s v="NO"/>
    <x v="1673"/>
    <n v="28"/>
    <s v="TRABAJADOR INDEPENDIENTE"/>
    <s v="26-35"/>
    <s v="2"/>
  </r>
  <r>
    <n v="3063"/>
    <s v="HOMBRE"/>
    <n v="1492800.6"/>
    <s v="ASALARIADO"/>
    <s v="SECTOR PUBLICO"/>
    <s v="SI"/>
    <s v="NO"/>
    <x v="0"/>
    <n v="37"/>
    <n v="1.0300214626451671"/>
    <s v="NO"/>
    <n v="-0.3462668336003964"/>
    <s v="NO"/>
    <x v="2307"/>
    <n v="37"/>
    <s v="ASALARIADO"/>
    <s v="36-45"/>
    <s v="4"/>
  </r>
  <r>
    <n v="3064"/>
    <s v="MUJER"/>
    <n v="749840"/>
    <s v="ASALARIADO"/>
    <s v="SECTOR PRIVADO"/>
    <s v="SI"/>
    <s v="NO"/>
    <x v="0"/>
    <n v="23"/>
    <n v="0.11382819959782611"/>
    <s v="NO"/>
    <n v="-1.3343214546803215"/>
    <s v="NO"/>
    <x v="2308"/>
    <n v="23"/>
    <s v="ASALARIADO"/>
    <s v="18-25"/>
    <s v="4"/>
  </r>
  <r>
    <n v="3065"/>
    <s v="MUJER"/>
    <n v="371527"/>
    <s v="ASALARIADO"/>
    <s v="SECTOR PRIVADO"/>
    <s v="SI"/>
    <s v="NO"/>
    <x v="0"/>
    <n v="35"/>
    <n v="-0.35269428076415893"/>
    <s v="NO"/>
    <n v="-0.48741749375467142"/>
    <s v="NO"/>
    <x v="2309"/>
    <n v="35"/>
    <s v="ASALARIADO"/>
    <s v="26-35"/>
    <s v="2"/>
  </r>
  <r>
    <n v="3066"/>
    <s v="MUJER"/>
    <n v="297044"/>
    <s v="ASEGURADO VOLUNTARIO"/>
    <s v="SECTOR PRIVADO"/>
    <s v="SI"/>
    <s v="SI"/>
    <x v="1"/>
    <n v="33"/>
    <n v="-0.44454413499809153"/>
    <s v="NO"/>
    <n v="-0.62856815390894638"/>
    <s v="NO"/>
    <x v="539"/>
    <n v="33"/>
    <s v="ASEGURADO VOLUNTARIO"/>
    <s v="26-35"/>
    <s v="1"/>
  </r>
  <r>
    <n v="3067"/>
    <s v="MUJER"/>
    <n v="1498971"/>
    <s v="ASALARIADO"/>
    <s v="SECTOR PUBLICO"/>
    <s v="SI"/>
    <s v="NO"/>
    <x v="1"/>
    <n v="42"/>
    <n v="1.0376305860768904"/>
    <s v="NO"/>
    <n v="6.6098167852911317E-3"/>
    <s v="NO"/>
    <x v="2310"/>
    <n v="42"/>
    <s v="ASALARIADO"/>
    <s v="36-45"/>
    <s v="4"/>
  </r>
  <r>
    <n v="3068"/>
    <s v="HOMBRE"/>
    <n v="611409"/>
    <s v="TRABAJADOR INDEPENDIENTE"/>
    <s v="SECTOR PRIVADO"/>
    <s v="SI"/>
    <s v="NO"/>
    <x v="0"/>
    <n v="45"/>
    <n v="-5.6880111982769731E-2"/>
    <s v="NO"/>
    <n v="0.21833580701670366"/>
    <s v="NO"/>
    <x v="1568"/>
    <n v="45"/>
    <s v="TRABAJADOR INDEPENDIENTE"/>
    <s v="36-45"/>
    <s v="3"/>
  </r>
  <r>
    <n v="3069"/>
    <s v="MUJER"/>
    <n v="390655"/>
    <s v="PENSIONADOS EN SU PROPIO SISTEMA"/>
    <s v="SECTOR PUBLICO"/>
    <s v="SI"/>
    <s v="NO"/>
    <x v="0"/>
    <n v="57"/>
    <n v="-0.32910629408549857"/>
    <s v="NO"/>
    <n v="1.0652397679423538"/>
    <s v="NO"/>
    <x v="2311"/>
    <n v="57"/>
    <s v="PENSIONADOS EN SU PROPIO SISTEMA"/>
    <s v="56+"/>
    <s v="2"/>
  </r>
  <r>
    <n v="3070"/>
    <s v="HOMBRE"/>
    <n v="406358"/>
    <s v="TRABAJADOR INDEPENDIENTE"/>
    <s v="SECTOR PRIVADO"/>
    <s v="SI"/>
    <s v="SI"/>
    <x v="1"/>
    <n v="71"/>
    <n v="-0.30974189870621144"/>
    <s v="NO"/>
    <n v="2.0532943890222786"/>
    <s v="ATIPICO"/>
    <x v="2312"/>
    <n v="71"/>
    <s v="TRABAJADOR INDEPENDIENTE"/>
    <s v="56+"/>
    <s v="2"/>
  </r>
  <r>
    <n v="3071"/>
    <s v="MUJER"/>
    <n v="148986.9"/>
    <s v="ASALARIADO"/>
    <s v="SECTOR PUBLICO"/>
    <s v="SI"/>
    <s v="NO"/>
    <x v="0"/>
    <n v="28"/>
    <n v="-0.62712301948581051"/>
    <s v="NO"/>
    <n v="-0.98144480429463388"/>
    <s v="NO"/>
    <x v="2313"/>
    <n v="28"/>
    <s v="ASALARIADO"/>
    <s v="26-35"/>
    <s v="1"/>
  </r>
  <r>
    <n v="3072"/>
    <s v="MUJER"/>
    <n v="1044634.5"/>
    <s v="ASALARIADO"/>
    <s v="SECTOR PUBLICO"/>
    <s v="SI"/>
    <s v="NO"/>
    <x v="0"/>
    <n v="37"/>
    <n v="0.47735856027026191"/>
    <s v="NO"/>
    <n v="-0.3462668336003964"/>
    <s v="NO"/>
    <x v="2314"/>
    <n v="37"/>
    <s v="ASALARIADO"/>
    <s v="36-45"/>
    <s v="4"/>
  </r>
  <r>
    <n v="3073"/>
    <s v="MUJER"/>
    <n v="377729.94"/>
    <s v="ASALARIADO"/>
    <s v="SECTOR PRIVADO"/>
    <s v="SI"/>
    <s v="NO"/>
    <x v="0"/>
    <n v="40"/>
    <n v="-0.34504503013217808"/>
    <s v="NO"/>
    <n v="-0.13454084336898386"/>
    <s v="NO"/>
    <x v="1890"/>
    <n v="40"/>
    <s v="ASALARIADO"/>
    <s v="36-45"/>
    <s v="2"/>
  </r>
  <r>
    <n v="3074"/>
    <s v="HOMBRE"/>
    <n v="75000"/>
    <s v="ASALARIADO"/>
    <s v="SECTOR PRIVADO"/>
    <s v="SI"/>
    <s v="NO"/>
    <x v="0"/>
    <n v="29"/>
    <n v="-0.71836110039313905"/>
    <s v="NO"/>
    <n v="-0.91086947421749642"/>
    <s v="NO"/>
    <x v="667"/>
    <n v="29"/>
    <s v="ASALARIADO"/>
    <s v="26-35"/>
    <s v="1"/>
  </r>
  <r>
    <n v="3075"/>
    <s v="MUJER"/>
    <n v="341091"/>
    <s v="ASALARIADO"/>
    <s v="SECTOR PRIVADO"/>
    <s v="SI"/>
    <s v="NO"/>
    <x v="0"/>
    <n v="43"/>
    <n v="-0.39022690114013697"/>
    <s v="NO"/>
    <n v="7.7185146862428639E-2"/>
    <s v="NO"/>
    <x v="2315"/>
    <n v="43"/>
    <s v="ASALARIADO"/>
    <s v="36-45"/>
    <s v="2"/>
  </r>
  <r>
    <n v="3076"/>
    <s v="MUJER"/>
    <n v="297045"/>
    <s v="ASEGURADO VOLUNTARIO"/>
    <s v="SECTOR PRIVADO"/>
    <s v="SI"/>
    <s v="NO"/>
    <x v="0"/>
    <n v="54"/>
    <n v="-0.44454290183274864"/>
    <s v="NO"/>
    <n v="0.85351377771094117"/>
    <s v="NO"/>
    <x v="166"/>
    <n v="54"/>
    <s v="ASEGURADO VOLUNTARIO"/>
    <s v="46-55"/>
    <s v="1"/>
  </r>
  <r>
    <n v="3077"/>
    <s v="HOMBRE"/>
    <n v="300000"/>
    <s v="ASALARIADO"/>
    <s v="SECTOR PRIVADO"/>
    <s v="SI"/>
    <s v="SI"/>
    <x v="0"/>
    <n v="33"/>
    <n v="-0.44089889824453027"/>
    <s v="NO"/>
    <n v="-0.62856815390894638"/>
    <s v="NO"/>
    <x v="51"/>
    <n v="33"/>
    <s v="ASALARIADO"/>
    <s v="26-35"/>
    <s v="2"/>
  </r>
  <r>
    <n v="3078"/>
    <s v="HOMBRE"/>
    <n v="488266.33"/>
    <s v="ASALARIADO"/>
    <s v="SECTOR PRIVADO"/>
    <s v="SI"/>
    <s v="NO"/>
    <x v="0"/>
    <n v="31"/>
    <n v="-0.20873538485681159"/>
    <s v="NO"/>
    <n v="-0.7697188140632214"/>
    <s v="NO"/>
    <x v="2316"/>
    <n v="31"/>
    <s v="ASALARIADO"/>
    <s v="26-35"/>
    <s v="3"/>
  </r>
  <r>
    <n v="3079"/>
    <s v="HOMBRE"/>
    <n v="278031"/>
    <s v="ASEGURADO VOLUNTARIO"/>
    <s v="SECTOR PRIVADO"/>
    <s v="NO"/>
    <s v="NO"/>
    <x v="1"/>
    <n v="47"/>
    <n v="-0.46799030766232042"/>
    <s v="NO"/>
    <n v="0.35948646717097865"/>
    <s v="NO"/>
    <x v="980"/>
    <n v="47"/>
    <s v="ASEGURADO VOLUNTARIO"/>
    <s v="46-55"/>
    <s v="1"/>
  </r>
  <r>
    <n v="3080"/>
    <s v="HOMBRE"/>
    <n v="705577.5"/>
    <s v="ASALARIADO"/>
    <s v="SECTOR PRIVADO"/>
    <s v="SI"/>
    <s v="NO"/>
    <x v="0"/>
    <n v="53"/>
    <n v="5.9245218608480352E-2"/>
    <s v="NO"/>
    <n v="0.78293844763380371"/>
    <s v="NO"/>
    <x v="2317"/>
    <n v="53"/>
    <s v="ASALARIADO"/>
    <s v="46-55"/>
    <s v="4"/>
  </r>
  <r>
    <n v="3081"/>
    <s v="HOMBRE"/>
    <n v="1291732"/>
    <s v="ASALARIADO"/>
    <s v="SECTOR PUBLICO"/>
    <s v="SI"/>
    <s v="NO"/>
    <x v="0"/>
    <n v="49"/>
    <n v="0.78207063358322126"/>
    <s v="NO"/>
    <n v="0.50063712732525367"/>
    <s v="NO"/>
    <x v="2318"/>
    <n v="49"/>
    <s v="ASALARIADO"/>
    <s v="46-55"/>
    <s v="4"/>
  </r>
  <r>
    <n v="3082"/>
    <s v="HOMBRE"/>
    <n v="786256.75"/>
    <s v="ASALARIADO"/>
    <s v="SECTOR PUBLICO"/>
    <s v="SI"/>
    <s v="NO"/>
    <x v="0"/>
    <n v="26"/>
    <n v="0.1587360735982499"/>
    <s v="NO"/>
    <n v="-1.1225954644489089"/>
    <s v="NO"/>
    <x v="2319"/>
    <n v="26"/>
    <s v="ASALARIADO"/>
    <s v="26-35"/>
    <s v="4"/>
  </r>
  <r>
    <n v="3083"/>
    <s v="MUJER"/>
    <n v="385548"/>
    <s v="TRABAJADOR INDEPENDIENTE"/>
    <s v="SECTOR PRIVADO"/>
    <s v="SI"/>
    <s v="NO"/>
    <x v="1"/>
    <n v="37"/>
    <n v="-0.33540406949160051"/>
    <s v="NO"/>
    <n v="-0.3462668336003964"/>
    <s v="NO"/>
    <x v="753"/>
    <n v="37"/>
    <s v="TRABAJADOR INDEPENDIENTE"/>
    <s v="36-45"/>
    <s v="2"/>
  </r>
  <r>
    <n v="3084"/>
    <s v="HOMBRE"/>
    <n v="793190.96"/>
    <s v="ASALARIADO"/>
    <s v="SECTOR PRIVADO"/>
    <s v="SI"/>
    <s v="NO"/>
    <x v="0"/>
    <n v="59"/>
    <n v="0.16728710105052053"/>
    <s v="NO"/>
    <n v="1.2063904280966287"/>
    <s v="NO"/>
    <x v="2320"/>
    <n v="59"/>
    <s v="ASALARIADO"/>
    <s v="56+"/>
    <s v="4"/>
  </r>
  <r>
    <n v="3085"/>
    <s v="HOMBRE"/>
    <n v="297046"/>
    <s v="TRABAJADOR INDEPENDIENTE"/>
    <s v="SECTOR PRIVADO"/>
    <s v="SI"/>
    <s v="NO"/>
    <x v="0"/>
    <n v="60"/>
    <n v="-0.44454166866740574"/>
    <s v="NO"/>
    <n v="1.2769657581737661"/>
    <s v="NO"/>
    <x v="31"/>
    <n v="60"/>
    <s v="TRABAJADOR INDEPENDIENTE"/>
    <s v="56+"/>
    <s v="1"/>
  </r>
  <r>
    <n v="3086"/>
    <s v="MUJER"/>
    <n v="1762215.6"/>
    <s v="ASALARIADO"/>
    <s v="SECTOR PUBLICO"/>
    <s v="SI"/>
    <s v="NO"/>
    <x v="0"/>
    <n v="57"/>
    <n v="1.3622547034979111"/>
    <s v="NO"/>
    <n v="1.0652397679423538"/>
    <s v="NO"/>
    <x v="2321"/>
    <n v="57"/>
    <s v="ASALARIADO"/>
    <s v="56+"/>
    <s v="4"/>
  </r>
  <r>
    <n v="3087"/>
    <s v="MUJER"/>
    <n v="615850.17000000004"/>
    <s v="ASALARIADO"/>
    <s v="SECTOR PRIVADO"/>
    <s v="SI"/>
    <s v="NO"/>
    <x v="0"/>
    <n v="53"/>
    <n v="-5.140341505691929E-2"/>
    <s v="NO"/>
    <n v="0.78293844763380371"/>
    <s v="NO"/>
    <x v="2322"/>
    <n v="53"/>
    <s v="ASALARIADO"/>
    <s v="46-55"/>
    <s v="3"/>
  </r>
  <r>
    <n v="3088"/>
    <s v="HOMBRE"/>
    <n v="299647"/>
    <s v="ASEGURADO VOLUNTARIO"/>
    <s v="SECTOR PRIVADO"/>
    <s v="SI"/>
    <s v="NO"/>
    <x v="1"/>
    <n v="46"/>
    <n v="-0.44133420561056785"/>
    <s v="NO"/>
    <n v="0.28891113709384114"/>
    <s v="NO"/>
    <x v="65"/>
    <n v="46"/>
    <s v="ASEGURADO VOLUNTARIO"/>
    <s v="46-55"/>
    <s v="1"/>
  </r>
  <r>
    <n v="3089"/>
    <s v="HOMBRE"/>
    <n v="1400000"/>
    <s v="ASALARIADO"/>
    <s v="SECTOR PRIVADO"/>
    <s v="SI"/>
    <s v="NO"/>
    <x v="0"/>
    <n v="68"/>
    <n v="0.91558297892644613"/>
    <s v="NO"/>
    <n v="1.8415683987908662"/>
    <s v="NO"/>
    <x v="1266"/>
    <n v="68"/>
    <s v="ASALARIADO"/>
    <s v="56+"/>
    <s v="4"/>
  </r>
  <r>
    <n v="3090"/>
    <s v="MUJER"/>
    <n v="370682.66"/>
    <s v="ASALARIADO"/>
    <s v="SECTOR PRIVADO"/>
    <s v="SI"/>
    <s v="NO"/>
    <x v="1"/>
    <n v="50"/>
    <n v="-0.35373549158976858"/>
    <s v="NO"/>
    <n v="0.57121245740239113"/>
    <s v="NO"/>
    <x v="2323"/>
    <n v="50"/>
    <s v="ASALARIADO"/>
    <s v="46-55"/>
    <s v="2"/>
  </r>
  <r>
    <n v="3091"/>
    <s v="HOMBRE"/>
    <n v="299441"/>
    <s v="TRABAJADOR INDEPENDIENTE"/>
    <s v="SECTOR PRIVADO"/>
    <s v="SI"/>
    <s v="SI"/>
    <x v="1"/>
    <n v="40"/>
    <n v="-0.4415882376712017"/>
    <s v="NO"/>
    <n v="-0.13454084336898386"/>
    <s v="NO"/>
    <x v="142"/>
    <n v="40"/>
    <s v="TRABAJADOR INDEPENDIENTE"/>
    <s v="36-45"/>
    <s v="1"/>
  </r>
  <r>
    <n v="3092"/>
    <s v="MUJER"/>
    <n v="1095319"/>
    <s v="ASALARIADO"/>
    <s v="SECTOR PUBLICO"/>
    <s v="SI"/>
    <s v="NO"/>
    <x v="1"/>
    <n v="28"/>
    <n v="0.53986092909160044"/>
    <s v="NO"/>
    <n v="-0.98144480429463388"/>
    <s v="NO"/>
    <x v="2324"/>
    <n v="28"/>
    <s v="ASALARIADO"/>
    <s v="26-35"/>
    <s v="4"/>
  </r>
  <r>
    <n v="3093"/>
    <s v="HOMBRE"/>
    <n v="298698"/>
    <s v="ASALARIADO"/>
    <s v="SECTOR PRIVADO"/>
    <s v="SI"/>
    <s v="SI"/>
    <x v="0"/>
    <n v="49"/>
    <n v="-0.44250447952096356"/>
    <s v="NO"/>
    <n v="0.50063712732525367"/>
    <s v="NO"/>
    <x v="2325"/>
    <n v="49"/>
    <s v="ASALARIADO"/>
    <s v="46-55"/>
    <s v="1"/>
  </r>
  <r>
    <n v="3094"/>
    <s v="MUJER"/>
    <n v="1248224.55"/>
    <s v="ASALARIADO"/>
    <s v="SECTOR PRIVADO"/>
    <s v="SI"/>
    <s v="NO"/>
    <x v="0"/>
    <n v="35"/>
    <n v="0.72841875408601919"/>
    <s v="NO"/>
    <n v="-0.48741749375467142"/>
    <s v="NO"/>
    <x v="2326"/>
    <n v="35"/>
    <s v="ASALARIADO"/>
    <s v="26-35"/>
    <s v="4"/>
  </r>
  <r>
    <n v="3095"/>
    <s v="MUJER"/>
    <n v="329333.44"/>
    <s v="ASALARIADO"/>
    <s v="SECTOR PRIVADO"/>
    <s v="SI"/>
    <s v="NO"/>
    <x v="0"/>
    <n v="43"/>
    <n v="-0.40472591664900098"/>
    <s v="NO"/>
    <n v="7.7185146862428639E-2"/>
    <s v="NO"/>
    <x v="2327"/>
    <n v="43"/>
    <s v="ASALARIADO"/>
    <s v="36-45"/>
    <s v="2"/>
  </r>
  <r>
    <n v="3096"/>
    <s v="HOMBRE"/>
    <n v="465084.15999999997"/>
    <s v="ASALARIADO"/>
    <s v="SECTOR PRIVADO"/>
    <s v="SI"/>
    <s v="NO"/>
    <x v="0"/>
    <n v="27"/>
    <n v="-0.23732283347362682"/>
    <s v="NO"/>
    <n v="-1.0520201343717714"/>
    <s v="NO"/>
    <x v="2328"/>
    <n v="27"/>
    <s v="ASALARIADO"/>
    <s v="26-35"/>
    <s v="3"/>
  </r>
  <r>
    <n v="3097"/>
    <s v="MUJER"/>
    <n v="446160"/>
    <s v="ASALARIADO"/>
    <s v="SECTOR PRIVADO"/>
    <s v="SI"/>
    <s v="SI"/>
    <x v="0"/>
    <n v="29"/>
    <n v="-0.26065945172879396"/>
    <s v="NO"/>
    <n v="-0.91086947421749642"/>
    <s v="NO"/>
    <x v="2329"/>
    <n v="29"/>
    <s v="ASALARIADO"/>
    <s v="26-35"/>
    <s v="3"/>
  </r>
  <r>
    <n v="3098"/>
    <s v="HOMBRE"/>
    <n v="1484376"/>
    <s v="ASALARIADO"/>
    <s v="SECTOR PRIVADO"/>
    <s v="SI"/>
    <s v="NO"/>
    <x v="0"/>
    <n v="55"/>
    <n v="1.0196325378975173"/>
    <s v="NO"/>
    <n v="0.92408910778807873"/>
    <s v="NO"/>
    <x v="2330"/>
    <n v="55"/>
    <s v="ASALARIADO"/>
    <s v="46-55"/>
    <s v="4"/>
  </r>
  <r>
    <n v="3099"/>
    <s v="HOMBRE"/>
    <n v="604899.99"/>
    <s v="ASALARIADO"/>
    <s v="SECTOR PRIVADO"/>
    <s v="SI"/>
    <s v="NO"/>
    <x v="0"/>
    <n v="22"/>
    <n v="-6.4906797531246702E-2"/>
    <s v="NO"/>
    <n v="-1.4048967847574589"/>
    <s v="NO"/>
    <x v="2331"/>
    <n v="22"/>
    <s v="ASALARIADO"/>
    <s v="18-25"/>
    <s v="3"/>
  </r>
  <r>
    <n v="3100"/>
    <s v="HOMBRE"/>
    <n v="758002.24"/>
    <s v="ASALARIADO"/>
    <s v="SECTOR PRIVADO"/>
    <s v="SI"/>
    <s v="NO"/>
    <x v="0"/>
    <n v="32"/>
    <n v="0.12389359108611704"/>
    <s v="NO"/>
    <n v="-0.69914348398608395"/>
    <s v="NO"/>
    <x v="2332"/>
    <n v="32"/>
    <s v="ASALARIADO"/>
    <s v="26-35"/>
    <s v="4"/>
  </r>
  <r>
    <n v="3101"/>
    <s v="MUJER"/>
    <n v="146988"/>
    <s v="ASALARIADO"/>
    <s v="SECTOR PRIVADO"/>
    <s v="SI"/>
    <s v="NO"/>
    <x v="0"/>
    <n v="36"/>
    <n v="-0.62958799368969887"/>
    <s v="NO"/>
    <n v="-0.41684216367753391"/>
    <s v="NO"/>
    <x v="2333"/>
    <n v="36"/>
    <s v="ASALARIADO"/>
    <s v="36-45"/>
    <s v="1"/>
  </r>
  <r>
    <n v="3102"/>
    <s v="HOMBRE"/>
    <n v="278031"/>
    <s v="ASEGURADO VOLUNTARIO"/>
    <s v="SECTOR PRIVADO"/>
    <s v="NO"/>
    <s v="NO"/>
    <x v="0"/>
    <n v="34"/>
    <n v="-0.46799030766232042"/>
    <s v="NO"/>
    <n v="-0.55799282383180893"/>
    <s v="NO"/>
    <x v="980"/>
    <n v="34"/>
    <s v="ASEGURADO VOLUNTARIO"/>
    <s v="26-35"/>
    <s v="1"/>
  </r>
  <r>
    <n v="3103"/>
    <s v="MUJER"/>
    <n v="477903"/>
    <s v="TRABAJADOR INDEPENDIENTE"/>
    <s v="SECTOR PRIVADO"/>
    <s v="SI"/>
    <s v="NO"/>
    <x v="0"/>
    <n v="51"/>
    <n v="-0.22151508424966823"/>
    <s v="NO"/>
    <n v="0.64178778747952869"/>
    <s v="NO"/>
    <x v="2334"/>
    <n v="51"/>
    <s v="TRABAJADOR INDEPENDIENTE"/>
    <s v="46-55"/>
    <s v="3"/>
  </r>
  <r>
    <n v="3104"/>
    <s v="HOMBRE"/>
    <n v="744238"/>
    <s v="PENSIONADOS EN SU PROPIO SISTEMA"/>
    <s v="SECTOR PUBLICO"/>
    <s v="SI"/>
    <s v="NO"/>
    <x v="0"/>
    <n v="56"/>
    <n v="0.10692000734699719"/>
    <s v="NO"/>
    <n v="0.99466443786521619"/>
    <s v="NO"/>
    <x v="2335"/>
    <n v="56"/>
    <s v="PENSIONADOS EN SU PROPIO SISTEMA"/>
    <s v="56+"/>
    <s v="4"/>
  </r>
  <r>
    <n v="3105"/>
    <s v="MUJER"/>
    <n v="297046"/>
    <s v="ASEGURADO VOLUNTARIO"/>
    <s v="SECTOR PRIVADO"/>
    <s v="SI"/>
    <s v="NO"/>
    <x v="0"/>
    <n v="60"/>
    <n v="-0.44454166866740574"/>
    <s v="NO"/>
    <n v="1.2769657581737661"/>
    <s v="NO"/>
    <x v="31"/>
    <n v="60"/>
    <s v="ASEGURADO VOLUNTARIO"/>
    <s v="56+"/>
    <s v="1"/>
  </r>
  <r>
    <n v="3106"/>
    <s v="HOMBRE"/>
    <n v="1353797"/>
    <s v="ASALARIADO"/>
    <s v="SECTOR PUBLICO"/>
    <s v="SI"/>
    <s v="NO"/>
    <x v="1"/>
    <n v="44"/>
    <n v="0.85860704058923643"/>
    <s v="NO"/>
    <n v="0.14776047693956615"/>
    <s v="NO"/>
    <x v="2336"/>
    <n v="44"/>
    <s v="ASALARIADO"/>
    <s v="36-45"/>
    <s v="4"/>
  </r>
  <r>
    <n v="3107"/>
    <s v="MUJER"/>
    <n v="486013"/>
    <s v="TRABAJADOR INDEPENDIENTE"/>
    <s v="SECTOR PRIVADO"/>
    <s v="SI"/>
    <s v="NO"/>
    <x v="0"/>
    <n v="63"/>
    <n v="-0.2115141133188895"/>
    <s v="NO"/>
    <n v="1.4886917484051787"/>
    <s v="NO"/>
    <x v="2337"/>
    <n v="63"/>
    <s v="TRABAJADOR INDEPENDIENTE"/>
    <s v="56+"/>
    <s v="3"/>
  </r>
  <r>
    <n v="3108"/>
    <s v="HOMBRE"/>
    <n v="278030"/>
    <s v="CONVENIOS ESPECIALES DE TRABAJADORES INDEPENDIENTES"/>
    <s v="SECTOR PRIVADO"/>
    <s v="SI"/>
    <s v="NO"/>
    <x v="0"/>
    <n v="33"/>
    <n v="-0.46799154082766331"/>
    <s v="NO"/>
    <n v="-0.62856815390894638"/>
    <s v="NO"/>
    <x v="20"/>
    <n v="33"/>
    <s v="CONVENIOS ESPECIALES DE TRABAJADORES INDEPENDIENTES"/>
    <s v="26-35"/>
    <s v="1"/>
  </r>
  <r>
    <n v="3109"/>
    <s v="MUJER"/>
    <n v="278030"/>
    <s v="CONVENIOS ESPECIALES DE TRABAJADORES INDEPENDIENTES"/>
    <s v="SECTOR PRIVADO"/>
    <s v="SI"/>
    <s v="NO"/>
    <x v="0"/>
    <n v="40"/>
    <n v="-0.46799154082766331"/>
    <s v="NO"/>
    <n v="-0.13454084336898386"/>
    <s v="NO"/>
    <x v="20"/>
    <n v="40"/>
    <s v="CONVENIOS ESPECIALES DE TRABAJADORES INDEPENDIENTES"/>
    <s v="36-45"/>
    <s v="1"/>
  </r>
  <r>
    <n v="3110"/>
    <s v="HOMBRE"/>
    <n v="255744"/>
    <s v="ASALARIADO"/>
    <s v="SECTOR PRIVADO"/>
    <s v="SI"/>
    <s v="NO"/>
    <x v="1"/>
    <n v="26"/>
    <n v="-0.49547386365914725"/>
    <s v="NO"/>
    <n v="-1.1225954644489089"/>
    <s v="NO"/>
    <x v="2338"/>
    <n v="26"/>
    <s v="ASALARIADO"/>
    <s v="26-35"/>
    <s v="1"/>
  </r>
  <r>
    <n v="3111"/>
    <s v="HOMBRE"/>
    <n v="1602326.3"/>
    <s v="ASALARIADO"/>
    <s v="SECTOR PUBLICO"/>
    <s v="SI"/>
    <s v="NO"/>
    <x v="0"/>
    <n v="62"/>
    <n v="1.1650847600401353"/>
    <s v="NO"/>
    <n v="1.4181164183280413"/>
    <s v="NO"/>
    <x v="2339"/>
    <n v="62"/>
    <s v="ASALARIADO"/>
    <s v="56+"/>
    <s v="4"/>
  </r>
  <r>
    <n v="3112"/>
    <s v="HOMBRE"/>
    <n v="356455"/>
    <s v="TRABAJADOR INDEPENDIENTE"/>
    <s v="SECTOR PRIVADO"/>
    <s v="SI"/>
    <s v="NO"/>
    <x v="1"/>
    <n v="41"/>
    <n v="-0.37128054881208711"/>
    <s v="NO"/>
    <n v="-6.3965513291846368E-2"/>
    <s v="NO"/>
    <x v="301"/>
    <n v="41"/>
    <s v="TRABAJADOR INDEPENDIENTE"/>
    <s v="36-45"/>
    <s v="2"/>
  </r>
  <r>
    <n v="3113"/>
    <s v="HOMBRE"/>
    <n v="389940"/>
    <s v="TRABAJADOR INDEPENDIENTE"/>
    <s v="SECTOR PRIVADO"/>
    <s v="SI"/>
    <s v="NO"/>
    <x v="1"/>
    <n v="47"/>
    <n v="-0.32998800730565969"/>
    <s v="NO"/>
    <n v="0.35948646717097865"/>
    <s v="NO"/>
    <x v="2340"/>
    <n v="47"/>
    <s v="TRABAJADOR INDEPENDIENTE"/>
    <s v="46-55"/>
    <s v="2"/>
  </r>
  <r>
    <n v="3114"/>
    <s v="MUJER"/>
    <n v="300018"/>
    <s v="ASEGURADO VOLUNTARIO"/>
    <s v="SECTOR PRIVADO"/>
    <s v="SI"/>
    <s v="NO"/>
    <x v="0"/>
    <n v="43"/>
    <n v="-0.44087670126835837"/>
    <s v="NO"/>
    <n v="7.7185146862428639E-2"/>
    <s v="NO"/>
    <x v="93"/>
    <n v="43"/>
    <s v="ASEGURADO VOLUNTARIO"/>
    <s v="36-45"/>
    <s v="2"/>
  </r>
  <r>
    <n v="3115"/>
    <s v="MUJER"/>
    <n v="110300"/>
    <s v="ASALARIADO"/>
    <s v="SECTOR PRIVADO"/>
    <s v="SI"/>
    <s v="NO"/>
    <x v="0"/>
    <n v="53"/>
    <n v="-0.67483036378937955"/>
    <s v="NO"/>
    <n v="0.78293844763380371"/>
    <s v="NO"/>
    <x v="2341"/>
    <n v="53"/>
    <s v="ASALARIADO"/>
    <s v="46-55"/>
    <s v="1"/>
  </r>
  <r>
    <n v="3116"/>
    <s v="HOMBRE"/>
    <n v="247406.29"/>
    <s v="ASALARIADO"/>
    <s v="SECTOR PRIVADO"/>
    <s v="SI"/>
    <s v="NO"/>
    <x v="0"/>
    <n v="33"/>
    <n v="-0.50575563867015383"/>
    <s v="NO"/>
    <n v="-0.62856815390894638"/>
    <s v="NO"/>
    <x v="2342"/>
    <n v="33"/>
    <s v="ASALARIADO"/>
    <s v="26-35"/>
    <s v="1"/>
  </r>
  <r>
    <n v="3117"/>
    <s v="HOMBRE"/>
    <n v="594092"/>
    <s v="TRABAJADOR INDEPENDIENTE"/>
    <s v="SECTOR PRIVADO"/>
    <s v="SI"/>
    <s v="NO"/>
    <x v="1"/>
    <n v="62"/>
    <n v="-7.8234836225469548E-2"/>
    <s v="NO"/>
    <n v="1.4181164183280413"/>
    <s v="NO"/>
    <x v="325"/>
    <n v="62"/>
    <s v="TRABAJADOR INDEPENDIENTE"/>
    <s v="56+"/>
    <s v="3"/>
  </r>
  <r>
    <n v="3118"/>
    <s v="MUJER"/>
    <n v="297046"/>
    <s v="TRABAJADOR INDEPENDIENTE"/>
    <s v="SECTOR PRIVADO"/>
    <s v="SI"/>
    <s v="NO"/>
    <x v="1"/>
    <n v="40"/>
    <n v="-0.44454166866740574"/>
    <s v="NO"/>
    <n v="-0.13454084336898386"/>
    <s v="NO"/>
    <x v="31"/>
    <n v="40"/>
    <s v="TRABAJADOR INDEPENDIENTE"/>
    <s v="36-45"/>
    <s v="1"/>
  </r>
  <r>
    <n v="3119"/>
    <s v="HOMBRE"/>
    <n v="546000"/>
    <s v="ASALARIADO"/>
    <s v="SECTOR PRIVADO"/>
    <s v="SI"/>
    <s v="NO"/>
    <x v="0"/>
    <n v="54"/>
    <n v="-0.13754022389538462"/>
    <s v="NO"/>
    <n v="0.85351377771094117"/>
    <s v="NO"/>
    <x v="2343"/>
    <n v="54"/>
    <s v="ASALARIADO"/>
    <s v="46-55"/>
    <s v="3"/>
  </r>
  <r>
    <n v="3120"/>
    <s v="HOMBRE"/>
    <n v="3446699"/>
    <s v="ASALARIADO"/>
    <s v="SECTOR PUBLICO"/>
    <s v="SI"/>
    <s v="NO"/>
    <x v="0"/>
    <n v="57"/>
    <n v="3.4395012530391371"/>
    <s v="ATIPICO"/>
    <n v="1.0652397679423538"/>
    <s v="NO"/>
    <x v="2344"/>
    <n v="57"/>
    <s v="ASALARIADO"/>
    <s v="56+"/>
    <s v="4"/>
  </r>
  <r>
    <n v="3121"/>
    <s v="HOMBRE"/>
    <n v="442605.85"/>
    <s v="ASALARIADO"/>
    <s v="SECTOR PRIVADO"/>
    <s v="SI"/>
    <s v="NO"/>
    <x v="0"/>
    <n v="22"/>
    <n v="-0.26504230633220055"/>
    <s v="NO"/>
    <n v="-1.4048967847574589"/>
    <s v="NO"/>
    <x v="2345"/>
    <n v="22"/>
    <s v="ASALARIADO"/>
    <s v="18-25"/>
    <s v="3"/>
  </r>
  <r>
    <n v="3122"/>
    <s v="HOMBRE"/>
    <n v="1326601"/>
    <s v="PENSIONADOS EN SU PROPIO SISTEMA"/>
    <s v="SECTOR PUBLICO"/>
    <s v="SI"/>
    <s v="NO"/>
    <x v="0"/>
    <n v="72"/>
    <n v="0.82506987592419834"/>
    <s v="NO"/>
    <n v="2.1238697190994165"/>
    <s v="ATIPICO"/>
    <x v="2346"/>
    <n v="72"/>
    <s v="PENSIONADOS EN SU PROPIO SISTEMA"/>
    <s v="56+"/>
    <s v="4"/>
  </r>
  <r>
    <n v="3123"/>
    <s v="HOMBRE"/>
    <n v="300018"/>
    <s v="TRABAJADOR INDEPENDIENTE"/>
    <s v="SECTOR PRIVADO"/>
    <s v="SI"/>
    <s v="SI"/>
    <x v="1"/>
    <n v="45"/>
    <n v="-0.44087670126835837"/>
    <s v="NO"/>
    <n v="0.21833580701670366"/>
    <s v="NO"/>
    <x v="93"/>
    <n v="45"/>
    <s v="TRABAJADOR INDEPENDIENTE"/>
    <s v="36-45"/>
    <s v="2"/>
  </r>
  <r>
    <n v="3124"/>
    <s v="MUJER"/>
    <n v="299000"/>
    <s v="TRABAJADOR INDEPENDIENTE"/>
    <s v="SECTOR PRIVADO"/>
    <s v="SI"/>
    <s v="NO"/>
    <x v="0"/>
    <n v="28"/>
    <n v="-0.44213206358741297"/>
    <s v="NO"/>
    <n v="-0.98144480429463388"/>
    <s v="NO"/>
    <x v="2347"/>
    <n v="28"/>
    <s v="TRABAJADOR INDEPENDIENTE"/>
    <s v="26-35"/>
    <s v="1"/>
  </r>
  <r>
    <n v="3125"/>
    <s v="HOMBRE"/>
    <n v="296540"/>
    <s v="TRABAJADOR INDEPENDIENTE"/>
    <s v="SECTOR PRIVADO"/>
    <s v="SI"/>
    <s v="NO"/>
    <x v="1"/>
    <n v="44"/>
    <n v="-0.44516565033090444"/>
    <s v="NO"/>
    <n v="0.14776047693956615"/>
    <s v="NO"/>
    <x v="2348"/>
    <n v="44"/>
    <s v="TRABAJADOR INDEPENDIENTE"/>
    <s v="36-45"/>
    <s v="1"/>
  </r>
  <r>
    <n v="3126"/>
    <s v="HOMBRE"/>
    <n v="639148"/>
    <s v="ASEGURADO VOLUNTARIO"/>
    <s v="SECTOR PRIVADO"/>
    <s v="SI"/>
    <s v="SI"/>
    <x v="0"/>
    <n v="76"/>
    <n v="-2.2673338536546354E-2"/>
    <s v="NO"/>
    <n v="2.4061710394079663"/>
    <s v="ATIPICO"/>
    <x v="191"/>
    <n v="76"/>
    <s v="ASEGURADO VOLUNTARIO"/>
    <s v="56+"/>
    <s v="3"/>
  </r>
  <r>
    <n v="3127"/>
    <s v="HOMBRE"/>
    <n v="616500"/>
    <s v="ASALARIADO"/>
    <s v="SECTOR PRIVADO"/>
    <s v="SI"/>
    <s v="NO"/>
    <x v="0"/>
    <n v="21"/>
    <n v="-5.0602067222153872E-2"/>
    <s v="NO"/>
    <n v="-1.4754721148345964"/>
    <s v="NO"/>
    <x v="2349"/>
    <n v="21"/>
    <s v="ASALARIADO"/>
    <s v="18-25"/>
    <s v="3"/>
  </r>
  <r>
    <n v="3128"/>
    <s v="MUJER"/>
    <n v="557959.78"/>
    <s v="ASALARIADO"/>
    <s v="SECTOR PUBLICO"/>
    <s v="SI"/>
    <s v="NO"/>
    <x v="0"/>
    <n v="30"/>
    <n v="-0.12279183769088287"/>
    <s v="NO"/>
    <n v="-0.84029414414035897"/>
    <s v="NO"/>
    <x v="2350"/>
    <n v="30"/>
    <s v="ASALARIADO"/>
    <s v="26-35"/>
    <s v="3"/>
  </r>
  <r>
    <n v="3129"/>
    <s v="HOMBRE"/>
    <n v="594267.31999999995"/>
    <s v="ASALARIADO"/>
    <s v="SECTOR PRIVADO"/>
    <s v="SI"/>
    <s v="NO"/>
    <x v="0"/>
    <n v="34"/>
    <n v="-7.8018637677555416E-2"/>
    <s v="NO"/>
    <n v="-0.55799282383180893"/>
    <s v="NO"/>
    <x v="2351"/>
    <n v="34"/>
    <s v="ASALARIADO"/>
    <s v="26-35"/>
    <s v="3"/>
  </r>
  <r>
    <n v="3130"/>
    <s v="HOMBRE"/>
    <n v="375277"/>
    <s v="ASALARIADO"/>
    <s v="SECTOR PUBLICO"/>
    <s v="SI"/>
    <s v="NO"/>
    <x v="0"/>
    <n v="63"/>
    <n v="-0.34806991072834881"/>
    <s v="NO"/>
    <n v="1.4886917484051787"/>
    <s v="NO"/>
    <x v="2127"/>
    <n v="63"/>
    <s v="ASALARIADO"/>
    <s v="56+"/>
    <s v="2"/>
  </r>
  <r>
    <n v="3131"/>
    <s v="HOMBRE"/>
    <n v="153968"/>
    <s v="ASALARIADO"/>
    <s v="SECTOR PRIVADO"/>
    <s v="SI"/>
    <s v="NO"/>
    <x v="0"/>
    <n v="42"/>
    <n v="-0.62098049959637758"/>
    <s v="NO"/>
    <n v="6.6098167852911317E-3"/>
    <s v="NO"/>
    <x v="2352"/>
    <n v="42"/>
    <s v="ASALARIADO"/>
    <s v="36-45"/>
    <s v="1"/>
  </r>
  <r>
    <n v="3132"/>
    <s v="HOMBRE"/>
    <n v="352314"/>
    <s v="TRABAJADOR INDEPENDIENTE"/>
    <s v="SECTOR PRIVADO"/>
    <s v="SI"/>
    <s v="NO"/>
    <x v="1"/>
    <n v="37"/>
    <n v="-0.3763870864969644"/>
    <s v="NO"/>
    <n v="-0.3462668336003964"/>
    <s v="NO"/>
    <x v="2353"/>
    <n v="37"/>
    <s v="TRABAJADOR INDEPENDIENTE"/>
    <s v="36-45"/>
    <s v="2"/>
  </r>
  <r>
    <n v="3133"/>
    <s v="HOMBRE"/>
    <n v="1389242.41"/>
    <s v="ASALARIADO"/>
    <s v="SECTOR PRIVADO"/>
    <s v="SI"/>
    <s v="NO"/>
    <x v="0"/>
    <n v="45"/>
    <n v="0.90231709176550445"/>
    <s v="NO"/>
    <n v="0.21833580701670366"/>
    <s v="NO"/>
    <x v="2354"/>
    <n v="45"/>
    <s v="ASALARIADO"/>
    <s v="36-45"/>
    <s v="4"/>
  </r>
  <r>
    <n v="3134"/>
    <s v="HOMBRE"/>
    <n v="376977.2"/>
    <s v="ASALARIADO"/>
    <s v="SECTOR PUBLICO"/>
    <s v="SI"/>
    <s v="NO"/>
    <x v="0"/>
    <n v="47"/>
    <n v="-0.34597328301237962"/>
    <s v="NO"/>
    <n v="0.35948646717097865"/>
    <s v="NO"/>
    <x v="2355"/>
    <n v="47"/>
    <s v="ASALARIADO"/>
    <s v="46-55"/>
    <s v="2"/>
  </r>
  <r>
    <n v="3135"/>
    <s v="HOMBRE"/>
    <n v="350955"/>
    <s v="ASALARIADO"/>
    <s v="SECTOR PRIVADO"/>
    <s v="SI"/>
    <s v="NO"/>
    <x v="0"/>
    <n v="41"/>
    <n v="-0.378062958197942"/>
    <s v="NO"/>
    <n v="-6.3965513291846368E-2"/>
    <s v="NO"/>
    <x v="2356"/>
    <n v="41"/>
    <s v="ASALARIADO"/>
    <s v="36-45"/>
    <s v="2"/>
  </r>
  <r>
    <n v="3136"/>
    <s v="MUJER"/>
    <n v="1275143"/>
    <s v="ASALARIADO"/>
    <s v="SECTOR PRIVADO"/>
    <s v="SI"/>
    <s v="NO"/>
    <x v="0"/>
    <n v="53"/>
    <n v="0.76161365371014011"/>
    <s v="NO"/>
    <n v="0.78293844763380371"/>
    <s v="NO"/>
    <x v="2357"/>
    <n v="53"/>
    <s v="ASALARIADO"/>
    <s v="46-55"/>
    <s v="4"/>
  </r>
  <r>
    <n v="3137"/>
    <s v="MUJER"/>
    <n v="666437.5"/>
    <s v="ASALARIADO"/>
    <s v="SECTOR PUBLICO"/>
    <s v="SI"/>
    <s v="NO"/>
    <x v="0"/>
    <n v="26"/>
    <n v="1.0979127088051247E-2"/>
    <s v="NO"/>
    <n v="-1.1225954644489089"/>
    <s v="NO"/>
    <x v="2358"/>
    <n v="26"/>
    <s v="ASALARIADO"/>
    <s v="26-35"/>
    <s v="3"/>
  </r>
  <r>
    <n v="3138"/>
    <s v="HOMBRE"/>
    <n v="10652"/>
    <s v="ASALARIADO"/>
    <s v="SECTOR PRIVADO"/>
    <s v="SI"/>
    <s v="SI"/>
    <x v="0"/>
    <n v="23"/>
    <n v="-0.79771282387695541"/>
    <s v="NO"/>
    <n v="-1.3343214546803215"/>
    <s v="NO"/>
    <x v="317"/>
    <n v="23"/>
    <s v="ASALARIADO"/>
    <s v="18-25"/>
    <s v="1"/>
  </r>
  <r>
    <n v="3139"/>
    <s v="HOMBRE"/>
    <n v="698559.5"/>
    <s v="ASALARIADO"/>
    <s v="SECTOR PUBLICO"/>
    <s v="SI"/>
    <s v="NO"/>
    <x v="0"/>
    <n v="31"/>
    <n v="5.0590864232129523E-2"/>
    <s v="NO"/>
    <n v="-0.7697188140632214"/>
    <s v="NO"/>
    <x v="2359"/>
    <n v="31"/>
    <s v="ASALARIADO"/>
    <s v="26-35"/>
    <s v="3"/>
  </r>
  <r>
    <n v="3140"/>
    <s v="MUJER"/>
    <n v="150000"/>
    <s v="ASALARIADO"/>
    <s v="SECTOR PRIVADO"/>
    <s v="SI"/>
    <s v="NO"/>
    <x v="0"/>
    <n v="21"/>
    <n v="-0.62587369967693607"/>
    <s v="NO"/>
    <n v="-1.4754721148345964"/>
    <s v="NO"/>
    <x v="398"/>
    <n v="21"/>
    <s v="ASALARIADO"/>
    <s v="18-25"/>
    <s v="1"/>
  </r>
  <r>
    <n v="3141"/>
    <s v="MUJER"/>
    <n v="406159.28"/>
    <s v="ASALARIADO"/>
    <s v="SECTOR PRIVADO"/>
    <s v="SI"/>
    <s v="NO"/>
    <x v="0"/>
    <n v="25"/>
    <n v="-0.30998695332314907"/>
    <s v="NO"/>
    <n v="-1.1931707945260464"/>
    <s v="NO"/>
    <x v="2360"/>
    <n v="25"/>
    <s v="ASALARIADO"/>
    <s v="18-25"/>
    <s v="2"/>
  </r>
  <r>
    <n v="3142"/>
    <s v="MUJER"/>
    <n v="801190.2"/>
    <s v="ASALARIADO"/>
    <s v="SECTOR PRIVADO"/>
    <s v="SI"/>
    <s v="NO"/>
    <x v="0"/>
    <n v="43"/>
    <n v="0.17715148658792157"/>
    <s v="NO"/>
    <n v="7.7185146862428639E-2"/>
    <s v="NO"/>
    <x v="2361"/>
    <n v="43"/>
    <s v="ASALARIADO"/>
    <s v="36-45"/>
    <s v="4"/>
  </r>
  <r>
    <n v="3143"/>
    <s v="HOMBRE"/>
    <n v="980353.5"/>
    <s v="ASALARIADO"/>
    <s v="SECTOR PUBLICO"/>
    <s v="SI"/>
    <s v="NO"/>
    <x v="0"/>
    <n v="34"/>
    <n v="0.39808945886441871"/>
    <s v="NO"/>
    <n v="-0.55799282383180893"/>
    <s v="NO"/>
    <x v="2362"/>
    <n v="34"/>
    <s v="ASALARIADO"/>
    <s v="26-35"/>
    <s v="4"/>
  </r>
  <r>
    <n v="3144"/>
    <s v="HOMBRE"/>
    <n v="847403.34"/>
    <s v="ASALARIADO"/>
    <s v="SECTOR PRIVADO"/>
    <s v="SI"/>
    <s v="NO"/>
    <x v="0"/>
    <n v="45"/>
    <n v="0.23413992922170807"/>
    <s v="NO"/>
    <n v="0.21833580701670366"/>
    <s v="NO"/>
    <x v="2363"/>
    <n v="45"/>
    <s v="ASALARIADO"/>
    <s v="36-45"/>
    <s v="4"/>
  </r>
  <r>
    <n v="3145"/>
    <s v="HOMBRE"/>
    <n v="295505"/>
    <s v="ASALARIADO"/>
    <s v="SECTOR PRIVADO"/>
    <s v="SI"/>
    <s v="NO"/>
    <x v="0"/>
    <n v="36"/>
    <n v="-0.44644197646078804"/>
    <s v="NO"/>
    <n v="-0.41684216367753391"/>
    <s v="NO"/>
    <x v="2364"/>
    <n v="36"/>
    <s v="ASALARIADO"/>
    <s v="36-45"/>
    <s v="1"/>
  </r>
  <r>
    <n v="3146"/>
    <s v="HOMBRE"/>
    <n v="297046"/>
    <s v="ASEGURADO VOLUNTARIO"/>
    <s v="SECTOR PRIVADO"/>
    <s v="SI"/>
    <s v="NO"/>
    <x v="0"/>
    <n v="25"/>
    <n v="-0.44454166866740574"/>
    <s v="NO"/>
    <n v="-1.1931707945260464"/>
    <s v="NO"/>
    <x v="31"/>
    <n v="25"/>
    <s v="ASEGURADO VOLUNTARIO"/>
    <s v="18-25"/>
    <s v="1"/>
  </r>
  <r>
    <n v="3147"/>
    <s v="MUJER"/>
    <n v="457220"/>
    <s v="ASALARIADO"/>
    <s v="SECTOR PUBLICO"/>
    <s v="SI"/>
    <s v="NO"/>
    <x v="0"/>
    <n v="25"/>
    <n v="-0.24702064303651125"/>
    <s v="NO"/>
    <n v="-1.1931707945260464"/>
    <s v="NO"/>
    <x v="2365"/>
    <n v="25"/>
    <s v="ASALARIADO"/>
    <s v="18-25"/>
    <s v="3"/>
  </r>
  <r>
    <n v="3148"/>
    <s v="HOMBRE"/>
    <n v="458557"/>
    <s v="TRABAJADOR INDEPENDIENTE"/>
    <s v="SECTOR PRIVADO"/>
    <s v="SI"/>
    <s v="NO"/>
    <x v="1"/>
    <n v="33"/>
    <n v="-0.24537190097307707"/>
    <s v="NO"/>
    <n v="-0.62856815390894638"/>
    <s v="NO"/>
    <x v="411"/>
    <n v="33"/>
    <s v="TRABAJADOR INDEPENDIENTE"/>
    <s v="26-35"/>
    <s v="3"/>
  </r>
  <r>
    <n v="3149"/>
    <s v="MUJER"/>
    <n v="308439"/>
    <s v="TRABAJADOR INDEPENDIENTE"/>
    <s v="SECTOR PRIVADO"/>
    <s v="SI"/>
    <s v="NO"/>
    <x v="1"/>
    <n v="31"/>
    <n v="-0.43049221591594311"/>
    <s v="NO"/>
    <n v="-0.7697188140632214"/>
    <s v="NO"/>
    <x v="2366"/>
    <n v="31"/>
    <s v="TRABAJADOR INDEPENDIENTE"/>
    <s v="26-35"/>
    <s v="2"/>
  </r>
  <r>
    <n v="3150"/>
    <s v="MUJER"/>
    <n v="456605"/>
    <s v="PENSIONADOS EN SU PROPIO SISTEMA"/>
    <s v="SECTOR PUBLICO"/>
    <s v="SI"/>
    <s v="NO"/>
    <x v="0"/>
    <n v="67"/>
    <n v="-0.2477790397223841"/>
    <s v="NO"/>
    <n v="1.7709930687137287"/>
    <s v="NO"/>
    <x v="2367"/>
    <n v="67"/>
    <s v="PENSIONADOS EN SU PROPIO SISTEMA"/>
    <s v="56+"/>
    <s v="3"/>
  </r>
  <r>
    <n v="3151"/>
    <s v="MUJER"/>
    <n v="1542959.58"/>
    <s v="ASALARIADO"/>
    <s v="SECTOR PRIVADO"/>
    <s v="SI"/>
    <s v="NO"/>
    <x v="0"/>
    <n v="58"/>
    <n v="1.0918757784155138"/>
    <s v="NO"/>
    <n v="1.1358150980194912"/>
    <s v="NO"/>
    <x v="2368"/>
    <n v="58"/>
    <s v="ASALARIADO"/>
    <s v="56+"/>
    <s v="4"/>
  </r>
  <r>
    <n v="3152"/>
    <s v="HOMBRE"/>
    <n v="297046"/>
    <s v="TRABAJADOR INDEPENDIENTE"/>
    <s v="SECTOR PRIVADO"/>
    <s v="SI"/>
    <s v="NO"/>
    <x v="0"/>
    <n v="52"/>
    <n v="-0.44454166866740574"/>
    <s v="NO"/>
    <n v="0.71236311755666615"/>
    <s v="NO"/>
    <x v="31"/>
    <n v="52"/>
    <s v="TRABAJADOR INDEPENDIENTE"/>
    <s v="46-55"/>
    <s v="1"/>
  </r>
  <r>
    <n v="3153"/>
    <s v="HOMBRE"/>
    <n v="433254"/>
    <s v="TRABAJADOR INDEPENDIENTE"/>
    <s v="SECTOR PRIVADO"/>
    <s v="SI"/>
    <s v="NO"/>
    <x v="1"/>
    <n v="59"/>
    <n v="-0.2765746836440382"/>
    <s v="NO"/>
    <n v="1.2063904280966287"/>
    <s v="NO"/>
    <x v="2369"/>
    <n v="59"/>
    <s v="TRABAJADOR INDEPENDIENTE"/>
    <s v="56+"/>
    <s v="3"/>
  </r>
  <r>
    <n v="3154"/>
    <s v="HOMBRE"/>
    <n v="471223.1"/>
    <s v="ASALARIADO"/>
    <s v="SECTOR PRIVADO"/>
    <s v="SI"/>
    <s v="NO"/>
    <x v="0"/>
    <n v="23"/>
    <n v="-0.22975250542359046"/>
    <s v="NO"/>
    <n v="-1.3343214546803215"/>
    <s v="NO"/>
    <x v="2370"/>
    <n v="23"/>
    <s v="ASALARIADO"/>
    <s v="18-25"/>
    <s v="3"/>
  </r>
  <r>
    <n v="3155"/>
    <s v="MUJER"/>
    <n v="532710.84"/>
    <s v="ASALARIADO"/>
    <s v="SECTOR PUBLICO"/>
    <s v="SI"/>
    <s v="NO"/>
    <x v="0"/>
    <n v="44"/>
    <n v="-0.15392795544340782"/>
    <s v="NO"/>
    <n v="0.14776047693956615"/>
    <s v="NO"/>
    <x v="2371"/>
    <n v="44"/>
    <s v="ASALARIADO"/>
    <s v="36-45"/>
    <s v="3"/>
  </r>
  <r>
    <n v="3156"/>
    <s v="HOMBRE"/>
    <n v="800000"/>
    <s v="ASALARIADO"/>
    <s v="SECTOR PRIVADO"/>
    <s v="SI"/>
    <s v="NO"/>
    <x v="0"/>
    <n v="35"/>
    <n v="0.17568377319682263"/>
    <s v="NO"/>
    <n v="-0.48741749375467142"/>
    <s v="NO"/>
    <x v="192"/>
    <n v="35"/>
    <s v="ASALARIADO"/>
    <s v="26-35"/>
    <s v="4"/>
  </r>
  <r>
    <n v="3157"/>
    <s v="MUJER"/>
    <n v="2467875.73"/>
    <s v="ASALARIADO"/>
    <s v="SECTOR PUBLICO"/>
    <s v="SI"/>
    <s v="NO"/>
    <x v="0"/>
    <n v="31"/>
    <n v="2.2324503196680157"/>
    <s v="ATIPICO"/>
    <n v="-0.7697188140632214"/>
    <s v="NO"/>
    <x v="2372"/>
    <n v="31"/>
    <s v="ASALARIADO"/>
    <s v="26-35"/>
    <s v="4"/>
  </r>
  <r>
    <n v="3158"/>
    <s v="MUJER"/>
    <n v="384515.19"/>
    <s v="ASALARIADO"/>
    <s v="SECTOR PRIVADO"/>
    <s v="SI"/>
    <s v="NO"/>
    <x v="0"/>
    <n v="26"/>
    <n v="-0.33667769498938321"/>
    <s v="NO"/>
    <n v="-1.1225954644489089"/>
    <s v="NO"/>
    <x v="2373"/>
    <n v="26"/>
    <s v="ASALARIADO"/>
    <s v="26-35"/>
    <s v="2"/>
  </r>
  <r>
    <n v="3159"/>
    <s v="HOMBRE"/>
    <n v="784810.69"/>
    <s v="ASALARIADO"/>
    <s v="SECTOR PUBLICO"/>
    <s v="SI"/>
    <s v="NO"/>
    <x v="0"/>
    <n v="35"/>
    <n v="0.15695284252252087"/>
    <s v="NO"/>
    <n v="-0.48741749375467142"/>
    <s v="NO"/>
    <x v="2374"/>
    <n v="35"/>
    <s v="ASALARIADO"/>
    <s v="26-35"/>
    <s v="4"/>
  </r>
  <r>
    <n v="3160"/>
    <s v="MUJER"/>
    <n v="532793"/>
    <s v="ASALARIADO"/>
    <s v="SECTOR PRIVADO"/>
    <s v="SI"/>
    <s v="NO"/>
    <x v="0"/>
    <n v="47"/>
    <n v="-0.15382663857883652"/>
    <s v="NO"/>
    <n v="0.35948646717097865"/>
    <s v="NO"/>
    <x v="2375"/>
    <n v="47"/>
    <s v="ASALARIADO"/>
    <s v="46-55"/>
    <s v="3"/>
  </r>
  <r>
    <n v="3161"/>
    <s v="HOMBRE"/>
    <n v="388390"/>
    <s v="ASALARIADO"/>
    <s v="SECTOR PRIVADO"/>
    <s v="SI"/>
    <s v="NO"/>
    <x v="0"/>
    <n v="55"/>
    <n v="-0.33189941358712788"/>
    <s v="NO"/>
    <n v="0.92408910778807873"/>
    <s v="NO"/>
    <x v="2376"/>
    <n v="55"/>
    <s v="ASALARIADO"/>
    <s v="46-55"/>
    <s v="2"/>
  </r>
  <r>
    <n v="3162"/>
    <s v="MUJER"/>
    <n v="410367"/>
    <s v="ASALARIADO"/>
    <s v="SECTOR PRIVADO"/>
    <s v="SI"/>
    <s v="NO"/>
    <x v="0"/>
    <n v="38"/>
    <n v="-0.30479813884659468"/>
    <s v="NO"/>
    <n v="-0.27569150352325889"/>
    <s v="NO"/>
    <x v="2377"/>
    <n v="38"/>
    <s v="ASALARIADO"/>
    <s v="36-45"/>
    <s v="3"/>
  </r>
  <r>
    <n v="3163"/>
    <s v="HOMBRE"/>
    <n v="1583534"/>
    <s v="ASALARIADO"/>
    <s v="SECTOR PUBLICO"/>
    <s v="SI"/>
    <s v="NO"/>
    <x v="0"/>
    <n v="59"/>
    <n v="1.1419107469670806"/>
    <s v="NO"/>
    <n v="1.2063904280966287"/>
    <s v="NO"/>
    <x v="2378"/>
    <n v="59"/>
    <s v="ASALARIADO"/>
    <s v="56+"/>
    <s v="4"/>
  </r>
  <r>
    <n v="3164"/>
    <s v="HOMBRE"/>
    <n v="356455"/>
    <s v="TRABAJADOR INDEPENDIENTE"/>
    <s v="SECTOR PRIVADO"/>
    <s v="SI"/>
    <s v="NO"/>
    <x v="1"/>
    <n v="36"/>
    <n v="-0.37128054881208711"/>
    <s v="NO"/>
    <n v="-0.41684216367753391"/>
    <s v="NO"/>
    <x v="301"/>
    <n v="36"/>
    <s v="TRABAJADOR INDEPENDIENTE"/>
    <s v="36-45"/>
    <s v="2"/>
  </r>
  <r>
    <n v="3165"/>
    <s v="MUJER"/>
    <n v="125727.03999999999"/>
    <s v="PENSIONADOS EN SU PROPIO SISTEMA"/>
    <s v="SECTOR PUBLICO"/>
    <s v="SI"/>
    <s v="NO"/>
    <x v="0"/>
    <n v="73"/>
    <n v="-0.65580627271811431"/>
    <s v="NO"/>
    <n v="2.1944450491765539"/>
    <s v="ATIPICO"/>
    <x v="2379"/>
    <n v="73"/>
    <s v="PENSIONADOS EN SU PROPIO SISTEMA"/>
    <s v="56+"/>
    <s v="1"/>
  </r>
  <r>
    <n v="3166"/>
    <s v="HOMBRE"/>
    <n v="268811.75"/>
    <s v="ASALARIADO"/>
    <s v="SECTOR PUBLICO"/>
    <s v="SI"/>
    <s v="NO"/>
    <x v="0"/>
    <n v="33"/>
    <n v="-0.4793591672496918"/>
    <s v="NO"/>
    <n v="-0.62856815390894638"/>
    <s v="NO"/>
    <x v="2380"/>
    <n v="33"/>
    <s v="ASALARIADO"/>
    <s v="26-35"/>
    <s v="1"/>
  </r>
  <r>
    <n v="3167"/>
    <s v="HOMBRE"/>
    <n v="406824"/>
    <s v="ASALARIADO"/>
    <s v="SECTOR PRIVADO"/>
    <s v="SI"/>
    <s v="NO"/>
    <x v="0"/>
    <n v="25"/>
    <n v="-0.30916724365642811"/>
    <s v="NO"/>
    <n v="-1.1931707945260464"/>
    <s v="NO"/>
    <x v="2381"/>
    <n v="25"/>
    <s v="ASALARIADO"/>
    <s v="18-25"/>
    <s v="2"/>
  </r>
  <r>
    <n v="3168"/>
    <s v="HOMBRE"/>
    <n v="1872119"/>
    <s v="ASALARIADO"/>
    <s v="SECTOR PUBLICO"/>
    <s v="SI"/>
    <s v="NO"/>
    <x v="0"/>
    <n v="37"/>
    <n v="1.4977837674428862"/>
    <s v="NO"/>
    <n v="-0.3462668336003964"/>
    <s v="NO"/>
    <x v="2382"/>
    <n v="37"/>
    <s v="ASALARIADO"/>
    <s v="36-45"/>
    <s v="4"/>
  </r>
  <r>
    <n v="3169"/>
    <s v="HOMBRE"/>
    <n v="1562879"/>
    <s v="ASALARIADO"/>
    <s v="SECTOR PUBLICO"/>
    <s v="SI"/>
    <s v="NO"/>
    <x v="1"/>
    <n v="42"/>
    <n v="1.1164397168098383"/>
    <s v="NO"/>
    <n v="6.6098167852911317E-3"/>
    <s v="NO"/>
    <x v="2383"/>
    <n v="42"/>
    <s v="ASALARIADO"/>
    <s v="36-45"/>
    <s v="4"/>
  </r>
  <r>
    <n v="3170"/>
    <s v="MUJER"/>
    <n v="501500"/>
    <s v="ASALARIADO"/>
    <s v="SECTOR PRIVADO"/>
    <s v="SI"/>
    <s v="NO"/>
    <x v="1"/>
    <n v="55"/>
    <n v="-0.19241608165366503"/>
    <s v="NO"/>
    <n v="0.92408910778807873"/>
    <s v="NO"/>
    <x v="2384"/>
    <n v="55"/>
    <s v="ASALARIADO"/>
    <s v="46-55"/>
    <s v="3"/>
  </r>
  <r>
    <n v="3171"/>
    <s v="MUJER"/>
    <n v="458371"/>
    <s v="ASALARIADO"/>
    <s v="SECTOR PUBLICO"/>
    <s v="SI"/>
    <s v="NO"/>
    <x v="1"/>
    <n v="43"/>
    <n v="-0.24560126972685326"/>
    <s v="NO"/>
    <n v="7.7185146862428639E-2"/>
    <s v="NO"/>
    <x v="2385"/>
    <n v="43"/>
    <s v="ASALARIADO"/>
    <s v="36-45"/>
    <s v="3"/>
  </r>
  <r>
    <n v="3172"/>
    <s v="MUJER"/>
    <n v="466740"/>
    <s v="ASALARIADO"/>
    <s v="SECTOR PUBLICO"/>
    <s v="SI"/>
    <s v="NO"/>
    <x v="1"/>
    <n v="30"/>
    <n v="-0.23528090897226789"/>
    <s v="NO"/>
    <n v="-0.84029414414035897"/>
    <s v="NO"/>
    <x v="1833"/>
    <n v="30"/>
    <s v="ASALARIADO"/>
    <s v="26-35"/>
    <s v="3"/>
  </r>
  <r>
    <n v="3173"/>
    <s v="HOMBRE"/>
    <n v="416721.88"/>
    <s v="ASALARIADO"/>
    <s v="SECTOR PRIVADO"/>
    <s v="SI"/>
    <s v="NO"/>
    <x v="0"/>
    <n v="29"/>
    <n v="-0.29696152107241619"/>
    <s v="NO"/>
    <n v="-0.91086947421749642"/>
    <s v="NO"/>
    <x v="2386"/>
    <n v="29"/>
    <s v="ASALARIADO"/>
    <s v="26-35"/>
    <s v="3"/>
  </r>
  <r>
    <n v="3174"/>
    <s v="HOMBRE"/>
    <n v="518642.73"/>
    <s v="ASALARIADO"/>
    <s v="SECTOR PRIVADO"/>
    <s v="SI"/>
    <s v="SI"/>
    <x v="0"/>
    <n v="40"/>
    <n v="-0.17127626113526942"/>
    <s v="NO"/>
    <n v="-0.13454084336898386"/>
    <s v="NO"/>
    <x v="2387"/>
    <n v="40"/>
    <s v="ASALARIADO"/>
    <s v="36-45"/>
    <s v="3"/>
  </r>
  <r>
    <n v="3175"/>
    <s v="HOMBRE"/>
    <n v="297046"/>
    <s v="TRABAJADOR INDEPENDIENTE"/>
    <s v="SECTOR PRIVADO"/>
    <s v="SI"/>
    <s v="SI"/>
    <x v="1"/>
    <n v="36"/>
    <n v="-0.44454166866740574"/>
    <s v="NO"/>
    <n v="-0.41684216367753391"/>
    <s v="NO"/>
    <x v="31"/>
    <n v="36"/>
    <s v="TRABAJADOR INDEPENDIENTE"/>
    <s v="36-45"/>
    <s v="1"/>
  </r>
  <r>
    <n v="3176"/>
    <s v="HOMBRE"/>
    <n v="326749"/>
    <s v="TRABAJADOR INDEPENDIENTE"/>
    <s v="SECTOR PRIVADO"/>
    <s v="SI"/>
    <s v="NO"/>
    <x v="1"/>
    <n v="50"/>
    <n v="-0.40791295848776077"/>
    <s v="NO"/>
    <n v="0.57121245740239113"/>
    <s v="NO"/>
    <x v="789"/>
    <n v="50"/>
    <s v="TRABAJADOR INDEPENDIENTE"/>
    <s v="46-55"/>
    <s v="2"/>
  </r>
  <r>
    <n v="3177"/>
    <s v="MUJER"/>
    <n v="703520.79"/>
    <s v="ASALARIADO"/>
    <s v="SECTOR PRIVADO"/>
    <s v="SI"/>
    <s v="NO"/>
    <x v="0"/>
    <n v="36"/>
    <n v="5.6708955116120105E-2"/>
    <s v="NO"/>
    <n v="-0.41684216367753391"/>
    <s v="NO"/>
    <x v="2388"/>
    <n v="36"/>
    <s v="ASALARIADO"/>
    <s v="36-45"/>
    <s v="4"/>
  </r>
  <r>
    <n v="3178"/>
    <s v="HOMBRE"/>
    <n v="360000"/>
    <s v="ASALARIADO"/>
    <s v="SECTOR PRIVADO"/>
    <s v="SI"/>
    <s v="NO"/>
    <x v="0"/>
    <n v="23"/>
    <n v="-0.36690897767156788"/>
    <s v="NO"/>
    <n v="-1.3343214546803215"/>
    <s v="NO"/>
    <x v="490"/>
    <n v="23"/>
    <s v="ASALARIADO"/>
    <s v="18-25"/>
    <s v="2"/>
  </r>
  <r>
    <n v="3179"/>
    <s v="MUJER"/>
    <n v="1251585"/>
    <s v="ASALARIADO"/>
    <s v="SECTOR PUBLICO"/>
    <s v="SI"/>
    <s v="NO"/>
    <x v="1"/>
    <n v="50"/>
    <n v="0.73256274456250936"/>
    <s v="NO"/>
    <n v="0.57121245740239113"/>
    <s v="NO"/>
    <x v="2389"/>
    <n v="50"/>
    <s v="ASALARIADO"/>
    <s v="46-55"/>
    <s v="4"/>
  </r>
  <r>
    <n v="3180"/>
    <s v="MUJER"/>
    <n v="278030"/>
    <s v="CONVENIOS ESPECIALES DE TRABAJADORES INDEPENDIENTES"/>
    <s v="SECTOR PRIVADO"/>
    <s v="SI"/>
    <s v="NO"/>
    <x v="0"/>
    <n v="35"/>
    <n v="-0.46799154082766331"/>
    <s v="NO"/>
    <n v="-0.48741749375467142"/>
    <s v="NO"/>
    <x v="20"/>
    <n v="35"/>
    <s v="CONVENIOS ESPECIALES DE TRABAJADORES INDEPENDIENTES"/>
    <s v="26-35"/>
    <s v="1"/>
  </r>
  <r>
    <n v="3181"/>
    <s v="MUJER"/>
    <n v="473621"/>
    <s v="ASALARIADO"/>
    <s v="SECTOR PUBLICO"/>
    <s v="SI"/>
    <s v="NO"/>
    <x v="1"/>
    <n v="48"/>
    <n v="-0.226795498247892"/>
    <s v="NO"/>
    <n v="0.43006179724811616"/>
    <s v="NO"/>
    <x v="2390"/>
    <n v="48"/>
    <s v="ASALARIADO"/>
    <s v="46-55"/>
    <s v="3"/>
  </r>
  <r>
    <n v="3182"/>
    <s v="HOMBRE"/>
    <n v="559000"/>
    <s v="ASALARIADO"/>
    <s v="SECTOR PRIVADO"/>
    <s v="SI"/>
    <s v="NO"/>
    <x v="0"/>
    <n v="33"/>
    <n v="-0.12150907443790945"/>
    <s v="NO"/>
    <n v="-0.62856815390894638"/>
    <s v="NO"/>
    <x v="2391"/>
    <n v="33"/>
    <s v="ASALARIADO"/>
    <s v="26-35"/>
    <s v="3"/>
  </r>
  <r>
    <n v="3183"/>
    <s v="HOMBRE"/>
    <n v="484144"/>
    <s v="ASALARIADO"/>
    <s v="SECTOR PRIVADO"/>
    <s v="SI"/>
    <s v="NO"/>
    <x v="0"/>
    <n v="46"/>
    <n v="-0.21381889934473727"/>
    <s v="NO"/>
    <n v="0.28891113709384114"/>
    <s v="NO"/>
    <x v="2392"/>
    <n v="46"/>
    <s v="ASALARIADO"/>
    <s v="46-55"/>
    <s v="3"/>
  </r>
  <r>
    <n v="3184"/>
    <s v="MUJER"/>
    <n v="278030"/>
    <s v="ASEGURADO VOLUNTARIO"/>
    <s v="SECTOR PRIVADO"/>
    <s v="SI"/>
    <s v="NO"/>
    <x v="0"/>
    <n v="26"/>
    <n v="-0.46799154082766331"/>
    <s v="NO"/>
    <n v="-1.1225954644489089"/>
    <s v="NO"/>
    <x v="20"/>
    <n v="26"/>
    <s v="ASEGURADO VOLUNTARIO"/>
    <s v="26-35"/>
    <s v="1"/>
  </r>
  <r>
    <n v="3185"/>
    <s v="HOMBRE"/>
    <n v="1000000"/>
    <s v="ASALARIADO"/>
    <s v="SECTOR PRIVADO"/>
    <s v="SI"/>
    <s v="NO"/>
    <x v="0"/>
    <n v="24"/>
    <n v="0.42231684177336382"/>
    <s v="NO"/>
    <n v="-1.263746124603184"/>
    <s v="NO"/>
    <x v="248"/>
    <n v="24"/>
    <s v="ASALARIADO"/>
    <s v="18-25"/>
    <s v="4"/>
  </r>
  <r>
    <n v="3186"/>
    <s v="HOMBRE"/>
    <n v="532896.9"/>
    <s v="ASALARIADO"/>
    <s v="SECTOR PUBLICO"/>
    <s v="SI"/>
    <s v="NO"/>
    <x v="0"/>
    <n v="35"/>
    <n v="-0.15369851269971099"/>
    <s v="NO"/>
    <n v="-0.48741749375467142"/>
    <s v="NO"/>
    <x v="2393"/>
    <n v="35"/>
    <s v="ASALARIADO"/>
    <s v="26-35"/>
    <s v="3"/>
  </r>
  <r>
    <n v="3187"/>
    <s v="HOMBRE"/>
    <n v="914404.3"/>
    <s v="ASALARIADO"/>
    <s v="SECTOR PRIVADO"/>
    <s v="SI"/>
    <s v="NO"/>
    <x v="0"/>
    <n v="29"/>
    <n v="0.31676319103357864"/>
    <s v="NO"/>
    <n v="-0.91086947421749642"/>
    <s v="NO"/>
    <x v="2394"/>
    <n v="29"/>
    <s v="ASALARIADO"/>
    <s v="26-35"/>
    <s v="4"/>
  </r>
  <r>
    <n v="3188"/>
    <s v="HOMBRE"/>
    <n v="680960"/>
    <s v="ASALARIADO"/>
    <s v="SECTOR PUBLICO"/>
    <s v="SI"/>
    <s v="NO"/>
    <x v="0"/>
    <n v="32"/>
    <n v="2.8887770780065342E-2"/>
    <s v="NO"/>
    <n v="-0.69914348398608395"/>
    <s v="NO"/>
    <x v="2395"/>
    <n v="32"/>
    <s v="ASALARIADO"/>
    <s v="26-35"/>
    <s v="3"/>
  </r>
  <r>
    <n v="3189"/>
    <s v="HOMBRE"/>
    <n v="409256.03"/>
    <s v="ASALARIADO"/>
    <s v="SECTOR PRIVADO"/>
    <s v="SI"/>
    <s v="NO"/>
    <x v="0"/>
    <n v="34"/>
    <n v="-0.30616814854757701"/>
    <s v="NO"/>
    <n v="-0.55799282383180893"/>
    <s v="NO"/>
    <x v="2396"/>
    <n v="34"/>
    <s v="ASALARIADO"/>
    <s v="26-35"/>
    <s v="3"/>
  </r>
  <r>
    <n v="3190"/>
    <s v="MUJER"/>
    <n v="297045"/>
    <s v="TRABAJADOR INDEPENDIENTE"/>
    <s v="SECTOR PRIVADO"/>
    <s v="SI"/>
    <s v="NO"/>
    <x v="0"/>
    <n v="39"/>
    <n v="-0.44454290183274864"/>
    <s v="NO"/>
    <n v="-0.20511617344612137"/>
    <s v="NO"/>
    <x v="166"/>
    <n v="39"/>
    <s v="TRABAJADOR INDEPENDIENTE"/>
    <s v="36-45"/>
    <s v="1"/>
  </r>
  <r>
    <n v="3191"/>
    <s v="HOMBRE"/>
    <n v="278030"/>
    <s v="CONVENIOS ESPECIALES DE TRABAJADORES INDEPENDIENTES"/>
    <s v="SECTOR PRIVADO"/>
    <s v="SI"/>
    <s v="NO"/>
    <x v="0"/>
    <n v="45"/>
    <n v="-0.46799154082766331"/>
    <s v="NO"/>
    <n v="0.21833580701670366"/>
    <s v="NO"/>
    <x v="20"/>
    <n v="45"/>
    <s v="CONVENIOS ESPECIALES DE TRABAJADORES INDEPENDIENTES"/>
    <s v="36-45"/>
    <s v="1"/>
  </r>
  <r>
    <n v="3192"/>
    <s v="HOMBRE"/>
    <n v="762359.6"/>
    <s v="ASALARIADO"/>
    <s v="SECTOR PRIVADO"/>
    <s v="SI"/>
    <s v="NO"/>
    <x v="0"/>
    <n v="34"/>
    <n v="0.1292669364245804"/>
    <s v="NO"/>
    <n v="-0.55799282383180893"/>
    <s v="NO"/>
    <x v="2397"/>
    <n v="34"/>
    <s v="ASALARIADO"/>
    <s v="26-35"/>
    <s v="4"/>
  </r>
  <r>
    <n v="3193"/>
    <s v="MUJER"/>
    <n v="639148"/>
    <s v="TRABAJADOR INDEPENDIENTE"/>
    <s v="SECTOR PRIVADO"/>
    <s v="SI"/>
    <s v="NO"/>
    <x v="1"/>
    <n v="74"/>
    <n v="-2.2673338536546354E-2"/>
    <s v="NO"/>
    <n v="2.2650203792536914"/>
    <s v="ATIPICO"/>
    <x v="191"/>
    <n v="74"/>
    <s v="TRABAJADOR INDEPENDIENTE"/>
    <s v="56+"/>
    <s v="3"/>
  </r>
  <r>
    <n v="3194"/>
    <s v="HOMBRE"/>
    <n v="410495.2"/>
    <s v="ASALARIADO"/>
    <s v="SECTOR PRIVADO"/>
    <s v="SI"/>
    <s v="SI"/>
    <x v="1"/>
    <n v="29"/>
    <n v="-0.3046400470496371"/>
    <s v="NO"/>
    <n v="-0.91086947421749642"/>
    <s v="NO"/>
    <x v="2398"/>
    <n v="29"/>
    <s v="ASALARIADO"/>
    <s v="26-35"/>
    <s v="3"/>
  </r>
  <r>
    <n v="3195"/>
    <s v="MUJER"/>
    <n v="504218.48"/>
    <s v="ASALARIADO"/>
    <s v="SECTOR PRIVADO"/>
    <s v="SI"/>
    <s v="SI"/>
    <x v="0"/>
    <n v="49"/>
    <n v="-0.18906374633234529"/>
    <s v="NO"/>
    <n v="0.50063712732525367"/>
    <s v="NO"/>
    <x v="2399"/>
    <n v="49"/>
    <s v="ASALARIADO"/>
    <s v="46-55"/>
    <s v="3"/>
  </r>
  <r>
    <n v="3196"/>
    <s v="HOMBRE"/>
    <n v="660746"/>
    <s v="ASALARIADO"/>
    <s v="SECTOR PUBLICO"/>
    <s v="SI"/>
    <s v="NO"/>
    <x v="0"/>
    <n v="35"/>
    <n v="3.9605665390343263E-3"/>
    <s v="NO"/>
    <n v="-0.48741749375467142"/>
    <s v="NO"/>
    <x v="2400"/>
    <n v="35"/>
    <s v="ASALARIADO"/>
    <s v="26-35"/>
    <s v="3"/>
  </r>
  <r>
    <n v="3197"/>
    <s v="MUJER"/>
    <n v="874538.66"/>
    <s v="ASALARIADO"/>
    <s v="SECTOR PRIVADO"/>
    <s v="SI"/>
    <s v="NO"/>
    <x v="0"/>
    <n v="40"/>
    <n v="0.2676022654137401"/>
    <s v="NO"/>
    <n v="-0.13454084336898386"/>
    <s v="NO"/>
    <x v="2401"/>
    <n v="40"/>
    <s v="ASALARIADO"/>
    <s v="36-45"/>
    <s v="4"/>
  </r>
  <r>
    <n v="3198"/>
    <s v="MUJER"/>
    <n v="346062"/>
    <s v="ASEGURADO VOLUNTARIO"/>
    <s v="SECTOR PRIVADO"/>
    <s v="SI"/>
    <s v="NO"/>
    <x v="0"/>
    <n v="43"/>
    <n v="-0.38409683622066704"/>
    <s v="NO"/>
    <n v="7.7185146862428639E-2"/>
    <s v="NO"/>
    <x v="2402"/>
    <n v="43"/>
    <s v="ASEGURADO VOLUNTARIO"/>
    <s v="36-45"/>
    <s v="2"/>
  </r>
  <r>
    <n v="3199"/>
    <s v="MUJER"/>
    <n v="641782.9"/>
    <s v="ASALARIADO"/>
    <s v="SECTOR PUBLICO"/>
    <s v="SI"/>
    <s v="SI"/>
    <x v="0"/>
    <n v="55"/>
    <n v="-1.9424071174584681E-2"/>
    <s v="NO"/>
    <n v="0.92408910778807873"/>
    <s v="NO"/>
    <x v="2403"/>
    <n v="55"/>
    <s v="ASALARIADO"/>
    <s v="46-55"/>
    <s v="3"/>
  </r>
  <r>
    <n v="3200"/>
    <s v="MUJER"/>
    <n v="359544.27"/>
    <s v="CONVENIOS ESPECIALES DE ASEGURADOS VOLUNTARIOS"/>
    <s v="SECTOR PRIVADO"/>
    <s v="SI"/>
    <s v="SI"/>
    <x v="0"/>
    <n v="32"/>
    <n v="-0.36747096811327984"/>
    <s v="NO"/>
    <n v="-0.69914348398608395"/>
    <s v="NO"/>
    <x v="293"/>
    <n v="32"/>
    <s v="CONVENIOS ESPECIALES DE ASEGURADOS VOLUNTARIOS"/>
    <s v="26-35"/>
    <s v="2"/>
  </r>
  <r>
    <n v="3201"/>
    <s v="HOMBRE"/>
    <n v="326704.05"/>
    <s v="ASALARIADO"/>
    <s v="SECTOR PUBLICO"/>
    <s v="SI"/>
    <s v="NO"/>
    <x v="0"/>
    <n v="33"/>
    <n v="-0.40796838926992335"/>
    <s v="NO"/>
    <n v="-0.62856815390894638"/>
    <s v="NO"/>
    <x v="2404"/>
    <n v="33"/>
    <s v="ASALARIADO"/>
    <s v="26-35"/>
    <s v="2"/>
  </r>
  <r>
    <n v="3202"/>
    <s v="HOMBRE"/>
    <n v="300018"/>
    <s v="ASEGURADO VOLUNTARIO"/>
    <s v="SECTOR PRIVADO"/>
    <s v="SI"/>
    <s v="NO"/>
    <x v="0"/>
    <n v="85"/>
    <n v="-0.44087670126835837"/>
    <s v="NO"/>
    <n v="3.0413490101022038"/>
    <s v="ATIPICO"/>
    <x v="93"/>
    <n v="85"/>
    <s v="ASEGURADO VOLUNTARIO"/>
    <s v="56+"/>
    <s v="2"/>
  </r>
  <r>
    <n v="3203"/>
    <s v="HOMBRE"/>
    <n v="1160637.07"/>
    <s v="ASALARIADO"/>
    <s v="SECTOR PRIVADO"/>
    <s v="SI"/>
    <s v="NO"/>
    <x v="1"/>
    <n v="29"/>
    <n v="0.62040890927958703"/>
    <s v="NO"/>
    <n v="-0.91086947421749642"/>
    <s v="NO"/>
    <x v="2405"/>
    <n v="29"/>
    <s v="ASALARIADO"/>
    <s v="26-35"/>
    <s v="4"/>
  </r>
  <r>
    <n v="3204"/>
    <s v="HOMBRE"/>
    <n v="367220"/>
    <s v="ASALARIADO"/>
    <s v="SECTOR PRIVADO"/>
    <s v="SI"/>
    <s v="SI"/>
    <x v="0"/>
    <n v="25"/>
    <n v="-0.35800552389595475"/>
    <s v="NO"/>
    <n v="-1.1931707945260464"/>
    <s v="NO"/>
    <x v="2406"/>
    <n v="25"/>
    <s v="ASALARIADO"/>
    <s v="18-25"/>
    <s v="2"/>
  </r>
  <r>
    <n v="3205"/>
    <s v="HOMBRE"/>
    <n v="450886"/>
    <s v="TRABAJADOR INDEPENDIENTE"/>
    <s v="SECTOR PRIVADO"/>
    <s v="SI"/>
    <s v="SI"/>
    <x v="1"/>
    <n v="45"/>
    <n v="-0.25483151231833029"/>
    <s v="NO"/>
    <n v="0.21833580701670366"/>
    <s v="NO"/>
    <x v="421"/>
    <n v="45"/>
    <s v="TRABAJADOR INDEPENDIENTE"/>
    <s v="36-45"/>
    <s v="3"/>
  </r>
  <r>
    <n v="3206"/>
    <s v="MUJER"/>
    <n v="80000"/>
    <s v="ASALARIADO"/>
    <s v="SECTOR PRIVADO"/>
    <s v="SI"/>
    <s v="NO"/>
    <x v="0"/>
    <n v="44"/>
    <n v="-0.71219527367872548"/>
    <s v="NO"/>
    <n v="0.14776047693956615"/>
    <s v="NO"/>
    <x v="2040"/>
    <n v="44"/>
    <s v="ASALARIADO"/>
    <s v="36-45"/>
    <s v="1"/>
  </r>
  <r>
    <n v="3207"/>
    <s v="HOMBRE"/>
    <n v="297046"/>
    <s v="TRABAJADOR INDEPENDIENTE"/>
    <s v="SECTOR PRIVADO"/>
    <s v="SI"/>
    <s v="SI"/>
    <x v="1"/>
    <n v="50"/>
    <n v="-0.44454166866740574"/>
    <s v="NO"/>
    <n v="0.57121245740239113"/>
    <s v="NO"/>
    <x v="31"/>
    <n v="50"/>
    <s v="TRABAJADOR INDEPENDIENTE"/>
    <s v="46-55"/>
    <s v="1"/>
  </r>
  <r>
    <n v="3208"/>
    <s v="MUJER"/>
    <n v="280000"/>
    <s v="ASALARIADO"/>
    <s v="SECTOR PRIVADO"/>
    <s v="SI"/>
    <s v="SI"/>
    <x v="1"/>
    <n v="44"/>
    <n v="-0.46556220510218438"/>
    <s v="NO"/>
    <n v="0.14776047693956615"/>
    <s v="NO"/>
    <x v="327"/>
    <n v="44"/>
    <s v="ASALARIADO"/>
    <s v="36-45"/>
    <s v="1"/>
  </r>
  <r>
    <n v="3209"/>
    <s v="MUJER"/>
    <n v="575000"/>
    <s v="ASALARIADO"/>
    <s v="SECTOR PRIVADO"/>
    <s v="SI"/>
    <s v="NO"/>
    <x v="1"/>
    <n v="21"/>
    <n v="-0.10177842895178617"/>
    <s v="NO"/>
    <n v="-1.4754721148345964"/>
    <s v="NO"/>
    <x v="1162"/>
    <n v="21"/>
    <s v="ASALARIADO"/>
    <s v="18-25"/>
    <s v="3"/>
  </r>
  <r>
    <n v="3210"/>
    <s v="HOMBRE"/>
    <n v="356455"/>
    <s v="TRABAJADOR INDEPENDIENTE"/>
    <s v="SECTOR PRIVADO"/>
    <s v="SI"/>
    <s v="NO"/>
    <x v="1"/>
    <n v="50"/>
    <n v="-0.37128054881208711"/>
    <s v="NO"/>
    <n v="0.57121245740239113"/>
    <s v="NO"/>
    <x v="301"/>
    <n v="50"/>
    <s v="TRABAJADOR INDEPENDIENTE"/>
    <s v="46-55"/>
    <s v="2"/>
  </r>
  <r>
    <n v="3211"/>
    <s v="HOMBRE"/>
    <n v="1250882.3500000001"/>
    <s v="ASALARIADO"/>
    <s v="SECTOR PUBLICO"/>
    <s v="SI"/>
    <s v="NO"/>
    <x v="0"/>
    <n v="30"/>
    <n v="0.73169626093433293"/>
    <s v="NO"/>
    <n v="-0.84029414414035897"/>
    <s v="NO"/>
    <x v="2407"/>
    <n v="30"/>
    <s v="ASALARIADO"/>
    <s v="26-35"/>
    <s v="4"/>
  </r>
  <r>
    <n v="3212"/>
    <s v="HOMBRE"/>
    <n v="1065177"/>
    <s v="ASEGURADO VOLUNTARIO"/>
    <s v="SECTOR PRIVADO"/>
    <s v="SI"/>
    <s v="NO"/>
    <x v="0"/>
    <n v="59"/>
    <n v="0.50269085932642987"/>
    <s v="NO"/>
    <n v="1.2063904280966287"/>
    <s v="NO"/>
    <x v="2408"/>
    <n v="59"/>
    <s v="ASEGURADO VOLUNTARIO"/>
    <s v="56+"/>
    <s v="4"/>
  </r>
  <r>
    <n v="3213"/>
    <s v="HOMBRE"/>
    <n v="285000"/>
    <s v="ASALARIADO"/>
    <s v="SECTOR PRIVADO"/>
    <s v="SI"/>
    <s v="NO"/>
    <x v="1"/>
    <n v="51"/>
    <n v="-0.45939637838777081"/>
    <s v="NO"/>
    <n v="0.64178778747952869"/>
    <s v="NO"/>
    <x v="1531"/>
    <n v="51"/>
    <s v="ASALARIADO"/>
    <s v="46-55"/>
    <s v="1"/>
  </r>
  <r>
    <n v="3214"/>
    <s v="MUJER"/>
    <n v="1279275"/>
    <s v="ASALARIADO"/>
    <s v="SECTOR PUBLICO"/>
    <s v="SI"/>
    <s v="NO"/>
    <x v="0"/>
    <n v="31"/>
    <n v="0.76670909290693146"/>
    <s v="NO"/>
    <n v="-0.7697188140632214"/>
    <s v="NO"/>
    <x v="2409"/>
    <n v="31"/>
    <s v="ASALARIADO"/>
    <s v="26-35"/>
    <s v="4"/>
  </r>
  <r>
    <n v="3215"/>
    <s v="MUJER"/>
    <n v="563332"/>
    <s v="ASALARIADO"/>
    <s v="SECTOR PRIVADO"/>
    <s v="SI"/>
    <s v="NO"/>
    <x v="0"/>
    <n v="34"/>
    <n v="-0.11616700217254157"/>
    <s v="NO"/>
    <n v="-0.55799282383180893"/>
    <s v="NO"/>
    <x v="2410"/>
    <n v="34"/>
    <s v="ASALARIADO"/>
    <s v="26-35"/>
    <s v="3"/>
  </r>
  <r>
    <n v="3216"/>
    <s v="MUJER"/>
    <n v="450886"/>
    <s v="ASEGURADO VOLUNTARIO"/>
    <s v="SECTOR PRIVADO"/>
    <s v="SI"/>
    <s v="SI"/>
    <x v="0"/>
    <n v="95"/>
    <n v="-0.25483151231833029"/>
    <s v="NO"/>
    <n v="3.7471023108735788"/>
    <s v="ATIPICO"/>
    <x v="421"/>
    <n v="95"/>
    <s v="ASEGURADO VOLUNTARIO"/>
    <s v="56+"/>
    <s v="3"/>
  </r>
  <r>
    <n v="3217"/>
    <s v="HOMBRE"/>
    <n v="58985"/>
    <s v="ASALARIADO"/>
    <s v="SECTOR PRIVADO"/>
    <s v="SI"/>
    <s v="NO"/>
    <x v="1"/>
    <n v="45"/>
    <n v="-0.73811024335940556"/>
    <s v="NO"/>
    <n v="0.21833580701670366"/>
    <s v="NO"/>
    <x v="2411"/>
    <n v="45"/>
    <s v="ASALARIADO"/>
    <s v="36-45"/>
    <s v="1"/>
  </r>
  <r>
    <n v="3218"/>
    <s v="HOMBRE"/>
    <n v="278030"/>
    <s v="CONVENIOS ESPECIALES DE TRABAJADORES INDEPENDIENTES"/>
    <s v="SECTOR PRIVADO"/>
    <s v="SI"/>
    <s v="NO"/>
    <x v="0"/>
    <n v="35"/>
    <n v="-0.46799154082766331"/>
    <s v="NO"/>
    <n v="-0.48741749375467142"/>
    <s v="NO"/>
    <x v="20"/>
    <n v="35"/>
    <s v="CONVENIOS ESPECIALES DE TRABAJADORES INDEPENDIENTES"/>
    <s v="26-35"/>
    <s v="1"/>
  </r>
  <r>
    <n v="3219"/>
    <s v="HOMBRE"/>
    <n v="347737.5"/>
    <s v="ASALARIADO"/>
    <s v="SECTOR PRIVADO"/>
    <s v="SI"/>
    <s v="NO"/>
    <x v="0"/>
    <n v="27"/>
    <n v="-0.38203066768866706"/>
    <s v="NO"/>
    <n v="-1.0520201343717714"/>
    <s v="NO"/>
    <x v="2412"/>
    <n v="27"/>
    <s v="ASALARIADO"/>
    <s v="26-35"/>
    <s v="2"/>
  </r>
  <r>
    <n v="3220"/>
    <s v="MUJER"/>
    <n v="455206.04"/>
    <s v="ASALARIADO"/>
    <s v="SECTOR PRIVADO"/>
    <s v="SI"/>
    <s v="NO"/>
    <x v="0"/>
    <n v="32"/>
    <n v="-0.24950418871046331"/>
    <s v="NO"/>
    <n v="-0.69914348398608395"/>
    <s v="NO"/>
    <x v="2413"/>
    <n v="32"/>
    <s v="ASALARIADO"/>
    <s v="26-35"/>
    <s v="3"/>
  </r>
  <r>
    <n v="3221"/>
    <s v="MUJER"/>
    <n v="339794.4"/>
    <s v="ASALARIADO"/>
    <s v="SECTOR PUBLICO"/>
    <s v="SI"/>
    <s v="NO"/>
    <x v="0"/>
    <n v="46"/>
    <n v="-0.39182582332371868"/>
    <s v="NO"/>
    <n v="0.28891113709384114"/>
    <s v="NO"/>
    <x v="2414"/>
    <n v="46"/>
    <s v="ASALARIADO"/>
    <s v="46-55"/>
    <s v="2"/>
  </r>
  <r>
    <n v="3222"/>
    <s v="MUJER"/>
    <n v="445821"/>
    <s v="TRABAJADOR INDEPENDIENTE"/>
    <s v="SECTOR PRIVADO"/>
    <s v="SI"/>
    <s v="NO"/>
    <x v="0"/>
    <n v="63"/>
    <n v="-0.26107749478003123"/>
    <s v="NO"/>
    <n v="1.4886917484051787"/>
    <s v="NO"/>
    <x v="1650"/>
    <n v="63"/>
    <s v="TRABAJADOR INDEPENDIENTE"/>
    <s v="56+"/>
    <s v="3"/>
  </r>
  <r>
    <n v="3223"/>
    <s v="HOMBRE"/>
    <n v="326322"/>
    <s v="ASALARIADO"/>
    <s v="SECTOR PRIVADO"/>
    <s v="SI"/>
    <s v="NO"/>
    <x v="0"/>
    <n v="57"/>
    <n v="-0.40843952008917167"/>
    <s v="NO"/>
    <n v="1.0652397679423538"/>
    <s v="NO"/>
    <x v="2415"/>
    <n v="57"/>
    <s v="ASALARIADO"/>
    <s v="56+"/>
    <s v="2"/>
  </r>
  <r>
    <n v="3224"/>
    <s v="HOMBRE"/>
    <n v="278030"/>
    <s v="CONVENIOS ESPECIALES DE TRABAJADORES INDEPENDIENTES"/>
    <s v="SECTOR PRIVADO"/>
    <s v="SI"/>
    <s v="NO"/>
    <x v="0"/>
    <n v="57"/>
    <n v="-0.46799154082766331"/>
    <s v="NO"/>
    <n v="1.0652397679423538"/>
    <s v="NO"/>
    <x v="20"/>
    <n v="57"/>
    <s v="CONVENIOS ESPECIALES DE TRABAJADORES INDEPENDIENTES"/>
    <s v="56+"/>
    <s v="1"/>
  </r>
  <r>
    <n v="3225"/>
    <s v="HOMBRE"/>
    <n v="300018"/>
    <s v="ASEGURADO VOLUNTARIO"/>
    <s v="SECTOR PRIVADO"/>
    <s v="SI"/>
    <s v="NO"/>
    <x v="0"/>
    <n v="60"/>
    <n v="-0.44087670126835837"/>
    <s v="NO"/>
    <n v="1.2769657581737661"/>
    <s v="NO"/>
    <x v="93"/>
    <n v="60"/>
    <s v="ASEGURADO VOLUNTARIO"/>
    <s v="56+"/>
    <s v="2"/>
  </r>
  <r>
    <n v="3226"/>
    <s v="MUJER"/>
    <n v="420214.94"/>
    <s v="ASALARIADO"/>
    <s v="SECTOR PRIVADO"/>
    <s v="SI"/>
    <s v="NO"/>
    <x v="0"/>
    <n v="34"/>
    <n v="-0.29265400053980634"/>
    <s v="NO"/>
    <n v="-0.55799282383180893"/>
    <s v="NO"/>
    <x v="2416"/>
    <n v="34"/>
    <s v="ASALARIADO"/>
    <s v="26-35"/>
    <s v="3"/>
  </r>
  <r>
    <n v="3227"/>
    <s v="HOMBRE"/>
    <n v="202396.55"/>
    <s v="ASALARIADO"/>
    <s v="SECTOR PRIVADO"/>
    <s v="SI"/>
    <s v="NO"/>
    <x v="0"/>
    <n v="22"/>
    <n v="-0.5612600901303153"/>
    <s v="NO"/>
    <n v="-1.4048967847574589"/>
    <s v="NO"/>
    <x v="2417"/>
    <n v="22"/>
    <s v="ASALARIADO"/>
    <s v="18-25"/>
    <s v="1"/>
  </r>
  <r>
    <n v="3228"/>
    <s v="HOMBRE"/>
    <n v="1000025.21"/>
    <s v="PENSIONADOS EN SU PROPIO SISTEMA"/>
    <s v="SECTOR PUBLICO"/>
    <s v="SI"/>
    <s v="NO"/>
    <x v="0"/>
    <n v="67"/>
    <n v="0.42234792987165781"/>
    <s v="NO"/>
    <n v="1.7709930687137287"/>
    <s v="NO"/>
    <x v="2418"/>
    <n v="67"/>
    <s v="PENSIONADOS EN SU PROPIO SISTEMA"/>
    <s v="56+"/>
    <s v="4"/>
  </r>
  <r>
    <n v="3229"/>
    <s v="HOMBRE"/>
    <n v="924499"/>
    <s v="ASALARIADO"/>
    <s v="SECTOR PUBLICO"/>
    <s v="SI"/>
    <s v="NO"/>
    <x v="0"/>
    <n v="42"/>
    <n v="0.32921162522037661"/>
    <s v="NO"/>
    <n v="6.6098167852911317E-3"/>
    <s v="NO"/>
    <x v="2419"/>
    <n v="42"/>
    <s v="ASALARIADO"/>
    <s v="36-45"/>
    <s v="4"/>
  </r>
  <r>
    <n v="3230"/>
    <s v="HOMBRE"/>
    <n v="336000"/>
    <s v="ASALARIADO"/>
    <s v="SECTOR PRIVADO"/>
    <s v="SI"/>
    <s v="NO"/>
    <x v="1"/>
    <n v="39"/>
    <n v="-0.39650494590075286"/>
    <s v="NO"/>
    <n v="-0.20511617344612137"/>
    <s v="NO"/>
    <x v="488"/>
    <n v="39"/>
    <s v="ASALARIADO"/>
    <s v="36-45"/>
    <s v="2"/>
  </r>
  <r>
    <n v="3231"/>
    <s v="HOMBRE"/>
    <n v="278030"/>
    <s v="CONVENIOS ESPECIALES DE TRABAJADORES INDEPENDIENTES"/>
    <s v="SECTOR PRIVADO"/>
    <s v="SI"/>
    <s v="NO"/>
    <x v="0"/>
    <n v="89"/>
    <n v="-0.46799154082766331"/>
    <s v="NO"/>
    <n v="3.3236503304107536"/>
    <s v="ATIPICO"/>
    <x v="20"/>
    <n v="89"/>
    <s v="CONVENIOS ESPECIALES DE TRABAJADORES INDEPENDIENTES"/>
    <s v="56+"/>
    <s v="1"/>
  </r>
  <r>
    <n v="3232"/>
    <s v="HOMBRE"/>
    <n v="1529457.14"/>
    <s v="ASALARIADO"/>
    <s v="SECTOR PRIVADO"/>
    <s v="SI"/>
    <s v="NO"/>
    <x v="0"/>
    <n v="32"/>
    <n v="1.0752250373631604"/>
    <s v="NO"/>
    <n v="-0.69914348398608395"/>
    <s v="NO"/>
    <x v="2420"/>
    <n v="32"/>
    <s v="ASALARIADO"/>
    <s v="26-35"/>
    <s v="4"/>
  </r>
  <r>
    <n v="3233"/>
    <s v="HOMBRE"/>
    <n v="297046"/>
    <s v="TRABAJADOR INDEPENDIENTE"/>
    <s v="SECTOR PRIVADO"/>
    <s v="SI"/>
    <s v="NO"/>
    <x v="1"/>
    <n v="59"/>
    <n v="-0.44454166866740574"/>
    <s v="NO"/>
    <n v="1.2063904280966287"/>
    <s v="NO"/>
    <x v="31"/>
    <n v="59"/>
    <s v="TRABAJADOR INDEPENDIENTE"/>
    <s v="56+"/>
    <s v="1"/>
  </r>
  <r>
    <n v="3234"/>
    <s v="HOMBRE"/>
    <n v="358640"/>
    <s v="TRABAJADOR INDEPENDIENTE"/>
    <s v="SECTOR PRIVADO"/>
    <s v="SI"/>
    <s v="NO"/>
    <x v="1"/>
    <n v="63"/>
    <n v="-0.36858608253788838"/>
    <s v="NO"/>
    <n v="1.4886917484051787"/>
    <s v="NO"/>
    <x v="2297"/>
    <n v="63"/>
    <s v="TRABAJADOR INDEPENDIENTE"/>
    <s v="56+"/>
    <s v="2"/>
  </r>
  <r>
    <n v="3235"/>
    <s v="HOMBRE"/>
    <n v="414416"/>
    <s v="ASALARIADO"/>
    <s v="SECTOR PRIVADO"/>
    <s v="SI"/>
    <s v="NO"/>
    <x v="0"/>
    <n v="61"/>
    <n v="-0.2998050523732626"/>
    <s v="NO"/>
    <n v="1.3475410882509038"/>
    <s v="NO"/>
    <x v="2421"/>
    <n v="61"/>
    <s v="ASALARIADO"/>
    <s v="56+"/>
    <s v="3"/>
  </r>
  <r>
    <n v="3236"/>
    <s v="MUJER"/>
    <n v="347256"/>
    <s v="ASALARIADO"/>
    <s v="SECTOR PUBLICO"/>
    <s v="SI"/>
    <s v="NO"/>
    <x v="1"/>
    <n v="47"/>
    <n v="-0.38262443680126512"/>
    <s v="NO"/>
    <n v="0.35948646717097865"/>
    <s v="NO"/>
    <x v="2422"/>
    <n v="47"/>
    <s v="ASALARIADO"/>
    <s v="46-55"/>
    <s v="2"/>
  </r>
  <r>
    <n v="3237"/>
    <s v="HOMBRE"/>
    <n v="1119534"/>
    <s v="TRABAJADOR INDEPENDIENTE"/>
    <s v="SECTOR PRIVADO"/>
    <s v="SI"/>
    <s v="NO"/>
    <x v="0"/>
    <n v="71"/>
    <n v="0.5697220278695051"/>
    <s v="NO"/>
    <n v="2.0532943890222786"/>
    <s v="ATIPICO"/>
    <x v="2095"/>
    <n v="71"/>
    <s v="TRABAJADOR INDEPENDIENTE"/>
    <s v="56+"/>
    <s v="4"/>
  </r>
  <r>
    <n v="3238"/>
    <s v="MUJER"/>
    <n v="346666.67"/>
    <s v="ASALARIADO"/>
    <s v="SECTOR PRIVADO"/>
    <s v="SI"/>
    <s v="NO"/>
    <x v="0"/>
    <n v="38"/>
    <n v="-0.38335117813278619"/>
    <s v="NO"/>
    <n v="-0.27569150352325889"/>
    <s v="NO"/>
    <x v="2423"/>
    <n v="38"/>
    <s v="ASALARIADO"/>
    <s v="36-45"/>
    <s v="2"/>
  </r>
  <r>
    <n v="3239"/>
    <s v="HOMBRE"/>
    <n v="594092"/>
    <s v="TRABAJADOR INDEPENDIENTE"/>
    <s v="SECTOR PRIVADO"/>
    <s v="SI"/>
    <s v="NO"/>
    <x v="1"/>
    <n v="39"/>
    <n v="-7.8234836225469548E-2"/>
    <s v="NO"/>
    <n v="-0.20511617344612137"/>
    <s v="NO"/>
    <x v="325"/>
    <n v="39"/>
    <s v="TRABAJADOR INDEPENDIENTE"/>
    <s v="36-45"/>
    <s v="3"/>
  </r>
  <r>
    <n v="3240"/>
    <s v="MUJER"/>
    <n v="175000"/>
    <s v="ASALARIADO"/>
    <s v="SECTOR PRIVADO"/>
    <s v="SI"/>
    <s v="NO"/>
    <x v="0"/>
    <n v="31"/>
    <n v="-0.59504456610486844"/>
    <s v="NO"/>
    <n v="-0.7697188140632214"/>
    <s v="NO"/>
    <x v="460"/>
    <n v="31"/>
    <s v="ASALARIADO"/>
    <s v="26-35"/>
    <s v="1"/>
  </r>
  <r>
    <n v="3241"/>
    <s v="MUJER"/>
    <n v="2214734.2999999998"/>
    <s v="ASALARIADO"/>
    <s v="SECTOR PUBLICO"/>
    <s v="SI"/>
    <s v="NO"/>
    <x v="0"/>
    <n v="54"/>
    <n v="1.9202850813442471"/>
    <s v="NO"/>
    <n v="0.85351377771094117"/>
    <s v="NO"/>
    <x v="2424"/>
    <n v="54"/>
    <s v="ASALARIADO"/>
    <s v="46-55"/>
    <s v="4"/>
  </r>
  <r>
    <n v="3242"/>
    <s v="MUJER"/>
    <n v="657562.5"/>
    <s v="ASALARIADO"/>
    <s v="SECTOR PUBLICO"/>
    <s v="SI"/>
    <s v="NO"/>
    <x v="0"/>
    <n v="27"/>
    <n v="3.4784669967232785E-5"/>
    <s v="NO"/>
    <n v="-1.0520201343717714"/>
    <s v="NO"/>
    <x v="2425"/>
    <n v="27"/>
    <s v="ASALARIADO"/>
    <s v="26-35"/>
    <s v="3"/>
  </r>
  <r>
    <n v="3243"/>
    <s v="HOMBRE"/>
    <n v="297502"/>
    <s v="ASEGURADO VOLUNTARIO"/>
    <s v="SECTOR PRIVADO"/>
    <s v="SI"/>
    <s v="NO"/>
    <x v="0"/>
    <n v="67"/>
    <n v="-0.44397934527105126"/>
    <s v="NO"/>
    <n v="1.7709930687137287"/>
    <s v="NO"/>
    <x v="2426"/>
    <n v="67"/>
    <s v="ASEGURADO VOLUNTARIO"/>
    <s v="56+"/>
    <s v="1"/>
  </r>
  <r>
    <n v="3244"/>
    <s v="HOMBRE"/>
    <n v="422231"/>
    <s v="ASALARIADO"/>
    <s v="SECTOR PUBLICO"/>
    <s v="SI"/>
    <s v="NO"/>
    <x v="0"/>
    <n v="49"/>
    <n v="-0.29016786521863425"/>
    <s v="NO"/>
    <n v="0.50063712732525367"/>
    <s v="NO"/>
    <x v="2427"/>
    <n v="49"/>
    <s v="ASALARIADO"/>
    <s v="46-55"/>
    <s v="3"/>
  </r>
  <r>
    <n v="3245"/>
    <s v="MUJER"/>
    <n v="500937.8"/>
    <s v="ASALARIADO"/>
    <s v="SECTOR PRIVADO"/>
    <s v="SI"/>
    <s v="NO"/>
    <x v="0"/>
    <n v="50"/>
    <n v="-0.1931093672094337"/>
    <s v="NO"/>
    <n v="0.57121245740239113"/>
    <s v="NO"/>
    <x v="2428"/>
    <n v="50"/>
    <s v="ASALARIADO"/>
    <s v="46-55"/>
    <s v="3"/>
  </r>
  <r>
    <n v="3246"/>
    <s v="HOMBRE"/>
    <n v="278031"/>
    <s v="TRABAJADOR INDEPENDIENTE"/>
    <s v="SECTOR PRIVADO"/>
    <s v="SI"/>
    <s v="NO"/>
    <x v="0"/>
    <n v="42"/>
    <n v="-0.46799030766232042"/>
    <s v="NO"/>
    <n v="6.6098167852911317E-3"/>
    <s v="NO"/>
    <x v="980"/>
    <n v="42"/>
    <s v="TRABAJADOR INDEPENDIENTE"/>
    <s v="36-45"/>
    <s v="1"/>
  </r>
  <r>
    <n v="3247"/>
    <s v="HOMBRE"/>
    <n v="180000"/>
    <s v="ASALARIADO"/>
    <s v="SECTOR PRIVADO"/>
    <s v="SI"/>
    <s v="NO"/>
    <x v="1"/>
    <n v="41"/>
    <n v="-0.58887873939045499"/>
    <s v="NO"/>
    <n v="-6.3965513291846368E-2"/>
    <s v="NO"/>
    <x v="235"/>
    <n v="41"/>
    <s v="ASALARIADO"/>
    <s v="36-45"/>
    <s v="1"/>
  </r>
  <r>
    <n v="3248"/>
    <s v="HOMBRE"/>
    <n v="194000"/>
    <s v="ASALARIADO"/>
    <s v="SECTOR PRIVADO"/>
    <s v="SI"/>
    <s v="NO"/>
    <x v="0"/>
    <n v="57"/>
    <n v="-0.57161442459009704"/>
    <s v="NO"/>
    <n v="1.0652397679423538"/>
    <s v="NO"/>
    <x v="619"/>
    <n v="57"/>
    <s v="ASALARIADO"/>
    <s v="56+"/>
    <s v="1"/>
  </r>
  <r>
    <n v="3249"/>
    <s v="HOMBRE"/>
    <n v="606313.31000000006"/>
    <s v="PENSIONADOS EN SU PROPIO SISTEMA"/>
    <s v="SECTOR PUBLICO"/>
    <s v="SI"/>
    <s v="NO"/>
    <x v="0"/>
    <n v="62"/>
    <n v="-6.3163940288843631E-2"/>
    <s v="NO"/>
    <n v="1.4181164183280413"/>
    <s v="NO"/>
    <x v="2429"/>
    <n v="62"/>
    <s v="PENSIONADOS EN SU PROPIO SISTEMA"/>
    <s v="56+"/>
    <s v="3"/>
  </r>
  <r>
    <n v="3250"/>
    <s v="HOMBRE"/>
    <n v="556116.75"/>
    <s v="ASALARIADO"/>
    <s v="SECTOR PRIVADO"/>
    <s v="SI"/>
    <s v="NO"/>
    <x v="0"/>
    <n v="52"/>
    <n v="-0.12506459841277601"/>
    <s v="NO"/>
    <n v="0.71236311755666615"/>
    <s v="NO"/>
    <x v="2430"/>
    <n v="52"/>
    <s v="ASALARIADO"/>
    <s v="46-55"/>
    <s v="3"/>
  </r>
  <r>
    <n v="3251"/>
    <s v="HOMBRE"/>
    <n v="1106966.42"/>
    <s v="ASALARIADO"/>
    <s v="SECTOR PUBLICO"/>
    <s v="SI"/>
    <s v="NO"/>
    <x v="0"/>
    <n v="36"/>
    <n v="0.55422412376959918"/>
    <s v="NO"/>
    <n v="-0.41684216367753391"/>
    <s v="NO"/>
    <x v="2431"/>
    <n v="36"/>
    <s v="ASALARIADO"/>
    <s v="36-45"/>
    <s v="4"/>
  </r>
  <r>
    <n v="3252"/>
    <s v="HOMBRE"/>
    <n v="415064.04"/>
    <s v="ASALARIADO"/>
    <s v="SECTOR PRIVADO"/>
    <s v="SI"/>
    <s v="NO"/>
    <x v="0"/>
    <n v="24"/>
    <n v="-0.29900591190446091"/>
    <s v="NO"/>
    <n v="-1.263746124603184"/>
    <s v="NO"/>
    <x v="2432"/>
    <n v="24"/>
    <s v="ASALARIADO"/>
    <s v="18-25"/>
    <s v="3"/>
  </r>
  <r>
    <n v="3253"/>
    <s v="HOMBRE"/>
    <n v="500700"/>
    <s v="ASALARIADO"/>
    <s v="SECTOR PRIVADO"/>
    <s v="SI"/>
    <s v="NO"/>
    <x v="0"/>
    <n v="50"/>
    <n v="-0.1934026139279712"/>
    <s v="NO"/>
    <n v="0.57121245740239113"/>
    <s v="NO"/>
    <x v="2433"/>
    <n v="50"/>
    <s v="ASALARIADO"/>
    <s v="46-55"/>
    <s v="3"/>
  </r>
  <r>
    <n v="3254"/>
    <s v="MUJER"/>
    <n v="1585515"/>
    <s v="ASALARIADO"/>
    <s v="SECTOR PUBLICO"/>
    <s v="SI"/>
    <s v="NO"/>
    <x v="0"/>
    <n v="61"/>
    <n v="1.1443536475113312"/>
    <s v="NO"/>
    <n v="1.3475410882509038"/>
    <s v="NO"/>
    <x v="2434"/>
    <n v="61"/>
    <s v="ASALARIADO"/>
    <s v="56+"/>
    <s v="4"/>
  </r>
  <r>
    <n v="3255"/>
    <s v="HOMBRE"/>
    <n v="567425"/>
    <s v="ASALARIADO"/>
    <s v="SECTOR PUBLICO"/>
    <s v="SI"/>
    <s v="NO"/>
    <x v="0"/>
    <n v="35"/>
    <n v="-0.11111965642412266"/>
    <s v="NO"/>
    <n v="-0.48741749375467142"/>
    <s v="NO"/>
    <x v="2435"/>
    <n v="35"/>
    <s v="ASALARIADO"/>
    <s v="26-35"/>
    <s v="3"/>
  </r>
  <r>
    <n v="3256"/>
    <s v="HOMBRE"/>
    <n v="3623771"/>
    <s v="ASALARIADO"/>
    <s v="SECTOR PUBLICO"/>
    <s v="SI"/>
    <s v="NO"/>
    <x v="0"/>
    <n v="60"/>
    <n v="3.6578603066340638"/>
    <s v="ATIPICO"/>
    <n v="1.2769657581737661"/>
    <s v="NO"/>
    <x v="2436"/>
    <n v="60"/>
    <s v="ASALARIADO"/>
    <s v="56+"/>
    <s v="4"/>
  </r>
  <r>
    <n v="3257"/>
    <s v="MUJER"/>
    <n v="310124"/>
    <s v="TRABAJADOR INDEPENDIENTE"/>
    <s v="SECTOR PRIVADO"/>
    <s v="SI"/>
    <s v="NO"/>
    <x v="0"/>
    <n v="48"/>
    <n v="-0.42841433231318576"/>
    <s v="NO"/>
    <n v="0.43006179724811616"/>
    <s v="NO"/>
    <x v="97"/>
    <n v="48"/>
    <s v="TRABAJADOR INDEPENDIENTE"/>
    <s v="46-55"/>
    <s v="2"/>
  </r>
  <r>
    <n v="3258"/>
    <s v="HOMBRE"/>
    <n v="559014.66"/>
    <s v="ASALARIADO"/>
    <s v="SECTOR PRIVADO"/>
    <s v="SI"/>
    <s v="NO"/>
    <x v="1"/>
    <n v="44"/>
    <n v="-0.12149099623398275"/>
    <s v="NO"/>
    <n v="0.14776047693956615"/>
    <s v="NO"/>
    <x v="2437"/>
    <n v="44"/>
    <s v="ASALARIADO"/>
    <s v="36-45"/>
    <s v="3"/>
  </r>
  <r>
    <n v="3259"/>
    <s v="HOMBRE"/>
    <n v="150000"/>
    <s v="ASALARIADO"/>
    <s v="SECTOR PRIVADO"/>
    <s v="SI"/>
    <s v="NO"/>
    <x v="0"/>
    <n v="24"/>
    <n v="-0.62587369967693607"/>
    <s v="NO"/>
    <n v="-1.263746124603184"/>
    <s v="NO"/>
    <x v="398"/>
    <n v="24"/>
    <s v="ASALARIADO"/>
    <s v="18-25"/>
    <s v="1"/>
  </r>
  <r>
    <n v="3260"/>
    <s v="HOMBRE"/>
    <n v="280000"/>
    <s v="ASALARIADO"/>
    <s v="SECTOR PRIVADO"/>
    <s v="SI"/>
    <s v="NO"/>
    <x v="0"/>
    <n v="40"/>
    <n v="-0.46556220510218438"/>
    <s v="NO"/>
    <n v="-0.13454084336898386"/>
    <s v="NO"/>
    <x v="327"/>
    <n v="40"/>
    <s v="ASALARIADO"/>
    <s v="36-45"/>
    <s v="1"/>
  </r>
  <r>
    <n v="3261"/>
    <s v="HOMBRE"/>
    <n v="2667169.88"/>
    <s v="ASALARIADO"/>
    <s v="SECTOR PUBLICO"/>
    <s v="SI"/>
    <s v="NO"/>
    <x v="0"/>
    <n v="31"/>
    <n v="2.478212958487283"/>
    <s v="ATIPICO"/>
    <n v="-0.7697188140632214"/>
    <s v="NO"/>
    <x v="2438"/>
    <n v="31"/>
    <s v="ASALARIADO"/>
    <s v="26-35"/>
    <s v="4"/>
  </r>
  <r>
    <n v="3262"/>
    <s v="HOMBRE"/>
    <n v="315617"/>
    <s v="ASEGURADO VOLUNTARIO"/>
    <s v="SECTOR PRIVADO"/>
    <s v="SI"/>
    <s v="NO"/>
    <x v="0"/>
    <n v="44"/>
    <n v="-0.42164055508473103"/>
    <s v="NO"/>
    <n v="0.14776047693956615"/>
    <s v="NO"/>
    <x v="727"/>
    <n v="44"/>
    <s v="ASEGURADO VOLUNTARIO"/>
    <s v="36-45"/>
    <s v="2"/>
  </r>
  <r>
    <n v="3263"/>
    <s v="MUJER"/>
    <n v="446610.91"/>
    <s v="ASALARIADO"/>
    <s v="SECTOR PRIVADO"/>
    <s v="SI"/>
    <s v="NO"/>
    <x v="0"/>
    <n v="23"/>
    <n v="-0.26010340514403474"/>
    <s v="NO"/>
    <n v="-1.3343214546803215"/>
    <s v="NO"/>
    <x v="2439"/>
    <n v="23"/>
    <s v="ASALARIADO"/>
    <s v="18-25"/>
    <s v="3"/>
  </r>
  <r>
    <n v="3264"/>
    <s v="HOMBRE"/>
    <n v="549000"/>
    <s v="ASALARIADO"/>
    <s v="SECTOR PRIVADO"/>
    <s v="SI"/>
    <s v="NO"/>
    <x v="0"/>
    <n v="35"/>
    <n v="-0.13384072786673651"/>
    <s v="NO"/>
    <n v="-0.48741749375467142"/>
    <s v="NO"/>
    <x v="2440"/>
    <n v="35"/>
    <s v="ASALARIADO"/>
    <s v="26-35"/>
    <s v="3"/>
  </r>
  <r>
    <n v="3265"/>
    <s v="MUJER"/>
    <n v="370123"/>
    <s v="ASEGURADO VOLUNTARIO"/>
    <s v="SECTOR PRIVADO"/>
    <s v="SI"/>
    <s v="NO"/>
    <x v="0"/>
    <n v="53"/>
    <n v="-0.35442564490556627"/>
    <s v="NO"/>
    <n v="0.78293844763380371"/>
    <s v="NO"/>
    <x v="2441"/>
    <n v="53"/>
    <s v="ASEGURADO VOLUNTARIO"/>
    <s v="46-55"/>
    <s v="2"/>
  </r>
  <r>
    <n v="3266"/>
    <s v="HOMBRE"/>
    <n v="5412755.4900000002"/>
    <s v="ASALARIADO"/>
    <s v="SECTOR PRIVADO"/>
    <s v="SI"/>
    <s v="NO"/>
    <x v="0"/>
    <n v="34"/>
    <n v="5.8639739786567562"/>
    <s v="ATIPICO"/>
    <n v="-0.55799282383180893"/>
    <s v="NO"/>
    <x v="2442"/>
    <n v="34"/>
    <s v="ASALARIADO"/>
    <s v="26-35"/>
    <s v="4"/>
  </r>
  <r>
    <n v="3267"/>
    <s v="HOMBRE"/>
    <n v="271250"/>
    <s v="ASALARIADO"/>
    <s v="SECTOR PRIVADO"/>
    <s v="SI"/>
    <s v="NO"/>
    <x v="1"/>
    <n v="19"/>
    <n v="-0.47635240185240807"/>
    <s v="NO"/>
    <n v="-1.6166227749888715"/>
    <s v="NO"/>
    <x v="2443"/>
    <n v="19"/>
    <s v="ASALARIADO"/>
    <s v="18-25"/>
    <s v="1"/>
  </r>
  <r>
    <n v="3268"/>
    <s v="MUJER"/>
    <n v="300018"/>
    <s v="ASEGURADO VOLUNTARIO"/>
    <s v="SECTOR PRIVADO"/>
    <s v="SI"/>
    <s v="NO"/>
    <x v="0"/>
    <n v="57"/>
    <n v="-0.44087670126835837"/>
    <s v="NO"/>
    <n v="1.0652397679423538"/>
    <s v="NO"/>
    <x v="93"/>
    <n v="57"/>
    <s v="ASEGURADO VOLUNTARIO"/>
    <s v="56+"/>
    <s v="2"/>
  </r>
  <r>
    <n v="3269"/>
    <s v="HOMBRE"/>
    <n v="516873"/>
    <s v="TRABAJADOR INDEPENDIENTE"/>
    <s v="SECTOR PRIVADO"/>
    <s v="SI"/>
    <s v="NO"/>
    <x v="0"/>
    <n v="38"/>
    <n v="-0.17345863083752919"/>
    <s v="NO"/>
    <n v="-0.27569150352325889"/>
    <s v="NO"/>
    <x v="1283"/>
    <n v="38"/>
    <s v="TRABAJADOR INDEPENDIENTE"/>
    <s v="36-45"/>
    <s v="3"/>
  </r>
  <r>
    <n v="3270"/>
    <s v="HOMBRE"/>
    <n v="678863"/>
    <s v="PENSIONADOS EN SU PROPIO SISTEMA"/>
    <s v="SECTOR PUBLICO"/>
    <s v="SI"/>
    <s v="NO"/>
    <x v="0"/>
    <n v="79"/>
    <n v="2.6301823056040306E-2"/>
    <s v="NO"/>
    <n v="2.6178970296393786"/>
    <s v="ATIPICO"/>
    <x v="2444"/>
    <n v="79"/>
    <s v="PENSIONADOS EN SU PROPIO SISTEMA"/>
    <s v="56+"/>
    <s v="3"/>
  </r>
  <r>
    <n v="3271"/>
    <s v="HOMBRE"/>
    <n v="362964"/>
    <s v="TRABAJADOR INDEPENDIENTE"/>
    <s v="SECTOR PRIVADO"/>
    <s v="SI"/>
    <s v="NO"/>
    <x v="1"/>
    <n v="52"/>
    <n v="-0.36325387559526356"/>
    <s v="NO"/>
    <n v="0.71236311755666615"/>
    <s v="NO"/>
    <x v="2445"/>
    <n v="52"/>
    <s v="TRABAJADOR INDEPENDIENTE"/>
    <s v="46-55"/>
    <s v="2"/>
  </r>
  <r>
    <n v="3272"/>
    <s v="HOMBRE"/>
    <n v="639148"/>
    <s v="TRABAJADOR INDEPENDIENTE"/>
    <s v="SECTOR PRIVADO"/>
    <s v="SI"/>
    <s v="NO"/>
    <x v="1"/>
    <n v="43"/>
    <n v="-2.2673338536546354E-2"/>
    <s v="NO"/>
    <n v="7.7185146862428639E-2"/>
    <s v="NO"/>
    <x v="191"/>
    <n v="43"/>
    <s v="TRABAJADOR INDEPENDIENTE"/>
    <s v="36-45"/>
    <s v="3"/>
  </r>
  <r>
    <n v="3273"/>
    <s v="MUJER"/>
    <n v="100000"/>
    <s v="ASALARIADO"/>
    <s v="SECTOR PRIVADO"/>
    <s v="SI"/>
    <s v="SI"/>
    <x v="0"/>
    <n v="30"/>
    <n v="-0.68753196682107143"/>
    <s v="NO"/>
    <n v="-0.84029414414035897"/>
    <s v="NO"/>
    <x v="1744"/>
    <n v="30"/>
    <s v="ASALARIADO"/>
    <s v="26-35"/>
    <s v="1"/>
  </r>
  <r>
    <n v="3274"/>
    <s v="MUJER"/>
    <n v="1160614"/>
    <s v="PENSIONADOS EN SU PROPIO SISTEMA"/>
    <s v="SECTOR PUBLICO"/>
    <s v="SI"/>
    <s v="NO"/>
    <x v="0"/>
    <n v="65"/>
    <n v="0.62038046015512671"/>
    <s v="NO"/>
    <n v="1.6298424085594538"/>
    <s v="NO"/>
    <x v="2446"/>
    <n v="65"/>
    <s v="PENSIONADOS EN SU PROPIO SISTEMA"/>
    <s v="56+"/>
    <s v="4"/>
  </r>
  <r>
    <n v="3275"/>
    <s v="HOMBRE"/>
    <n v="298018"/>
    <s v="TRABAJADOR INDEPENDIENTE"/>
    <s v="SECTOR PRIVADO"/>
    <s v="SI"/>
    <s v="SI"/>
    <x v="1"/>
    <n v="43"/>
    <n v="-0.44334303195412378"/>
    <s v="NO"/>
    <n v="7.7185146862428639E-2"/>
    <s v="NO"/>
    <x v="537"/>
    <n v="43"/>
    <s v="TRABAJADOR INDEPENDIENTE"/>
    <s v="36-45"/>
    <s v="1"/>
  </r>
  <r>
    <n v="3276"/>
    <s v="HOMBRE"/>
    <n v="278030.99"/>
    <s v="CONVENIOS ESPECIALES DE TRABAJADORES INDEPENDIENTES"/>
    <s v="SECTOR PRIVADO"/>
    <s v="SI"/>
    <s v="NO"/>
    <x v="0"/>
    <n v="25"/>
    <n v="-0.46799031999397384"/>
    <s v="NO"/>
    <n v="-1.1931707945260464"/>
    <s v="NO"/>
    <x v="102"/>
    <n v="25"/>
    <s v="CONVENIOS ESPECIALES DE TRABAJADORES INDEPENDIENTES"/>
    <s v="18-25"/>
    <s v="1"/>
  </r>
  <r>
    <n v="3277"/>
    <s v="HOMBRE"/>
    <n v="1718999.67"/>
    <s v="ASALARIADO"/>
    <s v="SECTOR PRIVADO"/>
    <s v="SI"/>
    <s v="SI"/>
    <x v="0"/>
    <n v="32"/>
    <n v="1.3089623163614661"/>
    <s v="NO"/>
    <n v="-0.69914348398608395"/>
    <s v="NO"/>
    <x v="2447"/>
    <n v="32"/>
    <s v="ASALARIADO"/>
    <s v="26-35"/>
    <s v="4"/>
  </r>
  <r>
    <n v="3278"/>
    <s v="HOMBRE"/>
    <n v="358468.86"/>
    <s v="ASALARIADO"/>
    <s v="SECTOR PRIVADO"/>
    <s v="SI"/>
    <s v="NO"/>
    <x v="0"/>
    <n v="52"/>
    <n v="-0.36879712645466933"/>
    <s v="NO"/>
    <n v="0.71236311755666615"/>
    <s v="NO"/>
    <x v="2448"/>
    <n v="52"/>
    <s v="ASALARIADO"/>
    <s v="46-55"/>
    <s v="2"/>
  </r>
  <r>
    <n v="3279"/>
    <s v="HOMBRE"/>
    <n v="439167"/>
    <s v="ASALARIADO"/>
    <s v="SECTOR PRIVADO"/>
    <s v="SI"/>
    <s v="NO"/>
    <x v="0"/>
    <n v="44"/>
    <n v="-0.26928297697157272"/>
    <s v="NO"/>
    <n v="0.14776047693956615"/>
    <s v="NO"/>
    <x v="2449"/>
    <n v="44"/>
    <s v="ASALARIADO"/>
    <s v="36-45"/>
    <s v="3"/>
  </r>
  <r>
    <n v="3280"/>
    <s v="HOMBRE"/>
    <n v="639148"/>
    <s v="TRABAJADOR INDEPENDIENTE"/>
    <s v="SECTOR PRIVADO"/>
    <s v="SI"/>
    <s v="NO"/>
    <x v="0"/>
    <n v="54"/>
    <n v="-2.2673338536546354E-2"/>
    <s v="NO"/>
    <n v="0.85351377771094117"/>
    <s v="NO"/>
    <x v="191"/>
    <n v="54"/>
    <s v="TRABAJADOR INDEPENDIENTE"/>
    <s v="46-55"/>
    <s v="3"/>
  </r>
  <r>
    <n v="3281"/>
    <s v="HOMBRE"/>
    <n v="589824.6"/>
    <s v="ASALARIADO"/>
    <s v="SECTOR PRIVADO"/>
    <s v="SI"/>
    <s v="NO"/>
    <x v="0"/>
    <n v="33"/>
    <n v="-8.3497246009687234E-2"/>
    <s v="NO"/>
    <n v="-0.62856815390894638"/>
    <s v="NO"/>
    <x v="2450"/>
    <n v="33"/>
    <s v="ASALARIADO"/>
    <s v="26-35"/>
    <s v="3"/>
  </r>
  <r>
    <n v="3282"/>
    <s v="MUJER"/>
    <n v="264315.09999999998"/>
    <s v="ASALARIADO"/>
    <s v="SECTOR PRIVADO"/>
    <s v="SI"/>
    <s v="NO"/>
    <x v="0"/>
    <n v="23"/>
    <n v="-0.48490428018876536"/>
    <s v="NO"/>
    <n v="-1.3343214546803215"/>
    <s v="NO"/>
    <x v="2451"/>
    <n v="23"/>
    <s v="ASALARIADO"/>
    <s v="18-25"/>
    <s v="1"/>
  </r>
  <r>
    <n v="3283"/>
    <s v="HOMBRE"/>
    <n v="939801.74"/>
    <s v="ASALARIADO"/>
    <s v="SECTOR PUBLICO"/>
    <s v="SI"/>
    <s v="NO"/>
    <x v="0"/>
    <n v="34"/>
    <n v="0.34808243383952153"/>
    <s v="NO"/>
    <n v="-0.55799282383180893"/>
    <s v="NO"/>
    <x v="2452"/>
    <n v="34"/>
    <s v="ASALARIADO"/>
    <s v="26-35"/>
    <s v="4"/>
  </r>
  <r>
    <n v="3284"/>
    <s v="HOMBRE"/>
    <n v="297045"/>
    <s v="ASEGURADO VOLUNTARIO"/>
    <s v="SECTOR PRIVADO"/>
    <s v="SI"/>
    <s v="SI"/>
    <x v="0"/>
    <n v="61"/>
    <n v="-0.44454290183274864"/>
    <s v="NO"/>
    <n v="1.3475410882509038"/>
    <s v="NO"/>
    <x v="166"/>
    <n v="61"/>
    <s v="ASEGURADO VOLUNTARIO"/>
    <s v="56+"/>
    <s v="1"/>
  </r>
  <r>
    <n v="3285"/>
    <s v="MUJER"/>
    <n v="996628.96"/>
    <s v="ASALARIADO"/>
    <s v="SECTOR PUBLICO"/>
    <s v="SI"/>
    <s v="NO"/>
    <x v="0"/>
    <n v="34"/>
    <n v="0.41815979207589243"/>
    <s v="NO"/>
    <n v="-0.55799282383180893"/>
    <s v="NO"/>
    <x v="2453"/>
    <n v="34"/>
    <s v="ASALARIADO"/>
    <s v="26-35"/>
    <s v="4"/>
  </r>
  <r>
    <n v="3286"/>
    <s v="HOMBRE"/>
    <n v="600000"/>
    <s v="ASALARIADO"/>
    <s v="SECTOR PRIVADO"/>
    <s v="SI"/>
    <s v="NO"/>
    <x v="0"/>
    <n v="48"/>
    <n v="-7.0949295379718516E-2"/>
    <s v="NO"/>
    <n v="0.43006179724811616"/>
    <s v="NO"/>
    <x v="427"/>
    <n v="48"/>
    <s v="ASALARIADO"/>
    <s v="46-55"/>
    <s v="3"/>
  </r>
  <r>
    <n v="3287"/>
    <s v="HOMBRE"/>
    <n v="193800"/>
    <s v="ASALARIADO"/>
    <s v="SECTOR PRIVADO"/>
    <s v="SI"/>
    <s v="NO"/>
    <x v="0"/>
    <n v="28"/>
    <n v="-0.57186105765867357"/>
    <s v="NO"/>
    <n v="-0.98144480429463388"/>
    <s v="NO"/>
    <x v="2454"/>
    <n v="28"/>
    <s v="ASALARIADO"/>
    <s v="26-35"/>
    <s v="1"/>
  </r>
  <r>
    <n v="3288"/>
    <s v="HOMBRE"/>
    <n v="278030"/>
    <s v="CONVENIOS ESPECIALES DE TRABAJADORES INDEPENDIENTES"/>
    <s v="SECTOR PRIVADO"/>
    <s v="SI"/>
    <s v="NO"/>
    <x v="0"/>
    <n v="30"/>
    <n v="-0.46799154082766331"/>
    <s v="NO"/>
    <n v="-0.84029414414035897"/>
    <s v="NO"/>
    <x v="20"/>
    <n v="30"/>
    <s v="CONVENIOS ESPECIALES DE TRABAJADORES INDEPENDIENTES"/>
    <s v="26-35"/>
    <s v="1"/>
  </r>
  <r>
    <n v="3289"/>
    <s v="HOMBRE"/>
    <n v="538043.07999999996"/>
    <s v="ASALARIADO"/>
    <s v="SECTOR PRIVADO"/>
    <s v="SI"/>
    <s v="NO"/>
    <x v="0"/>
    <n v="45"/>
    <n v="-0.14735242187547495"/>
    <s v="NO"/>
    <n v="0.21833580701670366"/>
    <s v="NO"/>
    <x v="2455"/>
    <n v="45"/>
    <s v="ASALARIADO"/>
    <s v="36-45"/>
    <s v="3"/>
  </r>
  <r>
    <n v="3290"/>
    <s v="MUJER"/>
    <n v="465000"/>
    <s v="ASALARIADO"/>
    <s v="SECTOR PRIVADO"/>
    <s v="SI"/>
    <s v="NO"/>
    <x v="1"/>
    <n v="28"/>
    <n v="-0.23742661666888379"/>
    <s v="NO"/>
    <n v="-0.98144480429463388"/>
    <s v="NO"/>
    <x v="2456"/>
    <n v="28"/>
    <s v="ASALARIADO"/>
    <s v="26-35"/>
    <s v="3"/>
  </r>
  <r>
    <n v="3291"/>
    <s v="HOMBRE"/>
    <n v="318610"/>
    <s v="TRABAJADOR INDEPENDIENTE"/>
    <s v="SECTOR PRIVADO"/>
    <s v="SI"/>
    <s v="NO"/>
    <x v="0"/>
    <n v="44"/>
    <n v="-0.41794969121348308"/>
    <s v="NO"/>
    <n v="0.14776047693956615"/>
    <s v="NO"/>
    <x v="2457"/>
    <n v="44"/>
    <s v="TRABAJADOR INDEPENDIENTE"/>
    <s v="36-45"/>
    <s v="2"/>
  </r>
  <r>
    <n v="3292"/>
    <s v="MUJER"/>
    <n v="272000"/>
    <s v="ASALARIADO"/>
    <s v="SECTOR PRIVADO"/>
    <s v="SI"/>
    <s v="NO"/>
    <x v="0"/>
    <n v="60"/>
    <n v="-0.475427527845246"/>
    <s v="NO"/>
    <n v="1.2769657581737661"/>
    <s v="NO"/>
    <x v="2458"/>
    <n v="60"/>
    <s v="ASALARIADO"/>
    <s v="56+"/>
    <s v="1"/>
  </r>
  <r>
    <n v="3293"/>
    <s v="MUJER"/>
    <n v="2588242.2000000002"/>
    <s v="ASALARIADO"/>
    <s v="SECTOR PUBLICO"/>
    <s v="SI"/>
    <s v="NO"/>
    <x v="0"/>
    <n v="32"/>
    <n v="2.3808820789171472"/>
    <s v="ATIPICO"/>
    <n v="-0.69914348398608395"/>
    <s v="NO"/>
    <x v="2459"/>
    <n v="32"/>
    <s v="ASALARIADO"/>
    <s v="26-35"/>
    <s v="4"/>
  </r>
  <r>
    <n v="3294"/>
    <s v="MUJER"/>
    <n v="302470"/>
    <s v="TRABAJADOR INDEPENDIENTE"/>
    <s v="SECTOR PRIVADO"/>
    <s v="SI"/>
    <s v="NO"/>
    <x v="0"/>
    <n v="28"/>
    <n v="-0.43785297984760996"/>
    <s v="NO"/>
    <n v="-0.98144480429463388"/>
    <s v="NO"/>
    <x v="793"/>
    <n v="28"/>
    <s v="TRABAJADOR INDEPENDIENTE"/>
    <s v="26-35"/>
    <s v="2"/>
  </r>
  <r>
    <n v="3295"/>
    <s v="HOMBRE"/>
    <n v="300018"/>
    <s v="ASEGURADO VOLUNTARIO"/>
    <s v="SECTOR PRIVADO"/>
    <s v="NO"/>
    <s v="NO"/>
    <x v="0"/>
    <n v="85"/>
    <n v="-0.44087670126835837"/>
    <s v="NO"/>
    <n v="3.0413490101022038"/>
    <s v="ATIPICO"/>
    <x v="93"/>
    <n v="85"/>
    <s v="ASEGURADO VOLUNTARIO"/>
    <s v="56+"/>
    <s v="2"/>
  </r>
  <r>
    <n v="3296"/>
    <s v="MUJER"/>
    <n v="509509"/>
    <s v="TRABAJADOR INDEPENDIENTE"/>
    <s v="SECTOR PRIVADO"/>
    <s v="SI"/>
    <s v="NO"/>
    <x v="1"/>
    <n v="36"/>
    <n v="-0.18253966042251746"/>
    <s v="NO"/>
    <n v="-0.41684216367753391"/>
    <s v="NO"/>
    <x v="230"/>
    <n v="36"/>
    <s v="TRABAJADOR INDEPENDIENTE"/>
    <s v="36-45"/>
    <s v="3"/>
  </r>
  <r>
    <n v="3297"/>
    <s v="HOMBRE"/>
    <n v="25000"/>
    <s v="ASALARIADO"/>
    <s v="SECTOR PRIVADO"/>
    <s v="SI"/>
    <s v="NO"/>
    <x v="0"/>
    <n v="27"/>
    <n v="-0.7800193675372743"/>
    <s v="NO"/>
    <n v="-1.0520201343717714"/>
    <s v="NO"/>
    <x v="2228"/>
    <n v="27"/>
    <s v="ASALARIADO"/>
    <s v="26-35"/>
    <s v="1"/>
  </r>
  <r>
    <n v="3298"/>
    <s v="MUJER"/>
    <n v="355022.46"/>
    <s v="ASALARIADO"/>
    <s v="SECTOR PRIVADO"/>
    <s v="SI"/>
    <s v="NO"/>
    <x v="0"/>
    <n v="37"/>
    <n v="-0.37304710749238024"/>
    <s v="NO"/>
    <n v="-0.3462668336003964"/>
    <s v="NO"/>
    <x v="2460"/>
    <n v="37"/>
    <s v="ASALARIADO"/>
    <s v="36-45"/>
    <s v="2"/>
  </r>
  <r>
    <n v="3299"/>
    <s v="MUJER"/>
    <n v="727896.34"/>
    <s v="ASALARIADO"/>
    <s v="SECTOR PUBLICO"/>
    <s v="SI"/>
    <s v="NO"/>
    <x v="0"/>
    <n v="28"/>
    <n v="8.6768038589824556E-2"/>
    <s v="NO"/>
    <n v="-0.98144480429463388"/>
    <s v="NO"/>
    <x v="1092"/>
    <n v="28"/>
    <s v="ASALARIADO"/>
    <s v="26-35"/>
    <s v="4"/>
  </r>
  <r>
    <n v="3300"/>
    <s v="HOMBRE"/>
    <n v="343393"/>
    <s v="ASALARIADO"/>
    <s v="SECTOR PRIVADO"/>
    <s v="SI"/>
    <s v="NO"/>
    <x v="0"/>
    <n v="37"/>
    <n v="-0.38738815452082098"/>
    <s v="NO"/>
    <n v="-0.3462668336003964"/>
    <s v="NO"/>
    <x v="2461"/>
    <n v="37"/>
    <s v="ASALARIADO"/>
    <s v="36-45"/>
    <s v="2"/>
  </r>
  <r>
    <n v="3301"/>
    <s v="MUJER"/>
    <n v="296610"/>
    <s v="ASEGURADO VOLUNTARIO"/>
    <s v="SECTOR PRIVADO"/>
    <s v="SI"/>
    <s v="NO"/>
    <x v="0"/>
    <n v="22"/>
    <n v="-0.44507932875690265"/>
    <s v="NO"/>
    <n v="-1.4048967847574589"/>
    <s v="NO"/>
    <x v="2462"/>
    <n v="22"/>
    <s v="ASEGURADO VOLUNTARIO"/>
    <s v="18-25"/>
    <s v="1"/>
  </r>
  <r>
    <n v="3302"/>
    <s v="HOMBRE"/>
    <n v="1309556"/>
    <s v="PENSIONADOS EN SU PROPIO SISTEMA"/>
    <s v="SECTOR PUBLICO"/>
    <s v="SI"/>
    <s v="NO"/>
    <x v="0"/>
    <n v="55"/>
    <n v="0.80405057265476265"/>
    <s v="NO"/>
    <n v="0.92408910778807873"/>
    <s v="NO"/>
    <x v="2463"/>
    <n v="55"/>
    <s v="PENSIONADOS EN SU PROPIO SISTEMA"/>
    <s v="46-55"/>
    <s v="4"/>
  </r>
  <r>
    <n v="3303"/>
    <s v="HOMBRE"/>
    <n v="278030.99"/>
    <s v="CONVENIOS ESPECIALES DE TRABAJADORES INDEPENDIENTES"/>
    <s v="SECTOR PRIVADO"/>
    <s v="SI"/>
    <s v="NO"/>
    <x v="0"/>
    <n v="64"/>
    <n v="-0.46799031999397384"/>
    <s v="NO"/>
    <n v="1.5592670784823162"/>
    <s v="NO"/>
    <x v="102"/>
    <n v="64"/>
    <s v="CONVENIOS ESPECIALES DE TRABAJADORES INDEPENDIENTES"/>
    <s v="56+"/>
    <s v="1"/>
  </r>
  <r>
    <n v="3304"/>
    <s v="HOMBRE"/>
    <n v="184600"/>
    <s v="ASALARIADO"/>
    <s v="SECTOR PRIVADO"/>
    <s v="SI"/>
    <s v="NO"/>
    <x v="0"/>
    <n v="35"/>
    <n v="-0.58320617881319448"/>
    <s v="NO"/>
    <n v="-0.48741749375467142"/>
    <s v="NO"/>
    <x v="2464"/>
    <n v="35"/>
    <s v="ASALARIADO"/>
    <s v="26-35"/>
    <s v="1"/>
  </r>
  <r>
    <n v="3305"/>
    <s v="MUJER"/>
    <n v="1437897"/>
    <s v="ASALARIADO"/>
    <s v="SECTOR PUBLICO"/>
    <s v="SI"/>
    <s v="NO"/>
    <x v="0"/>
    <n v="59"/>
    <n v="0.962316245925672"/>
    <s v="NO"/>
    <n v="1.2063904280966287"/>
    <s v="NO"/>
    <x v="2465"/>
    <n v="59"/>
    <s v="ASALARIADO"/>
    <s v="56+"/>
    <s v="4"/>
  </r>
  <r>
    <n v="3306"/>
    <s v="HOMBRE"/>
    <n v="298000"/>
    <s v="ASALARIADO"/>
    <s v="SECTOR PRIVADO"/>
    <s v="SI"/>
    <s v="NO"/>
    <x v="0"/>
    <n v="31"/>
    <n v="-0.44336522893029567"/>
    <s v="NO"/>
    <n v="-0.7697188140632214"/>
    <s v="NO"/>
    <x v="624"/>
    <n v="31"/>
    <s v="ASALARIADO"/>
    <s v="26-35"/>
    <s v="1"/>
  </r>
  <r>
    <n v="3307"/>
    <s v="HOMBRE"/>
    <n v="324750"/>
    <s v="ASALARIADO"/>
    <s v="SECTOR PRIVADO"/>
    <s v="SI"/>
    <s v="NO"/>
    <x v="0"/>
    <n v="33"/>
    <n v="-0.41037805600818328"/>
    <s v="NO"/>
    <n v="-0.62856815390894638"/>
    <s v="NO"/>
    <x v="2466"/>
    <n v="33"/>
    <s v="ASALARIADO"/>
    <s v="26-35"/>
    <s v="2"/>
  </r>
  <r>
    <n v="3308"/>
    <s v="MUJER"/>
    <n v="1120416.72"/>
    <s v="ASALARIADO"/>
    <s v="SECTOR PRIVADO"/>
    <s v="SI"/>
    <s v="NO"/>
    <x v="0"/>
    <n v="33"/>
    <n v="0.57081056758097448"/>
    <s v="NO"/>
    <n v="-0.62856815390894638"/>
    <s v="NO"/>
    <x v="2467"/>
    <n v="33"/>
    <s v="ASALARIADO"/>
    <s v="26-35"/>
    <s v="4"/>
  </r>
  <r>
    <n v="3309"/>
    <s v="HOMBRE"/>
    <n v="484940"/>
    <s v="TRABAJADOR INDEPENDIENTE"/>
    <s v="SECTOR PRIVADO"/>
    <s v="SI"/>
    <s v="NO"/>
    <x v="1"/>
    <n v="33"/>
    <n v="-0.21283729973180265"/>
    <s v="NO"/>
    <n v="-0.62856815390894638"/>
    <s v="NO"/>
    <x v="2468"/>
    <n v="33"/>
    <s v="TRABAJADOR INDEPENDIENTE"/>
    <s v="26-35"/>
    <s v="3"/>
  </r>
  <r>
    <n v="3310"/>
    <s v="MUJER"/>
    <n v="467175.25"/>
    <s v="ASALARIADO"/>
    <s v="SECTOR PRIVADO"/>
    <s v="SI"/>
    <s v="NO"/>
    <x v="0"/>
    <n v="28"/>
    <n v="-0.2347441737567782"/>
    <s v="NO"/>
    <n v="-0.98144480429463388"/>
    <s v="NO"/>
    <x v="2469"/>
    <n v="28"/>
    <s v="ASALARIADO"/>
    <s v="26-35"/>
    <s v="3"/>
  </r>
  <r>
    <n v="3311"/>
    <s v="MUJER"/>
    <n v="405000"/>
    <s v="ASALARIADO"/>
    <s v="SECTOR PRIVADO"/>
    <s v="SI"/>
    <s v="NO"/>
    <x v="0"/>
    <n v="41"/>
    <n v="-0.31141653724184615"/>
    <s v="NO"/>
    <n v="-6.3965513291846368E-2"/>
    <s v="NO"/>
    <x v="1924"/>
    <n v="41"/>
    <s v="ASALARIADO"/>
    <s v="36-45"/>
    <s v="2"/>
  </r>
  <r>
    <n v="3312"/>
    <s v="HOMBRE"/>
    <n v="597549.97"/>
    <s v="ASALARIADO"/>
    <s v="SECTOR PRIVADO"/>
    <s v="SI"/>
    <s v="NO"/>
    <x v="0"/>
    <n v="25"/>
    <n v="-7.3970587464741472E-2"/>
    <s v="NO"/>
    <n v="-1.1931707945260464"/>
    <s v="NO"/>
    <x v="2470"/>
    <n v="25"/>
    <s v="ASALARIADO"/>
    <s v="18-25"/>
    <s v="3"/>
  </r>
  <r>
    <n v="3313"/>
    <s v="MUJER"/>
    <n v="643308"/>
    <s v="PENSIONADOS EN SU PROPIO SISTEMA"/>
    <s v="SECTOR PUBLICO"/>
    <s v="SI"/>
    <s v="NO"/>
    <x v="0"/>
    <n v="74"/>
    <n v="-1.7543370710154296E-2"/>
    <s v="NO"/>
    <n v="2.2650203792536914"/>
    <s v="ATIPICO"/>
    <x v="2471"/>
    <n v="74"/>
    <s v="PENSIONADOS EN SU PROPIO SISTEMA"/>
    <s v="56+"/>
    <s v="3"/>
  </r>
  <r>
    <n v="3314"/>
    <s v="MUJER"/>
    <n v="510866"/>
    <s v="ASALARIADO"/>
    <s v="SECTOR PRIVADO"/>
    <s v="SI"/>
    <s v="NO"/>
    <x v="0"/>
    <n v="26"/>
    <n v="-0.18086625505222562"/>
    <s v="NO"/>
    <n v="-1.1225954644489089"/>
    <s v="NO"/>
    <x v="2472"/>
    <n v="26"/>
    <s v="ASALARIADO"/>
    <s v="26-35"/>
    <s v="3"/>
  </r>
  <r>
    <n v="3315"/>
    <s v="HOMBRE"/>
    <n v="297046"/>
    <s v="ASEGURADO VOLUNTARIO"/>
    <s v="SECTOR PRIVADO"/>
    <s v="SI"/>
    <s v="NO"/>
    <x v="0"/>
    <n v="36"/>
    <n v="-0.44454166866740574"/>
    <s v="NO"/>
    <n v="-0.41684216367753391"/>
    <s v="NO"/>
    <x v="31"/>
    <n v="36"/>
    <s v="ASEGURADO VOLUNTARIO"/>
    <s v="36-45"/>
    <s v="1"/>
  </r>
  <r>
    <n v="3316"/>
    <s v="MUJER"/>
    <n v="688499"/>
    <s v="ASALARIADO"/>
    <s v="SECTOR PRIVADO"/>
    <s v="SI"/>
    <s v="NO"/>
    <x v="0"/>
    <n v="32"/>
    <n v="3.8184604300058059E-2"/>
    <s v="NO"/>
    <n v="-0.69914348398608395"/>
    <s v="NO"/>
    <x v="2473"/>
    <n v="32"/>
    <s v="ASALARIADO"/>
    <s v="26-35"/>
    <s v="3"/>
  </r>
  <r>
    <n v="3317"/>
    <s v="HOMBRE"/>
    <n v="310253.48"/>
    <s v="ASALARIADO"/>
    <s v="SECTOR PRIVADO"/>
    <s v="SI"/>
    <s v="NO"/>
    <x v="0"/>
    <n v="59"/>
    <n v="-0.42825466206458929"/>
    <s v="NO"/>
    <n v="1.2063904280966287"/>
    <s v="NO"/>
    <x v="2474"/>
    <n v="59"/>
    <s v="ASALARIADO"/>
    <s v="56+"/>
    <s v="2"/>
  </r>
  <r>
    <n v="3318"/>
    <s v="MUJER"/>
    <n v="297046"/>
    <s v="ASEGURADO VOLUNTARIO"/>
    <s v="SECTOR PRIVADO"/>
    <s v="SI"/>
    <s v="NO"/>
    <x v="0"/>
    <n v="57"/>
    <n v="-0.44454166866740574"/>
    <s v="NO"/>
    <n v="1.0652397679423538"/>
    <s v="NO"/>
    <x v="31"/>
    <n v="57"/>
    <s v="ASEGURADO VOLUNTARIO"/>
    <s v="56+"/>
    <s v="1"/>
  </r>
  <r>
    <n v="3319"/>
    <s v="HOMBRE"/>
    <n v="877095.21"/>
    <s v="ASALARIADO"/>
    <s v="SECTOR PRIVADO"/>
    <s v="SI"/>
    <s v="NO"/>
    <x v="0"/>
    <n v="43"/>
    <n v="0.27075491427108678"/>
    <s v="NO"/>
    <n v="7.7185146862428639E-2"/>
    <s v="NO"/>
    <x v="2475"/>
    <n v="43"/>
    <s v="ASALARIADO"/>
    <s v="36-45"/>
    <s v="4"/>
  </r>
  <r>
    <n v="3320"/>
    <s v="HOMBRE"/>
    <n v="689245.69"/>
    <s v="ASALARIADO"/>
    <s v="SECTOR PRIVADO"/>
    <s v="SI"/>
    <s v="NO"/>
    <x v="0"/>
    <n v="38"/>
    <n v="3.9105396529935076E-2"/>
    <s v="NO"/>
    <n v="-0.27569150352325889"/>
    <s v="NO"/>
    <x v="2476"/>
    <n v="38"/>
    <s v="ASALARIADO"/>
    <s v="36-45"/>
    <s v="3"/>
  </r>
  <r>
    <n v="3321"/>
    <s v="MUJER"/>
    <n v="1314275"/>
    <s v="ASALARIADO"/>
    <s v="SECTOR PUBLICO"/>
    <s v="SI"/>
    <s v="NO"/>
    <x v="0"/>
    <n v="46"/>
    <n v="0.80986987990782611"/>
    <s v="NO"/>
    <n v="0.28891113709384114"/>
    <s v="NO"/>
    <x v="2477"/>
    <n v="46"/>
    <s v="ASALARIADO"/>
    <s v="46-55"/>
    <s v="4"/>
  </r>
  <r>
    <n v="3322"/>
    <s v="MUJER"/>
    <n v="540083"/>
    <s v="ASEGURADO VOLUNTARIO"/>
    <s v="SECTOR PRIVADO"/>
    <s v="NO"/>
    <s v="SI"/>
    <x v="1"/>
    <n v="73"/>
    <n v="-0.1448368632292216"/>
    <s v="NO"/>
    <n v="2.1944450491765539"/>
    <s v="ATIPICO"/>
    <x v="778"/>
    <n v="73"/>
    <s v="ASEGURADO VOLUNTARIO"/>
    <s v="56+"/>
    <s v="3"/>
  </r>
  <r>
    <n v="3323"/>
    <s v="HOMBRE"/>
    <n v="609663"/>
    <s v="ASALARIADO"/>
    <s v="SECTOR PRIVADO"/>
    <s v="SI"/>
    <s v="NO"/>
    <x v="1"/>
    <n v="41"/>
    <n v="-5.9033218671442934E-2"/>
    <s v="NO"/>
    <n v="-6.3965513291846368E-2"/>
    <s v="NO"/>
    <x v="2478"/>
    <n v="41"/>
    <s v="ASALARIADO"/>
    <s v="36-45"/>
    <s v="3"/>
  </r>
  <r>
    <n v="3324"/>
    <s v="HOMBRE"/>
    <n v="727926.26"/>
    <s v="ASALARIADO"/>
    <s v="SECTOR PRIVADO"/>
    <s v="SI"/>
    <s v="NO"/>
    <x v="0"/>
    <n v="48"/>
    <n v="8.6804934896883665E-2"/>
    <s v="NO"/>
    <n v="0.43006179724811616"/>
    <s v="NO"/>
    <x v="2479"/>
    <n v="48"/>
    <s v="ASALARIADO"/>
    <s v="46-55"/>
    <s v="4"/>
  </r>
  <r>
    <n v="3325"/>
    <s v="MUJER"/>
    <n v="1632331"/>
    <s v="ASALARIADO"/>
    <s v="SECTOR PUBLICO"/>
    <s v="SI"/>
    <s v="NO"/>
    <x v="0"/>
    <n v="44"/>
    <n v="1.2020855162037281"/>
    <s v="NO"/>
    <n v="0.14776047693956615"/>
    <s v="NO"/>
    <x v="2480"/>
    <n v="44"/>
    <s v="ASALARIADO"/>
    <s v="36-45"/>
    <s v="4"/>
  </r>
  <r>
    <n v="3326"/>
    <s v="HOMBRE"/>
    <n v="444937.63"/>
    <s v="ASALARIADO"/>
    <s v="SECTOR PRIVADO"/>
    <s v="SI"/>
    <s v="SI"/>
    <x v="0"/>
    <n v="48"/>
    <n v="-0.26216683604897351"/>
    <s v="NO"/>
    <n v="0.43006179724811616"/>
    <s v="NO"/>
    <x v="2481"/>
    <n v="48"/>
    <s v="ASALARIADO"/>
    <s v="46-55"/>
    <s v="3"/>
  </r>
  <r>
    <n v="3327"/>
    <s v="HOMBRE"/>
    <n v="185956"/>
    <s v="ASALARIADO"/>
    <s v="SECTOR PRIVADO"/>
    <s v="SI"/>
    <s v="NO"/>
    <x v="0"/>
    <n v="64"/>
    <n v="-0.5815340066082455"/>
    <s v="NO"/>
    <n v="1.5592670784823162"/>
    <s v="NO"/>
    <x v="2482"/>
    <n v="64"/>
    <s v="ASALARIADO"/>
    <s v="56+"/>
    <s v="1"/>
  </r>
  <r>
    <n v="3328"/>
    <s v="HOMBRE"/>
    <n v="121368.02"/>
    <s v="ASALARIADO"/>
    <s v="SECTOR PRIVADO"/>
    <s v="SI"/>
    <s v="NO"/>
    <x v="0"/>
    <n v="26"/>
    <n v="-0.66118166511104692"/>
    <s v="NO"/>
    <n v="-1.1225954644489089"/>
    <s v="NO"/>
    <x v="2483"/>
    <n v="26"/>
    <s v="ASALARIADO"/>
    <s v="26-35"/>
    <s v="1"/>
  </r>
  <r>
    <n v="3329"/>
    <s v="HOMBRE"/>
    <n v="532800"/>
    <s v="ASALARIADO"/>
    <s v="SECTOR PRIVADO"/>
    <s v="SI"/>
    <s v="NO"/>
    <x v="0"/>
    <n v="31"/>
    <n v="-0.15381800642143634"/>
    <s v="NO"/>
    <n v="-0.7697188140632214"/>
    <s v="NO"/>
    <x v="2484"/>
    <n v="31"/>
    <s v="ASALARIADO"/>
    <s v="26-35"/>
    <s v="3"/>
  </r>
  <r>
    <n v="3330"/>
    <s v="HOMBRE"/>
    <n v="1066381.08"/>
    <s v="ASALARIADO"/>
    <s v="SECTOR PRIVADO"/>
    <s v="SI"/>
    <s v="NO"/>
    <x v="0"/>
    <n v="29"/>
    <n v="0.50417568905248822"/>
    <s v="NO"/>
    <n v="-0.91086947421749642"/>
    <s v="NO"/>
    <x v="2485"/>
    <n v="29"/>
    <s v="ASALARIADO"/>
    <s v="26-35"/>
    <s v="4"/>
  </r>
  <r>
    <n v="3331"/>
    <s v="HOMBRE"/>
    <n v="280000"/>
    <s v="TRABAJADOR INDEPENDIENTE"/>
    <s v="SECTOR PRIVADO"/>
    <s v="SI"/>
    <s v="NO"/>
    <x v="0"/>
    <n v="40"/>
    <n v="-0.46556220510218438"/>
    <s v="NO"/>
    <n v="-0.13454084336898386"/>
    <s v="NO"/>
    <x v="327"/>
    <n v="40"/>
    <s v="TRABAJADOR INDEPENDIENTE"/>
    <s v="36-45"/>
    <s v="1"/>
  </r>
  <r>
    <n v="3332"/>
    <s v="HOMBRE"/>
    <n v="342225.26"/>
    <s v="ASALARIADO"/>
    <s v="SECTOR PRIVADO"/>
    <s v="SI"/>
    <s v="NO"/>
    <x v="0"/>
    <n v="44"/>
    <n v="-0.38882817101831885"/>
    <s v="NO"/>
    <n v="0.14776047693956615"/>
    <s v="NO"/>
    <x v="2486"/>
    <n v="44"/>
    <s v="ASALARIADO"/>
    <s v="36-45"/>
    <s v="2"/>
  </r>
  <r>
    <n v="3333"/>
    <s v="MUJER"/>
    <n v="535736.47"/>
    <s v="ASALARIADO"/>
    <s v="SECTOR PRIVADO"/>
    <s v="SI"/>
    <s v="NO"/>
    <x v="0"/>
    <n v="35"/>
    <n v="-0.1501968533870216"/>
    <s v="NO"/>
    <n v="-0.48741749375467142"/>
    <s v="NO"/>
    <x v="2487"/>
    <n v="35"/>
    <s v="ASALARIADO"/>
    <s v="26-35"/>
    <s v="3"/>
  </r>
  <r>
    <n v="3334"/>
    <s v="HOMBRE"/>
    <n v="288313.38"/>
    <s v="ASALARIADO"/>
    <s v="SECTOR PRIVADO"/>
    <s v="SI"/>
    <s v="NO"/>
    <x v="0"/>
    <n v="57"/>
    <n v="-0.45531043300397012"/>
    <s v="NO"/>
    <n v="1.0652397679423538"/>
    <s v="NO"/>
    <x v="2488"/>
    <n v="57"/>
    <s v="ASALARIADO"/>
    <s v="56+"/>
    <s v="1"/>
  </r>
  <r>
    <n v="3335"/>
    <s v="HOMBRE"/>
    <n v="1374999.99"/>
    <s v="ASALARIADO"/>
    <s v="SECTOR PRIVADO"/>
    <s v="SI"/>
    <s v="SI"/>
    <x v="0"/>
    <n v="37"/>
    <n v="0.88475383302272503"/>
    <s v="NO"/>
    <n v="-0.3462668336003964"/>
    <s v="NO"/>
    <x v="2489"/>
    <n v="37"/>
    <s v="ASALARIADO"/>
    <s v="36-45"/>
    <s v="4"/>
  </r>
  <r>
    <n v="3336"/>
    <s v="MUJER"/>
    <n v="748465"/>
    <s v="ASALARIADO"/>
    <s v="SECTOR PUBLICO"/>
    <s v="SI"/>
    <s v="NO"/>
    <x v="0"/>
    <n v="40"/>
    <n v="0.11213259725136239"/>
    <s v="NO"/>
    <n v="-0.13454084336898386"/>
    <s v="NO"/>
    <x v="2490"/>
    <n v="40"/>
    <s v="ASALARIADO"/>
    <s v="36-45"/>
    <s v="4"/>
  </r>
  <r>
    <n v="3337"/>
    <s v="MUJER"/>
    <n v="235768.2"/>
    <s v="ASALARIADO"/>
    <s v="SECTOR PUBLICO"/>
    <s v="SI"/>
    <s v="NO"/>
    <x v="0"/>
    <n v="47"/>
    <n v="-0.52010732791550363"/>
    <s v="NO"/>
    <n v="0.35948646717097865"/>
    <s v="NO"/>
    <x v="2491"/>
    <n v="47"/>
    <s v="ASALARIADO"/>
    <s v="46-55"/>
    <s v="1"/>
  </r>
  <r>
    <n v="3338"/>
    <s v="HOMBRE"/>
    <n v="11200"/>
    <s v="ASALARIADO"/>
    <s v="SECTOR PRIVADO"/>
    <s v="SI"/>
    <s v="SI"/>
    <x v="1"/>
    <n v="24"/>
    <n v="-0.79703704926905572"/>
    <s v="NO"/>
    <n v="-1.263746124603184"/>
    <s v="NO"/>
    <x v="2492"/>
    <n v="24"/>
    <s v="ASALARIADO"/>
    <s v="18-25"/>
    <s v="1"/>
  </r>
  <r>
    <n v="3339"/>
    <s v="HOMBRE"/>
    <n v="377425.93"/>
    <s v="ASALARIADO"/>
    <s v="SECTOR PRIVADO"/>
    <s v="SI"/>
    <s v="NO"/>
    <x v="0"/>
    <n v="54"/>
    <n v="-0.34541992472806787"/>
    <s v="NO"/>
    <n v="0.85351377771094117"/>
    <s v="NO"/>
    <x v="2493"/>
    <n v="54"/>
    <s v="ASALARIADO"/>
    <s v="46-55"/>
    <s v="2"/>
  </r>
  <r>
    <n v="3340"/>
    <s v="HOMBRE"/>
    <n v="297044"/>
    <s v="ASEGURADO VOLUNTARIO"/>
    <s v="SECTOR PRIVADO"/>
    <s v="SI"/>
    <s v="SI"/>
    <x v="0"/>
    <n v="55"/>
    <n v="-0.44454413499809153"/>
    <s v="NO"/>
    <n v="0.92408910778807873"/>
    <s v="NO"/>
    <x v="539"/>
    <n v="55"/>
    <s v="ASEGURADO VOLUNTARIO"/>
    <s v="46-55"/>
    <s v="1"/>
  </r>
  <r>
    <n v="3341"/>
    <s v="HOMBRE"/>
    <n v="85221.33"/>
    <s v="ASALARIADO"/>
    <s v="SECTOR PRIVADO"/>
    <s v="SI"/>
    <s v="NO"/>
    <x v="0"/>
    <n v="52"/>
    <n v="-0.70575651047897181"/>
    <s v="NO"/>
    <n v="0.71236311755666615"/>
    <s v="NO"/>
    <x v="2494"/>
    <n v="52"/>
    <s v="ASALARIADO"/>
    <s v="46-55"/>
    <s v="1"/>
  </r>
  <r>
    <n v="3342"/>
    <s v="HOMBRE"/>
    <n v="297046"/>
    <s v="TRABAJADOR INDEPENDIENTE"/>
    <s v="SECTOR PRIVADO"/>
    <s v="SI"/>
    <s v="NO"/>
    <x v="0"/>
    <n v="59"/>
    <n v="-0.44454166866740574"/>
    <s v="NO"/>
    <n v="1.2063904280966287"/>
    <s v="NO"/>
    <x v="31"/>
    <n v="59"/>
    <s v="TRABAJADOR INDEPENDIENTE"/>
    <s v="56+"/>
    <s v="1"/>
  </r>
  <r>
    <n v="3343"/>
    <s v="HOMBRE"/>
    <n v="280000"/>
    <s v="ASALARIADO"/>
    <s v="SECTOR PRIVADO"/>
    <s v="SI"/>
    <s v="NO"/>
    <x v="0"/>
    <n v="70"/>
    <n v="-0.46556220510218438"/>
    <s v="NO"/>
    <n v="1.9827190589451413"/>
    <s v="ATIPICO"/>
    <x v="327"/>
    <n v="70"/>
    <s v="ASALARIADO"/>
    <s v="56+"/>
    <s v="1"/>
  </r>
  <r>
    <n v="3344"/>
    <s v="HOMBRE"/>
    <n v="400000"/>
    <s v="ASALARIADO"/>
    <s v="SECTOR PRIVADO"/>
    <s v="SI"/>
    <s v="NO"/>
    <x v="0"/>
    <n v="47"/>
    <n v="-0.31758236395625966"/>
    <s v="NO"/>
    <n v="0.35948646717097865"/>
    <s v="NO"/>
    <x v="125"/>
    <n v="47"/>
    <s v="ASALARIADO"/>
    <s v="46-55"/>
    <s v="2"/>
  </r>
  <r>
    <n v="3345"/>
    <s v="HOMBRE"/>
    <n v="664950.56000000006"/>
    <s v="ASALARIADO"/>
    <s v="SECTOR PRIVADO"/>
    <s v="SI"/>
    <s v="SI"/>
    <x v="0"/>
    <n v="38"/>
    <n v="9.1454842131053048E-3"/>
    <s v="NO"/>
    <n v="-0.27569150352325889"/>
    <s v="NO"/>
    <x v="2495"/>
    <n v="38"/>
    <s v="ASALARIADO"/>
    <s v="36-45"/>
    <s v="3"/>
  </r>
  <r>
    <n v="3346"/>
    <s v="MUJER"/>
    <n v="580000"/>
    <s v="ASALARIADO"/>
    <s v="SECTOR PRIVADO"/>
    <s v="SI"/>
    <s v="NO"/>
    <x v="0"/>
    <n v="25"/>
    <n v="-9.561260223737264E-2"/>
    <s v="NO"/>
    <n v="-1.1931707945260464"/>
    <s v="NO"/>
    <x v="565"/>
    <n v="25"/>
    <s v="ASALARIADO"/>
    <s v="18-25"/>
    <s v="3"/>
  </r>
  <r>
    <n v="3347"/>
    <s v="MUJER"/>
    <n v="183760"/>
    <s v="ASALARIADO"/>
    <s v="SECTOR PRIVADO"/>
    <s v="SI"/>
    <s v="SI"/>
    <x v="0"/>
    <n v="53"/>
    <n v="-0.58424203770121597"/>
    <s v="NO"/>
    <n v="0.78293844763380371"/>
    <s v="NO"/>
    <x v="2496"/>
    <n v="53"/>
    <s v="ASALARIADO"/>
    <s v="46-55"/>
    <s v="1"/>
  </r>
  <r>
    <n v="3348"/>
    <s v="MUJER"/>
    <n v="591000"/>
    <s v="ASALARIADO"/>
    <s v="SECTOR PRIVADO"/>
    <s v="SI"/>
    <s v="NO"/>
    <x v="0"/>
    <n v="45"/>
    <n v="-8.2047783465662869E-2"/>
    <s v="NO"/>
    <n v="0.21833580701670366"/>
    <s v="NO"/>
    <x v="2497"/>
    <n v="45"/>
    <s v="ASALARIADO"/>
    <s v="36-45"/>
    <s v="3"/>
  </r>
  <r>
    <n v="3349"/>
    <s v="HOMBRE"/>
    <n v="1461023.23"/>
    <s v="ASALARIADO"/>
    <s v="SECTOR PRIVADO"/>
    <s v="SI"/>
    <s v="NO"/>
    <x v="0"/>
    <n v="30"/>
    <n v="0.99083471127320633"/>
    <s v="NO"/>
    <n v="-0.84029414414035897"/>
    <s v="NO"/>
    <x v="2498"/>
    <n v="30"/>
    <s v="ASALARIADO"/>
    <s v="26-35"/>
    <s v="4"/>
  </r>
  <r>
    <n v="3350"/>
    <s v="MUJER"/>
    <n v="1167041"/>
    <s v="ASALARIADO"/>
    <s v="SECTOR PUBLICO"/>
    <s v="SI"/>
    <s v="NO"/>
    <x v="1"/>
    <n v="32"/>
    <n v="0.62830601381383389"/>
    <s v="NO"/>
    <n v="-0.69914348398608395"/>
    <s v="NO"/>
    <x v="2499"/>
    <n v="32"/>
    <s v="ASALARIADO"/>
    <s v="26-35"/>
    <s v="4"/>
  </r>
  <r>
    <n v="3351"/>
    <s v="MUJER"/>
    <n v="240000"/>
    <s v="ASALARIADO"/>
    <s v="SECTOR PRIVADO"/>
    <s v="SI"/>
    <s v="SI"/>
    <x v="1"/>
    <n v="42"/>
    <n v="-0.5148888188174926"/>
    <s v="NO"/>
    <n v="6.6098167852911317E-3"/>
    <s v="NO"/>
    <x v="577"/>
    <n v="42"/>
    <s v="ASALARIADO"/>
    <s v="36-45"/>
    <s v="1"/>
  </r>
  <r>
    <n v="3352"/>
    <s v="MUJER"/>
    <n v="227197.58"/>
    <s v="ASALARIADO"/>
    <s v="SECTOR PRIVADO"/>
    <s v="SI"/>
    <s v="NO"/>
    <x v="0"/>
    <n v="36"/>
    <n v="-0.53067631946652105"/>
    <s v="NO"/>
    <n v="-0.41684216367753391"/>
    <s v="NO"/>
    <x v="2500"/>
    <n v="36"/>
    <s v="ASALARIADO"/>
    <s v="36-45"/>
    <s v="1"/>
  </r>
  <r>
    <n v="3353"/>
    <s v="MUJER"/>
    <n v="346384"/>
    <s v="ASALARIADO"/>
    <s v="SECTOR PUBLICO"/>
    <s v="SI"/>
    <s v="NO"/>
    <x v="0"/>
    <n v="43"/>
    <n v="-0.38369975698025882"/>
    <s v="NO"/>
    <n v="7.7185146862428639E-2"/>
    <s v="NO"/>
    <x v="2501"/>
    <n v="43"/>
    <s v="ASALARIADO"/>
    <s v="36-45"/>
    <s v="2"/>
  </r>
  <r>
    <n v="3354"/>
    <s v="HOMBRE"/>
    <n v="821327.28"/>
    <s v="ASALARIADO"/>
    <s v="SECTOR PRIVADO"/>
    <s v="SI"/>
    <s v="NO"/>
    <x v="0"/>
    <n v="60"/>
    <n v="0.20198383575077813"/>
    <s v="NO"/>
    <n v="1.2769657581737661"/>
    <s v="NO"/>
    <x v="2502"/>
    <n v="60"/>
    <s v="ASALARIADO"/>
    <s v="56+"/>
    <s v="4"/>
  </r>
  <r>
    <n v="3355"/>
    <s v="HOMBRE"/>
    <n v="350000"/>
    <s v="ASALARIADO"/>
    <s v="SECTOR PRIVADO"/>
    <s v="SI"/>
    <s v="NO"/>
    <x v="0"/>
    <n v="36"/>
    <n v="-0.37924063110039496"/>
    <s v="NO"/>
    <n v="-0.41684216367753391"/>
    <s v="NO"/>
    <x v="236"/>
    <n v="36"/>
    <s v="ASALARIADO"/>
    <s v="36-45"/>
    <s v="2"/>
  </r>
  <r>
    <n v="3356"/>
    <s v="HOMBRE"/>
    <n v="351536.79"/>
    <s v="ASALARIADO"/>
    <s v="SECTOR PRIVADO"/>
    <s v="SI"/>
    <s v="NO"/>
    <x v="0"/>
    <n v="46"/>
    <n v="-0.37734551493310625"/>
    <s v="NO"/>
    <n v="0.28891113709384114"/>
    <s v="NO"/>
    <x v="2503"/>
    <n v="46"/>
    <s v="ASALARIADO"/>
    <s v="46-55"/>
    <s v="2"/>
  </r>
  <r>
    <n v="3357"/>
    <s v="MUJER"/>
    <n v="258542.5"/>
    <s v="ASALARIADO"/>
    <s v="SECTOR PRIVADO"/>
    <s v="SI"/>
    <s v="NO"/>
    <x v="0"/>
    <n v="53"/>
    <n v="-0.49202285044709004"/>
    <s v="NO"/>
    <n v="0.78293844763380371"/>
    <s v="NO"/>
    <x v="2504"/>
    <n v="53"/>
    <s v="ASALARIADO"/>
    <s v="46-55"/>
    <s v="1"/>
  </r>
  <r>
    <n v="3358"/>
    <s v="MUJER"/>
    <n v="297045"/>
    <s v="ASEGURADO VOLUNTARIO"/>
    <s v="SECTOR PRIVADO"/>
    <s v="SI"/>
    <s v="SI"/>
    <x v="0"/>
    <n v="40"/>
    <n v="-0.44454290183274864"/>
    <s v="NO"/>
    <n v="-0.13454084336898386"/>
    <s v="NO"/>
    <x v="166"/>
    <n v="40"/>
    <s v="ASEGURADO VOLUNTARIO"/>
    <s v="36-45"/>
    <s v="1"/>
  </r>
  <r>
    <n v="3359"/>
    <s v="MUJER"/>
    <n v="289729"/>
    <s v="ASALARIADO"/>
    <s v="SECTOR PUBLICO"/>
    <s v="SI"/>
    <s v="NO"/>
    <x v="1"/>
    <n v="41"/>
    <n v="-0.45356473948127851"/>
    <s v="NO"/>
    <n v="-6.3965513291846368E-2"/>
    <s v="NO"/>
    <x v="2505"/>
    <n v="41"/>
    <s v="ASALARIADO"/>
    <s v="36-45"/>
    <s v="1"/>
  </r>
  <r>
    <n v="3360"/>
    <s v="MUJER"/>
    <n v="550000"/>
    <s v="ASALARIADO"/>
    <s v="SECTOR PRIVADO"/>
    <s v="SI"/>
    <s v="NO"/>
    <x v="0"/>
    <n v="22"/>
    <n v="-0.13260756252385381"/>
    <s v="NO"/>
    <n v="-1.4048967847574589"/>
    <s v="NO"/>
    <x v="745"/>
    <n v="22"/>
    <s v="ASALARIADO"/>
    <s v="18-25"/>
    <s v="3"/>
  </r>
  <r>
    <n v="3361"/>
    <s v="MUJER"/>
    <n v="1418498.89"/>
    <s v="ASALARIADO"/>
    <s v="SECTOR PRIVADO"/>
    <s v="SI"/>
    <s v="NO"/>
    <x v="0"/>
    <n v="48"/>
    <n v="0.93839516895624542"/>
    <s v="NO"/>
    <n v="0.43006179724811616"/>
    <s v="NO"/>
    <x v="2506"/>
    <n v="48"/>
    <s v="ASALARIADO"/>
    <s v="46-55"/>
    <s v="4"/>
  </r>
  <r>
    <n v="3362"/>
    <s v="HOMBRE"/>
    <n v="2409620.6"/>
    <s v="ASALARIADO"/>
    <s v="SECTOR PUBLICO"/>
    <s v="SI"/>
    <s v="NO"/>
    <x v="0"/>
    <n v="52"/>
    <n v="2.1606121123068895"/>
    <s v="ATIPICO"/>
    <n v="0.71236311755666615"/>
    <s v="NO"/>
    <x v="2507"/>
    <n v="52"/>
    <s v="ASALARIADO"/>
    <s v="46-55"/>
    <s v="4"/>
  </r>
  <r>
    <n v="3363"/>
    <s v="MUJER"/>
    <n v="225000"/>
    <s v="ASALARIADO"/>
    <s v="SECTOR PRIVADO"/>
    <s v="SI"/>
    <s v="NO"/>
    <x v="0"/>
    <n v="36"/>
    <n v="-0.5333862989607332"/>
    <s v="NO"/>
    <n v="-0.41684216367753391"/>
    <s v="NO"/>
    <x v="2239"/>
    <n v="36"/>
    <s v="ASALARIADO"/>
    <s v="36-45"/>
    <s v="1"/>
  </r>
  <r>
    <n v="3364"/>
    <s v="MUJER"/>
    <n v="578167.4"/>
    <s v="ASALARIADO"/>
    <s v="SECTOR PUBLICO"/>
    <s v="SI"/>
    <s v="NO"/>
    <x v="0"/>
    <n v="40"/>
    <n v="-9.7872501044739449E-2"/>
    <s v="NO"/>
    <n v="-0.13454084336898386"/>
    <s v="NO"/>
    <x v="2508"/>
    <n v="40"/>
    <s v="ASALARIADO"/>
    <s v="36-45"/>
    <s v="3"/>
  </r>
  <r>
    <n v="3365"/>
    <s v="MUJER"/>
    <n v="282305"/>
    <s v="ASEGURADO VOLUNTARIO"/>
    <s v="SECTOR PRIVADO"/>
    <s v="NO"/>
    <s v="NO"/>
    <x v="0"/>
    <n v="65"/>
    <n v="-0.4627197589868397"/>
    <s v="NO"/>
    <n v="1.6298424085594538"/>
    <s v="NO"/>
    <x v="13"/>
    <n v="65"/>
    <s v="ASEGURADO VOLUNTARIO"/>
    <s v="56+"/>
    <s v="1"/>
  </r>
  <r>
    <n v="3366"/>
    <s v="MUJER"/>
    <n v="585519.47"/>
    <s v="ASALARIADO"/>
    <s v="SECTOR PUBLICO"/>
    <s v="SI"/>
    <s v="NO"/>
    <x v="0"/>
    <n v="54"/>
    <n v="-8.8806183122291854E-2"/>
    <s v="NO"/>
    <n v="0.85351377771094117"/>
    <s v="NO"/>
    <x v="2509"/>
    <n v="54"/>
    <s v="ASALARIADO"/>
    <s v="46-55"/>
    <s v="3"/>
  </r>
  <r>
    <n v="3367"/>
    <s v="HOMBRE"/>
    <n v="477206.99"/>
    <s v="ASALARIADO"/>
    <s v="SECTOR PRIVADO"/>
    <s v="SI"/>
    <s v="NO"/>
    <x v="0"/>
    <n v="27"/>
    <n v="-0.22237337965996806"/>
    <s v="NO"/>
    <n v="-1.0520201343717714"/>
    <s v="NO"/>
    <x v="2510"/>
    <n v="27"/>
    <s v="ASALARIADO"/>
    <s v="26-35"/>
    <s v="3"/>
  </r>
  <r>
    <n v="3368"/>
    <s v="MUJER"/>
    <n v="366740.15"/>
    <s v="ASALARIADO"/>
    <s v="SECTOR PRIVADO"/>
    <s v="SI"/>
    <s v="NO"/>
    <x v="0"/>
    <n v="37"/>
    <n v="-0.35859725828573702"/>
    <s v="NO"/>
    <n v="-0.3462668336003964"/>
    <s v="NO"/>
    <x v="2511"/>
    <n v="37"/>
    <s v="ASALARIADO"/>
    <s v="36-45"/>
    <s v="2"/>
  </r>
  <r>
    <n v="3369"/>
    <s v="MUJER"/>
    <n v="297045"/>
    <s v="ASEGURADO VOLUNTARIO"/>
    <s v="SECTOR PRIVADO"/>
    <s v="SI"/>
    <s v="NO"/>
    <x v="0"/>
    <n v="29"/>
    <n v="-0.44454290183274864"/>
    <s v="NO"/>
    <n v="-0.91086947421749642"/>
    <s v="NO"/>
    <x v="166"/>
    <n v="29"/>
    <s v="ASEGURADO VOLUNTARIO"/>
    <s v="26-35"/>
    <s v="1"/>
  </r>
  <r>
    <n v="3370"/>
    <s v="MUJER"/>
    <n v="375728"/>
    <s v="ASALARIADO"/>
    <s v="SECTOR PRIVADO"/>
    <s v="SI"/>
    <s v="SI"/>
    <x v="0"/>
    <n v="41"/>
    <n v="-0.34751375315870869"/>
    <s v="NO"/>
    <n v="-6.3965513291846368E-2"/>
    <s v="NO"/>
    <x v="2512"/>
    <n v="41"/>
    <s v="ASALARIADO"/>
    <s v="36-45"/>
    <s v="2"/>
  </r>
  <r>
    <n v="3371"/>
    <s v="HOMBRE"/>
    <n v="541286.99"/>
    <s v="ASALARIADO"/>
    <s v="SECTOR PRIVADO"/>
    <s v="SI"/>
    <s v="NO"/>
    <x v="0"/>
    <n v="38"/>
    <n v="-0.14335214448804426"/>
    <s v="NO"/>
    <n v="-0.27569150352325889"/>
    <s v="NO"/>
    <x v="2513"/>
    <n v="38"/>
    <s v="ASALARIADO"/>
    <s v="36-45"/>
    <s v="3"/>
  </r>
  <r>
    <n v="3372"/>
    <s v="HOMBRE"/>
    <n v="1486779"/>
    <s v="PENSIONADOS EN SU PROPIO SISTEMA"/>
    <s v="SECTOR PUBLICO"/>
    <s v="SI"/>
    <s v="NO"/>
    <x v="0"/>
    <n v="60"/>
    <n v="1.0225958342164645"/>
    <s v="NO"/>
    <n v="1.2769657581737661"/>
    <s v="NO"/>
    <x v="2514"/>
    <n v="60"/>
    <s v="PENSIONADOS EN SU PROPIO SISTEMA"/>
    <s v="56+"/>
    <s v="4"/>
  </r>
  <r>
    <n v="3373"/>
    <s v="MUJER"/>
    <n v="297045"/>
    <s v="ASEGURADO VOLUNTARIO"/>
    <s v="SECTOR PRIVADO"/>
    <s v="SI"/>
    <s v="NO"/>
    <x v="0"/>
    <n v="62"/>
    <n v="-0.44454290183274864"/>
    <s v="NO"/>
    <n v="1.4181164183280413"/>
    <s v="NO"/>
    <x v="166"/>
    <n v="62"/>
    <s v="ASEGURADO VOLUNTARIO"/>
    <s v="56+"/>
    <s v="1"/>
  </r>
  <r>
    <n v="3374"/>
    <s v="HOMBRE"/>
    <n v="297046"/>
    <s v="ASEGURADO VOLUNTARIO"/>
    <s v="SECTOR PRIVADO"/>
    <s v="SI"/>
    <s v="SI"/>
    <x v="0"/>
    <n v="38"/>
    <n v="-0.44454166866740574"/>
    <s v="NO"/>
    <n v="-0.27569150352325889"/>
    <s v="NO"/>
    <x v="31"/>
    <n v="38"/>
    <s v="ASEGURADO VOLUNTARIO"/>
    <s v="36-45"/>
    <s v="1"/>
  </r>
  <r>
    <n v="3375"/>
    <s v="MUJER"/>
    <n v="557319"/>
    <s v="TRABAJADOR INDEPENDIENTE"/>
    <s v="SECTOR PRIVADO"/>
    <s v="SI"/>
    <s v="NO"/>
    <x v="0"/>
    <n v="57"/>
    <n v="-0.12358202537929529"/>
    <s v="NO"/>
    <n v="1.0652397679423538"/>
    <s v="NO"/>
    <x v="2515"/>
    <n v="57"/>
    <s v="TRABAJADOR INDEPENDIENTE"/>
    <s v="56+"/>
    <s v="3"/>
  </r>
  <r>
    <n v="3376"/>
    <s v="HOMBRE"/>
    <n v="833592.1"/>
    <s v="ASALARIADO"/>
    <s v="SECTOR PUBLICO"/>
    <s v="SI"/>
    <s v="NO"/>
    <x v="0"/>
    <n v="31"/>
    <n v="0.21710838671147276"/>
    <s v="NO"/>
    <n v="-0.7697188140632214"/>
    <s v="NO"/>
    <x v="2516"/>
    <n v="31"/>
    <s v="ASALARIADO"/>
    <s v="26-35"/>
    <s v="4"/>
  </r>
  <r>
    <n v="3377"/>
    <s v="HOMBRE"/>
    <n v="297950"/>
    <s v="CONVENIOS ESPECIALES DE TRABAJADORES INDEPENDIENTES"/>
    <s v="SECTOR PRIVADO"/>
    <s v="SI"/>
    <s v="NO"/>
    <x v="0"/>
    <n v="44"/>
    <n v="-0.44342688719743978"/>
    <s v="NO"/>
    <n v="0.14776047693956615"/>
    <s v="NO"/>
    <x v="2517"/>
    <n v="44"/>
    <s v="CONVENIOS ESPECIALES DE TRABAJADORES INDEPENDIENTES"/>
    <s v="36-45"/>
    <s v="1"/>
  </r>
  <r>
    <n v="3378"/>
    <s v="HOMBRE"/>
    <n v="356455"/>
    <s v="TRABAJADOR INDEPENDIENTE"/>
    <s v="SECTOR PRIVADO"/>
    <s v="SI"/>
    <s v="NO"/>
    <x v="1"/>
    <n v="40"/>
    <n v="-0.37128054881208711"/>
    <s v="NO"/>
    <n v="-0.13454084336898386"/>
    <s v="NO"/>
    <x v="301"/>
    <n v="40"/>
    <s v="TRABAJADOR INDEPENDIENTE"/>
    <s v="36-45"/>
    <s v="2"/>
  </r>
  <r>
    <n v="3379"/>
    <s v="HOMBRE"/>
    <n v="300438.55"/>
    <s v="ASALARIADO"/>
    <s v="SECTOR PRIVADO"/>
    <s v="SI"/>
    <s v="NO"/>
    <x v="0"/>
    <n v="19"/>
    <n v="-0.44035809358340905"/>
    <s v="NO"/>
    <n v="-1.6166227749888715"/>
    <s v="NO"/>
    <x v="2518"/>
    <n v="19"/>
    <s v="ASALARIADO"/>
    <s v="18-25"/>
    <s v="2"/>
  </r>
  <r>
    <n v="3380"/>
    <s v="MUJER"/>
    <n v="278030"/>
    <s v="CONVENIOS ESPECIALES DE ASEGURADOS VOLUNTARIOS"/>
    <s v="SECTOR PRIVADO"/>
    <s v="SI"/>
    <s v="NO"/>
    <x v="0"/>
    <n v="27"/>
    <n v="-0.46799154082766331"/>
    <s v="NO"/>
    <n v="-1.0520201343717714"/>
    <s v="NO"/>
    <x v="20"/>
    <n v="27"/>
    <s v="CONVENIOS ESPECIALES DE ASEGURADOS VOLUNTARIOS"/>
    <s v="26-35"/>
    <s v="1"/>
  </r>
  <r>
    <n v="3381"/>
    <s v="HOMBRE"/>
    <n v="354166"/>
    <s v="ASALARIADO"/>
    <s v="SECTOR PRIVADO"/>
    <s v="SI"/>
    <s v="NO"/>
    <x v="0"/>
    <n v="25"/>
    <n v="-0.37410326428194562"/>
    <s v="NO"/>
    <n v="-1.1931707945260464"/>
    <s v="NO"/>
    <x v="2519"/>
    <n v="25"/>
    <s v="ASALARIADO"/>
    <s v="18-25"/>
    <s v="2"/>
  </r>
  <r>
    <n v="3382"/>
    <s v="HOMBRE"/>
    <n v="963859.52"/>
    <s v="ASALARIADO"/>
    <s v="SECTOR PUBLICO"/>
    <s v="SI"/>
    <s v="NO"/>
    <x v="0"/>
    <n v="55"/>
    <n v="0.37774965436221825"/>
    <s v="NO"/>
    <n v="0.92408910778807873"/>
    <s v="NO"/>
    <x v="2520"/>
    <n v="55"/>
    <s v="ASALARIADO"/>
    <s v="46-55"/>
    <s v="4"/>
  </r>
  <r>
    <n v="3383"/>
    <s v="HOMBRE"/>
    <n v="1057967.08"/>
    <s v="ASALARIADO"/>
    <s v="SECTOR PRIVADO"/>
    <s v="SI"/>
    <s v="NO"/>
    <x v="0"/>
    <n v="31"/>
    <n v="0.49379983585747311"/>
    <s v="NO"/>
    <n v="-0.7697188140632214"/>
    <s v="NO"/>
    <x v="2521"/>
    <n v="31"/>
    <s v="ASALARIADO"/>
    <s v="26-35"/>
    <s v="4"/>
  </r>
  <r>
    <n v="3384"/>
    <s v="HOMBRE"/>
    <n v="586234.97"/>
    <s v="ASALARIADO"/>
    <s v="SECTOR PRIVADO"/>
    <s v="SI"/>
    <s v="NO"/>
    <x v="0"/>
    <n v="57"/>
    <n v="-8.7923853319459289E-2"/>
    <s v="NO"/>
    <n v="1.0652397679423538"/>
    <s v="NO"/>
    <x v="2522"/>
    <n v="57"/>
    <s v="ASALARIADO"/>
    <s v="56+"/>
    <s v="3"/>
  </r>
  <r>
    <n v="3385"/>
    <s v="HOMBRE"/>
    <n v="278030"/>
    <s v="CONVENIOS ESPECIALES DE TRABAJADORES INDEPENDIENTES"/>
    <s v="SECTOR PRIVADO"/>
    <s v="SI"/>
    <s v="NO"/>
    <x v="0"/>
    <n v="29"/>
    <n v="-0.46799154082766331"/>
    <s v="NO"/>
    <n v="-0.91086947421749642"/>
    <s v="NO"/>
    <x v="20"/>
    <n v="29"/>
    <s v="CONVENIOS ESPECIALES DE TRABAJADORES INDEPENDIENTES"/>
    <s v="26-35"/>
    <s v="1"/>
  </r>
  <r>
    <n v="3386"/>
    <s v="HOMBRE"/>
    <n v="399148"/>
    <s v="TRABAJADOR INDEPENDIENTE"/>
    <s v="SECTOR PRIVADO"/>
    <s v="SI"/>
    <s v="NO"/>
    <x v="1"/>
    <n v="59"/>
    <n v="-0.31863302082839573"/>
    <s v="NO"/>
    <n v="1.2063904280966287"/>
    <s v="NO"/>
    <x v="2523"/>
    <n v="59"/>
    <s v="TRABAJADOR INDEPENDIENTE"/>
    <s v="56+"/>
    <s v="2"/>
  </r>
  <r>
    <n v="3387"/>
    <s v="MUJER"/>
    <n v="1377923.86"/>
    <s v="ASALARIADO"/>
    <s v="SECTOR PRIVADO"/>
    <s v="SI"/>
    <s v="NO"/>
    <x v="0"/>
    <n v="56"/>
    <n v="0.88835944817381962"/>
    <s v="NO"/>
    <n v="0.99466443786521619"/>
    <s v="NO"/>
    <x v="2524"/>
    <n v="56"/>
    <s v="ASALARIADO"/>
    <s v="56+"/>
    <s v="4"/>
  </r>
  <r>
    <n v="3388"/>
    <s v="HOMBRE"/>
    <n v="384000"/>
    <s v="ASALARIADO"/>
    <s v="SECTOR PRIVADO"/>
    <s v="SI"/>
    <s v="NO"/>
    <x v="1"/>
    <n v="43"/>
    <n v="-0.33731300944238296"/>
    <s v="NO"/>
    <n v="7.7185146862428639E-2"/>
    <s v="NO"/>
    <x v="899"/>
    <n v="43"/>
    <s v="ASALARIADO"/>
    <s v="36-45"/>
    <s v="2"/>
  </r>
  <r>
    <n v="3389"/>
    <s v="HOMBRE"/>
    <n v="641830"/>
    <s v="ASALARIADO"/>
    <s v="SECTOR PRIVADO"/>
    <s v="SI"/>
    <s v="NO"/>
    <x v="0"/>
    <n v="50"/>
    <n v="-1.9365989086934935E-2"/>
    <s v="NO"/>
    <n v="0.57121245740239113"/>
    <s v="NO"/>
    <x v="2525"/>
    <n v="50"/>
    <s v="ASALARIADO"/>
    <s v="46-55"/>
    <s v="3"/>
  </r>
  <r>
    <n v="3390"/>
    <s v="HOMBRE"/>
    <n v="467680.51"/>
    <s v="ASALARIADO"/>
    <s v="SECTOR PRIVADO"/>
    <s v="SI"/>
    <s v="SI"/>
    <x v="0"/>
    <n v="31"/>
    <n v="-0.23412110463563326"/>
    <s v="NO"/>
    <n v="-0.7697188140632214"/>
    <s v="NO"/>
    <x v="2526"/>
    <n v="31"/>
    <s v="ASALARIADO"/>
    <s v="26-35"/>
    <s v="3"/>
  </r>
  <r>
    <n v="3391"/>
    <s v="HOMBRE"/>
    <n v="572881"/>
    <s v="ASALARIADO"/>
    <s v="SECTOR PRIVADO"/>
    <s v="SI"/>
    <s v="NO"/>
    <x v="0"/>
    <n v="27"/>
    <n v="-0.10439150631335462"/>
    <s v="NO"/>
    <n v="-1.0520201343717714"/>
    <s v="NO"/>
    <x v="2527"/>
    <n v="27"/>
    <s v="ASALARIADO"/>
    <s v="26-35"/>
    <s v="3"/>
  </r>
  <r>
    <n v="3392"/>
    <s v="HOMBRE"/>
    <n v="450242.43"/>
    <s v="ASALARIADO"/>
    <s v="SECTOR PRIVADO"/>
    <s v="SI"/>
    <s v="NO"/>
    <x v="0"/>
    <n v="24"/>
    <n v="-0.25562514053804936"/>
    <s v="NO"/>
    <n v="-1.263746124603184"/>
    <s v="NO"/>
    <x v="2528"/>
    <n v="24"/>
    <s v="ASALARIADO"/>
    <s v="18-25"/>
    <s v="3"/>
  </r>
  <r>
    <n v="3393"/>
    <s v="HOMBRE"/>
    <n v="618962.9"/>
    <s v="ASALARIADO"/>
    <s v="SECTOR PRIVADO"/>
    <s v="SI"/>
    <s v="NO"/>
    <x v="0"/>
    <n v="51"/>
    <n v="-4.7564904299168029E-2"/>
    <s v="NO"/>
    <n v="0.64178778747952869"/>
    <s v="NO"/>
    <x v="2529"/>
    <n v="51"/>
    <s v="ASALARIADO"/>
    <s v="46-55"/>
    <s v="3"/>
  </r>
  <r>
    <n v="3394"/>
    <s v="MUJER"/>
    <n v="319591"/>
    <s v="ASALARIADO"/>
    <s v="SECTOR PRIVADO"/>
    <s v="SI"/>
    <s v="SI"/>
    <x v="0"/>
    <n v="34"/>
    <n v="-0.41673995601211516"/>
    <s v="NO"/>
    <n v="-0.55799282383180893"/>
    <s v="NO"/>
    <x v="2530"/>
    <n v="34"/>
    <s v="ASALARIADO"/>
    <s v="26-35"/>
    <s v="2"/>
  </r>
  <r>
    <n v="3395"/>
    <s v="HOMBRE"/>
    <n v="316412"/>
    <s v="TRABAJADOR INDEPENDIENTE"/>
    <s v="SECTOR PRIVADO"/>
    <s v="SI"/>
    <s v="NO"/>
    <x v="1"/>
    <n v="55"/>
    <n v="-0.42066018863713928"/>
    <s v="NO"/>
    <n v="0.92408910778807873"/>
    <s v="NO"/>
    <x v="2531"/>
    <n v="55"/>
    <s v="TRABAJADOR INDEPENDIENTE"/>
    <s v="46-55"/>
    <s v="2"/>
  </r>
  <r>
    <n v="3396"/>
    <s v="MUJER"/>
    <n v="356455"/>
    <s v="TRABAJADOR INDEPENDIENTE"/>
    <s v="SECTOR PRIVADO"/>
    <s v="SI"/>
    <s v="NO"/>
    <x v="0"/>
    <n v="43"/>
    <n v="-0.37128054881208711"/>
    <s v="NO"/>
    <n v="7.7185146862428639E-2"/>
    <s v="NO"/>
    <x v="301"/>
    <n v="43"/>
    <s v="TRABAJADOR INDEPENDIENTE"/>
    <s v="36-45"/>
    <s v="2"/>
  </r>
  <r>
    <n v="3397"/>
    <s v="HOMBRE"/>
    <n v="785855.82"/>
    <s v="ASALARIADO"/>
    <s v="SECTOR PRIVADO"/>
    <s v="SI"/>
    <s v="NO"/>
    <x v="0"/>
    <n v="55"/>
    <n v="0.15824166061732786"/>
    <s v="NO"/>
    <n v="0.92408910778807873"/>
    <s v="NO"/>
    <x v="2532"/>
    <n v="55"/>
    <s v="ASALARIADO"/>
    <s v="46-55"/>
    <s v="4"/>
  </r>
  <r>
    <n v="3398"/>
    <s v="HOMBRE"/>
    <n v="420000"/>
    <s v="ASALARIADO"/>
    <s v="SECTOR PRIVADO"/>
    <s v="SI"/>
    <s v="NO"/>
    <x v="0"/>
    <n v="52"/>
    <n v="-0.29291905709860555"/>
    <s v="NO"/>
    <n v="0.71236311755666615"/>
    <s v="NO"/>
    <x v="798"/>
    <n v="52"/>
    <s v="ASALARIADO"/>
    <s v="46-55"/>
    <s v="3"/>
  </r>
  <r>
    <n v="3399"/>
    <s v="HOMBRE"/>
    <n v="405063"/>
    <s v="TRABAJADOR INDEPENDIENTE"/>
    <s v="SECTOR PRIVADO"/>
    <s v="SI"/>
    <s v="NO"/>
    <x v="1"/>
    <n v="53"/>
    <n v="-0.31133884782524451"/>
    <s v="NO"/>
    <n v="0.78293844763380371"/>
    <s v="NO"/>
    <x v="167"/>
    <n v="53"/>
    <s v="TRABAJADOR INDEPENDIENTE"/>
    <s v="46-55"/>
    <s v="2"/>
  </r>
  <r>
    <n v="3400"/>
    <s v="MUJER"/>
    <n v="297139"/>
    <s v="ASEGURADO VOLUNTARIO"/>
    <s v="SECTOR PRIVADO"/>
    <s v="SI"/>
    <s v="SI"/>
    <x v="0"/>
    <n v="36"/>
    <n v="-0.44442698429051769"/>
    <s v="NO"/>
    <n v="-0.41684216367753391"/>
    <s v="NO"/>
    <x v="929"/>
    <n v="36"/>
    <s v="ASEGURADO VOLUNTARIO"/>
    <s v="36-45"/>
    <s v="1"/>
  </r>
  <r>
    <n v="3401"/>
    <s v="HOMBRE"/>
    <n v="175000"/>
    <s v="ASALARIADO"/>
    <s v="SECTOR PRIVADO"/>
    <s v="SI"/>
    <s v="NO"/>
    <x v="0"/>
    <n v="32"/>
    <n v="-0.59504456610486844"/>
    <s v="NO"/>
    <n v="-0.69914348398608395"/>
    <s v="NO"/>
    <x v="460"/>
    <n v="32"/>
    <s v="ASALARIADO"/>
    <s v="26-35"/>
    <s v="1"/>
  </r>
  <r>
    <n v="3402"/>
    <s v="HOMBRE"/>
    <n v="299647"/>
    <s v="ASEGURADO VOLUNTARIO"/>
    <s v="SECTOR PRIVADO"/>
    <s v="NO"/>
    <s v="NO"/>
    <x v="0"/>
    <n v="52"/>
    <n v="-0.44133420561056785"/>
    <s v="NO"/>
    <n v="0.71236311755666615"/>
    <s v="NO"/>
    <x v="65"/>
    <n v="52"/>
    <s v="ASEGURADO VOLUNTARIO"/>
    <s v="46-55"/>
    <s v="1"/>
  </r>
  <r>
    <n v="3403"/>
    <s v="HOMBRE"/>
    <n v="1202402.74"/>
    <s v="ASALARIADO"/>
    <s v="SECTOR PUBLICO"/>
    <s v="SI"/>
    <s v="NO"/>
    <x v="0"/>
    <n v="53"/>
    <n v="0.67191288604586297"/>
    <s v="NO"/>
    <n v="0.78293844763380371"/>
    <s v="NO"/>
    <x v="2533"/>
    <n v="53"/>
    <s v="ASALARIADO"/>
    <s v="46-55"/>
    <s v="4"/>
  </r>
  <r>
    <n v="3404"/>
    <s v="HOMBRE"/>
    <n v="264929.65999999997"/>
    <s v="ASALARIADO"/>
    <s v="SECTOR PRIVADO"/>
    <s v="SI"/>
    <s v="NO"/>
    <x v="0"/>
    <n v="48"/>
    <n v="-0.48414642609564335"/>
    <s v="NO"/>
    <n v="0.43006179724811616"/>
    <s v="NO"/>
    <x v="2534"/>
    <n v="48"/>
    <s v="ASALARIADO"/>
    <s v="46-55"/>
    <s v="1"/>
  </r>
  <r>
    <n v="3405"/>
    <s v="HOMBRE"/>
    <n v="623902.14"/>
    <s v="ASALARIADO"/>
    <s v="SECTOR PRIVADO"/>
    <s v="SI"/>
    <s v="NO"/>
    <x v="0"/>
    <n v="44"/>
    <n v="-4.1474004710988062E-2"/>
    <s v="NO"/>
    <n v="0.14776047693956615"/>
    <s v="NO"/>
    <x v="2535"/>
    <n v="44"/>
    <s v="ASALARIADO"/>
    <s v="36-45"/>
    <s v="3"/>
  </r>
  <r>
    <n v="3406"/>
    <s v="MUJER"/>
    <n v="425046"/>
    <s v="ASALARIADO"/>
    <s v="SECTOR PUBLICO"/>
    <s v="SI"/>
    <s v="NO"/>
    <x v="0"/>
    <n v="42"/>
    <n v="-0.2866965047784194"/>
    <s v="NO"/>
    <n v="6.6098167852911317E-3"/>
    <s v="NO"/>
    <x v="2536"/>
    <n v="42"/>
    <s v="ASALARIADO"/>
    <s v="36-45"/>
    <s v="3"/>
  </r>
  <r>
    <n v="3407"/>
    <s v="HOMBRE"/>
    <n v="420375"/>
    <s v="ASALARIADO"/>
    <s v="SECTOR PRIVADO"/>
    <s v="SI"/>
    <s v="NO"/>
    <x v="0"/>
    <n v="30"/>
    <n v="-0.29245662009502454"/>
    <s v="NO"/>
    <n v="-0.84029414414035897"/>
    <s v="NO"/>
    <x v="2537"/>
    <n v="30"/>
    <s v="ASALARIADO"/>
    <s v="26-35"/>
    <s v="3"/>
  </r>
  <r>
    <n v="3408"/>
    <s v="HOMBRE"/>
    <n v="1429399.25"/>
    <s v="ASALARIADO"/>
    <s v="SECTOR PRIVADO"/>
    <s v="SI"/>
    <s v="NO"/>
    <x v="0"/>
    <n v="51"/>
    <n v="0.95183711513319047"/>
    <s v="NO"/>
    <n v="0.64178778747952869"/>
    <s v="NO"/>
    <x v="2538"/>
    <n v="51"/>
    <s v="ASALARIADO"/>
    <s v="46-55"/>
    <s v="4"/>
  </r>
  <r>
    <n v="3409"/>
    <s v="HOMBRE"/>
    <n v="640789.43999999994"/>
    <s v="ASALARIADO"/>
    <s v="SECTOR PRIVADO"/>
    <s v="SI"/>
    <s v="NO"/>
    <x v="0"/>
    <n v="23"/>
    <n v="-2.0649171616125034E-2"/>
    <s v="NO"/>
    <n v="-1.3343214546803215"/>
    <s v="NO"/>
    <x v="2539"/>
    <n v="23"/>
    <s v="ASALARIADO"/>
    <s v="18-25"/>
    <s v="3"/>
  </r>
  <r>
    <n v="3410"/>
    <s v="HOMBRE"/>
    <n v="394800"/>
    <s v="ASALARIADO"/>
    <s v="SECTOR PRIVADO"/>
    <s v="SI"/>
    <s v="NO"/>
    <x v="0"/>
    <n v="51"/>
    <n v="-0.32399482373924976"/>
    <s v="NO"/>
    <n v="0.64178778747952869"/>
    <s v="NO"/>
    <x v="2540"/>
    <n v="51"/>
    <s v="ASALARIADO"/>
    <s v="46-55"/>
    <s v="2"/>
  </r>
  <r>
    <n v="3411"/>
    <s v="HOMBRE"/>
    <n v="16858742"/>
    <s v="TRABAJADOR INDEPENDIENTE"/>
    <s v="SECTOR PRIVADO"/>
    <s v="SI"/>
    <s v="NO"/>
    <x v="0"/>
    <n v="75"/>
    <n v="19.978767857891732"/>
    <s v="ATIPICO"/>
    <n v="2.3355957093308288"/>
    <s v="ATIPICO"/>
    <x v="2541"/>
    <n v="75"/>
    <s v="TRABAJADOR INDEPENDIENTE"/>
    <s v="56+"/>
    <s v="4"/>
  </r>
  <r>
    <n v="3412"/>
    <s v="HOMBRE"/>
    <n v="485025.35"/>
    <s v="ASALARIADO"/>
    <s v="SECTOR PUBLICO"/>
    <s v="SI"/>
    <s v="NO"/>
    <x v="0"/>
    <n v="30"/>
    <n v="-0.21273204906978763"/>
    <s v="NO"/>
    <n v="-0.84029414414035897"/>
    <s v="NO"/>
    <x v="2542"/>
    <n v="30"/>
    <s v="ASALARIADO"/>
    <s v="26-35"/>
    <s v="3"/>
  </r>
  <r>
    <n v="3413"/>
    <s v="HOMBRE"/>
    <n v="263696"/>
    <s v="ASALARIADO"/>
    <s v="SECTOR PRIVADO"/>
    <s v="SI"/>
    <s v="NO"/>
    <x v="1"/>
    <n v="60"/>
    <n v="-0.485667732852544"/>
    <s v="NO"/>
    <n v="1.2769657581737661"/>
    <s v="NO"/>
    <x v="2543"/>
    <n v="60"/>
    <s v="ASALARIADO"/>
    <s v="56+"/>
    <s v="1"/>
  </r>
  <r>
    <n v="3414"/>
    <s v="HOMBRE"/>
    <n v="362773"/>
    <s v="ASALARIADO"/>
    <s v="SECTOR PUBLICO"/>
    <s v="SI"/>
    <s v="NO"/>
    <x v="0"/>
    <n v="27"/>
    <n v="-0.36348941017575415"/>
    <s v="NO"/>
    <n v="-1.0520201343717714"/>
    <s v="NO"/>
    <x v="2544"/>
    <n v="27"/>
    <s v="ASALARIADO"/>
    <s v="26-35"/>
    <s v="2"/>
  </r>
  <r>
    <n v="3415"/>
    <s v="HOMBRE"/>
    <n v="4006214.55"/>
    <s v="ASALARIADO"/>
    <s v="SECTOR PUBLICO"/>
    <s v="SI"/>
    <s v="NO"/>
    <x v="0"/>
    <n v="51"/>
    <n v="4.1294764381030928"/>
    <s v="ATIPICO"/>
    <n v="0.64178778747952869"/>
    <s v="NO"/>
    <x v="2545"/>
    <n v="51"/>
    <s v="ASALARIADO"/>
    <s v="46-55"/>
    <s v="4"/>
  </r>
  <r>
    <n v="3416"/>
    <s v="HOMBRE"/>
    <n v="476556.35"/>
    <s v="ASALARIADO"/>
    <s v="SECTOR PRIVADO"/>
    <s v="SI"/>
    <s v="NO"/>
    <x v="0"/>
    <n v="26"/>
    <n v="-0.22317572635866126"/>
    <s v="NO"/>
    <n v="-1.1225954644489089"/>
    <s v="NO"/>
    <x v="2546"/>
    <n v="26"/>
    <s v="ASALARIADO"/>
    <s v="26-35"/>
    <s v="3"/>
  </r>
  <r>
    <n v="3417"/>
    <s v="HOMBRE"/>
    <n v="672285.72"/>
    <s v="ASALARIADO"/>
    <s v="SECTOR PRIVADO"/>
    <s v="SI"/>
    <s v="NO"/>
    <x v="0"/>
    <n v="40"/>
    <n v="1.8190949309604711E-2"/>
    <s v="NO"/>
    <n v="-0.13454084336898386"/>
    <s v="NO"/>
    <x v="2547"/>
    <n v="40"/>
    <s v="ASALARIADO"/>
    <s v="36-45"/>
    <s v="3"/>
  </r>
  <r>
    <n v="3418"/>
    <s v="HOMBRE"/>
    <n v="501333.33"/>
    <s v="ASALARIADO"/>
    <s v="SECTOR PRIVADO"/>
    <s v="SI"/>
    <s v="NO"/>
    <x v="0"/>
    <n v="41"/>
    <n v="-0.19262161332136327"/>
    <s v="NO"/>
    <n v="-6.3965513291846368E-2"/>
    <s v="NO"/>
    <x v="2548"/>
    <n v="41"/>
    <s v="ASALARIADO"/>
    <s v="36-45"/>
    <s v="3"/>
  </r>
  <r>
    <n v="3419"/>
    <s v="MUJER"/>
    <n v="1038075"/>
    <s v="PENSIONADOS EN SU PROPIO SISTEMA"/>
    <s v="SECTOR PUBLICO"/>
    <s v="SI"/>
    <s v="NO"/>
    <x v="0"/>
    <n v="62"/>
    <n v="0.46926961220362279"/>
    <s v="NO"/>
    <n v="1.4181164183280413"/>
    <s v="NO"/>
    <x v="2549"/>
    <n v="62"/>
    <s v="PENSIONADOS EN SU PROPIO SISTEMA"/>
    <s v="56+"/>
    <s v="4"/>
  </r>
  <r>
    <n v="3420"/>
    <s v="HOMBRE"/>
    <n v="685502.53"/>
    <s v="ASALARIADO"/>
    <s v="SECTOR PRIVADO"/>
    <s v="SI"/>
    <s v="NO"/>
    <x v="1"/>
    <n v="58"/>
    <n v="3.4489461345070353E-2"/>
    <s v="NO"/>
    <n v="1.1358150980194912"/>
    <s v="NO"/>
    <x v="2550"/>
    <n v="58"/>
    <s v="ASALARIADO"/>
    <s v="56+"/>
    <s v="3"/>
  </r>
  <r>
    <n v="3421"/>
    <s v="HOMBRE"/>
    <n v="389050"/>
    <s v="ASALARIADO"/>
    <s v="SECTOR PRIVADO"/>
    <s v="SI"/>
    <s v="SI"/>
    <x v="1"/>
    <n v="36"/>
    <n v="-0.33108552446082529"/>
    <s v="NO"/>
    <n v="-0.41684216367753391"/>
    <s v="NO"/>
    <x v="2551"/>
    <n v="36"/>
    <s v="ASALARIADO"/>
    <s v="36-45"/>
    <s v="2"/>
  </r>
  <r>
    <n v="3422"/>
    <s v="HOMBRE"/>
    <n v="959035"/>
    <s v="TRABAJADOR INDEPENDIENTE"/>
    <s v="SECTOR PRIVADO"/>
    <s v="SI"/>
    <s v="NO"/>
    <x v="1"/>
    <n v="68"/>
    <n v="0.37180022350217373"/>
    <s v="NO"/>
    <n v="1.8415683987908662"/>
    <s v="NO"/>
    <x v="2552"/>
    <n v="68"/>
    <s v="TRABAJADOR INDEPENDIENTE"/>
    <s v="56+"/>
    <s v="4"/>
  </r>
  <r>
    <n v="3423"/>
    <s v="HOMBRE"/>
    <n v="400000"/>
    <s v="ASALARIADO"/>
    <s v="SECTOR PRIVADO"/>
    <s v="SI"/>
    <s v="NO"/>
    <x v="0"/>
    <n v="26"/>
    <n v="-0.31758236395625966"/>
    <s v="NO"/>
    <n v="-1.1225954644489089"/>
    <s v="NO"/>
    <x v="125"/>
    <n v="26"/>
    <s v="ASALARIADO"/>
    <s v="26-35"/>
    <s v="2"/>
  </r>
  <r>
    <n v="3424"/>
    <s v="MUJER"/>
    <n v="675000"/>
    <s v="ASALARIADO"/>
    <s v="SECTOR PRIVADO"/>
    <s v="SI"/>
    <s v="NO"/>
    <x v="0"/>
    <n v="27"/>
    <n v="2.1538105336484415E-2"/>
    <s v="NO"/>
    <n v="-1.0520201343717714"/>
    <s v="NO"/>
    <x v="2553"/>
    <n v="27"/>
    <s v="ASALARIADO"/>
    <s v="26-35"/>
    <s v="3"/>
  </r>
  <r>
    <n v="3425"/>
    <s v="HOMBRE"/>
    <n v="277828.07"/>
    <s v="ASALARIADO"/>
    <s v="SECTOR PRIVADO"/>
    <s v="SI"/>
    <s v="NO"/>
    <x v="0"/>
    <n v="22"/>
    <n v="-0.46824055390535158"/>
    <s v="NO"/>
    <n v="-1.4048967847574589"/>
    <s v="NO"/>
    <x v="2554"/>
    <n v="22"/>
    <s v="ASALARIADO"/>
    <s v="18-25"/>
    <s v="1"/>
  </r>
  <r>
    <n v="3426"/>
    <s v="HOMBRE"/>
    <n v="270000"/>
    <s v="ASALARIADO"/>
    <s v="SECTOR PRIVADO"/>
    <s v="SI"/>
    <s v="NO"/>
    <x v="0"/>
    <n v="58"/>
    <n v="-0.47789385853101141"/>
    <s v="NO"/>
    <n v="1.1358150980194912"/>
    <s v="NO"/>
    <x v="2087"/>
    <n v="58"/>
    <s v="ASALARIADO"/>
    <s v="56+"/>
    <s v="1"/>
  </r>
  <r>
    <n v="3427"/>
    <s v="MUJER"/>
    <n v="514380"/>
    <s v="ASALARIADO"/>
    <s v="SECTOR PUBLICO"/>
    <s v="SI"/>
    <s v="NO"/>
    <x v="0"/>
    <n v="57"/>
    <n v="-0.17653291203733579"/>
    <s v="NO"/>
    <n v="1.0652397679423538"/>
    <s v="NO"/>
    <x v="2555"/>
    <n v="57"/>
    <s v="ASALARIADO"/>
    <s v="56+"/>
    <s v="3"/>
  </r>
  <r>
    <n v="3428"/>
    <s v="HOMBRE"/>
    <n v="995069.79"/>
    <s v="ASALARIADO"/>
    <s v="SECTOR PRIVADO"/>
    <s v="SI"/>
    <s v="NO"/>
    <x v="0"/>
    <n v="37"/>
    <n v="0.41623707766823009"/>
    <s v="NO"/>
    <n v="-0.3462668336003964"/>
    <s v="NO"/>
    <x v="2556"/>
    <n v="37"/>
    <s v="ASALARIADO"/>
    <s v="36-45"/>
    <s v="4"/>
  </r>
  <r>
    <n v="3429"/>
    <s v="HOMBRE"/>
    <n v="278500"/>
    <s v="ASALARIADO"/>
    <s v="SECTOR PRIVADO"/>
    <s v="SI"/>
    <s v="NO"/>
    <x v="0"/>
    <n v="43"/>
    <n v="-0.46741195311650841"/>
    <s v="NO"/>
    <n v="7.7185146862428639E-2"/>
    <s v="NO"/>
    <x v="2557"/>
    <n v="43"/>
    <s v="ASALARIADO"/>
    <s v="36-45"/>
    <s v="1"/>
  </r>
  <r>
    <n v="3430"/>
    <s v="MUJER"/>
    <n v="368282"/>
    <s v="ASALARIADO"/>
    <s v="SECTOR PRIVADO"/>
    <s v="SI"/>
    <s v="NO"/>
    <x v="0"/>
    <n v="54"/>
    <n v="-0.35669590230181336"/>
    <s v="NO"/>
    <n v="0.85351377771094117"/>
    <s v="NO"/>
    <x v="2558"/>
    <n v="54"/>
    <s v="ASALARIADO"/>
    <s v="46-55"/>
    <s v="2"/>
  </r>
  <r>
    <n v="3431"/>
    <s v="MUJER"/>
    <n v="509509"/>
    <s v="TRABAJADOR INDEPENDIENTE"/>
    <s v="SECTOR PRIVADO"/>
    <s v="SI"/>
    <s v="NO"/>
    <x v="1"/>
    <n v="45"/>
    <n v="-0.18253966042251746"/>
    <s v="NO"/>
    <n v="0.21833580701670366"/>
    <s v="NO"/>
    <x v="230"/>
    <n v="45"/>
    <s v="TRABAJADOR INDEPENDIENTE"/>
    <s v="36-45"/>
    <s v="3"/>
  </r>
  <r>
    <n v="3432"/>
    <s v="MUJER"/>
    <n v="690000"/>
    <s v="ASALARIADO"/>
    <s v="SECTOR PRIVADO"/>
    <s v="SI"/>
    <s v="NO"/>
    <x v="0"/>
    <n v="40"/>
    <n v="4.0035585479725001E-2"/>
    <s v="NO"/>
    <n v="-0.13454084336898386"/>
    <s v="NO"/>
    <x v="2559"/>
    <n v="40"/>
    <s v="ASALARIADO"/>
    <s v="36-45"/>
    <s v="3"/>
  </r>
  <r>
    <n v="3433"/>
    <s v="HOMBRE"/>
    <n v="404463"/>
    <s v="TRABAJADOR INDEPENDIENTE"/>
    <s v="SECTOR PRIVADO"/>
    <s v="SI"/>
    <s v="NO"/>
    <x v="0"/>
    <n v="50"/>
    <n v="-0.31207874703097416"/>
    <s v="NO"/>
    <n v="0.57121245740239113"/>
    <s v="NO"/>
    <x v="385"/>
    <n v="50"/>
    <s v="TRABAJADOR INDEPENDIENTE"/>
    <s v="46-55"/>
    <s v="2"/>
  </r>
  <r>
    <n v="3434"/>
    <s v="HOMBRE"/>
    <n v="873081"/>
    <s v="ASALARIADO"/>
    <s v="SECTOR PUBLICO"/>
    <s v="SI"/>
    <s v="NO"/>
    <x v="0"/>
    <n v="36"/>
    <n v="0.26580472962003365"/>
    <s v="NO"/>
    <n v="-0.41684216367753391"/>
    <s v="NO"/>
    <x v="2560"/>
    <n v="36"/>
    <s v="ASALARIADO"/>
    <s v="36-45"/>
    <s v="4"/>
  </r>
  <r>
    <n v="3435"/>
    <s v="MUJER"/>
    <n v="298186"/>
    <s v="ASEGURADO VOLUNTARIO"/>
    <s v="SECTOR PRIVADO"/>
    <s v="SI"/>
    <s v="NO"/>
    <x v="0"/>
    <n v="54"/>
    <n v="-0.44313586017651946"/>
    <s v="NO"/>
    <n v="0.85351377771094117"/>
    <s v="NO"/>
    <x v="2561"/>
    <n v="54"/>
    <s v="ASEGURADO VOLUNTARIO"/>
    <s v="46-55"/>
    <s v="1"/>
  </r>
  <r>
    <n v="3436"/>
    <s v="MUJER"/>
    <n v="1088763.67"/>
    <s v="ASALARIADO"/>
    <s v="SECTOR PRIVADO"/>
    <s v="SI"/>
    <s v="NO"/>
    <x v="0"/>
    <n v="36"/>
    <n v="0.53177712332444105"/>
    <s v="NO"/>
    <n v="-0.41684216367753391"/>
    <s v="NO"/>
    <x v="2562"/>
    <n v="36"/>
    <s v="ASALARIADO"/>
    <s v="36-45"/>
    <s v="4"/>
  </r>
  <r>
    <n v="3437"/>
    <s v="HOMBRE"/>
    <n v="300000"/>
    <s v="ASEGURADO VOLUNTARIO"/>
    <s v="SECTOR PRIVADO"/>
    <s v="SI"/>
    <s v="SI"/>
    <x v="0"/>
    <n v="32"/>
    <n v="-0.44089889824453027"/>
    <s v="NO"/>
    <n v="-0.69914348398608395"/>
    <s v="NO"/>
    <x v="51"/>
    <n v="32"/>
    <s v="ASEGURADO VOLUNTARIO"/>
    <s v="26-35"/>
    <s v="2"/>
  </r>
  <r>
    <n v="3438"/>
    <s v="HOMBRE"/>
    <n v="934810.14"/>
    <s v="ASALARIADO"/>
    <s v="SECTOR PUBLICO"/>
    <s v="SI"/>
    <s v="NO"/>
    <x v="0"/>
    <n v="34"/>
    <n v="0.34192696571398823"/>
    <s v="NO"/>
    <n v="-0.55799282383180893"/>
    <s v="NO"/>
    <x v="454"/>
    <n v="34"/>
    <s v="ASALARIADO"/>
    <s v="26-35"/>
    <s v="4"/>
  </r>
  <r>
    <n v="3439"/>
    <s v="MUJER"/>
    <n v="278030"/>
    <s v="CONVENIOS ESPECIALES DE TRABAJADORES INDEPENDIENTES"/>
    <s v="SECTOR PRIVADO"/>
    <s v="SI"/>
    <s v="SI"/>
    <x v="0"/>
    <n v="29"/>
    <n v="-0.46799154082766331"/>
    <s v="NO"/>
    <n v="-0.91086947421749642"/>
    <s v="NO"/>
    <x v="20"/>
    <n v="29"/>
    <s v="CONVENIOS ESPECIALES DE TRABAJADORES INDEPENDIENTES"/>
    <s v="26-35"/>
    <s v="1"/>
  </r>
  <r>
    <n v="3440"/>
    <s v="MUJER"/>
    <n v="765893.37"/>
    <s v="ASALARIADO"/>
    <s v="SECTOR PRIVADO"/>
    <s v="SI"/>
    <s v="NO"/>
    <x v="0"/>
    <n v="24"/>
    <n v="0.13362465911829904"/>
    <s v="NO"/>
    <n v="-1.263746124603184"/>
    <s v="NO"/>
    <x v="2563"/>
    <n v="24"/>
    <s v="ASALARIADO"/>
    <s v="18-25"/>
    <s v="4"/>
  </r>
  <r>
    <n v="3441"/>
    <s v="HOMBRE"/>
    <n v="425426.15"/>
    <s v="ASALARIADO"/>
    <s v="SECTOR PRIVADO"/>
    <s v="SI"/>
    <s v="NO"/>
    <x v="0"/>
    <n v="21"/>
    <n v="-0.28622771697332255"/>
    <s v="NO"/>
    <n v="-1.4754721148345964"/>
    <s v="NO"/>
    <x v="2564"/>
    <n v="21"/>
    <s v="ASALARIADO"/>
    <s v="18-25"/>
    <s v="3"/>
  </r>
  <r>
    <n v="3442"/>
    <s v="MUJER"/>
    <n v="655560"/>
    <s v="ASALARIADO"/>
    <s v="SECTOR PUBLICO"/>
    <s v="SI"/>
    <s v="NO"/>
    <x v="0"/>
    <n v="39"/>
    <n v="-2.4346289291553853E-3"/>
    <s v="NO"/>
    <n v="-0.20511617344612137"/>
    <s v="NO"/>
    <x v="2565"/>
    <n v="39"/>
    <s v="ASALARIADO"/>
    <s v="36-45"/>
    <s v="3"/>
  </r>
  <r>
    <n v="3443"/>
    <s v="HOMBRE"/>
    <n v="106848"/>
    <s v="ASALARIADO"/>
    <s v="SECTOR PRIVADO"/>
    <s v="SI"/>
    <s v="SI"/>
    <x v="0"/>
    <n v="36"/>
    <n v="-0.67908725055301067"/>
    <s v="NO"/>
    <n v="-0.41684216367753391"/>
    <s v="NO"/>
    <x v="2566"/>
    <n v="36"/>
    <s v="ASALARIADO"/>
    <s v="36-45"/>
    <s v="1"/>
  </r>
  <r>
    <n v="3444"/>
    <s v="HOMBRE"/>
    <n v="1492130.65"/>
    <s v="ASALARIADO"/>
    <s v="SECTOR PUBLICO"/>
    <s v="SI"/>
    <s v="NO"/>
    <x v="0"/>
    <n v="58"/>
    <n v="1.0291953035237025"/>
    <s v="NO"/>
    <n v="1.1358150980194912"/>
    <s v="NO"/>
    <x v="2567"/>
    <n v="58"/>
    <s v="ASALARIADO"/>
    <s v="56+"/>
    <s v="4"/>
  </r>
  <r>
    <n v="3445"/>
    <s v="HOMBRE"/>
    <n v="175130"/>
    <s v="ASALARIADO"/>
    <s v="SECTOR PUBLICO"/>
    <s v="SI"/>
    <s v="NO"/>
    <x v="0"/>
    <n v="36"/>
    <n v="-0.59488425461029371"/>
    <s v="NO"/>
    <n v="-0.41684216367753391"/>
    <s v="NO"/>
    <x v="2568"/>
    <n v="36"/>
    <s v="ASALARIADO"/>
    <s v="36-45"/>
    <s v="1"/>
  </r>
  <r>
    <n v="3446"/>
    <s v="MUJER"/>
    <n v="516452.8"/>
    <s v="ASALARIADO"/>
    <s v="SECTOR PUBLICO"/>
    <s v="SI"/>
    <s v="NO"/>
    <x v="0"/>
    <n v="30"/>
    <n v="-0.17397680691460854"/>
    <s v="NO"/>
    <n v="-0.84029414414035897"/>
    <s v="NO"/>
    <x v="2569"/>
    <n v="30"/>
    <s v="ASALARIADO"/>
    <s v="26-35"/>
    <s v="3"/>
  </r>
  <r>
    <n v="3447"/>
    <s v="HOMBRE"/>
    <n v="11292323.83"/>
    <s v="ASALARIADO"/>
    <s v="SECTOR PRIVADO"/>
    <s v="SI"/>
    <s v="SI"/>
    <x v="0"/>
    <n v="55"/>
    <n v="13.114453886655157"/>
    <s v="ATIPICO"/>
    <n v="0.92408910778807873"/>
    <s v="NO"/>
    <x v="2570"/>
    <n v="55"/>
    <s v="ASALARIADO"/>
    <s v="46-55"/>
    <s v="4"/>
  </r>
  <r>
    <n v="3448"/>
    <s v="MUJER"/>
    <n v="815000"/>
    <s v="ASALARIADO"/>
    <s v="SECTOR PUBLICO"/>
    <s v="SI"/>
    <s v="NO"/>
    <x v="0"/>
    <n v="29"/>
    <n v="0.19418125334006323"/>
    <s v="NO"/>
    <n v="-0.91086947421749642"/>
    <s v="NO"/>
    <x v="2571"/>
    <n v="29"/>
    <s v="ASALARIADO"/>
    <s v="26-35"/>
    <s v="4"/>
  </r>
  <r>
    <n v="3449"/>
    <s v="MUJER"/>
    <n v="1450033.3"/>
    <s v="ASALARIADO"/>
    <s v="SECTOR PUBLICO"/>
    <s v="SI"/>
    <s v="NO"/>
    <x v="0"/>
    <n v="32"/>
    <n v="0.97728231047649949"/>
    <s v="NO"/>
    <n v="-0.69914348398608395"/>
    <s v="NO"/>
    <x v="2572"/>
    <n v="32"/>
    <s v="ASALARIADO"/>
    <s v="26-35"/>
    <s v="4"/>
  </r>
  <r>
    <n v="3450"/>
    <s v="HOMBRE"/>
    <n v="439415.1"/>
    <s v="ASALARIADO"/>
    <s v="SECTOR PRIVADO"/>
    <s v="SI"/>
    <s v="NO"/>
    <x v="0"/>
    <n v="52"/>
    <n v="-0.26897702865000356"/>
    <s v="NO"/>
    <n v="0.71236311755666615"/>
    <s v="NO"/>
    <x v="2573"/>
    <n v="52"/>
    <s v="ASALARIADO"/>
    <s v="46-55"/>
    <s v="3"/>
  </r>
  <r>
    <n v="3451"/>
    <s v="HOMBRE"/>
    <n v="405063"/>
    <s v="ASEGURADO VOLUNTARIO"/>
    <s v="SECTOR PRIVADO"/>
    <s v="SI"/>
    <s v="NO"/>
    <x v="1"/>
    <n v="63"/>
    <n v="-0.31133884782524451"/>
    <s v="NO"/>
    <n v="1.4886917484051787"/>
    <s v="NO"/>
    <x v="167"/>
    <n v="63"/>
    <s v="ASEGURADO VOLUNTARIO"/>
    <s v="56+"/>
    <s v="2"/>
  </r>
  <r>
    <n v="3452"/>
    <s v="HOMBRE"/>
    <n v="914285.71"/>
    <s v="ASALARIADO"/>
    <s v="SECTOR PRIVADO"/>
    <s v="SI"/>
    <s v="NO"/>
    <x v="0"/>
    <n v="43"/>
    <n v="0.31661694995556605"/>
    <s v="NO"/>
    <n v="7.7185146862428639E-2"/>
    <s v="NO"/>
    <x v="2574"/>
    <n v="43"/>
    <s v="ASALARIADO"/>
    <s v="36-45"/>
    <s v="4"/>
  </r>
  <r>
    <n v="3453"/>
    <s v="HOMBRE"/>
    <n v="598673"/>
    <s v="TRABAJADOR INDEPENDIENTE"/>
    <s v="SECTOR PRIVADO"/>
    <s v="NO"/>
    <s v="NO"/>
    <x v="1"/>
    <n v="45"/>
    <n v="-7.258570578972387E-2"/>
    <s v="NO"/>
    <n v="0.21833580701670366"/>
    <s v="NO"/>
    <x v="2575"/>
    <n v="45"/>
    <s v="TRABAJADOR INDEPENDIENTE"/>
    <s v="36-45"/>
    <s v="3"/>
  </r>
  <r>
    <n v="3454"/>
    <s v="MUJER"/>
    <n v="622035.84"/>
    <s v="ASALARIADO"/>
    <s v="SECTOR PUBLICO"/>
    <s v="SI"/>
    <s v="NO"/>
    <x v="0"/>
    <n v="27"/>
    <n v="-4.3775461190410113E-2"/>
    <s v="NO"/>
    <n v="-1.0520201343717714"/>
    <s v="NO"/>
    <x v="174"/>
    <n v="27"/>
    <s v="ASALARIADO"/>
    <s v="26-35"/>
    <s v="3"/>
  </r>
  <r>
    <n v="3455"/>
    <s v="HOMBRE"/>
    <n v="450000"/>
    <s v="ASALARIADO"/>
    <s v="SECTOR PUBLICO"/>
    <s v="SI"/>
    <s v="NO"/>
    <x v="0"/>
    <n v="25"/>
    <n v="-0.25592409681212436"/>
    <s v="NO"/>
    <n v="-1.1931707945260464"/>
    <s v="NO"/>
    <x v="433"/>
    <n v="25"/>
    <s v="ASALARIADO"/>
    <s v="18-25"/>
    <s v="3"/>
  </r>
  <r>
    <n v="3456"/>
    <s v="HOMBRE"/>
    <n v="40000"/>
    <s v="ASALARIADO"/>
    <s v="SECTOR PRIVADO"/>
    <s v="SI"/>
    <s v="NO"/>
    <x v="0"/>
    <n v="22"/>
    <n v="-0.7615218873940337"/>
    <s v="NO"/>
    <n v="-1.4048967847574589"/>
    <s v="NO"/>
    <x v="2576"/>
    <n v="22"/>
    <s v="ASALARIADO"/>
    <s v="18-25"/>
    <s v="1"/>
  </r>
  <r>
    <n v="3457"/>
    <s v="MUJER"/>
    <n v="925327.23"/>
    <s v="PENSIONADOS EN SU PROPIO SISTEMA"/>
    <s v="SECTOR PUBLICO"/>
    <s v="SI"/>
    <s v="NO"/>
    <x v="0"/>
    <n v="86"/>
    <n v="0.33023296975231237"/>
    <s v="NO"/>
    <n v="3.1119243401793413"/>
    <s v="ATIPICO"/>
    <x v="2577"/>
    <n v="86"/>
    <s v="PENSIONADOS EN SU PROPIO SISTEMA"/>
    <s v="56+"/>
    <s v="4"/>
  </r>
  <r>
    <n v="3458"/>
    <s v="MUJER"/>
    <n v="647099"/>
    <s v="ASALARIADO"/>
    <s v="SECTOR PUBLICO"/>
    <s v="SI"/>
    <s v="NO"/>
    <x v="0"/>
    <n v="35"/>
    <n v="-1.2868440895285958E-2"/>
    <s v="NO"/>
    <n v="-0.48741749375467142"/>
    <s v="NO"/>
    <x v="2578"/>
    <n v="35"/>
    <s v="ASALARIADO"/>
    <s v="26-35"/>
    <s v="3"/>
  </r>
  <r>
    <n v="3459"/>
    <s v="HOMBRE"/>
    <n v="762280"/>
    <s v="ASALARIADO"/>
    <s v="SECTOR PRIVADO"/>
    <s v="SI"/>
    <s v="NO"/>
    <x v="0"/>
    <n v="39"/>
    <n v="0.12916877646328698"/>
    <s v="NO"/>
    <n v="-0.20511617344612137"/>
    <s v="NO"/>
    <x v="2579"/>
    <n v="39"/>
    <s v="ASALARIADO"/>
    <s v="36-45"/>
    <s v="4"/>
  </r>
  <r>
    <n v="3460"/>
    <s v="HOMBRE"/>
    <n v="2000000"/>
    <s v="ASALARIADO"/>
    <s v="SECTOR PRIVADO"/>
    <s v="SI"/>
    <s v="NO"/>
    <x v="0"/>
    <n v="32"/>
    <n v="1.6554821846560697"/>
    <s v="NO"/>
    <n v="-0.69914348398608395"/>
    <s v="NO"/>
    <x v="2580"/>
    <n v="32"/>
    <s v="ASALARIADO"/>
    <s v="26-35"/>
    <s v="4"/>
  </r>
  <r>
    <n v="3461"/>
    <s v="HOMBRE"/>
    <n v="1200000"/>
    <s v="ASALARIADO"/>
    <s v="SECTOR PRIVADO"/>
    <s v="SI"/>
    <s v="NO"/>
    <x v="0"/>
    <n v="30"/>
    <n v="0.66894991034990492"/>
    <s v="NO"/>
    <n v="-0.84029414414035897"/>
    <s v="NO"/>
    <x v="10"/>
    <n v="30"/>
    <s v="ASALARIADO"/>
    <s v="26-35"/>
    <s v="4"/>
  </r>
  <r>
    <n v="3462"/>
    <s v="MUJER"/>
    <n v="299647"/>
    <s v="ASEGURADO VOLUNTARIO"/>
    <s v="SECTOR PRIVADO"/>
    <s v="SI"/>
    <s v="NO"/>
    <x v="0"/>
    <n v="55"/>
    <n v="-0.44133420561056785"/>
    <s v="NO"/>
    <n v="0.92408910778807873"/>
    <s v="NO"/>
    <x v="65"/>
    <n v="55"/>
    <s v="ASEGURADO VOLUNTARIO"/>
    <s v="46-55"/>
    <s v="1"/>
  </r>
  <r>
    <n v="3463"/>
    <s v="HOMBRE"/>
    <n v="1195224"/>
    <s v="ASALARIADO"/>
    <s v="SECTOR PRIVADO"/>
    <s v="SI"/>
    <s v="NO"/>
    <x v="0"/>
    <n v="28"/>
    <n v="0.66306031267229715"/>
    <s v="NO"/>
    <n v="-0.98144480429463388"/>
    <s v="NO"/>
    <x v="2581"/>
    <n v="28"/>
    <s v="ASALARIADO"/>
    <s v="26-35"/>
    <s v="4"/>
  </r>
  <r>
    <n v="3464"/>
    <s v="HOMBRE"/>
    <n v="4268905.2300000004"/>
    <s v="ASALARIADO"/>
    <s v="SECTOR PRIVADO"/>
    <s v="SI"/>
    <s v="NO"/>
    <x v="0"/>
    <n v="61"/>
    <n v="4.453417480577385"/>
    <s v="ATIPICO"/>
    <n v="1.3475410882509038"/>
    <s v="NO"/>
    <x v="2582"/>
    <n v="61"/>
    <s v="ASALARIADO"/>
    <s v="56+"/>
    <s v="4"/>
  </r>
  <r>
    <n v="3465"/>
    <s v="HOMBRE"/>
    <n v="677945.4"/>
    <s v="ASALARIADO"/>
    <s v="SECTOR PRIVADO"/>
    <s v="SI"/>
    <s v="NO"/>
    <x v="0"/>
    <n v="61"/>
    <n v="2.5170270537411166E-2"/>
    <s v="NO"/>
    <n v="1.3475410882509038"/>
    <s v="NO"/>
    <x v="2583"/>
    <n v="61"/>
    <s v="ASALARIADO"/>
    <s v="56+"/>
    <s v="3"/>
  </r>
  <r>
    <n v="3466"/>
    <s v="HOMBRE"/>
    <n v="434729"/>
    <s v="ASALARIADO"/>
    <s v="SECTOR PRIVADO"/>
    <s v="SI"/>
    <s v="NO"/>
    <x v="0"/>
    <n v="40"/>
    <n v="-0.27475576476328617"/>
    <s v="NO"/>
    <n v="-0.13454084336898386"/>
    <s v="NO"/>
    <x v="2584"/>
    <n v="40"/>
    <s v="ASALARIADO"/>
    <s v="36-45"/>
    <s v="3"/>
  </r>
  <r>
    <n v="3467"/>
    <s v="MUJER"/>
    <n v="817963.42"/>
    <s v="ASALARIADO"/>
    <s v="SECTOR PUBLICO"/>
    <s v="SI"/>
    <s v="NO"/>
    <x v="0"/>
    <n v="52"/>
    <n v="0.19783564018046873"/>
    <s v="NO"/>
    <n v="0.71236311755666615"/>
    <s v="NO"/>
    <x v="2585"/>
    <n v="52"/>
    <s v="ASALARIADO"/>
    <s v="46-55"/>
    <s v="4"/>
  </r>
  <r>
    <n v="3468"/>
    <s v="MUJER"/>
    <n v="278030"/>
    <s v="ASEGURADO VOLUNTARIO"/>
    <s v="SECTOR PRIVADO"/>
    <s v="SI"/>
    <s v="NO"/>
    <x v="0"/>
    <n v="55"/>
    <n v="-0.46799154082766331"/>
    <s v="NO"/>
    <n v="0.92408910778807873"/>
    <s v="NO"/>
    <x v="20"/>
    <n v="55"/>
    <s v="ASEGURADO VOLUNTARIO"/>
    <s v="46-55"/>
    <s v="1"/>
  </r>
  <r>
    <n v="3469"/>
    <s v="MUJER"/>
    <n v="400000"/>
    <s v="ASALARIADO"/>
    <s v="SECTOR PRIVADO"/>
    <s v="SI"/>
    <s v="NO"/>
    <x v="0"/>
    <n v="40"/>
    <n v="-0.31758236395625966"/>
    <s v="NO"/>
    <n v="-0.13454084336898386"/>
    <s v="NO"/>
    <x v="125"/>
    <n v="40"/>
    <s v="ASALARIADO"/>
    <s v="36-45"/>
    <s v="2"/>
  </r>
  <r>
    <n v="3470"/>
    <s v="HOMBRE"/>
    <n v="324880"/>
    <s v="ASALARIADO"/>
    <s v="SECTOR PRIVADO"/>
    <s v="SI"/>
    <s v="NO"/>
    <x v="0"/>
    <n v="37"/>
    <n v="-0.41021774451360854"/>
    <s v="NO"/>
    <n v="-0.3462668336003964"/>
    <s v="NO"/>
    <x v="2586"/>
    <n v="37"/>
    <s v="ASALARIADO"/>
    <s v="36-45"/>
    <s v="2"/>
  </r>
  <r>
    <n v="3471"/>
    <s v="HOMBRE"/>
    <n v="427070.54"/>
    <s v="ASALARIADO"/>
    <s v="SECTOR PRIVADO"/>
    <s v="SI"/>
    <s v="SI"/>
    <x v="0"/>
    <n v="61"/>
    <n v="-0.28419991221513968"/>
    <s v="NO"/>
    <n v="1.3475410882509038"/>
    <s v="NO"/>
    <x v="2587"/>
    <n v="61"/>
    <s v="ASALARIADO"/>
    <s v="56+"/>
    <s v="3"/>
  </r>
  <r>
    <n v="3472"/>
    <s v="HOMBRE"/>
    <n v="300018"/>
    <s v="TRABAJADOR INDEPENDIENTE"/>
    <s v="SECTOR PRIVADO"/>
    <s v="SI"/>
    <s v="NO"/>
    <x v="1"/>
    <n v="47"/>
    <n v="-0.44087670126835837"/>
    <s v="NO"/>
    <n v="0.35948646717097865"/>
    <s v="NO"/>
    <x v="93"/>
    <n v="47"/>
    <s v="TRABAJADOR INDEPENDIENTE"/>
    <s v="46-55"/>
    <s v="2"/>
  </r>
  <r>
    <n v="3473"/>
    <s v="HOMBRE"/>
    <n v="285000"/>
    <s v="ASALARIADO"/>
    <s v="SECTOR PRIVADO"/>
    <s v="SI"/>
    <s v="SI"/>
    <x v="0"/>
    <n v="29"/>
    <n v="-0.45939637838777081"/>
    <s v="NO"/>
    <n v="-0.91086947421749642"/>
    <s v="NO"/>
    <x v="1531"/>
    <n v="29"/>
    <s v="ASALARIADO"/>
    <s v="26-35"/>
    <s v="1"/>
  </r>
  <r>
    <n v="3474"/>
    <s v="HOMBRE"/>
    <n v="383254"/>
    <s v="TRABAJADOR INDEPENDIENTE"/>
    <s v="SECTOR PRIVADO"/>
    <s v="SI"/>
    <s v="NO"/>
    <x v="0"/>
    <n v="45"/>
    <n v="-0.33823295078817345"/>
    <s v="NO"/>
    <n v="0.21833580701670366"/>
    <s v="NO"/>
    <x v="2588"/>
    <n v="45"/>
    <s v="TRABAJADOR INDEPENDIENTE"/>
    <s v="36-45"/>
    <s v="2"/>
  </r>
  <r>
    <n v="3475"/>
    <s v="HOMBRE"/>
    <n v="299647"/>
    <s v="ASEGURADO VOLUNTARIO"/>
    <s v="SECTOR PRIVADO"/>
    <s v="SI"/>
    <s v="NO"/>
    <x v="0"/>
    <n v="82"/>
    <n v="-0.44133420561056785"/>
    <s v="NO"/>
    <n v="2.8296230198707915"/>
    <s v="ATIPICO"/>
    <x v="65"/>
    <n v="82"/>
    <s v="ASEGURADO VOLUNTARIO"/>
    <s v="56+"/>
    <s v="1"/>
  </r>
  <r>
    <n v="3476"/>
    <s v="MUJER"/>
    <n v="388243.95"/>
    <s v="ASALARIADO"/>
    <s v="SECTOR PRIVADO"/>
    <s v="SI"/>
    <s v="NO"/>
    <x v="0"/>
    <n v="27"/>
    <n v="-0.33207951738545588"/>
    <s v="NO"/>
    <n v="-1.0520201343717714"/>
    <s v="NO"/>
    <x v="2589"/>
    <n v="27"/>
    <s v="ASALARIADO"/>
    <s v="26-35"/>
    <s v="2"/>
  </r>
  <r>
    <n v="3477"/>
    <s v="HOMBRE"/>
    <n v="403164.44"/>
    <s v="ASALARIADO"/>
    <s v="SECTOR PRIVADO"/>
    <s v="SI"/>
    <s v="NO"/>
    <x v="0"/>
    <n v="62"/>
    <n v="-0.31368008621862792"/>
    <s v="NO"/>
    <n v="1.4181164183280413"/>
    <s v="NO"/>
    <x v="2590"/>
    <n v="62"/>
    <s v="ASALARIADO"/>
    <s v="56+"/>
    <s v="2"/>
  </r>
  <r>
    <n v="3478"/>
    <s v="HOMBRE"/>
    <n v="14173194"/>
    <s v="PENSIONADOS EN SU PROPIO SISTEMA"/>
    <s v="SECTOR PUBLICO"/>
    <s v="SI"/>
    <s v="NO"/>
    <x v="0"/>
    <n v="73"/>
    <n v="16.667043137643766"/>
    <s v="ATIPICO"/>
    <n v="2.1944450491765539"/>
    <s v="ATIPICO"/>
    <x v="2591"/>
    <n v="73"/>
    <s v="PENSIONADOS EN SU PROPIO SISTEMA"/>
    <s v="56+"/>
    <s v="4"/>
  </r>
  <r>
    <n v="3479"/>
    <s v="HOMBRE"/>
    <n v="295206.84999999998"/>
    <s v="ASALARIADO"/>
    <s v="SECTOR PRIVADO"/>
    <s v="SI"/>
    <s v="NO"/>
    <x v="0"/>
    <n v="22"/>
    <n v="-0.44680964470776852"/>
    <s v="NO"/>
    <n v="-1.4048967847574589"/>
    <s v="NO"/>
    <x v="2592"/>
    <n v="22"/>
    <s v="ASALARIADO"/>
    <s v="18-25"/>
    <s v="1"/>
  </r>
  <r>
    <n v="3480"/>
    <s v="HOMBRE"/>
    <n v="1006500"/>
    <s v="ASALARIADO"/>
    <s v="SECTOR PRIVADO"/>
    <s v="SI"/>
    <s v="NO"/>
    <x v="0"/>
    <n v="25"/>
    <n v="0.43033241650210136"/>
    <s v="NO"/>
    <n v="-1.1931707945260464"/>
    <s v="NO"/>
    <x v="2593"/>
    <n v="25"/>
    <s v="ASALARIADO"/>
    <s v="18-25"/>
    <s v="4"/>
  </r>
  <r>
    <n v="3481"/>
    <s v="MUJER"/>
    <n v="1314729"/>
    <s v="ASALARIADO"/>
    <s v="SECTOR PUBLICO"/>
    <s v="SI"/>
    <s v="NO"/>
    <x v="0"/>
    <n v="35"/>
    <n v="0.81042973697349485"/>
    <s v="NO"/>
    <n v="-0.48741749375467142"/>
    <s v="NO"/>
    <x v="2594"/>
    <n v="35"/>
    <s v="ASALARIADO"/>
    <s v="26-35"/>
    <s v="4"/>
  </r>
  <r>
    <n v="3482"/>
    <s v="MUJER"/>
    <n v="568820"/>
    <s v="ASALARIADO"/>
    <s v="SECTOR PRIVADO"/>
    <s v="SI"/>
    <s v="NO"/>
    <x v="0"/>
    <n v="28"/>
    <n v="-0.10939939077080128"/>
    <s v="NO"/>
    <n v="-0.98144480429463388"/>
    <s v="NO"/>
    <x v="2595"/>
    <n v="28"/>
    <s v="ASALARIADO"/>
    <s v="26-35"/>
    <s v="3"/>
  </r>
  <r>
    <n v="3483"/>
    <s v="HOMBRE"/>
    <n v="63720"/>
    <s v="ASALARIADO"/>
    <s v="SECTOR PRIVADO"/>
    <s v="SI"/>
    <s v="SI"/>
    <x v="1"/>
    <n v="22"/>
    <n v="-0.732271205460856"/>
    <s v="NO"/>
    <n v="-1.4048967847574589"/>
    <s v="NO"/>
    <x v="2596"/>
    <n v="22"/>
    <s v="ASALARIADO"/>
    <s v="18-25"/>
    <s v="1"/>
  </r>
  <r>
    <n v="3484"/>
    <s v="HOMBRE"/>
    <n v="684986"/>
    <s v="ASALARIADO"/>
    <s v="SECTOR PRIVADO"/>
    <s v="SI"/>
    <s v="NO"/>
    <x v="0"/>
    <n v="44"/>
    <n v="3.3852494450511111E-2"/>
    <s v="NO"/>
    <n v="0.14776047693956615"/>
    <s v="NO"/>
    <x v="2597"/>
    <n v="44"/>
    <s v="ASALARIADO"/>
    <s v="36-45"/>
    <s v="3"/>
  </r>
  <r>
    <n v="3485"/>
    <s v="HOMBRE"/>
    <n v="246000"/>
    <s v="ASALARIADO"/>
    <s v="SECTOR PRIVADO"/>
    <s v="SI"/>
    <s v="NO"/>
    <x v="0"/>
    <n v="38"/>
    <n v="-0.50748982676019638"/>
    <s v="NO"/>
    <n v="-0.27569150352325889"/>
    <s v="NO"/>
    <x v="2598"/>
    <n v="38"/>
    <s v="ASALARIADO"/>
    <s v="36-45"/>
    <s v="1"/>
  </r>
  <r>
    <n v="3486"/>
    <s v="HOMBRE"/>
    <n v="337480"/>
    <s v="TRABAJADOR INDEPENDIENTE"/>
    <s v="SECTOR PRIVADO"/>
    <s v="SI"/>
    <s v="NO"/>
    <x v="0"/>
    <n v="29"/>
    <n v="-0.39467986119328646"/>
    <s v="NO"/>
    <n v="-0.91086947421749642"/>
    <s v="NO"/>
    <x v="2599"/>
    <n v="29"/>
    <s v="TRABAJADOR INDEPENDIENTE"/>
    <s v="26-35"/>
    <s v="2"/>
  </r>
  <r>
    <n v="3487"/>
    <s v="HOMBRE"/>
    <n v="485860"/>
    <s v="TRABAJADOR INDEPENDIENTE"/>
    <s v="SECTOR PRIVADO"/>
    <s v="SI"/>
    <s v="NO"/>
    <x v="0"/>
    <n v="42"/>
    <n v="-0.21170278761635056"/>
    <s v="NO"/>
    <n v="6.6098167852911317E-3"/>
    <s v="NO"/>
    <x v="2600"/>
    <n v="42"/>
    <s v="TRABAJADOR INDEPENDIENTE"/>
    <s v="36-45"/>
    <s v="3"/>
  </r>
  <r>
    <n v="3488"/>
    <s v="MUJER"/>
    <n v="889137"/>
    <s v="ASALARIADO"/>
    <s v="SECTOR PUBLICO"/>
    <s v="SI"/>
    <s v="NO"/>
    <x v="1"/>
    <n v="40"/>
    <n v="0.28560443236535837"/>
    <s v="NO"/>
    <n v="-0.13454084336898386"/>
    <s v="NO"/>
    <x v="2601"/>
    <n v="40"/>
    <s v="ASALARIADO"/>
    <s v="36-45"/>
    <s v="4"/>
  </r>
  <r>
    <n v="3489"/>
    <s v="HOMBRE"/>
    <n v="324000"/>
    <s v="ASALARIADO"/>
    <s v="SECTOR PRIVADO"/>
    <s v="SI"/>
    <s v="NO"/>
    <x v="1"/>
    <n v="55"/>
    <n v="-0.41130293001534529"/>
    <s v="NO"/>
    <n v="0.92408910778807873"/>
    <s v="NO"/>
    <x v="2602"/>
    <n v="55"/>
    <s v="ASALARIADO"/>
    <s v="46-55"/>
    <s v="2"/>
  </r>
  <r>
    <n v="3490"/>
    <s v="MUJER"/>
    <n v="716100"/>
    <s v="ASALARIADO"/>
    <s v="SECTOR PUBLICO"/>
    <s v="SI"/>
    <s v="NO"/>
    <x v="1"/>
    <n v="29"/>
    <n v="7.2221200928963628E-2"/>
    <s v="NO"/>
    <n v="-0.91086947421749642"/>
    <s v="NO"/>
    <x v="2603"/>
    <n v="29"/>
    <s v="ASALARIADO"/>
    <s v="26-35"/>
    <s v="4"/>
  </r>
  <r>
    <n v="3491"/>
    <s v="HOMBRE"/>
    <n v="100000"/>
    <s v="ASALARIADO"/>
    <s v="SECTOR PRIVADO"/>
    <s v="SI"/>
    <s v="NO"/>
    <x v="1"/>
    <n v="52"/>
    <n v="-0.68753196682107143"/>
    <s v="NO"/>
    <n v="0.71236311755666615"/>
    <s v="NO"/>
    <x v="1744"/>
    <n v="52"/>
    <s v="ASALARIADO"/>
    <s v="46-55"/>
    <s v="1"/>
  </r>
  <r>
    <n v="3492"/>
    <s v="MUJER"/>
    <n v="550234.51"/>
    <s v="ASALARIADO"/>
    <s v="SECTOR PRIVADO"/>
    <s v="SI"/>
    <s v="NO"/>
    <x v="0"/>
    <n v="41"/>
    <n v="-0.13231837291929438"/>
    <s v="NO"/>
    <n v="-6.3965513291846368E-2"/>
    <s v="NO"/>
    <x v="2604"/>
    <n v="41"/>
    <s v="ASALARIADO"/>
    <s v="36-45"/>
    <s v="3"/>
  </r>
  <r>
    <n v="3493"/>
    <s v="HOMBRE"/>
    <n v="297046"/>
    <s v="ASEGURADO VOLUNTARIO"/>
    <s v="SECTOR PRIVADO"/>
    <s v="SI"/>
    <s v="NO"/>
    <x v="0"/>
    <n v="61"/>
    <n v="-0.44454166866740574"/>
    <s v="NO"/>
    <n v="1.3475410882509038"/>
    <s v="NO"/>
    <x v="31"/>
    <n v="61"/>
    <s v="ASEGURADO VOLUNTARIO"/>
    <s v="56+"/>
    <s v="1"/>
  </r>
  <r>
    <n v="3494"/>
    <s v="MUJER"/>
    <n v="600000"/>
    <s v="ASALARIADO"/>
    <s v="SECTOR PRIVADO"/>
    <s v="SI"/>
    <s v="NO"/>
    <x v="0"/>
    <n v="36"/>
    <n v="-7.0949295379718516E-2"/>
    <s v="NO"/>
    <n v="-0.41684216367753391"/>
    <s v="NO"/>
    <x v="427"/>
    <n v="36"/>
    <s v="ASALARIADO"/>
    <s v="36-45"/>
    <s v="3"/>
  </r>
  <r>
    <n v="3495"/>
    <s v="MUJER"/>
    <n v="512783.28"/>
    <s v="ASALARIADO"/>
    <s v="SECTOR PRIVADO"/>
    <s v="SI"/>
    <s v="NO"/>
    <x v="0"/>
    <n v="26"/>
    <n v="-0.17850193180362342"/>
    <s v="NO"/>
    <n v="-1.1225954644489089"/>
    <s v="NO"/>
    <x v="2605"/>
    <n v="26"/>
    <s v="ASALARIADO"/>
    <s v="26-35"/>
    <s v="3"/>
  </r>
  <r>
    <n v="3496"/>
    <s v="HOMBRE"/>
    <n v="84000"/>
    <s v="ASALARIADO"/>
    <s v="SECTOR PRIVADO"/>
    <s v="SI"/>
    <s v="NO"/>
    <x v="0"/>
    <n v="56"/>
    <n v="-0.70726261230719467"/>
    <s v="NO"/>
    <n v="0.99466443786521619"/>
    <s v="NO"/>
    <x v="2606"/>
    <n v="56"/>
    <s v="ASALARIADO"/>
    <s v="56+"/>
    <s v="1"/>
  </r>
  <r>
    <n v="3497"/>
    <s v="MUJER"/>
    <n v="689218.5"/>
    <s v="ASALARIADO"/>
    <s v="SECTOR PUBLICO"/>
    <s v="SI"/>
    <s v="NO"/>
    <x v="0"/>
    <n v="37"/>
    <n v="3.9071866764262164E-2"/>
    <s v="NO"/>
    <n v="-0.3462668336003964"/>
    <s v="NO"/>
    <x v="2607"/>
    <n v="37"/>
    <s v="ASALARIADO"/>
    <s v="36-45"/>
    <s v="3"/>
  </r>
  <r>
    <n v="3498"/>
    <s v="MUJER"/>
    <n v="384658.4"/>
    <s v="ASALARIADO"/>
    <s v="SECTOR PRIVADO"/>
    <s v="SI"/>
    <s v="NO"/>
    <x v="0"/>
    <n v="43"/>
    <n v="-0.33650109338062895"/>
    <s v="NO"/>
    <n v="7.7185146862428639E-2"/>
    <s v="NO"/>
    <x v="2608"/>
    <n v="43"/>
    <s v="ASALARIADO"/>
    <s v="36-45"/>
    <s v="2"/>
  </r>
  <r>
    <n v="3499"/>
    <s v="HOMBRE"/>
    <n v="140000"/>
    <s v="ASALARIADO"/>
    <s v="SECTOR PRIVADO"/>
    <s v="SI"/>
    <s v="SI"/>
    <x v="0"/>
    <n v="57"/>
    <n v="-0.63820535310576321"/>
    <s v="NO"/>
    <n v="1.0652397679423538"/>
    <s v="NO"/>
    <x v="282"/>
    <n v="57"/>
    <s v="ASALARIADO"/>
    <s v="56+"/>
    <s v="1"/>
  </r>
  <r>
    <n v="3500"/>
    <s v="HOMBRE"/>
    <n v="297046"/>
    <s v="TRABAJADOR INDEPENDIENTE"/>
    <s v="SECTOR PRIVADO"/>
    <s v="SI"/>
    <s v="NO"/>
    <x v="1"/>
    <n v="61"/>
    <n v="-0.44454166866740574"/>
    <s v="NO"/>
    <n v="1.3475410882509038"/>
    <s v="NO"/>
    <x v="31"/>
    <n v="61"/>
    <s v="TRABAJADOR INDEPENDIENTE"/>
    <s v="56+"/>
    <s v="1"/>
  </r>
  <r>
    <n v="3501"/>
    <s v="MUJER"/>
    <n v="277753.92"/>
    <s v="ASALARIADO"/>
    <s v="SECTOR PRIVADO"/>
    <s v="SI"/>
    <s v="NO"/>
    <x v="0"/>
    <n v="20"/>
    <n v="-0.46833199311552637"/>
    <s v="NO"/>
    <n v="-1.5460474449117341"/>
    <s v="NO"/>
    <x v="2609"/>
    <n v="20"/>
    <s v="ASALARIADO"/>
    <s v="18-25"/>
    <s v="1"/>
  </r>
  <r>
    <n v="3502"/>
    <s v="MUJER"/>
    <n v="278030"/>
    <s v="CONVENIOS ESPECIALES DE TRABAJADORES INDEPENDIENTES"/>
    <s v="SECTOR PRIVADO"/>
    <s v="SI"/>
    <s v="NO"/>
    <x v="0"/>
    <n v="54"/>
    <n v="-0.46799154082766331"/>
    <s v="NO"/>
    <n v="0.85351377771094117"/>
    <s v="NO"/>
    <x v="20"/>
    <n v="54"/>
    <s v="CONVENIOS ESPECIALES DE TRABAJADORES INDEPENDIENTES"/>
    <s v="46-55"/>
    <s v="1"/>
  </r>
  <r>
    <n v="3503"/>
    <s v="HOMBRE"/>
    <n v="742483"/>
    <s v="TRABAJADOR INDEPENDIENTE"/>
    <s v="SECTOR PRIVADO"/>
    <s v="SI"/>
    <s v="NO"/>
    <x v="1"/>
    <n v="70"/>
    <n v="0.10475580217023805"/>
    <s v="NO"/>
    <n v="1.9827190589451413"/>
    <s v="ATIPICO"/>
    <x v="2610"/>
    <n v="70"/>
    <s v="TRABAJADOR INDEPENDIENTE"/>
    <s v="56+"/>
    <s v="4"/>
  </r>
  <r>
    <n v="3504"/>
    <s v="HOMBRE"/>
    <n v="460800"/>
    <s v="ASALARIADO"/>
    <s v="SECTOR PUBLICO"/>
    <s v="SI"/>
    <s v="NO"/>
    <x v="0"/>
    <n v="60"/>
    <n v="-0.24260591110899116"/>
    <s v="NO"/>
    <n v="1.2769657581737661"/>
    <s v="NO"/>
    <x v="2611"/>
    <n v="60"/>
    <s v="ASALARIADO"/>
    <s v="56+"/>
    <s v="3"/>
  </r>
  <r>
    <n v="3505"/>
    <s v="HOMBRE"/>
    <n v="350402.66"/>
    <s v="ASALARIADO"/>
    <s v="SECTOR PRIVADO"/>
    <s v="SI"/>
    <s v="NO"/>
    <x v="0"/>
    <n v="22"/>
    <n v="-0.37874408474342985"/>
    <s v="NO"/>
    <n v="-1.4048967847574589"/>
    <s v="NO"/>
    <x v="2612"/>
    <n v="22"/>
    <s v="ASALARIADO"/>
    <s v="18-25"/>
    <s v="2"/>
  </r>
  <r>
    <n v="3506"/>
    <s v="HOMBRE"/>
    <n v="915119.76"/>
    <s v="ASALARIADO"/>
    <s v="SECTOR PRIVADO"/>
    <s v="SI"/>
    <s v="NO"/>
    <x v="0"/>
    <n v="37"/>
    <n v="0.31764547150979744"/>
    <s v="NO"/>
    <n v="-0.3462668336003964"/>
    <s v="NO"/>
    <x v="2613"/>
    <n v="37"/>
    <s v="ASALARIADO"/>
    <s v="36-45"/>
    <s v="4"/>
  </r>
  <r>
    <n v="3507"/>
    <s v="MUJER"/>
    <n v="155242.92000000001"/>
    <s v="ASALARIADO"/>
    <s v="SECTOR PRIVADO"/>
    <s v="SI"/>
    <s v="NO"/>
    <x v="0"/>
    <n v="24"/>
    <n v="-0.61940831243742944"/>
    <s v="NO"/>
    <n v="-1.263746124603184"/>
    <s v="NO"/>
    <x v="2614"/>
    <n v="24"/>
    <s v="ASALARIADO"/>
    <s v="18-25"/>
    <s v="1"/>
  </r>
  <r>
    <n v="3508"/>
    <s v="MUJER"/>
    <n v="358973"/>
    <s v="ASALARIADO"/>
    <s v="SECTOR PRIVADO"/>
    <s v="SI"/>
    <s v="NO"/>
    <x v="0"/>
    <n v="24"/>
    <n v="-0.36817543847870843"/>
    <s v="NO"/>
    <n v="-1.263746124603184"/>
    <s v="NO"/>
    <x v="2615"/>
    <n v="24"/>
    <s v="ASALARIADO"/>
    <s v="18-25"/>
    <s v="2"/>
  </r>
  <r>
    <n v="3509"/>
    <s v="HOMBRE"/>
    <n v="15000"/>
    <s v="ASALARIADO"/>
    <s v="SECTOR PRIVADO"/>
    <s v="SI"/>
    <s v="NO"/>
    <x v="0"/>
    <n v="42"/>
    <n v="-0.79235102096610144"/>
    <s v="NO"/>
    <n v="6.6098167852911317E-3"/>
    <s v="NO"/>
    <x v="2616"/>
    <n v="42"/>
    <s v="ASALARIADO"/>
    <s v="36-45"/>
    <s v="1"/>
  </r>
  <r>
    <n v="3510"/>
    <s v="HOMBRE"/>
    <n v="403612.34"/>
    <s v="ASALARIADO"/>
    <s v="SECTOR PRIVADO"/>
    <s v="SI"/>
    <s v="NO"/>
    <x v="0"/>
    <n v="37"/>
    <n v="-0.31312775146155075"/>
    <s v="NO"/>
    <n v="-0.3462668336003964"/>
    <s v="NO"/>
    <x v="2617"/>
    <n v="37"/>
    <s v="ASALARIADO"/>
    <s v="36-45"/>
    <s v="2"/>
  </r>
  <r>
    <n v="3511"/>
    <s v="MUJER"/>
    <n v="702145.6"/>
    <s v="ASALARIADO"/>
    <s v="SECTOR PUBLICO"/>
    <s v="SI"/>
    <s v="NO"/>
    <x v="0"/>
    <n v="35"/>
    <n v="5.5013118468241161E-2"/>
    <s v="NO"/>
    <n v="-0.48741749375467142"/>
    <s v="NO"/>
    <x v="2618"/>
    <n v="35"/>
    <s v="ASALARIADO"/>
    <s v="26-35"/>
    <s v="4"/>
  </r>
  <r>
    <n v="3512"/>
    <s v="HOMBRE"/>
    <n v="540982.97"/>
    <s v="ASALARIADO"/>
    <s v="SECTOR PUBLICO"/>
    <s v="SI"/>
    <s v="NO"/>
    <x v="0"/>
    <n v="29"/>
    <n v="-0.14372705141558748"/>
    <s v="NO"/>
    <n v="-0.91086947421749642"/>
    <s v="NO"/>
    <x v="2619"/>
    <n v="29"/>
    <s v="ASALARIADO"/>
    <s v="26-35"/>
    <s v="3"/>
  </r>
  <r>
    <n v="3513"/>
    <s v="HOMBRE"/>
    <n v="399945.97"/>
    <s v="PENSIONADOS EN SU PROPIO SISTEMA"/>
    <s v="SECTOR PUBLICO"/>
    <s v="SI"/>
    <s v="NO"/>
    <x v="0"/>
    <n v="92"/>
    <n v="-0.31764899187973566"/>
    <s v="NO"/>
    <n v="3.5353763206421664"/>
    <s v="ATIPICO"/>
    <x v="2620"/>
    <n v="92"/>
    <s v="PENSIONADOS EN SU PROPIO SISTEMA"/>
    <s v="56+"/>
    <s v="2"/>
  </r>
  <r>
    <n v="3514"/>
    <s v="HOMBRE"/>
    <n v="470000"/>
    <s v="ASALARIADO"/>
    <s v="SECTOR PRIVADO"/>
    <s v="SI"/>
    <s v="NO"/>
    <x v="0"/>
    <n v="39"/>
    <n v="-0.23126078995447027"/>
    <s v="NO"/>
    <n v="-0.20511617344612137"/>
    <s v="NO"/>
    <x v="2621"/>
    <n v="39"/>
    <s v="ASALARIADO"/>
    <s v="36-45"/>
    <s v="3"/>
  </r>
  <r>
    <n v="3515"/>
    <s v="HOMBRE"/>
    <n v="514062"/>
    <s v="TRABAJADOR INDEPENDIENTE"/>
    <s v="SECTOR PRIVADO"/>
    <s v="SI"/>
    <s v="NO"/>
    <x v="1"/>
    <n v="62"/>
    <n v="-0.17692505861637248"/>
    <s v="NO"/>
    <n v="1.4181164183280413"/>
    <s v="NO"/>
    <x v="2286"/>
    <n v="62"/>
    <s v="TRABAJADOR INDEPENDIENTE"/>
    <s v="56+"/>
    <s v="3"/>
  </r>
  <r>
    <n v="3516"/>
    <s v="MUJER"/>
    <n v="278030"/>
    <s v="CONVENIOS ESPECIALES DE TRABAJADORES INDEPENDIENTES"/>
    <s v="SECTOR PRIVADO"/>
    <s v="SI"/>
    <s v="NO"/>
    <x v="0"/>
    <n v="69"/>
    <n v="-0.46799154082766331"/>
    <s v="NO"/>
    <n v="1.9121437288680037"/>
    <s v="NO"/>
    <x v="20"/>
    <n v="69"/>
    <s v="CONVENIOS ESPECIALES DE TRABAJADORES INDEPENDIENTES"/>
    <s v="56+"/>
    <s v="1"/>
  </r>
  <r>
    <n v="3517"/>
    <s v="MUJER"/>
    <n v="331181"/>
    <s v="TRABAJADOR INDEPENDIENTE"/>
    <s v="SECTOR PRIVADO"/>
    <s v="SI"/>
    <s v="NO"/>
    <x v="0"/>
    <n v="59"/>
    <n v="-0.40244756968810458"/>
    <s v="NO"/>
    <n v="1.2063904280966287"/>
    <s v="NO"/>
    <x v="229"/>
    <n v="59"/>
    <s v="TRABAJADOR INDEPENDIENTE"/>
    <s v="56+"/>
    <s v="2"/>
  </r>
  <r>
    <n v="3518"/>
    <s v="HOMBRE"/>
    <n v="1516000"/>
    <s v="ASALARIADO"/>
    <s v="SECTOR PRIVADO"/>
    <s v="SI"/>
    <s v="NO"/>
    <x v="0"/>
    <n v="32"/>
    <n v="1.05863015870084"/>
    <s v="NO"/>
    <n v="-0.69914348398608395"/>
    <s v="NO"/>
    <x v="2622"/>
    <n v="32"/>
    <s v="ASALARIADO"/>
    <s v="26-35"/>
    <s v="4"/>
  </r>
  <r>
    <n v="3519"/>
    <s v="MUJER"/>
    <n v="298821"/>
    <s v="ASEGURADO VOLUNTARIO"/>
    <s v="SECTOR PRIVADO"/>
    <s v="SI"/>
    <s v="NO"/>
    <x v="0"/>
    <n v="47"/>
    <n v="-0.44235280018378897"/>
    <s v="NO"/>
    <n v="0.35948646717097865"/>
    <s v="NO"/>
    <x v="2623"/>
    <n v="47"/>
    <s v="ASEGURADO VOLUNTARIO"/>
    <s v="46-55"/>
    <s v="1"/>
  </r>
  <r>
    <n v="3520"/>
    <s v="HOMBRE"/>
    <n v="550000"/>
    <s v="ASALARIADO"/>
    <s v="SECTOR PRIVADO"/>
    <s v="SI"/>
    <s v="SI"/>
    <x v="0"/>
    <n v="31"/>
    <n v="-0.13260756252385381"/>
    <s v="NO"/>
    <n v="-0.7697188140632214"/>
    <s v="NO"/>
    <x v="745"/>
    <n v="31"/>
    <s v="ASALARIADO"/>
    <s v="26-35"/>
    <s v="3"/>
  </r>
  <r>
    <n v="3521"/>
    <s v="MUJER"/>
    <n v="1941122"/>
    <s v="ASALARIADO"/>
    <s v="SECTOR PRIVADO"/>
    <s v="SI"/>
    <s v="NO"/>
    <x v="0"/>
    <n v="35"/>
    <n v="1.5828758755978216"/>
    <s v="NO"/>
    <n v="-0.48741749375467142"/>
    <s v="NO"/>
    <x v="2624"/>
    <n v="35"/>
    <s v="ASALARIADO"/>
    <s v="26-35"/>
    <s v="4"/>
  </r>
  <r>
    <n v="3522"/>
    <s v="HOMBRE"/>
    <n v="520421"/>
    <s v="TRABAJADOR INDEPENDIENTE"/>
    <s v="SECTOR PRIVADO"/>
    <s v="SI"/>
    <s v="NO"/>
    <x v="1"/>
    <n v="58"/>
    <n v="-0.16908336020098136"/>
    <s v="NO"/>
    <n v="1.1358150980194912"/>
    <s v="NO"/>
    <x v="2625"/>
    <n v="58"/>
    <s v="TRABAJADOR INDEPENDIENTE"/>
    <s v="56+"/>
    <s v="3"/>
  </r>
  <r>
    <n v="3523"/>
    <s v="MUJER"/>
    <n v="266312.05"/>
    <s v="ASALARIADO"/>
    <s v="SECTOR PRIVADO"/>
    <s v="SI"/>
    <s v="NO"/>
    <x v="0"/>
    <n v="21"/>
    <n v="-0.48244171065729569"/>
    <s v="NO"/>
    <n v="-1.4754721148345964"/>
    <s v="NO"/>
    <x v="2626"/>
    <n v="21"/>
    <s v="ASALARIADO"/>
    <s v="18-25"/>
    <s v="1"/>
  </r>
  <r>
    <n v="3524"/>
    <s v="HOMBRE"/>
    <n v="2743997"/>
    <s v="ASALARIADO"/>
    <s v="SECTOR PRIVADO"/>
    <s v="SI"/>
    <s v="NO"/>
    <x v="0"/>
    <n v="45"/>
    <n v="2.5729535002647741"/>
    <s v="ATIPICO"/>
    <n v="0.21833580701670366"/>
    <s v="NO"/>
    <x v="2627"/>
    <n v="45"/>
    <s v="ASALARIADO"/>
    <s v="36-45"/>
    <s v="4"/>
  </r>
  <r>
    <n v="3525"/>
    <s v="MUJER"/>
    <n v="1125734.83"/>
    <s v="ASALARIADO"/>
    <s v="SECTOR PUBLICO"/>
    <s v="SI"/>
    <s v="NO"/>
    <x v="0"/>
    <n v="47"/>
    <n v="0.57736867652261259"/>
    <s v="NO"/>
    <n v="0.35948646717097865"/>
    <s v="NO"/>
    <x v="2628"/>
    <n v="47"/>
    <s v="ASALARIADO"/>
    <s v="46-55"/>
    <s v="4"/>
  </r>
  <r>
    <n v="3526"/>
    <s v="HOMBRE"/>
    <n v="298270"/>
    <s v="ASALARIADO"/>
    <s v="SECTOR PRIVADO"/>
    <s v="SI"/>
    <s v="NO"/>
    <x v="0"/>
    <n v="25"/>
    <n v="-0.44303227428771735"/>
    <s v="NO"/>
    <n v="-1.1931707945260464"/>
    <s v="NO"/>
    <x v="2629"/>
    <n v="25"/>
    <s v="ASALARIADO"/>
    <s v="18-25"/>
    <s v="1"/>
  </r>
  <r>
    <n v="3527"/>
    <s v="HOMBRE"/>
    <n v="266400"/>
    <s v="ASALARIADO"/>
    <s v="SECTOR PRIVADO"/>
    <s v="SI"/>
    <s v="NO"/>
    <x v="1"/>
    <n v="36"/>
    <n v="-0.48233325376538916"/>
    <s v="NO"/>
    <n v="-0.41684216367753391"/>
    <s v="NO"/>
    <x v="2630"/>
    <n v="36"/>
    <s v="ASALARIADO"/>
    <s v="36-45"/>
    <s v="1"/>
  </r>
  <r>
    <n v="3528"/>
    <s v="HOMBRE"/>
    <n v="297046"/>
    <s v="TRABAJADOR INDEPENDIENTE"/>
    <s v="SECTOR PRIVADO"/>
    <s v="SI"/>
    <s v="NO"/>
    <x v="0"/>
    <n v="57"/>
    <n v="-0.44454166866740574"/>
    <s v="NO"/>
    <n v="1.0652397679423538"/>
    <s v="NO"/>
    <x v="31"/>
    <n v="57"/>
    <s v="TRABAJADOR INDEPENDIENTE"/>
    <s v="56+"/>
    <s v="1"/>
  </r>
  <r>
    <n v="3529"/>
    <s v="HOMBRE"/>
    <n v="103000"/>
    <s v="ASALARIADO"/>
    <s v="SECTOR PRIVADO"/>
    <s v="SI"/>
    <s v="SI"/>
    <x v="1"/>
    <n v="37"/>
    <n v="-0.68383247079242326"/>
    <s v="NO"/>
    <n v="-0.3462668336003964"/>
    <s v="NO"/>
    <x v="2631"/>
    <n v="37"/>
    <s v="ASALARIADO"/>
    <s v="36-45"/>
    <s v="1"/>
  </r>
  <r>
    <n v="3530"/>
    <s v="HOMBRE"/>
    <n v="746762"/>
    <s v="ASALARIADO"/>
    <s v="SECTOR PUBLICO"/>
    <s v="SI"/>
    <s v="NO"/>
    <x v="0"/>
    <n v="33"/>
    <n v="0.11003251667243315"/>
    <s v="NO"/>
    <n v="-0.62856815390894638"/>
    <s v="NO"/>
    <x v="2632"/>
    <n v="33"/>
    <s v="ASALARIADO"/>
    <s v="26-35"/>
    <s v="4"/>
  </r>
  <r>
    <n v="3531"/>
    <s v="HOMBRE"/>
    <n v="312000"/>
    <s v="ASALARIADO"/>
    <s v="SECTOR PRIVADO"/>
    <s v="SI"/>
    <s v="NO"/>
    <x v="1"/>
    <n v="39"/>
    <n v="-0.42610091412993778"/>
    <s v="NO"/>
    <n v="-0.20511617344612137"/>
    <s v="NO"/>
    <x v="2633"/>
    <n v="39"/>
    <s v="ASALARIADO"/>
    <s v="36-45"/>
    <s v="2"/>
  </r>
  <r>
    <n v="3532"/>
    <s v="MUJER"/>
    <n v="302470"/>
    <s v="ASEGURADO VOLUNTARIO"/>
    <s v="SECTOR PRIVADO"/>
    <s v="SI"/>
    <s v="SI"/>
    <x v="0"/>
    <n v="28"/>
    <n v="-0.43785297984760996"/>
    <s v="NO"/>
    <n v="-0.98144480429463388"/>
    <s v="NO"/>
    <x v="793"/>
    <n v="28"/>
    <s v="ASEGURADO VOLUNTARIO"/>
    <s v="26-35"/>
    <s v="2"/>
  </r>
  <r>
    <n v="3533"/>
    <s v="HOMBRE"/>
    <n v="242811.62"/>
    <s v="PENSIONADOS EN SU PROPIO SISTEMA"/>
    <s v="SECTOR PUBLICO"/>
    <s v="SI"/>
    <s v="NO"/>
    <x v="0"/>
    <n v="67"/>
    <n v="-0.51142162647613676"/>
    <s v="NO"/>
    <n v="1.7709930687137287"/>
    <s v="NO"/>
    <x v="2634"/>
    <n v="67"/>
    <s v="PENSIONADOS EN SU PROPIO SISTEMA"/>
    <s v="56+"/>
    <s v="1"/>
  </r>
  <r>
    <n v="3534"/>
    <s v="MUJER"/>
    <n v="510544"/>
    <s v="ASALARIADO"/>
    <s v="SECTOR PRIVADO"/>
    <s v="SI"/>
    <s v="NO"/>
    <x v="0"/>
    <n v="39"/>
    <n v="-0.18126333429263386"/>
    <s v="NO"/>
    <n v="-0.20511617344612137"/>
    <s v="NO"/>
    <x v="2635"/>
    <n v="39"/>
    <s v="ASALARIADO"/>
    <s v="36-45"/>
    <s v="3"/>
  </r>
  <r>
    <n v="3535"/>
    <s v="HOMBRE"/>
    <n v="639148"/>
    <s v="TRABAJADOR INDEPENDIENTE"/>
    <s v="SECTOR PRIVADO"/>
    <s v="SI"/>
    <s v="NO"/>
    <x v="0"/>
    <n v="73"/>
    <n v="-2.2673338536546354E-2"/>
    <s v="NO"/>
    <n v="2.1944450491765539"/>
    <s v="ATIPICO"/>
    <x v="191"/>
    <n v="73"/>
    <s v="TRABAJADOR INDEPENDIENTE"/>
    <s v="56+"/>
    <s v="3"/>
  </r>
  <r>
    <n v="3536"/>
    <s v="HOMBRE"/>
    <n v="417679"/>
    <s v="TRABAJADOR INDEPENDIENTE"/>
    <s v="SECTOR PRIVADO"/>
    <s v="SI"/>
    <s v="NO"/>
    <x v="1"/>
    <n v="47"/>
    <n v="-0.29578123385943633"/>
    <s v="NO"/>
    <n v="0.35948646717097865"/>
    <s v="NO"/>
    <x v="2636"/>
    <n v="47"/>
    <s v="TRABAJADOR INDEPENDIENTE"/>
    <s v="46-55"/>
    <s v="3"/>
  </r>
  <r>
    <n v="3537"/>
    <s v="MUJER"/>
    <n v="283144"/>
    <s v="ASALARIADO"/>
    <s v="SECTOR PRIVADO"/>
    <s v="SI"/>
    <s v="NO"/>
    <x v="0"/>
    <n v="38"/>
    <n v="-0.46168513326416116"/>
    <s v="NO"/>
    <n v="-0.27569150352325889"/>
    <s v="NO"/>
    <x v="2637"/>
    <n v="38"/>
    <s v="ASALARIADO"/>
    <s v="36-45"/>
    <s v="1"/>
  </r>
  <r>
    <n v="3538"/>
    <s v="HOMBRE"/>
    <n v="468729"/>
    <s v="ASALARIADO"/>
    <s v="SECTOR PUBLICO"/>
    <s v="SI"/>
    <s v="NO"/>
    <x v="0"/>
    <n v="39"/>
    <n v="-0.23282814310527419"/>
    <s v="NO"/>
    <n v="-0.20511617344612137"/>
    <s v="NO"/>
    <x v="2638"/>
    <n v="39"/>
    <s v="ASALARIADO"/>
    <s v="36-45"/>
    <s v="3"/>
  </r>
  <r>
    <n v="3539"/>
    <s v="HOMBRE"/>
    <n v="413858.99"/>
    <s v="ASALARIADO"/>
    <s v="SECTOR PRIVADO"/>
    <s v="SI"/>
    <s v="NO"/>
    <x v="1"/>
    <n v="60"/>
    <n v="-0.30049193780090172"/>
    <s v="NO"/>
    <n v="1.2769657581737661"/>
    <s v="NO"/>
    <x v="2639"/>
    <n v="60"/>
    <s v="ASALARIADO"/>
    <s v="56+"/>
    <s v="3"/>
  </r>
  <r>
    <n v="3540"/>
    <s v="HOMBRE"/>
    <n v="585136.5"/>
    <s v="ASALARIADO"/>
    <s v="SECTOR PUBLICO"/>
    <s v="SI"/>
    <s v="NO"/>
    <x v="0"/>
    <n v="30"/>
    <n v="-8.9278448453655609E-2"/>
    <s v="NO"/>
    <n v="-0.84029414414035897"/>
    <s v="NO"/>
    <x v="2640"/>
    <n v="30"/>
    <s v="ASALARIADO"/>
    <s v="26-35"/>
    <s v="3"/>
  </r>
  <r>
    <n v="3541"/>
    <s v="MUJER"/>
    <n v="11900"/>
    <s v="ASALARIADO"/>
    <s v="SECTOR PRIVADO"/>
    <s v="SI"/>
    <s v="NO"/>
    <x v="0"/>
    <n v="45"/>
    <n v="-0.79617383352903781"/>
    <s v="NO"/>
    <n v="0.21833580701670366"/>
    <s v="NO"/>
    <x v="2641"/>
    <n v="45"/>
    <s v="ASALARIADO"/>
    <s v="36-45"/>
    <s v="1"/>
  </r>
  <r>
    <n v="3542"/>
    <s v="HOMBRE"/>
    <n v="371501"/>
    <s v="ASALARIADO"/>
    <s v="SECTOR PRIVADO"/>
    <s v="SI"/>
    <s v="SI"/>
    <x v="0"/>
    <n v="59"/>
    <n v="-0.35272634306307393"/>
    <s v="NO"/>
    <n v="1.2063904280966287"/>
    <s v="NO"/>
    <x v="2642"/>
    <n v="59"/>
    <s v="ASALARIADO"/>
    <s v="56+"/>
    <s v="2"/>
  </r>
  <r>
    <n v="3543"/>
    <s v="HOMBRE"/>
    <n v="639148"/>
    <s v="TRABAJADOR INDEPENDIENTE"/>
    <s v="SECTOR PRIVADO"/>
    <s v="SI"/>
    <s v="NO"/>
    <x v="1"/>
    <n v="66"/>
    <n v="-2.2673338536546354E-2"/>
    <s v="NO"/>
    <n v="1.7004177386365913"/>
    <s v="NO"/>
    <x v="191"/>
    <n v="66"/>
    <s v="TRABAJADOR INDEPENDIENTE"/>
    <s v="56+"/>
    <s v="3"/>
  </r>
  <r>
    <n v="3544"/>
    <s v="MUJER"/>
    <n v="707308.6"/>
    <s v="ASALARIADO"/>
    <s v="SECTOR PRIVADO"/>
    <s v="SI"/>
    <s v="NO"/>
    <x v="0"/>
    <n v="36"/>
    <n v="6.1379951133544573E-2"/>
    <s v="NO"/>
    <n v="-0.41684216367753391"/>
    <s v="NO"/>
    <x v="2643"/>
    <n v="36"/>
    <s v="ASALARIADO"/>
    <s v="36-45"/>
    <s v="4"/>
  </r>
  <r>
    <n v="3545"/>
    <s v="HOMBRE"/>
    <n v="573826"/>
    <s v="ASEGURADO VOLUNTARIO"/>
    <s v="SECTOR PRIVADO"/>
    <s v="SI"/>
    <s v="SI"/>
    <x v="0"/>
    <n v="38"/>
    <n v="-0.10322616506433047"/>
    <s v="NO"/>
    <n v="-0.27569150352325889"/>
    <s v="NO"/>
    <x v="1147"/>
    <n v="38"/>
    <s v="ASEGURADO VOLUNTARIO"/>
    <s v="36-45"/>
    <s v="3"/>
  </r>
  <r>
    <n v="3546"/>
    <s v="MUJER"/>
    <n v="1355000"/>
    <s v="ASALARIADO"/>
    <s v="SECTOR PRIVADO"/>
    <s v="SI"/>
    <s v="NO"/>
    <x v="0"/>
    <n v="43"/>
    <n v="0.86009053849672434"/>
    <s v="NO"/>
    <n v="7.7185146862428639E-2"/>
    <s v="NO"/>
    <x v="2644"/>
    <n v="43"/>
    <s v="ASALARIADO"/>
    <s v="36-45"/>
    <s v="4"/>
  </r>
  <r>
    <n v="3547"/>
    <s v="MUJER"/>
    <n v="1414474"/>
    <s v="PENSIONADOS EN SU PROPIO SISTEMA"/>
    <s v="SECTOR PUBLICO"/>
    <s v="SI"/>
    <s v="NO"/>
    <x v="0"/>
    <n v="56"/>
    <n v="0.9334318140993304"/>
    <s v="NO"/>
    <n v="0.99466443786521619"/>
    <s v="NO"/>
    <x v="2645"/>
    <n v="56"/>
    <s v="PENSIONADOS EN SU PROPIO SISTEMA"/>
    <s v="56+"/>
    <s v="4"/>
  </r>
  <r>
    <n v="3548"/>
    <s v="HOMBRE"/>
    <n v="297280"/>
    <s v="ASEGURADO VOLUNTARIO"/>
    <s v="SECTOR PRIVADO"/>
    <s v="SI"/>
    <s v="NO"/>
    <x v="0"/>
    <n v="64"/>
    <n v="-0.44425310797717121"/>
    <s v="NO"/>
    <n v="1.5592670784823162"/>
    <s v="NO"/>
    <x v="2646"/>
    <n v="64"/>
    <s v="ASEGURADO VOLUNTARIO"/>
    <s v="56+"/>
    <s v="1"/>
  </r>
  <r>
    <n v="3549"/>
    <s v="MUJER"/>
    <n v="542430"/>
    <s v="ASALARIADO"/>
    <s v="SECTOR PRIVADO"/>
    <s v="SI"/>
    <s v="NO"/>
    <x v="0"/>
    <n v="29"/>
    <n v="-0.1419426241694759"/>
    <s v="NO"/>
    <n v="-0.91086947421749642"/>
    <s v="NO"/>
    <x v="2647"/>
    <n v="29"/>
    <s v="ASALARIADO"/>
    <s v="26-35"/>
    <s v="3"/>
  </r>
  <r>
    <n v="3550"/>
    <s v="HOMBRE"/>
    <n v="1186247.24"/>
    <s v="ASALARIADO"/>
    <s v="SECTOR PRIVADO"/>
    <s v="SI"/>
    <s v="NO"/>
    <x v="0"/>
    <n v="58"/>
    <n v="0.6519904833489214"/>
    <s v="NO"/>
    <n v="1.1358150980194912"/>
    <s v="NO"/>
    <x v="2648"/>
    <n v="58"/>
    <s v="ASALARIADO"/>
    <s v="56+"/>
    <s v="4"/>
  </r>
  <r>
    <n v="3551"/>
    <s v="MUJER"/>
    <n v="495975"/>
    <s v="TRABAJADOR INDEPENDIENTE"/>
    <s v="SECTOR PRIVADO"/>
    <s v="SI"/>
    <s v="NO"/>
    <x v="1"/>
    <n v="56"/>
    <n v="-0.19922932017309197"/>
    <s v="NO"/>
    <n v="0.99466443786521619"/>
    <s v="NO"/>
    <x v="2649"/>
    <n v="56"/>
    <s v="TRABAJADOR INDEPENDIENTE"/>
    <s v="56+"/>
    <s v="3"/>
  </r>
  <r>
    <n v="3552"/>
    <s v="HOMBRE"/>
    <n v="490122"/>
    <s v="TRABAJADOR INDEPENDIENTE"/>
    <s v="SECTOR PRIVADO"/>
    <s v="SI"/>
    <s v="SI"/>
    <x v="1"/>
    <n v="45"/>
    <n v="-0.20644703692498445"/>
    <s v="NO"/>
    <n v="0.21833580701670366"/>
    <s v="NO"/>
    <x v="2253"/>
    <n v="45"/>
    <s v="TRABAJADOR INDEPENDIENTE"/>
    <s v="36-45"/>
    <s v="3"/>
  </r>
  <r>
    <n v="3553"/>
    <s v="MUJER"/>
    <n v="358000"/>
    <s v="ASALARIADO"/>
    <s v="SECTOR PRIVADO"/>
    <s v="SI"/>
    <s v="NO"/>
    <x v="1"/>
    <n v="35"/>
    <n v="-0.36937530835733334"/>
    <s v="NO"/>
    <n v="-0.48741749375467142"/>
    <s v="NO"/>
    <x v="2125"/>
    <n v="35"/>
    <s v="ASALARIADO"/>
    <s v="26-35"/>
    <s v="2"/>
  </r>
  <r>
    <n v="3554"/>
    <s v="MUJER"/>
    <n v="233615"/>
    <s v="ASALARIADO"/>
    <s v="SECTOR PRIVADO"/>
    <s v="SI"/>
    <s v="NO"/>
    <x v="0"/>
    <n v="20"/>
    <n v="-0.52276257953179872"/>
    <s v="NO"/>
    <n v="-1.5460474449117341"/>
    <s v="NO"/>
    <x v="2650"/>
    <n v="20"/>
    <s v="ASALARIADO"/>
    <s v="18-25"/>
    <s v="1"/>
  </r>
  <r>
    <n v="3555"/>
    <s v="HOMBRE"/>
    <n v="540287.05000000005"/>
    <s v="ASALARIADO"/>
    <s v="SECTOR PRIVADO"/>
    <s v="SI"/>
    <s v="NO"/>
    <x v="0"/>
    <n v="40"/>
    <n v="-0.14458523584100633"/>
    <s v="NO"/>
    <n v="-0.13454084336898386"/>
    <s v="NO"/>
    <x v="2651"/>
    <n v="40"/>
    <s v="ASALARIADO"/>
    <s v="36-45"/>
    <s v="3"/>
  </r>
  <r>
    <n v="3556"/>
    <s v="MUJER"/>
    <n v="862543.82"/>
    <s v="ASALARIADO"/>
    <s v="SECTOR PUBLICO"/>
    <s v="SI"/>
    <s v="NO"/>
    <x v="0"/>
    <n v="37"/>
    <n v="0.25281064443231682"/>
    <s v="NO"/>
    <n v="-0.3462668336003964"/>
    <s v="NO"/>
    <x v="2652"/>
    <n v="37"/>
    <s v="ASALARIADO"/>
    <s v="36-45"/>
    <s v="4"/>
  </r>
  <r>
    <n v="3557"/>
    <s v="HOMBRE"/>
    <n v="331181"/>
    <s v="TRABAJADOR INDEPENDIENTE"/>
    <s v="SECTOR PRIVADO"/>
    <s v="SI"/>
    <s v="NO"/>
    <x v="1"/>
    <n v="51"/>
    <n v="-0.40244756968810458"/>
    <s v="NO"/>
    <n v="0.64178778747952869"/>
    <s v="NO"/>
    <x v="229"/>
    <n v="51"/>
    <s v="TRABAJADOR INDEPENDIENTE"/>
    <s v="46-55"/>
    <s v="2"/>
  </r>
  <r>
    <n v="3558"/>
    <s v="MUJER"/>
    <n v="4805416.75"/>
    <s v="ASALARIADO"/>
    <s v="SECTOR PUBLICO"/>
    <s v="SI"/>
    <s v="NO"/>
    <x v="0"/>
    <n v="60"/>
    <n v="5.1150248930987052"/>
    <s v="ATIPICO"/>
    <n v="1.2769657581737661"/>
    <s v="NO"/>
    <x v="2653"/>
    <n v="60"/>
    <s v="ASALARIADO"/>
    <s v="56+"/>
    <s v="4"/>
  </r>
  <r>
    <n v="3559"/>
    <s v="HOMBRE"/>
    <n v="857231"/>
    <s v="ASALARIADO"/>
    <s v="SECTOR PRIVADO"/>
    <s v="SI"/>
    <s v="NO"/>
    <x v="0"/>
    <n v="35"/>
    <n v="0.24625905893534278"/>
    <s v="NO"/>
    <n v="-0.48741749375467142"/>
    <s v="NO"/>
    <x v="2654"/>
    <n v="35"/>
    <s v="ASALARIADO"/>
    <s v="26-35"/>
    <s v="4"/>
  </r>
  <r>
    <n v="3560"/>
    <s v="MUJER"/>
    <n v="297050"/>
    <s v="ASEGURADO VOLUNTARIO"/>
    <s v="SECTOR PRIVADO"/>
    <s v="NO"/>
    <s v="NO"/>
    <x v="1"/>
    <n v="27"/>
    <n v="-0.44453673600603422"/>
    <s v="NO"/>
    <n v="-1.0520201343717714"/>
    <s v="NO"/>
    <x v="144"/>
    <n v="27"/>
    <s v="ASEGURADO VOLUNTARIO"/>
    <s v="26-35"/>
    <s v="1"/>
  </r>
  <r>
    <n v="3561"/>
    <s v="MUJER"/>
    <n v="541045"/>
    <s v="ASALARIADO"/>
    <s v="SECTOR PRIVADO"/>
    <s v="SI"/>
    <s v="NO"/>
    <x v="0"/>
    <n v="28"/>
    <n v="-0.14365055816936845"/>
    <s v="NO"/>
    <n v="-0.98144480429463388"/>
    <s v="NO"/>
    <x v="2655"/>
    <n v="28"/>
    <s v="ASALARIADO"/>
    <s v="26-35"/>
    <s v="3"/>
  </r>
  <r>
    <n v="3562"/>
    <s v="HOMBRE"/>
    <n v="623822"/>
    <s v="ASALARIADO"/>
    <s v="SECTOR PRIVADO"/>
    <s v="SI"/>
    <s v="NO"/>
    <x v="0"/>
    <n v="27"/>
    <n v="-4.1572830581566703E-2"/>
    <s v="NO"/>
    <n v="-1.0520201343717714"/>
    <s v="NO"/>
    <x v="2656"/>
    <n v="27"/>
    <s v="ASALARIADO"/>
    <s v="26-35"/>
    <s v="3"/>
  </r>
  <r>
    <n v="3563"/>
    <s v="HOMBRE"/>
    <n v="476987"/>
    <s v="TRABAJADOR INDEPENDIENTE"/>
    <s v="SECTOR PRIVADO"/>
    <s v="SI"/>
    <s v="NO"/>
    <x v="0"/>
    <n v="52"/>
    <n v="-0.2226446637037488"/>
    <s v="NO"/>
    <n v="0.71236311755666615"/>
    <s v="NO"/>
    <x v="2657"/>
    <n v="52"/>
    <s v="TRABAJADOR INDEPENDIENTE"/>
    <s v="46-55"/>
    <s v="3"/>
  </r>
  <r>
    <n v="3564"/>
    <s v="HOMBRE"/>
    <n v="1976257"/>
    <s v="ASALARIADO"/>
    <s v="SECTOR PUBLICO"/>
    <s v="SI"/>
    <s v="NO"/>
    <x v="0"/>
    <n v="56"/>
    <n v="1.6262031399200054"/>
    <s v="NO"/>
    <n v="0.99466443786521619"/>
    <s v="NO"/>
    <x v="2658"/>
    <n v="56"/>
    <s v="ASALARIADO"/>
    <s v="56+"/>
    <s v="4"/>
  </r>
  <r>
    <n v="3565"/>
    <s v="MUJER"/>
    <n v="361783"/>
    <s v="ASEGURADO VOLUNTARIO"/>
    <s v="SECTOR PRIVADO"/>
    <s v="SI"/>
    <s v="NO"/>
    <x v="1"/>
    <n v="52"/>
    <n v="-0.36471024386520806"/>
    <s v="NO"/>
    <n v="0.71236311755666615"/>
    <s v="NO"/>
    <x v="2659"/>
    <n v="52"/>
    <s v="ASEGURADO VOLUNTARIO"/>
    <s v="46-55"/>
    <s v="2"/>
  </r>
  <r>
    <n v="3566"/>
    <s v="HOMBRE"/>
    <n v="279985.18"/>
    <s v="ASALARIADO"/>
    <s v="SECTOR PRIVADO"/>
    <s v="SI"/>
    <s v="NO"/>
    <x v="0"/>
    <n v="37"/>
    <n v="-0.46558048061256591"/>
    <s v="NO"/>
    <n v="-0.3462668336003964"/>
    <s v="NO"/>
    <x v="2660"/>
    <n v="37"/>
    <s v="ASALARIADO"/>
    <s v="36-45"/>
    <s v="1"/>
  </r>
  <r>
    <n v="3567"/>
    <s v="HOMBRE"/>
    <n v="380000"/>
    <s v="ASALARIADO"/>
    <s v="SECTOR PRIVADO"/>
    <s v="SI"/>
    <s v="NO"/>
    <x v="0"/>
    <n v="32"/>
    <n v="-0.34224567081391377"/>
    <s v="NO"/>
    <n v="-0.69914348398608395"/>
    <s v="NO"/>
    <x v="881"/>
    <n v="32"/>
    <s v="ASALARIADO"/>
    <s v="26-35"/>
    <s v="2"/>
  </r>
  <r>
    <n v="3568"/>
    <s v="HOMBRE"/>
    <n v="4102647.12"/>
    <s v="ASALARIADO"/>
    <s v="SECTOR PRIVADO"/>
    <s v="SI"/>
    <s v="NO"/>
    <x v="0"/>
    <n v="34"/>
    <n v="4.2483937413522037"/>
    <s v="ATIPICO"/>
    <n v="-0.55799282383180893"/>
    <s v="NO"/>
    <x v="2661"/>
    <n v="34"/>
    <s v="ASALARIADO"/>
    <s v="26-35"/>
    <s v="4"/>
  </r>
  <r>
    <n v="3569"/>
    <s v="MUJER"/>
    <n v="413618.8"/>
    <s v="ASALARIADO"/>
    <s v="SECTOR PRIVADO"/>
    <s v="SI"/>
    <s v="NO"/>
    <x v="0"/>
    <n v="35"/>
    <n v="-0.30078813178460867"/>
    <s v="NO"/>
    <n v="-0.48741749375467142"/>
    <s v="NO"/>
    <x v="2662"/>
    <n v="35"/>
    <s v="ASALARIADO"/>
    <s v="26-35"/>
    <s v="3"/>
  </r>
  <r>
    <n v="3570"/>
    <s v="HOMBRE"/>
    <n v="295477"/>
    <s v="ASALARIADO"/>
    <s v="SECTOR PUBLICO"/>
    <s v="SI"/>
    <s v="NO"/>
    <x v="0"/>
    <n v="28"/>
    <n v="-0.44647650509038872"/>
    <s v="NO"/>
    <n v="-0.98144480429463388"/>
    <s v="NO"/>
    <x v="2663"/>
    <n v="28"/>
    <s v="ASALARIADO"/>
    <s v="26-35"/>
    <s v="1"/>
  </r>
  <r>
    <n v="3571"/>
    <s v="HOMBRE"/>
    <n v="300018"/>
    <s v="TRABAJADOR INDEPENDIENTE"/>
    <s v="SECTOR PRIVADO"/>
    <s v="SI"/>
    <s v="NO"/>
    <x v="0"/>
    <n v="61"/>
    <n v="-0.44087670126835837"/>
    <s v="NO"/>
    <n v="1.3475410882509038"/>
    <s v="NO"/>
    <x v="93"/>
    <n v="61"/>
    <s v="TRABAJADOR INDEPENDIENTE"/>
    <s v="56+"/>
    <s v="2"/>
  </r>
  <r>
    <n v="3572"/>
    <s v="HOMBRE"/>
    <n v="1700000"/>
    <s v="ASALARIADO"/>
    <s v="SECTOR PRIVADO"/>
    <s v="SI"/>
    <s v="NO"/>
    <x v="0"/>
    <n v="45"/>
    <n v="1.2855325817912577"/>
    <s v="NO"/>
    <n v="0.21833580701670366"/>
    <s v="NO"/>
    <x v="2664"/>
    <n v="45"/>
    <s v="ASALARIADO"/>
    <s v="36-45"/>
    <s v="4"/>
  </r>
  <r>
    <n v="3573"/>
    <s v="MUJER"/>
    <n v="1260977.05"/>
    <s v="ASALARIADO"/>
    <s v="SECTOR PUBLICO"/>
    <s v="SI"/>
    <s v="NO"/>
    <x v="0"/>
    <n v="38"/>
    <n v="0.74414469512113091"/>
    <s v="NO"/>
    <n v="-0.27569150352325889"/>
    <s v="NO"/>
    <x v="2665"/>
    <n v="38"/>
    <s v="ASALARIADO"/>
    <s v="36-45"/>
    <s v="4"/>
  </r>
  <r>
    <n v="3574"/>
    <s v="HOMBRE"/>
    <n v="885053.25"/>
    <s v="ASALARIADO"/>
    <s v="SECTOR PUBLICO"/>
    <s v="SI"/>
    <s v="NO"/>
    <x v="0"/>
    <n v="35"/>
    <n v="0.28056849339636114"/>
    <s v="NO"/>
    <n v="-0.48741749375467142"/>
    <s v="NO"/>
    <x v="2666"/>
    <n v="35"/>
    <s v="ASALARIADO"/>
    <s v="26-35"/>
    <s v="4"/>
  </r>
  <r>
    <n v="3575"/>
    <s v="MUJER"/>
    <n v="722010.7"/>
    <s v="ASALARIADO"/>
    <s v="SECTOR PUBLICO"/>
    <s v="SI"/>
    <s v="NO"/>
    <x v="0"/>
    <n v="36"/>
    <n v="7.951007132114038E-2"/>
    <s v="NO"/>
    <n v="-0.41684216367753391"/>
    <s v="NO"/>
    <x v="2667"/>
    <n v="36"/>
    <s v="ASALARIADO"/>
    <s v="36-45"/>
    <s v="4"/>
  </r>
  <r>
    <n v="3576"/>
    <s v="HOMBRE"/>
    <n v="413166"/>
    <s v="ASALARIADO"/>
    <s v="SECTOR PRIVADO"/>
    <s v="SI"/>
    <s v="NO"/>
    <x v="0"/>
    <n v="49"/>
    <n v="-0.301346509051866"/>
    <s v="NO"/>
    <n v="0.50063712732525367"/>
    <s v="NO"/>
    <x v="2668"/>
    <n v="49"/>
    <s v="ASALARIADO"/>
    <s v="46-55"/>
    <s v="3"/>
  </r>
  <r>
    <n v="3577"/>
    <s v="MUJER"/>
    <n v="356455"/>
    <s v="TRABAJADOR INDEPENDIENTE"/>
    <s v="SECTOR PRIVADO"/>
    <s v="SI"/>
    <s v="SI"/>
    <x v="1"/>
    <n v="52"/>
    <n v="-0.37128054881208711"/>
    <s v="NO"/>
    <n v="0.71236311755666615"/>
    <s v="NO"/>
    <x v="301"/>
    <n v="52"/>
    <s v="TRABAJADOR INDEPENDIENTE"/>
    <s v="46-55"/>
    <s v="2"/>
  </r>
  <r>
    <n v="3578"/>
    <s v="MUJER"/>
    <n v="300000"/>
    <s v="ASALARIADO"/>
    <s v="SECTOR PRIVADO"/>
    <s v="SI"/>
    <s v="SI"/>
    <x v="0"/>
    <n v="41"/>
    <n v="-0.44089889824453027"/>
    <s v="NO"/>
    <n v="-6.3965513291846368E-2"/>
    <s v="NO"/>
    <x v="51"/>
    <n v="41"/>
    <s v="ASALARIADO"/>
    <s v="36-45"/>
    <s v="2"/>
  </r>
  <r>
    <n v="3579"/>
    <s v="MUJER"/>
    <n v="1642647"/>
    <s v="PENSIONADOS EN SU PROPIO SISTEMA"/>
    <s v="SECTOR PUBLICO"/>
    <s v="SI"/>
    <s v="NO"/>
    <x v="0"/>
    <n v="59"/>
    <n v="1.2148068498809059"/>
    <s v="NO"/>
    <n v="1.2063904280966287"/>
    <s v="NO"/>
    <x v="2669"/>
    <n v="59"/>
    <s v="PENSIONADOS EN SU PROPIO SISTEMA"/>
    <s v="56+"/>
    <s v="4"/>
  </r>
  <r>
    <n v="3580"/>
    <s v="HOMBRE"/>
    <n v="200000"/>
    <s v="ASALARIADO"/>
    <s v="SECTOR PRIVADO"/>
    <s v="SI"/>
    <s v="NO"/>
    <x v="1"/>
    <n v="30"/>
    <n v="-0.56421543253280082"/>
    <s v="NO"/>
    <n v="-0.84029414414035897"/>
    <s v="NO"/>
    <x v="358"/>
    <n v="30"/>
    <s v="ASALARIADO"/>
    <s v="26-35"/>
    <s v="1"/>
  </r>
  <r>
    <n v="3581"/>
    <s v="HOMBRE"/>
    <n v="278030"/>
    <s v="CONVENIOS ESPECIALES DE TRABAJADORES INDEPENDIENTES"/>
    <s v="SECTOR PRIVADO"/>
    <s v="SI"/>
    <s v="NO"/>
    <x v="0"/>
    <n v="35"/>
    <n v="-0.46799154082766331"/>
    <s v="NO"/>
    <n v="-0.48741749375467142"/>
    <s v="NO"/>
    <x v="20"/>
    <n v="35"/>
    <s v="CONVENIOS ESPECIALES DE TRABAJADORES INDEPENDIENTES"/>
    <s v="26-35"/>
    <s v="1"/>
  </r>
  <r>
    <n v="3582"/>
    <s v="HOMBRE"/>
    <n v="1184243"/>
    <s v="ASALARIADO"/>
    <s v="SECTOR PUBLICO"/>
    <s v="SI"/>
    <s v="NO"/>
    <x v="1"/>
    <n v="37"/>
    <n v="0.6495189240421021"/>
    <s v="NO"/>
    <n v="-0.3462668336003964"/>
    <s v="NO"/>
    <x v="2670"/>
    <n v="37"/>
    <s v="ASALARIADO"/>
    <s v="36-45"/>
    <s v="4"/>
  </r>
  <r>
    <n v="3583"/>
    <s v="MUJER"/>
    <n v="1586732.18"/>
    <s v="ASALARIADO"/>
    <s v="SECTOR PUBLICO"/>
    <s v="SI"/>
    <s v="NO"/>
    <x v="0"/>
    <n v="70"/>
    <n v="1.1458546317033811"/>
    <s v="NO"/>
    <n v="1.9827190589451413"/>
    <s v="ATIPICO"/>
    <x v="2671"/>
    <n v="70"/>
    <s v="ASALARIADO"/>
    <s v="56+"/>
    <s v="4"/>
  </r>
  <r>
    <n v="3584"/>
    <s v="HOMBRE"/>
    <n v="100000"/>
    <s v="ASALARIADO"/>
    <s v="SECTOR PRIVADO"/>
    <s v="SI"/>
    <s v="NO"/>
    <x v="1"/>
    <n v="41"/>
    <n v="-0.68753196682107143"/>
    <s v="NO"/>
    <n v="-6.3965513291846368E-2"/>
    <s v="NO"/>
    <x v="1744"/>
    <n v="41"/>
    <s v="ASALARIADO"/>
    <s v="36-45"/>
    <s v="1"/>
  </r>
  <r>
    <n v="3585"/>
    <s v="HOMBRE"/>
    <n v="1198242.1599999999"/>
    <s v="ASALARIADO"/>
    <s v="SECTOR PRIVADO"/>
    <s v="SI"/>
    <s v="NO"/>
    <x v="0"/>
    <n v="28"/>
    <n v="0.66678220298357194"/>
    <s v="NO"/>
    <n v="-0.98144480429463388"/>
    <s v="NO"/>
    <x v="2672"/>
    <n v="28"/>
    <s v="ASALARIADO"/>
    <s v="26-35"/>
    <s v="4"/>
  </r>
  <r>
    <n v="3586"/>
    <s v="HOMBRE"/>
    <n v="470162.5"/>
    <s v="ASALARIADO"/>
    <s v="SECTOR PRIVADO"/>
    <s v="SI"/>
    <s v="NO"/>
    <x v="0"/>
    <n v="43"/>
    <n v="-0.23106040058625182"/>
    <s v="NO"/>
    <n v="7.7185146862428639E-2"/>
    <s v="NO"/>
    <x v="2673"/>
    <n v="43"/>
    <s v="ASALARIADO"/>
    <s v="36-45"/>
    <s v="3"/>
  </r>
  <r>
    <n v="3587"/>
    <s v="HOMBRE"/>
    <n v="300018"/>
    <s v="TRABAJADOR INDEPENDIENTE"/>
    <s v="SECTOR PRIVADO"/>
    <s v="SI"/>
    <s v="NO"/>
    <x v="1"/>
    <n v="51"/>
    <n v="-0.44087670126835837"/>
    <s v="NO"/>
    <n v="0.64178778747952869"/>
    <s v="NO"/>
    <x v="93"/>
    <n v="51"/>
    <s v="TRABAJADOR INDEPENDIENTE"/>
    <s v="46-55"/>
    <s v="2"/>
  </r>
  <r>
    <n v="3588"/>
    <s v="MUJER"/>
    <n v="671005"/>
    <s v="ASALARIADO"/>
    <s v="SECTOR PRIVADO"/>
    <s v="SI"/>
    <s v="NO"/>
    <x v="1"/>
    <n v="30"/>
    <n v="1.6611609791668005E-2"/>
    <s v="NO"/>
    <n v="-0.84029414414035897"/>
    <s v="NO"/>
    <x v="2674"/>
    <n v="30"/>
    <s v="ASALARIADO"/>
    <s v="26-35"/>
    <s v="3"/>
  </r>
  <r>
    <n v="3589"/>
    <s v="HOMBRE"/>
    <n v="278030"/>
    <s v="CONVENIOS ESPECIALES DE TRABAJADORES INDEPENDIENTES"/>
    <s v="SECTOR PRIVADO"/>
    <s v="SI"/>
    <s v="NO"/>
    <x v="0"/>
    <n v="50"/>
    <n v="-0.46799154082766331"/>
    <s v="NO"/>
    <n v="0.57121245740239113"/>
    <s v="NO"/>
    <x v="20"/>
    <n v="50"/>
    <s v="CONVENIOS ESPECIALES DE TRABAJADORES INDEPENDIENTES"/>
    <s v="46-55"/>
    <s v="1"/>
  </r>
  <r>
    <n v="3590"/>
    <s v="HOMBRE"/>
    <n v="4039119.56"/>
    <s v="ASALARIADO"/>
    <s v="SECTOR PUBLICO"/>
    <s v="SI"/>
    <s v="NO"/>
    <x v="0"/>
    <n v="59"/>
    <n v="4.1700537560423019"/>
    <s v="ATIPICO"/>
    <n v="1.2063904280966287"/>
    <s v="NO"/>
    <x v="2675"/>
    <n v="59"/>
    <s v="ASALARIADO"/>
    <s v="56+"/>
    <s v="4"/>
  </r>
  <r>
    <n v="3591"/>
    <s v="MUJER"/>
    <n v="297046"/>
    <s v="ASEGURADO VOLUNTARIO"/>
    <s v="SECTOR PRIVADO"/>
    <s v="SI"/>
    <s v="NO"/>
    <x v="0"/>
    <n v="25"/>
    <n v="-0.44454166866740574"/>
    <s v="NO"/>
    <n v="-1.1931707945260464"/>
    <s v="NO"/>
    <x v="31"/>
    <n v="25"/>
    <s v="ASEGURADO VOLUNTARIO"/>
    <s v="18-25"/>
    <s v="1"/>
  </r>
  <r>
    <n v="3592"/>
    <s v="HOMBRE"/>
    <n v="9720000"/>
    <s v="ASALARIADO"/>
    <s v="SECTOR PRIVADO"/>
    <s v="SI"/>
    <s v="SI"/>
    <x v="0"/>
    <n v="38"/>
    <n v="11.175518631710558"/>
    <s v="ATIPICO"/>
    <n v="-0.27569150352325889"/>
    <s v="NO"/>
    <x v="2676"/>
    <n v="38"/>
    <s v="ASALARIADO"/>
    <s v="36-45"/>
    <s v="4"/>
  </r>
  <r>
    <n v="3593"/>
    <s v="HOMBRE"/>
    <n v="385347.22"/>
    <s v="ASALARIADO"/>
    <s v="SECTOR PRIVADO"/>
    <s v="SI"/>
    <s v="NO"/>
    <x v="0"/>
    <n v="35"/>
    <n v="-0.33565166442914457"/>
    <s v="NO"/>
    <n v="-0.48741749375467142"/>
    <s v="NO"/>
    <x v="2677"/>
    <n v="35"/>
    <s v="ASALARIADO"/>
    <s v="26-35"/>
    <s v="2"/>
  </r>
  <r>
    <n v="3594"/>
    <s v="HOMBRE"/>
    <n v="515000"/>
    <s v="ASALARIADO"/>
    <s v="SECTOR PRIVADO"/>
    <s v="SI"/>
    <s v="NO"/>
    <x v="0"/>
    <n v="36"/>
    <n v="-0.17576834952474851"/>
    <s v="NO"/>
    <n v="-0.41684216367753391"/>
    <s v="NO"/>
    <x v="2678"/>
    <n v="36"/>
    <s v="ASALARIADO"/>
    <s v="36-45"/>
    <s v="3"/>
  </r>
  <r>
    <n v="3595"/>
    <s v="HOMBRE"/>
    <n v="952625"/>
    <s v="ASALARIADO"/>
    <s v="SECTOR PRIVADO"/>
    <s v="SI"/>
    <s v="NO"/>
    <x v="0"/>
    <n v="53"/>
    <n v="0.36389563365429561"/>
    <s v="NO"/>
    <n v="0.78293844763380371"/>
    <s v="NO"/>
    <x v="2679"/>
    <n v="53"/>
    <s v="ASALARIADO"/>
    <s v="46-55"/>
    <s v="4"/>
  </r>
  <r>
    <n v="3596"/>
    <s v="HOMBRE"/>
    <n v="395044.25"/>
    <s v="ASALARIADO"/>
    <s v="SECTOR PUBLICO"/>
    <s v="SI"/>
    <s v="NO"/>
    <x v="0"/>
    <n v="56"/>
    <n v="-0.32369362310425065"/>
    <s v="NO"/>
    <n v="0.99466443786521619"/>
    <s v="NO"/>
    <x v="2680"/>
    <n v="56"/>
    <s v="ASALARIADO"/>
    <s v="56+"/>
    <s v="2"/>
  </r>
  <r>
    <n v="3597"/>
    <s v="HOMBRE"/>
    <n v="270000"/>
    <s v="ASALARIADO"/>
    <s v="SECTOR PRIVADO"/>
    <s v="SI"/>
    <s v="NO"/>
    <x v="0"/>
    <n v="40"/>
    <n v="-0.47789385853101141"/>
    <s v="NO"/>
    <n v="-0.13454084336898386"/>
    <s v="NO"/>
    <x v="2087"/>
    <n v="40"/>
    <s v="ASALARIADO"/>
    <s v="36-45"/>
    <s v="1"/>
  </r>
  <r>
    <n v="3598"/>
    <s v="MUJER"/>
    <n v="2586394.5"/>
    <s v="ASALARIADO"/>
    <s v="SECTOR PUBLICO"/>
    <s v="SI"/>
    <s v="NO"/>
    <x v="0"/>
    <n v="32"/>
    <n v="2.3786035593131025"/>
    <s v="ATIPICO"/>
    <n v="-0.69914348398608395"/>
    <s v="NO"/>
    <x v="2681"/>
    <n v="32"/>
    <s v="ASALARIADO"/>
    <s v="26-35"/>
    <s v="4"/>
  </r>
  <r>
    <n v="3599"/>
    <s v="HOMBRE"/>
    <n v="302470"/>
    <s v="TRABAJADOR INDEPENDIENTE"/>
    <s v="SECTOR PRIVADO"/>
    <s v="SI"/>
    <s v="NO"/>
    <x v="0"/>
    <n v="53"/>
    <n v="-0.43785297984760996"/>
    <s v="NO"/>
    <n v="0.78293844763380371"/>
    <s v="NO"/>
    <x v="793"/>
    <n v="53"/>
    <s v="TRABAJADOR INDEPENDIENTE"/>
    <s v="46-55"/>
    <s v="2"/>
  </r>
  <r>
    <n v="3600"/>
    <s v="MUJER"/>
    <n v="731424"/>
    <s v="ASALARIADO"/>
    <s v="SECTOR PUBLICO"/>
    <s v="SI"/>
    <s v="NO"/>
    <x v="1"/>
    <n v="28"/>
    <n v="9.1118226643298203E-2"/>
    <s v="NO"/>
    <n v="-0.98144480429463388"/>
    <s v="NO"/>
    <x v="2682"/>
    <n v="28"/>
    <s v="ASALARIADO"/>
    <s v="26-35"/>
    <s v="4"/>
  </r>
  <r>
    <n v="3601"/>
    <s v="MUJER"/>
    <n v="239683.08"/>
    <s v="ASALARIADO"/>
    <s v="SECTOR PRIVADO"/>
    <s v="SI"/>
    <s v="NO"/>
    <x v="0"/>
    <n v="38"/>
    <n v="-0.51527963357795903"/>
    <s v="NO"/>
    <n v="-0.27569150352325889"/>
    <s v="NO"/>
    <x v="2683"/>
    <n v="38"/>
    <s v="ASALARIADO"/>
    <s v="36-45"/>
    <s v="1"/>
  </r>
  <r>
    <n v="3602"/>
    <s v="HOMBRE"/>
    <n v="278030"/>
    <s v="CONVENIOS ESPECIALES DE TRABAJADORES INDEPENDIENTES"/>
    <s v="SECTOR PRIVADO"/>
    <s v="SI"/>
    <s v="NO"/>
    <x v="0"/>
    <n v="56"/>
    <n v="-0.46799154082766331"/>
    <s v="NO"/>
    <n v="0.99466443786521619"/>
    <s v="NO"/>
    <x v="20"/>
    <n v="56"/>
    <s v="CONVENIOS ESPECIALES DE TRABAJADORES INDEPENDIENTES"/>
    <s v="56+"/>
    <s v="1"/>
  </r>
  <r>
    <n v="3603"/>
    <s v="HOMBRE"/>
    <n v="377350.76"/>
    <s v="ASALARIADO"/>
    <s v="SECTOR PRIVADO"/>
    <s v="SI"/>
    <s v="NO"/>
    <x v="0"/>
    <n v="35"/>
    <n v="-0.34551262176689235"/>
    <s v="NO"/>
    <n v="-0.48741749375467142"/>
    <s v="NO"/>
    <x v="2684"/>
    <n v="35"/>
    <s v="ASALARIADO"/>
    <s v="26-35"/>
    <s v="2"/>
  </r>
  <r>
    <n v="3604"/>
    <s v="MUJER"/>
    <n v="297046"/>
    <s v="TRABAJADOR INDEPENDIENTE"/>
    <s v="SECTOR PRIVADO"/>
    <s v="SI"/>
    <s v="NO"/>
    <x v="1"/>
    <n v="38"/>
    <n v="-0.44454166866740574"/>
    <s v="NO"/>
    <n v="-0.27569150352325889"/>
    <s v="NO"/>
    <x v="31"/>
    <n v="38"/>
    <s v="TRABAJADOR INDEPENDIENTE"/>
    <s v="36-45"/>
    <s v="1"/>
  </r>
  <r>
    <n v="3605"/>
    <s v="HOMBRE"/>
    <n v="297046"/>
    <s v="ASEGURADO VOLUNTARIO"/>
    <s v="SECTOR PRIVADO"/>
    <s v="SI"/>
    <s v="NO"/>
    <x v="0"/>
    <n v="43"/>
    <n v="-0.44454166866740574"/>
    <s v="NO"/>
    <n v="7.7185146862428639E-2"/>
    <s v="NO"/>
    <x v="31"/>
    <n v="43"/>
    <s v="ASEGURADO VOLUNTARIO"/>
    <s v="36-45"/>
    <s v="1"/>
  </r>
  <r>
    <n v="3606"/>
    <s v="HOMBRE"/>
    <n v="299441"/>
    <s v="TRABAJADOR INDEPENDIENTE"/>
    <s v="SECTOR PRIVADO"/>
    <s v="SI"/>
    <s v="NO"/>
    <x v="0"/>
    <n v="34"/>
    <n v="-0.4415882376712017"/>
    <s v="NO"/>
    <n v="-0.55799282383180893"/>
    <s v="NO"/>
    <x v="142"/>
    <n v="34"/>
    <s v="TRABAJADOR INDEPENDIENTE"/>
    <s v="26-35"/>
    <s v="1"/>
  </r>
  <r>
    <n v="3607"/>
    <s v="MUJER"/>
    <n v="298390"/>
    <s v="ASEGURADO VOLUNTARIO"/>
    <s v="SECTOR PRIVADO"/>
    <s v="SI"/>
    <s v="NO"/>
    <x v="0"/>
    <n v="35"/>
    <n v="-0.4428842944465714"/>
    <s v="NO"/>
    <n v="-0.48741749375467142"/>
    <s v="NO"/>
    <x v="2685"/>
    <n v="35"/>
    <s v="ASEGURADO VOLUNTARIO"/>
    <s v="26-35"/>
    <s v="1"/>
  </r>
  <r>
    <n v="3608"/>
    <s v="MUJER"/>
    <n v="774085"/>
    <s v="ASALARIADO"/>
    <s v="SECTOR PRIVADO"/>
    <s v="SI"/>
    <s v="NO"/>
    <x v="0"/>
    <n v="48"/>
    <n v="0.14372629333601733"/>
    <s v="NO"/>
    <n v="0.43006179724811616"/>
    <s v="NO"/>
    <x v="2686"/>
    <n v="48"/>
    <s v="ASALARIADO"/>
    <s v="46-55"/>
    <s v="4"/>
  </r>
  <r>
    <n v="3609"/>
    <s v="MUJER"/>
    <n v="297502"/>
    <s v="ASEGURADO VOLUNTARIO"/>
    <s v="SECTOR PRIVADO"/>
    <s v="SI"/>
    <s v="NO"/>
    <x v="0"/>
    <n v="26"/>
    <n v="-0.44397934527105126"/>
    <s v="NO"/>
    <n v="-1.1225954644489089"/>
    <s v="NO"/>
    <x v="2426"/>
    <n v="26"/>
    <s v="ASEGURADO VOLUNTARIO"/>
    <s v="26-35"/>
    <s v="1"/>
  </r>
  <r>
    <n v="3610"/>
    <s v="MUJER"/>
    <n v="224002.5"/>
    <s v="ASALARIADO"/>
    <s v="SECTOR PUBLICO"/>
    <s v="SI"/>
    <s v="NO"/>
    <x v="0"/>
    <n v="60"/>
    <n v="-0.53461638139025869"/>
    <s v="NO"/>
    <n v="1.2769657581737661"/>
    <s v="NO"/>
    <x v="2687"/>
    <n v="60"/>
    <s v="ASALARIADO"/>
    <s v="56+"/>
    <s v="1"/>
  </r>
  <r>
    <n v="3611"/>
    <s v="HOMBRE"/>
    <n v="445567"/>
    <s v="TRABAJADOR INDEPENDIENTE"/>
    <s v="SECTOR PRIVADO"/>
    <s v="SI"/>
    <s v="NO"/>
    <x v="0"/>
    <n v="47"/>
    <n v="-0.26139071877712344"/>
    <s v="NO"/>
    <n v="0.35948646717097865"/>
    <s v="NO"/>
    <x v="314"/>
    <n v="47"/>
    <s v="TRABAJADOR INDEPENDIENTE"/>
    <s v="46-55"/>
    <s v="3"/>
  </r>
  <r>
    <n v="3612"/>
    <s v="HOMBRE"/>
    <n v="297058"/>
    <s v="TRABAJADOR INDEPENDIENTE"/>
    <s v="SECTOR PRIVADO"/>
    <s v="SI"/>
    <s v="NO"/>
    <x v="0"/>
    <n v="53"/>
    <n v="-0.44452687068329116"/>
    <s v="NO"/>
    <n v="0.78293844763380371"/>
    <s v="NO"/>
    <x v="854"/>
    <n v="53"/>
    <s v="TRABAJADOR INDEPENDIENTE"/>
    <s v="46-55"/>
    <s v="1"/>
  </r>
  <r>
    <n v="3613"/>
    <s v="HOMBRE"/>
    <n v="200000"/>
    <s v="ASALARIADO"/>
    <s v="SECTOR PRIVADO"/>
    <s v="SI"/>
    <s v="NO"/>
    <x v="0"/>
    <n v="30"/>
    <n v="-0.56421543253280082"/>
    <s v="NO"/>
    <n v="-0.84029414414035897"/>
    <s v="NO"/>
    <x v="358"/>
    <n v="30"/>
    <s v="ASALARIADO"/>
    <s v="26-35"/>
    <s v="1"/>
  </r>
  <r>
    <n v="3614"/>
    <s v="HOMBRE"/>
    <n v="283803.05"/>
    <s v="ASALARIADO"/>
    <s v="SECTOR PRIVADO"/>
    <s v="SI"/>
    <s v="NO"/>
    <x v="0"/>
    <n v="19"/>
    <n v="-0.46087241564493431"/>
    <s v="NO"/>
    <n v="-1.6166227749888715"/>
    <s v="NO"/>
    <x v="2688"/>
    <n v="19"/>
    <s v="ASALARIADO"/>
    <s v="18-25"/>
    <s v="1"/>
  </r>
  <r>
    <n v="3615"/>
    <s v="HOMBRE"/>
    <n v="361590.25"/>
    <s v="ASALARIADO"/>
    <s v="SECTOR PRIVADO"/>
    <s v="SI"/>
    <s v="NO"/>
    <x v="0"/>
    <n v="32"/>
    <n v="-0.3649479364850487"/>
    <s v="NO"/>
    <n v="-0.69914348398608395"/>
    <s v="NO"/>
    <x v="2689"/>
    <n v="32"/>
    <s v="ASALARIADO"/>
    <s v="26-35"/>
    <s v="2"/>
  </r>
  <r>
    <n v="3616"/>
    <s v="HOMBRE"/>
    <n v="620412.30000000005"/>
    <s v="ASALARIADO"/>
    <s v="SECTOR PUBLICO"/>
    <s v="SI"/>
    <s v="NO"/>
    <x v="0"/>
    <n v="54"/>
    <n v="-4.5777554451193803E-2"/>
    <s v="NO"/>
    <n v="0.85351377771094117"/>
    <s v="NO"/>
    <x v="2690"/>
    <n v="54"/>
    <s v="ASALARIADO"/>
    <s v="46-55"/>
    <s v="3"/>
  </r>
  <r>
    <n v="3617"/>
    <s v="HOMBRE"/>
    <n v="278000"/>
    <s v="ASALARIADO"/>
    <s v="SECTOR PRIVADO"/>
    <s v="SI"/>
    <s v="SI"/>
    <x v="1"/>
    <n v="37"/>
    <n v="-0.46802853578794978"/>
    <s v="NO"/>
    <n v="-0.3462668336003964"/>
    <s v="NO"/>
    <x v="2691"/>
    <n v="37"/>
    <s v="ASALARIADO"/>
    <s v="36-45"/>
    <s v="1"/>
  </r>
  <r>
    <n v="3618"/>
    <s v="HOMBRE"/>
    <n v="492250.24"/>
    <s v="ASALARIADO"/>
    <s v="SECTOR PRIVADO"/>
    <s v="SI"/>
    <s v="NO"/>
    <x v="0"/>
    <n v="39"/>
    <n v="-0.20382256511564778"/>
    <s v="NO"/>
    <n v="-0.20511617344612137"/>
    <s v="NO"/>
    <x v="2692"/>
    <n v="39"/>
    <s v="ASALARIADO"/>
    <s v="36-45"/>
    <s v="3"/>
  </r>
  <r>
    <n v="3619"/>
    <s v="MUJER"/>
    <n v="297046"/>
    <s v="TRABAJADOR INDEPENDIENTE"/>
    <s v="SECTOR PRIVADO"/>
    <s v="SI"/>
    <s v="NO"/>
    <x v="1"/>
    <n v="53"/>
    <n v="-0.44454166866740574"/>
    <s v="NO"/>
    <n v="0.78293844763380371"/>
    <s v="NO"/>
    <x v="31"/>
    <n v="53"/>
    <s v="TRABAJADOR INDEPENDIENTE"/>
    <s v="46-55"/>
    <s v="1"/>
  </r>
  <r>
    <n v="3620"/>
    <s v="HOMBRE"/>
    <n v="1396054.5"/>
    <s v="ASALARIADO"/>
    <s v="SECTOR PUBLICO"/>
    <s v="SI"/>
    <s v="NO"/>
    <x v="0"/>
    <n v="40"/>
    <n v="0.91071752506610237"/>
    <s v="NO"/>
    <n v="-0.13454084336898386"/>
    <s v="NO"/>
    <x v="2693"/>
    <n v="40"/>
    <s v="ASALARIADO"/>
    <s v="36-45"/>
    <s v="4"/>
  </r>
  <r>
    <n v="3621"/>
    <s v="MUJER"/>
    <n v="604940"/>
    <s v="TRABAJADOR INDEPENDIENTE"/>
    <s v="SECTOR PRIVADO"/>
    <s v="SI"/>
    <s v="NO"/>
    <x v="0"/>
    <n v="30"/>
    <n v="-6.485745858587795E-2"/>
    <s v="NO"/>
    <n v="-0.84029414414035897"/>
    <s v="NO"/>
    <x v="2694"/>
    <n v="30"/>
    <s v="TRABAJADOR INDEPENDIENTE"/>
    <s v="26-35"/>
    <s v="3"/>
  </r>
  <r>
    <n v="3622"/>
    <s v="HOMBRE"/>
    <n v="200000"/>
    <s v="ASALARIADO"/>
    <s v="SECTOR PRIVADO"/>
    <s v="SI"/>
    <s v="NO"/>
    <x v="0"/>
    <n v="61"/>
    <n v="-0.56421543253280082"/>
    <s v="NO"/>
    <n v="1.3475410882509038"/>
    <s v="NO"/>
    <x v="358"/>
    <n v="61"/>
    <s v="ASALARIADO"/>
    <s v="56+"/>
    <s v="1"/>
  </r>
  <r>
    <n v="3623"/>
    <s v="MUJER"/>
    <n v="592421.67000000004"/>
    <s v="ASALARIADO"/>
    <s v="SECTOR PRIVADO"/>
    <s v="SI"/>
    <s v="NO"/>
    <x v="0"/>
    <n v="29"/>
    <n v="-8.029462929264676E-2"/>
    <s v="NO"/>
    <n v="-0.91086947421749642"/>
    <s v="NO"/>
    <x v="2695"/>
    <n v="29"/>
    <s v="ASALARIADO"/>
    <s v="26-35"/>
    <s v="3"/>
  </r>
  <r>
    <n v="3624"/>
    <s v="HOMBRE"/>
    <n v="419680"/>
    <s v="ASALARIADO"/>
    <s v="SECTOR PRIVADO"/>
    <s v="SI"/>
    <s v="NO"/>
    <x v="0"/>
    <n v="51"/>
    <n v="-0.29331367000832803"/>
    <s v="NO"/>
    <n v="0.64178778747952869"/>
    <s v="NO"/>
    <x v="2696"/>
    <n v="51"/>
    <s v="ASALARIADO"/>
    <s v="46-55"/>
    <s v="3"/>
  </r>
  <r>
    <n v="3625"/>
    <s v="HOMBRE"/>
    <n v="2054741"/>
    <s v="ASALARIADO"/>
    <s v="SECTOR PUBLICO"/>
    <s v="SI"/>
    <s v="NO"/>
    <x v="1"/>
    <n v="60"/>
    <n v="1.7229868886908117"/>
    <s v="NO"/>
    <n v="1.2769657581737661"/>
    <s v="NO"/>
    <x v="2697"/>
    <n v="60"/>
    <s v="ASALARIADO"/>
    <s v="56+"/>
    <s v="4"/>
  </r>
  <r>
    <n v="3626"/>
    <s v="HOMBRE"/>
    <n v="241993.84"/>
    <s v="ASALARIADO"/>
    <s v="SECTOR PUBLICO"/>
    <s v="SI"/>
    <s v="NO"/>
    <x v="0"/>
    <n v="36"/>
    <n v="-0.51243008443023941"/>
    <s v="NO"/>
    <n v="-0.41684216367753391"/>
    <s v="NO"/>
    <x v="2698"/>
    <n v="36"/>
    <s v="ASALARIADO"/>
    <s v="36-45"/>
    <s v="1"/>
  </r>
  <r>
    <n v="3627"/>
    <s v="HOMBRE"/>
    <n v="671573"/>
    <s v="ASALARIADO"/>
    <s v="SECTOR PUBLICO"/>
    <s v="SI"/>
    <s v="NO"/>
    <x v="0"/>
    <n v="41"/>
    <n v="1.7312047706425381E-2"/>
    <s v="NO"/>
    <n v="-6.3965513291846368E-2"/>
    <s v="NO"/>
    <x v="2699"/>
    <n v="41"/>
    <s v="ASALARIADO"/>
    <s v="36-45"/>
    <s v="3"/>
  </r>
  <r>
    <n v="3628"/>
    <s v="MUJER"/>
    <n v="278030.99"/>
    <s v="TRABAJADOR INDEPENDIENTE"/>
    <s v="SECTOR PRIVADO"/>
    <s v="SI"/>
    <s v="SI"/>
    <x v="0"/>
    <n v="30"/>
    <n v="-0.46799031999397384"/>
    <s v="NO"/>
    <n v="-0.84029414414035897"/>
    <s v="NO"/>
    <x v="102"/>
    <n v="30"/>
    <s v="TRABAJADOR INDEPENDIENTE"/>
    <s v="26-35"/>
    <s v="1"/>
  </r>
  <r>
    <n v="3629"/>
    <s v="HOMBRE"/>
    <n v="1557874"/>
    <s v="ASALARIADO"/>
    <s v="SECTOR PUBLICO"/>
    <s v="SI"/>
    <s v="NO"/>
    <x v="1"/>
    <n v="32"/>
    <n v="1.1102677242687105"/>
    <s v="NO"/>
    <n v="-0.69914348398608395"/>
    <s v="NO"/>
    <x v="2700"/>
    <n v="32"/>
    <s v="ASALARIADO"/>
    <s v="26-35"/>
    <s v="4"/>
  </r>
  <r>
    <n v="3630"/>
    <s v="MUJER"/>
    <n v="320979.96999999997"/>
    <s v="ASALARIADO"/>
    <s v="SECTOR PRIVADO"/>
    <s v="SI"/>
    <s v="NO"/>
    <x v="0"/>
    <n v="29"/>
    <n v="-0.4150271263458114"/>
    <s v="NO"/>
    <n v="-0.91086947421749642"/>
    <s v="NO"/>
    <x v="2701"/>
    <n v="29"/>
    <s v="ASALARIADO"/>
    <s v="26-35"/>
    <s v="2"/>
  </r>
  <r>
    <n v="3631"/>
    <s v="MUJER"/>
    <n v="119964"/>
    <s v="ASALARIADO"/>
    <s v="SECTOR PUBLICO"/>
    <s v="SI"/>
    <s v="NO"/>
    <x v="1"/>
    <n v="25"/>
    <n v="-0.66291305391576105"/>
    <s v="NO"/>
    <n v="-1.1931707945260464"/>
    <s v="NO"/>
    <x v="2702"/>
    <n v="25"/>
    <s v="ASALARIADO"/>
    <s v="18-25"/>
    <s v="1"/>
  </r>
  <r>
    <n v="3632"/>
    <s v="HOMBRE"/>
    <n v="444011.07"/>
    <s v="ASALARIADO"/>
    <s v="SECTOR PRIVADO"/>
    <s v="SI"/>
    <s v="NO"/>
    <x v="0"/>
    <n v="23"/>
    <n v="-0.26330943772907489"/>
    <s v="NO"/>
    <n v="-1.3343214546803215"/>
    <s v="NO"/>
    <x v="2703"/>
    <n v="23"/>
    <s v="ASALARIADO"/>
    <s v="18-25"/>
    <s v="3"/>
  </r>
  <r>
    <n v="3633"/>
    <s v="HOMBRE"/>
    <n v="391531"/>
    <s v="ASALARIADO"/>
    <s v="SECTOR PRIVADO"/>
    <s v="SI"/>
    <s v="SI"/>
    <x v="0"/>
    <n v="41"/>
    <n v="-0.32802604124513329"/>
    <s v="NO"/>
    <n v="-6.3965513291846368E-2"/>
    <s v="NO"/>
    <x v="2704"/>
    <n v="41"/>
    <s v="ASALARIADO"/>
    <s v="36-45"/>
    <s v="2"/>
  </r>
  <r>
    <n v="3634"/>
    <s v="MUJER"/>
    <n v="1845577.5"/>
    <s v="ASALARIADO"/>
    <s v="SECTOR PRIVADO"/>
    <s v="SI"/>
    <s v="SI"/>
    <x v="0"/>
    <n v="33"/>
    <n v="1.4650537094947649"/>
    <s v="NO"/>
    <n v="-0.62856815390894638"/>
    <s v="NO"/>
    <x v="2705"/>
    <n v="33"/>
    <s v="ASALARIADO"/>
    <s v="26-35"/>
    <s v="4"/>
  </r>
  <r>
    <n v="3635"/>
    <s v="HOMBRE"/>
    <n v="297046"/>
    <s v="TRABAJADOR INDEPENDIENTE"/>
    <s v="SECTOR PRIVADO"/>
    <s v="SI"/>
    <s v="NO"/>
    <x v="0"/>
    <n v="41"/>
    <n v="-0.44454166866740574"/>
    <s v="NO"/>
    <n v="-6.3965513291846368E-2"/>
    <s v="NO"/>
    <x v="31"/>
    <n v="41"/>
    <s v="TRABAJADOR INDEPENDIENTE"/>
    <s v="36-45"/>
    <s v="1"/>
  </r>
  <r>
    <n v="3636"/>
    <s v="HOMBRE"/>
    <n v="299784"/>
    <s v="TRABAJADOR INDEPENDIENTE"/>
    <s v="SECTOR PRIVADO"/>
    <s v="SI"/>
    <s v="NO"/>
    <x v="0"/>
    <n v="33"/>
    <n v="-0.4411652619585929"/>
    <s v="NO"/>
    <n v="-0.62856815390894638"/>
    <s v="NO"/>
    <x v="685"/>
    <n v="33"/>
    <s v="TRABAJADOR INDEPENDIENTE"/>
    <s v="26-35"/>
    <s v="1"/>
  </r>
  <r>
    <n v="3637"/>
    <s v="HOMBRE"/>
    <n v="668500"/>
    <s v="ASALARIADO"/>
    <s v="SECTOR PRIVADO"/>
    <s v="SI"/>
    <s v="NO"/>
    <x v="0"/>
    <n v="34"/>
    <n v="1.3522530607746826E-2"/>
    <s v="NO"/>
    <n v="-0.55799282383180893"/>
    <s v="NO"/>
    <x v="2706"/>
    <n v="34"/>
    <s v="ASALARIADO"/>
    <s v="26-35"/>
    <s v="3"/>
  </r>
  <r>
    <n v="3638"/>
    <s v="MUJER"/>
    <n v="278030"/>
    <s v="CONVENIOS ESPECIALES DE TRABAJADORES INDEPENDIENTES"/>
    <s v="SECTOR PRIVADO"/>
    <s v="SI"/>
    <s v="NO"/>
    <x v="0"/>
    <n v="32"/>
    <n v="-0.46799154082766331"/>
    <s v="NO"/>
    <n v="-0.69914348398608395"/>
    <s v="NO"/>
    <x v="20"/>
    <n v="32"/>
    <s v="CONVENIOS ESPECIALES DE TRABAJADORES INDEPENDIENTES"/>
    <s v="26-35"/>
    <s v="1"/>
  </r>
  <r>
    <n v="3639"/>
    <s v="MUJER"/>
    <n v="507944"/>
    <s v="TRABAJADOR INDEPENDIENTE"/>
    <s v="SECTOR PRIVADO"/>
    <s v="SI"/>
    <s v="NO"/>
    <x v="1"/>
    <n v="77"/>
    <n v="-0.18446956418412888"/>
    <s v="NO"/>
    <n v="2.4767463694851037"/>
    <s v="ATIPICO"/>
    <x v="2063"/>
    <n v="77"/>
    <s v="TRABAJADOR INDEPENDIENTE"/>
    <s v="56+"/>
    <s v="3"/>
  </r>
  <r>
    <n v="3640"/>
    <s v="MUJER"/>
    <n v="300018"/>
    <s v="ASEGURADO VOLUNTARIO"/>
    <s v="SECTOR PRIVADO"/>
    <s v="SI"/>
    <s v="NO"/>
    <x v="0"/>
    <n v="57"/>
    <n v="-0.44087670126835837"/>
    <s v="NO"/>
    <n v="1.0652397679423538"/>
    <s v="NO"/>
    <x v="93"/>
    <n v="57"/>
    <s v="ASEGURADO VOLUNTARIO"/>
    <s v="56+"/>
    <s v="2"/>
  </r>
  <r>
    <n v="3641"/>
    <s v="MUJER"/>
    <n v="367500"/>
    <s v="ASALARIADO"/>
    <s v="SECTOR PRIVADO"/>
    <s v="SI"/>
    <s v="NO"/>
    <x v="0"/>
    <n v="54"/>
    <n v="-0.35766023759994758"/>
    <s v="NO"/>
    <n v="0.85351377771094117"/>
    <s v="NO"/>
    <x v="908"/>
    <n v="54"/>
    <s v="ASALARIADO"/>
    <s v="46-55"/>
    <s v="2"/>
  </r>
  <r>
    <n v="3642"/>
    <s v="MUJER"/>
    <n v="1576048"/>
    <s v="TRABAJADOR INDEPENDIENTE"/>
    <s v="SECTOR PRIVADO"/>
    <s v="SI"/>
    <s v="NO"/>
    <x v="1"/>
    <n v="56"/>
    <n v="1.1326792712102607"/>
    <s v="NO"/>
    <n v="0.99466443786521619"/>
    <s v="NO"/>
    <x v="2707"/>
    <n v="56"/>
    <s v="TRABAJADOR INDEPENDIENTE"/>
    <s v="56+"/>
    <s v="4"/>
  </r>
  <r>
    <n v="3643"/>
    <s v="MUJER"/>
    <n v="392276"/>
    <s v="ASALARIADO"/>
    <s v="SECTOR PUBLICO"/>
    <s v="SI"/>
    <s v="NO"/>
    <x v="1"/>
    <n v="61"/>
    <n v="-0.3271073330646857"/>
    <s v="NO"/>
    <n v="1.3475410882509038"/>
    <s v="NO"/>
    <x v="2708"/>
    <n v="61"/>
    <s v="ASALARIADO"/>
    <s v="56+"/>
    <s v="2"/>
  </r>
  <r>
    <n v="3644"/>
    <s v="HOMBRE"/>
    <n v="474037"/>
    <s v="ASALARIADO"/>
    <s v="SECTOR PRIVADO"/>
    <s v="SI"/>
    <s v="NO"/>
    <x v="0"/>
    <n v="30"/>
    <n v="-0.22628250146525278"/>
    <s v="NO"/>
    <n v="-0.84029414414035897"/>
    <s v="NO"/>
    <x v="2709"/>
    <n v="30"/>
    <s v="ASALARIADO"/>
    <s v="26-35"/>
    <s v="3"/>
  </r>
  <r>
    <n v="3645"/>
    <s v="MUJER"/>
    <n v="1494240.1"/>
    <s v="ASALARIADO"/>
    <s v="SECTOR PRIVADO"/>
    <s v="SI"/>
    <s v="NO"/>
    <x v="0"/>
    <n v="32"/>
    <n v="1.0317966041562467"/>
    <s v="NO"/>
    <n v="-0.69914348398608395"/>
    <s v="NO"/>
    <x v="2710"/>
    <n v="32"/>
    <s v="ASALARIADO"/>
    <s v="26-35"/>
    <s v="4"/>
  </r>
  <r>
    <n v="3646"/>
    <s v="MUJER"/>
    <n v="386136"/>
    <s v="ASALARIADO"/>
    <s v="SECTOR PRIVADO"/>
    <s v="SI"/>
    <s v="NO"/>
    <x v="0"/>
    <n v="21"/>
    <n v="-0.3346789682699855"/>
    <s v="NO"/>
    <n v="-1.4754721148345964"/>
    <s v="NO"/>
    <x v="2711"/>
    <n v="21"/>
    <s v="ASALARIADO"/>
    <s v="18-25"/>
    <s v="2"/>
  </r>
  <r>
    <n v="3647"/>
    <s v="HOMBRE"/>
    <n v="390581.32"/>
    <s v="ASALARIADO"/>
    <s v="SECTOR PRIVADO"/>
    <s v="SI"/>
    <s v="NO"/>
    <x v="0"/>
    <n v="22"/>
    <n v="-0.32919715370796215"/>
    <s v="NO"/>
    <n v="-1.4048967847574589"/>
    <s v="NO"/>
    <x v="2712"/>
    <n v="22"/>
    <s v="ASALARIADO"/>
    <s v="18-25"/>
    <s v="2"/>
  </r>
  <r>
    <n v="3648"/>
    <s v="MUJER"/>
    <n v="433902.87"/>
    <s v="ASALARIADO"/>
    <s v="SECTOR PRIVADO"/>
    <s v="SI"/>
    <s v="NO"/>
    <x v="0"/>
    <n v="31"/>
    <n v="-0.27577451964800187"/>
    <s v="NO"/>
    <n v="-0.7697188140632214"/>
    <s v="NO"/>
    <x v="2713"/>
    <n v="31"/>
    <s v="ASALARIADO"/>
    <s v="26-35"/>
    <s v="3"/>
  </r>
  <r>
    <n v="3649"/>
    <s v="HOMBRE"/>
    <n v="295000"/>
    <s v="ASALARIADO"/>
    <s v="SECTOR PRIVADO"/>
    <s v="SI"/>
    <s v="NO"/>
    <x v="0"/>
    <n v="26"/>
    <n v="-0.44706472495894378"/>
    <s v="NO"/>
    <n v="-1.1225954644489089"/>
    <s v="NO"/>
    <x v="1656"/>
    <n v="26"/>
    <s v="ASALARIADO"/>
    <s v="26-35"/>
    <s v="1"/>
  </r>
  <r>
    <n v="3650"/>
    <s v="HOMBRE"/>
    <n v="300018"/>
    <s v="TRABAJADOR INDEPENDIENTE"/>
    <s v="SECTOR PRIVADO"/>
    <s v="SI"/>
    <s v="NO"/>
    <x v="1"/>
    <n v="42"/>
    <n v="-0.44087670126835837"/>
    <s v="NO"/>
    <n v="6.6098167852911317E-3"/>
    <s v="NO"/>
    <x v="93"/>
    <n v="42"/>
    <s v="TRABAJADOR INDEPENDIENTE"/>
    <s v="36-45"/>
    <s v="2"/>
  </r>
  <r>
    <n v="3651"/>
    <s v="HOMBRE"/>
    <n v="617046.87"/>
    <s v="ASALARIADO"/>
    <s v="SECTOR PRIVADO"/>
    <s v="SI"/>
    <s v="SI"/>
    <x v="0"/>
    <n v="23"/>
    <n v="-4.9927686091091612E-2"/>
    <s v="NO"/>
    <n v="-1.3343214546803215"/>
    <s v="NO"/>
    <x v="2714"/>
    <n v="23"/>
    <s v="ASALARIADO"/>
    <s v="18-25"/>
    <s v="3"/>
  </r>
  <r>
    <n v="3652"/>
    <s v="MUJER"/>
    <n v="650000"/>
    <s v="ASALARIADO"/>
    <s v="SECTOR PRIVADO"/>
    <s v="SI"/>
    <s v="NO"/>
    <x v="0"/>
    <n v="27"/>
    <n v="-9.2910282355832298E-3"/>
    <s v="NO"/>
    <n v="-1.0520201343717714"/>
    <s v="NO"/>
    <x v="613"/>
    <n v="27"/>
    <s v="ASALARIADO"/>
    <s v="26-35"/>
    <s v="3"/>
  </r>
  <r>
    <n v="3653"/>
    <s v="HOMBRE"/>
    <n v="3394970.65"/>
    <s v="ASALARIADO"/>
    <s v="SECTOR PRIVADO"/>
    <s v="SI"/>
    <s v="NO"/>
    <x v="0"/>
    <n v="38"/>
    <n v="3.3757116445746305"/>
    <s v="ATIPICO"/>
    <n v="-0.27569150352325889"/>
    <s v="NO"/>
    <x v="2715"/>
    <n v="38"/>
    <s v="ASALARIADO"/>
    <s v="36-45"/>
    <s v="4"/>
  </r>
  <r>
    <n v="3654"/>
    <s v="MUJER"/>
    <n v="30995"/>
    <s v="ASALARIADO"/>
    <s v="SECTOR PRIVADO"/>
    <s v="SI"/>
    <s v="NO"/>
    <x v="0"/>
    <n v="31"/>
    <n v="-0.7726265413066925"/>
    <s v="NO"/>
    <n v="-0.7697188140632214"/>
    <s v="NO"/>
    <x v="2716"/>
    <n v="31"/>
    <s v="ASALARIADO"/>
    <s v="26-35"/>
    <s v="1"/>
  </r>
  <r>
    <n v="3655"/>
    <s v="MUJER"/>
    <n v="351950.66"/>
    <s v="ASALARIADO"/>
    <s v="SECTOR PRIVADO"/>
    <s v="SI"/>
    <s v="SI"/>
    <x v="0"/>
    <n v="46"/>
    <n v="-0.3768351447926474"/>
    <s v="NO"/>
    <n v="0.28891113709384114"/>
    <s v="NO"/>
    <x v="2717"/>
    <n v="46"/>
    <s v="ASALARIADO"/>
    <s v="46-55"/>
    <s v="2"/>
  </r>
  <r>
    <n v="3656"/>
    <s v="MUJER"/>
    <n v="590320"/>
    <s v="ASALARIADO"/>
    <s v="SECTOR PRIVADO"/>
    <s v="SI"/>
    <s v="NO"/>
    <x v="0"/>
    <n v="30"/>
    <n v="-8.2886335898823105E-2"/>
    <s v="NO"/>
    <n v="-0.84029414414035897"/>
    <s v="NO"/>
    <x v="2718"/>
    <n v="30"/>
    <s v="ASALARIADO"/>
    <s v="26-35"/>
    <s v="3"/>
  </r>
  <r>
    <n v="3657"/>
    <s v="HOMBRE"/>
    <n v="321054.98"/>
    <s v="ASALARIADO"/>
    <s v="SECTOR PRIVADO"/>
    <s v="SI"/>
    <s v="NO"/>
    <x v="0"/>
    <n v="51"/>
    <n v="-0.41493462661344177"/>
    <s v="NO"/>
    <n v="0.64178778747952869"/>
    <s v="NO"/>
    <x v="2719"/>
    <n v="51"/>
    <s v="ASALARIADO"/>
    <s v="46-55"/>
    <s v="2"/>
  </r>
  <r>
    <n v="3658"/>
    <s v="MUJER"/>
    <n v="403433.03"/>
    <s v="ASALARIADO"/>
    <s v="SECTOR PRIVADO"/>
    <s v="SI"/>
    <s v="NO"/>
    <x v="1"/>
    <n v="26"/>
    <n v="-0.31334887033918302"/>
    <s v="NO"/>
    <n v="-1.1225954644489089"/>
    <s v="NO"/>
    <x v="2720"/>
    <n v="26"/>
    <s v="ASALARIADO"/>
    <s v="26-35"/>
    <s v="2"/>
  </r>
  <r>
    <n v="3659"/>
    <s v="HOMBRE"/>
    <n v="400000"/>
    <s v="ASALARIADO"/>
    <s v="SECTOR PRIVADO"/>
    <s v="SI"/>
    <s v="SI"/>
    <x v="0"/>
    <n v="30"/>
    <n v="-0.31758236395625966"/>
    <s v="NO"/>
    <n v="-0.84029414414035897"/>
    <s v="NO"/>
    <x v="125"/>
    <n v="30"/>
    <s v="ASALARIADO"/>
    <s v="26-35"/>
    <s v="2"/>
  </r>
  <r>
    <n v="3660"/>
    <s v="HOMBRE"/>
    <n v="2345522.5"/>
    <s v="ASALARIADO"/>
    <s v="SECTOR PUBLICO"/>
    <s v="SI"/>
    <s v="NO"/>
    <x v="0"/>
    <n v="48"/>
    <n v="2.0815685568422593"/>
    <s v="ATIPICO"/>
    <n v="0.43006179724811616"/>
    <s v="NO"/>
    <x v="2721"/>
    <n v="48"/>
    <s v="ASALARIADO"/>
    <s v="46-55"/>
    <s v="4"/>
  </r>
  <r>
    <n v="3661"/>
    <s v="HOMBRE"/>
    <n v="480577"/>
    <s v="TRABAJADOR INDEPENDIENTE"/>
    <s v="SECTOR PRIVADO"/>
    <s v="SI"/>
    <s v="NO"/>
    <x v="0"/>
    <n v="49"/>
    <n v="-0.21821760012279989"/>
    <s v="NO"/>
    <n v="0.50063712732525367"/>
    <s v="NO"/>
    <x v="2722"/>
    <n v="49"/>
    <s v="TRABAJADOR INDEPENDIENTE"/>
    <s v="46-55"/>
    <s v="3"/>
  </r>
  <r>
    <n v="3662"/>
    <s v="HOMBRE"/>
    <n v="458437"/>
    <s v="ASALARIADO"/>
    <s v="SECTOR PRIVADO"/>
    <s v="SI"/>
    <s v="NO"/>
    <x v="0"/>
    <n v="27"/>
    <n v="-0.24551988081422299"/>
    <s v="NO"/>
    <n v="-1.0520201343717714"/>
    <s v="NO"/>
    <x v="2723"/>
    <n v="27"/>
    <s v="ASALARIADO"/>
    <s v="26-35"/>
    <s v="3"/>
  </r>
  <r>
    <n v="3663"/>
    <s v="MUJER"/>
    <n v="314569"/>
    <s v="ASEGURADO VOLUNTARIO"/>
    <s v="SECTOR PRIVADO"/>
    <s v="SI"/>
    <s v="NO"/>
    <x v="0"/>
    <n v="61"/>
    <n v="-0.4229329123640721"/>
    <s v="NO"/>
    <n v="1.3475410882509038"/>
    <s v="NO"/>
    <x v="2724"/>
    <n v="61"/>
    <s v="ASEGURADO VOLUNTARIO"/>
    <s v="56+"/>
    <s v="2"/>
  </r>
  <r>
    <n v="3664"/>
    <s v="HOMBRE"/>
    <n v="84000"/>
    <s v="ASALARIADO"/>
    <s v="SECTOR PRIVADO"/>
    <s v="SI"/>
    <s v="NO"/>
    <x v="1"/>
    <n v="32"/>
    <n v="-0.70726261230719467"/>
    <s v="NO"/>
    <n v="-0.69914348398608395"/>
    <s v="NO"/>
    <x v="2606"/>
    <n v="32"/>
    <s v="ASALARIADO"/>
    <s v="26-35"/>
    <s v="1"/>
  </r>
  <r>
    <n v="3665"/>
    <s v="MUJER"/>
    <n v="297046"/>
    <s v="ASEGURADO VOLUNTARIO"/>
    <s v="SECTOR PRIVADO"/>
    <s v="NO"/>
    <s v="SI"/>
    <x v="1"/>
    <n v="20"/>
    <n v="-0.44454166866740574"/>
    <s v="NO"/>
    <n v="-1.5460474449117341"/>
    <s v="NO"/>
    <x v="31"/>
    <n v="20"/>
    <s v="ASEGURADO VOLUNTARIO"/>
    <s v="18-25"/>
    <s v="1"/>
  </r>
  <r>
    <n v="3666"/>
    <s v="MUJER"/>
    <n v="464076.6"/>
    <s v="ASALARIADO"/>
    <s v="SECTOR PRIVADO"/>
    <s v="SI"/>
    <s v="NO"/>
    <x v="0"/>
    <n v="30"/>
    <n v="-0.23856532154650173"/>
    <s v="NO"/>
    <n v="-0.84029414414035897"/>
    <s v="NO"/>
    <x v="2725"/>
    <n v="30"/>
    <s v="ASALARIADO"/>
    <s v="26-35"/>
    <s v="3"/>
  </r>
  <r>
    <n v="3667"/>
    <s v="MUJER"/>
    <n v="358976.25"/>
    <s v="ASALARIADO"/>
    <s v="SECTOR PRIVADO"/>
    <s v="SI"/>
    <s v="NO"/>
    <x v="0"/>
    <n v="19"/>
    <n v="-0.36817143069134406"/>
    <s v="NO"/>
    <n v="-1.6166227749888715"/>
    <s v="NO"/>
    <x v="2726"/>
    <n v="19"/>
    <s v="ASALARIADO"/>
    <s v="18-25"/>
    <s v="2"/>
  </r>
  <r>
    <n v="3668"/>
    <s v="MUJER"/>
    <n v="359544.27"/>
    <s v="CONVENIOS ESPECIALES DE ASEGURADOS VOLUNTARIOS"/>
    <s v="SECTOR PRIVADO"/>
    <s v="SI"/>
    <s v="SI"/>
    <x v="0"/>
    <n v="29"/>
    <n v="-0.36747096811327984"/>
    <s v="NO"/>
    <n v="-0.91086947421749642"/>
    <s v="NO"/>
    <x v="293"/>
    <n v="29"/>
    <s v="CONVENIOS ESPECIALES DE ASEGURADOS VOLUNTARIOS"/>
    <s v="26-35"/>
    <s v="2"/>
  </r>
  <r>
    <n v="3669"/>
    <s v="HOMBRE"/>
    <n v="278030"/>
    <s v="CONVENIOS ESPECIALES DE TRABAJADORES INDEPENDIENTES"/>
    <s v="SECTOR PRIVADO"/>
    <s v="SI"/>
    <s v="NO"/>
    <x v="0"/>
    <n v="43"/>
    <n v="-0.46799154082766331"/>
    <s v="NO"/>
    <n v="7.7185146862428639E-2"/>
    <s v="NO"/>
    <x v="20"/>
    <n v="43"/>
    <s v="CONVENIOS ESPECIALES DE TRABAJADORES INDEPENDIENTES"/>
    <s v="36-45"/>
    <s v="1"/>
  </r>
  <r>
    <n v="3670"/>
    <s v="HOMBRE"/>
    <n v="212337"/>
    <s v="ASALARIADO"/>
    <s v="SECTOR PRIVADO"/>
    <s v="SI"/>
    <s v="NO"/>
    <x v="1"/>
    <n v="31"/>
    <n v="-0.54900187169765691"/>
    <s v="NO"/>
    <n v="-0.7697188140632214"/>
    <s v="NO"/>
    <x v="2727"/>
    <n v="31"/>
    <s v="ASALARIADO"/>
    <s v="26-35"/>
    <s v="1"/>
  </r>
  <r>
    <n v="3671"/>
    <s v="HOMBRE"/>
    <n v="79890"/>
    <s v="ASALARIADO"/>
    <s v="SECTOR PRIVADO"/>
    <s v="SI"/>
    <s v="SI"/>
    <x v="0"/>
    <n v="53"/>
    <n v="-0.71233092186644265"/>
    <s v="NO"/>
    <n v="0.78293844763380371"/>
    <s v="NO"/>
    <x v="2728"/>
    <n v="53"/>
    <s v="ASALARIADO"/>
    <s v="46-55"/>
    <s v="1"/>
  </r>
  <r>
    <n v="3672"/>
    <s v="HOMBRE"/>
    <n v="278030"/>
    <s v="CONVENIOS ESPECIALES DE TRABAJADORES INDEPENDIENTES"/>
    <s v="SECTOR PRIVADO"/>
    <s v="SI"/>
    <s v="NO"/>
    <x v="0"/>
    <n v="44"/>
    <n v="-0.46799154082766331"/>
    <s v="NO"/>
    <n v="0.14776047693956615"/>
    <s v="NO"/>
    <x v="20"/>
    <n v="44"/>
    <s v="CONVENIOS ESPECIALES DE TRABAJADORES INDEPENDIENTES"/>
    <s v="36-45"/>
    <s v="1"/>
  </r>
  <r>
    <n v="3673"/>
    <s v="MUJER"/>
    <n v="630173"/>
    <s v="PENSIONADOS EN SU PROPIO SISTEMA"/>
    <s v="SECTOR PUBLICO"/>
    <s v="SI"/>
    <s v="NO"/>
    <x v="0"/>
    <n v="75"/>
    <n v="-3.3740997488918636E-2"/>
    <s v="NO"/>
    <n v="2.3355957093308288"/>
    <s v="ATIPICO"/>
    <x v="2729"/>
    <n v="75"/>
    <s v="PENSIONADOS EN SU PROPIO SISTEMA"/>
    <s v="56+"/>
    <s v="3"/>
  </r>
  <r>
    <n v="3674"/>
    <s v="MUJER"/>
    <n v="1041733"/>
    <s v="ASALARIADO"/>
    <s v="SECTOR PUBLICO"/>
    <s v="SI"/>
    <s v="NO"/>
    <x v="1"/>
    <n v="37"/>
    <n v="0.47378053102788775"/>
    <s v="NO"/>
    <n v="-0.3462668336003964"/>
    <s v="NO"/>
    <x v="2730"/>
    <n v="37"/>
    <s v="ASALARIADO"/>
    <s v="36-45"/>
    <s v="4"/>
  </r>
  <r>
    <n v="3675"/>
    <s v="MUJER"/>
    <n v="440000"/>
    <s v="ASALARIADO"/>
    <s v="SECTOR PRIVADO"/>
    <s v="SI"/>
    <s v="NO"/>
    <x v="0"/>
    <n v="32"/>
    <n v="-0.26825575024095144"/>
    <s v="NO"/>
    <n v="-0.69914348398608395"/>
    <s v="NO"/>
    <x v="695"/>
    <n v="32"/>
    <s v="ASALARIADO"/>
    <s v="26-35"/>
    <s v="3"/>
  </r>
  <r>
    <n v="3676"/>
    <s v="HOMBRE"/>
    <n v="278030"/>
    <s v="ASEGURADO VOLUNTARIO"/>
    <s v="SECTOR PRIVADO"/>
    <s v="SI"/>
    <s v="NO"/>
    <x v="0"/>
    <n v="26"/>
    <n v="-0.46799154082766331"/>
    <s v="NO"/>
    <n v="-1.1225954644489089"/>
    <s v="NO"/>
    <x v="20"/>
    <n v="26"/>
    <s v="ASEGURADO VOLUNTARIO"/>
    <s v="26-35"/>
    <s v="1"/>
  </r>
  <r>
    <n v="3677"/>
    <s v="HOMBRE"/>
    <n v="450886"/>
    <s v="TRABAJADOR INDEPENDIENTE"/>
    <s v="SECTOR PRIVADO"/>
    <s v="SI"/>
    <s v="NO"/>
    <x v="1"/>
    <n v="53"/>
    <n v="-0.25483151231833029"/>
    <s v="NO"/>
    <n v="0.78293844763380371"/>
    <s v="NO"/>
    <x v="421"/>
    <n v="53"/>
    <s v="TRABAJADOR INDEPENDIENTE"/>
    <s v="46-55"/>
    <s v="3"/>
  </r>
  <r>
    <n v="3678"/>
    <s v="MUJER"/>
    <n v="552751.04"/>
    <s v="ASALARIADO"/>
    <s v="SECTOR PRIVADO"/>
    <s v="SI"/>
    <s v="NO"/>
    <x v="0"/>
    <n v="27"/>
    <n v="-0.12921507533896973"/>
    <s v="NO"/>
    <n v="-1.0520201343717714"/>
    <s v="NO"/>
    <x v="2731"/>
    <n v="27"/>
    <s v="ASALARIADO"/>
    <s v="26-35"/>
    <s v="3"/>
  </r>
  <r>
    <n v="3679"/>
    <s v="HOMBRE"/>
    <n v="346647.79"/>
    <s v="ASALARIADO"/>
    <s v="SECTOR PRIVADO"/>
    <s v="SI"/>
    <s v="NO"/>
    <x v="0"/>
    <n v="20"/>
    <n v="-0.38337446029445982"/>
    <s v="NO"/>
    <n v="-1.5460474449117341"/>
    <s v="NO"/>
    <x v="2732"/>
    <n v="20"/>
    <s v="ASALARIADO"/>
    <s v="18-25"/>
    <s v="2"/>
  </r>
  <r>
    <n v="3680"/>
    <s v="HOMBRE"/>
    <n v="278030"/>
    <s v="CONVENIOS ESPECIALES DE TRABAJADORES INDEPENDIENTES"/>
    <s v="SECTOR PRIVADO"/>
    <s v="SI"/>
    <s v="NO"/>
    <x v="0"/>
    <n v="53"/>
    <n v="-0.46799154082766331"/>
    <s v="NO"/>
    <n v="0.78293844763380371"/>
    <s v="NO"/>
    <x v="20"/>
    <n v="53"/>
    <s v="CONVENIOS ESPECIALES DE TRABAJADORES INDEPENDIENTES"/>
    <s v="46-55"/>
    <s v="1"/>
  </r>
  <r>
    <n v="3681"/>
    <s v="HOMBRE"/>
    <n v="342027"/>
    <s v="ASALARIADO"/>
    <s v="SECTOR PRIVADO"/>
    <s v="SI"/>
    <s v="NO"/>
    <x v="0"/>
    <n v="24"/>
    <n v="-0.3890726583791988"/>
    <s v="NO"/>
    <n v="-1.263746124603184"/>
    <s v="NO"/>
    <x v="1173"/>
    <n v="24"/>
    <s v="ASALARIADO"/>
    <s v="18-25"/>
    <s v="2"/>
  </r>
  <r>
    <n v="3682"/>
    <s v="HOMBRE"/>
    <n v="405586.5"/>
    <s v="ASALARIADO"/>
    <s v="SECTOR PRIVADO"/>
    <s v="SI"/>
    <s v="NO"/>
    <x v="0"/>
    <n v="48"/>
    <n v="-0.31069328576824545"/>
    <s v="NO"/>
    <n v="0.43006179724811616"/>
    <s v="NO"/>
    <x v="2733"/>
    <n v="48"/>
    <s v="ASALARIADO"/>
    <s v="46-55"/>
    <s v="2"/>
  </r>
  <r>
    <n v="3683"/>
    <s v="HOMBRE"/>
    <n v="299647"/>
    <s v="ASEGURADO VOLUNTARIO"/>
    <s v="SECTOR PRIVADO"/>
    <s v="SI"/>
    <s v="NO"/>
    <x v="0"/>
    <n v="68"/>
    <n v="-0.44133420561056785"/>
    <s v="NO"/>
    <n v="1.8415683987908662"/>
    <s v="NO"/>
    <x v="65"/>
    <n v="68"/>
    <s v="ASEGURADO VOLUNTARIO"/>
    <s v="56+"/>
    <s v="1"/>
  </r>
  <r>
    <n v="3684"/>
    <s v="HOMBRE"/>
    <n v="244574.2"/>
    <s v="ASALARIADO"/>
    <s v="SECTOR PRIVADO"/>
    <s v="SI"/>
    <s v="NO"/>
    <x v="0"/>
    <n v="42"/>
    <n v="-0.50924807390607851"/>
    <s v="NO"/>
    <n v="6.6098167852911317E-3"/>
    <s v="NO"/>
    <x v="2734"/>
    <n v="42"/>
    <s v="ASALARIADO"/>
    <s v="36-45"/>
    <s v="1"/>
  </r>
  <r>
    <n v="3685"/>
    <s v="MUJER"/>
    <n v="297050"/>
    <s v="ASEGURADO VOLUNTARIO"/>
    <s v="SECTOR PRIVADO"/>
    <s v="SI"/>
    <s v="NO"/>
    <x v="0"/>
    <n v="56"/>
    <n v="-0.44453673600603422"/>
    <s v="NO"/>
    <n v="0.99466443786521619"/>
    <s v="NO"/>
    <x v="144"/>
    <n v="56"/>
    <s v="ASEGURADO VOLUNTARIO"/>
    <s v="56+"/>
    <s v="1"/>
  </r>
  <r>
    <n v="3686"/>
    <s v="HOMBRE"/>
    <n v="1529247"/>
    <s v="ASALARIADO"/>
    <s v="SECTOR PRIVADO"/>
    <s v="SI"/>
    <s v="NO"/>
    <x v="0"/>
    <n v="28"/>
    <n v="1.0749658999980072"/>
    <s v="NO"/>
    <n v="-0.98144480429463388"/>
    <s v="NO"/>
    <x v="2735"/>
    <n v="28"/>
    <s v="ASALARIADO"/>
    <s v="26-35"/>
    <s v="4"/>
  </r>
  <r>
    <n v="3687"/>
    <s v="HOMBRE"/>
    <n v="200000"/>
    <s v="ASALARIADO"/>
    <s v="SECTOR PRIVADO"/>
    <s v="SI"/>
    <s v="NO"/>
    <x v="1"/>
    <n v="34"/>
    <n v="-0.56421543253280082"/>
    <s v="NO"/>
    <n v="-0.55799282383180893"/>
    <s v="NO"/>
    <x v="358"/>
    <n v="34"/>
    <s v="ASALARIADO"/>
    <s v="26-35"/>
    <s v="1"/>
  </r>
  <r>
    <n v="3688"/>
    <s v="MUJER"/>
    <n v="1203138"/>
    <s v="ASALARIADO"/>
    <s v="SECTOR PUBLICO"/>
    <s v="SI"/>
    <s v="NO"/>
    <x v="1"/>
    <n v="37"/>
    <n v="0.67281958319587087"/>
    <s v="NO"/>
    <n v="-0.3462668336003964"/>
    <s v="NO"/>
    <x v="2736"/>
    <n v="37"/>
    <s v="ASALARIADO"/>
    <s v="36-45"/>
    <s v="4"/>
  </r>
  <r>
    <n v="3689"/>
    <s v="MUJER"/>
    <n v="179772"/>
    <s v="ASALARIADO"/>
    <s v="SECTOR PRIVADO"/>
    <s v="SI"/>
    <s v="NO"/>
    <x v="0"/>
    <n v="36"/>
    <n v="-0.58915990108863225"/>
    <s v="NO"/>
    <n v="-0.41684216367753391"/>
    <s v="NO"/>
    <x v="2737"/>
    <n v="36"/>
    <s v="ASALARIADO"/>
    <s v="36-45"/>
    <s v="1"/>
  </r>
  <r>
    <n v="3690"/>
    <s v="HOMBRE"/>
    <n v="1159222.2"/>
    <s v="ASALARIADO"/>
    <s v="SECTOR PUBLICO"/>
    <s v="SI"/>
    <s v="NO"/>
    <x v="0"/>
    <n v="58"/>
    <n v="0.61866414063090247"/>
    <s v="NO"/>
    <n v="1.1358150980194912"/>
    <s v="NO"/>
    <x v="2738"/>
    <n v="58"/>
    <s v="ASALARIADO"/>
    <s v="56+"/>
    <s v="4"/>
  </r>
  <r>
    <n v="3691"/>
    <s v="HOMBRE"/>
    <n v="960405.5"/>
    <s v="ASALARIADO"/>
    <s v="SECTOR PRIVADO"/>
    <s v="SI"/>
    <s v="NO"/>
    <x v="0"/>
    <n v="50"/>
    <n v="0.3734902766045945"/>
    <s v="NO"/>
    <n v="0.57121245740239113"/>
    <s v="NO"/>
    <x v="2739"/>
    <n v="50"/>
    <s v="ASALARIADO"/>
    <s v="46-55"/>
    <s v="4"/>
  </r>
  <r>
    <n v="3692"/>
    <s v="MUJER"/>
    <n v="297046"/>
    <s v="ASEGURADO VOLUNTARIO"/>
    <s v="SECTOR PRIVADO"/>
    <s v="SI"/>
    <s v="NO"/>
    <x v="0"/>
    <n v="52"/>
    <n v="-0.44454166866740574"/>
    <s v="NO"/>
    <n v="0.71236311755666615"/>
    <s v="NO"/>
    <x v="31"/>
    <n v="52"/>
    <s v="ASEGURADO VOLUNTARIO"/>
    <s v="46-55"/>
    <s v="1"/>
  </r>
  <r>
    <n v="3693"/>
    <s v="HOMBRE"/>
    <n v="297046"/>
    <s v="TRABAJADOR INDEPENDIENTE"/>
    <s v="SECTOR PRIVADO"/>
    <s v="SI"/>
    <s v="NO"/>
    <x v="1"/>
    <n v="33"/>
    <n v="-0.44454166866740574"/>
    <s v="NO"/>
    <n v="-0.62856815390894638"/>
    <s v="NO"/>
    <x v="31"/>
    <n v="33"/>
    <s v="TRABAJADOR INDEPENDIENTE"/>
    <s v="26-35"/>
    <s v="1"/>
  </r>
  <r>
    <n v="3694"/>
    <s v="HOMBRE"/>
    <n v="653778.43000000005"/>
    <s v="ASALARIADO"/>
    <s v="SECTOR PRIVADO"/>
    <s v="SI"/>
    <s v="NO"/>
    <x v="0"/>
    <n v="40"/>
    <n v="-4.6315993090748648E-3"/>
    <s v="NO"/>
    <n v="-0.13454084336898386"/>
    <s v="NO"/>
    <x v="2740"/>
    <n v="40"/>
    <s v="ASALARIADO"/>
    <s v="36-45"/>
    <s v="3"/>
  </r>
  <r>
    <n v="3695"/>
    <s v="HOMBRE"/>
    <n v="538863.51"/>
    <s v="ASALARIADO"/>
    <s v="SECTOR PRIVADO"/>
    <s v="SI"/>
    <s v="NO"/>
    <x v="0"/>
    <n v="21"/>
    <n v="-0.14634069603321362"/>
    <s v="NO"/>
    <n v="-1.4754721148345964"/>
    <s v="NO"/>
    <x v="2741"/>
    <n v="21"/>
    <s v="ASALARIADO"/>
    <s v="18-25"/>
    <s v="3"/>
  </r>
  <r>
    <n v="3696"/>
    <s v="HOMBRE"/>
    <n v="499125"/>
    <s v="ASALARIADO"/>
    <s v="SECTOR PRIVADO"/>
    <s v="SI"/>
    <s v="NO"/>
    <x v="1"/>
    <n v="47"/>
    <n v="-0.19534484934301147"/>
    <s v="NO"/>
    <n v="0.35948646717097865"/>
    <s v="NO"/>
    <x v="2742"/>
    <n v="47"/>
    <s v="ASALARIADO"/>
    <s v="46-55"/>
    <s v="3"/>
  </r>
  <r>
    <n v="3697"/>
    <s v="MUJER"/>
    <n v="359544.27"/>
    <s v="CONVENIOS ESPECIALES DE ASEGURADOS VOLUNTARIOS"/>
    <s v="SECTOR PRIVADO"/>
    <s v="SI"/>
    <s v="SI"/>
    <x v="0"/>
    <n v="47"/>
    <n v="-0.36747096811327984"/>
    <s v="NO"/>
    <n v="0.35948646717097865"/>
    <s v="NO"/>
    <x v="293"/>
    <n v="47"/>
    <s v="CONVENIOS ESPECIALES DE ASEGURADOS VOLUNTARIOS"/>
    <s v="46-55"/>
    <s v="2"/>
  </r>
  <r>
    <n v="3698"/>
    <s v="MUJER"/>
    <n v="960815.8"/>
    <s v="ASALARIADO"/>
    <s v="SECTOR PUBLICO"/>
    <s v="SI"/>
    <s v="NO"/>
    <x v="0"/>
    <n v="54"/>
    <n v="0.37399624434477935"/>
    <s v="NO"/>
    <n v="0.85351377771094117"/>
    <s v="NO"/>
    <x v="2743"/>
    <n v="54"/>
    <s v="ASALARIADO"/>
    <s v="46-55"/>
    <s v="4"/>
  </r>
  <r>
    <n v="3699"/>
    <s v="MUJER"/>
    <n v="445641"/>
    <s v="ASALARIADO"/>
    <s v="SECTOR PUBLICO"/>
    <s v="SI"/>
    <s v="NO"/>
    <x v="1"/>
    <n v="41"/>
    <n v="-0.26129946454175013"/>
    <s v="NO"/>
    <n v="-6.3965513291846368E-2"/>
    <s v="NO"/>
    <x v="2744"/>
    <n v="41"/>
    <s v="ASALARIADO"/>
    <s v="36-45"/>
    <s v="3"/>
  </r>
  <r>
    <n v="3700"/>
    <s v="HOMBRE"/>
    <n v="255659"/>
    <s v="ASALARIADO"/>
    <s v="SECTOR PRIVADO"/>
    <s v="SI"/>
    <s v="SI"/>
    <x v="0"/>
    <n v="23"/>
    <n v="-0.49557868271329231"/>
    <s v="NO"/>
    <n v="-1.3343214546803215"/>
    <s v="NO"/>
    <x v="2745"/>
    <n v="23"/>
    <s v="ASALARIADO"/>
    <s v="18-25"/>
    <s v="1"/>
  </r>
  <r>
    <n v="3701"/>
    <s v="HOMBRE"/>
    <n v="2615121.75"/>
    <s v="ASALARIADO"/>
    <s v="SECTOR PUBLICO"/>
    <s v="SI"/>
    <s v="NO"/>
    <x v="0"/>
    <n v="56"/>
    <n v="2.4140290084094298"/>
    <s v="ATIPICO"/>
    <n v="0.99466443786521619"/>
    <s v="NO"/>
    <x v="2746"/>
    <n v="56"/>
    <s v="ASALARIADO"/>
    <s v="56+"/>
    <s v="4"/>
  </r>
  <r>
    <n v="3702"/>
    <s v="HOMBRE"/>
    <n v="94480"/>
    <s v="ASALARIADO"/>
    <s v="SECTOR PRIVADO"/>
    <s v="SI"/>
    <s v="NO"/>
    <x v="0"/>
    <n v="54"/>
    <n v="-0.69433903951378395"/>
    <s v="NO"/>
    <n v="0.85351377771094117"/>
    <s v="NO"/>
    <x v="2747"/>
    <n v="54"/>
    <s v="ASALARIADO"/>
    <s v="46-55"/>
    <s v="1"/>
  </r>
  <r>
    <n v="3703"/>
    <s v="HOMBRE"/>
    <n v="411667"/>
    <s v="ASALARIADO"/>
    <s v="SECTOR PRIVADO"/>
    <s v="SI"/>
    <s v="NO"/>
    <x v="0"/>
    <n v="21"/>
    <n v="-0.30319502390084713"/>
    <s v="NO"/>
    <n v="-1.4754721148345964"/>
    <s v="NO"/>
    <x v="2748"/>
    <n v="21"/>
    <s v="ASALARIADO"/>
    <s v="18-25"/>
    <s v="3"/>
  </r>
  <r>
    <n v="3704"/>
    <s v="HOMBRE"/>
    <n v="101489"/>
    <s v="ASALARIADO"/>
    <s v="SECTOR PRIVADO"/>
    <s v="SI"/>
    <s v="NO"/>
    <x v="0"/>
    <n v="37"/>
    <n v="-0.68569578362551908"/>
    <s v="NO"/>
    <n v="-0.3462668336003964"/>
    <s v="NO"/>
    <x v="2749"/>
    <n v="37"/>
    <s v="ASALARIADO"/>
    <s v="36-45"/>
    <s v="1"/>
  </r>
  <r>
    <n v="3705"/>
    <s v="HOMBRE"/>
    <n v="1017560.5"/>
    <s v="ASALARIADO"/>
    <s v="SECTOR PUBLICO"/>
    <s v="SI"/>
    <s v="NO"/>
    <x v="0"/>
    <n v="60"/>
    <n v="0.44397184177705556"/>
    <s v="NO"/>
    <n v="1.2769657581737661"/>
    <s v="NO"/>
    <x v="2750"/>
    <n v="60"/>
    <s v="ASALARIADO"/>
    <s v="56+"/>
    <s v="4"/>
  </r>
  <r>
    <n v="3706"/>
    <s v="HOMBRE"/>
    <n v="753064"/>
    <s v="ASALARIADO"/>
    <s v="SECTOR PUBLICO"/>
    <s v="SI"/>
    <s v="NO"/>
    <x v="1"/>
    <n v="53"/>
    <n v="0.11780392466327996"/>
    <s v="NO"/>
    <n v="0.78293844763380371"/>
    <s v="NO"/>
    <x v="2751"/>
    <n v="53"/>
    <s v="ASALARIADO"/>
    <s v="46-55"/>
    <s v="4"/>
  </r>
  <r>
    <n v="3707"/>
    <s v="HOMBRE"/>
    <n v="495975"/>
    <s v="TRABAJADOR INDEPENDIENTE"/>
    <s v="SECTOR PRIVADO"/>
    <s v="SI"/>
    <s v="NO"/>
    <x v="1"/>
    <n v="33"/>
    <n v="-0.19922932017309197"/>
    <s v="NO"/>
    <n v="-0.62856815390894638"/>
    <s v="NO"/>
    <x v="2649"/>
    <n v="33"/>
    <s v="TRABAJADOR INDEPENDIENTE"/>
    <s v="26-35"/>
    <s v="3"/>
  </r>
  <r>
    <n v="3708"/>
    <s v="MUJER"/>
    <n v="639148"/>
    <s v="TRABAJADOR INDEPENDIENTE"/>
    <s v="SECTOR PRIVADO"/>
    <s v="SI"/>
    <s v="NO"/>
    <x v="1"/>
    <n v="84"/>
    <n v="-2.2673338536546354E-2"/>
    <s v="NO"/>
    <n v="2.9707736800250664"/>
    <s v="ATIPICO"/>
    <x v="191"/>
    <n v="84"/>
    <s v="TRABAJADOR INDEPENDIENTE"/>
    <s v="56+"/>
    <s v="3"/>
  </r>
  <r>
    <n v="3709"/>
    <s v="MUJER"/>
    <n v="1821145"/>
    <s v="ASALARIADO"/>
    <s v="SECTOR PUBLICO"/>
    <s v="SI"/>
    <s v="NO"/>
    <x v="1"/>
    <n v="59"/>
    <n v="1.4349243972547832"/>
    <s v="NO"/>
    <n v="1.2063904280966287"/>
    <s v="NO"/>
    <x v="2752"/>
    <n v="59"/>
    <s v="ASALARIADO"/>
    <s v="56+"/>
    <s v="4"/>
  </r>
  <r>
    <n v="3710"/>
    <s v="HOMBRE"/>
    <n v="325000"/>
    <s v="ASALARIADO"/>
    <s v="SECTOR PRIVADO"/>
    <s v="SI"/>
    <s v="NO"/>
    <x v="0"/>
    <n v="38"/>
    <n v="-0.41006976467246259"/>
    <s v="NO"/>
    <n v="-0.27569150352325889"/>
    <s v="NO"/>
    <x v="734"/>
    <n v="38"/>
    <s v="ASALARIADO"/>
    <s v="36-45"/>
    <s v="2"/>
  </r>
  <r>
    <n v="3711"/>
    <s v="HOMBRE"/>
    <n v="278030"/>
    <s v="CONVENIOS ESPECIALES DE TRABAJADORES INDEPENDIENTES"/>
    <s v="SECTOR PRIVADO"/>
    <s v="SI"/>
    <s v="NO"/>
    <x v="0"/>
    <n v="49"/>
    <n v="-0.46799154082766331"/>
    <s v="NO"/>
    <n v="0.50063712732525367"/>
    <s v="NO"/>
    <x v="20"/>
    <n v="49"/>
    <s v="CONVENIOS ESPECIALES DE TRABAJADORES INDEPENDIENTES"/>
    <s v="46-55"/>
    <s v="1"/>
  </r>
  <r>
    <n v="3712"/>
    <s v="HOMBRE"/>
    <n v="979107.34"/>
    <s v="ASALARIADO"/>
    <s v="SECTOR PRIVADO"/>
    <s v="SI"/>
    <s v="NO"/>
    <x v="0"/>
    <n v="53"/>
    <n v="0.39655273754073195"/>
    <s v="NO"/>
    <n v="0.78293844763380371"/>
    <s v="NO"/>
    <x v="2753"/>
    <n v="53"/>
    <s v="ASALARIADO"/>
    <s v="46-55"/>
    <s v="4"/>
  </r>
  <r>
    <n v="3713"/>
    <s v="HOMBRE"/>
    <n v="297046"/>
    <s v="TRABAJADOR INDEPENDIENTE"/>
    <s v="SECTOR PRIVADO"/>
    <s v="SI"/>
    <s v="NO"/>
    <x v="0"/>
    <n v="39"/>
    <n v="-0.44454166866740574"/>
    <s v="NO"/>
    <n v="-0.20511617344612137"/>
    <s v="NO"/>
    <x v="31"/>
    <n v="39"/>
    <s v="TRABAJADOR INDEPENDIENTE"/>
    <s v="36-45"/>
    <s v="1"/>
  </r>
  <r>
    <n v="3714"/>
    <s v="MUJER"/>
    <n v="330278"/>
    <s v="ASALARIADO"/>
    <s v="SECTOR PRIVADO"/>
    <s v="SI"/>
    <s v="NO"/>
    <x v="0"/>
    <n v="40"/>
    <n v="-0.4035611179927277"/>
    <s v="NO"/>
    <n v="-0.13454084336898386"/>
    <s v="NO"/>
    <x v="2754"/>
    <n v="40"/>
    <s v="ASALARIADO"/>
    <s v="36-45"/>
    <s v="2"/>
  </r>
  <r>
    <n v="3715"/>
    <s v="HOMBRE"/>
    <n v="476355"/>
    <s v="ASALARIADO"/>
    <s v="SECTOR PRIVADO"/>
    <s v="SI"/>
    <s v="NO"/>
    <x v="0"/>
    <n v="48"/>
    <n v="-0.22342402420045068"/>
    <s v="NO"/>
    <n v="0.43006179724811616"/>
    <s v="NO"/>
    <x v="2755"/>
    <n v="48"/>
    <s v="ASALARIADO"/>
    <s v="46-55"/>
    <s v="3"/>
  </r>
  <r>
    <n v="3716"/>
    <s v="HOMBRE"/>
    <n v="420000"/>
    <s v="ASALARIADO"/>
    <s v="SECTOR PRIVADO"/>
    <s v="SI"/>
    <s v="NO"/>
    <x v="0"/>
    <n v="29"/>
    <n v="-0.29291905709860555"/>
    <s v="NO"/>
    <n v="-0.91086947421749642"/>
    <s v="NO"/>
    <x v="798"/>
    <n v="29"/>
    <s v="ASALARIADO"/>
    <s v="26-35"/>
    <s v="3"/>
  </r>
  <r>
    <n v="3717"/>
    <s v="MUJER"/>
    <n v="1333402"/>
    <s v="ASALARIADO"/>
    <s v="SECTOR PUBLICO"/>
    <s v="SI"/>
    <s v="NO"/>
    <x v="0"/>
    <n v="39"/>
    <n v="0.83345663342114362"/>
    <s v="NO"/>
    <n v="-0.20511617344612137"/>
    <s v="NO"/>
    <x v="2756"/>
    <n v="39"/>
    <s v="ASALARIADO"/>
    <s v="36-45"/>
    <s v="4"/>
  </r>
  <r>
    <n v="3718"/>
    <s v="HOMBRE"/>
    <n v="356657"/>
    <s v="ASEGURADO VOLUNTARIO"/>
    <s v="SECTOR PRIVADO"/>
    <s v="SI"/>
    <s v="NO"/>
    <x v="1"/>
    <n v="61"/>
    <n v="-0.37103144941282479"/>
    <s v="NO"/>
    <n v="1.3475410882509038"/>
    <s v="NO"/>
    <x v="2757"/>
    <n v="61"/>
    <s v="ASEGURADO VOLUNTARIO"/>
    <s v="56+"/>
    <s v="2"/>
  </r>
  <r>
    <n v="3719"/>
    <s v="MUJER"/>
    <n v="297046"/>
    <s v="ASEGURADO VOLUNTARIO"/>
    <s v="SECTOR PRIVADO"/>
    <s v="SI"/>
    <s v="SI"/>
    <x v="0"/>
    <n v="31"/>
    <n v="-0.44454166866740574"/>
    <s v="NO"/>
    <n v="-0.7697188140632214"/>
    <s v="NO"/>
    <x v="31"/>
    <n v="31"/>
    <s v="ASEGURADO VOLUNTARIO"/>
    <s v="26-35"/>
    <s v="1"/>
  </r>
  <r>
    <n v="3720"/>
    <s v="HOMBRE"/>
    <n v="239421"/>
    <s v="ASALARIADO"/>
    <s v="SECTOR PRIVADO"/>
    <s v="SI"/>
    <s v="SI"/>
    <x v="0"/>
    <n v="22"/>
    <n v="-0.51560282155102166"/>
    <s v="NO"/>
    <n v="-1.4048967847574589"/>
    <s v="NO"/>
    <x v="2758"/>
    <n v="22"/>
    <s v="ASALARIADO"/>
    <s v="18-25"/>
    <s v="1"/>
  </r>
  <r>
    <n v="3721"/>
    <s v="HOMBRE"/>
    <n v="202396.55"/>
    <s v="ASALARIADO"/>
    <s v="SECTOR PRIVADO"/>
    <s v="SI"/>
    <s v="NO"/>
    <x v="0"/>
    <n v="36"/>
    <n v="-0.5612600901303153"/>
    <s v="NO"/>
    <n v="-0.41684216367753391"/>
    <s v="NO"/>
    <x v="2417"/>
    <n v="36"/>
    <s v="ASALARIADO"/>
    <s v="36-45"/>
    <s v="1"/>
  </r>
  <r>
    <n v="3722"/>
    <s v="HOMBRE"/>
    <n v="260000"/>
    <s v="ASALARIADO"/>
    <s v="SECTOR PRIVADO"/>
    <s v="SI"/>
    <s v="NO"/>
    <x v="1"/>
    <n v="37"/>
    <n v="-0.49022551195983849"/>
    <s v="NO"/>
    <n v="-0.3462668336003964"/>
    <s v="NO"/>
    <x v="713"/>
    <n v="37"/>
    <s v="ASALARIADO"/>
    <s v="36-45"/>
    <s v="1"/>
  </r>
  <r>
    <n v="3723"/>
    <s v="MUJER"/>
    <n v="858032.05"/>
    <s v="ASALARIADO"/>
    <s v="SECTOR PUBLICO"/>
    <s v="SI"/>
    <s v="NO"/>
    <x v="0"/>
    <n v="53"/>
    <n v="0.24724688603325901"/>
    <s v="NO"/>
    <n v="0.78293844763380371"/>
    <s v="NO"/>
    <x v="2759"/>
    <n v="53"/>
    <s v="ASALARIADO"/>
    <s v="46-55"/>
    <s v="4"/>
  </r>
  <r>
    <n v="3724"/>
    <s v="MUJER"/>
    <n v="2036556.25"/>
    <s v="ASALARIADO"/>
    <s v="SECTOR PRIVADO"/>
    <s v="SI"/>
    <s v="NO"/>
    <x v="0"/>
    <n v="37"/>
    <n v="1.7005620852218255"/>
    <s v="NO"/>
    <n v="-0.3462668336003964"/>
    <s v="NO"/>
    <x v="2760"/>
    <n v="37"/>
    <s v="ASALARIADO"/>
    <s v="36-45"/>
    <s v="4"/>
  </r>
  <r>
    <n v="3725"/>
    <s v="HOMBRE"/>
    <n v="454518"/>
    <s v="ASALARIADO"/>
    <s v="SECTOR PRIVADO"/>
    <s v="SI"/>
    <s v="NO"/>
    <x v="0"/>
    <n v="35"/>
    <n v="-0.25035265579298033"/>
    <s v="NO"/>
    <n v="-0.48741749375467142"/>
    <s v="NO"/>
    <x v="2761"/>
    <n v="35"/>
    <s v="ASALARIADO"/>
    <s v="26-35"/>
    <s v="3"/>
  </r>
  <r>
    <n v="3726"/>
    <s v="HOMBRE"/>
    <n v="459616.28"/>
    <s v="ASALARIADO"/>
    <s v="SECTOR PRIVADO"/>
    <s v="SI"/>
    <s v="NO"/>
    <x v="0"/>
    <n v="28"/>
    <n v="-0.24406563358866826"/>
    <s v="NO"/>
    <n v="-0.98144480429463388"/>
    <s v="NO"/>
    <x v="2762"/>
    <n v="28"/>
    <s v="ASALARIADO"/>
    <s v="26-35"/>
    <s v="3"/>
  </r>
  <r>
    <n v="3727"/>
    <s v="HOMBRE"/>
    <n v="299744"/>
    <s v="TRABAJADOR INDEPENDIENTE"/>
    <s v="SECTOR PRIVADO"/>
    <s v="SI"/>
    <s v="NO"/>
    <x v="0"/>
    <n v="40"/>
    <n v="-0.44121458857230822"/>
    <s v="NO"/>
    <n v="-0.13454084336898386"/>
    <s v="NO"/>
    <x v="1927"/>
    <n v="40"/>
    <s v="TRABAJADOR INDEPENDIENTE"/>
    <s v="36-45"/>
    <s v="1"/>
  </r>
  <r>
    <n v="3728"/>
    <s v="HOMBRE"/>
    <n v="2590373.15"/>
    <s v="ASALARIADO"/>
    <s v="SECTOR PUBLICO"/>
    <s v="SI"/>
    <s v="NO"/>
    <x v="0"/>
    <n v="56"/>
    <n v="2.3835098926045624"/>
    <s v="ATIPICO"/>
    <n v="0.99466443786521619"/>
    <s v="NO"/>
    <x v="2763"/>
    <n v="56"/>
    <s v="ASALARIADO"/>
    <s v="56+"/>
    <s v="4"/>
  </r>
  <r>
    <n v="3729"/>
    <s v="HOMBRE"/>
    <n v="551468.9"/>
    <s v="ASALARIADO"/>
    <s v="SECTOR PRIVADO"/>
    <s v="SI"/>
    <s v="NO"/>
    <x v="0"/>
    <n v="38"/>
    <n v="-0.13079616595169338"/>
    <s v="NO"/>
    <n v="-0.27569150352325889"/>
    <s v="NO"/>
    <x v="2764"/>
    <n v="38"/>
    <s v="ASALARIADO"/>
    <s v="36-45"/>
    <s v="3"/>
  </r>
  <r>
    <n v="3730"/>
    <s v="HOMBRE"/>
    <n v="550000"/>
    <s v="ASALARIADO"/>
    <s v="SECTOR PRIVADO"/>
    <s v="SI"/>
    <s v="NO"/>
    <x v="0"/>
    <n v="58"/>
    <n v="-0.13260756252385381"/>
    <s v="NO"/>
    <n v="1.1358150980194912"/>
    <s v="NO"/>
    <x v="745"/>
    <n v="58"/>
    <s v="ASALARIADO"/>
    <s v="56+"/>
    <s v="3"/>
  </r>
  <r>
    <n v="3731"/>
    <s v="HOMBRE"/>
    <n v="1182929.8700000001"/>
    <s v="ASALARIADO"/>
    <s v="SECTOR PRIVADO"/>
    <s v="SI"/>
    <s v="NO"/>
    <x v="0"/>
    <n v="32"/>
    <n v="0.64789961763540271"/>
    <s v="NO"/>
    <n v="-0.69914348398608395"/>
    <s v="NO"/>
    <x v="2765"/>
    <n v="32"/>
    <s v="ASALARIADO"/>
    <s v="26-35"/>
    <s v="4"/>
  </r>
  <r>
    <n v="3732"/>
    <s v="HOMBRE"/>
    <n v="728454.02"/>
    <s v="ASALARIADO"/>
    <s v="SECTOR PRIVADO"/>
    <s v="SI"/>
    <s v="NO"/>
    <x v="0"/>
    <n v="35"/>
    <n v="8.7455750238243452E-2"/>
    <s v="NO"/>
    <n v="-0.48741749375467142"/>
    <s v="NO"/>
    <x v="2766"/>
    <n v="35"/>
    <s v="ASALARIADO"/>
    <s v="26-35"/>
    <s v="4"/>
  </r>
  <r>
    <n v="3733"/>
    <s v="HOMBRE"/>
    <n v="533333.32999999996"/>
    <s v="ASALARIADO"/>
    <s v="SECTOR PRIVADO"/>
    <s v="SI"/>
    <s v="NO"/>
    <x v="0"/>
    <n v="27"/>
    <n v="-0.15316032234911675"/>
    <s v="NO"/>
    <n v="-1.0520201343717714"/>
    <s v="NO"/>
    <x v="2767"/>
    <n v="27"/>
    <s v="ASALARIADO"/>
    <s v="26-35"/>
    <s v="3"/>
  </r>
  <r>
    <n v="3734"/>
    <s v="MUJER"/>
    <n v="319879"/>
    <s v="ASALARIADO"/>
    <s v="SECTOR PUBLICO"/>
    <s v="SI"/>
    <s v="NO"/>
    <x v="1"/>
    <n v="54"/>
    <n v="-0.41638480439336495"/>
    <s v="NO"/>
    <n v="0.85351377771094117"/>
    <s v="NO"/>
    <x v="2768"/>
    <n v="54"/>
    <s v="ASALARIADO"/>
    <s v="46-55"/>
    <s v="2"/>
  </r>
  <r>
    <n v="3735"/>
    <s v="HOMBRE"/>
    <n v="32956"/>
    <s v="ASALARIADO"/>
    <s v="SECTOR PRIVADO"/>
    <s v="SI"/>
    <s v="NO"/>
    <x v="0"/>
    <n v="22"/>
    <n v="-0.77020830406929952"/>
    <s v="NO"/>
    <n v="-1.4048967847574589"/>
    <s v="NO"/>
    <x v="2769"/>
    <n v="22"/>
    <s v="ASALARIADO"/>
    <s v="18-25"/>
    <s v="1"/>
  </r>
  <r>
    <n v="3736"/>
    <s v="HOMBRE"/>
    <n v="450000"/>
    <s v="ASALARIADO"/>
    <s v="SECTOR PRIVADO"/>
    <s v="SI"/>
    <s v="NO"/>
    <x v="0"/>
    <n v="24"/>
    <n v="-0.25592409681212436"/>
    <s v="NO"/>
    <n v="-1.263746124603184"/>
    <s v="NO"/>
    <x v="433"/>
    <n v="24"/>
    <s v="ASALARIADO"/>
    <s v="18-25"/>
    <s v="3"/>
  </r>
  <r>
    <n v="3737"/>
    <s v="MUJER"/>
    <n v="682607.23"/>
    <s v="ASALARIADO"/>
    <s v="SECTOR PRIVADO"/>
    <s v="SI"/>
    <s v="NO"/>
    <x v="1"/>
    <n v="28"/>
    <n v="3.0919077727821997E-2"/>
    <s v="NO"/>
    <n v="-0.98144480429463388"/>
    <s v="NO"/>
    <x v="2770"/>
    <n v="28"/>
    <s v="ASALARIADO"/>
    <s v="26-35"/>
    <s v="3"/>
  </r>
  <r>
    <n v="3738"/>
    <s v="MUJER"/>
    <n v="1326562"/>
    <s v="PENSIONADOS EN SU PROPIO SISTEMA"/>
    <s v="SECTOR PUBLICO"/>
    <s v="SI"/>
    <s v="NO"/>
    <x v="0"/>
    <n v="59"/>
    <n v="0.82502178247582592"/>
    <s v="NO"/>
    <n v="1.2063904280966287"/>
    <s v="NO"/>
    <x v="2771"/>
    <n v="59"/>
    <s v="PENSIONADOS EN SU PROPIO SISTEMA"/>
    <s v="56+"/>
    <s v="4"/>
  </r>
  <r>
    <n v="3739"/>
    <s v="HOMBRE"/>
    <n v="195000"/>
    <s v="ASALARIADO"/>
    <s v="SECTOR PRIVADO"/>
    <s v="SI"/>
    <s v="NO"/>
    <x v="0"/>
    <n v="28"/>
    <n v="-0.57038125924721439"/>
    <s v="NO"/>
    <n v="-0.98144480429463388"/>
    <s v="NO"/>
    <x v="2772"/>
    <n v="28"/>
    <s v="ASALARIADO"/>
    <s v="26-35"/>
    <s v="1"/>
  </r>
  <r>
    <n v="3740"/>
    <s v="MUJER"/>
    <n v="297046"/>
    <s v="TRABAJADOR INDEPENDIENTE"/>
    <s v="SECTOR PRIVADO"/>
    <s v="SI"/>
    <s v="NO"/>
    <x v="0"/>
    <n v="47"/>
    <n v="-0.44454166866740574"/>
    <s v="NO"/>
    <n v="0.35948646717097865"/>
    <s v="NO"/>
    <x v="31"/>
    <n v="47"/>
    <s v="TRABAJADOR INDEPENDIENTE"/>
    <s v="46-55"/>
    <s v="1"/>
  </r>
  <r>
    <n v="3741"/>
    <s v="HOMBRE"/>
    <n v="840549"/>
    <s v="ASALARIADO"/>
    <s v="SECTOR PUBLICO"/>
    <s v="SI"/>
    <s v="NO"/>
    <x v="0"/>
    <n v="54"/>
    <n v="0.22568739468537347"/>
    <s v="NO"/>
    <n v="0.85351377771094117"/>
    <s v="NO"/>
    <x v="2773"/>
    <n v="54"/>
    <s v="ASALARIADO"/>
    <s v="46-55"/>
    <s v="4"/>
  </r>
  <r>
    <n v="3742"/>
    <s v="MUJER"/>
    <n v="1343265.5"/>
    <s v="ASALARIADO"/>
    <s v="SECTOR PUBLICO"/>
    <s v="SI"/>
    <s v="NO"/>
    <x v="0"/>
    <n v="40"/>
    <n v="0.84561995978066729"/>
    <s v="NO"/>
    <n v="-0.13454084336898386"/>
    <s v="NO"/>
    <x v="2774"/>
    <n v="40"/>
    <s v="ASALARIADO"/>
    <s v="36-45"/>
    <s v="4"/>
  </r>
  <r>
    <n v="3743"/>
    <s v="HOMBRE"/>
    <n v="600000"/>
    <s v="ASALARIADO"/>
    <s v="SECTOR PRIVADO"/>
    <s v="SI"/>
    <s v="NO"/>
    <x v="0"/>
    <n v="53"/>
    <n v="-7.0949295379718516E-2"/>
    <s v="NO"/>
    <n v="0.78293844763380371"/>
    <s v="NO"/>
    <x v="427"/>
    <n v="53"/>
    <s v="ASALARIADO"/>
    <s v="46-55"/>
    <s v="3"/>
  </r>
  <r>
    <n v="3744"/>
    <s v="HOMBRE"/>
    <n v="795414"/>
    <s v="ASALARIADO"/>
    <s v="SECTOR PRIVADO"/>
    <s v="SI"/>
    <s v="NO"/>
    <x v="0"/>
    <n v="22"/>
    <n v="0.17002847693436254"/>
    <s v="NO"/>
    <n v="-1.4048967847574589"/>
    <s v="NO"/>
    <x v="2775"/>
    <n v="22"/>
    <s v="ASALARIADO"/>
    <s v="18-25"/>
    <s v="4"/>
  </r>
  <r>
    <n v="3745"/>
    <s v="MUJER"/>
    <n v="359545"/>
    <s v="ASALARIADO"/>
    <s v="SECTOR PRIVADO"/>
    <s v="SI"/>
    <s v="NO"/>
    <x v="0"/>
    <n v="30"/>
    <n v="-0.36747006790257952"/>
    <s v="NO"/>
    <n v="-0.84029414414035897"/>
    <s v="NO"/>
    <x v="1456"/>
    <n v="30"/>
    <s v="ASALARIADO"/>
    <s v="26-35"/>
    <s v="2"/>
  </r>
  <r>
    <n v="3746"/>
    <s v="MUJER"/>
    <n v="351185"/>
    <s v="ASALARIADO"/>
    <s v="SECTOR PRIVADO"/>
    <s v="SI"/>
    <s v="NO"/>
    <x v="0"/>
    <n v="50"/>
    <n v="-0.37777933016907894"/>
    <s v="NO"/>
    <n v="0.57121245740239113"/>
    <s v="NO"/>
    <x v="2776"/>
    <n v="50"/>
    <s v="ASALARIADO"/>
    <s v="46-55"/>
    <s v="2"/>
  </r>
  <r>
    <n v="3747"/>
    <s v="HOMBRE"/>
    <n v="395218.86"/>
    <s v="ASALARIADO"/>
    <s v="SECTOR PRIVADO"/>
    <s v="SI"/>
    <s v="NO"/>
    <x v="0"/>
    <n v="20"/>
    <n v="-0.32347830010372991"/>
    <s v="NO"/>
    <n v="-1.5460474449117341"/>
    <s v="NO"/>
    <x v="2777"/>
    <n v="20"/>
    <s v="ASALARIADO"/>
    <s v="18-25"/>
    <s v="2"/>
  </r>
  <r>
    <n v="3748"/>
    <s v="HOMBRE"/>
    <n v="241119"/>
    <s v="ASALARIADO"/>
    <s v="SECTOR PRIVADO"/>
    <s v="SI"/>
    <s v="NO"/>
    <x v="0"/>
    <n v="47"/>
    <n v="-0.5135089067988069"/>
    <s v="NO"/>
    <n v="0.35948646717097865"/>
    <s v="NO"/>
    <x v="2778"/>
    <n v="47"/>
    <s v="ASALARIADO"/>
    <s v="46-55"/>
    <s v="1"/>
  </r>
  <r>
    <n v="3749"/>
    <s v="HOMBRE"/>
    <n v="445567"/>
    <s v="TRABAJADOR INDEPENDIENTE"/>
    <s v="SECTOR PRIVADO"/>
    <s v="SI"/>
    <s v="NO"/>
    <x v="1"/>
    <n v="50"/>
    <n v="-0.26139071877712344"/>
    <s v="NO"/>
    <n v="0.57121245740239113"/>
    <s v="NO"/>
    <x v="314"/>
    <n v="50"/>
    <s v="TRABAJADOR INDEPENDIENTE"/>
    <s v="46-55"/>
    <s v="3"/>
  </r>
  <r>
    <n v="3750"/>
    <s v="HOMBRE"/>
    <n v="1116779.8400000001"/>
    <s v="ASALARIADO"/>
    <s v="SECTOR PRIVADO"/>
    <s v="SI"/>
    <s v="NO"/>
    <x v="0"/>
    <n v="42"/>
    <n v="0.56632569320875137"/>
    <s v="NO"/>
    <n v="6.6098167852911317E-3"/>
    <s v="NO"/>
    <x v="2779"/>
    <n v="42"/>
    <s v="ASALARIADO"/>
    <s v="36-45"/>
    <s v="4"/>
  </r>
  <r>
    <n v="3751"/>
    <s v="HOMBRE"/>
    <n v="499958.33"/>
    <s v="ASALARIADO"/>
    <s v="SECTOR PRIVADO"/>
    <s v="SI"/>
    <s v="NO"/>
    <x v="0"/>
    <n v="27"/>
    <n v="-0.194317215667827"/>
    <s v="NO"/>
    <n v="-1.0520201343717714"/>
    <s v="NO"/>
    <x v="2780"/>
    <n v="27"/>
    <s v="ASALARIADO"/>
    <s v="26-35"/>
    <s v="3"/>
  </r>
  <r>
    <n v="3752"/>
    <s v="MUJER"/>
    <n v="250000"/>
    <s v="ASALARIADO"/>
    <s v="SECTOR PRIVADO"/>
    <s v="SI"/>
    <s v="NO"/>
    <x v="0"/>
    <n v="29"/>
    <n v="-0.50255716538866557"/>
    <s v="NO"/>
    <n v="-0.91086947421749642"/>
    <s v="NO"/>
    <x v="654"/>
    <n v="29"/>
    <s v="ASALARIADO"/>
    <s v="26-35"/>
    <s v="1"/>
  </r>
  <r>
    <n v="3753"/>
    <s v="HOMBRE"/>
    <n v="314424"/>
    <s v="ASALARIADO"/>
    <s v="SECTOR PRIVADO"/>
    <s v="SI"/>
    <s v="NO"/>
    <x v="0"/>
    <n v="24"/>
    <n v="-0.4231117213387901"/>
    <s v="NO"/>
    <n v="-1.263746124603184"/>
    <s v="NO"/>
    <x v="2781"/>
    <n v="24"/>
    <s v="ASALARIADO"/>
    <s v="18-25"/>
    <s v="2"/>
  </r>
  <r>
    <n v="3754"/>
    <s v="MUJER"/>
    <n v="367892"/>
    <s v="ASALARIADO"/>
    <s v="SECTOR PUBLICO"/>
    <s v="SI"/>
    <s v="NO"/>
    <x v="1"/>
    <n v="43"/>
    <n v="-0.35717683678553758"/>
    <s v="NO"/>
    <n v="7.7185146862428639E-2"/>
    <s v="NO"/>
    <x v="2782"/>
    <n v="43"/>
    <s v="ASALARIADO"/>
    <s v="36-45"/>
    <s v="2"/>
  </r>
  <r>
    <n v="3755"/>
    <s v="HOMBRE"/>
    <n v="361180.29"/>
    <s v="ASALARIADO"/>
    <s v="SECTOR PUBLICO"/>
    <s v="SI"/>
    <s v="NO"/>
    <x v="0"/>
    <n v="28"/>
    <n v="-0.36545348494901692"/>
    <s v="NO"/>
    <n v="-0.98144480429463388"/>
    <s v="NO"/>
    <x v="2783"/>
    <n v="28"/>
    <s v="ASALARIADO"/>
    <s v="26-35"/>
    <s v="2"/>
  </r>
  <r>
    <n v="3756"/>
    <s v="HOMBRE"/>
    <n v="330000"/>
    <s v="ASALARIADO"/>
    <s v="SECTOR PRIVADO"/>
    <s v="SI"/>
    <s v="NO"/>
    <x v="0"/>
    <n v="33"/>
    <n v="-0.40390393795804908"/>
    <s v="NO"/>
    <n v="-0.62856815390894638"/>
    <s v="NO"/>
    <x v="966"/>
    <n v="33"/>
    <s v="ASALARIADO"/>
    <s v="26-35"/>
    <s v="2"/>
  </r>
  <r>
    <n v="3757"/>
    <s v="MUJER"/>
    <n v="359544.27"/>
    <s v="CONVENIOS ESPECIALES DE ASEGURADOS VOLUNTARIOS"/>
    <s v="SECTOR PRIVADO"/>
    <s v="SI"/>
    <s v="SI"/>
    <x v="0"/>
    <n v="40"/>
    <n v="-0.36747096811327984"/>
    <s v="NO"/>
    <n v="-0.13454084336898386"/>
    <s v="NO"/>
    <x v="293"/>
    <n v="40"/>
    <s v="CONVENIOS ESPECIALES DE ASEGURADOS VOLUNTARIOS"/>
    <s v="36-45"/>
    <s v="2"/>
  </r>
  <r>
    <n v="3758"/>
    <s v="MUJER"/>
    <n v="204800"/>
    <s v="ASALARIADO"/>
    <s v="SECTOR PRIVADO"/>
    <s v="SI"/>
    <s v="NO"/>
    <x v="1"/>
    <n v="31"/>
    <n v="-0.55829623888696389"/>
    <s v="NO"/>
    <n v="-0.7697188140632214"/>
    <s v="NO"/>
    <x v="2784"/>
    <n v="31"/>
    <s v="ASALARIADO"/>
    <s v="26-35"/>
    <s v="1"/>
  </r>
  <r>
    <n v="3759"/>
    <s v="HOMBRE"/>
    <n v="553159.81000000006"/>
    <s v="ASALARIADO"/>
    <s v="SECTOR PRIVADO"/>
    <s v="SI"/>
    <s v="NO"/>
    <x v="0"/>
    <n v="21"/>
    <n v="-0.12871099434175953"/>
    <s v="NO"/>
    <n v="-1.4754721148345964"/>
    <s v="NO"/>
    <x v="2785"/>
    <n v="21"/>
    <s v="ASALARIADO"/>
    <s v="18-25"/>
    <s v="3"/>
  </r>
  <r>
    <n v="3760"/>
    <s v="HOMBRE"/>
    <n v="370000"/>
    <s v="ASALARIADO"/>
    <s v="SECTOR PRIVADO"/>
    <s v="SI"/>
    <s v="NO"/>
    <x v="0"/>
    <n v="21"/>
    <n v="-0.35457732424274085"/>
    <s v="NO"/>
    <n v="-1.4754721148345964"/>
    <s v="NO"/>
    <x v="484"/>
    <n v="21"/>
    <s v="ASALARIADO"/>
    <s v="18-25"/>
    <s v="2"/>
  </r>
  <r>
    <n v="3761"/>
    <s v="MUJER"/>
    <n v="640745.43999999994"/>
    <s v="ASALARIADO"/>
    <s v="SECTOR PRIVADO"/>
    <s v="SI"/>
    <s v="NO"/>
    <x v="0"/>
    <n v="43"/>
    <n v="-2.0703430891211873E-2"/>
    <s v="NO"/>
    <n v="7.7185146862428639E-2"/>
    <s v="NO"/>
    <x v="2786"/>
    <n v="43"/>
    <s v="ASALARIADO"/>
    <s v="36-45"/>
    <s v="3"/>
  </r>
  <r>
    <n v="3762"/>
    <s v="HOMBRE"/>
    <n v="3081665"/>
    <s v="ASALARIADO"/>
    <s v="SECTOR PUBLICO"/>
    <s v="SI"/>
    <s v="NO"/>
    <x v="0"/>
    <n v="52"/>
    <n v="2.9893539752652916"/>
    <s v="ATIPICO"/>
    <n v="0.71236311755666615"/>
    <s v="NO"/>
    <x v="2787"/>
    <n v="52"/>
    <s v="ASALARIADO"/>
    <s v="46-55"/>
    <s v="4"/>
  </r>
  <r>
    <n v="3763"/>
    <s v="HOMBRE"/>
    <n v="486069"/>
    <s v="TRABAJADOR INDEPENDIENTE"/>
    <s v="SECTOR PRIVADO"/>
    <s v="SI"/>
    <s v="NO"/>
    <x v="1"/>
    <n v="48"/>
    <n v="-0.21144505605968808"/>
    <s v="NO"/>
    <n v="0.43006179724811616"/>
    <s v="NO"/>
    <x v="2788"/>
    <n v="48"/>
    <s v="TRABAJADOR INDEPENDIENTE"/>
    <s v="46-55"/>
    <s v="3"/>
  </r>
  <r>
    <n v="3764"/>
    <s v="MUJER"/>
    <n v="100900"/>
    <s v="ASALARIADO"/>
    <s v="SECTOR PRIVADO"/>
    <s v="SI"/>
    <s v="SI"/>
    <x v="0"/>
    <n v="62"/>
    <n v="-0.68642211801247699"/>
    <s v="NO"/>
    <n v="1.4181164183280413"/>
    <s v="NO"/>
    <x v="2789"/>
    <n v="62"/>
    <s v="ASALARIADO"/>
    <s v="56+"/>
    <s v="1"/>
  </r>
  <r>
    <n v="3765"/>
    <s v="MUJER"/>
    <n v="158920"/>
    <s v="ASALARIADO"/>
    <s v="SECTOR PRIVADO"/>
    <s v="SI"/>
    <s v="NO"/>
    <x v="0"/>
    <n v="39"/>
    <n v="-0.61487386481842243"/>
    <s v="NO"/>
    <n v="-0.20511617344612137"/>
    <s v="NO"/>
    <x v="2790"/>
    <n v="39"/>
    <s v="ASALARIADO"/>
    <s v="36-45"/>
    <s v="1"/>
  </r>
  <r>
    <n v="3766"/>
    <s v="HOMBRE"/>
    <n v="297046"/>
    <s v="ASEGURADO VOLUNTARIO"/>
    <s v="SECTOR PRIVADO"/>
    <s v="SI"/>
    <s v="SI"/>
    <x v="0"/>
    <n v="50"/>
    <n v="-0.44454166866740574"/>
    <s v="NO"/>
    <n v="0.57121245740239113"/>
    <s v="NO"/>
    <x v="31"/>
    <n v="50"/>
    <s v="ASEGURADO VOLUNTARIO"/>
    <s v="46-55"/>
    <s v="1"/>
  </r>
  <r>
    <n v="3767"/>
    <s v="MUJER"/>
    <n v="297046"/>
    <s v="TRABAJADOR INDEPENDIENTE"/>
    <s v="SECTOR PRIVADO"/>
    <s v="SI"/>
    <s v="NO"/>
    <x v="1"/>
    <n v="39"/>
    <n v="-0.44454166866740574"/>
    <s v="NO"/>
    <n v="-0.20511617344612137"/>
    <s v="NO"/>
    <x v="31"/>
    <n v="39"/>
    <s v="TRABAJADOR INDEPENDIENTE"/>
    <s v="36-45"/>
    <s v="1"/>
  </r>
  <r>
    <n v="3768"/>
    <s v="MUJER"/>
    <n v="248558.8"/>
    <s v="ASALARIADO"/>
    <s v="SECTOR PRIVADO"/>
    <s v="SI"/>
    <s v="NO"/>
    <x v="0"/>
    <n v="23"/>
    <n v="-0.50433440328082813"/>
    <s v="NO"/>
    <n v="-1.3343214546803215"/>
    <s v="NO"/>
    <x v="2791"/>
    <n v="23"/>
    <s v="ASALARIADO"/>
    <s v="18-25"/>
    <s v="1"/>
  </r>
  <r>
    <n v="3769"/>
    <s v="HOMBRE"/>
    <n v="300000"/>
    <s v="ASALARIADO"/>
    <s v="SECTOR PRIVADO"/>
    <s v="SI"/>
    <s v="NO"/>
    <x v="0"/>
    <n v="22"/>
    <n v="-0.44089889824453027"/>
    <s v="NO"/>
    <n v="-1.4048967847574589"/>
    <s v="NO"/>
    <x v="51"/>
    <n v="22"/>
    <s v="ASALARIADO"/>
    <s v="18-25"/>
    <s v="2"/>
  </r>
  <r>
    <n v="3770"/>
    <s v="HOMBRE"/>
    <n v="71904.240000000005"/>
    <s v="ASALARIADO"/>
    <s v="SECTOR PRIVADO"/>
    <s v="SI"/>
    <s v="NO"/>
    <x v="0"/>
    <n v="47"/>
    <n v="-0.72217868433502164"/>
    <s v="NO"/>
    <n v="0.35948646717097865"/>
    <s v="NO"/>
    <x v="2792"/>
    <n v="47"/>
    <s v="ASALARIADO"/>
    <s v="46-55"/>
    <s v="1"/>
  </r>
  <r>
    <n v="3771"/>
    <s v="HOMBRE"/>
    <n v="1450000"/>
    <s v="ASALARIADO"/>
    <s v="SECTOR PRIVADO"/>
    <s v="SI"/>
    <s v="NO"/>
    <x v="0"/>
    <n v="40"/>
    <n v="0.97724124607058138"/>
    <s v="NO"/>
    <n v="-0.13454084336898386"/>
    <s v="NO"/>
    <x v="2793"/>
    <n v="40"/>
    <s v="ASALARIADO"/>
    <s v="36-45"/>
    <s v="4"/>
  </r>
  <r>
    <n v="3772"/>
    <s v="MUJER"/>
    <n v="297046"/>
    <s v="TRABAJADOR INDEPENDIENTE"/>
    <s v="SECTOR PRIVADO"/>
    <s v="SI"/>
    <s v="SI"/>
    <x v="0"/>
    <n v="48"/>
    <n v="-0.44454166866740574"/>
    <s v="NO"/>
    <n v="0.43006179724811616"/>
    <s v="NO"/>
    <x v="31"/>
    <n v="48"/>
    <s v="TRABAJADOR INDEPENDIENTE"/>
    <s v="46-55"/>
    <s v="1"/>
  </r>
  <r>
    <n v="3773"/>
    <s v="HOMBRE"/>
    <n v="343798"/>
    <s v="ASALARIADO"/>
    <s v="SECTOR PRIVADO"/>
    <s v="SI"/>
    <s v="NO"/>
    <x v="0"/>
    <n v="62"/>
    <n v="-0.3868887225569535"/>
    <s v="NO"/>
    <n v="1.4181164183280413"/>
    <s v="NO"/>
    <x v="2794"/>
    <n v="62"/>
    <s v="ASALARIADO"/>
    <s v="56+"/>
    <s v="2"/>
  </r>
  <r>
    <n v="3774"/>
    <s v="HOMBRE"/>
    <n v="927301.89"/>
    <s v="ASALARIADO"/>
    <s v="SECTOR PUBLICO"/>
    <s v="SI"/>
    <s v="NO"/>
    <x v="0"/>
    <n v="37"/>
    <n v="0.33266805202828914"/>
    <s v="NO"/>
    <n v="-0.3462668336003964"/>
    <s v="NO"/>
    <x v="2795"/>
    <n v="37"/>
    <s v="ASALARIADO"/>
    <s v="36-45"/>
    <s v="4"/>
  </r>
  <r>
    <n v="3775"/>
    <s v="HOMBRE"/>
    <n v="670455.76"/>
    <s v="ASALARIADO"/>
    <s v="SECTOR PRIVADO"/>
    <s v="SI"/>
    <s v="NO"/>
    <x v="0"/>
    <n v="33"/>
    <n v="1.593430605874312E-2"/>
    <s v="NO"/>
    <n v="-0.62856815390894638"/>
    <s v="NO"/>
    <x v="2796"/>
    <n v="33"/>
    <s v="ASALARIADO"/>
    <s v="26-35"/>
    <s v="3"/>
  </r>
  <r>
    <n v="3776"/>
    <s v="HOMBRE"/>
    <n v="559022.46"/>
    <s v="ASALARIADO"/>
    <s v="SECTOR PRIVADO"/>
    <s v="SI"/>
    <s v="NO"/>
    <x v="0"/>
    <n v="38"/>
    <n v="-0.12148137754430835"/>
    <s v="NO"/>
    <n v="-0.27569150352325889"/>
    <s v="NO"/>
    <x v="2797"/>
    <n v="38"/>
    <s v="ASALARIADO"/>
    <s v="36-45"/>
    <s v="3"/>
  </r>
  <r>
    <n v="3777"/>
    <s v="HOMBRE"/>
    <n v="581009"/>
    <s v="ASALARIADO"/>
    <s v="SECTOR PRIVADO"/>
    <s v="SI"/>
    <s v="NO"/>
    <x v="0"/>
    <n v="49"/>
    <n v="-9.436833840640399E-2"/>
    <s v="NO"/>
    <n v="0.50063712732525367"/>
    <s v="NO"/>
    <x v="2798"/>
    <n v="49"/>
    <s v="ASALARIADO"/>
    <s v="46-55"/>
    <s v="3"/>
  </r>
  <r>
    <n v="3778"/>
    <s v="MUJER"/>
    <n v="1608290"/>
    <s v="ASALARIADO"/>
    <s v="SECTOR PUBLICO"/>
    <s v="SI"/>
    <s v="NO"/>
    <x v="0"/>
    <n v="36"/>
    <n v="1.1724389881954849"/>
    <s v="NO"/>
    <n v="-0.41684216367753391"/>
    <s v="NO"/>
    <x v="2799"/>
    <n v="36"/>
    <s v="ASALARIADO"/>
    <s v="36-45"/>
    <s v="4"/>
  </r>
  <r>
    <n v="3779"/>
    <s v="MUJER"/>
    <n v="1168690"/>
    <s v="ASALARIADO"/>
    <s v="SECTOR PRIVADO"/>
    <s v="SI"/>
    <s v="SI"/>
    <x v="0"/>
    <n v="54"/>
    <n v="0.63033950346424739"/>
    <s v="NO"/>
    <n v="0.85351377771094117"/>
    <s v="NO"/>
    <x v="2800"/>
    <n v="54"/>
    <s v="ASALARIADO"/>
    <s v="46-55"/>
    <s v="4"/>
  </r>
  <r>
    <n v="3780"/>
    <s v="MUJER"/>
    <n v="1109001.29"/>
    <s v="ASALARIADO"/>
    <s v="SECTOR PRIVADO"/>
    <s v="SI"/>
    <s v="NO"/>
    <x v="0"/>
    <n v="49"/>
    <n v="0.55673345493087112"/>
    <s v="NO"/>
    <n v="0.50063712732525367"/>
    <s v="NO"/>
    <x v="2801"/>
    <n v="49"/>
    <s v="ASALARIADO"/>
    <s v="46-55"/>
    <s v="4"/>
  </r>
  <r>
    <n v="3781"/>
    <s v="HOMBRE"/>
    <n v="409616.24"/>
    <s v="ASALARIADO"/>
    <s v="SECTOR PRIVADO"/>
    <s v="SI"/>
    <s v="NO"/>
    <x v="0"/>
    <n v="57"/>
    <n v="-0.30572395005941727"/>
    <s v="NO"/>
    <n v="1.0652397679423538"/>
    <s v="NO"/>
    <x v="2802"/>
    <n v="57"/>
    <s v="ASALARIADO"/>
    <s v="56+"/>
    <s v="3"/>
  </r>
  <r>
    <n v="3782"/>
    <s v="MUJER"/>
    <n v="184000"/>
    <s v="ASALARIADO"/>
    <s v="SECTOR PRIVADO"/>
    <s v="SI"/>
    <s v="NO"/>
    <x v="0"/>
    <n v="53"/>
    <n v="-0.58394607801892418"/>
    <s v="NO"/>
    <n v="0.78293844763380371"/>
    <s v="NO"/>
    <x v="2803"/>
    <n v="53"/>
    <s v="ASALARIADO"/>
    <s v="46-55"/>
    <s v="1"/>
  </r>
  <r>
    <n v="3783"/>
    <s v="HOMBRE"/>
    <n v="113333"/>
    <s v="ASALARIADO"/>
    <s v="SECTOR PRIVADO"/>
    <s v="SI"/>
    <s v="NO"/>
    <x v="0"/>
    <n v="38"/>
    <n v="-0.67109017330441634"/>
    <s v="NO"/>
    <n v="-0.27569150352325889"/>
    <s v="NO"/>
    <x v="2804"/>
    <n v="38"/>
    <s v="ASALARIADO"/>
    <s v="36-45"/>
    <s v="1"/>
  </r>
  <r>
    <n v="3784"/>
    <s v="HOMBRE"/>
    <n v="278030"/>
    <s v="TRABAJADOR INDEPENDIENTE"/>
    <s v="SECTOR PRIVADO"/>
    <s v="SI"/>
    <s v="NO"/>
    <x v="0"/>
    <n v="24"/>
    <n v="-0.46799154082766331"/>
    <s v="NO"/>
    <n v="-1.263746124603184"/>
    <s v="NO"/>
    <x v="20"/>
    <n v="24"/>
    <s v="TRABAJADOR INDEPENDIENTE"/>
    <s v="18-25"/>
    <s v="1"/>
  </r>
  <r>
    <n v="3785"/>
    <s v="HOMBRE"/>
    <n v="297046"/>
    <s v="TRABAJADOR INDEPENDIENTE"/>
    <s v="SECTOR PRIVADO"/>
    <s v="SI"/>
    <s v="NO"/>
    <x v="0"/>
    <n v="60"/>
    <n v="-0.44454166866740574"/>
    <s v="NO"/>
    <n v="1.2769657581737661"/>
    <s v="NO"/>
    <x v="31"/>
    <n v="60"/>
    <s v="TRABAJADOR INDEPENDIENTE"/>
    <s v="56+"/>
    <s v="1"/>
  </r>
  <r>
    <n v="3786"/>
    <s v="MUJER"/>
    <n v="707680.19"/>
    <s v="ASALARIADO"/>
    <s v="SECTOR PRIVADO"/>
    <s v="SI"/>
    <s v="NO"/>
    <x v="0"/>
    <n v="19"/>
    <n v="6.1838183043306315E-2"/>
    <s v="NO"/>
    <n v="-1.6166227749888715"/>
    <s v="NO"/>
    <x v="2805"/>
    <n v="19"/>
    <s v="ASALARIADO"/>
    <s v="18-25"/>
    <s v="4"/>
  </r>
  <r>
    <n v="3787"/>
    <s v="MUJER"/>
    <n v="361811"/>
    <s v="TRABAJADOR INDEPENDIENTE"/>
    <s v="SECTOR PRIVADO"/>
    <s v="SI"/>
    <s v="NO"/>
    <x v="0"/>
    <n v="48"/>
    <n v="-0.36467571523560732"/>
    <s v="NO"/>
    <n v="0.43006179724811616"/>
    <s v="NO"/>
    <x v="1710"/>
    <n v="48"/>
    <s v="TRABAJADOR INDEPENDIENTE"/>
    <s v="46-55"/>
    <s v="2"/>
  </r>
  <r>
    <n v="3788"/>
    <s v="MUJER"/>
    <n v="350158.37"/>
    <s v="ASALARIADO"/>
    <s v="SECTOR PRIVADO"/>
    <s v="SI"/>
    <s v="NO"/>
    <x v="0"/>
    <n v="36"/>
    <n v="-0.37904533470504265"/>
    <s v="NO"/>
    <n v="-0.41684216367753391"/>
    <s v="NO"/>
    <x v="2806"/>
    <n v="36"/>
    <s v="ASALARIADO"/>
    <s v="36-45"/>
    <s v="2"/>
  </r>
  <r>
    <n v="3789"/>
    <s v="HOMBRE"/>
    <n v="459101.7"/>
    <s v="PENSIONADOS EN SU PROPIO SISTEMA"/>
    <s v="SECTOR PUBLICO"/>
    <s v="SI"/>
    <s v="NO"/>
    <x v="0"/>
    <n v="65"/>
    <n v="-0.24470019581080885"/>
    <s v="NO"/>
    <n v="1.6298424085594538"/>
    <s v="NO"/>
    <x v="2807"/>
    <n v="65"/>
    <s v="PENSIONADOS EN SU PROPIO SISTEMA"/>
    <s v="56+"/>
    <s v="3"/>
  </r>
  <r>
    <n v="3790"/>
    <s v="HOMBRE"/>
    <n v="2369994"/>
    <s v="ASALARIADO"/>
    <s v="SECTOR PUBLICO"/>
    <s v="SI"/>
    <s v="NO"/>
    <x v="0"/>
    <n v="59"/>
    <n v="2.1117459625306134"/>
    <s v="ATIPICO"/>
    <n v="1.2063904280966287"/>
    <s v="NO"/>
    <x v="2808"/>
    <n v="59"/>
    <s v="ASALARIADO"/>
    <s v="56+"/>
    <s v="4"/>
  </r>
  <r>
    <n v="3791"/>
    <s v="HOMBRE"/>
    <n v="340000"/>
    <s v="ASALARIADO"/>
    <s v="SECTOR PRIVADO"/>
    <s v="SI"/>
    <s v="SI"/>
    <x v="1"/>
    <n v="43"/>
    <n v="-0.39157228452922199"/>
    <s v="NO"/>
    <n v="7.7185146862428639E-2"/>
    <s v="NO"/>
    <x v="1385"/>
    <n v="43"/>
    <s v="ASALARIADO"/>
    <s v="36-45"/>
    <s v="2"/>
  </r>
  <r>
    <n v="3792"/>
    <s v="MUJER"/>
    <n v="284340"/>
    <s v="ASALARIADO"/>
    <s v="SECTOR PRIVADO"/>
    <s v="SI"/>
    <s v="NO"/>
    <x v="0"/>
    <n v="20"/>
    <n v="-0.4602102675140734"/>
    <s v="NO"/>
    <n v="-1.5460474449117341"/>
    <s v="NO"/>
    <x v="2809"/>
    <n v="20"/>
    <s v="ASALARIADO"/>
    <s v="18-25"/>
    <s v="1"/>
  </r>
  <r>
    <n v="3793"/>
    <s v="MUJER"/>
    <n v="1927866"/>
    <s v="PENSIONADOS EN SU PROPIO SISTEMA"/>
    <s v="SECTOR PUBLICO"/>
    <s v="SI"/>
    <s v="NO"/>
    <x v="0"/>
    <n v="70"/>
    <n v="1.5665290358125685"/>
    <s v="NO"/>
    <n v="1.9827190589451413"/>
    <s v="ATIPICO"/>
    <x v="2810"/>
    <n v="70"/>
    <s v="PENSIONADOS EN SU PROPIO SISTEMA"/>
    <s v="56+"/>
    <s v="4"/>
  </r>
  <r>
    <n v="3794"/>
    <s v="HOMBRE"/>
    <n v="465906.4"/>
    <s v="ASALARIADO"/>
    <s v="SECTOR PRIVADO"/>
    <s v="SI"/>
    <s v="NO"/>
    <x v="0"/>
    <n v="27"/>
    <n v="-0.23630887560209488"/>
    <s v="NO"/>
    <n v="-1.0520201343717714"/>
    <s v="NO"/>
    <x v="2811"/>
    <n v="27"/>
    <s v="ASALARIADO"/>
    <s v="26-35"/>
    <s v="3"/>
  </r>
  <r>
    <n v="3795"/>
    <s v="MUJER"/>
    <n v="297044.99"/>
    <s v="CONVENIOS ESPECIALES DE TRABAJADORES INDEPENDIENTES"/>
    <s v="SECTOR PRIVADO"/>
    <s v="SI"/>
    <s v="SI"/>
    <x v="0"/>
    <n v="56"/>
    <n v="-0.44454291416440211"/>
    <s v="NO"/>
    <n v="0.99466443786521619"/>
    <s v="NO"/>
    <x v="47"/>
    <n v="56"/>
    <s v="CONVENIOS ESPECIALES DE TRABAJADORES INDEPENDIENTES"/>
    <s v="56+"/>
    <s v="1"/>
  </r>
  <r>
    <n v="3796"/>
    <s v="HOMBRE"/>
    <n v="400000"/>
    <s v="ASALARIADO"/>
    <s v="SECTOR PRIVADO"/>
    <s v="SI"/>
    <s v="NO"/>
    <x v="0"/>
    <n v="43"/>
    <n v="-0.31758236395625966"/>
    <s v="NO"/>
    <n v="7.7185146862428639E-2"/>
    <s v="NO"/>
    <x v="125"/>
    <n v="43"/>
    <s v="ASALARIADO"/>
    <s v="36-45"/>
    <s v="2"/>
  </r>
  <r>
    <n v="3797"/>
    <s v="HOMBRE"/>
    <n v="297046"/>
    <s v="ASEGURADO VOLUNTARIO"/>
    <s v="SECTOR PRIVADO"/>
    <s v="SI"/>
    <s v="NO"/>
    <x v="0"/>
    <n v="26"/>
    <n v="-0.44454166866740574"/>
    <s v="NO"/>
    <n v="-1.1225954644489089"/>
    <s v="NO"/>
    <x v="31"/>
    <n v="26"/>
    <s v="ASEGURADO VOLUNTARIO"/>
    <s v="26-35"/>
    <s v="1"/>
  </r>
  <r>
    <n v="3798"/>
    <s v="HOMBRE"/>
    <n v="278030"/>
    <s v="ASEGURADO VOLUNTARIO"/>
    <s v="SECTOR PRIVADO"/>
    <s v="SI"/>
    <s v="NO"/>
    <x v="1"/>
    <n v="29"/>
    <n v="-0.46799154082766331"/>
    <s v="NO"/>
    <n v="-0.91086947421749642"/>
    <s v="NO"/>
    <x v="20"/>
    <n v="29"/>
    <s v="ASEGURADO VOLUNTARIO"/>
    <s v="26-35"/>
    <s v="1"/>
  </r>
  <r>
    <n v="3799"/>
    <s v="MUJER"/>
    <n v="404467"/>
    <s v="ASEGURADO VOLUNTARIO"/>
    <s v="SECTOR PRIVADO"/>
    <s v="SI"/>
    <s v="SI"/>
    <x v="0"/>
    <n v="63"/>
    <n v="-0.31207381436960263"/>
    <s v="NO"/>
    <n v="1.4886917484051787"/>
    <s v="NO"/>
    <x v="180"/>
    <n v="63"/>
    <s v="ASEGURADO VOLUNTARIO"/>
    <s v="56+"/>
    <s v="2"/>
  </r>
  <r>
    <n v="3800"/>
    <s v="MUJER"/>
    <n v="954415.34"/>
    <s v="ASALARIADO"/>
    <s v="SECTOR PRIVADO"/>
    <s v="SI"/>
    <s v="NO"/>
    <x v="0"/>
    <n v="29"/>
    <n v="0.36610341889427217"/>
    <s v="NO"/>
    <n v="-0.91086947421749642"/>
    <s v="NO"/>
    <x v="2812"/>
    <n v="29"/>
    <s v="ASALARIADO"/>
    <s v="26-35"/>
    <s v="4"/>
  </r>
  <r>
    <n v="3801"/>
    <s v="HOMBRE"/>
    <n v="494792"/>
    <s v="ASALARIADO"/>
    <s v="SECTOR PRIVADO"/>
    <s v="SI"/>
    <s v="NO"/>
    <x v="0"/>
    <n v="28"/>
    <n v="-0.20068815477372223"/>
    <s v="NO"/>
    <n v="-0.98144480429463388"/>
    <s v="NO"/>
    <x v="2813"/>
    <n v="28"/>
    <s v="ASALARIADO"/>
    <s v="26-35"/>
    <s v="3"/>
  </r>
  <r>
    <n v="3802"/>
    <s v="HOMBRE"/>
    <n v="405798"/>
    <s v="ASEGURADO VOLUNTARIO"/>
    <s v="SECTOR PRIVADO"/>
    <s v="SI"/>
    <s v="NO"/>
    <x v="0"/>
    <n v="35"/>
    <n v="-0.31043247129822577"/>
    <s v="NO"/>
    <n v="-0.48741749375467142"/>
    <s v="NO"/>
    <x v="800"/>
    <n v="35"/>
    <s v="ASEGURADO VOLUNTARIO"/>
    <s v="26-35"/>
    <s v="2"/>
  </r>
  <r>
    <n v="3803"/>
    <s v="MUJER"/>
    <n v="274453.13"/>
    <s v="ASALARIADO"/>
    <s v="SECTOR PRIVADO"/>
    <s v="SI"/>
    <s v="NO"/>
    <x v="0"/>
    <n v="31"/>
    <n v="-0.47240241294766017"/>
    <s v="NO"/>
    <n v="-0.7697188140632214"/>
    <s v="NO"/>
    <x v="2814"/>
    <n v="31"/>
    <s v="ASALARIADO"/>
    <s v="26-35"/>
    <s v="1"/>
  </r>
  <r>
    <n v="3804"/>
    <s v="HOMBRE"/>
    <n v="411350"/>
    <s v="ASALARIADO"/>
    <s v="SECTOR PRIVADO"/>
    <s v="SI"/>
    <s v="NO"/>
    <x v="0"/>
    <n v="24"/>
    <n v="-0.30358593731454098"/>
    <s v="NO"/>
    <n v="-1.263746124603184"/>
    <s v="NO"/>
    <x v="2815"/>
    <n v="24"/>
    <s v="ASALARIADO"/>
    <s v="18-25"/>
    <s v="3"/>
  </r>
  <r>
    <n v="3805"/>
    <s v="MUJER"/>
    <n v="1586316"/>
    <s v="ASALARIADO"/>
    <s v="SECTOR PUBLICO"/>
    <s v="SI"/>
    <s v="NO"/>
    <x v="1"/>
    <n v="39"/>
    <n v="1.1453414129509802"/>
    <s v="NO"/>
    <n v="-0.20511617344612137"/>
    <s v="NO"/>
    <x v="2816"/>
    <n v="39"/>
    <s v="ASALARIADO"/>
    <s v="36-45"/>
    <s v="4"/>
  </r>
  <r>
    <n v="3806"/>
    <s v="MUJER"/>
    <n v="221483.33"/>
    <s v="ASALARIADO"/>
    <s v="SECTOR PRIVADO"/>
    <s v="SI"/>
    <s v="NO"/>
    <x v="0"/>
    <n v="25"/>
    <n v="-0.53772293452708853"/>
    <s v="NO"/>
    <n v="-1.1931707945260464"/>
    <s v="NO"/>
    <x v="2817"/>
    <n v="25"/>
    <s v="ASALARIADO"/>
    <s v="18-25"/>
    <s v="1"/>
  </r>
  <r>
    <n v="3807"/>
    <s v="MUJER"/>
    <n v="297046"/>
    <s v="ASEGURADO VOLUNTARIO"/>
    <s v="SECTOR PRIVADO"/>
    <s v="SI"/>
    <s v="SI"/>
    <x v="0"/>
    <n v="32"/>
    <n v="-0.44454166866740574"/>
    <s v="NO"/>
    <n v="-0.69914348398608395"/>
    <s v="NO"/>
    <x v="31"/>
    <n v="32"/>
    <s v="ASEGURADO VOLUNTARIO"/>
    <s v="26-35"/>
    <s v="1"/>
  </r>
  <r>
    <n v="3808"/>
    <s v="MUJER"/>
    <n v="355311.73"/>
    <s v="ASALARIADO"/>
    <s v="SECTOR PUBLICO"/>
    <s v="SI"/>
    <s v="NO"/>
    <x v="0"/>
    <n v="51"/>
    <n v="-0.37269038975364466"/>
    <s v="NO"/>
    <n v="0.64178778747952869"/>
    <s v="NO"/>
    <x v="2818"/>
    <n v="51"/>
    <s v="ASALARIADO"/>
    <s v="46-55"/>
    <s v="2"/>
  </r>
  <r>
    <n v="3809"/>
    <s v="HOMBRE"/>
    <n v="632709.64"/>
    <s v="ASALARIADO"/>
    <s v="SECTOR PRIVADO"/>
    <s v="SI"/>
    <s v="NO"/>
    <x v="0"/>
    <n v="20"/>
    <n v="-3.0612900953548634E-2"/>
    <s v="NO"/>
    <n v="-1.5460474449117341"/>
    <s v="NO"/>
    <x v="2819"/>
    <n v="20"/>
    <s v="ASALARIADO"/>
    <s v="18-25"/>
    <s v="3"/>
  </r>
  <r>
    <n v="3810"/>
    <s v="HOMBRE"/>
    <n v="305152"/>
    <s v="TRABAJADOR INDEPENDIENTE"/>
    <s v="SECTOR PRIVADO"/>
    <s v="SI"/>
    <s v="NO"/>
    <x v="1"/>
    <n v="41"/>
    <n v="-0.43454563039799854"/>
    <s v="NO"/>
    <n v="-6.3965513291846368E-2"/>
    <s v="NO"/>
    <x v="2820"/>
    <n v="41"/>
    <s v="TRABAJADOR INDEPENDIENTE"/>
    <s v="36-45"/>
    <s v="2"/>
  </r>
  <r>
    <n v="3811"/>
    <s v="HOMBRE"/>
    <n v="347514"/>
    <s v="ASALARIADO"/>
    <s v="SECTOR PRIVADO"/>
    <s v="SI"/>
    <s v="NO"/>
    <x v="1"/>
    <n v="32"/>
    <n v="-0.38230628014280138"/>
    <s v="NO"/>
    <n v="-0.69914348398608395"/>
    <s v="NO"/>
    <x v="670"/>
    <n v="32"/>
    <s v="ASALARIADO"/>
    <s v="26-35"/>
    <s v="2"/>
  </r>
  <r>
    <n v="3812"/>
    <s v="MUJER"/>
    <n v="461827"/>
    <s v="TRABAJADOR INDEPENDIENTE"/>
    <s v="SECTOR PRIVADO"/>
    <s v="SI"/>
    <s v="NO"/>
    <x v="0"/>
    <n v="52"/>
    <n v="-0.24133945030185061"/>
    <s v="NO"/>
    <n v="0.71236311755666615"/>
    <s v="NO"/>
    <x v="2821"/>
    <n v="52"/>
    <s v="TRABAJADOR INDEPENDIENTE"/>
    <s v="46-55"/>
    <s v="3"/>
  </r>
  <r>
    <n v="3813"/>
    <s v="HOMBRE"/>
    <n v="297050"/>
    <s v="TRABAJADOR INDEPENDIENTE"/>
    <s v="SECTOR PRIVADO"/>
    <s v="SI"/>
    <s v="NO"/>
    <x v="1"/>
    <n v="29"/>
    <n v="-0.44453673600603422"/>
    <s v="NO"/>
    <n v="-0.91086947421749642"/>
    <s v="NO"/>
    <x v="144"/>
    <n v="29"/>
    <s v="TRABAJADOR INDEPENDIENTE"/>
    <s v="26-35"/>
    <s v="1"/>
  </r>
  <r>
    <n v="3814"/>
    <s v="MUJER"/>
    <n v="740950"/>
    <s v="ASALARIADO"/>
    <s v="SECTOR PRIVADO"/>
    <s v="SI"/>
    <s v="NO"/>
    <x v="1"/>
    <n v="27"/>
    <n v="0.10286535969959885"/>
    <s v="NO"/>
    <n v="-1.0520201343717714"/>
    <s v="NO"/>
    <x v="2822"/>
    <n v="27"/>
    <s v="ASALARIADO"/>
    <s v="26-35"/>
    <s v="4"/>
  </r>
  <r>
    <n v="3815"/>
    <s v="MUJER"/>
    <n v="457581"/>
    <s v="ASALARIADO"/>
    <s v="SECTOR PUBLICO"/>
    <s v="SI"/>
    <s v="NO"/>
    <x v="1"/>
    <n v="26"/>
    <n v="-0.24657547034773059"/>
    <s v="NO"/>
    <n v="-1.1225954644489089"/>
    <s v="NO"/>
    <x v="2823"/>
    <n v="26"/>
    <s v="ASALARIADO"/>
    <s v="26-35"/>
    <s v="3"/>
  </r>
  <r>
    <n v="3816"/>
    <s v="MUJER"/>
    <n v="800000"/>
    <s v="ASALARIADO"/>
    <s v="SECTOR PRIVADO"/>
    <s v="SI"/>
    <s v="NO"/>
    <x v="0"/>
    <n v="31"/>
    <n v="0.17568377319682263"/>
    <s v="NO"/>
    <n v="-0.7697188140632214"/>
    <s v="NO"/>
    <x v="192"/>
    <n v="31"/>
    <s v="ASALARIADO"/>
    <s v="26-35"/>
    <s v="4"/>
  </r>
  <r>
    <n v="3817"/>
    <s v="HOMBRE"/>
    <n v="1725596"/>
    <s v="PENSIONADOS EN SU PROPIO SISTEMA"/>
    <s v="SECTOR PUBLICO"/>
    <s v="SI"/>
    <s v="NO"/>
    <x v="0"/>
    <n v="59"/>
    <n v="1.3170966819076835"/>
    <s v="NO"/>
    <n v="1.2063904280966287"/>
    <s v="NO"/>
    <x v="2824"/>
    <n v="59"/>
    <s v="PENSIONADOS EN SU PROPIO SISTEMA"/>
    <s v="56+"/>
    <s v="4"/>
  </r>
  <r>
    <n v="3818"/>
    <s v="MUJER"/>
    <n v="322000"/>
    <s v="ASALARIADO"/>
    <s v="SECTOR PRIVADO"/>
    <s v="SI"/>
    <s v="SI"/>
    <x v="1"/>
    <n v="57"/>
    <n v="-0.4137692607011107"/>
    <s v="NO"/>
    <n v="1.0652397679423538"/>
    <s v="NO"/>
    <x v="2825"/>
    <n v="57"/>
    <s v="ASALARIADO"/>
    <s v="56+"/>
    <s v="2"/>
  </r>
  <r>
    <n v="3819"/>
    <s v="MUJER"/>
    <n v="1099684.5"/>
    <s v="ASALARIADO"/>
    <s v="SECTOR PUBLICO"/>
    <s v="SI"/>
    <s v="NO"/>
    <x v="0"/>
    <n v="27"/>
    <n v="0.54524431239595483"/>
    <s v="NO"/>
    <n v="-1.0520201343717714"/>
    <s v="NO"/>
    <x v="2826"/>
    <n v="27"/>
    <s v="ASALARIADO"/>
    <s v="26-35"/>
    <s v="4"/>
  </r>
  <r>
    <n v="3820"/>
    <s v="HOMBRE"/>
    <n v="278030"/>
    <s v="CONVENIOS ESPECIALES DE TRABAJADORES INDEPENDIENTES"/>
    <s v="SECTOR PRIVADO"/>
    <s v="SI"/>
    <s v="NO"/>
    <x v="0"/>
    <n v="57"/>
    <n v="-0.46799154082766331"/>
    <s v="NO"/>
    <n v="1.0652397679423538"/>
    <s v="NO"/>
    <x v="20"/>
    <n v="57"/>
    <s v="CONVENIOS ESPECIALES DE TRABAJADORES INDEPENDIENTES"/>
    <s v="56+"/>
    <s v="1"/>
  </r>
  <r>
    <n v="3821"/>
    <s v="MUJER"/>
    <n v="427677"/>
    <s v="PENSIONADOS EN SU PROPIO SISTEMA"/>
    <s v="SECTOR PUBLICO"/>
    <s v="SI"/>
    <s v="NO"/>
    <x v="0"/>
    <n v="78"/>
    <n v="-0.28345204676129504"/>
    <s v="NO"/>
    <n v="2.5473216995622412"/>
    <s v="ATIPICO"/>
    <x v="2827"/>
    <n v="78"/>
    <s v="PENSIONADOS EN SU PROPIO SISTEMA"/>
    <s v="56+"/>
    <s v="3"/>
  </r>
  <r>
    <n v="3822"/>
    <s v="HOMBRE"/>
    <n v="408034"/>
    <s v="ASALARIADO"/>
    <s v="SECTOR PRIVADO"/>
    <s v="SI"/>
    <s v="SI"/>
    <x v="0"/>
    <n v="57"/>
    <n v="-0.30767511359154004"/>
    <s v="NO"/>
    <n v="1.0652397679423538"/>
    <s v="NO"/>
    <x v="2828"/>
    <n v="57"/>
    <s v="ASALARIADO"/>
    <s v="56+"/>
    <s v="2"/>
  </r>
  <r>
    <n v="3823"/>
    <s v="MUJER"/>
    <n v="1120000"/>
    <s v="ASALARIADO"/>
    <s v="SECTOR PRIVADO"/>
    <s v="SI"/>
    <s v="NO"/>
    <x v="0"/>
    <n v="52"/>
    <n v="0.57029668291928848"/>
    <s v="NO"/>
    <n v="0.71236311755666615"/>
    <s v="NO"/>
    <x v="2829"/>
    <n v="52"/>
    <s v="ASALARIADO"/>
    <s v="46-55"/>
    <s v="4"/>
  </r>
  <r>
    <n v="3824"/>
    <s v="MUJER"/>
    <n v="639148"/>
    <s v="TRABAJADOR INDEPENDIENTE"/>
    <s v="SECTOR PRIVADO"/>
    <s v="SI"/>
    <s v="SI"/>
    <x v="1"/>
    <n v="56"/>
    <n v="-2.2673338536546354E-2"/>
    <s v="NO"/>
    <n v="0.99466443786521619"/>
    <s v="NO"/>
    <x v="191"/>
    <n v="56"/>
    <s v="TRABAJADOR INDEPENDIENTE"/>
    <s v="56+"/>
    <s v="3"/>
  </r>
  <r>
    <n v="3825"/>
    <s v="HOMBRE"/>
    <n v="838750.29"/>
    <s v="ASALARIADO"/>
    <s v="SECTOR PRIVADO"/>
    <s v="SI"/>
    <s v="NO"/>
    <x v="0"/>
    <n v="26"/>
    <n v="0.22346928785147696"/>
    <s v="NO"/>
    <n v="-1.1225954644489089"/>
    <s v="NO"/>
    <x v="2830"/>
    <n v="26"/>
    <s v="ASALARIADO"/>
    <s v="26-35"/>
    <s v="4"/>
  </r>
  <r>
    <n v="3826"/>
    <s v="MUJER"/>
    <n v="564821.48"/>
    <s v="PENSIONADOS EN SU PROPIO SISTEMA"/>
    <s v="SECTOR PUBLICO"/>
    <s v="SI"/>
    <s v="NO"/>
    <x v="0"/>
    <n v="58"/>
    <n v="-0.11433022705762466"/>
    <s v="NO"/>
    <n v="1.1358150980194912"/>
    <s v="NO"/>
    <x v="2831"/>
    <n v="58"/>
    <s v="PENSIONADOS EN SU PROPIO SISTEMA"/>
    <s v="56+"/>
    <s v="3"/>
  </r>
  <r>
    <n v="3827"/>
    <s v="HOMBRE"/>
    <n v="788174.72"/>
    <s v="ASALARIADO"/>
    <s v="SECTOR PRIVADO"/>
    <s v="SI"/>
    <s v="NO"/>
    <x v="0"/>
    <n v="20"/>
    <n v="0.16110124773093859"/>
    <s v="NO"/>
    <n v="-1.5460474449117341"/>
    <s v="NO"/>
    <x v="2832"/>
    <n v="20"/>
    <s v="ASALARIADO"/>
    <s v="18-25"/>
    <s v="4"/>
  </r>
  <r>
    <n v="3828"/>
    <s v="MUJER"/>
    <n v="420405"/>
    <s v="ASALARIADO"/>
    <s v="SECTOR PUBLICO"/>
    <s v="SI"/>
    <s v="NO"/>
    <x v="0"/>
    <n v="21"/>
    <n v="-0.29241962513473807"/>
    <s v="NO"/>
    <n v="-1.4754721148345964"/>
    <s v="NO"/>
    <x v="2833"/>
    <n v="21"/>
    <s v="ASALARIADO"/>
    <s v="18-25"/>
    <s v="3"/>
  </r>
  <r>
    <n v="3829"/>
    <s v="MUJER"/>
    <n v="933264"/>
    <s v="TRABAJADOR INDEPENDIENTE"/>
    <s v="SECTOR PRIVADO"/>
    <s v="SI"/>
    <s v="NO"/>
    <x v="1"/>
    <n v="40"/>
    <n v="0.34002031945074351"/>
    <s v="NO"/>
    <n v="-0.13454084336898386"/>
    <s v="NO"/>
    <x v="2834"/>
    <n v="40"/>
    <s v="TRABAJADOR INDEPENDIENTE"/>
    <s v="36-45"/>
    <s v="4"/>
  </r>
  <r>
    <n v="3830"/>
    <s v="MUJER"/>
    <n v="1454350"/>
    <s v="ASALARIADO"/>
    <s v="SECTOR PRIVADO"/>
    <s v="SI"/>
    <s v="NO"/>
    <x v="0"/>
    <n v="36"/>
    <n v="0.98260551531212115"/>
    <s v="NO"/>
    <n v="-0.41684216367753391"/>
    <s v="NO"/>
    <x v="2835"/>
    <n v="36"/>
    <s v="ASALARIADO"/>
    <s v="36-45"/>
    <s v="4"/>
  </r>
  <r>
    <n v="3831"/>
    <s v="MUJER"/>
    <n v="280000"/>
    <s v="ASEGURADO VOLUNTARIO"/>
    <s v="SECTOR PRIVADO"/>
    <s v="SI"/>
    <s v="NO"/>
    <x v="0"/>
    <n v="33"/>
    <n v="-0.46556220510218438"/>
    <s v="NO"/>
    <n v="-0.62856815390894638"/>
    <s v="NO"/>
    <x v="327"/>
    <n v="33"/>
    <s v="ASEGURADO VOLUNTARIO"/>
    <s v="26-35"/>
    <s v="1"/>
  </r>
  <r>
    <n v="3832"/>
    <s v="MUJER"/>
    <n v="39884.97"/>
    <s v="ASALARIADO"/>
    <s v="SECTOR PUBLICO"/>
    <s v="SI"/>
    <s v="NO"/>
    <x v="0"/>
    <n v="28"/>
    <n v="-0.76166373840342561"/>
    <s v="NO"/>
    <n v="-0.98144480429463388"/>
    <s v="NO"/>
    <x v="2836"/>
    <n v="28"/>
    <s v="ASALARIADO"/>
    <s v="26-35"/>
    <s v="1"/>
  </r>
  <r>
    <n v="3833"/>
    <s v="HOMBRE"/>
    <n v="809513.38"/>
    <s v="ASALARIADO"/>
    <s v="SECTOR PRIVADO"/>
    <s v="SI"/>
    <s v="NO"/>
    <x v="0"/>
    <n v="36"/>
    <n v="0.18741534370649612"/>
    <s v="NO"/>
    <n v="-0.41684216367753391"/>
    <s v="NO"/>
    <x v="2837"/>
    <n v="36"/>
    <s v="ASALARIADO"/>
    <s v="36-45"/>
    <s v="4"/>
  </r>
  <r>
    <n v="3834"/>
    <s v="HOMBRE"/>
    <n v="190140"/>
    <s v="ASALARIADO"/>
    <s v="SECTOR PRIVADO"/>
    <s v="SI"/>
    <s v="SI"/>
    <x v="0"/>
    <n v="31"/>
    <n v="-0.57637444281362427"/>
    <s v="NO"/>
    <n v="-0.7697188140632214"/>
    <s v="NO"/>
    <x v="2838"/>
    <n v="31"/>
    <s v="ASALARIADO"/>
    <s v="26-35"/>
    <s v="1"/>
  </r>
  <r>
    <n v="3835"/>
    <s v="HOMBRE"/>
    <n v="297045"/>
    <s v="ASEGURADO VOLUNTARIO"/>
    <s v="SECTOR PRIVADO"/>
    <s v="SI"/>
    <s v="NO"/>
    <x v="0"/>
    <n v="52"/>
    <n v="-0.44454290183274864"/>
    <s v="NO"/>
    <n v="0.71236311755666615"/>
    <s v="NO"/>
    <x v="166"/>
    <n v="52"/>
    <s v="ASEGURADO VOLUNTARIO"/>
    <s v="46-55"/>
    <s v="1"/>
  </r>
  <r>
    <n v="3836"/>
    <s v="HOMBRE"/>
    <n v="468380.06"/>
    <s v="ASALARIADO"/>
    <s v="SECTOR PRIVADO"/>
    <s v="SI"/>
    <s v="NO"/>
    <x v="0"/>
    <n v="61"/>
    <n v="-0.23325844382001967"/>
    <s v="NO"/>
    <n v="1.3475410882509038"/>
    <s v="NO"/>
    <x v="2839"/>
    <n v="61"/>
    <s v="ASALARIADO"/>
    <s v="56+"/>
    <s v="3"/>
  </r>
  <r>
    <n v="3837"/>
    <s v="HOMBRE"/>
    <n v="628752.38"/>
    <s v="ASALARIADO"/>
    <s v="SECTOR PRIVADO"/>
    <s v="SI"/>
    <s v="NO"/>
    <x v="0"/>
    <n v="29"/>
    <n v="-3.5492856838324663E-2"/>
    <s v="NO"/>
    <n v="-0.91086947421749642"/>
    <s v="NO"/>
    <x v="2840"/>
    <n v="29"/>
    <s v="ASALARIADO"/>
    <s v="26-35"/>
    <s v="3"/>
  </r>
  <r>
    <n v="3838"/>
    <s v="MUJER"/>
    <n v="781283.24"/>
    <s v="ASALARIADO"/>
    <s v="SECTOR PUBLICO"/>
    <s v="SI"/>
    <s v="NO"/>
    <x v="0"/>
    <n v="30"/>
    <n v="0.1526029134337693"/>
    <s v="NO"/>
    <n v="-0.84029414414035897"/>
    <s v="NO"/>
    <x v="2841"/>
    <n v="30"/>
    <s v="ASALARIADO"/>
    <s v="26-35"/>
    <s v="4"/>
  </r>
  <r>
    <n v="3839"/>
    <s v="MUJER"/>
    <n v="4364464.75"/>
    <s v="ASALARIADO"/>
    <s v="SECTOR PUBLICO"/>
    <s v="SI"/>
    <s v="NO"/>
    <x v="0"/>
    <n v="39"/>
    <n v="4.5712581688238911"/>
    <s v="ATIPICO"/>
    <n v="-0.20511617344612137"/>
    <s v="NO"/>
    <x v="2842"/>
    <n v="39"/>
    <s v="ASALARIADO"/>
    <s v="36-45"/>
    <s v="4"/>
  </r>
  <r>
    <n v="3840"/>
    <s v="HOMBRE"/>
    <n v="493736.09"/>
    <s v="ASALARIADO"/>
    <s v="SECTOR PRIVADO"/>
    <s v="SI"/>
    <s v="SI"/>
    <x v="0"/>
    <n v="31"/>
    <n v="-0.20199026639092546"/>
    <s v="NO"/>
    <n v="-0.7697188140632214"/>
    <s v="NO"/>
    <x v="2843"/>
    <n v="31"/>
    <s v="ASALARIADO"/>
    <s v="26-35"/>
    <s v="3"/>
  </r>
  <r>
    <n v="3841"/>
    <s v="HOMBRE"/>
    <n v="914000"/>
    <s v="ASALARIADO"/>
    <s v="SECTOR PRIVADO"/>
    <s v="SI"/>
    <s v="NO"/>
    <x v="0"/>
    <n v="27"/>
    <n v="0.3162646222854511"/>
    <s v="NO"/>
    <n v="-1.0520201343717714"/>
    <s v="NO"/>
    <x v="2844"/>
    <n v="27"/>
    <s v="ASALARIADO"/>
    <s v="26-35"/>
    <s v="4"/>
  </r>
  <r>
    <n v="3842"/>
    <s v="HOMBRE"/>
    <n v="278030"/>
    <s v="CONVENIOS ESPECIALES DE TRABAJADORES INDEPENDIENTES"/>
    <s v="SECTOR PRIVADO"/>
    <s v="SI"/>
    <s v="NO"/>
    <x v="0"/>
    <n v="34"/>
    <n v="-0.46799154082766331"/>
    <s v="NO"/>
    <n v="-0.55799282383180893"/>
    <s v="NO"/>
    <x v="20"/>
    <n v="34"/>
    <s v="CONVENIOS ESPECIALES DE TRABAJADORES INDEPENDIENTES"/>
    <s v="26-35"/>
    <s v="1"/>
  </r>
  <r>
    <n v="3843"/>
    <s v="MUJER"/>
    <n v="1192788"/>
    <s v="PENSIONADOS EN SU PROPIO SISTEMA"/>
    <s v="SECTOR PUBLICO"/>
    <s v="SI"/>
    <s v="NO"/>
    <x v="0"/>
    <n v="71"/>
    <n v="0.66005632189703489"/>
    <s v="NO"/>
    <n v="2.0532943890222786"/>
    <s v="ATIPICO"/>
    <x v="2845"/>
    <n v="71"/>
    <s v="PENSIONADOS EN SU PROPIO SISTEMA"/>
    <s v="56+"/>
    <s v="4"/>
  </r>
  <r>
    <n v="3844"/>
    <s v="MUJER"/>
    <n v="1203125"/>
    <s v="ASALARIADO"/>
    <s v="SECTOR PRIVADO"/>
    <s v="SI"/>
    <s v="NO"/>
    <x v="0"/>
    <n v="35"/>
    <n v="0.6728035520464134"/>
    <s v="NO"/>
    <n v="-0.48741749375467142"/>
    <s v="NO"/>
    <x v="2846"/>
    <n v="35"/>
    <s v="ASALARIADO"/>
    <s v="26-35"/>
    <s v="4"/>
  </r>
  <r>
    <n v="3845"/>
    <s v="MUJER"/>
    <n v="405871"/>
    <s v="TRABAJADOR INDEPENDIENTE"/>
    <s v="SECTOR PRIVADO"/>
    <s v="SI"/>
    <s v="NO"/>
    <x v="0"/>
    <n v="67"/>
    <n v="-0.31034245022819529"/>
    <s v="NO"/>
    <n v="1.7709930687137287"/>
    <s v="NO"/>
    <x v="2847"/>
    <n v="67"/>
    <s v="TRABAJADOR INDEPENDIENTE"/>
    <s v="56+"/>
    <s v="2"/>
  </r>
  <r>
    <n v="3846"/>
    <s v="HOMBRE"/>
    <n v="641216.5"/>
    <s v="ASALARIADO"/>
    <s v="SECTOR PRIVADO"/>
    <s v="SI"/>
    <s v="NO"/>
    <x v="0"/>
    <n v="28"/>
    <n v="-2.0122536024793476E-2"/>
    <s v="NO"/>
    <n v="-0.98144480429463388"/>
    <s v="NO"/>
    <x v="2848"/>
    <n v="28"/>
    <s v="ASALARIADO"/>
    <s v="26-35"/>
    <s v="3"/>
  </r>
  <r>
    <n v="3847"/>
    <s v="HOMBRE"/>
    <n v="310000"/>
    <s v="ASALARIADO"/>
    <s v="SECTOR PRIVADO"/>
    <s v="SI"/>
    <s v="NO"/>
    <x v="0"/>
    <n v="28"/>
    <n v="-0.42856724481570319"/>
    <s v="NO"/>
    <n v="-0.98144480429463388"/>
    <s v="NO"/>
    <x v="2849"/>
    <n v="28"/>
    <s v="ASALARIADO"/>
    <s v="26-35"/>
    <s v="2"/>
  </r>
  <r>
    <n v="3848"/>
    <s v="HOMBRE"/>
    <n v="613320"/>
    <s v="CONVENIOS ESPECIALES DE ASEGURADOS VOLUNTARIOS"/>
    <s v="SECTOR PRIVADO"/>
    <s v="SI"/>
    <s v="SI"/>
    <x v="0"/>
    <n v="72"/>
    <n v="-5.4523533012520879E-2"/>
    <s v="NO"/>
    <n v="2.1238697190994165"/>
    <s v="ATIPICO"/>
    <x v="2850"/>
    <n v="72"/>
    <s v="CONVENIOS ESPECIALES DE ASEGURADOS VOLUNTARIOS"/>
    <s v="56+"/>
    <s v="3"/>
  </r>
  <r>
    <n v="3849"/>
    <s v="HOMBRE"/>
    <n v="276964.47999999998"/>
    <s v="ASALARIADO"/>
    <s v="SECTOR PRIVADO"/>
    <s v="SI"/>
    <s v="SI"/>
    <x v="1"/>
    <n v="28"/>
    <n v="-0.4693055031638117"/>
    <s v="NO"/>
    <n v="-0.98144480429463388"/>
    <s v="NO"/>
    <x v="1330"/>
    <n v="28"/>
    <s v="ASALARIADO"/>
    <s v="26-35"/>
    <s v="1"/>
  </r>
  <r>
    <n v="3850"/>
    <s v="HOMBRE"/>
    <n v="449750"/>
    <s v="ASALARIADO"/>
    <s v="SECTOR PRIVADO"/>
    <s v="SI"/>
    <s v="NO"/>
    <x v="0"/>
    <n v="28"/>
    <n v="-0.25623238814784505"/>
    <s v="NO"/>
    <n v="-0.98144480429463388"/>
    <s v="NO"/>
    <x v="2851"/>
    <n v="28"/>
    <s v="ASALARIADO"/>
    <s v="26-35"/>
    <s v="3"/>
  </r>
  <r>
    <n v="3851"/>
    <s v="HOMBRE"/>
    <n v="887689.45"/>
    <s v="ASALARIADO"/>
    <s v="SECTOR PUBLICO"/>
    <s v="SI"/>
    <s v="NO"/>
    <x v="0"/>
    <n v="29"/>
    <n v="0.28381936387326845"/>
    <s v="NO"/>
    <n v="-0.91086947421749642"/>
    <s v="NO"/>
    <x v="2852"/>
    <n v="29"/>
    <s v="ASALARIADO"/>
    <s v="26-35"/>
    <s v="4"/>
  </r>
  <r>
    <n v="3852"/>
    <s v="MUJER"/>
    <n v="729230.7"/>
    <s v="ASALARIADO"/>
    <s v="SECTOR PUBLICO"/>
    <s v="SI"/>
    <s v="NO"/>
    <x v="0"/>
    <n v="27"/>
    <n v="8.8413525096753515E-2"/>
    <s v="NO"/>
    <n v="-1.0520201343717714"/>
    <s v="NO"/>
    <x v="2853"/>
    <n v="27"/>
    <s v="ASALARIADO"/>
    <s v="26-35"/>
    <s v="4"/>
  </r>
  <r>
    <n v="3853"/>
    <s v="HOMBRE"/>
    <n v="388492"/>
    <s v="ASALARIADO"/>
    <s v="SECTOR PRIVADO"/>
    <s v="SI"/>
    <s v="NO"/>
    <x v="0"/>
    <n v="21"/>
    <n v="-0.33177363072215388"/>
    <s v="NO"/>
    <n v="-1.4754721148345964"/>
    <s v="NO"/>
    <x v="2854"/>
    <n v="21"/>
    <s v="ASALARIADO"/>
    <s v="18-25"/>
    <s v="2"/>
  </r>
  <r>
    <n v="3854"/>
    <s v="HOMBRE"/>
    <n v="396286"/>
    <s v="ASALARIADO"/>
    <s v="SECTOR PRIVADO"/>
    <s v="SI"/>
    <s v="NO"/>
    <x v="0"/>
    <n v="37"/>
    <n v="-0.32216234003972605"/>
    <s v="NO"/>
    <n v="-0.3462668336003964"/>
    <s v="NO"/>
    <x v="2855"/>
    <n v="37"/>
    <s v="ASALARIADO"/>
    <s v="36-45"/>
    <s v="2"/>
  </r>
  <r>
    <n v="3855"/>
    <s v="MUJER"/>
    <n v="1386388"/>
    <s v="PENSIONADOS EN SU PROPIO SISTEMA"/>
    <s v="SECTOR PUBLICO"/>
    <s v="SI"/>
    <s v="NO"/>
    <x v="0"/>
    <n v="75"/>
    <n v="0.89879713227912672"/>
    <s v="NO"/>
    <n v="2.3355957093308288"/>
    <s v="ATIPICO"/>
    <x v="2856"/>
    <n v="75"/>
    <s v="PENSIONADOS EN SU PROPIO SISTEMA"/>
    <s v="56+"/>
    <s v="4"/>
  </r>
  <r>
    <n v="3856"/>
    <s v="MUJER"/>
    <n v="983308"/>
    <s v="ASALARIADO"/>
    <s v="SECTOR PRIVADO"/>
    <s v="SI"/>
    <s v="NO"/>
    <x v="0"/>
    <n v="27"/>
    <n v="0.40173284586996566"/>
    <s v="NO"/>
    <n v="-1.0520201343717714"/>
    <s v="NO"/>
    <x v="2857"/>
    <n v="27"/>
    <s v="ASALARIADO"/>
    <s v="26-35"/>
    <s v="4"/>
  </r>
  <r>
    <n v="3857"/>
    <s v="HOMBRE"/>
    <n v="1007583"/>
    <s v="TRABAJADOR INDEPENDIENTE"/>
    <s v="SECTOR PRIVADO"/>
    <s v="SI"/>
    <s v="NO"/>
    <x v="0"/>
    <n v="76"/>
    <n v="0.43166793456844332"/>
    <s v="NO"/>
    <n v="2.4061710394079663"/>
    <s v="ATIPICO"/>
    <x v="2858"/>
    <n v="76"/>
    <s v="TRABAJADOR INDEPENDIENTE"/>
    <s v="56+"/>
    <s v="4"/>
  </r>
  <r>
    <n v="3858"/>
    <s v="MUJER"/>
    <n v="1104599"/>
    <s v="ASALARIADO"/>
    <s v="SECTOR PUBLICO"/>
    <s v="SI"/>
    <s v="NO"/>
    <x v="0"/>
    <n v="50"/>
    <n v="0.55130470347355198"/>
    <s v="NO"/>
    <n v="0.57121245740239113"/>
    <s v="NO"/>
    <x v="2859"/>
    <n v="50"/>
    <s v="ASALARIADO"/>
    <s v="46-55"/>
    <s v="4"/>
  </r>
  <r>
    <n v="3859"/>
    <s v="HOMBRE"/>
    <n v="350605.15"/>
    <s v="ASALARIADO"/>
    <s v="SECTOR PRIVADO"/>
    <s v="SI"/>
    <s v="NO"/>
    <x v="0"/>
    <n v="31"/>
    <n v="-0.37849438109314948"/>
    <s v="NO"/>
    <n v="-0.7697188140632214"/>
    <s v="NO"/>
    <x v="2860"/>
    <n v="31"/>
    <s v="ASALARIADO"/>
    <s v="26-35"/>
    <s v="2"/>
  </r>
  <r>
    <n v="3860"/>
    <s v="HOMBRE"/>
    <n v="348749.4"/>
    <s v="ASALARIADO"/>
    <s v="SECTOR PRIVADO"/>
    <s v="SI"/>
    <s v="NO"/>
    <x v="0"/>
    <n v="55"/>
    <n v="-0.38078282767820404"/>
    <s v="NO"/>
    <n v="0.92408910778807873"/>
    <s v="NO"/>
    <x v="2861"/>
    <n v="55"/>
    <s v="ASALARIADO"/>
    <s v="46-55"/>
    <s v="2"/>
  </r>
  <r>
    <n v="3861"/>
    <s v="HOMBRE"/>
    <n v="299784"/>
    <s v="TRABAJADOR INDEPENDIENTE"/>
    <s v="SECTOR PRIVADO"/>
    <s v="SI"/>
    <s v="NO"/>
    <x v="0"/>
    <n v="56"/>
    <n v="-0.4411652619585929"/>
    <s v="NO"/>
    <n v="0.99466443786521619"/>
    <s v="NO"/>
    <x v="685"/>
    <n v="56"/>
    <s v="TRABAJADOR INDEPENDIENTE"/>
    <s v="56+"/>
    <s v="1"/>
  </r>
  <r>
    <n v="3862"/>
    <s v="MUJER"/>
    <n v="540083"/>
    <s v="TRABAJADOR INDEPENDIENTE"/>
    <s v="SECTOR PRIVADO"/>
    <s v="SI"/>
    <s v="SI"/>
    <x v="1"/>
    <n v="55"/>
    <n v="-0.1448368632292216"/>
    <s v="NO"/>
    <n v="0.92408910778807873"/>
    <s v="NO"/>
    <x v="778"/>
    <n v="55"/>
    <s v="TRABAJADOR INDEPENDIENTE"/>
    <s v="46-55"/>
    <s v="3"/>
  </r>
  <r>
    <n v="3863"/>
    <s v="HOMBRE"/>
    <n v="991228.7"/>
    <s v="ASALARIADO"/>
    <s v="SECTOR PRIVADO"/>
    <s v="SI"/>
    <s v="NO"/>
    <x v="0"/>
    <n v="44"/>
    <n v="0.41150037860133665"/>
    <s v="NO"/>
    <n v="0.14776047693956615"/>
    <s v="NO"/>
    <x v="2862"/>
    <n v="44"/>
    <s v="ASALARIADO"/>
    <s v="36-45"/>
    <s v="4"/>
  </r>
  <r>
    <n v="3864"/>
    <s v="HOMBRE"/>
    <n v="278030"/>
    <s v="CONVENIOS ESPECIALES DE TRABAJADORES INDEPENDIENTES"/>
    <s v="SECTOR PRIVADO"/>
    <s v="SI"/>
    <s v="NO"/>
    <x v="0"/>
    <n v="49"/>
    <n v="-0.46799154082766331"/>
    <s v="NO"/>
    <n v="0.50063712732525367"/>
    <s v="NO"/>
    <x v="20"/>
    <n v="49"/>
    <s v="CONVENIOS ESPECIALES DE TRABAJADORES INDEPENDIENTES"/>
    <s v="46-55"/>
    <s v="1"/>
  </r>
  <r>
    <n v="3865"/>
    <s v="MUJER"/>
    <n v="306545"/>
    <s v="ASALARIADO"/>
    <s v="SECTOR PUBLICO"/>
    <s v="SI"/>
    <s v="NO"/>
    <x v="1"/>
    <n v="39"/>
    <n v="-0.43282783107536293"/>
    <s v="NO"/>
    <n v="-0.20511617344612137"/>
    <s v="NO"/>
    <x v="2863"/>
    <n v="39"/>
    <s v="ASALARIADO"/>
    <s v="36-45"/>
    <s v="2"/>
  </r>
  <r>
    <n v="3866"/>
    <s v="HOMBRE"/>
    <n v="639121.35"/>
    <s v="ASALARIADO"/>
    <s v="SECTOR PRIVADO"/>
    <s v="SI"/>
    <s v="NO"/>
    <x v="0"/>
    <n v="36"/>
    <n v="-2.2706202392934204E-2"/>
    <s v="NO"/>
    <n v="-0.41684216367753391"/>
    <s v="NO"/>
    <x v="2864"/>
    <n v="36"/>
    <s v="ASALARIADO"/>
    <s v="36-45"/>
    <s v="3"/>
  </r>
  <r>
    <n v="3867"/>
    <s v="HOMBRE"/>
    <n v="422514.14"/>
    <s v="ASALARIADO"/>
    <s v="SECTOR PRIVADO"/>
    <s v="SI"/>
    <s v="NO"/>
    <x v="0"/>
    <n v="33"/>
    <n v="-0.2898187067834504"/>
    <s v="NO"/>
    <n v="-0.62856815390894638"/>
    <s v="NO"/>
    <x v="2865"/>
    <n v="33"/>
    <s v="ASALARIADO"/>
    <s v="26-35"/>
    <s v="3"/>
  </r>
  <r>
    <n v="3868"/>
    <s v="HOMBRE"/>
    <n v="639148"/>
    <s v="TRABAJADOR INDEPENDIENTE"/>
    <s v="SECTOR PRIVADO"/>
    <s v="SI"/>
    <s v="NO"/>
    <x v="0"/>
    <n v="61"/>
    <n v="-2.2673338536546354E-2"/>
    <s v="NO"/>
    <n v="1.3475410882509038"/>
    <s v="NO"/>
    <x v="191"/>
    <n v="61"/>
    <s v="TRABAJADOR INDEPENDIENTE"/>
    <s v="56+"/>
    <s v="3"/>
  </r>
  <r>
    <n v="3869"/>
    <s v="MUJER"/>
    <n v="438762.65"/>
    <s v="ASALARIADO"/>
    <s v="SECTOR PRIVADO"/>
    <s v="SI"/>
    <s v="NO"/>
    <x v="1"/>
    <n v="24"/>
    <n v="-0.2697816073779673"/>
    <s v="NO"/>
    <n v="-1.263746124603184"/>
    <s v="NO"/>
    <x v="2866"/>
    <n v="24"/>
    <s v="ASALARIADO"/>
    <s v="18-25"/>
    <s v="3"/>
  </r>
  <r>
    <n v="3870"/>
    <s v="HOMBRE"/>
    <n v="940646.55"/>
    <s v="ASALARIADO"/>
    <s v="SECTOR PRIVADO"/>
    <s v="SI"/>
    <s v="NO"/>
    <x v="0"/>
    <n v="55"/>
    <n v="0.34912422425284234"/>
    <s v="NO"/>
    <n v="0.92408910778807873"/>
    <s v="NO"/>
    <x v="2867"/>
    <n v="55"/>
    <s v="ASALARIADO"/>
    <s v="46-55"/>
    <s v="4"/>
  </r>
  <r>
    <n v="3871"/>
    <s v="HOMBRE"/>
    <n v="298248.25"/>
    <s v="ASALARIADO"/>
    <s v="SECTOR PRIVADO"/>
    <s v="SI"/>
    <s v="NO"/>
    <x v="0"/>
    <n v="26"/>
    <n v="-0.44305909563392504"/>
    <s v="NO"/>
    <n v="-1.1225954644489089"/>
    <s v="NO"/>
    <x v="2868"/>
    <n v="26"/>
    <s v="ASALARIADO"/>
    <s v="26-35"/>
    <s v="1"/>
  </r>
  <r>
    <n v="3872"/>
    <s v="HOMBRE"/>
    <n v="450513.01"/>
    <s v="ASALARIADO"/>
    <s v="SECTOR PUBLICO"/>
    <s v="SI"/>
    <s v="NO"/>
    <x v="0"/>
    <n v="39"/>
    <n v="-0.25529147065957214"/>
    <s v="NO"/>
    <n v="-0.20511617344612137"/>
    <s v="NO"/>
    <x v="2869"/>
    <n v="39"/>
    <s v="ASALARIADO"/>
    <s v="36-45"/>
    <s v="3"/>
  </r>
  <r>
    <n v="3873"/>
    <s v="HOMBRE"/>
    <n v="1213949"/>
    <s v="ASALARIADO"/>
    <s v="SECTOR PUBLICO"/>
    <s v="SI"/>
    <s v="NO"/>
    <x v="0"/>
    <n v="41"/>
    <n v="0.68615133371777581"/>
    <s v="NO"/>
    <n v="-6.3965513291846368E-2"/>
    <s v="NO"/>
    <x v="2870"/>
    <n v="41"/>
    <s v="ASALARIADO"/>
    <s v="36-45"/>
    <s v="4"/>
  </r>
  <r>
    <n v="3874"/>
    <s v="HOMBRE"/>
    <n v="377729.94"/>
    <s v="ASALARIADO"/>
    <s v="SECTOR PRIVADO"/>
    <s v="SI"/>
    <s v="NO"/>
    <x v="0"/>
    <n v="36"/>
    <n v="-0.34504503013217808"/>
    <s v="NO"/>
    <n v="-0.41684216367753391"/>
    <s v="NO"/>
    <x v="1890"/>
    <n v="36"/>
    <s v="ASALARIADO"/>
    <s v="36-45"/>
    <s v="2"/>
  </r>
  <r>
    <n v="3875"/>
    <s v="MUJER"/>
    <n v="1605450"/>
    <s v="ASALARIADO"/>
    <s v="SECTOR PRIVADO"/>
    <s v="SI"/>
    <s v="NO"/>
    <x v="0"/>
    <n v="38"/>
    <n v="1.1689367986216981"/>
    <s v="NO"/>
    <n v="-0.27569150352325889"/>
    <s v="NO"/>
    <x v="2871"/>
    <n v="38"/>
    <s v="ASALARIADO"/>
    <s v="36-45"/>
    <s v="4"/>
  </r>
  <r>
    <n v="3876"/>
    <s v="HOMBRE"/>
    <n v="297102"/>
    <s v="TRABAJADOR INDEPENDIENTE"/>
    <s v="SECTOR PRIVADO"/>
    <s v="SI"/>
    <s v="NO"/>
    <x v="1"/>
    <n v="64"/>
    <n v="-0.44447261140820432"/>
    <s v="NO"/>
    <n v="1.5592670784823162"/>
    <s v="NO"/>
    <x v="657"/>
    <n v="64"/>
    <s v="TRABAJADOR INDEPENDIENTE"/>
    <s v="56+"/>
    <s v="1"/>
  </r>
  <r>
    <n v="3877"/>
    <s v="HOMBRE"/>
    <n v="391637.5"/>
    <s v="ASALARIADO"/>
    <s v="SECTOR PRIVADO"/>
    <s v="SI"/>
    <s v="NO"/>
    <x v="0"/>
    <n v="49"/>
    <n v="-0.32789470913611629"/>
    <s v="NO"/>
    <n v="0.50063712732525367"/>
    <s v="NO"/>
    <x v="2872"/>
    <n v="49"/>
    <s v="ASALARIADO"/>
    <s v="46-55"/>
    <s v="2"/>
  </r>
  <r>
    <n v="3878"/>
    <s v="HOMBRE"/>
    <n v="317719"/>
    <s v="ASEGURADO VOLUNTARIO"/>
    <s v="SECTOR PRIVADO"/>
    <s v="SI"/>
    <s v="SI"/>
    <x v="0"/>
    <n v="34"/>
    <n v="-0.41904844153399157"/>
    <s v="NO"/>
    <n v="-0.55799282383180893"/>
    <s v="NO"/>
    <x v="2873"/>
    <n v="34"/>
    <s v="ASEGURADO VOLUNTARIO"/>
    <s v="26-35"/>
    <s v="2"/>
  </r>
  <r>
    <n v="3879"/>
    <s v="MUJER"/>
    <n v="1161829.5"/>
    <s v="ASALARIADO"/>
    <s v="SECTOR PUBLICO"/>
    <s v="SI"/>
    <s v="NO"/>
    <x v="0"/>
    <n v="32"/>
    <n v="0.62187937262940063"/>
    <s v="NO"/>
    <n v="-0.69914348398608395"/>
    <s v="NO"/>
    <x v="2874"/>
    <n v="32"/>
    <s v="ASALARIADO"/>
    <s v="26-35"/>
    <s v="4"/>
  </r>
  <r>
    <n v="3880"/>
    <s v="MUJER"/>
    <n v="297050"/>
    <s v="ASEGURADO VOLUNTARIO"/>
    <s v="SECTOR PRIVADO"/>
    <s v="SI"/>
    <s v="NO"/>
    <x v="0"/>
    <n v="55"/>
    <n v="-0.44453673600603422"/>
    <s v="NO"/>
    <n v="0.92408910778807873"/>
    <s v="NO"/>
    <x v="144"/>
    <n v="55"/>
    <s v="ASEGURADO VOLUNTARIO"/>
    <s v="46-55"/>
    <s v="1"/>
  </r>
  <r>
    <n v="3881"/>
    <s v="HOMBRE"/>
    <n v="1117420.3"/>
    <s v="ASALARIADO"/>
    <s v="SECTOR PRIVADO"/>
    <s v="SI"/>
    <s v="NO"/>
    <x v="0"/>
    <n v="52"/>
    <n v="0.56711548628425401"/>
    <s v="NO"/>
    <n v="0.71236311755666615"/>
    <s v="NO"/>
    <x v="2875"/>
    <n v="52"/>
    <s v="ASALARIADO"/>
    <s v="46-55"/>
    <s v="4"/>
  </r>
  <r>
    <n v="3882"/>
    <s v="HOMBRE"/>
    <n v="472721.91999999998"/>
    <s v="ASALARIADO"/>
    <s v="SECTOR PRIVADO"/>
    <s v="SI"/>
    <s v="NO"/>
    <x v="0"/>
    <n v="60"/>
    <n v="-0.22790421254437099"/>
    <s v="NO"/>
    <n v="1.2769657581737661"/>
    <s v="NO"/>
    <x v="2876"/>
    <n v="60"/>
    <s v="ASALARIADO"/>
    <s v="56+"/>
    <s v="3"/>
  </r>
  <r>
    <n v="3883"/>
    <s v="MUJER"/>
    <n v="300018"/>
    <s v="ASEGURADO VOLUNTARIO"/>
    <s v="SECTOR PRIVADO"/>
    <s v="SI"/>
    <s v="NO"/>
    <x v="0"/>
    <n v="55"/>
    <n v="-0.44087670126835837"/>
    <s v="NO"/>
    <n v="0.92408910778807873"/>
    <s v="NO"/>
    <x v="93"/>
    <n v="55"/>
    <s v="ASEGURADO VOLUNTARIO"/>
    <s v="46-55"/>
    <s v="2"/>
  </r>
  <r>
    <n v="3884"/>
    <s v="HOMBRE"/>
    <n v="235200"/>
    <s v="ASALARIADO"/>
    <s v="SECTOR PRIVADO"/>
    <s v="SI"/>
    <s v="NO"/>
    <x v="1"/>
    <n v="24"/>
    <n v="-0.52080801246332964"/>
    <s v="NO"/>
    <n v="-1.263746124603184"/>
    <s v="NO"/>
    <x v="2877"/>
    <n v="24"/>
    <s v="ASALARIADO"/>
    <s v="18-25"/>
    <s v="1"/>
  </r>
  <r>
    <n v="3885"/>
    <s v="MUJER"/>
    <n v="180000"/>
    <s v="ASALARIADO"/>
    <s v="SECTOR PRIVADO"/>
    <s v="SI"/>
    <s v="SI"/>
    <x v="0"/>
    <n v="30"/>
    <n v="-0.58887873939045499"/>
    <s v="NO"/>
    <n v="-0.84029414414035897"/>
    <s v="NO"/>
    <x v="235"/>
    <n v="30"/>
    <s v="ASALARIADO"/>
    <s v="26-35"/>
    <s v="1"/>
  </r>
  <r>
    <n v="3886"/>
    <s v="HOMBRE"/>
    <n v="639148"/>
    <s v="TRABAJADOR INDEPENDIENTE"/>
    <s v="SECTOR PRIVADO"/>
    <s v="SI"/>
    <s v="NO"/>
    <x v="0"/>
    <n v="58"/>
    <n v="-2.2673338536546354E-2"/>
    <s v="NO"/>
    <n v="1.1358150980194912"/>
    <s v="NO"/>
    <x v="191"/>
    <n v="58"/>
    <s v="TRABAJADOR INDEPENDIENTE"/>
    <s v="56+"/>
    <s v="3"/>
  </r>
  <r>
    <n v="3887"/>
    <s v="MUJER"/>
    <n v="1461535"/>
    <s v="PENSIONADOS EN SU PROPIO SISTEMA"/>
    <s v="SECTOR PUBLICO"/>
    <s v="SI"/>
    <s v="NO"/>
    <x v="0"/>
    <n v="55"/>
    <n v="0.99146580830073339"/>
    <s v="NO"/>
    <n v="0.92408910778807873"/>
    <s v="NO"/>
    <x v="2878"/>
    <n v="55"/>
    <s v="PENSIONADOS EN SU PROPIO SISTEMA"/>
    <s v="46-55"/>
    <s v="4"/>
  </r>
  <r>
    <n v="3888"/>
    <s v="MUJER"/>
    <n v="297046"/>
    <s v="ASEGURADO VOLUNTARIO"/>
    <s v="SECTOR PRIVADO"/>
    <s v="SI"/>
    <s v="NO"/>
    <x v="0"/>
    <n v="60"/>
    <n v="-0.44454166866740574"/>
    <s v="NO"/>
    <n v="1.2769657581737661"/>
    <s v="NO"/>
    <x v="31"/>
    <n v="60"/>
    <s v="ASEGURADO VOLUNTARIO"/>
    <s v="56+"/>
    <s v="1"/>
  </r>
  <r>
    <n v="3889"/>
    <s v="HOMBRE"/>
    <n v="208067.25"/>
    <s v="ASALARIADO"/>
    <s v="SECTOR PUBLICO"/>
    <s v="SI"/>
    <s v="NO"/>
    <x v="0"/>
    <n v="46"/>
    <n v="-0.55426717942043036"/>
    <s v="NO"/>
    <n v="0.28891113709384114"/>
    <s v="NO"/>
    <x v="2879"/>
    <n v="46"/>
    <s v="ASALARIADO"/>
    <s v="46-55"/>
    <s v="1"/>
  </r>
  <r>
    <n v="3890"/>
    <s v="MUJER"/>
    <n v="260000"/>
    <s v="ASALARIADO"/>
    <s v="SECTOR PRIVADO"/>
    <s v="SI"/>
    <s v="NO"/>
    <x v="0"/>
    <n v="29"/>
    <n v="-0.49022551195983849"/>
    <s v="NO"/>
    <n v="-0.91086947421749642"/>
    <s v="NO"/>
    <x v="713"/>
    <n v="29"/>
    <s v="ASALARIADO"/>
    <s v="26-35"/>
    <s v="1"/>
  </r>
  <r>
    <n v="3891"/>
    <s v="HOMBRE"/>
    <n v="274969.43"/>
    <s v="ASALARIADO"/>
    <s v="SECTOR PRIVADO"/>
    <s v="SI"/>
    <s v="NO"/>
    <x v="0"/>
    <n v="31"/>
    <n v="-0.47176572968112984"/>
    <s v="NO"/>
    <n v="-0.7697188140632214"/>
    <s v="NO"/>
    <x v="2880"/>
    <n v="31"/>
    <s v="ASALARIADO"/>
    <s v="26-35"/>
    <s v="1"/>
  </r>
  <r>
    <n v="3892"/>
    <s v="HOMBRE"/>
    <n v="1392687.83"/>
    <s v="ASALARIADO"/>
    <s v="SECTOR PRIVADO"/>
    <s v="SI"/>
    <s v="NO"/>
    <x v="0"/>
    <n v="55"/>
    <n v="0.90656586430117958"/>
    <s v="NO"/>
    <n v="0.92408910778807873"/>
    <s v="NO"/>
    <x v="2881"/>
    <n v="55"/>
    <s v="ASALARIADO"/>
    <s v="46-55"/>
    <s v="4"/>
  </r>
  <r>
    <n v="3893"/>
    <s v="HOMBRE"/>
    <n v="546354"/>
    <s v="TRABAJADOR INDEPENDIENTE"/>
    <s v="SECTOR PRIVADO"/>
    <s v="SI"/>
    <s v="SI"/>
    <x v="1"/>
    <n v="81"/>
    <n v="-0.13710368336400416"/>
    <s v="NO"/>
    <n v="2.759047689793654"/>
    <s v="ATIPICO"/>
    <x v="2882"/>
    <n v="81"/>
    <s v="TRABAJADOR INDEPENDIENTE"/>
    <s v="56+"/>
    <s v="3"/>
  </r>
  <r>
    <n v="3894"/>
    <s v="MUJER"/>
    <n v="297046"/>
    <s v="ASEGURADO VOLUNTARIO"/>
    <s v="SECTOR PRIVADO"/>
    <s v="NO"/>
    <s v="NO"/>
    <x v="0"/>
    <n v="52"/>
    <n v="-0.44454166866740574"/>
    <s v="NO"/>
    <n v="0.71236311755666615"/>
    <s v="NO"/>
    <x v="31"/>
    <n v="52"/>
    <s v="ASEGURADO VOLUNTARIO"/>
    <s v="46-55"/>
    <s v="1"/>
  </r>
  <r>
    <n v="3895"/>
    <s v="HOMBRE"/>
    <n v="459260"/>
    <s v="ASALARIADO"/>
    <s v="SECTOR PRIVADO"/>
    <s v="SI"/>
    <s v="NO"/>
    <x v="0"/>
    <n v="37"/>
    <n v="-0.24450498573703053"/>
    <s v="NO"/>
    <n v="-0.3462668336003964"/>
    <s v="NO"/>
    <x v="2883"/>
    <n v="37"/>
    <s v="ASALARIADO"/>
    <s v="36-45"/>
    <s v="3"/>
  </r>
  <r>
    <n v="3896"/>
    <s v="HOMBRE"/>
    <n v="721709.3"/>
    <s v="ASALARIADO"/>
    <s v="SECTOR PUBLICO"/>
    <s v="SI"/>
    <s v="NO"/>
    <x v="0"/>
    <n v="45"/>
    <n v="7.9138395286795643E-2"/>
    <s v="NO"/>
    <n v="0.21833580701670366"/>
    <s v="NO"/>
    <x v="2884"/>
    <n v="45"/>
    <s v="ASALARIADO"/>
    <s v="36-45"/>
    <s v="4"/>
  </r>
  <r>
    <n v="3897"/>
    <s v="MUJER"/>
    <n v="465877"/>
    <s v="ASALARIADO"/>
    <s v="SECTOR PRIVADO"/>
    <s v="SI"/>
    <s v="NO"/>
    <x v="1"/>
    <n v="36"/>
    <n v="-0.23634513066317567"/>
    <s v="NO"/>
    <n v="-0.41684216367753391"/>
    <s v="NO"/>
    <x v="2885"/>
    <n v="36"/>
    <s v="ASALARIADO"/>
    <s v="36-45"/>
    <s v="3"/>
  </r>
  <r>
    <n v="3898"/>
    <s v="MUJER"/>
    <n v="658917"/>
    <s v="ASALARIADO"/>
    <s v="SECTOR PUBLICO"/>
    <s v="SI"/>
    <s v="NO"/>
    <x v="1"/>
    <n v="36"/>
    <n v="1.7051071269018577E-3"/>
    <s v="NO"/>
    <n v="-0.41684216367753391"/>
    <s v="NO"/>
    <x v="37"/>
    <n v="36"/>
    <s v="ASALARIADO"/>
    <s v="36-45"/>
    <s v="3"/>
  </r>
  <r>
    <n v="3899"/>
    <s v="HOMBRE"/>
    <n v="2658295.4300000002"/>
    <s v="ASALARIADO"/>
    <s v="SECTOR PRIVADO"/>
    <s v="SI"/>
    <s v="SI"/>
    <x v="0"/>
    <n v="30"/>
    <n v="2.467269294310138"/>
    <s v="ATIPICO"/>
    <n v="-0.84029414414035897"/>
    <s v="NO"/>
    <x v="2886"/>
    <n v="30"/>
    <s v="ASALARIADO"/>
    <s v="26-35"/>
    <s v="4"/>
  </r>
  <r>
    <n v="3900"/>
    <s v="HOMBRE"/>
    <n v="583221.81999999995"/>
    <s v="ASALARIADO"/>
    <s v="SECTOR PRIVADO"/>
    <s v="SI"/>
    <s v="SI"/>
    <x v="0"/>
    <n v="53"/>
    <n v="-9.1639565472366333E-2"/>
    <s v="NO"/>
    <n v="0.78293844763380371"/>
    <s v="NO"/>
    <x v="2887"/>
    <n v="53"/>
    <s v="ASALARIADO"/>
    <s v="46-55"/>
    <s v="3"/>
  </r>
  <r>
    <n v="3901"/>
    <s v="HOMBRE"/>
    <n v="297046"/>
    <s v="TRABAJADOR INDEPENDIENTE"/>
    <s v="SECTOR PRIVADO"/>
    <s v="SI"/>
    <s v="NO"/>
    <x v="0"/>
    <n v="32"/>
    <n v="-0.44454166866740574"/>
    <s v="NO"/>
    <n v="-0.69914348398608395"/>
    <s v="NO"/>
    <x v="31"/>
    <n v="32"/>
    <s v="TRABAJADOR INDEPENDIENTE"/>
    <s v="26-35"/>
    <s v="1"/>
  </r>
  <r>
    <n v="3902"/>
    <s v="MUJER"/>
    <n v="572000"/>
    <s v="ASALARIADO"/>
    <s v="SECTOR PRIVADO"/>
    <s v="SI"/>
    <s v="NO"/>
    <x v="0"/>
    <n v="50"/>
    <n v="-0.10547792498043428"/>
    <s v="NO"/>
    <n v="0.57121245740239113"/>
    <s v="NO"/>
    <x v="2888"/>
    <n v="50"/>
    <s v="ASALARIADO"/>
    <s v="46-55"/>
    <s v="3"/>
  </r>
  <r>
    <n v="3903"/>
    <s v="HOMBRE"/>
    <n v="705100"/>
    <s v="ASALARIADO"/>
    <s v="SECTOR PRIVADO"/>
    <s v="SI"/>
    <s v="NO"/>
    <x v="0"/>
    <n v="64"/>
    <n v="5.8656382157253856E-2"/>
    <s v="NO"/>
    <n v="1.5592670784823162"/>
    <s v="NO"/>
    <x v="2889"/>
    <n v="64"/>
    <s v="ASALARIADO"/>
    <s v="56+"/>
    <s v="4"/>
  </r>
  <r>
    <n v="3904"/>
    <s v="HOMBRE"/>
    <n v="366181.5"/>
    <s v="ASALARIADO"/>
    <s v="SECTOR PRIVADO"/>
    <s v="SI"/>
    <s v="NO"/>
    <x v="0"/>
    <n v="33"/>
    <n v="-0.35928616610453845"/>
    <s v="NO"/>
    <n v="-0.62856815390894638"/>
    <s v="NO"/>
    <x v="2890"/>
    <n v="33"/>
    <s v="ASALARIADO"/>
    <s v="26-35"/>
    <s v="2"/>
  </r>
  <r>
    <n v="3905"/>
    <s v="HOMBRE"/>
    <n v="639148"/>
    <s v="TRABAJADOR INDEPENDIENTE"/>
    <s v="SECTOR PRIVADO"/>
    <s v="SI"/>
    <s v="NO"/>
    <x v="1"/>
    <n v="41"/>
    <n v="-2.2673338536546354E-2"/>
    <s v="NO"/>
    <n v="-6.3965513291846368E-2"/>
    <s v="NO"/>
    <x v="191"/>
    <n v="41"/>
    <s v="TRABAJADOR INDEPENDIENTE"/>
    <s v="36-45"/>
    <s v="3"/>
  </r>
  <r>
    <n v="3906"/>
    <s v="HOMBRE"/>
    <n v="883100"/>
    <s v="ASALARIADO"/>
    <s v="SECTOR PUBLICO"/>
    <s v="SI"/>
    <s v="NO"/>
    <x v="0"/>
    <n v="48"/>
    <n v="0.27815981319037547"/>
    <s v="NO"/>
    <n v="0.43006179724811616"/>
    <s v="NO"/>
    <x v="2891"/>
    <n v="48"/>
    <s v="ASALARIADO"/>
    <s v="46-55"/>
    <s v="4"/>
  </r>
  <r>
    <n v="3907"/>
    <s v="MUJER"/>
    <n v="634458.85"/>
    <s v="ASALARIADO"/>
    <s v="SECTOR PUBLICO"/>
    <s v="SI"/>
    <s v="NO"/>
    <x v="0"/>
    <n v="37"/>
    <n v="-2.8455835804124821E-2"/>
    <s v="NO"/>
    <n v="-0.3462668336003964"/>
    <s v="NO"/>
    <x v="2892"/>
    <n v="37"/>
    <s v="ASALARIADO"/>
    <s v="36-45"/>
    <s v="3"/>
  </r>
  <r>
    <n v="3908"/>
    <s v="HOMBRE"/>
    <n v="700000"/>
    <s v="ASALARIADO"/>
    <s v="SECTOR PRIVADO"/>
    <s v="SI"/>
    <s v="NO"/>
    <x v="0"/>
    <n v="46"/>
    <n v="5.2367238908552056E-2"/>
    <s v="NO"/>
    <n v="0.28891113709384114"/>
    <s v="NO"/>
    <x v="898"/>
    <n v="46"/>
    <s v="ASALARIADO"/>
    <s v="46-55"/>
    <s v="3"/>
  </r>
  <r>
    <n v="3909"/>
    <s v="HOMBRE"/>
    <n v="583859.75"/>
    <s v="ASALARIADO"/>
    <s v="SECTOR PRIVADO"/>
    <s v="SI"/>
    <s v="NO"/>
    <x v="0"/>
    <n v="62"/>
    <n v="-9.0852892305181107E-2"/>
    <s v="NO"/>
    <n v="1.4181164183280413"/>
    <s v="NO"/>
    <x v="2893"/>
    <n v="62"/>
    <s v="ASALARIADO"/>
    <s v="56+"/>
    <s v="3"/>
  </r>
  <r>
    <n v="3910"/>
    <s v="MUJER"/>
    <n v="649238.17000000004"/>
    <s v="ASALARIADO"/>
    <s v="SECTOR PRIVADO"/>
    <s v="SI"/>
    <s v="NO"/>
    <x v="0"/>
    <n v="27"/>
    <n v="-1.0230490588751509E-2"/>
    <s v="NO"/>
    <n v="-1.0520201343717714"/>
    <s v="NO"/>
    <x v="2894"/>
    <n v="27"/>
    <s v="ASALARIADO"/>
    <s v="26-35"/>
    <s v="3"/>
  </r>
  <r>
    <n v="3911"/>
    <s v="MUJER"/>
    <n v="1341939"/>
    <s v="PENSIONADOS EN SU PROPIO SISTEMA"/>
    <s v="SECTOR PUBLICO"/>
    <s v="SI"/>
    <s v="NO"/>
    <x v="0"/>
    <n v="76"/>
    <n v="0.84398416595333337"/>
    <s v="NO"/>
    <n v="2.4061710394079663"/>
    <s v="ATIPICO"/>
    <x v="2895"/>
    <n v="76"/>
    <s v="PENSIONADOS EN SU PROPIO SISTEMA"/>
    <s v="56+"/>
    <s v="4"/>
  </r>
  <r>
    <n v="3912"/>
    <s v="MUJER"/>
    <n v="170248"/>
    <s v="ASALARIADO"/>
    <s v="SECTOR PRIVADO"/>
    <s v="SI"/>
    <s v="NO"/>
    <x v="0"/>
    <n v="20"/>
    <n v="-0.60090456781424706"/>
    <s v="NO"/>
    <n v="-1.5460474449117341"/>
    <s v="NO"/>
    <x v="2896"/>
    <n v="20"/>
    <s v="ASALARIADO"/>
    <s v="18-25"/>
    <s v="1"/>
  </r>
  <r>
    <n v="3913"/>
    <s v="HOMBRE"/>
    <n v="301566"/>
    <s v="ASEGURADO VOLUNTARIO"/>
    <s v="SECTOR PRIVADO"/>
    <s v="SI"/>
    <s v="NO"/>
    <x v="1"/>
    <n v="26"/>
    <n v="-0.43896776131757592"/>
    <s v="NO"/>
    <n v="-1.1225954644489089"/>
    <s v="NO"/>
    <x v="1673"/>
    <n v="26"/>
    <s v="ASEGURADO VOLUNTARIO"/>
    <s v="26-35"/>
    <s v="2"/>
  </r>
  <r>
    <n v="3914"/>
    <s v="HOMBRE"/>
    <n v="326841"/>
    <s v="TRABAJADOR INDEPENDIENTE"/>
    <s v="SECTOR PRIVADO"/>
    <s v="SI"/>
    <s v="NO"/>
    <x v="1"/>
    <n v="51"/>
    <n v="-0.40779950727621556"/>
    <s v="NO"/>
    <n v="0.64178778747952869"/>
    <s v="NO"/>
    <x v="2897"/>
    <n v="51"/>
    <s v="TRABAJADOR INDEPENDIENTE"/>
    <s v="46-55"/>
    <s v="2"/>
  </r>
  <r>
    <n v="3915"/>
    <s v="HOMBRE"/>
    <n v="260561"/>
    <s v="ASALARIADO"/>
    <s v="SECTOR PRIVADO"/>
    <s v="SI"/>
    <s v="NO"/>
    <x v="0"/>
    <n v="52"/>
    <n v="-0.48953370620248127"/>
    <s v="NO"/>
    <n v="0.71236311755666615"/>
    <s v="NO"/>
    <x v="2898"/>
    <n v="52"/>
    <s v="ASALARIADO"/>
    <s v="46-55"/>
    <s v="1"/>
  </r>
  <r>
    <n v="3916"/>
    <s v="HOMBRE"/>
    <n v="478496"/>
    <s v="TRABAJADOR INDEPENDIENTE"/>
    <s v="SECTOR PRIVADO"/>
    <s v="SI"/>
    <s v="NO"/>
    <x v="0"/>
    <n v="31"/>
    <n v="-0.2207838172013388"/>
    <s v="NO"/>
    <n v="-0.7697188140632214"/>
    <s v="NO"/>
    <x v="2899"/>
    <n v="31"/>
    <s v="TRABAJADOR INDEPENDIENTE"/>
    <s v="26-35"/>
    <s v="3"/>
  </r>
  <r>
    <n v="3917"/>
    <s v="HOMBRE"/>
    <n v="297046"/>
    <s v="ASEGURADO VOLUNTARIO"/>
    <s v="SECTOR PRIVADO"/>
    <s v="SI"/>
    <s v="NO"/>
    <x v="0"/>
    <n v="59"/>
    <n v="-0.44454166866740574"/>
    <s v="NO"/>
    <n v="1.2063904280966287"/>
    <s v="NO"/>
    <x v="31"/>
    <n v="59"/>
    <s v="ASEGURADO VOLUNTARIO"/>
    <s v="56+"/>
    <s v="1"/>
  </r>
  <r>
    <n v="3918"/>
    <s v="MUJER"/>
    <n v="360000"/>
    <s v="ASALARIADO"/>
    <s v="SECTOR PRIVADO"/>
    <s v="SI"/>
    <s v="NO"/>
    <x v="0"/>
    <n v="23"/>
    <n v="-0.36690897767156788"/>
    <s v="NO"/>
    <n v="-1.3343214546803215"/>
    <s v="NO"/>
    <x v="490"/>
    <n v="23"/>
    <s v="ASALARIADO"/>
    <s v="18-25"/>
    <s v="2"/>
  </r>
  <r>
    <n v="3919"/>
    <s v="MUJER"/>
    <n v="297046"/>
    <s v="ASEGURADO VOLUNTARIO"/>
    <s v="SECTOR PRIVADO"/>
    <s v="SI"/>
    <s v="NO"/>
    <x v="0"/>
    <n v="43"/>
    <n v="-0.44454166866740574"/>
    <s v="NO"/>
    <n v="7.7185146862428639E-2"/>
    <s v="NO"/>
    <x v="31"/>
    <n v="43"/>
    <s v="ASEGURADO VOLUNTARIO"/>
    <s v="36-45"/>
    <s v="1"/>
  </r>
  <r>
    <n v="3920"/>
    <s v="HOMBRE"/>
    <n v="10"/>
    <s v="ASALARIADO"/>
    <s v="SECTOR PRIVADO"/>
    <s v="SI"/>
    <s v="NO"/>
    <x v="0"/>
    <n v="42"/>
    <n v="-0.81083616945591319"/>
    <s v="NO"/>
    <n v="6.6098167852911317E-3"/>
    <s v="NO"/>
    <x v="1662"/>
    <n v="42"/>
    <s v="ASALARIADO"/>
    <s v="36-45"/>
    <s v="1"/>
  </r>
  <r>
    <n v="3921"/>
    <s v="HOMBRE"/>
    <n v="310124"/>
    <s v="TRABAJADOR INDEPENDIENTE"/>
    <s v="SECTOR PRIVADO"/>
    <s v="SI"/>
    <s v="SI"/>
    <x v="1"/>
    <n v="48"/>
    <n v="-0.42841433231318576"/>
    <s v="NO"/>
    <n v="0.43006179724811616"/>
    <s v="NO"/>
    <x v="97"/>
    <n v="48"/>
    <s v="TRABAJADOR INDEPENDIENTE"/>
    <s v="46-55"/>
    <s v="2"/>
  </r>
  <r>
    <n v="3922"/>
    <s v="HOMBRE"/>
    <n v="148800"/>
    <s v="ASALARIADO"/>
    <s v="SECTOR PRIVADO"/>
    <s v="SI"/>
    <s v="NO"/>
    <x v="0"/>
    <n v="54"/>
    <n v="-0.62735349808839536"/>
    <s v="NO"/>
    <n v="0.85351377771094117"/>
    <s v="NO"/>
    <x v="2900"/>
    <n v="54"/>
    <s v="ASALARIADO"/>
    <s v="46-55"/>
    <s v="1"/>
  </r>
  <r>
    <n v="3923"/>
    <s v="HOMBRE"/>
    <n v="192600"/>
    <s v="ASALARIADO"/>
    <s v="SECTOR PRIVADO"/>
    <s v="SI"/>
    <s v="SI"/>
    <x v="1"/>
    <n v="48"/>
    <n v="-0.57334085607013285"/>
    <s v="NO"/>
    <n v="0.43006179724811616"/>
    <s v="NO"/>
    <x v="2901"/>
    <n v="48"/>
    <s v="ASALARIADO"/>
    <s v="46-55"/>
    <s v="1"/>
  </r>
  <r>
    <n v="3924"/>
    <s v="HOMBRE"/>
    <n v="305704"/>
    <s v="TRABAJADOR INDEPENDIENTE"/>
    <s v="SECTOR PRIVADO"/>
    <s v="SI"/>
    <s v="NO"/>
    <x v="1"/>
    <n v="42"/>
    <n v="-0.43386492312872732"/>
    <s v="NO"/>
    <n v="6.6098167852911317E-3"/>
    <s v="NO"/>
    <x v="543"/>
    <n v="42"/>
    <s v="TRABAJADOR INDEPENDIENTE"/>
    <s v="36-45"/>
    <s v="2"/>
  </r>
  <r>
    <n v="3925"/>
    <s v="HOMBRE"/>
    <n v="297046"/>
    <s v="ASEGURADO VOLUNTARIO"/>
    <s v="SECTOR PRIVADO"/>
    <s v="SI"/>
    <s v="NO"/>
    <x v="0"/>
    <n v="48"/>
    <n v="-0.44454166866740574"/>
    <s v="NO"/>
    <n v="0.43006179724811616"/>
    <s v="NO"/>
    <x v="31"/>
    <n v="48"/>
    <s v="ASEGURADO VOLUNTARIO"/>
    <s v="46-55"/>
    <s v="1"/>
  </r>
  <r>
    <n v="3926"/>
    <s v="HOMBRE"/>
    <n v="1481119.18"/>
    <s v="ASALARIADO"/>
    <s v="SECTOR PRIVADO"/>
    <s v="SI"/>
    <s v="NO"/>
    <x v="0"/>
    <n v="29"/>
    <n v="1.0156163403455098"/>
    <s v="NO"/>
    <n v="-0.91086947421749642"/>
    <s v="NO"/>
    <x v="2902"/>
    <n v="29"/>
    <s v="ASALARIADO"/>
    <s v="26-35"/>
    <s v="4"/>
  </r>
  <r>
    <n v="3927"/>
    <s v="MUJER"/>
    <n v="220000"/>
    <s v="ASALARIADO"/>
    <s v="SECTOR PRIVADO"/>
    <s v="SI"/>
    <s v="NO"/>
    <x v="0"/>
    <n v="58"/>
    <n v="-0.53955212567514677"/>
    <s v="NO"/>
    <n v="1.1358150980194912"/>
    <s v="NO"/>
    <x v="437"/>
    <n v="58"/>
    <s v="ASALARIADO"/>
    <s v="56+"/>
    <s v="1"/>
  </r>
  <r>
    <n v="3928"/>
    <s v="MUJER"/>
    <n v="856546"/>
    <s v="ASALARIADO"/>
    <s v="SECTOR PUBLICO"/>
    <s v="SI"/>
    <s v="NO"/>
    <x v="0"/>
    <n v="36"/>
    <n v="0.24541434067546811"/>
    <s v="NO"/>
    <n v="-0.41684216367753391"/>
    <s v="NO"/>
    <x v="2903"/>
    <n v="36"/>
    <s v="ASALARIADO"/>
    <s v="36-45"/>
    <s v="4"/>
  </r>
  <r>
    <n v="3929"/>
    <s v="MUJER"/>
    <n v="358640"/>
    <s v="TRABAJADOR INDEPENDIENTE"/>
    <s v="SECTOR PRIVADO"/>
    <s v="SI"/>
    <s v="NO"/>
    <x v="1"/>
    <n v="24"/>
    <n v="-0.36858608253788838"/>
    <s v="NO"/>
    <n v="-1.263746124603184"/>
    <s v="NO"/>
    <x v="2297"/>
    <n v="24"/>
    <s v="TRABAJADOR INDEPENDIENTE"/>
    <s v="18-25"/>
    <s v="2"/>
  </r>
  <r>
    <n v="3930"/>
    <s v="HOMBRE"/>
    <n v="345000"/>
    <s v="ASALARIADO"/>
    <s v="SECTOR PRIVADO"/>
    <s v="SI"/>
    <s v="NO"/>
    <x v="0"/>
    <n v="62"/>
    <n v="-0.38540645781480848"/>
    <s v="NO"/>
    <n v="1.4181164183280413"/>
    <s v="NO"/>
    <x v="2904"/>
    <n v="62"/>
    <s v="ASALARIADO"/>
    <s v="56+"/>
    <s v="2"/>
  </r>
  <r>
    <n v="3931"/>
    <s v="HOMBRE"/>
    <n v="292400"/>
    <s v="ASALARIADO"/>
    <s v="SECTOR PRIVADO"/>
    <s v="SI"/>
    <s v="NO"/>
    <x v="0"/>
    <n v="34"/>
    <n v="-0.45027095485043883"/>
    <s v="NO"/>
    <n v="-0.55799282383180893"/>
    <s v="NO"/>
    <x v="2905"/>
    <n v="34"/>
    <s v="ASALARIADO"/>
    <s v="26-35"/>
    <s v="1"/>
  </r>
  <r>
    <n v="3932"/>
    <s v="MUJER"/>
    <n v="445400"/>
    <s v="ASALARIADO"/>
    <s v="SECTOR PUBLICO"/>
    <s v="SI"/>
    <s v="NO"/>
    <x v="1"/>
    <n v="52"/>
    <n v="-0.26159665738938481"/>
    <s v="NO"/>
    <n v="0.71236311755666615"/>
    <s v="NO"/>
    <x v="2906"/>
    <n v="52"/>
    <s v="ASALARIADO"/>
    <s v="46-55"/>
    <s v="3"/>
  </r>
  <r>
    <n v="3933"/>
    <s v="HOMBRE"/>
    <n v="300000"/>
    <s v="ASALARIADO"/>
    <s v="SECTOR PRIVADO"/>
    <s v="SI"/>
    <s v="NO"/>
    <x v="0"/>
    <n v="50"/>
    <n v="-0.44089889824453027"/>
    <s v="NO"/>
    <n v="0.57121245740239113"/>
    <s v="NO"/>
    <x v="51"/>
    <n v="50"/>
    <s v="ASALARIADO"/>
    <s v="46-55"/>
    <s v="2"/>
  </r>
  <r>
    <n v="3934"/>
    <s v="MUJER"/>
    <n v="343391"/>
    <s v="ASALARIADO"/>
    <s v="SECTOR PRIVADO"/>
    <s v="SI"/>
    <s v="NO"/>
    <x v="0"/>
    <n v="40"/>
    <n v="-0.38739062085150677"/>
    <s v="NO"/>
    <n v="-0.13454084336898386"/>
    <s v="NO"/>
    <x v="714"/>
    <n v="40"/>
    <s v="ASALARIADO"/>
    <s v="36-45"/>
    <s v="2"/>
  </r>
  <r>
    <n v="3935"/>
    <s v="HOMBRE"/>
    <n v="64275.12"/>
    <s v="ASALARIADO"/>
    <s v="SECTOR PRIVADO"/>
    <s v="SI"/>
    <s v="NO"/>
    <x v="0"/>
    <n v="31"/>
    <n v="-0.73158665071571494"/>
    <s v="NO"/>
    <n v="-0.7697188140632214"/>
    <s v="NO"/>
    <x v="2907"/>
    <n v="31"/>
    <s v="ASALARIADO"/>
    <s v="26-35"/>
    <s v="1"/>
  </r>
  <r>
    <n v="3936"/>
    <s v="HOMBRE"/>
    <n v="278030"/>
    <s v="CONVENIOS ESPECIALES DE TRABAJADORES INDEPENDIENTES"/>
    <s v="SECTOR PRIVADO"/>
    <s v="SI"/>
    <s v="NO"/>
    <x v="0"/>
    <n v="42"/>
    <n v="-0.46799154082766331"/>
    <s v="NO"/>
    <n v="6.6098167852911317E-3"/>
    <s v="NO"/>
    <x v="20"/>
    <n v="42"/>
    <s v="CONVENIOS ESPECIALES DE TRABAJADORES INDEPENDIENTES"/>
    <s v="36-45"/>
    <s v="1"/>
  </r>
  <r>
    <n v="3937"/>
    <s v="HOMBRE"/>
    <n v="367154.08"/>
    <s v="ASALARIADO"/>
    <s v="SECTOR PRIVADO"/>
    <s v="SI"/>
    <s v="NO"/>
    <x v="1"/>
    <n v="58"/>
    <n v="-0.35808681415535759"/>
    <s v="NO"/>
    <n v="1.1358150980194912"/>
    <s v="NO"/>
    <x v="2908"/>
    <n v="58"/>
    <s v="ASALARIADO"/>
    <s v="56+"/>
    <s v="2"/>
  </r>
  <r>
    <n v="3938"/>
    <s v="MUJER"/>
    <n v="508158.5"/>
    <s v="ASALARIADO"/>
    <s v="SECTOR PUBLICO"/>
    <s v="SI"/>
    <s v="NO"/>
    <x v="0"/>
    <n v="27"/>
    <n v="-0.18420505021808053"/>
    <s v="NO"/>
    <n v="-1.0520201343717714"/>
    <s v="NO"/>
    <x v="2909"/>
    <n v="27"/>
    <s v="ASALARIADO"/>
    <s v="26-35"/>
    <s v="3"/>
  </r>
  <r>
    <n v="3939"/>
    <s v="MUJER"/>
    <n v="138000"/>
    <s v="ASALARIADO"/>
    <s v="SECTOR PRIVADO"/>
    <s v="SI"/>
    <s v="SI"/>
    <x v="1"/>
    <n v="59"/>
    <n v="-0.64067168379152861"/>
    <s v="NO"/>
    <n v="1.2063904280966287"/>
    <s v="NO"/>
    <x v="2910"/>
    <n v="59"/>
    <s v="ASALARIADO"/>
    <s v="56+"/>
    <s v="1"/>
  </r>
  <r>
    <n v="3940"/>
    <s v="HOMBRE"/>
    <n v="53261.99"/>
    <s v="ASALARIADO"/>
    <s v="SECTOR PRIVADO"/>
    <s v="SI"/>
    <s v="NO"/>
    <x v="0"/>
    <n v="26"/>
    <n v="-0.74516766094837672"/>
    <s v="NO"/>
    <n v="-1.1225954644489089"/>
    <s v="NO"/>
    <x v="2911"/>
    <n v="26"/>
    <s v="ASALARIADO"/>
    <s v="26-35"/>
    <s v="1"/>
  </r>
  <r>
    <n v="3941"/>
    <s v="MUJER"/>
    <n v="1787275"/>
    <s v="PENSIONADOS EN SU PROPIO SISTEMA"/>
    <s v="SECTOR PUBLICO"/>
    <s v="SI"/>
    <s v="NO"/>
    <x v="0"/>
    <n v="67"/>
    <n v="1.3931570870913459"/>
    <s v="NO"/>
    <n v="1.7709930687137287"/>
    <s v="NO"/>
    <x v="2912"/>
    <n v="67"/>
    <s v="PENSIONADOS EN SU PROPIO SISTEMA"/>
    <s v="56+"/>
    <s v="4"/>
  </r>
  <r>
    <n v="3942"/>
    <s v="MUJER"/>
    <n v="475269"/>
    <s v="TRABAJADOR INDEPENDIENTE"/>
    <s v="SECTOR PRIVADO"/>
    <s v="SI"/>
    <s v="NO"/>
    <x v="1"/>
    <n v="64"/>
    <n v="-0.22476324176282128"/>
    <s v="NO"/>
    <n v="1.5592670784823162"/>
    <s v="NO"/>
    <x v="150"/>
    <n v="64"/>
    <s v="TRABAJADOR INDEPENDIENTE"/>
    <s v="56+"/>
    <s v="3"/>
  </r>
  <r>
    <n v="3943"/>
    <s v="MUJER"/>
    <n v="1955324"/>
    <s v="ASALARIADO"/>
    <s v="SECTOR PUBLICO"/>
    <s v="SI"/>
    <s v="NO"/>
    <x v="1"/>
    <n v="37"/>
    <n v="1.6003892897974419"/>
    <s v="NO"/>
    <n v="-0.3462668336003964"/>
    <s v="NO"/>
    <x v="2913"/>
    <n v="37"/>
    <s v="ASALARIADO"/>
    <s v="36-45"/>
    <s v="4"/>
  </r>
  <r>
    <n v="3944"/>
    <s v="HOMBRE"/>
    <n v="4348062"/>
    <s v="ASALARIADO"/>
    <s v="SECTOR PRIVADO"/>
    <s v="SI"/>
    <s v="NO"/>
    <x v="0"/>
    <n v="43"/>
    <n v="4.5510308659959211"/>
    <s v="ATIPICO"/>
    <n v="7.7185146862428639E-2"/>
    <s v="NO"/>
    <x v="2914"/>
    <n v="43"/>
    <s v="ASALARIADO"/>
    <s v="36-45"/>
    <s v="4"/>
  </r>
  <r>
    <n v="3945"/>
    <s v="MUJER"/>
    <n v="278030"/>
    <s v="CONVENIOS ESPECIALES DE TRABAJADORES INDEPENDIENTES"/>
    <s v="SECTOR PRIVADO"/>
    <s v="SI"/>
    <s v="NO"/>
    <x v="0"/>
    <n v="24"/>
    <n v="-0.46799154082766331"/>
    <s v="NO"/>
    <n v="-1.263746124603184"/>
    <s v="NO"/>
    <x v="20"/>
    <n v="24"/>
    <s v="CONVENIOS ESPECIALES DE TRABAJADORES INDEPENDIENTES"/>
    <s v="18-25"/>
    <s v="1"/>
  </r>
  <r>
    <n v="3946"/>
    <s v="HOMBRE"/>
    <n v="278030"/>
    <s v="CONVENIOS ESPECIALES DE TRABAJADORES INDEPENDIENTES"/>
    <s v="SECTOR PRIVADO"/>
    <s v="SI"/>
    <s v="NO"/>
    <x v="0"/>
    <n v="28"/>
    <n v="-0.46799154082766331"/>
    <s v="NO"/>
    <n v="-0.98144480429463388"/>
    <s v="NO"/>
    <x v="20"/>
    <n v="28"/>
    <s v="CONVENIOS ESPECIALES DE TRABAJADORES INDEPENDIENTES"/>
    <s v="26-35"/>
    <s v="1"/>
  </r>
  <r>
    <n v="3947"/>
    <s v="HOMBRE"/>
    <n v="297062"/>
    <s v="TRABAJADOR INDEPENDIENTE"/>
    <s v="SECTOR PRIVADO"/>
    <s v="SI"/>
    <s v="SI"/>
    <x v="1"/>
    <n v="46"/>
    <n v="-0.44452193802191964"/>
    <s v="NO"/>
    <n v="0.28891113709384114"/>
    <s v="NO"/>
    <x v="111"/>
    <n v="46"/>
    <s v="TRABAJADOR INDEPENDIENTE"/>
    <s v="46-55"/>
    <s v="1"/>
  </r>
  <r>
    <n v="3948"/>
    <s v="MUJER"/>
    <n v="433430"/>
    <s v="ASALARIADO"/>
    <s v="SECTOR PUBLICO"/>
    <s v="SI"/>
    <s v="NO"/>
    <x v="1"/>
    <n v="48"/>
    <n v="-0.27635764654369083"/>
    <s v="NO"/>
    <n v="0.43006179724811616"/>
    <s v="NO"/>
    <x v="2915"/>
    <n v="48"/>
    <s v="ASALARIADO"/>
    <s v="46-55"/>
    <s v="3"/>
  </r>
  <r>
    <n v="3949"/>
    <s v="MUJER"/>
    <n v="220000"/>
    <s v="ASALARIADO"/>
    <s v="SECTOR PRIVADO"/>
    <s v="SI"/>
    <s v="NO"/>
    <x v="0"/>
    <n v="20"/>
    <n v="-0.53955212567514677"/>
    <s v="NO"/>
    <n v="-1.5460474449117341"/>
    <s v="NO"/>
    <x v="437"/>
    <n v="20"/>
    <s v="ASALARIADO"/>
    <s v="18-25"/>
    <s v="1"/>
  </r>
  <r>
    <n v="3950"/>
    <s v="HOMBRE"/>
    <n v="202390"/>
    <s v="ASALARIADO"/>
    <s v="SECTOR PRIVADO"/>
    <s v="SI"/>
    <s v="SI"/>
    <x v="1"/>
    <n v="19"/>
    <n v="-0.5612681673633112"/>
    <s v="NO"/>
    <n v="-1.6166227749888715"/>
    <s v="NO"/>
    <x v="2916"/>
    <n v="19"/>
    <s v="ASALARIADO"/>
    <s v="18-25"/>
    <s v="1"/>
  </r>
  <r>
    <n v="3951"/>
    <s v="HOMBRE"/>
    <n v="721233.92000000004"/>
    <s v="ASALARIADO"/>
    <s v="SECTOR PRIVADO"/>
    <s v="SI"/>
    <s v="NO"/>
    <x v="0"/>
    <n v="27"/>
    <n v="7.8552173146096055E-2"/>
    <s v="NO"/>
    <n v="-1.0520201343717714"/>
    <s v="NO"/>
    <x v="2917"/>
    <n v="27"/>
    <s v="ASALARIADO"/>
    <s v="26-35"/>
    <s v="4"/>
  </r>
  <r>
    <n v="3952"/>
    <s v="HOMBRE"/>
    <n v="255000"/>
    <s v="ASALARIADO"/>
    <s v="SECTOR PRIVADO"/>
    <s v="SI"/>
    <s v="SI"/>
    <x v="0"/>
    <n v="34"/>
    <n v="-0.496391338674252"/>
    <s v="NO"/>
    <n v="-0.55799282383180893"/>
    <s v="NO"/>
    <x v="1849"/>
    <n v="34"/>
    <s v="ASALARIADO"/>
    <s v="26-35"/>
    <s v="1"/>
  </r>
  <r>
    <n v="3953"/>
    <s v="HOMBRE"/>
    <n v="728571.8"/>
    <s v="ASALARIADO"/>
    <s v="SECTOR PUBLICO"/>
    <s v="SI"/>
    <s v="NO"/>
    <x v="0"/>
    <n v="38"/>
    <n v="8.7600992452328205E-2"/>
    <s v="NO"/>
    <n v="-0.27569150352325889"/>
    <s v="NO"/>
    <x v="2918"/>
    <n v="38"/>
    <s v="ASALARIADO"/>
    <s v="36-45"/>
    <s v="4"/>
  </r>
  <r>
    <n v="3954"/>
    <s v="HOMBRE"/>
    <n v="950000"/>
    <s v="ASALARIADO"/>
    <s v="SECTOR PRIVADO"/>
    <s v="SI"/>
    <s v="NO"/>
    <x v="0"/>
    <n v="41"/>
    <n v="0.36065857462922851"/>
    <s v="NO"/>
    <n v="-6.3965513291846368E-2"/>
    <s v="NO"/>
    <x v="2919"/>
    <n v="41"/>
    <s v="ASALARIADO"/>
    <s v="36-45"/>
    <s v="4"/>
  </r>
  <r>
    <n v="3955"/>
    <s v="MUJER"/>
    <n v="964738.22"/>
    <s v="ASALARIADO"/>
    <s v="SECTOR PRIVADO"/>
    <s v="SI"/>
    <s v="NO"/>
    <x v="0"/>
    <n v="35"/>
    <n v="0.37883323674900921"/>
    <s v="NO"/>
    <n v="-0.48741749375467142"/>
    <s v="NO"/>
    <x v="2920"/>
    <n v="35"/>
    <s v="ASALARIADO"/>
    <s v="26-35"/>
    <s v="4"/>
  </r>
  <r>
    <n v="3956"/>
    <s v="HOMBRE"/>
    <n v="510415.15"/>
    <s v="ASALARIADO"/>
    <s v="SECTOR PRIVADO"/>
    <s v="SI"/>
    <s v="NO"/>
    <x v="0"/>
    <n v="34"/>
    <n v="-0.18142222764706425"/>
    <s v="NO"/>
    <n v="-0.55799282383180893"/>
    <s v="NO"/>
    <x v="2921"/>
    <n v="34"/>
    <s v="ASALARIADO"/>
    <s v="26-35"/>
    <s v="3"/>
  </r>
  <r>
    <n v="3957"/>
    <s v="HOMBRE"/>
    <n v="183865"/>
    <s v="ASALARIADO"/>
    <s v="SECTOR PRIVADO"/>
    <s v="SI"/>
    <s v="NO"/>
    <x v="0"/>
    <n v="21"/>
    <n v="-0.58411255534021334"/>
    <s v="NO"/>
    <n v="-1.4754721148345964"/>
    <s v="NO"/>
    <x v="2922"/>
    <n v="21"/>
    <s v="ASALARIADO"/>
    <s v="18-25"/>
    <s v="1"/>
  </r>
  <r>
    <n v="3958"/>
    <s v="HOMBRE"/>
    <n v="1470000"/>
    <s v="ASALARIADO"/>
    <s v="SECTOR PRIVADO"/>
    <s v="SI"/>
    <s v="SI"/>
    <x v="1"/>
    <n v="55"/>
    <n v="1.0019045529282355"/>
    <s v="NO"/>
    <n v="0.92408910778807873"/>
    <s v="NO"/>
    <x v="2923"/>
    <n v="55"/>
    <s v="ASALARIADO"/>
    <s v="46-55"/>
    <s v="4"/>
  </r>
  <r>
    <n v="3959"/>
    <s v="MUJER"/>
    <n v="200000"/>
    <s v="ASALARIADO"/>
    <s v="SECTOR PRIVADO"/>
    <s v="SI"/>
    <s v="NO"/>
    <x v="0"/>
    <n v="27"/>
    <n v="-0.56421543253280082"/>
    <s v="NO"/>
    <n v="-1.0520201343717714"/>
    <s v="NO"/>
    <x v="358"/>
    <n v="27"/>
    <s v="ASALARIADO"/>
    <s v="26-35"/>
    <s v="1"/>
  </r>
  <r>
    <n v="3960"/>
    <s v="MUJER"/>
    <n v="344981"/>
    <s v="ASALARIADO"/>
    <s v="SECTOR PRIVADO"/>
    <s v="SI"/>
    <s v="NO"/>
    <x v="0"/>
    <n v="35"/>
    <n v="-0.38542988795632327"/>
    <s v="NO"/>
    <n v="-0.48741749375467142"/>
    <s v="NO"/>
    <x v="2924"/>
    <n v="35"/>
    <s v="ASALARIADO"/>
    <s v="26-35"/>
    <s v="2"/>
  </r>
  <r>
    <n v="3961"/>
    <s v="MUJER"/>
    <n v="1332630"/>
    <s v="ASALARIADO"/>
    <s v="SECTOR PUBLICO"/>
    <s v="SI"/>
    <s v="NO"/>
    <x v="1"/>
    <n v="42"/>
    <n v="0.83250462977643824"/>
    <s v="NO"/>
    <n v="6.6098167852911317E-3"/>
    <s v="NO"/>
    <x v="2925"/>
    <n v="42"/>
    <s v="ASALARIADO"/>
    <s v="36-45"/>
    <s v="4"/>
  </r>
  <r>
    <n v="3962"/>
    <s v="HOMBRE"/>
    <n v="612532.43999999994"/>
    <s v="PENSIONADOS EN SU PROPIO SISTEMA"/>
    <s v="SECTOR PUBLICO"/>
    <s v="SI"/>
    <s v="NO"/>
    <x v="0"/>
    <n v="67"/>
    <n v="-5.5494724709961647E-2"/>
    <s v="NO"/>
    <n v="1.7709930687137287"/>
    <s v="NO"/>
    <x v="2926"/>
    <n v="67"/>
    <s v="PENSIONADOS EN SU PROPIO SISTEMA"/>
    <s v="56+"/>
    <s v="3"/>
  </r>
  <r>
    <n v="3963"/>
    <s v="MUJER"/>
    <n v="355145"/>
    <s v="ASALARIADO"/>
    <s v="SECTOR PUBLICO"/>
    <s v="SI"/>
    <s v="NO"/>
    <x v="0"/>
    <n v="42"/>
    <n v="-0.37289599541126345"/>
    <s v="NO"/>
    <n v="6.6098167852911317E-3"/>
    <s v="NO"/>
    <x v="2927"/>
    <n v="42"/>
    <s v="ASALARIADO"/>
    <s v="36-45"/>
    <s v="2"/>
  </r>
  <r>
    <n v="3964"/>
    <s v="MUJER"/>
    <n v="346474.5"/>
    <s v="ASALARIADO"/>
    <s v="SECTOR PRIVADO"/>
    <s v="SI"/>
    <s v="NO"/>
    <x v="1"/>
    <n v="30"/>
    <n v="-0.38358815551672792"/>
    <s v="NO"/>
    <n v="-0.84029414414035897"/>
    <s v="NO"/>
    <x v="1541"/>
    <n v="30"/>
    <s v="ASALARIADO"/>
    <s v="26-35"/>
    <s v="2"/>
  </r>
  <r>
    <n v="3965"/>
    <s v="HOMBRE"/>
    <n v="2380634"/>
    <s v="ASALARIADO"/>
    <s v="SECTOR PRIVADO"/>
    <s v="SI"/>
    <s v="NO"/>
    <x v="0"/>
    <n v="36"/>
    <n v="2.1248668417788852"/>
    <s v="ATIPICO"/>
    <n v="-0.41684216367753391"/>
    <s v="NO"/>
    <x v="2928"/>
    <n v="36"/>
    <s v="ASALARIADO"/>
    <s v="36-45"/>
    <s v="4"/>
  </r>
  <r>
    <n v="3966"/>
    <s v="HOMBRE"/>
    <n v="366350"/>
    <s v="ASALARIADO"/>
    <s v="SECTOR PRIVADO"/>
    <s v="SI"/>
    <s v="SI"/>
    <x v="0"/>
    <n v="35"/>
    <n v="-0.35907837774426271"/>
    <s v="NO"/>
    <n v="-0.48741749375467142"/>
    <s v="NO"/>
    <x v="2929"/>
    <n v="35"/>
    <s v="ASALARIADO"/>
    <s v="26-35"/>
    <s v="2"/>
  </r>
  <r>
    <n v="3967"/>
    <s v="HOMBRE"/>
    <n v="420716.74"/>
    <s v="ASALARIADO"/>
    <s v="SECTOR PRIVADO"/>
    <s v="SI"/>
    <s v="NO"/>
    <x v="0"/>
    <n v="34"/>
    <n v="-0.2920351981707478"/>
    <s v="NO"/>
    <n v="-0.55799282383180893"/>
    <s v="NO"/>
    <x v="2930"/>
    <n v="34"/>
    <s v="ASALARIADO"/>
    <s v="26-35"/>
    <s v="3"/>
  </r>
  <r>
    <n v="3968"/>
    <s v="MUJER"/>
    <n v="175000"/>
    <s v="ASALARIADO"/>
    <s v="SECTOR PRIVADO"/>
    <s v="SI"/>
    <s v="NO"/>
    <x v="1"/>
    <n v="40"/>
    <n v="-0.59504456610486844"/>
    <s v="NO"/>
    <n v="-0.13454084336898386"/>
    <s v="NO"/>
    <x v="460"/>
    <n v="40"/>
    <s v="ASALARIADO"/>
    <s v="36-45"/>
    <s v="1"/>
  </r>
  <r>
    <n v="3969"/>
    <s v="HOMBRE"/>
    <n v="278030.99"/>
    <s v="CONVENIOS ESPECIALES DE TRABAJADORES INDEPENDIENTES"/>
    <s v="SECTOR PRIVADO"/>
    <s v="SI"/>
    <s v="NO"/>
    <x v="0"/>
    <n v="44"/>
    <n v="-0.46799031999397384"/>
    <s v="NO"/>
    <n v="0.14776047693956615"/>
    <s v="NO"/>
    <x v="102"/>
    <n v="44"/>
    <s v="CONVENIOS ESPECIALES DE TRABAJADORES INDEPENDIENTES"/>
    <s v="36-45"/>
    <s v="1"/>
  </r>
  <r>
    <n v="3970"/>
    <s v="HOMBRE"/>
    <n v="971125"/>
    <s v="ASALARIADO"/>
    <s v="SECTOR PRIVADO"/>
    <s v="SI"/>
    <s v="NO"/>
    <x v="0"/>
    <n v="30"/>
    <n v="0.38670919249762564"/>
    <s v="NO"/>
    <n v="-0.84029414414035897"/>
    <s v="NO"/>
    <x v="2931"/>
    <n v="30"/>
    <s v="ASALARIADO"/>
    <s v="26-35"/>
    <s v="4"/>
  </r>
  <r>
    <n v="3971"/>
    <s v="MUJER"/>
    <n v="190413.08"/>
    <s v="ASALARIADO"/>
    <s v="SECTOR PRIVADO"/>
    <s v="SI"/>
    <s v="NO"/>
    <x v="0"/>
    <n v="20"/>
    <n v="-0.57603769002178995"/>
    <s v="NO"/>
    <n v="-1.5460474449117341"/>
    <s v="NO"/>
    <x v="2932"/>
    <n v="20"/>
    <s v="ASALARIADO"/>
    <s v="18-25"/>
    <s v="1"/>
  </r>
  <r>
    <n v="3972"/>
    <s v="HOMBRE"/>
    <n v="1682812"/>
    <s v="ASALARIADO"/>
    <s v="SECTOR PUBLICO"/>
    <s v="SI"/>
    <s v="NO"/>
    <x v="1"/>
    <n v="46"/>
    <n v="1.2643369358777898"/>
    <s v="NO"/>
    <n v="0.28891113709384114"/>
    <s v="NO"/>
    <x v="2933"/>
    <n v="46"/>
    <s v="ASALARIADO"/>
    <s v="46-55"/>
    <s v="4"/>
  </r>
  <r>
    <n v="3973"/>
    <s v="MUJER"/>
    <n v="483156.54"/>
    <s v="ASALARIADO"/>
    <s v="SECTOR PRIVADO"/>
    <s v="SI"/>
    <s v="NO"/>
    <x v="0"/>
    <n v="41"/>
    <n v="-0.21503660079422027"/>
    <s v="NO"/>
    <n v="-6.3965513291846368E-2"/>
    <s v="NO"/>
    <x v="2934"/>
    <n v="41"/>
    <s v="ASALARIADO"/>
    <s v="36-45"/>
    <s v="3"/>
  </r>
  <r>
    <n v="3974"/>
    <s v="MUJER"/>
    <n v="567792"/>
    <s v="ASALARIADO"/>
    <s v="SECTOR PUBLICO"/>
    <s v="SI"/>
    <s v="NO"/>
    <x v="1"/>
    <n v="51"/>
    <n v="-0.11066708474328471"/>
    <s v="NO"/>
    <n v="0.64178778747952869"/>
    <s v="NO"/>
    <x v="2935"/>
    <n v="51"/>
    <s v="ASALARIADO"/>
    <s v="46-55"/>
    <s v="3"/>
  </r>
  <r>
    <n v="3975"/>
    <s v="MUJER"/>
    <n v="216627"/>
    <s v="ASALARIADO"/>
    <s v="SECTOR PRIVADO"/>
    <s v="SI"/>
    <s v="NO"/>
    <x v="0"/>
    <n v="42"/>
    <n v="-0.54371159237669009"/>
    <s v="NO"/>
    <n v="6.6098167852911317E-3"/>
    <s v="NO"/>
    <x v="2936"/>
    <n v="42"/>
    <s v="ASALARIADO"/>
    <s v="36-45"/>
    <s v="1"/>
  </r>
  <r>
    <n v="3976"/>
    <s v="MUJER"/>
    <n v="297045"/>
    <s v="ASEGURADO VOLUNTARIO"/>
    <s v="SECTOR PRIVADO"/>
    <s v="SI"/>
    <s v="SI"/>
    <x v="0"/>
    <n v="27"/>
    <n v="-0.44454290183274864"/>
    <s v="NO"/>
    <n v="-1.0520201343717714"/>
    <s v="NO"/>
    <x v="166"/>
    <n v="27"/>
    <s v="ASEGURADO VOLUNTARIO"/>
    <s v="26-35"/>
    <s v="1"/>
  </r>
  <r>
    <n v="3977"/>
    <s v="MUJER"/>
    <n v="833130.24"/>
    <s v="ASALARIADO"/>
    <s v="SECTOR PRIVADO"/>
    <s v="SI"/>
    <s v="NO"/>
    <x v="0"/>
    <n v="26"/>
    <n v="0.21653883696620896"/>
    <s v="NO"/>
    <n v="-1.1225954644489089"/>
    <s v="NO"/>
    <x v="2937"/>
    <n v="26"/>
    <s v="ASALARIADO"/>
    <s v="26-35"/>
    <s v="4"/>
  </r>
  <r>
    <n v="3978"/>
    <s v="MUJER"/>
    <n v="278030"/>
    <s v="ASEGURADO VOLUNTARIO"/>
    <s v="SECTOR PRIVADO"/>
    <s v="SI"/>
    <s v="NO"/>
    <x v="0"/>
    <n v="33"/>
    <n v="-0.46799154082766331"/>
    <s v="NO"/>
    <n v="-0.62856815390894638"/>
    <s v="NO"/>
    <x v="20"/>
    <n v="33"/>
    <s v="ASEGURADO VOLUNTARIO"/>
    <s v="26-35"/>
    <s v="1"/>
  </r>
  <r>
    <n v="3979"/>
    <s v="HOMBRE"/>
    <n v="326749"/>
    <s v="TRABAJADOR INDEPENDIENTE"/>
    <s v="SECTOR PRIVADO"/>
    <s v="SI"/>
    <s v="NO"/>
    <x v="0"/>
    <n v="51"/>
    <n v="-0.40791295848776077"/>
    <s v="NO"/>
    <n v="0.64178778747952869"/>
    <s v="NO"/>
    <x v="789"/>
    <n v="51"/>
    <s v="TRABAJADOR INDEPENDIENTE"/>
    <s v="46-55"/>
    <s v="2"/>
  </r>
  <r>
    <n v="3980"/>
    <s v="HOMBRE"/>
    <n v="367410"/>
    <s v="ASALARIADO"/>
    <s v="SECTOR PUBLICO"/>
    <s v="SI"/>
    <s v="NO"/>
    <x v="1"/>
    <n v="57"/>
    <n v="-0.35777122248080706"/>
    <s v="NO"/>
    <n v="1.0652397679423538"/>
    <s v="NO"/>
    <x v="2938"/>
    <n v="57"/>
    <s v="ASALARIADO"/>
    <s v="56+"/>
    <s v="2"/>
  </r>
  <r>
    <n v="3981"/>
    <s v="HOMBRE"/>
    <n v="1011737"/>
    <s v="ASALARIADO"/>
    <s v="SECTOR PUBLICO"/>
    <s v="SI"/>
    <s v="NO"/>
    <x v="0"/>
    <n v="48"/>
    <n v="0.43679050340277809"/>
    <s v="NO"/>
    <n v="0.43006179724811616"/>
    <s v="NO"/>
    <x v="2939"/>
    <n v="48"/>
    <s v="ASALARIADO"/>
    <s v="46-55"/>
    <s v="4"/>
  </r>
  <r>
    <n v="3982"/>
    <s v="MUJER"/>
    <n v="595614.09"/>
    <s v="ASALARIADO"/>
    <s v="SECTOR PRIVADO"/>
    <s v="SI"/>
    <s v="NO"/>
    <x v="0"/>
    <n v="21"/>
    <n v="-7.6357847588721245E-2"/>
    <s v="NO"/>
    <n v="-1.4754721148345964"/>
    <s v="NO"/>
    <x v="2940"/>
    <n v="21"/>
    <s v="ASALARIADO"/>
    <s v="18-25"/>
    <s v="3"/>
  </r>
  <r>
    <n v="3983"/>
    <s v="HOMBRE"/>
    <n v="736585.85"/>
    <s v="ASALARIADO"/>
    <s v="SECTOR PRIVADO"/>
    <s v="SI"/>
    <s v="NO"/>
    <x v="0"/>
    <n v="36"/>
    <n v="9.7483641168457272E-2"/>
    <s v="NO"/>
    <n v="-0.41684216367753391"/>
    <s v="NO"/>
    <x v="2941"/>
    <n v="36"/>
    <s v="ASALARIADO"/>
    <s v="36-45"/>
    <s v="4"/>
  </r>
  <r>
    <n v="3984"/>
    <s v="HOMBRE"/>
    <n v="477796.63"/>
    <s v="ASALARIADO"/>
    <s v="SECTOR PUBLICO"/>
    <s v="SI"/>
    <s v="NO"/>
    <x v="0"/>
    <n v="36"/>
    <n v="-0.22164625604719068"/>
    <s v="NO"/>
    <n v="-0.41684216367753391"/>
    <s v="NO"/>
    <x v="2942"/>
    <n v="36"/>
    <s v="ASALARIADO"/>
    <s v="36-45"/>
    <s v="3"/>
  </r>
  <r>
    <n v="3985"/>
    <s v="MUJER"/>
    <n v="445567"/>
    <s v="TRABAJADOR INDEPENDIENTE"/>
    <s v="SECTOR PRIVADO"/>
    <s v="SI"/>
    <s v="NO"/>
    <x v="1"/>
    <n v="51"/>
    <n v="-0.26139071877712344"/>
    <s v="NO"/>
    <n v="0.64178778747952869"/>
    <s v="NO"/>
    <x v="314"/>
    <n v="51"/>
    <s v="TRABAJADOR INDEPENDIENTE"/>
    <s v="46-55"/>
    <s v="3"/>
  </r>
  <r>
    <n v="3986"/>
    <s v="HOMBRE"/>
    <n v="284281"/>
    <s v="ASEGURADO VOLUNTARIO"/>
    <s v="SECTOR PRIVADO"/>
    <s v="NO"/>
    <s v="NO"/>
    <x v="0"/>
    <n v="30"/>
    <n v="-0.46028302426930351"/>
    <s v="NO"/>
    <n v="-0.84029414414035897"/>
    <s v="NO"/>
    <x v="2943"/>
    <n v="30"/>
    <s v="ASEGURADO VOLUNTARIO"/>
    <s v="26-35"/>
    <s v="1"/>
  </r>
  <r>
    <n v="3987"/>
    <s v="HOMBRE"/>
    <n v="3591705.08"/>
    <s v="ASALARIADO"/>
    <s v="SECTOR PRIVADO"/>
    <s v="SI"/>
    <s v="NO"/>
    <x v="0"/>
    <n v="36"/>
    <n v="3.6183177254024144"/>
    <s v="ATIPICO"/>
    <n v="-0.41684216367753391"/>
    <s v="NO"/>
    <x v="2944"/>
    <n v="36"/>
    <s v="ASALARIADO"/>
    <s v="36-45"/>
    <s v="4"/>
  </r>
  <r>
    <n v="3988"/>
    <s v="MUJER"/>
    <n v="358246.66"/>
    <s v="ASALARIADO"/>
    <s v="SECTOR PRIVADO"/>
    <s v="SI"/>
    <s v="NO"/>
    <x v="0"/>
    <n v="28"/>
    <n v="-0.36907113579385792"/>
    <s v="NO"/>
    <n v="-0.98144480429463388"/>
    <s v="NO"/>
    <x v="2945"/>
    <n v="28"/>
    <s v="ASALARIADO"/>
    <s v="26-35"/>
    <s v="2"/>
  </r>
  <r>
    <n v="3989"/>
    <s v="HOMBRE"/>
    <n v="297163"/>
    <s v="ASEGURADO VOLUNTARIO"/>
    <s v="SECTOR PRIVADO"/>
    <s v="SI"/>
    <s v="NO"/>
    <x v="0"/>
    <n v="37"/>
    <n v="-0.44439738832228848"/>
    <s v="NO"/>
    <n v="-0.3462668336003964"/>
    <s v="NO"/>
    <x v="2946"/>
    <n v="37"/>
    <s v="ASEGURADO VOLUNTARIO"/>
    <s v="36-45"/>
    <s v="1"/>
  </r>
  <r>
    <n v="3990"/>
    <s v="HOMBRE"/>
    <n v="360000"/>
    <s v="ASALARIADO"/>
    <s v="SECTOR PRIVADO"/>
    <s v="SI"/>
    <s v="NO"/>
    <x v="0"/>
    <n v="54"/>
    <n v="-0.36690897767156788"/>
    <s v="NO"/>
    <n v="0.85351377771094117"/>
    <s v="NO"/>
    <x v="490"/>
    <n v="54"/>
    <s v="ASALARIADO"/>
    <s v="46-55"/>
    <s v="2"/>
  </r>
  <r>
    <n v="3991"/>
    <s v="MUJER"/>
    <n v="30000"/>
    <s v="ASALARIADO"/>
    <s v="SECTOR PRIVADO"/>
    <s v="SI"/>
    <s v="SI"/>
    <x v="0"/>
    <n v="40"/>
    <n v="-0.77385354082286084"/>
    <s v="NO"/>
    <n v="-0.13454084336898386"/>
    <s v="NO"/>
    <x v="2947"/>
    <n v="40"/>
    <s v="ASALARIADO"/>
    <s v="36-45"/>
    <s v="1"/>
  </r>
  <r>
    <n v="3992"/>
    <s v="MUJER"/>
    <n v="164853.32999999999"/>
    <s v="ASALARIADO"/>
    <s v="SECTOR PRIVADO"/>
    <s v="SI"/>
    <s v="NO"/>
    <x v="0"/>
    <n v="25"/>
    <n v="-0.60755708789453622"/>
    <s v="NO"/>
    <n v="-1.1931707945260464"/>
    <s v="NO"/>
    <x v="2948"/>
    <n v="25"/>
    <s v="ASALARIADO"/>
    <s v="18-25"/>
    <s v="1"/>
  </r>
  <r>
    <n v="3993"/>
    <s v="MUJER"/>
    <n v="867373.5"/>
    <s v="ASALARIADO"/>
    <s v="SECTOR PUBLICO"/>
    <s v="SI"/>
    <s v="NO"/>
    <x v="0"/>
    <n v="32"/>
    <n v="0.2587664384255306"/>
    <s v="NO"/>
    <n v="-0.69914348398608395"/>
    <s v="NO"/>
    <x v="2949"/>
    <n v="32"/>
    <s v="ASALARIADO"/>
    <s v="26-35"/>
    <s v="4"/>
  </r>
  <r>
    <n v="3994"/>
    <s v="MUJER"/>
    <n v="1301692.07"/>
    <s v="ASALARIADO"/>
    <s v="SECTOR PRIVADO"/>
    <s v="SI"/>
    <s v="NO"/>
    <x v="0"/>
    <n v="40"/>
    <n v="0.79435304671990714"/>
    <s v="NO"/>
    <n v="-0.13454084336898386"/>
    <s v="NO"/>
    <x v="2950"/>
    <n v="40"/>
    <s v="ASALARIADO"/>
    <s v="36-45"/>
    <s v="4"/>
  </r>
  <r>
    <n v="3995"/>
    <s v="MUJER"/>
    <n v="382400"/>
    <s v="ASALARIADO"/>
    <s v="SECTOR PRIVADO"/>
    <s v="SI"/>
    <s v="NO"/>
    <x v="0"/>
    <n v="35"/>
    <n v="-0.33928607399099531"/>
    <s v="NO"/>
    <n v="-0.48741749375467142"/>
    <s v="NO"/>
    <x v="2951"/>
    <n v="35"/>
    <s v="ASALARIADO"/>
    <s v="26-35"/>
    <s v="2"/>
  </r>
  <r>
    <n v="3996"/>
    <s v="HOMBRE"/>
    <n v="423687.09"/>
    <s v="ASALARIADO"/>
    <s v="SECTOR PRIVADO"/>
    <s v="SI"/>
    <s v="NO"/>
    <x v="0"/>
    <n v="52"/>
    <n v="-0.28837226549451611"/>
    <s v="NO"/>
    <n v="0.71236311755666615"/>
    <s v="NO"/>
    <x v="2952"/>
    <n v="52"/>
    <s v="ASALARIADO"/>
    <s v="46-55"/>
    <s v="3"/>
  </r>
  <r>
    <n v="3997"/>
    <s v="HOMBRE"/>
    <n v="342028"/>
    <s v="ASALARIADO"/>
    <s v="SECTOR PRIVADO"/>
    <s v="SI"/>
    <s v="NO"/>
    <x v="0"/>
    <n v="24"/>
    <n v="-0.3890714252138559"/>
    <s v="NO"/>
    <n v="-1.263746124603184"/>
    <s v="NO"/>
    <x v="815"/>
    <n v="24"/>
    <s v="ASALARIADO"/>
    <s v="18-25"/>
    <s v="2"/>
  </r>
  <r>
    <n v="3998"/>
    <s v="HOMBRE"/>
    <n v="300018"/>
    <s v="TRABAJADOR INDEPENDIENTE"/>
    <s v="SECTOR PRIVADO"/>
    <s v="SI"/>
    <s v="NO"/>
    <x v="1"/>
    <n v="46"/>
    <n v="-0.44087670126835837"/>
    <s v="NO"/>
    <n v="0.28891113709384114"/>
    <s v="NO"/>
    <x v="93"/>
    <n v="46"/>
    <s v="TRABAJADOR INDEPENDIENTE"/>
    <s v="46-55"/>
    <s v="2"/>
  </r>
  <r>
    <n v="3999"/>
    <s v="MUJER"/>
    <n v="981847.5"/>
    <s v="ASALARIADO"/>
    <s v="SECTOR PRIVADO"/>
    <s v="SI"/>
    <s v="NO"/>
    <x v="0"/>
    <n v="34"/>
    <n v="0.39993180788668548"/>
    <s v="NO"/>
    <n v="-0.55799282383180893"/>
    <s v="NO"/>
    <x v="2953"/>
    <n v="34"/>
    <s v="ASALARIADO"/>
    <s v="26-35"/>
    <s v="4"/>
  </r>
  <r>
    <n v="4000"/>
    <s v="MUJER"/>
    <n v="602132.81000000006"/>
    <s v="ASALARIADO"/>
    <s v="SECTOR PRIVADO"/>
    <s v="SI"/>
    <s v="NO"/>
    <x v="0"/>
    <n v="23"/>
    <n v="-6.8319188004764789E-2"/>
    <s v="NO"/>
    <n v="-1.3343214546803215"/>
    <s v="NO"/>
    <x v="2954"/>
    <n v="23"/>
    <s v="ASALARIADO"/>
    <s v="18-25"/>
    <s v="3"/>
  </r>
  <r>
    <n v="4001"/>
    <s v="HOMBRE"/>
    <n v="357501.47"/>
    <s v="ASALARIADO"/>
    <s v="SECTOR PRIVADO"/>
    <s v="SI"/>
    <s v="SI"/>
    <x v="0"/>
    <n v="31"/>
    <n v="-0.36999007827572067"/>
    <s v="NO"/>
    <n v="-0.7697188140632214"/>
    <s v="NO"/>
    <x v="2955"/>
    <n v="31"/>
    <s v="ASALARIADO"/>
    <s v="26-35"/>
    <s v="2"/>
  </r>
  <r>
    <n v="4002"/>
    <s v="HOMBRE"/>
    <n v="278030"/>
    <s v="TRABAJADOR INDEPENDIENTE"/>
    <s v="SECTOR PRIVADO"/>
    <s v="SI"/>
    <s v="NO"/>
    <x v="0"/>
    <n v="30"/>
    <n v="-0.46799154082766331"/>
    <s v="NO"/>
    <n v="-0.84029414414035897"/>
    <s v="NO"/>
    <x v="20"/>
    <n v="30"/>
    <s v="TRABAJADOR INDEPENDIENTE"/>
    <s v="26-35"/>
    <s v="1"/>
  </r>
  <r>
    <n v="4003"/>
    <s v="HOMBRE"/>
    <n v="396946.3"/>
    <s v="ASALARIADO"/>
    <s v="SECTOR PUBLICO"/>
    <s v="SI"/>
    <s v="NO"/>
    <x v="0"/>
    <n v="58"/>
    <n v="-0.32134808096382061"/>
    <s v="NO"/>
    <n v="1.1358150980194912"/>
    <s v="NO"/>
    <x v="2956"/>
    <n v="58"/>
    <s v="ASALARIADO"/>
    <s v="56+"/>
    <s v="2"/>
  </r>
  <r>
    <n v="4004"/>
    <s v="MUJER"/>
    <n v="550668.84"/>
    <s v="ASALARIADO"/>
    <s v="SECTOR PRIVADO"/>
    <s v="SI"/>
    <s v="NO"/>
    <x v="0"/>
    <n v="23"/>
    <n v="-0.13178277221592019"/>
    <s v="NO"/>
    <n v="-1.3343214546803215"/>
    <s v="NO"/>
    <x v="2957"/>
    <n v="23"/>
    <s v="ASALARIADO"/>
    <s v="18-25"/>
    <s v="3"/>
  </r>
  <r>
    <n v="4005"/>
    <s v="HOMBRE"/>
    <n v="403983"/>
    <s v="TRABAJADOR INDEPENDIENTE"/>
    <s v="SECTOR PRIVADO"/>
    <s v="SI"/>
    <s v="SI"/>
    <x v="1"/>
    <n v="54"/>
    <n v="-0.31267066639555785"/>
    <s v="NO"/>
    <n v="0.85351377771094117"/>
    <s v="NO"/>
    <x v="239"/>
    <n v="54"/>
    <s v="TRABAJADOR INDEPENDIENTE"/>
    <s v="46-55"/>
    <s v="2"/>
  </r>
  <r>
    <n v="4006"/>
    <s v="HOMBRE"/>
    <n v="359809.91"/>
    <s v="ASALARIADO"/>
    <s v="SECTOR PRIVADO"/>
    <s v="SI"/>
    <s v="NO"/>
    <x v="0"/>
    <n v="24"/>
    <n v="-0.36714339007159652"/>
    <s v="NO"/>
    <n v="-1.263746124603184"/>
    <s v="NO"/>
    <x v="2958"/>
    <n v="24"/>
    <s v="ASALARIADO"/>
    <s v="18-25"/>
    <s v="2"/>
  </r>
  <r>
    <n v="4007"/>
    <s v="MUJER"/>
    <n v="297045"/>
    <s v="ASEGURADO VOLUNTARIO"/>
    <s v="SECTOR PRIVADO"/>
    <s v="SI"/>
    <s v="SI"/>
    <x v="1"/>
    <n v="58"/>
    <n v="-0.44454290183274864"/>
    <s v="NO"/>
    <n v="1.1358150980194912"/>
    <s v="NO"/>
    <x v="166"/>
    <n v="58"/>
    <s v="ASEGURADO VOLUNTARIO"/>
    <s v="56+"/>
    <s v="1"/>
  </r>
  <r>
    <n v="4008"/>
    <s v="MUJER"/>
    <n v="300018"/>
    <s v="ASEGURADO VOLUNTARIO"/>
    <s v="SECTOR PRIVADO"/>
    <s v="SI"/>
    <s v="NO"/>
    <x v="0"/>
    <n v="58"/>
    <n v="-0.44087670126835837"/>
    <s v="NO"/>
    <n v="1.1358150980194912"/>
    <s v="NO"/>
    <x v="93"/>
    <n v="58"/>
    <s v="ASEGURADO VOLUNTARIO"/>
    <s v="56+"/>
    <s v="2"/>
  </r>
  <r>
    <n v="4009"/>
    <s v="HOMBRE"/>
    <n v="200518.6"/>
    <s v="PENSIONADOS EN SU PROPIO SISTEMA"/>
    <s v="SECTOR PUBLICO"/>
    <s v="SI"/>
    <s v="NO"/>
    <x v="0"/>
    <n v="40"/>
    <n v="-0.56357591298598186"/>
    <s v="NO"/>
    <n v="-0.13454084336898386"/>
    <s v="NO"/>
    <x v="2959"/>
    <n v="40"/>
    <s v="PENSIONADOS EN SU PROPIO SISTEMA"/>
    <s v="36-45"/>
    <s v="1"/>
  </r>
  <r>
    <n v="4010"/>
    <s v="MUJER"/>
    <n v="1690006.94"/>
    <s v="ASALARIADO"/>
    <s v="SECTOR PRIVADO"/>
    <s v="SI"/>
    <s v="NO"/>
    <x v="0"/>
    <n v="45"/>
    <n v="1.2732094865299104"/>
    <s v="NO"/>
    <n v="0.21833580701670366"/>
    <s v="NO"/>
    <x v="2960"/>
    <n v="45"/>
    <s v="ASALARIADO"/>
    <s v="36-45"/>
    <s v="4"/>
  </r>
  <r>
    <n v="4011"/>
    <s v="HOMBRE"/>
    <n v="297046"/>
    <s v="ASEGURADO VOLUNTARIO"/>
    <s v="SECTOR PRIVADO"/>
    <s v="SI"/>
    <s v="NO"/>
    <x v="0"/>
    <n v="35"/>
    <n v="-0.44454166866740574"/>
    <s v="NO"/>
    <n v="-0.48741749375467142"/>
    <s v="NO"/>
    <x v="31"/>
    <n v="35"/>
    <s v="ASEGURADO VOLUNTARIO"/>
    <s v="26-35"/>
    <s v="1"/>
  </r>
  <r>
    <n v="4012"/>
    <s v="MUJER"/>
    <n v="1739958"/>
    <s v="ASALARIADO"/>
    <s v="SECTOR PUBLICO"/>
    <s v="SI"/>
    <s v="NO"/>
    <x v="0"/>
    <n v="43"/>
    <n v="1.334807402562165"/>
    <s v="NO"/>
    <n v="7.7185146862428639E-2"/>
    <s v="NO"/>
    <x v="2961"/>
    <n v="43"/>
    <s v="ASALARIADO"/>
    <s v="36-45"/>
    <s v="4"/>
  </r>
  <r>
    <n v="4013"/>
    <s v="HOMBRE"/>
    <n v="420359.27"/>
    <s v="ASALARIADO"/>
    <s v="SECTOR PRIVADO"/>
    <s v="SI"/>
    <s v="NO"/>
    <x v="0"/>
    <n v="48"/>
    <n v="-0.29247601778586807"/>
    <s v="NO"/>
    <n v="0.43006179724811616"/>
    <s v="NO"/>
    <x v="2962"/>
    <n v="48"/>
    <s v="ASALARIADO"/>
    <s v="46-55"/>
    <s v="3"/>
  </r>
  <r>
    <n v="4014"/>
    <s v="HOMBRE"/>
    <n v="841178"/>
    <s v="ASALARIADO"/>
    <s v="SECTOR PUBLICO"/>
    <s v="SI"/>
    <s v="NO"/>
    <x v="0"/>
    <n v="46"/>
    <n v="0.22646305568604669"/>
    <s v="NO"/>
    <n v="0.28891113709384114"/>
    <s v="NO"/>
    <x v="2963"/>
    <n v="46"/>
    <s v="ASALARIADO"/>
    <s v="46-55"/>
    <s v="4"/>
  </r>
  <r>
    <n v="4015"/>
    <s v="HOMBRE"/>
    <n v="1778646"/>
    <s v="ASALARIADO"/>
    <s v="SECTOR PRIVADO"/>
    <s v="SI"/>
    <s v="NO"/>
    <x v="0"/>
    <n v="33"/>
    <n v="1.3825161033476112"/>
    <s v="NO"/>
    <n v="-0.62856815390894638"/>
    <s v="NO"/>
    <x v="2964"/>
    <n v="33"/>
    <s v="ASALARIADO"/>
    <s v="26-35"/>
    <s v="4"/>
  </r>
  <r>
    <n v="4016"/>
    <s v="MUJER"/>
    <n v="979284"/>
    <s v="PENSIONADOS EN SU PROPIO SISTEMA"/>
    <s v="SECTOR PUBLICO"/>
    <s v="SI"/>
    <s v="NO"/>
    <x v="0"/>
    <n v="63"/>
    <n v="0.39677058853020564"/>
    <s v="NO"/>
    <n v="1.4886917484051787"/>
    <s v="NO"/>
    <x v="2965"/>
    <n v="63"/>
    <s v="PENSIONADOS EN SU PROPIO SISTEMA"/>
    <s v="56+"/>
    <s v="4"/>
  </r>
  <r>
    <n v="4017"/>
    <s v="MUJER"/>
    <n v="206000"/>
    <s v="ASALARIADO"/>
    <s v="SECTOR PRIVADO"/>
    <s v="SI"/>
    <s v="SI"/>
    <x v="0"/>
    <n v="34"/>
    <n v="-0.5568164404755046"/>
    <s v="NO"/>
    <n v="-0.55799282383180893"/>
    <s v="NO"/>
    <x v="2966"/>
    <n v="34"/>
    <s v="ASALARIADO"/>
    <s v="26-35"/>
    <s v="1"/>
  </r>
  <r>
    <n v="4018"/>
    <s v="HOMBRE"/>
    <n v="109259.63"/>
    <s v="ASALARIADO"/>
    <s v="SECTOR PRIVADO"/>
    <s v="SI"/>
    <s v="NO"/>
    <x v="1"/>
    <n v="23"/>
    <n v="-0.67611331201715441"/>
    <s v="NO"/>
    <n v="-1.3343214546803215"/>
    <s v="NO"/>
    <x v="2967"/>
    <n v="23"/>
    <s v="ASALARIADO"/>
    <s v="18-25"/>
    <s v="1"/>
  </r>
  <r>
    <n v="4019"/>
    <s v="HOMBRE"/>
    <n v="378297"/>
    <s v="PENSIONADOS EN SU PROPIO SISTEMA"/>
    <s v="SECTOR PUBLICO"/>
    <s v="SI"/>
    <s v="NO"/>
    <x v="0"/>
    <n v="71"/>
    <n v="-0.34434575139284301"/>
    <s v="NO"/>
    <n v="2.0532943890222786"/>
    <s v="ATIPICO"/>
    <x v="2968"/>
    <n v="71"/>
    <s v="PENSIONADOS EN SU PROPIO SISTEMA"/>
    <s v="56+"/>
    <s v="2"/>
  </r>
  <r>
    <n v="4020"/>
    <s v="HOMBRE"/>
    <n v="336445.2"/>
    <s v="ASALARIADO"/>
    <s v="SECTOR PRIVADO"/>
    <s v="SI"/>
    <s v="NO"/>
    <x v="1"/>
    <n v="31"/>
    <n v="-0.39595594069010143"/>
    <s v="NO"/>
    <n v="-0.7697188140632214"/>
    <s v="NO"/>
    <x v="2969"/>
    <n v="31"/>
    <s v="ASALARIADO"/>
    <s v="26-35"/>
    <s v="2"/>
  </r>
  <r>
    <n v="4021"/>
    <s v="HOMBRE"/>
    <n v="278030"/>
    <s v="CONVENIOS ESPECIALES DE TRABAJADORES INDEPENDIENTES"/>
    <s v="SECTOR PRIVADO"/>
    <s v="SI"/>
    <s v="NO"/>
    <x v="0"/>
    <n v="65"/>
    <n v="-0.46799154082766331"/>
    <s v="NO"/>
    <n v="1.6298424085594538"/>
    <s v="NO"/>
    <x v="20"/>
    <n v="65"/>
    <s v="CONVENIOS ESPECIALES DE TRABAJADORES INDEPENDIENTES"/>
    <s v="56+"/>
    <s v="1"/>
  </r>
  <r>
    <n v="4022"/>
    <s v="HOMBRE"/>
    <n v="500000"/>
    <s v="ASALARIADO"/>
    <s v="SECTOR PRIVADO"/>
    <s v="SI"/>
    <s v="SI"/>
    <x v="0"/>
    <n v="38"/>
    <n v="-0.19426582966798911"/>
    <s v="NO"/>
    <n v="-0.27569150352325889"/>
    <s v="NO"/>
    <x v="211"/>
    <n v="38"/>
    <s v="ASALARIADO"/>
    <s v="36-45"/>
    <s v="3"/>
  </r>
  <r>
    <n v="4023"/>
    <s v="HOMBRE"/>
    <n v="516550"/>
    <s v="ASALARIADO"/>
    <s v="SECTOR PRIVADO"/>
    <s v="SI"/>
    <s v="SI"/>
    <x v="0"/>
    <n v="31"/>
    <n v="-0.17385694324328033"/>
    <s v="NO"/>
    <n v="-0.7697188140632214"/>
    <s v="NO"/>
    <x v="2970"/>
    <n v="31"/>
    <s v="ASALARIADO"/>
    <s v="26-35"/>
    <s v="3"/>
  </r>
  <r>
    <n v="4024"/>
    <s v="HOMBRE"/>
    <n v="406045.76"/>
    <s v="ASALARIADO"/>
    <s v="SECTOR PRIVADO"/>
    <s v="SI"/>
    <s v="SI"/>
    <x v="0"/>
    <n v="49"/>
    <n v="-0.31012694225287313"/>
    <s v="NO"/>
    <n v="0.50063712732525367"/>
    <s v="NO"/>
    <x v="2971"/>
    <n v="49"/>
    <s v="ASALARIADO"/>
    <s v="46-55"/>
    <s v="2"/>
  </r>
  <r>
    <n v="4025"/>
    <s v="HOMBRE"/>
    <n v="7214352.2000000002"/>
    <s v="ASALARIADO"/>
    <s v="SECTOR PUBLICO"/>
    <s v="SI"/>
    <s v="NO"/>
    <x v="0"/>
    <n v="55"/>
    <n v="8.085640603280261"/>
    <s v="ATIPICO"/>
    <n v="0.92408910778807873"/>
    <s v="NO"/>
    <x v="2972"/>
    <n v="55"/>
    <s v="ASALARIADO"/>
    <s v="46-55"/>
    <s v="4"/>
  </r>
  <r>
    <n v="4026"/>
    <s v="HOMBRE"/>
    <n v="423168"/>
    <s v="ASALARIADO"/>
    <s v="SECTOR PRIVADO"/>
    <s v="SI"/>
    <s v="NO"/>
    <x v="0"/>
    <n v="21"/>
    <n v="-0.28901238929235312"/>
    <s v="NO"/>
    <n v="-1.4754721148345964"/>
    <s v="NO"/>
    <x v="2973"/>
    <n v="21"/>
    <s v="ASALARIADO"/>
    <s v="18-25"/>
    <s v="3"/>
  </r>
  <r>
    <n v="4027"/>
    <s v="MUJER"/>
    <n v="278030.99"/>
    <s v="ASEGURADO VOLUNTARIO"/>
    <s v="SECTOR PRIVADO"/>
    <s v="SI"/>
    <s v="NO"/>
    <x v="0"/>
    <n v="42"/>
    <n v="-0.46799031999397384"/>
    <s v="NO"/>
    <n v="6.6098167852911317E-3"/>
    <s v="NO"/>
    <x v="102"/>
    <n v="42"/>
    <s v="ASEGURADO VOLUNTARIO"/>
    <s v="36-45"/>
    <s v="1"/>
  </r>
  <r>
    <n v="4028"/>
    <s v="MUJER"/>
    <n v="284460.38"/>
    <s v="ASALARIADO"/>
    <s v="SECTOR PRIVADO"/>
    <s v="SI"/>
    <s v="NO"/>
    <x v="0"/>
    <n v="34"/>
    <n v="-0.46006181907009719"/>
    <s v="NO"/>
    <n v="-0.55799282383180893"/>
    <s v="NO"/>
    <x v="2974"/>
    <n v="34"/>
    <s v="ASALARIADO"/>
    <s v="26-35"/>
    <s v="1"/>
  </r>
  <r>
    <n v="4029"/>
    <s v="HOMBRE"/>
    <n v="510949.44"/>
    <s v="ASALARIADO"/>
    <s v="SECTOR PRIVADO"/>
    <s v="SI"/>
    <s v="NO"/>
    <x v="0"/>
    <n v="38"/>
    <n v="-0.18076335973601548"/>
    <s v="NO"/>
    <n v="-0.27569150352325889"/>
    <s v="NO"/>
    <x v="2975"/>
    <n v="38"/>
    <s v="ASALARIADO"/>
    <s v="36-45"/>
    <s v="3"/>
  </r>
  <r>
    <n v="4030"/>
    <s v="MUJER"/>
    <n v="622677.26"/>
    <s v="ASALARIADO"/>
    <s v="SECTOR PUBLICO"/>
    <s v="SI"/>
    <s v="NO"/>
    <x v="0"/>
    <n v="31"/>
    <n v="-4.2984484276178236E-2"/>
    <s v="NO"/>
    <n v="-0.7697188140632214"/>
    <s v="NO"/>
    <x v="2976"/>
    <n v="31"/>
    <s v="ASALARIADO"/>
    <s v="26-35"/>
    <s v="3"/>
  </r>
  <r>
    <n v="4031"/>
    <s v="HOMBRE"/>
    <n v="578406.36"/>
    <s v="ASALARIADO"/>
    <s v="SECTOR PUBLICO"/>
    <s v="SI"/>
    <s v="NO"/>
    <x v="0"/>
    <n v="28"/>
    <n v="-9.757782385440425E-2"/>
    <s v="NO"/>
    <n v="-0.98144480429463388"/>
    <s v="NO"/>
    <x v="2977"/>
    <n v="28"/>
    <s v="ASALARIADO"/>
    <s v="26-35"/>
    <s v="3"/>
  </r>
  <r>
    <n v="4032"/>
    <s v="HOMBRE"/>
    <n v="383231"/>
    <s v="ASALARIADO"/>
    <s v="SECTOR PUBLICO"/>
    <s v="SI"/>
    <s v="NO"/>
    <x v="0"/>
    <n v="23"/>
    <n v="-0.33826131359105976"/>
    <s v="NO"/>
    <n v="-1.3343214546803215"/>
    <s v="NO"/>
    <x v="2978"/>
    <n v="23"/>
    <s v="ASALARIADO"/>
    <s v="18-25"/>
    <s v="2"/>
  </r>
  <r>
    <n v="4033"/>
    <s v="HOMBRE"/>
    <n v="415668.65"/>
    <s v="ASALARIADO"/>
    <s v="SECTOR PRIVADO"/>
    <s v="SI"/>
    <s v="SI"/>
    <x v="0"/>
    <n v="58"/>
    <n v="-0.29826032780650052"/>
    <s v="NO"/>
    <n v="1.1358150980194912"/>
    <s v="NO"/>
    <x v="2979"/>
    <n v="58"/>
    <s v="ASALARIADO"/>
    <s v="56+"/>
    <s v="3"/>
  </r>
  <r>
    <n v="4034"/>
    <s v="MUJER"/>
    <n v="948047"/>
    <s v="ASALARIADO"/>
    <s v="SECTOR PUBLICO"/>
    <s v="SI"/>
    <s v="NO"/>
    <x v="1"/>
    <n v="32"/>
    <n v="0.35825020271457858"/>
    <s v="NO"/>
    <n v="-0.69914348398608395"/>
    <s v="NO"/>
    <x v="2980"/>
    <n v="32"/>
    <s v="ASALARIADO"/>
    <s v="26-35"/>
    <s v="4"/>
  </r>
  <r>
    <n v="4035"/>
    <s v="HOMBRE"/>
    <n v="343391"/>
    <s v="ASALARIADO"/>
    <s v="SECTOR PRIVADO"/>
    <s v="SI"/>
    <s v="NO"/>
    <x v="0"/>
    <n v="48"/>
    <n v="-0.38739062085150677"/>
    <s v="NO"/>
    <n v="0.43006179724811616"/>
    <s v="NO"/>
    <x v="714"/>
    <n v="48"/>
    <s v="ASALARIADO"/>
    <s v="46-55"/>
    <s v="2"/>
  </r>
  <r>
    <n v="4036"/>
    <s v="MUJER"/>
    <n v="320000"/>
    <s v="ASALARIADO"/>
    <s v="SECTOR PRIVADO"/>
    <s v="SI"/>
    <s v="NO"/>
    <x v="0"/>
    <n v="69"/>
    <n v="-0.41623559138687616"/>
    <s v="NO"/>
    <n v="1.9121437288680037"/>
    <s v="NO"/>
    <x v="848"/>
    <n v="69"/>
    <s v="ASALARIADO"/>
    <s v="56+"/>
    <s v="2"/>
  </r>
  <r>
    <n v="4037"/>
    <s v="MUJER"/>
    <n v="840000"/>
    <s v="ASALARIADO"/>
    <s v="SECTOR PRIVADO"/>
    <s v="SI"/>
    <s v="NO"/>
    <x v="0"/>
    <n v="29"/>
    <n v="0.22501038691213088"/>
    <s v="NO"/>
    <n v="-0.91086947421749642"/>
    <s v="NO"/>
    <x v="2981"/>
    <n v="29"/>
    <s v="ASALARIADO"/>
    <s v="26-35"/>
    <s v="4"/>
  </r>
  <r>
    <n v="4038"/>
    <s v="HOMBRE"/>
    <n v="371173.26"/>
    <s v="ASALARIADO"/>
    <s v="SECTOR PRIVADO"/>
    <s v="SI"/>
    <s v="NO"/>
    <x v="0"/>
    <n v="31"/>
    <n v="-0.35313050067255025"/>
    <s v="NO"/>
    <n v="-0.7697188140632214"/>
    <s v="NO"/>
    <x v="2982"/>
    <n v="31"/>
    <s v="ASALARIADO"/>
    <s v="26-35"/>
    <s v="2"/>
  </r>
  <r>
    <n v="4039"/>
    <s v="HOMBRE"/>
    <n v="570368"/>
    <s v="ASALARIADO"/>
    <s v="SECTOR PRIVADO"/>
    <s v="SI"/>
    <s v="NO"/>
    <x v="0"/>
    <n v="33"/>
    <n v="-0.10749045082001886"/>
    <s v="NO"/>
    <n v="-0.62856815390894638"/>
    <s v="NO"/>
    <x v="2983"/>
    <n v="33"/>
    <s v="ASALARIADO"/>
    <s v="26-35"/>
    <s v="3"/>
  </r>
  <r>
    <n v="4040"/>
    <s v="MUJER"/>
    <n v="1206489.07"/>
    <s v="ASALARIADO"/>
    <s v="SECTOR PRIVADO"/>
    <s v="SI"/>
    <s v="NO"/>
    <x v="0"/>
    <n v="29"/>
    <n v="0.67695200658144494"/>
    <s v="NO"/>
    <n v="-0.91086947421749642"/>
    <s v="NO"/>
    <x v="2984"/>
    <n v="29"/>
    <s v="ASALARIADO"/>
    <s v="26-35"/>
    <s v="4"/>
  </r>
  <r>
    <n v="4041"/>
    <s v="HOMBRE"/>
    <n v="143537.5"/>
    <s v="ASALARIADO"/>
    <s v="SECTOR PRIVADO"/>
    <s v="SI"/>
    <s v="NO"/>
    <x v="0"/>
    <n v="31"/>
    <n v="-0.63384303070531556"/>
    <s v="NO"/>
    <n v="-0.7697188140632214"/>
    <s v="NO"/>
    <x v="2985"/>
    <n v="31"/>
    <s v="ASALARIADO"/>
    <s v="26-35"/>
    <s v="1"/>
  </r>
  <r>
    <n v="4042"/>
    <s v="HOMBRE"/>
    <n v="450000"/>
    <s v="ASALARIADO"/>
    <s v="SECTOR PRIVADO"/>
    <s v="SI"/>
    <s v="SI"/>
    <x v="0"/>
    <n v="39"/>
    <n v="-0.25592409681212436"/>
    <s v="NO"/>
    <n v="-0.20511617344612137"/>
    <s v="NO"/>
    <x v="433"/>
    <n v="39"/>
    <s v="ASALARIADO"/>
    <s v="36-45"/>
    <s v="3"/>
  </r>
  <r>
    <n v="4043"/>
    <s v="HOMBRE"/>
    <n v="297046"/>
    <s v="ASEGURADO VOLUNTARIO"/>
    <s v="SECTOR PRIVADO"/>
    <s v="SI"/>
    <s v="NO"/>
    <x v="0"/>
    <n v="64"/>
    <n v="-0.44454166866740574"/>
    <s v="NO"/>
    <n v="1.5592670784823162"/>
    <s v="NO"/>
    <x v="31"/>
    <n v="64"/>
    <s v="ASEGURADO VOLUNTARIO"/>
    <s v="56+"/>
    <s v="1"/>
  </r>
  <r>
    <n v="4044"/>
    <s v="HOMBRE"/>
    <n v="45500"/>
    <s v="ASALARIADO"/>
    <s v="SECTOR PRIVADO"/>
    <s v="SI"/>
    <s v="SI"/>
    <x v="0"/>
    <n v="41"/>
    <n v="-0.75473947800817887"/>
    <s v="NO"/>
    <n v="-6.3965513291846368E-2"/>
    <s v="NO"/>
    <x v="2986"/>
    <n v="41"/>
    <s v="ASALARIADO"/>
    <s v="36-45"/>
    <s v="1"/>
  </r>
  <r>
    <n v="4045"/>
    <s v="HOMBRE"/>
    <n v="310740"/>
    <s v="ASALARIADO"/>
    <s v="SECTOR PRIVADO"/>
    <s v="SI"/>
    <s v="NO"/>
    <x v="0"/>
    <n v="39"/>
    <n v="-0.42765470246197002"/>
    <s v="NO"/>
    <n v="-0.20511617344612137"/>
    <s v="NO"/>
    <x v="2987"/>
    <n v="39"/>
    <s v="ASALARIADO"/>
    <s v="36-45"/>
    <s v="2"/>
  </r>
  <r>
    <n v="4046"/>
    <s v="MUJER"/>
    <n v="1739889.52"/>
    <s v="ASALARIADO"/>
    <s v="SECTOR PUBLICO"/>
    <s v="SI"/>
    <s v="NO"/>
    <x v="0"/>
    <n v="38"/>
    <n v="1.3347229553994844"/>
    <s v="NO"/>
    <n v="-0.27569150352325889"/>
    <s v="NO"/>
    <x v="2988"/>
    <n v="38"/>
    <s v="ASALARIADO"/>
    <s v="36-45"/>
    <s v="4"/>
  </r>
  <r>
    <n v="4047"/>
    <s v="MUJER"/>
    <n v="4453.22"/>
    <s v="ASALARIADO"/>
    <s v="SECTOR PUBLICO"/>
    <s v="SI"/>
    <s v="NO"/>
    <x v="0"/>
    <n v="24"/>
    <n v="-0.80535694454110984"/>
    <s v="NO"/>
    <n v="-1.263746124603184"/>
    <s v="NO"/>
    <x v="2989"/>
    <n v="24"/>
    <s v="ASALARIADO"/>
    <s v="18-25"/>
    <s v="1"/>
  </r>
  <r>
    <n v="4048"/>
    <s v="HOMBRE"/>
    <n v="845279"/>
    <s v="ASALARIADO"/>
    <s v="SECTOR PRIVADO"/>
    <s v="SI"/>
    <s v="NO"/>
    <x v="0"/>
    <n v="41"/>
    <n v="0.23152026675720866"/>
    <s v="NO"/>
    <n v="-6.3965513291846368E-2"/>
    <s v="NO"/>
    <x v="2990"/>
    <n v="41"/>
    <s v="ASALARIADO"/>
    <s v="36-45"/>
    <s v="4"/>
  </r>
  <r>
    <n v="4049"/>
    <s v="MUJER"/>
    <n v="222000"/>
    <s v="ASALARIADO"/>
    <s v="SECTOR PRIVADO"/>
    <s v="SI"/>
    <s v="NO"/>
    <x v="0"/>
    <n v="61"/>
    <n v="-0.53708579498938125"/>
    <s v="NO"/>
    <n v="1.3475410882509038"/>
    <s v="NO"/>
    <x v="2991"/>
    <n v="61"/>
    <s v="ASALARIADO"/>
    <s v="56+"/>
    <s v="1"/>
  </r>
  <r>
    <n v="4050"/>
    <s v="HOMBRE"/>
    <n v="350672.26"/>
    <s v="ASALARIADO"/>
    <s v="SECTOR PRIVADO"/>
    <s v="SI"/>
    <s v="NO"/>
    <x v="0"/>
    <n v="34"/>
    <n v="-0.37841162336698864"/>
    <s v="NO"/>
    <n v="-0.55799282383180893"/>
    <s v="NO"/>
    <x v="2992"/>
    <n v="34"/>
    <s v="ASALARIADO"/>
    <s v="26-35"/>
    <s v="2"/>
  </r>
  <r>
    <n v="4051"/>
    <s v="HOMBRE"/>
    <n v="782348.4"/>
    <s v="ASALARIADO"/>
    <s v="SECTOR PRIVADO"/>
    <s v="SI"/>
    <s v="NO"/>
    <x v="0"/>
    <n v="27"/>
    <n v="0.1539164318303943"/>
    <s v="NO"/>
    <n v="-1.0520201343717714"/>
    <s v="NO"/>
    <x v="2993"/>
    <n v="27"/>
    <s v="ASALARIADO"/>
    <s v="26-35"/>
    <s v="4"/>
  </r>
  <r>
    <n v="4052"/>
    <s v="HOMBRE"/>
    <n v="278030"/>
    <s v="CONVENIOS ESPECIALES DE TRABAJADORES INDEPENDIENTES"/>
    <s v="SECTOR PRIVADO"/>
    <s v="SI"/>
    <s v="NO"/>
    <x v="0"/>
    <n v="57"/>
    <n v="-0.46799154082766331"/>
    <s v="NO"/>
    <n v="1.0652397679423538"/>
    <s v="NO"/>
    <x v="20"/>
    <n v="57"/>
    <s v="CONVENIOS ESPECIALES DE TRABAJADORES INDEPENDIENTES"/>
    <s v="56+"/>
    <s v="1"/>
  </r>
  <r>
    <n v="4053"/>
    <s v="MUJER"/>
    <n v="269309.07"/>
    <s v="ASALARIADO"/>
    <s v="SECTOR PUBLICO"/>
    <s v="SI"/>
    <s v="NO"/>
    <x v="0"/>
    <n v="28"/>
    <n v="-0.47874588946136937"/>
    <s v="NO"/>
    <n v="-0.98144480429463388"/>
    <s v="NO"/>
    <x v="2994"/>
    <n v="28"/>
    <s v="ASALARIADO"/>
    <s v="26-35"/>
    <s v="1"/>
  </r>
  <r>
    <n v="4054"/>
    <s v="MUJER"/>
    <n v="742483"/>
    <s v="TRABAJADOR INDEPENDIENTE"/>
    <s v="SECTOR PRIVADO"/>
    <s v="SI"/>
    <s v="NO"/>
    <x v="0"/>
    <n v="50"/>
    <n v="0.10475580217023805"/>
    <s v="NO"/>
    <n v="0.57121245740239113"/>
    <s v="NO"/>
    <x v="2610"/>
    <n v="50"/>
    <s v="TRABAJADOR INDEPENDIENTE"/>
    <s v="46-55"/>
    <s v="4"/>
  </r>
  <r>
    <n v="4055"/>
    <s v="HOMBRE"/>
    <n v="566297"/>
    <s v="TRABAJADOR INDEPENDIENTE"/>
    <s v="SECTOR PRIVADO"/>
    <s v="SI"/>
    <s v="NO"/>
    <x v="1"/>
    <n v="42"/>
    <n v="-0.11251066693089436"/>
    <s v="NO"/>
    <n v="6.6098167852911317E-3"/>
    <s v="NO"/>
    <x v="1513"/>
    <n v="42"/>
    <s v="TRABAJADOR INDEPENDIENTE"/>
    <s v="36-45"/>
    <s v="3"/>
  </r>
  <r>
    <n v="4056"/>
    <s v="HOMBRE"/>
    <n v="816719"/>
    <s v="ASALARIADO"/>
    <s v="SECTOR PUBLICO"/>
    <s v="SI"/>
    <s v="NO"/>
    <x v="0"/>
    <n v="56"/>
    <n v="0.1963010645644786"/>
    <s v="NO"/>
    <n v="0.99466443786521619"/>
    <s v="NO"/>
    <x v="2995"/>
    <n v="56"/>
    <s v="ASALARIADO"/>
    <s v="56+"/>
    <s v="4"/>
  </r>
  <r>
    <n v="4057"/>
    <s v="HOMBRE"/>
    <n v="818075.21"/>
    <s v="PENSIONADOS EN SU PROPIO SISTEMA"/>
    <s v="SECTOR PUBLICO"/>
    <s v="SI"/>
    <s v="NO"/>
    <x v="0"/>
    <n v="81"/>
    <n v="0.19797349573414949"/>
    <s v="NO"/>
    <n v="2.759047689793654"/>
    <s v="ATIPICO"/>
    <x v="2996"/>
    <n v="81"/>
    <s v="PENSIONADOS EN SU PROPIO SISTEMA"/>
    <s v="56+"/>
    <s v="4"/>
  </r>
  <r>
    <n v="4058"/>
    <s v="MUJER"/>
    <n v="312500"/>
    <s v="ASALARIADO"/>
    <s v="SECTOR PRIVADO"/>
    <s v="SI"/>
    <s v="NO"/>
    <x v="0"/>
    <n v="38"/>
    <n v="-0.4254843314584964"/>
    <s v="NO"/>
    <n v="-0.27569150352325889"/>
    <s v="NO"/>
    <x v="2997"/>
    <n v="38"/>
    <s v="ASALARIADO"/>
    <s v="36-45"/>
    <s v="2"/>
  </r>
  <r>
    <n v="4059"/>
    <s v="HOMBRE"/>
    <n v="278030"/>
    <s v="CONVENIOS ESPECIALES DE TRABAJADORES INDEPENDIENTES"/>
    <s v="SECTOR PRIVADO"/>
    <s v="SI"/>
    <s v="NO"/>
    <x v="0"/>
    <n v="32"/>
    <n v="-0.46799154082766331"/>
    <s v="NO"/>
    <n v="-0.69914348398608395"/>
    <s v="NO"/>
    <x v="20"/>
    <n v="32"/>
    <s v="CONVENIOS ESPECIALES DE TRABAJADORES INDEPENDIENTES"/>
    <s v="26-35"/>
    <s v="1"/>
  </r>
  <r>
    <n v="4060"/>
    <s v="HOMBRE"/>
    <n v="354060.87"/>
    <s v="ASALARIADO"/>
    <s v="SECTOR PRIVADO"/>
    <s v="SI"/>
    <s v="NO"/>
    <x v="0"/>
    <n v="36"/>
    <n v="-0.37423290695444289"/>
    <s v="NO"/>
    <n v="-0.41684216367753391"/>
    <s v="NO"/>
    <x v="2998"/>
    <n v="36"/>
    <s v="ASALARIADO"/>
    <s v="36-45"/>
    <s v="2"/>
  </r>
  <r>
    <n v="4061"/>
    <s v="HOMBRE"/>
    <n v="585035.6"/>
    <s v="ASALARIADO"/>
    <s v="SECTOR PUBLICO"/>
    <s v="SI"/>
    <s v="NO"/>
    <x v="0"/>
    <n v="31"/>
    <n v="-8.9402874836752508E-2"/>
    <s v="NO"/>
    <n v="-0.7697188140632214"/>
    <s v="NO"/>
    <x v="2999"/>
    <n v="31"/>
    <s v="ASALARIADO"/>
    <s v="26-35"/>
    <s v="3"/>
  </r>
  <r>
    <n v="4062"/>
    <s v="HOMBRE"/>
    <n v="120498.44"/>
    <s v="ASALARIADO"/>
    <s v="SECTOR PRIVADO"/>
    <s v="SI"/>
    <s v="NO"/>
    <x v="0"/>
    <n v="23"/>
    <n v="-0.66225400102991094"/>
    <s v="NO"/>
    <n v="-1.3343214546803215"/>
    <s v="NO"/>
    <x v="3000"/>
    <n v="23"/>
    <s v="ASALARIADO"/>
    <s v="18-25"/>
    <s v="1"/>
  </r>
  <r>
    <n v="4063"/>
    <s v="HOMBRE"/>
    <n v="728961.19"/>
    <s v="ASALARIADO"/>
    <s v="SECTOR PRIVADO"/>
    <s v="SI"/>
    <s v="NO"/>
    <x v="0"/>
    <n v="35"/>
    <n v="8.808117470519318E-2"/>
    <s v="NO"/>
    <n v="-0.48741749375467142"/>
    <s v="NO"/>
    <x v="3001"/>
    <n v="35"/>
    <s v="ASALARIADO"/>
    <s v="26-35"/>
    <s v="4"/>
  </r>
  <r>
    <n v="4064"/>
    <s v="HOMBRE"/>
    <n v="787001"/>
    <s v="ASALARIADO"/>
    <s v="SECTOR PRIVADO"/>
    <s v="SI"/>
    <s v="NO"/>
    <x v="0"/>
    <n v="39"/>
    <n v="0.15965385690469033"/>
    <s v="NO"/>
    <n v="-0.20511617344612137"/>
    <s v="NO"/>
    <x v="3002"/>
    <n v="39"/>
    <s v="ASALARIADO"/>
    <s v="36-45"/>
    <s v="4"/>
  </r>
  <r>
    <n v="4065"/>
    <s v="HOMBRE"/>
    <n v="589997"/>
    <s v="ASALARIADO"/>
    <s v="SECTOR PUBLICO"/>
    <s v="SI"/>
    <s v="NO"/>
    <x v="0"/>
    <n v="48"/>
    <n v="-8.328464830457423E-2"/>
    <s v="NO"/>
    <n v="0.43006179724811616"/>
    <s v="NO"/>
    <x v="3003"/>
    <n v="48"/>
    <s v="ASALARIADO"/>
    <s v="46-55"/>
    <s v="3"/>
  </r>
  <r>
    <n v="4066"/>
    <s v="MUJER"/>
    <n v="278031"/>
    <s v="TRABAJADOR INDEPENDIENTE"/>
    <s v="SECTOR PRIVADO"/>
    <s v="SI"/>
    <s v="NO"/>
    <x v="0"/>
    <n v="51"/>
    <n v="-0.46799030766232042"/>
    <s v="NO"/>
    <n v="0.64178778747952869"/>
    <s v="NO"/>
    <x v="980"/>
    <n v="51"/>
    <s v="TRABAJADOR INDEPENDIENTE"/>
    <s v="46-55"/>
    <s v="1"/>
  </r>
  <r>
    <n v="4067"/>
    <s v="HOMBRE"/>
    <n v="450368.88"/>
    <s v="ASALARIADO"/>
    <s v="SECTOR PRIVADO"/>
    <s v="SI"/>
    <s v="NO"/>
    <x v="0"/>
    <n v="26"/>
    <n v="-0.25546920678044183"/>
    <s v="NO"/>
    <n v="-1.1225954644489089"/>
    <s v="NO"/>
    <x v="3004"/>
    <n v="26"/>
    <s v="ASALARIADO"/>
    <s v="26-35"/>
    <s v="3"/>
  </r>
  <r>
    <n v="4068"/>
    <s v="HOMBRE"/>
    <n v="800000"/>
    <s v="ASALARIADO"/>
    <s v="SECTOR PRIVADO"/>
    <s v="SI"/>
    <s v="NO"/>
    <x v="0"/>
    <n v="26"/>
    <n v="0.17568377319682263"/>
    <s v="NO"/>
    <n v="-1.1225954644489089"/>
    <s v="NO"/>
    <x v="192"/>
    <n v="26"/>
    <s v="ASALARIADO"/>
    <s v="26-35"/>
    <s v="4"/>
  </r>
  <r>
    <n v="4069"/>
    <s v="HOMBRE"/>
    <n v="394263"/>
    <s v="TRABAJADOR INDEPENDIENTE"/>
    <s v="SECTOR PRIVADO"/>
    <s v="SI"/>
    <s v="SI"/>
    <x v="1"/>
    <n v="51"/>
    <n v="-0.32465703352837777"/>
    <s v="NO"/>
    <n v="0.64178778747952869"/>
    <s v="NO"/>
    <x v="3005"/>
    <n v="51"/>
    <s v="TRABAJADOR INDEPENDIENTE"/>
    <s v="46-55"/>
    <s v="2"/>
  </r>
  <r>
    <n v="4070"/>
    <s v="HOMBRE"/>
    <n v="145210"/>
    <s v="ASALARIADO"/>
    <s v="SECTOR PRIVADO"/>
    <s v="SI"/>
    <s v="NO"/>
    <x v="1"/>
    <n v="23"/>
    <n v="-0.63178056166934426"/>
    <s v="NO"/>
    <n v="-1.3343214546803215"/>
    <s v="NO"/>
    <x v="3006"/>
    <n v="23"/>
    <s v="ASALARIADO"/>
    <s v="18-25"/>
    <s v="1"/>
  </r>
  <r>
    <n v="4071"/>
    <s v="HOMBRE"/>
    <n v="381127"/>
    <s v="ASALARIADO"/>
    <s v="SECTOR PRIVADO"/>
    <s v="SI"/>
    <s v="NO"/>
    <x v="0"/>
    <n v="21"/>
    <n v="-0.34085589347248496"/>
    <s v="NO"/>
    <n v="-1.4754721148345964"/>
    <s v="NO"/>
    <x v="3007"/>
    <n v="21"/>
    <s v="ASALARIADO"/>
    <s v="18-25"/>
    <s v="2"/>
  </r>
  <r>
    <n v="4072"/>
    <s v="HOMBRE"/>
    <n v="674607.4"/>
    <s v="ASALARIADO"/>
    <s v="SECTOR PUBLICO"/>
    <s v="SI"/>
    <s v="NO"/>
    <x v="0"/>
    <n v="64"/>
    <n v="2.1053964622868692E-2"/>
    <s v="NO"/>
    <n v="1.5592670784823162"/>
    <s v="NO"/>
    <x v="3008"/>
    <n v="64"/>
    <s v="ASALARIADO"/>
    <s v="56+"/>
    <s v="3"/>
  </r>
  <r>
    <n v="4073"/>
    <s v="HOMBRE"/>
    <n v="60000"/>
    <s v="ASALARIADO"/>
    <s v="SECTOR PRIVADO"/>
    <s v="SI"/>
    <s v="NO"/>
    <x v="1"/>
    <n v="56"/>
    <n v="-0.73685858053637965"/>
    <s v="NO"/>
    <n v="0.99466443786521619"/>
    <s v="NO"/>
    <x v="1049"/>
    <n v="56"/>
    <s v="ASALARIADO"/>
    <s v="56+"/>
    <s v="1"/>
  </r>
  <r>
    <n v="4074"/>
    <s v="HOMBRE"/>
    <n v="278030"/>
    <s v="CONVENIOS ESPECIALES DE TRABAJADORES INDEPENDIENTES"/>
    <s v="SECTOR PRIVADO"/>
    <s v="SI"/>
    <s v="NO"/>
    <x v="0"/>
    <n v="62"/>
    <n v="-0.46799154082766331"/>
    <s v="NO"/>
    <n v="1.4181164183280413"/>
    <s v="NO"/>
    <x v="20"/>
    <n v="62"/>
    <s v="CONVENIOS ESPECIALES DE TRABAJADORES INDEPENDIENTES"/>
    <s v="56+"/>
    <s v="1"/>
  </r>
  <r>
    <n v="4075"/>
    <s v="HOMBRE"/>
    <n v="594092"/>
    <s v="TRABAJADOR INDEPENDIENTE"/>
    <s v="SECTOR PRIVADO"/>
    <s v="SI"/>
    <s v="NO"/>
    <x v="0"/>
    <n v="41"/>
    <n v="-7.8234836225469548E-2"/>
    <s v="NO"/>
    <n v="-6.3965513291846368E-2"/>
    <s v="NO"/>
    <x v="325"/>
    <n v="41"/>
    <s v="TRABAJADOR INDEPENDIENTE"/>
    <s v="36-45"/>
    <s v="3"/>
  </r>
  <r>
    <n v="4076"/>
    <s v="MUJER"/>
    <n v="438521"/>
    <s v="PENSIONADOS EN SU PROPIO SISTEMA"/>
    <s v="SECTOR PUBLICO"/>
    <s v="SI"/>
    <s v="NO"/>
    <x v="0"/>
    <n v="86"/>
    <n v="-0.27007960178307494"/>
    <s v="NO"/>
    <n v="3.1119243401793413"/>
    <s v="ATIPICO"/>
    <x v="3009"/>
    <n v="86"/>
    <s v="PENSIONADOS EN SU PROPIO SISTEMA"/>
    <s v="56+"/>
    <s v="3"/>
  </r>
  <r>
    <n v="4077"/>
    <s v="HOMBRE"/>
    <n v="527053.81999999995"/>
    <s v="ASALARIADO"/>
    <s v="SECTOR PRIVADO"/>
    <s v="SI"/>
    <s v="NO"/>
    <x v="0"/>
    <n v="40"/>
    <n v="-0.16090399645140216"/>
    <s v="NO"/>
    <n v="-0.13454084336898386"/>
    <s v="NO"/>
    <x v="3010"/>
    <n v="40"/>
    <s v="ASALARIADO"/>
    <s v="36-45"/>
    <s v="3"/>
  </r>
  <r>
    <n v="4078"/>
    <s v="MUJER"/>
    <n v="528600.52"/>
    <s v="ASALARIADO"/>
    <s v="SECTOR PRIVADO"/>
    <s v="SI"/>
    <s v="NO"/>
    <x v="0"/>
    <n v="59"/>
    <n v="-0.15899665961556539"/>
    <s v="NO"/>
    <n v="1.2063904280966287"/>
    <s v="NO"/>
    <x v="3011"/>
    <n v="59"/>
    <s v="ASALARIADO"/>
    <s v="56+"/>
    <s v="3"/>
  </r>
  <r>
    <n v="4079"/>
    <s v="MUJER"/>
    <n v="447030.7"/>
    <s v="ASALARIADO"/>
    <s v="SECTOR PUBLICO"/>
    <s v="SI"/>
    <s v="NO"/>
    <x v="0"/>
    <n v="29"/>
    <n v="-0.25958573466474599"/>
    <s v="NO"/>
    <n v="-0.91086947421749642"/>
    <s v="NO"/>
    <x v="3012"/>
    <n v="29"/>
    <s v="ASALARIADO"/>
    <s v="26-35"/>
    <s v="3"/>
  </r>
  <r>
    <n v="4080"/>
    <s v="HOMBRE"/>
    <n v="67307.199999999997"/>
    <s v="ASALARIADO"/>
    <s v="SECTOR PRIVADO"/>
    <s v="SI"/>
    <s v="NO"/>
    <x v="0"/>
    <n v="33"/>
    <n v="-0.7278475947428672"/>
    <s v="NO"/>
    <n v="-0.62856815390894638"/>
    <s v="NO"/>
    <x v="3013"/>
    <n v="33"/>
    <s v="ASALARIADO"/>
    <s v="26-35"/>
    <s v="1"/>
  </r>
  <r>
    <n v="4081"/>
    <s v="MUJER"/>
    <n v="2849858.1"/>
    <s v="ASALARIADO"/>
    <s v="SECTOR PUBLICO"/>
    <s v="SI"/>
    <s v="NO"/>
    <x v="0"/>
    <n v="58"/>
    <n v="2.7034977399442144"/>
    <s v="ATIPICO"/>
    <n v="1.1358150980194912"/>
    <s v="NO"/>
    <x v="3014"/>
    <n v="58"/>
    <s v="ASALARIADO"/>
    <s v="56+"/>
    <s v="4"/>
  </r>
  <r>
    <n v="4082"/>
    <s v="HOMBRE"/>
    <n v="701516.48"/>
    <s v="ASALARIADO"/>
    <s v="SECTOR PRIVADO"/>
    <s v="SI"/>
    <s v="NO"/>
    <x v="0"/>
    <n v="38"/>
    <n v="5.4237309487726801E-2"/>
    <s v="NO"/>
    <n v="-0.27569150352325889"/>
    <s v="NO"/>
    <x v="3015"/>
    <n v="38"/>
    <s v="ASALARIADO"/>
    <s v="36-45"/>
    <s v="4"/>
  </r>
  <r>
    <n v="4083"/>
    <s v="HOMBRE"/>
    <n v="278030"/>
    <s v="CONVENIOS ESPECIALES DE TRABAJADORES INDEPENDIENTES"/>
    <s v="SECTOR PRIVADO"/>
    <s v="SI"/>
    <s v="NO"/>
    <x v="0"/>
    <n v="49"/>
    <n v="-0.46799154082766331"/>
    <s v="NO"/>
    <n v="0.50063712732525367"/>
    <s v="NO"/>
    <x v="20"/>
    <n v="49"/>
    <s v="CONVENIOS ESPECIALES DE TRABAJADORES INDEPENDIENTES"/>
    <s v="46-55"/>
    <s v="1"/>
  </r>
  <r>
    <n v="4084"/>
    <s v="HOMBRE"/>
    <n v="114590"/>
    <s v="ASALARIADO"/>
    <s v="SECTOR PRIVADO"/>
    <s v="SI"/>
    <s v="NO"/>
    <x v="0"/>
    <n v="40"/>
    <n v="-0.66954008446841273"/>
    <s v="NO"/>
    <n v="-0.13454084336898386"/>
    <s v="NO"/>
    <x v="3016"/>
    <n v="40"/>
    <s v="ASALARIADO"/>
    <s v="36-45"/>
    <s v="1"/>
  </r>
  <r>
    <n v="4085"/>
    <s v="MUJER"/>
    <n v="586357"/>
    <s v="PENSIONADOS EN SU PROPIO SISTEMA"/>
    <s v="SECTOR PUBLICO"/>
    <s v="SI"/>
    <s v="NO"/>
    <x v="0"/>
    <n v="87"/>
    <n v="-8.7773370152667271E-2"/>
    <s v="NO"/>
    <n v="3.1824996702564787"/>
    <s v="ATIPICO"/>
    <x v="3017"/>
    <n v="87"/>
    <s v="PENSIONADOS EN SU PROPIO SISTEMA"/>
    <s v="56+"/>
    <s v="3"/>
  </r>
  <r>
    <n v="4086"/>
    <s v="MUJER"/>
    <n v="41860.550000000003"/>
    <s v="ASALARIADO"/>
    <s v="SECTOR PRIVADO"/>
    <s v="SI"/>
    <s v="SI"/>
    <x v="0"/>
    <n v="39"/>
    <n v="-0.75922752161533325"/>
    <s v="NO"/>
    <n v="-0.20511617344612137"/>
    <s v="NO"/>
    <x v="3018"/>
    <n v="39"/>
    <s v="ASALARIADO"/>
    <s v="36-45"/>
    <s v="1"/>
  </r>
  <r>
    <n v="4087"/>
    <s v="HOMBRE"/>
    <n v="385000"/>
    <s v="ASALARIADO"/>
    <s v="SECTOR PRIVADO"/>
    <s v="SI"/>
    <s v="NO"/>
    <x v="0"/>
    <n v="46"/>
    <n v="-0.33607984409950026"/>
    <s v="NO"/>
    <n v="0.28891113709384114"/>
    <s v="NO"/>
    <x v="936"/>
    <n v="46"/>
    <s v="ASALARIADO"/>
    <s v="46-55"/>
    <s v="2"/>
  </r>
  <r>
    <n v="4088"/>
    <s v="HOMBRE"/>
    <n v="373320"/>
    <s v="ASALARIADO"/>
    <s v="SECTOR PRIVADO"/>
    <s v="SI"/>
    <s v="NO"/>
    <x v="0"/>
    <n v="47"/>
    <n v="-0.35048321530437027"/>
    <s v="NO"/>
    <n v="0.35948646717097865"/>
    <s v="NO"/>
    <x v="3019"/>
    <n v="47"/>
    <s v="ASALARIADO"/>
    <s v="46-55"/>
    <s v="2"/>
  </r>
  <r>
    <n v="4089"/>
    <s v="HOMBRE"/>
    <n v="356455"/>
    <s v="TRABAJADOR INDEPENDIENTE"/>
    <s v="SECTOR PRIVADO"/>
    <s v="SI"/>
    <s v="NO"/>
    <x v="1"/>
    <n v="50"/>
    <n v="-0.37128054881208711"/>
    <s v="NO"/>
    <n v="0.57121245740239113"/>
    <s v="NO"/>
    <x v="301"/>
    <n v="50"/>
    <s v="TRABAJADOR INDEPENDIENTE"/>
    <s v="46-55"/>
    <s v="2"/>
  </r>
  <r>
    <n v="4090"/>
    <s v="MUJER"/>
    <n v="383932.5"/>
    <s v="ASALARIADO"/>
    <s v="SECTOR PRIVADO"/>
    <s v="SI"/>
    <s v="NO"/>
    <x v="0"/>
    <n v="27"/>
    <n v="-0.33739624810302754"/>
    <s v="NO"/>
    <n v="-1.0520201343717714"/>
    <s v="NO"/>
    <x v="3020"/>
    <n v="27"/>
    <s v="ASALARIADO"/>
    <s v="26-35"/>
    <s v="2"/>
  </r>
  <r>
    <n v="4091"/>
    <s v="MUJER"/>
    <n v="432394.93"/>
    <s v="ASALARIADO"/>
    <s v="SECTOR PRIVADO"/>
    <s v="SI"/>
    <s v="NO"/>
    <x v="0"/>
    <n v="25"/>
    <n v="-0.27763405899514843"/>
    <s v="NO"/>
    <n v="-1.1931707945260464"/>
    <s v="NO"/>
    <x v="3021"/>
    <n v="25"/>
    <s v="ASALARIADO"/>
    <s v="18-25"/>
    <s v="3"/>
  </r>
  <r>
    <n v="4092"/>
    <s v="MUJER"/>
    <n v="347675"/>
    <s v="ASALARIADO"/>
    <s v="SECTOR PRIVADO"/>
    <s v="SI"/>
    <s v="NO"/>
    <x v="0"/>
    <n v="36"/>
    <n v="-0.38210774052259727"/>
    <s v="NO"/>
    <n v="-0.41684216367753391"/>
    <s v="NO"/>
    <x v="3022"/>
    <n v="36"/>
    <s v="ASALARIADO"/>
    <s v="36-45"/>
    <s v="2"/>
  </r>
  <r>
    <n v="4093"/>
    <s v="MUJER"/>
    <n v="297045"/>
    <s v="ASEGURADO VOLUNTARIO"/>
    <s v="SECTOR PRIVADO"/>
    <s v="SI"/>
    <s v="SI"/>
    <x v="0"/>
    <n v="39"/>
    <n v="-0.44454290183274864"/>
    <s v="NO"/>
    <n v="-0.20511617344612137"/>
    <s v="NO"/>
    <x v="166"/>
    <n v="39"/>
    <s v="ASEGURADO VOLUNTARIO"/>
    <s v="36-45"/>
    <s v="1"/>
  </r>
  <r>
    <n v="4094"/>
    <s v="HOMBRE"/>
    <n v="305704"/>
    <s v="ASEGURADO VOLUNTARIO"/>
    <s v="SECTOR PRIVADO"/>
    <s v="SI"/>
    <s v="NO"/>
    <x v="0"/>
    <n v="34"/>
    <n v="-0.43386492312872732"/>
    <s v="NO"/>
    <n v="-0.55799282383180893"/>
    <s v="NO"/>
    <x v="543"/>
    <n v="34"/>
    <s v="ASEGURADO VOLUNTARIO"/>
    <s v="26-35"/>
    <s v="2"/>
  </r>
  <r>
    <n v="4095"/>
    <s v="HOMBRE"/>
    <n v="2586422"/>
    <s v="ASALARIADO"/>
    <s v="SECTOR PUBLICO"/>
    <s v="SI"/>
    <s v="NO"/>
    <x v="0"/>
    <n v="43"/>
    <n v="2.3786374713600318"/>
    <s v="ATIPICO"/>
    <n v="7.7185146862428639E-2"/>
    <s v="NO"/>
    <x v="3023"/>
    <n v="43"/>
    <s v="ASALARIADO"/>
    <s v="36-45"/>
    <s v="4"/>
  </r>
  <r>
    <n v="4096"/>
    <s v="HOMBRE"/>
    <n v="106000"/>
    <s v="ASALARIADO"/>
    <s v="SECTOR PRIVADO"/>
    <s v="SI"/>
    <s v="NO"/>
    <x v="0"/>
    <n v="22"/>
    <n v="-0.68013297476377521"/>
    <s v="NO"/>
    <n v="-1.4048967847574589"/>
    <s v="NO"/>
    <x v="3024"/>
    <n v="22"/>
    <s v="ASALARIADO"/>
    <s v="18-25"/>
    <s v="1"/>
  </r>
  <r>
    <n v="4097"/>
    <s v="MUJER"/>
    <n v="201666.67"/>
    <s v="ASALARIADO"/>
    <s v="SECTOR PRIVADO"/>
    <s v="SI"/>
    <s v="SI"/>
    <x v="0"/>
    <n v="49"/>
    <n v="-0.56216015285077847"/>
    <s v="NO"/>
    <n v="0.50063712732525367"/>
    <s v="NO"/>
    <x v="3025"/>
    <n v="49"/>
    <s v="ASALARIADO"/>
    <s v="46-55"/>
    <s v="1"/>
  </r>
  <r>
    <n v="4098"/>
    <s v="MUJER"/>
    <n v="523886"/>
    <s v="TRABAJADOR INDEPENDIENTE"/>
    <s v="SECTOR PRIVADO"/>
    <s v="SI"/>
    <s v="NO"/>
    <x v="0"/>
    <n v="23"/>
    <n v="-0.16481044228789279"/>
    <s v="NO"/>
    <n v="-1.3343214546803215"/>
    <s v="NO"/>
    <x v="3026"/>
    <n v="23"/>
    <s v="TRABAJADOR INDEPENDIENTE"/>
    <s v="18-25"/>
    <s v="3"/>
  </r>
  <r>
    <n v="4099"/>
    <s v="MUJER"/>
    <n v="329720"/>
    <s v="ASEGURADO VOLUNTARIO"/>
    <s v="SECTOR PRIVADO"/>
    <s v="SI"/>
    <s v="SI"/>
    <x v="0"/>
    <n v="64"/>
    <n v="-0.40424922425405624"/>
    <s v="NO"/>
    <n v="1.5592670784823162"/>
    <s v="NO"/>
    <x v="3027"/>
    <n v="64"/>
    <s v="ASEGURADO VOLUNTARIO"/>
    <s v="56+"/>
    <s v="2"/>
  </r>
  <r>
    <n v="4100"/>
    <s v="HOMBRE"/>
    <n v="623672"/>
    <s v="ASALARIADO"/>
    <s v="SECTOR PRIVADO"/>
    <s v="SI"/>
    <s v="NO"/>
    <x v="0"/>
    <n v="51"/>
    <n v="-4.1757805382999107E-2"/>
    <s v="NO"/>
    <n v="0.64178778747952869"/>
    <s v="NO"/>
    <x v="3028"/>
    <n v="51"/>
    <s v="ASALARIADO"/>
    <s v="46-55"/>
    <s v="3"/>
  </r>
  <r>
    <n v="4101"/>
    <s v="MUJER"/>
    <n v="2389642.9"/>
    <s v="PENSIONADOS EN SU PROPIO SISTEMA"/>
    <s v="SECTOR PUBLICO"/>
    <s v="SI"/>
    <s v="NO"/>
    <x v="0"/>
    <n v="85"/>
    <n v="2.1359763050363814"/>
    <s v="ATIPICO"/>
    <n v="3.0413490101022038"/>
    <s v="ATIPICO"/>
    <x v="3029"/>
    <n v="85"/>
    <s v="PENSIONADOS EN SU PROPIO SISTEMA"/>
    <s v="56+"/>
    <s v="4"/>
  </r>
  <r>
    <n v="4102"/>
    <s v="HOMBRE"/>
    <n v="322916.59999999998"/>
    <s v="ASALARIADO"/>
    <s v="SECTOR PRIVADO"/>
    <s v="SI"/>
    <s v="NO"/>
    <x v="1"/>
    <n v="39"/>
    <n v="-0.41263894134782447"/>
    <s v="NO"/>
    <n v="-0.20511617344612137"/>
    <s v="NO"/>
    <x v="3030"/>
    <n v="39"/>
    <s v="ASALARIADO"/>
    <s v="36-45"/>
    <s v="2"/>
  </r>
  <r>
    <n v="4103"/>
    <s v="MUJER"/>
    <n v="299206"/>
    <s v="ASALARIADO"/>
    <s v="SECTOR PRIVADO"/>
    <s v="SI"/>
    <s v="NO"/>
    <x v="0"/>
    <n v="39"/>
    <n v="-0.44187803152677912"/>
    <s v="NO"/>
    <n v="-0.20511617344612137"/>
    <s v="NO"/>
    <x v="3031"/>
    <n v="39"/>
    <s v="ASALARIADO"/>
    <s v="36-45"/>
    <s v="1"/>
  </r>
  <r>
    <n v="4104"/>
    <s v="HOMBRE"/>
    <n v="445761.76"/>
    <s v="ASALARIADO"/>
    <s v="SECTOR PRIVADO"/>
    <s v="SI"/>
    <s v="NO"/>
    <x v="0"/>
    <n v="30"/>
    <n v="-0.2611505474949436"/>
    <s v="NO"/>
    <n v="-0.84029414414035897"/>
    <s v="NO"/>
    <x v="3032"/>
    <n v="30"/>
    <s v="ASALARIADO"/>
    <s v="26-35"/>
    <s v="3"/>
  </r>
  <r>
    <n v="4105"/>
    <s v="HOMBRE"/>
    <n v="297046"/>
    <s v="ASEGURADO VOLUNTARIO"/>
    <s v="SECTOR PRIVADO"/>
    <s v="SI"/>
    <s v="NO"/>
    <x v="0"/>
    <n v="61"/>
    <n v="-0.44454166866740574"/>
    <s v="NO"/>
    <n v="1.3475410882509038"/>
    <s v="NO"/>
    <x v="31"/>
    <n v="61"/>
    <s v="ASEGURADO VOLUNTARIO"/>
    <s v="56+"/>
    <s v="1"/>
  </r>
  <r>
    <n v="4106"/>
    <s v="MUJER"/>
    <n v="390833.33"/>
    <s v="ASALARIADO"/>
    <s v="SECTOR PRIVADO"/>
    <s v="SI"/>
    <s v="NO"/>
    <x v="0"/>
    <n v="41"/>
    <n v="-0.32888638370990225"/>
    <s v="NO"/>
    <n v="-6.3965513291846368E-2"/>
    <s v="NO"/>
    <x v="3033"/>
    <n v="41"/>
    <s v="ASALARIADO"/>
    <s v="36-45"/>
    <s v="2"/>
  </r>
  <r>
    <n v="4107"/>
    <s v="MUJER"/>
    <n v="29700"/>
    <s v="ASALARIADO"/>
    <s v="SECTOR PRIVADO"/>
    <s v="SI"/>
    <s v="NO"/>
    <x v="0"/>
    <n v="29"/>
    <n v="-0.77422349042572558"/>
    <s v="NO"/>
    <n v="-0.91086947421749642"/>
    <s v="NO"/>
    <x v="3034"/>
    <n v="29"/>
    <s v="ASALARIADO"/>
    <s v="26-35"/>
    <s v="1"/>
  </r>
  <r>
    <n v="4108"/>
    <s v="MUJER"/>
    <n v="1186398.1599999999"/>
    <s v="ASALARIADO"/>
    <s v="SECTOR PRIVADO"/>
    <s v="SI"/>
    <s v="NO"/>
    <x v="0"/>
    <n v="41"/>
    <n v="0.65217659266246919"/>
    <s v="NO"/>
    <n v="-6.3965513291846368E-2"/>
    <s v="NO"/>
    <x v="3035"/>
    <n v="41"/>
    <s v="ASALARIADO"/>
    <s v="36-45"/>
    <s v="4"/>
  </r>
  <r>
    <n v="4109"/>
    <s v="MUJER"/>
    <n v="839613"/>
    <s v="ASALARIADO"/>
    <s v="SECTOR PRIVADO"/>
    <s v="SI"/>
    <s v="SI"/>
    <x v="0"/>
    <n v="29"/>
    <n v="0.22453315192443526"/>
    <s v="NO"/>
    <n v="-0.91086947421749642"/>
    <s v="NO"/>
    <x v="3036"/>
    <n v="29"/>
    <s v="ASALARIADO"/>
    <s v="26-35"/>
    <s v="4"/>
  </r>
  <r>
    <n v="4110"/>
    <s v="MUJER"/>
    <n v="1125420"/>
    <s v="ASALARIADO"/>
    <s v="SECTOR PUBLICO"/>
    <s v="SI"/>
    <s v="NO"/>
    <x v="1"/>
    <n v="29"/>
    <n v="0.57698043907771279"/>
    <s v="NO"/>
    <n v="-0.91086947421749642"/>
    <s v="NO"/>
    <x v="3037"/>
    <n v="29"/>
    <s v="ASALARIADO"/>
    <s v="26-35"/>
    <s v="4"/>
  </r>
  <r>
    <n v="4111"/>
    <s v="MUJER"/>
    <n v="432600"/>
    <s v="ASALARIADO"/>
    <s v="SECTOR PRIVADO"/>
    <s v="SI"/>
    <s v="NO"/>
    <x v="1"/>
    <n v="59"/>
    <n v="-0.27738117377828347"/>
    <s v="NO"/>
    <n v="1.2063904280966287"/>
    <s v="NO"/>
    <x v="3038"/>
    <n v="59"/>
    <s v="ASALARIADO"/>
    <s v="56+"/>
    <s v="3"/>
  </r>
  <r>
    <n v="4112"/>
    <s v="HOMBRE"/>
    <n v="403983"/>
    <s v="TRABAJADOR INDEPENDIENTE"/>
    <s v="SECTOR PRIVADO"/>
    <s v="SI"/>
    <s v="NO"/>
    <x v="0"/>
    <n v="53"/>
    <n v="-0.31267066639555785"/>
    <s v="NO"/>
    <n v="0.78293844763380371"/>
    <s v="NO"/>
    <x v="239"/>
    <n v="53"/>
    <s v="TRABAJADOR INDEPENDIENTE"/>
    <s v="46-55"/>
    <s v="2"/>
  </r>
  <r>
    <n v="4113"/>
    <s v="MUJER"/>
    <n v="340000"/>
    <s v="ASALARIADO"/>
    <s v="SECTOR PRIVADO"/>
    <s v="SI"/>
    <s v="NO"/>
    <x v="1"/>
    <n v="43"/>
    <n v="-0.39157228452922199"/>
    <s v="NO"/>
    <n v="7.7185146862428639E-2"/>
    <s v="NO"/>
    <x v="1385"/>
    <n v="43"/>
    <s v="ASALARIADO"/>
    <s v="36-45"/>
    <s v="2"/>
  </r>
  <r>
    <n v="4114"/>
    <s v="MUJER"/>
    <n v="1221960.4099999999"/>
    <s v="ASALARIADO"/>
    <s v="SECTOR PUBLICO"/>
    <s v="SI"/>
    <s v="NO"/>
    <x v="0"/>
    <n v="42"/>
    <n v="0.69603072687739964"/>
    <s v="NO"/>
    <n v="6.6098167852911317E-3"/>
    <s v="NO"/>
    <x v="3039"/>
    <n v="42"/>
    <s v="ASALARIADO"/>
    <s v="36-45"/>
    <s v="4"/>
  </r>
  <r>
    <n v="4115"/>
    <s v="MUJER"/>
    <n v="399934"/>
    <s v="ASALARIADO"/>
    <s v="SECTOR PUBLICO"/>
    <s v="SI"/>
    <s v="NO"/>
    <x v="1"/>
    <n v="36"/>
    <n v="-0.31766375286888993"/>
    <s v="NO"/>
    <n v="-0.41684216367753391"/>
    <s v="NO"/>
    <x v="3040"/>
    <n v="36"/>
    <s v="ASALARIADO"/>
    <s v="36-45"/>
    <s v="2"/>
  </r>
  <r>
    <n v="4116"/>
    <s v="HOMBRE"/>
    <n v="205570"/>
    <s v="ASALARIADO"/>
    <s v="SECTOR PRIVADO"/>
    <s v="SI"/>
    <s v="NO"/>
    <x v="0"/>
    <n v="38"/>
    <n v="-0.55734670157294419"/>
    <s v="NO"/>
    <n v="-0.27569150352325889"/>
    <s v="NO"/>
    <x v="3041"/>
    <n v="38"/>
    <s v="ASALARIADO"/>
    <s v="36-45"/>
    <s v="1"/>
  </r>
  <r>
    <n v="4117"/>
    <s v="MUJER"/>
    <n v="300018"/>
    <s v="ASEGURADO VOLUNTARIO"/>
    <s v="SECTOR PRIVADO"/>
    <s v="SI"/>
    <s v="NO"/>
    <x v="0"/>
    <n v="34"/>
    <n v="-0.44087670126835837"/>
    <s v="NO"/>
    <n v="-0.55799282383180893"/>
    <s v="NO"/>
    <x v="93"/>
    <n v="34"/>
    <s v="ASEGURADO VOLUNTARIO"/>
    <s v="26-35"/>
    <s v="2"/>
  </r>
  <r>
    <n v="4118"/>
    <s v="MUJER"/>
    <n v="386161"/>
    <s v="TRABAJADOR INDEPENDIENTE"/>
    <s v="SECTOR PRIVADO"/>
    <s v="SI"/>
    <s v="NO"/>
    <x v="1"/>
    <n v="47"/>
    <n v="-0.33464813913641345"/>
    <s v="NO"/>
    <n v="0.35948646717097865"/>
    <s v="NO"/>
    <x v="55"/>
    <n v="47"/>
    <s v="TRABAJADOR INDEPENDIENTE"/>
    <s v="46-55"/>
    <s v="2"/>
  </r>
  <r>
    <n v="4119"/>
    <s v="HOMBRE"/>
    <n v="144000"/>
    <s v="ASALARIADO"/>
    <s v="SECTOR PRIVADO"/>
    <s v="SI"/>
    <s v="NO"/>
    <x v="0"/>
    <n v="35"/>
    <n v="-0.6332726917342324"/>
    <s v="NO"/>
    <n v="-0.48741749375467142"/>
    <s v="NO"/>
    <x v="335"/>
    <n v="35"/>
    <s v="ASALARIADO"/>
    <s v="26-35"/>
    <s v="1"/>
  </r>
  <r>
    <n v="4120"/>
    <s v="HOMBRE"/>
    <n v="394526"/>
    <s v="TRABAJADOR INDEPENDIENTE"/>
    <s v="SECTOR PRIVADO"/>
    <s v="SI"/>
    <s v="NO"/>
    <x v="1"/>
    <n v="48"/>
    <n v="-0.32433271104319961"/>
    <s v="NO"/>
    <n v="0.43006179724811616"/>
    <s v="NO"/>
    <x v="3042"/>
    <n v="48"/>
    <s v="TRABAJADOR INDEPENDIENTE"/>
    <s v="46-55"/>
    <s v="2"/>
  </r>
  <r>
    <n v="4121"/>
    <s v="MUJER"/>
    <n v="540083"/>
    <s v="TRABAJADOR INDEPENDIENTE"/>
    <s v="SECTOR PRIVADO"/>
    <s v="SI"/>
    <s v="NO"/>
    <x v="1"/>
    <n v="41"/>
    <n v="-0.1448368632292216"/>
    <s v="NO"/>
    <n v="-6.3965513291846368E-2"/>
    <s v="NO"/>
    <x v="778"/>
    <n v="41"/>
    <s v="TRABAJADOR INDEPENDIENTE"/>
    <s v="36-45"/>
    <s v="3"/>
  </r>
  <r>
    <n v="4122"/>
    <s v="HOMBRE"/>
    <n v="280000"/>
    <s v="ASALARIADO"/>
    <s v="SECTOR PRIVADO"/>
    <s v="SI"/>
    <s v="SI"/>
    <x v="0"/>
    <n v="26"/>
    <n v="-0.46556220510218438"/>
    <s v="NO"/>
    <n v="-1.1225954644489089"/>
    <s v="NO"/>
    <x v="327"/>
    <n v="26"/>
    <s v="ASALARIADO"/>
    <s v="26-35"/>
    <s v="1"/>
  </r>
  <r>
    <n v="4123"/>
    <s v="HOMBRE"/>
    <n v="350000"/>
    <s v="ASALARIADO"/>
    <s v="SECTOR PRIVADO"/>
    <s v="SI"/>
    <s v="NO"/>
    <x v="0"/>
    <n v="25"/>
    <n v="-0.37924063110039496"/>
    <s v="NO"/>
    <n v="-1.1931707945260464"/>
    <s v="NO"/>
    <x v="236"/>
    <n v="25"/>
    <s v="ASALARIADO"/>
    <s v="18-25"/>
    <s v="2"/>
  </r>
  <r>
    <n v="4124"/>
    <s v="MUJER"/>
    <n v="382000"/>
    <s v="ASALARIADO"/>
    <s v="SECTOR PRIVADO"/>
    <s v="SI"/>
    <s v="NO"/>
    <x v="0"/>
    <n v="20"/>
    <n v="-0.33977934012814837"/>
    <s v="NO"/>
    <n v="-1.5460474449117341"/>
    <s v="NO"/>
    <x v="3043"/>
    <n v="20"/>
    <s v="ASALARIADO"/>
    <s v="18-25"/>
    <s v="2"/>
  </r>
  <r>
    <n v="4125"/>
    <s v="HOMBRE"/>
    <n v="933124"/>
    <s v="TRABAJADOR INDEPENDIENTE"/>
    <s v="SECTOR PRIVADO"/>
    <s v="SI"/>
    <s v="NO"/>
    <x v="0"/>
    <n v="49"/>
    <n v="0.33984767630273999"/>
    <s v="NO"/>
    <n v="0.50063712732525367"/>
    <s v="NO"/>
    <x v="3044"/>
    <n v="49"/>
    <s v="TRABAJADOR INDEPENDIENTE"/>
    <s v="46-55"/>
    <s v="4"/>
  </r>
  <r>
    <n v="4126"/>
    <s v="MUJER"/>
    <n v="865457.02"/>
    <s v="ASALARIADO"/>
    <s v="SECTOR PUBLICO"/>
    <s v="SI"/>
    <s v="NO"/>
    <x v="0"/>
    <n v="42"/>
    <n v="0.25640310170920277"/>
    <s v="NO"/>
    <n v="6.6098167852911317E-3"/>
    <s v="NO"/>
    <x v="3045"/>
    <n v="42"/>
    <s v="ASALARIADO"/>
    <s v="36-45"/>
    <s v="4"/>
  </r>
  <r>
    <n v="4127"/>
    <s v="MUJER"/>
    <n v="399967"/>
    <s v="PENSIONADOS EN SU PROPIO SISTEMA"/>
    <s v="SECTOR PUBLICO"/>
    <s v="SI"/>
    <s v="NO"/>
    <x v="0"/>
    <n v="82"/>
    <n v="-0.31762305841257482"/>
    <s v="NO"/>
    <n v="2.8296230198707915"/>
    <s v="ATIPICO"/>
    <x v="3046"/>
    <n v="82"/>
    <s v="PENSIONADOS EN SU PROPIO SISTEMA"/>
    <s v="56+"/>
    <s v="2"/>
  </r>
  <r>
    <n v="4128"/>
    <s v="HOMBRE"/>
    <n v="436800"/>
    <s v="ASALARIADO"/>
    <s v="SECTOR PRIVADO"/>
    <s v="SI"/>
    <s v="NO"/>
    <x v="0"/>
    <n v="53"/>
    <n v="-0.27220187933817608"/>
    <s v="NO"/>
    <n v="0.78293844763380371"/>
    <s v="NO"/>
    <x v="3047"/>
    <n v="53"/>
    <s v="ASALARIADO"/>
    <s v="46-55"/>
    <s v="3"/>
  </r>
  <r>
    <n v="4129"/>
    <s v="HOMBRE"/>
    <n v="437896"/>
    <s v="TRABAJADOR INDEPENDIENTE"/>
    <s v="SECTOR PRIVADO"/>
    <s v="SI"/>
    <s v="NO"/>
    <x v="0"/>
    <n v="39"/>
    <n v="-0.27085033012237664"/>
    <s v="NO"/>
    <n v="-0.20511617344612137"/>
    <s v="NO"/>
    <x v="3048"/>
    <n v="39"/>
    <s v="TRABAJADOR INDEPENDIENTE"/>
    <s v="36-45"/>
    <s v="3"/>
  </r>
  <r>
    <n v="4130"/>
    <s v="HOMBRE"/>
    <n v="297046"/>
    <s v="TRABAJADOR INDEPENDIENTE"/>
    <s v="SECTOR PRIVADO"/>
    <s v="SI"/>
    <s v="NO"/>
    <x v="0"/>
    <n v="54"/>
    <n v="-0.44454166866740574"/>
    <s v="NO"/>
    <n v="0.85351377771094117"/>
    <s v="NO"/>
    <x v="31"/>
    <n v="54"/>
    <s v="TRABAJADOR INDEPENDIENTE"/>
    <s v="46-55"/>
    <s v="1"/>
  </r>
  <r>
    <n v="4131"/>
    <s v="MUJER"/>
    <n v="720408.6"/>
    <s v="ASALARIADO"/>
    <s v="SECTOR PUBLICO"/>
    <s v="SI"/>
    <s v="NO"/>
    <x v="0"/>
    <n v="45"/>
    <n v="7.7534417125308022E-2"/>
    <s v="NO"/>
    <n v="0.21833580701670366"/>
    <s v="NO"/>
    <x v="3049"/>
    <n v="45"/>
    <s v="ASALARIADO"/>
    <s v="36-45"/>
    <s v="4"/>
  </r>
  <r>
    <n v="4132"/>
    <s v="HOMBRE"/>
    <n v="301184"/>
    <s v="ASALARIADO"/>
    <s v="SECTOR PRIVADO"/>
    <s v="SI"/>
    <s v="NO"/>
    <x v="0"/>
    <n v="46"/>
    <n v="-0.43943883047855714"/>
    <s v="NO"/>
    <n v="0.28891113709384114"/>
    <s v="NO"/>
    <x v="3050"/>
    <n v="46"/>
    <s v="ASALARIADO"/>
    <s v="46-55"/>
    <s v="2"/>
  </r>
  <r>
    <n v="4133"/>
    <s v="HOMBRE"/>
    <n v="230000"/>
    <s v="ASALARIADO"/>
    <s v="SECTOR PRIVADO"/>
    <s v="SI"/>
    <s v="NO"/>
    <x v="1"/>
    <n v="60"/>
    <n v="-0.52722047224631963"/>
    <s v="NO"/>
    <n v="1.2769657581737661"/>
    <s v="NO"/>
    <x v="3051"/>
    <n v="60"/>
    <s v="ASALARIADO"/>
    <s v="56+"/>
    <s v="1"/>
  </r>
  <r>
    <n v="4134"/>
    <s v="MUJER"/>
    <n v="639148"/>
    <s v="TRABAJADOR INDEPENDIENTE"/>
    <s v="SECTOR PRIVADO"/>
    <s v="SI"/>
    <s v="NO"/>
    <x v="0"/>
    <n v="60"/>
    <n v="-2.2673338536546354E-2"/>
    <s v="NO"/>
    <n v="1.2769657581737661"/>
    <s v="NO"/>
    <x v="191"/>
    <n v="60"/>
    <s v="TRABAJADOR INDEPENDIENTE"/>
    <s v="56+"/>
    <s v="3"/>
  </r>
  <r>
    <n v="4135"/>
    <s v="MUJER"/>
    <n v="470713.7"/>
    <s v="ASALARIADO"/>
    <s v="SECTOR PRIVADO"/>
    <s v="SI"/>
    <s v="NO"/>
    <x v="1"/>
    <n v="36"/>
    <n v="-0.23038067984925487"/>
    <s v="NO"/>
    <n v="-0.41684216367753391"/>
    <s v="NO"/>
    <x v="3052"/>
    <n v="36"/>
    <s v="ASALARIADO"/>
    <s v="36-45"/>
    <s v="3"/>
  </r>
  <r>
    <n v="4136"/>
    <s v="HOMBRE"/>
    <n v="298482"/>
    <s v="TRABAJADOR INDEPENDIENTE"/>
    <s v="SECTOR PRIVADO"/>
    <s v="SI"/>
    <s v="NO"/>
    <x v="0"/>
    <n v="28"/>
    <n v="-0.44277084323502619"/>
    <s v="NO"/>
    <n v="-0.98144480429463388"/>
    <s v="NO"/>
    <x v="2110"/>
    <n v="28"/>
    <s v="TRABAJADOR INDEPENDIENTE"/>
    <s v="26-35"/>
    <s v="1"/>
  </r>
  <r>
    <n v="4137"/>
    <s v="HOMBRE"/>
    <n v="294661.86"/>
    <s v="ASALARIADO"/>
    <s v="SECTOR PRIVADO"/>
    <s v="SI"/>
    <s v="NO"/>
    <x v="0"/>
    <n v="25"/>
    <n v="-0.44748170748798616"/>
    <s v="NO"/>
    <n v="-1.1931707945260464"/>
    <s v="NO"/>
    <x v="3053"/>
    <n v="25"/>
    <s v="ASALARIADO"/>
    <s v="18-25"/>
    <s v="1"/>
  </r>
  <r>
    <n v="4138"/>
    <s v="HOMBRE"/>
    <n v="431178"/>
    <s v="ASALARIADO"/>
    <s v="SECTOR PRIVADO"/>
    <s v="SI"/>
    <s v="NO"/>
    <x v="0"/>
    <n v="56"/>
    <n v="-0.27913473489586266"/>
    <s v="NO"/>
    <n v="0.99466443786521619"/>
    <s v="NO"/>
    <x v="3054"/>
    <n v="56"/>
    <s v="ASALARIADO"/>
    <s v="56+"/>
    <s v="3"/>
  </r>
  <r>
    <n v="4139"/>
    <s v="MUJER"/>
    <n v="278035"/>
    <s v="ASEGURADO VOLUNTARIO"/>
    <s v="SECTOR PRIVADO"/>
    <s v="SI"/>
    <s v="NO"/>
    <x v="0"/>
    <n v="49"/>
    <n v="-0.46798537500094889"/>
    <s v="NO"/>
    <n v="0.50063712732525367"/>
    <s v="NO"/>
    <x v="70"/>
    <n v="49"/>
    <s v="ASEGURADO VOLUNTARIO"/>
    <s v="46-55"/>
    <s v="1"/>
  </r>
  <r>
    <n v="4140"/>
    <s v="MUJER"/>
    <n v="628333"/>
    <s v="ASALARIADO"/>
    <s v="SECTOR PRIVADO"/>
    <s v="SI"/>
    <s v="NO"/>
    <x v="0"/>
    <n v="32"/>
    <n v="-3.6010021719822816E-2"/>
    <s v="NO"/>
    <n v="-0.69914348398608395"/>
    <s v="NO"/>
    <x v="3055"/>
    <n v="32"/>
    <s v="ASALARIADO"/>
    <s v="26-35"/>
    <s v="3"/>
  </r>
  <r>
    <n v="4141"/>
    <s v="MUJER"/>
    <n v="526107.13"/>
    <s v="ASALARIADO"/>
    <s v="SECTOR PUBLICO"/>
    <s v="SI"/>
    <s v="NO"/>
    <x v="0"/>
    <n v="37"/>
    <n v="-0.16207142174985573"/>
    <s v="NO"/>
    <n v="-0.3462668336003964"/>
    <s v="NO"/>
    <x v="3056"/>
    <n v="37"/>
    <s v="ASALARIADO"/>
    <s v="36-45"/>
    <s v="3"/>
  </r>
  <r>
    <n v="4142"/>
    <s v="MUJER"/>
    <n v="278030"/>
    <s v="CONVENIOS ESPECIALES DE TRABAJADORES INDEPENDIENTES"/>
    <s v="SECTOR PRIVADO"/>
    <s v="SI"/>
    <s v="NO"/>
    <x v="0"/>
    <n v="47"/>
    <n v="-0.46799154082766331"/>
    <s v="NO"/>
    <n v="0.35948646717097865"/>
    <s v="NO"/>
    <x v="20"/>
    <n v="47"/>
    <s v="CONVENIOS ESPECIALES DE TRABAJADORES INDEPENDIENTES"/>
    <s v="46-55"/>
    <s v="1"/>
  </r>
  <r>
    <n v="4143"/>
    <s v="MUJER"/>
    <n v="471872"/>
    <s v="ASALARIADO"/>
    <s v="SECTOR PUBLICO"/>
    <s v="SI"/>
    <s v="NO"/>
    <x v="1"/>
    <n v="33"/>
    <n v="-0.22895230443259385"/>
    <s v="NO"/>
    <n v="-0.62856815390894638"/>
    <s v="NO"/>
    <x v="3057"/>
    <n v="33"/>
    <s v="ASALARIADO"/>
    <s v="26-35"/>
    <s v="3"/>
  </r>
  <r>
    <n v="4144"/>
    <s v="MUJER"/>
    <n v="1416053"/>
    <s v="PENSIONADOS EN SU PROPIO SISTEMA"/>
    <s v="SECTOR PUBLICO"/>
    <s v="SI"/>
    <s v="NO"/>
    <x v="0"/>
    <n v="50"/>
    <n v="0.93537898217574222"/>
    <s v="NO"/>
    <n v="0.57121245740239113"/>
    <s v="NO"/>
    <x v="3058"/>
    <n v="50"/>
    <s v="PENSIONADOS EN SU PROPIO SISTEMA"/>
    <s v="46-55"/>
    <s v="4"/>
  </r>
  <r>
    <n v="4145"/>
    <s v="HOMBRE"/>
    <n v="1017377.98"/>
    <s v="ASALARIADO"/>
    <s v="SECTOR PRIVADO"/>
    <s v="SI"/>
    <s v="NO"/>
    <x v="0"/>
    <n v="48"/>
    <n v="0.44374676443867256"/>
    <s v="NO"/>
    <n v="0.43006179724811616"/>
    <s v="NO"/>
    <x v="3059"/>
    <n v="48"/>
    <s v="ASALARIADO"/>
    <s v="46-55"/>
    <s v="4"/>
  </r>
  <r>
    <n v="4146"/>
    <s v="MUJER"/>
    <n v="159787.23000000001"/>
    <s v="ASALARIADO"/>
    <s v="SECTOR PRIVADO"/>
    <s v="SI"/>
    <s v="NO"/>
    <x v="0"/>
    <n v="42"/>
    <n v="-0.6138044268381142"/>
    <s v="NO"/>
    <n v="6.6098167852911317E-3"/>
    <s v="NO"/>
    <x v="547"/>
    <n v="42"/>
    <s v="ASALARIADO"/>
    <s v="36-45"/>
    <s v="1"/>
  </r>
  <r>
    <n v="4147"/>
    <s v="MUJER"/>
    <n v="561950"/>
    <s v="ASALARIADO"/>
    <s v="SECTOR PUBLICO"/>
    <s v="SI"/>
    <s v="NO"/>
    <x v="1"/>
    <n v="32"/>
    <n v="-0.11787123667640548"/>
    <s v="NO"/>
    <n v="-0.69914348398608395"/>
    <s v="NO"/>
    <x v="3060"/>
    <n v="32"/>
    <s v="ASALARIADO"/>
    <s v="26-35"/>
    <s v="3"/>
  </r>
  <r>
    <n v="4148"/>
    <s v="HOMBRE"/>
    <n v="500000"/>
    <s v="ASALARIADO"/>
    <s v="SECTOR PRIVADO"/>
    <s v="SI"/>
    <s v="SI"/>
    <x v="0"/>
    <n v="29"/>
    <n v="-0.19426582966798911"/>
    <s v="NO"/>
    <n v="-0.91086947421749642"/>
    <s v="NO"/>
    <x v="211"/>
    <n v="29"/>
    <s v="ASALARIADO"/>
    <s v="26-35"/>
    <s v="3"/>
  </r>
  <r>
    <n v="4149"/>
    <s v="HOMBRE"/>
    <n v="895921"/>
    <s v="ASALARIADO"/>
    <s v="SECTOR PRIVADO"/>
    <s v="SI"/>
    <s v="NO"/>
    <x v="0"/>
    <n v="24"/>
    <n v="0.29397022605147466"/>
    <s v="NO"/>
    <n v="-1.263746124603184"/>
    <s v="NO"/>
    <x v="3061"/>
    <n v="24"/>
    <s v="ASALARIADO"/>
    <s v="18-25"/>
    <s v="4"/>
  </r>
  <r>
    <n v="4150"/>
    <s v="MUJER"/>
    <n v="278030"/>
    <s v="ASEGURADO VOLUNTARIO"/>
    <s v="SECTOR PRIVADO"/>
    <s v="SI"/>
    <s v="SI"/>
    <x v="0"/>
    <n v="29"/>
    <n v="-0.46799154082766331"/>
    <s v="NO"/>
    <n v="-0.91086947421749642"/>
    <s v="NO"/>
    <x v="20"/>
    <n v="29"/>
    <s v="ASEGURADO VOLUNTARIO"/>
    <s v="26-35"/>
    <s v="1"/>
  </r>
  <r>
    <n v="4151"/>
    <s v="HOMBRE"/>
    <n v="534683"/>
    <s v="TRABAJADOR INDEPENDIENTE"/>
    <s v="SECTOR PRIVADO"/>
    <s v="SI"/>
    <s v="SI"/>
    <x v="1"/>
    <n v="37"/>
    <n v="-0.15149595608078822"/>
    <s v="NO"/>
    <n v="-0.3462668336003964"/>
    <s v="NO"/>
    <x v="1264"/>
    <n v="37"/>
    <s v="TRABAJADOR INDEPENDIENTE"/>
    <s v="36-45"/>
    <s v="3"/>
  </r>
  <r>
    <n v="4152"/>
    <s v="HOMBRE"/>
    <n v="263305"/>
    <s v="ASALARIADO"/>
    <s v="SECTOR PRIVADO"/>
    <s v="SI"/>
    <s v="NO"/>
    <x v="1"/>
    <n v="34"/>
    <n v="-0.48614990050161117"/>
    <s v="NO"/>
    <n v="-0.55799282383180893"/>
    <s v="NO"/>
    <x v="3062"/>
    <n v="34"/>
    <s v="ASALARIADO"/>
    <s v="26-35"/>
    <s v="1"/>
  </r>
  <r>
    <n v="4153"/>
    <s v="HOMBRE"/>
    <n v="359544.27"/>
    <s v="CONVENIOS ESPECIALES DE ASEGURADOS VOLUNTARIOS"/>
    <s v="SECTOR PRIVADO"/>
    <s v="SI"/>
    <s v="SI"/>
    <x v="0"/>
    <n v="20"/>
    <n v="-0.36747096811327984"/>
    <s v="NO"/>
    <n v="-1.5460474449117341"/>
    <s v="NO"/>
    <x v="293"/>
    <n v="20"/>
    <s v="CONVENIOS ESPECIALES DE ASEGURADOS VOLUNTARIOS"/>
    <s v="18-25"/>
    <s v="2"/>
  </r>
  <r>
    <n v="4154"/>
    <s v="HOMBRE"/>
    <n v="331059"/>
    <s v="TRABAJADOR INDEPENDIENTE"/>
    <s v="SECTOR PRIVADO"/>
    <s v="SI"/>
    <s v="NO"/>
    <x v="1"/>
    <n v="45"/>
    <n v="-0.40259801585993626"/>
    <s v="NO"/>
    <n v="0.21833580701670366"/>
    <s v="NO"/>
    <x v="3063"/>
    <n v="45"/>
    <s v="TRABAJADOR INDEPENDIENTE"/>
    <s v="36-45"/>
    <s v="2"/>
  </r>
  <r>
    <n v="4155"/>
    <s v="MUJER"/>
    <n v="1226666.67"/>
    <s v="ASALARIADO"/>
    <s v="SECTOR PRIVADO"/>
    <s v="SI"/>
    <s v="NO"/>
    <x v="0"/>
    <n v="26"/>
    <n v="0.70183432360399478"/>
    <s v="NO"/>
    <n v="-1.1225954644489089"/>
    <s v="NO"/>
    <x v="3064"/>
    <n v="26"/>
    <s v="ASALARIADO"/>
    <s v="26-35"/>
    <s v="4"/>
  </r>
  <r>
    <n v="4156"/>
    <s v="MUJER"/>
    <n v="750000"/>
    <s v="ASALARIADO"/>
    <s v="SECTOR PRIVADO"/>
    <s v="SI"/>
    <s v="NO"/>
    <x v="0"/>
    <n v="35"/>
    <n v="0.11402550605268735"/>
    <s v="NO"/>
    <n v="-0.48741749375467142"/>
    <s v="NO"/>
    <x v="250"/>
    <n v="35"/>
    <s v="ASALARIADO"/>
    <s v="26-35"/>
    <s v="4"/>
  </r>
  <r>
    <n v="4157"/>
    <s v="HOMBRE"/>
    <n v="433710"/>
    <s v="ASALARIADO"/>
    <s v="SECTOR PRIVADO"/>
    <s v="SI"/>
    <s v="NO"/>
    <x v="0"/>
    <n v="60"/>
    <n v="-0.27601236024768366"/>
    <s v="NO"/>
    <n v="1.2769657581737661"/>
    <s v="NO"/>
    <x v="3065"/>
    <n v="60"/>
    <s v="ASALARIADO"/>
    <s v="56+"/>
    <s v="3"/>
  </r>
  <r>
    <n v="4158"/>
    <s v="HOMBRE"/>
    <n v="540083"/>
    <s v="TRABAJADOR INDEPENDIENTE"/>
    <s v="SECTOR PRIVADO"/>
    <s v="SI"/>
    <s v="NO"/>
    <x v="1"/>
    <n v="54"/>
    <n v="-0.1448368632292216"/>
    <s v="NO"/>
    <n v="0.85351377771094117"/>
    <s v="NO"/>
    <x v="778"/>
    <n v="54"/>
    <s v="TRABAJADOR INDEPENDIENTE"/>
    <s v="46-55"/>
    <s v="3"/>
  </r>
  <r>
    <n v="4159"/>
    <s v="HOMBRE"/>
    <n v="575195.69999999995"/>
    <s v="ASALARIADO"/>
    <s v="SECTOR PRIVADO"/>
    <s v="SI"/>
    <s v="NO"/>
    <x v="0"/>
    <n v="26"/>
    <n v="-0.10153709849418407"/>
    <s v="NO"/>
    <n v="-1.1225954644489089"/>
    <s v="NO"/>
    <x v="3066"/>
    <n v="26"/>
    <s v="ASALARIADO"/>
    <s v="26-35"/>
    <s v="3"/>
  </r>
  <r>
    <n v="4160"/>
    <s v="HOMBRE"/>
    <n v="660110"/>
    <s v="ASALARIADO"/>
    <s v="SECTOR PRIVADO"/>
    <s v="SI"/>
    <s v="NO"/>
    <x v="0"/>
    <n v="54"/>
    <n v="3.1762733809609259E-3"/>
    <s v="NO"/>
    <n v="0.85351377771094117"/>
    <s v="NO"/>
    <x v="3067"/>
    <n v="54"/>
    <s v="ASALARIADO"/>
    <s v="46-55"/>
    <s v="3"/>
  </r>
  <r>
    <n v="4161"/>
    <s v="HOMBRE"/>
    <n v="344000"/>
    <s v="ASALARIADO"/>
    <s v="SECTOR PRIVADO"/>
    <s v="SI"/>
    <s v="NO"/>
    <x v="0"/>
    <n v="33"/>
    <n v="-0.38663962315769118"/>
    <s v="NO"/>
    <n v="-0.62856815390894638"/>
    <s v="NO"/>
    <x v="479"/>
    <n v="33"/>
    <s v="ASALARIADO"/>
    <s v="26-35"/>
    <s v="2"/>
  </r>
  <r>
    <n v="4162"/>
    <s v="MUJER"/>
    <n v="1201546.2"/>
    <s v="ASALARIADO"/>
    <s v="SECTOR PUBLICO"/>
    <s v="SI"/>
    <s v="NO"/>
    <x v="0"/>
    <n v="28"/>
    <n v="0.6708566306030701"/>
    <s v="NO"/>
    <n v="-0.98144480429463388"/>
    <s v="NO"/>
    <x v="3068"/>
    <n v="28"/>
    <s v="ASALARIADO"/>
    <s v="26-35"/>
    <s v="4"/>
  </r>
  <r>
    <n v="4163"/>
    <s v="MUJER"/>
    <n v="429500"/>
    <s v="ASALARIADO"/>
    <s v="SECTOR PRIVADO"/>
    <s v="SI"/>
    <s v="NO"/>
    <x v="0"/>
    <n v="53"/>
    <n v="-0.28120398634121985"/>
    <s v="NO"/>
    <n v="0.78293844763380371"/>
    <s v="NO"/>
    <x v="3069"/>
    <n v="53"/>
    <s v="ASALARIADO"/>
    <s v="46-55"/>
    <s v="3"/>
  </r>
  <r>
    <n v="4164"/>
    <s v="HOMBRE"/>
    <n v="78000"/>
    <s v="ASALARIADO"/>
    <s v="SECTOR PRIVADO"/>
    <s v="SI"/>
    <s v="NO"/>
    <x v="1"/>
    <n v="31"/>
    <n v="-0.71466160436449089"/>
    <s v="NO"/>
    <n v="-0.7697188140632214"/>
    <s v="NO"/>
    <x v="3070"/>
    <n v="31"/>
    <s v="ASALARIADO"/>
    <s v="26-35"/>
    <s v="1"/>
  </r>
  <r>
    <n v="4165"/>
    <s v="HOMBRE"/>
    <n v="318620"/>
    <s v="ASALARIADO"/>
    <s v="SECTOR PRIVADO"/>
    <s v="SI"/>
    <s v="NO"/>
    <x v="0"/>
    <n v="60"/>
    <n v="-0.41793735956005429"/>
    <s v="NO"/>
    <n v="1.2769657581737661"/>
    <s v="NO"/>
    <x v="3071"/>
    <n v="60"/>
    <s v="ASALARIADO"/>
    <s v="56+"/>
    <s v="2"/>
  </r>
  <r>
    <n v="4166"/>
    <s v="HOMBRE"/>
    <n v="326035"/>
    <s v="PENSIONADOS EN SU PROPIO SISTEMA"/>
    <s v="SECTOR PUBLICO"/>
    <s v="SI"/>
    <s v="NO"/>
    <x v="0"/>
    <n v="67"/>
    <n v="-0.40879343854257899"/>
    <s v="NO"/>
    <n v="1.7709930687137287"/>
    <s v="NO"/>
    <x v="3072"/>
    <n v="67"/>
    <s v="PENSIONADOS EN SU PROPIO SISTEMA"/>
    <s v="56+"/>
    <s v="2"/>
  </r>
  <r>
    <n v="4167"/>
    <s v="HOMBRE"/>
    <n v="73502.649999999994"/>
    <s v="ASALARIADO"/>
    <s v="SECTOR PRIVADO"/>
    <s v="SI"/>
    <s v="SI"/>
    <x v="0"/>
    <n v="41"/>
    <n v="-0.72020758051930445"/>
    <s v="NO"/>
    <n v="-6.3965513291846368E-2"/>
    <s v="NO"/>
    <x v="3073"/>
    <n v="41"/>
    <s v="ASALARIADO"/>
    <s v="36-45"/>
    <s v="1"/>
  </r>
  <r>
    <n v="4168"/>
    <s v="MUJER"/>
    <n v="297429"/>
    <s v="ASEGURADO VOLUNTARIO"/>
    <s v="SECTOR PRIVADO"/>
    <s v="SI"/>
    <s v="SI"/>
    <x v="1"/>
    <n v="38"/>
    <n v="-0.44406936634108168"/>
    <s v="NO"/>
    <n v="-0.27569150352325889"/>
    <s v="NO"/>
    <x v="864"/>
    <n v="38"/>
    <s v="ASEGURADO VOLUNTARIO"/>
    <s v="36-45"/>
    <s v="1"/>
  </r>
  <r>
    <n v="4169"/>
    <s v="HOMBRE"/>
    <n v="104226"/>
    <s v="ASALARIADO"/>
    <s v="SECTOR PRIVADO"/>
    <s v="SI"/>
    <s v="NO"/>
    <x v="0"/>
    <n v="22"/>
    <n v="-0.68232061008204914"/>
    <s v="NO"/>
    <n v="-1.4048967847574589"/>
    <s v="NO"/>
    <x v="3074"/>
    <n v="22"/>
    <s v="ASALARIADO"/>
    <s v="18-25"/>
    <s v="1"/>
  </r>
  <r>
    <n v="4170"/>
    <s v="MUJER"/>
    <n v="316043"/>
    <s v="ASALARIADO"/>
    <s v="SECTOR PUBLICO"/>
    <s v="SI"/>
    <s v="NO"/>
    <x v="0"/>
    <n v="49"/>
    <n v="-0.42111522664866302"/>
    <s v="NO"/>
    <n v="0.50063712732525367"/>
    <s v="NO"/>
    <x v="3075"/>
    <n v="49"/>
    <s v="ASALARIADO"/>
    <s v="46-55"/>
    <s v="2"/>
  </r>
  <r>
    <n v="4171"/>
    <s v="HOMBRE"/>
    <n v="829677.14"/>
    <s v="ASALARIADO"/>
    <s v="SECTOR PUBLICO"/>
    <s v="SI"/>
    <s v="NO"/>
    <x v="0"/>
    <n v="47"/>
    <n v="0.21228059372070071"/>
    <s v="NO"/>
    <n v="0.35948646717097865"/>
    <s v="NO"/>
    <x v="3076"/>
    <n v="47"/>
    <s v="ASALARIADO"/>
    <s v="46-55"/>
    <s v="4"/>
  </r>
  <r>
    <n v="4172"/>
    <s v="MUJER"/>
    <n v="522807.1"/>
    <s v="PENSIONADOS EN SU PROPIO SISTEMA"/>
    <s v="SECTOR PUBLICO"/>
    <s v="SI"/>
    <s v="NO"/>
    <x v="0"/>
    <n v="70"/>
    <n v="-0.16614090437632897"/>
    <s v="NO"/>
    <n v="1.9827190589451413"/>
    <s v="ATIPICO"/>
    <x v="3077"/>
    <n v="70"/>
    <s v="PENSIONADOS EN SU PROPIO SISTEMA"/>
    <s v="56+"/>
    <s v="3"/>
  </r>
  <r>
    <n v="4173"/>
    <s v="HOMBRE"/>
    <n v="299441"/>
    <s v="ASEGURADO VOLUNTARIO"/>
    <s v="SECTOR PRIVADO"/>
    <s v="SI"/>
    <s v="SI"/>
    <x v="0"/>
    <n v="35"/>
    <n v="-0.4415882376712017"/>
    <s v="NO"/>
    <n v="-0.48741749375467142"/>
    <s v="NO"/>
    <x v="142"/>
    <n v="35"/>
    <s v="ASEGURADO VOLUNTARIO"/>
    <s v="26-35"/>
    <s v="1"/>
  </r>
  <r>
    <n v="4174"/>
    <s v="MUJER"/>
    <n v="1594950"/>
    <s v="ASALARIADO"/>
    <s v="SECTOR PRIVADO"/>
    <s v="SI"/>
    <s v="NO"/>
    <x v="0"/>
    <n v="32"/>
    <n v="1.1559885625214297"/>
    <s v="NO"/>
    <n v="-0.69914348398608395"/>
    <s v="NO"/>
    <x v="3078"/>
    <n v="32"/>
    <s v="ASALARIADO"/>
    <s v="26-35"/>
    <s v="4"/>
  </r>
  <r>
    <n v="4175"/>
    <s v="HOMBRE"/>
    <n v="417317.4"/>
    <s v="ASALARIADO"/>
    <s v="SECTOR PRIVADO"/>
    <s v="SI"/>
    <s v="SI"/>
    <x v="0"/>
    <n v="32"/>
    <n v="-0.29622714644742265"/>
    <s v="NO"/>
    <n v="-0.69914348398608395"/>
    <s v="NO"/>
    <x v="3079"/>
    <n v="32"/>
    <s v="ASALARIADO"/>
    <s v="26-35"/>
    <s v="3"/>
  </r>
  <r>
    <n v="4176"/>
    <s v="HOMBRE"/>
    <n v="428852.94"/>
    <s v="ASALARIADO"/>
    <s v="SECTOR PRIVADO"/>
    <s v="SI"/>
    <s v="SI"/>
    <x v="0"/>
    <n v="32"/>
    <n v="-0.28200191830798554"/>
    <s v="NO"/>
    <n v="-0.69914348398608395"/>
    <s v="NO"/>
    <x v="3080"/>
    <n v="32"/>
    <s v="ASALARIADO"/>
    <s v="26-35"/>
    <s v="3"/>
  </r>
  <r>
    <n v="4177"/>
    <s v="HOMBRE"/>
    <n v="359544.27"/>
    <s v="CONVENIOS ESPECIALES DE ASEGURADOS VOLUNTARIOS"/>
    <s v="SECTOR PRIVADO"/>
    <s v="SI"/>
    <s v="SI"/>
    <x v="0"/>
    <n v="61"/>
    <n v="-0.36747096811327984"/>
    <s v="NO"/>
    <n v="1.3475410882509038"/>
    <s v="NO"/>
    <x v="293"/>
    <n v="61"/>
    <s v="CONVENIOS ESPECIALES DE ASEGURADOS VOLUNTARIOS"/>
    <s v="56+"/>
    <s v="2"/>
  </r>
  <r>
    <n v="4178"/>
    <s v="HOMBRE"/>
    <n v="141509.48000000001"/>
    <s v="PENSIONADOS EN SU PROPIO SISTEMA"/>
    <s v="SECTOR PUBLICO"/>
    <s v="SI"/>
    <s v="NO"/>
    <x v="0"/>
    <n v="93"/>
    <n v="-0.63634391468398865"/>
    <s v="NO"/>
    <n v="3.6059516507193039"/>
    <s v="ATIPICO"/>
    <x v="599"/>
    <n v="93"/>
    <s v="PENSIONADOS EN SU PROPIO SISTEMA"/>
    <s v="56+"/>
    <s v="1"/>
  </r>
  <r>
    <n v="4179"/>
    <s v="HOMBRE"/>
    <n v="480445"/>
    <s v="ASALARIADO"/>
    <s v="SECTOR PUBLICO"/>
    <s v="SI"/>
    <s v="NO"/>
    <x v="0"/>
    <n v="44"/>
    <n v="-0.21838037794806039"/>
    <s v="NO"/>
    <n v="0.14776047693956615"/>
    <s v="NO"/>
    <x v="3081"/>
    <n v="44"/>
    <s v="ASALARIADO"/>
    <s v="36-45"/>
    <s v="3"/>
  </r>
  <r>
    <n v="4180"/>
    <s v="MUJER"/>
    <n v="300000"/>
    <s v="ASALARIADO"/>
    <s v="SECTOR PRIVADO"/>
    <s v="SI"/>
    <s v="NO"/>
    <x v="1"/>
    <n v="43"/>
    <n v="-0.44089889824453027"/>
    <s v="NO"/>
    <n v="7.7185146862428639E-2"/>
    <s v="NO"/>
    <x v="51"/>
    <n v="43"/>
    <s v="ASALARIADO"/>
    <s v="36-45"/>
    <s v="2"/>
  </r>
  <r>
    <n v="4181"/>
    <s v="HOMBRE"/>
    <n v="417493.72"/>
    <s v="ASALARIADO"/>
    <s v="SECTOR PRIVADO"/>
    <s v="SI"/>
    <s v="SI"/>
    <x v="0"/>
    <n v="57"/>
    <n v="-0.29600971473416565"/>
    <s v="NO"/>
    <n v="1.0652397679423538"/>
    <s v="NO"/>
    <x v="3082"/>
    <n v="57"/>
    <s v="ASALARIADO"/>
    <s v="56+"/>
    <s v="3"/>
  </r>
  <r>
    <n v="4182"/>
    <s v="HOMBRE"/>
    <n v="1709162"/>
    <s v="ASALARIADO"/>
    <s v="SECTOR PUBLICO"/>
    <s v="SI"/>
    <s v="NO"/>
    <x v="1"/>
    <n v="45"/>
    <n v="1.2968308426627493"/>
    <s v="NO"/>
    <n v="0.21833580701670366"/>
    <s v="NO"/>
    <x v="3083"/>
    <n v="45"/>
    <s v="ASALARIADO"/>
    <s v="36-45"/>
    <s v="4"/>
  </r>
  <r>
    <n v="4183"/>
    <s v="HOMBRE"/>
    <n v="999555"/>
    <s v="ASALARIADO"/>
    <s v="SECTOR PUBLICO"/>
    <s v="SI"/>
    <s v="NO"/>
    <x v="0"/>
    <n v="35"/>
    <n v="0.42176808319578096"/>
    <s v="NO"/>
    <n v="-0.48741749375467142"/>
    <s v="NO"/>
    <x v="3084"/>
    <n v="35"/>
    <s v="ASALARIADO"/>
    <s v="26-35"/>
    <s v="4"/>
  </r>
  <r>
    <n v="4184"/>
    <s v="HOMBRE"/>
    <n v="546926.74"/>
    <s v="ASALARIADO"/>
    <s v="SECTOR PRIVADO"/>
    <s v="SI"/>
    <s v="NO"/>
    <x v="0"/>
    <n v="28"/>
    <n v="-0.13639740024552152"/>
    <s v="NO"/>
    <n v="-0.98144480429463388"/>
    <s v="NO"/>
    <x v="3085"/>
    <n v="28"/>
    <s v="ASALARIADO"/>
    <s v="26-35"/>
    <s v="3"/>
  </r>
  <r>
    <n v="4185"/>
    <s v="HOMBRE"/>
    <n v="2000000"/>
    <s v="ASALARIADO"/>
    <s v="SECTOR PRIVADO"/>
    <s v="SI"/>
    <s v="NO"/>
    <x v="0"/>
    <n v="39"/>
    <n v="1.6554821846560697"/>
    <s v="NO"/>
    <n v="-0.20511617344612137"/>
    <s v="NO"/>
    <x v="2580"/>
    <n v="39"/>
    <s v="ASALARIADO"/>
    <s v="36-45"/>
    <s v="4"/>
  </r>
  <r>
    <n v="4186"/>
    <s v="HOMBRE"/>
    <n v="674614"/>
    <s v="ASALARIADO"/>
    <s v="SECTOR PUBLICO"/>
    <s v="SI"/>
    <s v="NO"/>
    <x v="0"/>
    <n v="61"/>
    <n v="2.1062103514131691E-2"/>
    <s v="NO"/>
    <n v="1.3475410882509038"/>
    <s v="NO"/>
    <x v="3086"/>
    <n v="61"/>
    <s v="ASALARIADO"/>
    <s v="56+"/>
    <s v="3"/>
  </r>
  <r>
    <n v="4187"/>
    <s v="HOMBRE"/>
    <n v="358876"/>
    <s v="ASALARIADO"/>
    <s v="SECTOR PRIVADO"/>
    <s v="SI"/>
    <s v="NO"/>
    <x v="0"/>
    <n v="28"/>
    <n v="-0.36829505551696806"/>
    <s v="NO"/>
    <n v="-0.98144480429463388"/>
    <s v="NO"/>
    <x v="3087"/>
    <n v="28"/>
    <s v="ASALARIADO"/>
    <s v="26-35"/>
    <s v="2"/>
  </r>
  <r>
    <n v="4188"/>
    <s v="HOMBRE"/>
    <n v="886478.2"/>
    <s v="ASALARIADO"/>
    <s v="SECTOR PUBLICO"/>
    <s v="SI"/>
    <s v="NO"/>
    <x v="0"/>
    <n v="35"/>
    <n v="0.2823256923517018"/>
    <s v="NO"/>
    <n v="-0.48741749375467142"/>
    <s v="NO"/>
    <x v="3088"/>
    <n v="35"/>
    <s v="ASALARIADO"/>
    <s v="26-35"/>
    <s v="4"/>
  </r>
  <r>
    <n v="4189"/>
    <s v="HOMBRE"/>
    <n v="540083"/>
    <s v="TRABAJADOR INDEPENDIENTE"/>
    <s v="SECTOR PRIVADO"/>
    <s v="SI"/>
    <s v="SI"/>
    <x v="1"/>
    <n v="47"/>
    <n v="-0.1448368632292216"/>
    <s v="NO"/>
    <n v="0.35948646717097865"/>
    <s v="NO"/>
    <x v="778"/>
    <n v="47"/>
    <s v="TRABAJADOR INDEPENDIENTE"/>
    <s v="46-55"/>
    <s v="3"/>
  </r>
  <r>
    <n v="4190"/>
    <s v="MUJER"/>
    <n v="483037.91"/>
    <s v="PENSIONADOS EN SU PROPIO SISTEMA"/>
    <s v="SECTOR PUBLICO"/>
    <s v="SI"/>
    <s v="NO"/>
    <x v="0"/>
    <n v="84"/>
    <n v="-0.21518289119884645"/>
    <s v="NO"/>
    <n v="2.9707736800250664"/>
    <s v="ATIPICO"/>
    <x v="3089"/>
    <n v="84"/>
    <s v="PENSIONADOS EN SU PROPIO SISTEMA"/>
    <s v="56+"/>
    <s v="3"/>
  </r>
  <r>
    <n v="4191"/>
    <s v="MUJER"/>
    <n v="385548"/>
    <s v="TRABAJADOR INDEPENDIENTE"/>
    <s v="SECTOR PRIVADO"/>
    <s v="SI"/>
    <s v="NO"/>
    <x v="0"/>
    <n v="62"/>
    <n v="-0.33540406949160051"/>
    <s v="NO"/>
    <n v="1.4181164183280413"/>
    <s v="NO"/>
    <x v="753"/>
    <n v="62"/>
    <s v="TRABAJADOR INDEPENDIENTE"/>
    <s v="56+"/>
    <s v="2"/>
  </r>
  <r>
    <n v="4192"/>
    <s v="HOMBRE"/>
    <n v="2870715.1"/>
    <s v="ASALARIADO"/>
    <s v="SECTOR PUBLICO"/>
    <s v="SI"/>
    <s v="NO"/>
    <x v="0"/>
    <n v="57"/>
    <n v="2.7292178695007192"/>
    <s v="ATIPICO"/>
    <n v="1.0652397679423538"/>
    <s v="NO"/>
    <x v="3090"/>
    <n v="57"/>
    <s v="ASALARIADO"/>
    <s v="56+"/>
    <s v="4"/>
  </r>
  <r>
    <n v="4193"/>
    <s v="MUJER"/>
    <n v="297044"/>
    <s v="CONVENIOS ESPECIALES DE TRABAJADORES INDEPENDIENTES"/>
    <s v="SECTOR PRIVADO"/>
    <s v="SI"/>
    <s v="NO"/>
    <x v="0"/>
    <n v="55"/>
    <n v="-0.44454413499809153"/>
    <s v="NO"/>
    <n v="0.92408910778807873"/>
    <s v="NO"/>
    <x v="539"/>
    <n v="55"/>
    <s v="CONVENIOS ESPECIALES DE TRABAJADORES INDEPENDIENTES"/>
    <s v="46-55"/>
    <s v="1"/>
  </r>
  <r>
    <n v="4194"/>
    <s v="MUJER"/>
    <n v="302470"/>
    <s v="TRABAJADOR INDEPENDIENTE"/>
    <s v="SECTOR PRIVADO"/>
    <s v="SI"/>
    <s v="NO"/>
    <x v="0"/>
    <n v="24"/>
    <n v="-0.43785297984760996"/>
    <s v="NO"/>
    <n v="-1.263746124603184"/>
    <s v="NO"/>
    <x v="793"/>
    <n v="24"/>
    <s v="TRABAJADOR INDEPENDIENTE"/>
    <s v="18-25"/>
    <s v="2"/>
  </r>
  <r>
    <n v="4195"/>
    <s v="MUJER"/>
    <n v="297045"/>
    <s v="TRABAJADOR INDEPENDIENTE"/>
    <s v="SECTOR PRIVADO"/>
    <s v="SI"/>
    <s v="NO"/>
    <x v="0"/>
    <n v="63"/>
    <n v="-0.44454290183274864"/>
    <s v="NO"/>
    <n v="1.4886917484051787"/>
    <s v="NO"/>
    <x v="166"/>
    <n v="63"/>
    <s v="TRABAJADOR INDEPENDIENTE"/>
    <s v="56+"/>
    <s v="1"/>
  </r>
  <r>
    <n v="4196"/>
    <s v="MUJER"/>
    <n v="441000"/>
    <s v="ASALARIADO"/>
    <s v="SECTOR PRIVADO"/>
    <s v="SI"/>
    <s v="NO"/>
    <x v="0"/>
    <n v="22"/>
    <n v="-0.26702258489806874"/>
    <s v="NO"/>
    <n v="-1.4048967847574589"/>
    <s v="NO"/>
    <x v="3091"/>
    <n v="22"/>
    <s v="ASALARIADO"/>
    <s v="18-25"/>
    <s v="3"/>
  </r>
  <r>
    <n v="4197"/>
    <s v="MUJER"/>
    <n v="181917"/>
    <s v="ASALARIADO"/>
    <s v="SECTOR PRIVADO"/>
    <s v="SI"/>
    <s v="NO"/>
    <x v="0"/>
    <n v="53"/>
    <n v="-0.58651476142814885"/>
    <s v="NO"/>
    <n v="0.78293844763380371"/>
    <s v="NO"/>
    <x v="3092"/>
    <n v="53"/>
    <s v="ASALARIADO"/>
    <s v="46-55"/>
    <s v="1"/>
  </r>
  <r>
    <n v="4198"/>
    <s v="HOMBRE"/>
    <n v="297045"/>
    <s v="TRABAJADOR INDEPENDIENTE"/>
    <s v="SECTOR PRIVADO"/>
    <s v="SI"/>
    <s v="NO"/>
    <x v="0"/>
    <n v="34"/>
    <n v="-0.44454290183274864"/>
    <s v="NO"/>
    <n v="-0.55799282383180893"/>
    <s v="NO"/>
    <x v="166"/>
    <n v="34"/>
    <s v="TRABAJADOR INDEPENDIENTE"/>
    <s v="26-35"/>
    <s v="1"/>
  </r>
  <r>
    <n v="4199"/>
    <s v="HOMBRE"/>
    <n v="486648.56"/>
    <s v="ASALARIADO"/>
    <s v="SECTOR PRIVADO"/>
    <s v="SI"/>
    <s v="NO"/>
    <x v="0"/>
    <n v="39"/>
    <n v="-0.21073036275356696"/>
    <s v="NO"/>
    <n v="-0.20511617344612137"/>
    <s v="NO"/>
    <x v="3093"/>
    <n v="39"/>
    <s v="ASALARIADO"/>
    <s v="36-45"/>
    <s v="3"/>
  </r>
  <r>
    <n v="4200"/>
    <s v="HOMBRE"/>
    <n v="359544.27"/>
    <s v="CONVENIOS ESPECIALES DE ASEGURADOS VOLUNTARIOS"/>
    <s v="SECTOR PRIVADO"/>
    <s v="SI"/>
    <s v="SI"/>
    <x v="0"/>
    <n v="38"/>
    <n v="-0.36747096811327984"/>
    <s v="NO"/>
    <n v="-0.27569150352325889"/>
    <s v="NO"/>
    <x v="293"/>
    <n v="38"/>
    <s v="CONVENIOS ESPECIALES DE ASEGURADOS VOLUNTARIOS"/>
    <s v="36-45"/>
    <s v="2"/>
  </r>
  <r>
    <n v="4201"/>
    <s v="HOMBRE"/>
    <n v="346897.4"/>
    <s v="ASALARIADO"/>
    <s v="SECTOR PRIVADO"/>
    <s v="SI"/>
    <s v="NO"/>
    <x v="0"/>
    <n v="21"/>
    <n v="-0.38306664989322281"/>
    <s v="NO"/>
    <n v="-1.4754721148345964"/>
    <s v="NO"/>
    <x v="3094"/>
    <n v="21"/>
    <s v="ASALARIADO"/>
    <s v="18-25"/>
    <s v="2"/>
  </r>
  <r>
    <n v="4202"/>
    <s v="MUJER"/>
    <n v="278030"/>
    <s v="TRABAJADOR INDEPENDIENTE"/>
    <s v="SECTOR PRIVADO"/>
    <s v="SI"/>
    <s v="NO"/>
    <x v="0"/>
    <n v="54"/>
    <n v="-0.46799154082766331"/>
    <s v="NO"/>
    <n v="0.85351377771094117"/>
    <s v="NO"/>
    <x v="20"/>
    <n v="54"/>
    <s v="TRABAJADOR INDEPENDIENTE"/>
    <s v="46-55"/>
    <s v="1"/>
  </r>
  <r>
    <n v="4203"/>
    <s v="HOMBRE"/>
    <n v="846723.45"/>
    <s v="ASALARIADO"/>
    <s v="SECTOR PRIVADO"/>
    <s v="SI"/>
    <s v="NO"/>
    <x v="0"/>
    <n v="35"/>
    <n v="0.23330151243673553"/>
    <s v="NO"/>
    <n v="-0.48741749375467142"/>
    <s v="NO"/>
    <x v="3095"/>
    <n v="35"/>
    <s v="ASALARIADO"/>
    <s v="26-35"/>
    <s v="4"/>
  </r>
  <r>
    <n v="4204"/>
    <s v="HOMBRE"/>
    <n v="300018"/>
    <s v="ASEGURADO VOLUNTARIO"/>
    <s v="SECTOR PRIVADO"/>
    <s v="SI"/>
    <s v="NO"/>
    <x v="0"/>
    <n v="64"/>
    <n v="-0.44087670126835837"/>
    <s v="NO"/>
    <n v="1.5592670784823162"/>
    <s v="NO"/>
    <x v="93"/>
    <n v="64"/>
    <s v="ASEGURADO VOLUNTARIO"/>
    <s v="56+"/>
    <s v="2"/>
  </r>
  <r>
    <n v="4205"/>
    <s v="MUJER"/>
    <n v="169507"/>
    <s v="ASALARIADO"/>
    <s v="SECTOR PRIVADO"/>
    <s v="SI"/>
    <s v="SI"/>
    <x v="0"/>
    <n v="53"/>
    <n v="-0.60181834333332318"/>
    <s v="NO"/>
    <n v="0.78293844763380371"/>
    <s v="NO"/>
    <x v="3096"/>
    <n v="53"/>
    <s v="ASALARIADO"/>
    <s v="46-55"/>
    <s v="1"/>
  </r>
  <r>
    <n v="4206"/>
    <s v="HOMBRE"/>
    <n v="302982"/>
    <s v="TRABAJADOR INDEPENDIENTE"/>
    <s v="SECTOR PRIVADO"/>
    <s v="SI"/>
    <s v="NO"/>
    <x v="0"/>
    <n v="63"/>
    <n v="-0.437221599192054"/>
    <s v="NO"/>
    <n v="1.4886917484051787"/>
    <s v="NO"/>
    <x v="3097"/>
    <n v="63"/>
    <s v="TRABAJADOR INDEPENDIENTE"/>
    <s v="56+"/>
    <s v="2"/>
  </r>
  <r>
    <n v="4207"/>
    <s v="HOMBRE"/>
    <n v="428571.43"/>
    <s v="ASALARIADO"/>
    <s v="SECTOR PRIVADO"/>
    <s v="SI"/>
    <s v="NO"/>
    <x v="0"/>
    <n v="34"/>
    <n v="-0.28234906668366044"/>
    <s v="NO"/>
    <n v="-0.55799282383180893"/>
    <s v="NO"/>
    <x v="3098"/>
    <n v="34"/>
    <s v="ASALARIADO"/>
    <s v="26-35"/>
    <s v="3"/>
  </r>
  <r>
    <n v="4208"/>
    <s v="HOMBRE"/>
    <n v="418466"/>
    <s v="ASALARIADO"/>
    <s v="SECTOR PRIVADO"/>
    <s v="SI"/>
    <s v="NO"/>
    <x v="0"/>
    <n v="40"/>
    <n v="-0.29481073273458763"/>
    <s v="NO"/>
    <n v="-0.13454084336898386"/>
    <s v="NO"/>
    <x v="3099"/>
    <n v="40"/>
    <s v="ASALARIADO"/>
    <s v="36-45"/>
    <s v="3"/>
  </r>
  <r>
    <n v="4209"/>
    <s v="HOMBRE"/>
    <n v="407937"/>
    <s v="ASALARIADO"/>
    <s v="SECTOR PRIVADO"/>
    <s v="SI"/>
    <s v="NO"/>
    <x v="0"/>
    <n v="34"/>
    <n v="-0.30779473062979962"/>
    <s v="NO"/>
    <n v="-0.55799282383180893"/>
    <s v="NO"/>
    <x v="3100"/>
    <n v="34"/>
    <s v="ASALARIADO"/>
    <s v="26-35"/>
    <s v="2"/>
  </r>
  <r>
    <n v="4210"/>
    <s v="HOMBRE"/>
    <n v="461380"/>
    <s v="ASALARIADO"/>
    <s v="SECTOR PRIVADO"/>
    <s v="SI"/>
    <s v="NO"/>
    <x v="0"/>
    <n v="30"/>
    <n v="-0.2418906752101192"/>
    <s v="NO"/>
    <n v="-0.84029414414035897"/>
    <s v="NO"/>
    <x v="3101"/>
    <n v="30"/>
    <s v="ASALARIADO"/>
    <s v="26-35"/>
    <s v="3"/>
  </r>
  <r>
    <n v="4211"/>
    <s v="HOMBRE"/>
    <n v="746235"/>
    <s v="ASALARIADO"/>
    <s v="SECTOR PRIVADO"/>
    <s v="SI"/>
    <s v="NO"/>
    <x v="0"/>
    <n v="49"/>
    <n v="0.10938263853673397"/>
    <s v="NO"/>
    <n v="0.50063712732525367"/>
    <s v="NO"/>
    <x v="3102"/>
    <n v="49"/>
    <s v="ASALARIADO"/>
    <s v="46-55"/>
    <s v="4"/>
  </r>
  <r>
    <n v="4212"/>
    <s v="HOMBRE"/>
    <n v="1041833.32"/>
    <s v="ASALARIADO"/>
    <s v="SECTOR PUBLICO"/>
    <s v="SI"/>
    <s v="NO"/>
    <x v="0"/>
    <n v="60"/>
    <n v="0.4739042421750857"/>
    <s v="NO"/>
    <n v="1.2769657581737661"/>
    <s v="NO"/>
    <x v="3103"/>
    <n v="60"/>
    <s v="ASALARIADO"/>
    <s v="56+"/>
    <s v="4"/>
  </r>
  <r>
    <n v="4213"/>
    <s v="HOMBRE"/>
    <n v="324047"/>
    <s v="TRABAJADOR INDEPENDIENTE"/>
    <s v="SECTOR PRIVADO"/>
    <s v="NO"/>
    <s v="NO"/>
    <x v="0"/>
    <n v="65"/>
    <n v="-0.41124497124422982"/>
    <s v="NO"/>
    <n v="1.6298424085594538"/>
    <s v="NO"/>
    <x v="811"/>
    <n v="65"/>
    <s v="TRABAJADOR INDEPENDIENTE"/>
    <s v="56+"/>
    <s v="2"/>
  </r>
  <r>
    <n v="4214"/>
    <s v="MUJER"/>
    <n v="1482778.51"/>
    <s v="ASALARIADO"/>
    <s v="SECTOR PRIVADO"/>
    <s v="SI"/>
    <s v="NO"/>
    <x v="1"/>
    <n v="37"/>
    <n v="1.0176625685939156"/>
    <s v="NO"/>
    <n v="-0.3462668336003964"/>
    <s v="NO"/>
    <x v="3104"/>
    <n v="37"/>
    <s v="ASALARIADO"/>
    <s v="36-45"/>
    <s v="4"/>
  </r>
  <r>
    <n v="4215"/>
    <s v="HOMBRE"/>
    <n v="620245"/>
    <s v="TRABAJADOR INDEPENDIENTE"/>
    <s v="SECTOR PRIVADO"/>
    <s v="SI"/>
    <s v="NO"/>
    <x v="0"/>
    <n v="45"/>
    <n v="-4.5983863013058138E-2"/>
    <s v="NO"/>
    <n v="0.21833580701670366"/>
    <s v="NO"/>
    <x v="758"/>
    <n v="45"/>
    <s v="TRABAJADOR INDEPENDIENTE"/>
    <s v="36-45"/>
    <s v="3"/>
  </r>
  <r>
    <n v="4216"/>
    <s v="HOMBRE"/>
    <n v="37500"/>
    <s v="ASALARIADO"/>
    <s v="SECTOR PRIVADO"/>
    <s v="SI"/>
    <s v="NO"/>
    <x v="1"/>
    <n v="47"/>
    <n v="-0.76460480075124049"/>
    <s v="NO"/>
    <n v="0.35948646717097865"/>
    <s v="NO"/>
    <x v="3105"/>
    <n v="47"/>
    <s v="ASALARIADO"/>
    <s v="46-55"/>
    <s v="1"/>
  </r>
  <r>
    <n v="4217"/>
    <s v="MUJER"/>
    <n v="297045"/>
    <s v="ASEGURADO VOLUNTARIO"/>
    <s v="SECTOR PRIVADO"/>
    <s v="SI"/>
    <s v="NO"/>
    <x v="1"/>
    <n v="48"/>
    <n v="-0.44454290183274864"/>
    <s v="NO"/>
    <n v="0.43006179724811616"/>
    <s v="NO"/>
    <x v="166"/>
    <n v="48"/>
    <s v="ASEGURADO VOLUNTARIO"/>
    <s v="46-55"/>
    <s v="1"/>
  </r>
  <r>
    <n v="4218"/>
    <s v="HOMBRE"/>
    <n v="1810740.4"/>
    <s v="ASALARIADO"/>
    <s v="SECTOR PUBLICO"/>
    <s v="SI"/>
    <s v="NO"/>
    <x v="0"/>
    <n v="55"/>
    <n v="1.4220938051282257"/>
    <s v="NO"/>
    <n v="0.92408910778807873"/>
    <s v="NO"/>
    <x v="3106"/>
    <n v="55"/>
    <s v="ASALARIADO"/>
    <s v="46-55"/>
    <s v="4"/>
  </r>
  <r>
    <n v="4219"/>
    <s v="HOMBRE"/>
    <n v="8850000"/>
    <s v="ASALARIADO"/>
    <s v="SECTOR PRIVADO"/>
    <s v="SI"/>
    <s v="NO"/>
    <x v="0"/>
    <n v="41"/>
    <n v="10.102664783402604"/>
    <s v="ATIPICO"/>
    <n v="-6.3965513291846368E-2"/>
    <s v="NO"/>
    <x v="3107"/>
    <n v="41"/>
    <s v="ASALARIADO"/>
    <s v="36-45"/>
    <s v="4"/>
  </r>
  <r>
    <n v="4220"/>
    <s v="MUJER"/>
    <n v="955676"/>
    <s v="TRABAJADOR INDEPENDIENTE"/>
    <s v="SECTOR PRIVADO"/>
    <s v="SI"/>
    <s v="NO"/>
    <x v="0"/>
    <n v="38"/>
    <n v="0.36765802111543072"/>
    <s v="NO"/>
    <n v="-0.27569150352325889"/>
    <s v="NO"/>
    <x v="3108"/>
    <n v="38"/>
    <s v="TRABAJADOR INDEPENDIENTE"/>
    <s v="36-45"/>
    <s v="4"/>
  </r>
  <r>
    <n v="4221"/>
    <s v="HOMBRE"/>
    <n v="278030"/>
    <s v="CONVENIOS ESPECIALES DE TRABAJADORES INDEPENDIENTES"/>
    <s v="SECTOR PRIVADO"/>
    <s v="SI"/>
    <s v="NO"/>
    <x v="0"/>
    <n v="68"/>
    <n v="-0.46799154082766331"/>
    <s v="NO"/>
    <n v="1.8415683987908662"/>
    <s v="NO"/>
    <x v="20"/>
    <n v="68"/>
    <s v="CONVENIOS ESPECIALES DE TRABAJADORES INDEPENDIENTES"/>
    <s v="56+"/>
    <s v="1"/>
  </r>
  <r>
    <n v="4222"/>
    <s v="HOMBRE"/>
    <n v="301502.2"/>
    <s v="ASALARIADO"/>
    <s v="SECTOR PRIVADO"/>
    <s v="SI"/>
    <s v="NO"/>
    <x v="0"/>
    <n v="29"/>
    <n v="-0.43904643726645182"/>
    <s v="NO"/>
    <n v="-0.91086947421749642"/>
    <s v="NO"/>
    <x v="3109"/>
    <n v="29"/>
    <s v="ASALARIADO"/>
    <s v="26-35"/>
    <s v="2"/>
  </r>
  <r>
    <n v="4223"/>
    <s v="HOMBRE"/>
    <n v="1331200"/>
    <s v="ASALARIADO"/>
    <s v="SECTOR PRIVADO"/>
    <s v="SI"/>
    <s v="NO"/>
    <x v="0"/>
    <n v="31"/>
    <n v="0.8307412033361159"/>
    <s v="NO"/>
    <n v="-0.7697188140632214"/>
    <s v="NO"/>
    <x v="3110"/>
    <n v="31"/>
    <s v="ASALARIADO"/>
    <s v="26-35"/>
    <s v="4"/>
  </r>
  <r>
    <n v="4224"/>
    <s v="MUJER"/>
    <n v="368052.97"/>
    <s v="ASALARIADO"/>
    <s v="SECTOR PRIVADO"/>
    <s v="SI"/>
    <s v="NO"/>
    <x v="0"/>
    <n v="37"/>
    <n v="-0.35697833416029379"/>
    <s v="NO"/>
    <n v="-0.3462668336003964"/>
    <s v="NO"/>
    <x v="3111"/>
    <n v="37"/>
    <s v="ASALARIADO"/>
    <s v="36-45"/>
    <s v="2"/>
  </r>
  <r>
    <n v="4225"/>
    <s v="HOMBRE"/>
    <n v="65000"/>
    <s v="ASALARIADO"/>
    <s v="SECTOR PRIVADO"/>
    <s v="SI"/>
    <s v="SI"/>
    <x v="0"/>
    <n v="33"/>
    <n v="-0.73069275382196608"/>
    <s v="NO"/>
    <n v="-0.62856815390894638"/>
    <s v="NO"/>
    <x v="3112"/>
    <n v="33"/>
    <s v="ASALARIADO"/>
    <s v="26-35"/>
    <s v="1"/>
  </r>
  <r>
    <n v="4226"/>
    <s v="MUJER"/>
    <n v="4770580"/>
    <s v="PENSIONADOS EN SU PROPIO SISTEMA"/>
    <s v="SECTOR PUBLICO"/>
    <s v="SI"/>
    <s v="NO"/>
    <x v="0"/>
    <n v="82"/>
    <n v="5.0720654203400368"/>
    <s v="ATIPICO"/>
    <n v="2.8296230198707915"/>
    <s v="ATIPICO"/>
    <x v="3113"/>
    <n v="82"/>
    <s v="PENSIONADOS EN SU PROPIO SISTEMA"/>
    <s v="56+"/>
    <s v="4"/>
  </r>
  <r>
    <n v="4227"/>
    <s v="HOMBRE"/>
    <n v="1320594.4099999999"/>
    <s v="ASALARIADO"/>
    <s v="SECTOR PRIVADO"/>
    <s v="SI"/>
    <s v="NO"/>
    <x v="0"/>
    <n v="26"/>
    <n v="0.81766275730729243"/>
    <s v="NO"/>
    <n v="-1.1225954644489089"/>
    <s v="NO"/>
    <x v="3114"/>
    <n v="26"/>
    <s v="ASALARIADO"/>
    <s v="26-35"/>
    <s v="4"/>
  </r>
  <r>
    <n v="4228"/>
    <s v="HOMBRE"/>
    <n v="349825"/>
    <s v="ASALARIADO"/>
    <s v="SECTOR PRIVADO"/>
    <s v="SI"/>
    <s v="NO"/>
    <x v="0"/>
    <n v="55"/>
    <n v="-0.37945643503539944"/>
    <s v="NO"/>
    <n v="0.92408910778807873"/>
    <s v="NO"/>
    <x v="3115"/>
    <n v="55"/>
    <s v="ASALARIADO"/>
    <s v="46-55"/>
    <s v="2"/>
  </r>
  <r>
    <n v="4229"/>
    <s v="MUJER"/>
    <n v="410881.45"/>
    <s v="ASALARIADO"/>
    <s v="SECTOR PRIVADO"/>
    <s v="SI"/>
    <s v="NO"/>
    <x v="0"/>
    <n v="45"/>
    <n v="-0.30416373693594861"/>
    <s v="NO"/>
    <n v="0.21833580701670366"/>
    <s v="NO"/>
    <x v="3116"/>
    <n v="45"/>
    <s v="ASALARIADO"/>
    <s v="36-45"/>
    <s v="3"/>
  </r>
  <r>
    <n v="4230"/>
    <s v="HOMBRE"/>
    <n v="600000"/>
    <s v="ASALARIADO"/>
    <s v="SECTOR PRIVADO"/>
    <s v="SI"/>
    <s v="NO"/>
    <x v="1"/>
    <n v="28"/>
    <n v="-7.0949295379718516E-2"/>
    <s v="NO"/>
    <n v="-0.98144480429463388"/>
    <s v="NO"/>
    <x v="427"/>
    <n v="28"/>
    <s v="ASALARIADO"/>
    <s v="26-35"/>
    <s v="3"/>
  </r>
  <r>
    <n v="4231"/>
    <s v="MUJER"/>
    <n v="631000"/>
    <s v="ASALARIADO"/>
    <s v="SECTOR PRIVADO"/>
    <s v="SI"/>
    <s v="NO"/>
    <x v="0"/>
    <n v="32"/>
    <n v="-3.2721169750354641E-2"/>
    <s v="NO"/>
    <n v="-0.69914348398608395"/>
    <s v="NO"/>
    <x v="3117"/>
    <n v="32"/>
    <s v="ASALARIADO"/>
    <s v="26-35"/>
    <s v="3"/>
  </r>
  <r>
    <n v="4232"/>
    <s v="HOMBRE"/>
    <n v="1873201.89"/>
    <s v="ASALARIADO"/>
    <s v="SECTOR PRIVADO"/>
    <s v="SI"/>
    <s v="NO"/>
    <x v="0"/>
    <n v="49"/>
    <n v="1.4991191498610403"/>
    <s v="NO"/>
    <n v="0.50063712732525367"/>
    <s v="NO"/>
    <x v="3118"/>
    <n v="49"/>
    <s v="ASALARIADO"/>
    <s v="46-55"/>
    <s v="4"/>
  </r>
  <r>
    <n v="4233"/>
    <s v="MUJER"/>
    <n v="875386"/>
    <s v="PENSIONADOS EN SU PROPIO SISTEMA"/>
    <s v="SECTOR PUBLICO"/>
    <s v="SI"/>
    <s v="NO"/>
    <x v="0"/>
    <n v="70"/>
    <n v="0.26864717573537827"/>
    <s v="NO"/>
    <n v="1.9827190589451413"/>
    <s v="ATIPICO"/>
    <x v="3119"/>
    <n v="70"/>
    <s v="PENSIONADOS EN SU PROPIO SISTEMA"/>
    <s v="56+"/>
    <s v="4"/>
  </r>
  <r>
    <n v="4234"/>
    <s v="HOMBRE"/>
    <n v="325000"/>
    <s v="ASALARIADO"/>
    <s v="SECTOR PRIVADO"/>
    <s v="SI"/>
    <s v="NO"/>
    <x v="0"/>
    <n v="55"/>
    <n v="-0.41006976467246259"/>
    <s v="NO"/>
    <n v="0.92408910778807873"/>
    <s v="NO"/>
    <x v="734"/>
    <n v="55"/>
    <s v="ASALARIADO"/>
    <s v="46-55"/>
    <s v="2"/>
  </r>
  <r>
    <n v="4235"/>
    <s v="HOMBRE"/>
    <n v="300018"/>
    <s v="TRABAJADOR INDEPENDIENTE"/>
    <s v="SECTOR PRIVADO"/>
    <s v="SI"/>
    <s v="NO"/>
    <x v="0"/>
    <n v="38"/>
    <n v="-0.44087670126835837"/>
    <s v="NO"/>
    <n v="-0.27569150352325889"/>
    <s v="NO"/>
    <x v="93"/>
    <n v="38"/>
    <s v="TRABAJADOR INDEPENDIENTE"/>
    <s v="36-45"/>
    <s v="2"/>
  </r>
  <r>
    <n v="4236"/>
    <s v="MUJER"/>
    <n v="326749"/>
    <s v="TRABAJADOR INDEPENDIENTE"/>
    <s v="SECTOR PRIVADO"/>
    <s v="SI"/>
    <s v="NO"/>
    <x v="1"/>
    <n v="34"/>
    <n v="-0.40791295848776077"/>
    <s v="NO"/>
    <n v="-0.55799282383180893"/>
    <s v="NO"/>
    <x v="789"/>
    <n v="34"/>
    <s v="TRABAJADOR INDEPENDIENTE"/>
    <s v="26-35"/>
    <s v="2"/>
  </r>
  <r>
    <n v="4237"/>
    <s v="MUJER"/>
    <n v="355310.4"/>
    <s v="ASALARIADO"/>
    <s v="SECTOR PRIVADO"/>
    <s v="SI"/>
    <s v="NO"/>
    <x v="0"/>
    <n v="22"/>
    <n v="-0.3726920298635506"/>
    <s v="NO"/>
    <n v="-1.4048967847574589"/>
    <s v="NO"/>
    <x v="3120"/>
    <n v="22"/>
    <s v="ASALARIADO"/>
    <s v="18-25"/>
    <s v="2"/>
  </r>
  <r>
    <n v="4238"/>
    <s v="HOMBRE"/>
    <n v="278030"/>
    <s v="CONVENIOS ESPECIALES DE TRABAJADORES INDEPENDIENTES"/>
    <s v="SECTOR PRIVADO"/>
    <s v="SI"/>
    <s v="NO"/>
    <x v="0"/>
    <n v="49"/>
    <n v="-0.46799154082766331"/>
    <s v="NO"/>
    <n v="0.50063712732525367"/>
    <s v="NO"/>
    <x v="20"/>
    <n v="49"/>
    <s v="CONVENIOS ESPECIALES DE TRABAJADORES INDEPENDIENTES"/>
    <s v="46-55"/>
    <s v="1"/>
  </r>
  <r>
    <n v="4239"/>
    <s v="HOMBRE"/>
    <n v="2471513.6"/>
    <s v="ASALARIADO"/>
    <s v="SECTOR PUBLICO"/>
    <s v="SI"/>
    <s v="NO"/>
    <x v="0"/>
    <n v="56"/>
    <n v="2.2369364148739286"/>
    <s v="ATIPICO"/>
    <n v="0.99466443786521619"/>
    <s v="NO"/>
    <x v="3121"/>
    <n v="56"/>
    <s v="ASALARIADO"/>
    <s v="56+"/>
    <s v="4"/>
  </r>
  <r>
    <n v="4240"/>
    <s v="HOMBRE"/>
    <n v="297046"/>
    <s v="TRABAJADOR INDEPENDIENTE"/>
    <s v="SECTOR PRIVADO"/>
    <s v="SI"/>
    <s v="NO"/>
    <x v="1"/>
    <n v="35"/>
    <n v="-0.44454166866740574"/>
    <s v="NO"/>
    <n v="-0.48741749375467142"/>
    <s v="NO"/>
    <x v="31"/>
    <n v="35"/>
    <s v="TRABAJADOR INDEPENDIENTE"/>
    <s v="26-35"/>
    <s v="1"/>
  </r>
  <r>
    <n v="4241"/>
    <s v="HOMBRE"/>
    <n v="300018"/>
    <s v="ASEGURADO VOLUNTARIO"/>
    <s v="SECTOR PRIVADO"/>
    <s v="SI"/>
    <s v="NO"/>
    <x v="0"/>
    <n v="68"/>
    <n v="-0.44087670126835837"/>
    <s v="NO"/>
    <n v="1.8415683987908662"/>
    <s v="NO"/>
    <x v="93"/>
    <n v="68"/>
    <s v="ASEGURADO VOLUNTARIO"/>
    <s v="56+"/>
    <s v="2"/>
  </r>
  <r>
    <n v="4242"/>
    <s v="MUJER"/>
    <n v="72107"/>
    <s v="ASALARIADO"/>
    <s v="SECTOR PRIVADO"/>
    <s v="SI"/>
    <s v="NO"/>
    <x v="1"/>
    <n v="24"/>
    <n v="-0.72192864773009868"/>
    <s v="NO"/>
    <n v="-1.263746124603184"/>
    <s v="NO"/>
    <x v="3122"/>
    <n v="24"/>
    <s v="ASALARIADO"/>
    <s v="18-25"/>
    <s v="1"/>
  </r>
  <r>
    <n v="4243"/>
    <s v="MUJER"/>
    <n v="348503"/>
    <s v="ASALARIADO"/>
    <s v="SECTOR PRIVADO"/>
    <s v="SI"/>
    <s v="NO"/>
    <x v="0"/>
    <n v="41"/>
    <n v="-0.38108667961869036"/>
    <s v="NO"/>
    <n v="-6.3965513291846368E-2"/>
    <s v="NO"/>
    <x v="3123"/>
    <n v="41"/>
    <s v="ASALARIADO"/>
    <s v="36-45"/>
    <s v="2"/>
  </r>
  <r>
    <n v="4244"/>
    <s v="HOMBRE"/>
    <n v="642383"/>
    <s v="ASALARIADO"/>
    <s v="SECTOR PUBLICO"/>
    <s v="SI"/>
    <s v="NO"/>
    <x v="0"/>
    <n v="27"/>
    <n v="-1.86840486523208E-2"/>
    <s v="NO"/>
    <n v="-1.0520201343717714"/>
    <s v="NO"/>
    <x v="3124"/>
    <n v="27"/>
    <s v="ASALARIADO"/>
    <s v="26-35"/>
    <s v="3"/>
  </r>
  <r>
    <n v="4245"/>
    <s v="MUJER"/>
    <n v="218508.48"/>
    <s v="ASALARIADO"/>
    <s v="SECTOR PRIVADO"/>
    <s v="SI"/>
    <s v="SI"/>
    <x v="1"/>
    <n v="49"/>
    <n v="-0.54139141644736311"/>
    <s v="NO"/>
    <n v="0.50063712732525367"/>
    <s v="NO"/>
    <x v="3125"/>
    <n v="49"/>
    <s v="ASALARIADO"/>
    <s v="46-55"/>
    <s v="1"/>
  </r>
  <r>
    <n v="4246"/>
    <s v="HOMBRE"/>
    <n v="650000.12"/>
    <s v="ASALARIADO"/>
    <s v="SECTOR PRIVADO"/>
    <s v="SI"/>
    <s v="NO"/>
    <x v="0"/>
    <n v="27"/>
    <n v="-9.2908802557420886E-3"/>
    <s v="NO"/>
    <n v="-1.0520201343717714"/>
    <s v="NO"/>
    <x v="3126"/>
    <n v="27"/>
    <s v="ASALARIADO"/>
    <s v="26-35"/>
    <s v="3"/>
  </r>
  <r>
    <n v="4247"/>
    <s v="HOMBRE"/>
    <n v="406358"/>
    <s v="TRABAJADOR INDEPENDIENTE"/>
    <s v="SECTOR PRIVADO"/>
    <s v="SI"/>
    <s v="NO"/>
    <x v="1"/>
    <n v="60"/>
    <n v="-0.30974189870621144"/>
    <s v="NO"/>
    <n v="1.2769657581737661"/>
    <s v="NO"/>
    <x v="2312"/>
    <n v="60"/>
    <s v="TRABAJADOR INDEPENDIENTE"/>
    <s v="56+"/>
    <s v="2"/>
  </r>
  <r>
    <n v="4248"/>
    <s v="HOMBRE"/>
    <n v="100000"/>
    <s v="ASALARIADO"/>
    <s v="SECTOR PRIVADO"/>
    <s v="SI"/>
    <s v="NO"/>
    <x v="0"/>
    <n v="56"/>
    <n v="-0.68753196682107143"/>
    <s v="NO"/>
    <n v="0.99466443786521619"/>
    <s v="NO"/>
    <x v="1744"/>
    <n v="56"/>
    <s v="ASALARIADO"/>
    <s v="56+"/>
    <s v="1"/>
  </r>
  <r>
    <n v="4249"/>
    <s v="HOMBRE"/>
    <n v="171013.5"/>
    <s v="ASALARIADO"/>
    <s v="SECTOR PRIVADO"/>
    <s v="SI"/>
    <s v="NO"/>
    <x v="0"/>
    <n v="24"/>
    <n v="-0.59996057974427042"/>
    <s v="NO"/>
    <n v="-1.263746124603184"/>
    <s v="NO"/>
    <x v="3127"/>
    <n v="24"/>
    <s v="ASALARIADO"/>
    <s v="18-25"/>
    <s v="1"/>
  </r>
  <r>
    <n v="4250"/>
    <s v="MUJER"/>
    <n v="999660.5"/>
    <s v="ASALARIADO"/>
    <s v="SECTOR PRIVADO"/>
    <s v="SI"/>
    <s v="SI"/>
    <x v="0"/>
    <n v="30"/>
    <n v="0.42189818213945512"/>
    <s v="NO"/>
    <n v="-0.84029414414035897"/>
    <s v="NO"/>
    <x v="3128"/>
    <n v="30"/>
    <s v="ASALARIADO"/>
    <s v="26-35"/>
    <s v="4"/>
  </r>
  <r>
    <n v="4251"/>
    <s v="HOMBRE"/>
    <n v="370517.81"/>
    <s v="ASALARIADO"/>
    <s v="SECTOR PRIVADO"/>
    <s v="SI"/>
    <s v="NO"/>
    <x v="0"/>
    <n v="28"/>
    <n v="-0.35393877889654274"/>
    <s v="NO"/>
    <n v="-0.98144480429463388"/>
    <s v="NO"/>
    <x v="3129"/>
    <n v="28"/>
    <s v="ASALARIADO"/>
    <s v="26-35"/>
    <s v="2"/>
  </r>
  <r>
    <n v="4252"/>
    <s v="HOMBRE"/>
    <n v="478473.57"/>
    <s v="ASALARIADO"/>
    <s v="SECTOR PRIVADO"/>
    <s v="SI"/>
    <s v="NO"/>
    <x v="0"/>
    <n v="26"/>
    <n v="-0.22081147709997964"/>
    <s v="NO"/>
    <n v="-1.1225954644489089"/>
    <s v="NO"/>
    <x v="3130"/>
    <n v="26"/>
    <s v="ASALARIADO"/>
    <s v="26-35"/>
    <s v="3"/>
  </r>
  <r>
    <n v="4253"/>
    <s v="MUJER"/>
    <n v="488864.43"/>
    <s v="ASALARIADO"/>
    <s v="SECTOR PUBLICO"/>
    <s v="SI"/>
    <s v="NO"/>
    <x v="0"/>
    <n v="25"/>
    <n v="-0.20799782866523348"/>
    <s v="NO"/>
    <n v="-1.1931707945260464"/>
    <s v="NO"/>
    <x v="3131"/>
    <n v="25"/>
    <s v="ASALARIADO"/>
    <s v="18-25"/>
    <s v="3"/>
  </r>
  <r>
    <n v="4254"/>
    <s v="HOMBRE"/>
    <n v="440625"/>
    <s v="ASALARIADO"/>
    <s v="SECTOR PRIVADO"/>
    <s v="SI"/>
    <s v="NO"/>
    <x v="0"/>
    <n v="26"/>
    <n v="-0.26748502190164974"/>
    <s v="NO"/>
    <n v="-1.1225954644489089"/>
    <s v="NO"/>
    <x v="3132"/>
    <n v="26"/>
    <s v="ASALARIADO"/>
    <s v="26-35"/>
    <s v="3"/>
  </r>
  <r>
    <n v="4255"/>
    <s v="HOMBRE"/>
    <n v="323266.27"/>
    <s v="ASALARIADO"/>
    <s v="SECTOR PRIVADO"/>
    <s v="SI"/>
    <s v="NO"/>
    <x v="0"/>
    <n v="26"/>
    <n v="-0.41220774042237862"/>
    <s v="NO"/>
    <n v="-1.1225954644489089"/>
    <s v="NO"/>
    <x v="3133"/>
    <n v="26"/>
    <s v="ASALARIADO"/>
    <s v="26-35"/>
    <s v="2"/>
  </r>
  <r>
    <n v="4256"/>
    <s v="HOMBRE"/>
    <n v="525000"/>
    <s v="ASALARIADO"/>
    <s v="SECTOR PRIVADO"/>
    <s v="SI"/>
    <s v="NO"/>
    <x v="0"/>
    <n v="66"/>
    <n v="-0.16343669609592146"/>
    <s v="NO"/>
    <n v="1.7004177386365913"/>
    <s v="NO"/>
    <x v="3134"/>
    <n v="66"/>
    <s v="ASALARIADO"/>
    <s v="56+"/>
    <s v="3"/>
  </r>
  <r>
    <n v="4257"/>
    <s v="MUJER"/>
    <n v="297045"/>
    <s v="ASEGURADO VOLUNTARIO"/>
    <s v="SECTOR PRIVADO"/>
    <s v="SI"/>
    <s v="NO"/>
    <x v="0"/>
    <n v="53"/>
    <n v="-0.44454290183274864"/>
    <s v="NO"/>
    <n v="0.78293844763380371"/>
    <s v="NO"/>
    <x v="166"/>
    <n v="53"/>
    <s v="ASEGURADO VOLUNTARIO"/>
    <s v="46-55"/>
    <s v="1"/>
  </r>
  <r>
    <n v="4258"/>
    <s v="HOMBRE"/>
    <n v="366445.56"/>
    <s v="ASALARIADO"/>
    <s v="SECTOR PRIVADO"/>
    <s v="SI"/>
    <s v="NO"/>
    <x v="0"/>
    <n v="40"/>
    <n v="-0.35896053646409687"/>
    <s v="NO"/>
    <n v="-0.13454084336898386"/>
    <s v="NO"/>
    <x v="3135"/>
    <n v="40"/>
    <s v="ASALARIADO"/>
    <s v="36-45"/>
    <s v="2"/>
  </r>
  <r>
    <n v="4259"/>
    <s v="HOMBRE"/>
    <n v="297586"/>
    <s v="ASEGURADO VOLUNTARIO"/>
    <s v="SECTOR PRIVADO"/>
    <s v="SI"/>
    <s v="SI"/>
    <x v="0"/>
    <n v="61"/>
    <n v="-0.4438757593822491"/>
    <s v="NO"/>
    <n v="1.3475410882509038"/>
    <s v="NO"/>
    <x v="3136"/>
    <n v="61"/>
    <s v="ASEGURADO VOLUNTARIO"/>
    <s v="56+"/>
    <s v="1"/>
  </r>
  <r>
    <n v="4260"/>
    <s v="MUJER"/>
    <n v="1216185"/>
    <s v="ASALARIADO"/>
    <s v="SECTOR PUBLICO"/>
    <s v="SI"/>
    <s v="NO"/>
    <x v="1"/>
    <n v="45"/>
    <n v="0.68890869142446154"/>
    <s v="NO"/>
    <n v="0.21833580701670366"/>
    <s v="NO"/>
    <x v="3137"/>
    <n v="45"/>
    <s v="ASALARIADO"/>
    <s v="36-45"/>
    <s v="4"/>
  </r>
  <r>
    <n v="4261"/>
    <s v="HOMBRE"/>
    <n v="575208.32999999996"/>
    <s v="ASALARIADO"/>
    <s v="SECTOR PRIVADO"/>
    <s v="SI"/>
    <s v="NO"/>
    <x v="0"/>
    <n v="24"/>
    <n v="-0.10152152361590346"/>
    <s v="NO"/>
    <n v="-1.263746124603184"/>
    <s v="NO"/>
    <x v="3138"/>
    <n v="24"/>
    <s v="ASALARIADO"/>
    <s v="18-25"/>
    <s v="3"/>
  </r>
  <r>
    <n v="4262"/>
    <s v="MUJER"/>
    <n v="297046"/>
    <s v="ASEGURADO VOLUNTARIO"/>
    <s v="SECTOR PRIVADO"/>
    <s v="SI"/>
    <s v="SI"/>
    <x v="0"/>
    <n v="59"/>
    <n v="-0.44454166866740574"/>
    <s v="NO"/>
    <n v="1.2063904280966287"/>
    <s v="NO"/>
    <x v="31"/>
    <n v="59"/>
    <s v="ASEGURADO VOLUNTARIO"/>
    <s v="56+"/>
    <s v="1"/>
  </r>
  <r>
    <n v="4263"/>
    <s v="MUJER"/>
    <n v="705273"/>
    <s v="ASALARIADO"/>
    <s v="SECTOR PRIVADO"/>
    <s v="SI"/>
    <s v="NO"/>
    <x v="0"/>
    <n v="45"/>
    <n v="5.886971976157257E-2"/>
    <s v="NO"/>
    <n v="0.21833580701670366"/>
    <s v="NO"/>
    <x v="3139"/>
    <n v="45"/>
    <s v="ASALARIADO"/>
    <s v="36-45"/>
    <s v="4"/>
  </r>
  <r>
    <n v="4264"/>
    <s v="MUJER"/>
    <n v="889687.5"/>
    <s v="ASALARIADO"/>
    <s v="SECTOR PRIVADO"/>
    <s v="SI"/>
    <s v="NO"/>
    <x v="0"/>
    <n v="31"/>
    <n v="0.28628328988661533"/>
    <s v="NO"/>
    <n v="-0.7697188140632214"/>
    <s v="NO"/>
    <x v="3140"/>
    <n v="31"/>
    <s v="ASALARIADO"/>
    <s v="26-35"/>
    <s v="4"/>
  </r>
  <r>
    <n v="4265"/>
    <s v="HOMBRE"/>
    <n v="452193"/>
    <s v="TRABAJADOR INDEPENDIENTE"/>
    <s v="SECTOR PRIVADO"/>
    <s v="SI"/>
    <s v="NO"/>
    <x v="0"/>
    <n v="58"/>
    <n v="-0.25321976521518264"/>
    <s v="NO"/>
    <n v="1.1358150980194912"/>
    <s v="NO"/>
    <x v="3141"/>
    <n v="58"/>
    <s v="TRABAJADOR INDEPENDIENTE"/>
    <s v="56+"/>
    <s v="3"/>
  </r>
  <r>
    <n v="4266"/>
    <s v="MUJER"/>
    <n v="367748"/>
    <s v="TRABAJADOR INDEPENDIENTE"/>
    <s v="SECTOR PRIVADO"/>
    <s v="SI"/>
    <s v="NO"/>
    <x v="0"/>
    <n v="34"/>
    <n v="-0.35735441259491268"/>
    <s v="NO"/>
    <n v="-0.55799282383180893"/>
    <s v="NO"/>
    <x v="3142"/>
    <n v="34"/>
    <s v="TRABAJADOR INDEPENDIENTE"/>
    <s v="26-35"/>
    <s v="2"/>
  </r>
  <r>
    <n v="4267"/>
    <s v="MUJER"/>
    <n v="336000"/>
    <s v="ASALARIADO"/>
    <s v="SECTOR PRIVADO"/>
    <s v="SI"/>
    <s v="NO"/>
    <x v="0"/>
    <n v="26"/>
    <n v="-0.39650494590075286"/>
    <s v="NO"/>
    <n v="-1.1225954644489089"/>
    <s v="NO"/>
    <x v="488"/>
    <n v="26"/>
    <s v="ASALARIADO"/>
    <s v="26-35"/>
    <s v="2"/>
  </r>
  <r>
    <n v="4268"/>
    <s v="HOMBRE"/>
    <n v="419817.69"/>
    <s v="ASALARIADO"/>
    <s v="SECTOR PRIVADO"/>
    <s v="SI"/>
    <s v="SI"/>
    <x v="0"/>
    <n v="26"/>
    <n v="-0.2931438754722665"/>
    <s v="NO"/>
    <n v="-1.1225954644489089"/>
    <s v="NO"/>
    <x v="3143"/>
    <n v="26"/>
    <s v="ASALARIADO"/>
    <s v="26-35"/>
    <s v="3"/>
  </r>
  <r>
    <n v="4269"/>
    <s v="HOMBRE"/>
    <n v="404468.75"/>
    <s v="ASALARIADO"/>
    <s v="SECTOR PRIVADO"/>
    <s v="SI"/>
    <s v="NO"/>
    <x v="0"/>
    <n v="28"/>
    <n v="-0.31207165633025258"/>
    <s v="NO"/>
    <n v="-0.98144480429463388"/>
    <s v="NO"/>
    <x v="3144"/>
    <n v="28"/>
    <s v="ASALARIADO"/>
    <s v="26-35"/>
    <s v="2"/>
  </r>
  <r>
    <n v="4270"/>
    <s v="HOMBRE"/>
    <n v="279111"/>
    <s v="ASEGURADO VOLUNTARIO"/>
    <s v="SECTOR PRIVADO"/>
    <s v="SI"/>
    <s v="NO"/>
    <x v="0"/>
    <n v="61"/>
    <n v="-0.46665848909200708"/>
    <s v="NO"/>
    <n v="1.3475410882509038"/>
    <s v="NO"/>
    <x v="3145"/>
    <n v="61"/>
    <s v="ASEGURADO VOLUNTARIO"/>
    <s v="56+"/>
    <s v="1"/>
  </r>
  <r>
    <n v="4271"/>
    <s v="HOMBRE"/>
    <n v="778719"/>
    <s v="ASEGURADO VOLUNTARIO"/>
    <s v="SECTOR PRIVADO"/>
    <s v="SI"/>
    <s v="SI"/>
    <x v="0"/>
    <n v="79"/>
    <n v="0.14944078153493578"/>
    <s v="NO"/>
    <n v="2.6178970296393786"/>
    <s v="ATIPICO"/>
    <x v="3146"/>
    <n v="79"/>
    <s v="ASEGURADO VOLUNTARIO"/>
    <s v="56+"/>
    <s v="4"/>
  </r>
  <r>
    <n v="4272"/>
    <s v="MUJER"/>
    <n v="600000"/>
    <s v="ASALARIADO"/>
    <s v="SECTOR PRIVADO"/>
    <s v="SI"/>
    <s v="NO"/>
    <x v="0"/>
    <n v="40"/>
    <n v="-7.0949295379718516E-2"/>
    <s v="NO"/>
    <n v="-0.13454084336898386"/>
    <s v="NO"/>
    <x v="427"/>
    <n v="40"/>
    <s v="ASALARIADO"/>
    <s v="36-45"/>
    <s v="3"/>
  </r>
  <r>
    <n v="4273"/>
    <s v="HOMBRE"/>
    <n v="800000"/>
    <s v="ASALARIADO"/>
    <s v="SECTOR PRIVADO"/>
    <s v="SI"/>
    <s v="NO"/>
    <x v="0"/>
    <n v="27"/>
    <n v="0.17568377319682263"/>
    <s v="NO"/>
    <n v="-1.0520201343717714"/>
    <s v="NO"/>
    <x v="192"/>
    <n v="27"/>
    <s v="ASALARIADO"/>
    <s v="26-35"/>
    <s v="4"/>
  </r>
  <r>
    <n v="4274"/>
    <s v="HOMBRE"/>
    <n v="439012"/>
    <s v="ASALARIADO"/>
    <s v="SECTOR PRIVADO"/>
    <s v="SI"/>
    <s v="SI"/>
    <x v="0"/>
    <n v="28"/>
    <n v="-0.26947411759971956"/>
    <s v="NO"/>
    <n v="-0.98144480429463388"/>
    <s v="NO"/>
    <x v="3147"/>
    <n v="28"/>
    <s v="ASALARIADO"/>
    <s v="26-35"/>
    <s v="3"/>
  </r>
  <r>
    <n v="4275"/>
    <s v="MUJER"/>
    <n v="657814.80000000005"/>
    <s v="ASALARIADO"/>
    <s v="SECTOR PRIVADO"/>
    <s v="SI"/>
    <s v="NO"/>
    <x v="0"/>
    <n v="38"/>
    <n v="3.4591228597659687E-4"/>
    <s v="NO"/>
    <n v="-0.27569150352325889"/>
    <s v="NO"/>
    <x v="3148"/>
    <n v="38"/>
    <s v="ASALARIADO"/>
    <s v="36-45"/>
    <s v="3"/>
  </r>
  <r>
    <n v="4276"/>
    <s v="HOMBRE"/>
    <n v="361976.88"/>
    <s v="ASALARIADO"/>
    <s v="SECTOR PRIVADO"/>
    <s v="SI"/>
    <s v="NO"/>
    <x v="0"/>
    <n v="60"/>
    <n v="-0.36447115776852995"/>
    <s v="NO"/>
    <n v="1.2769657581737661"/>
    <s v="NO"/>
    <x v="1125"/>
    <n v="60"/>
    <s v="ASALARIADO"/>
    <s v="56+"/>
    <s v="2"/>
  </r>
  <r>
    <n v="4277"/>
    <s v="HOMBRE"/>
    <n v="307891.19"/>
    <s v="ASALARIADO"/>
    <s v="SECTOR PRIVADO"/>
    <s v="SI"/>
    <s v="NO"/>
    <x v="0"/>
    <n v="30"/>
    <n v="-0.43116775622242764"/>
    <s v="NO"/>
    <n v="-0.84029414414035897"/>
    <s v="NO"/>
    <x v="3149"/>
    <n v="30"/>
    <s v="ASALARIADO"/>
    <s v="26-35"/>
    <s v="2"/>
  </r>
  <r>
    <n v="4278"/>
    <s v="HOMBRE"/>
    <n v="403463"/>
    <s v="ASALARIADO"/>
    <s v="SECTOR PRIVADO"/>
    <s v="SI"/>
    <s v="SI"/>
    <x v="0"/>
    <n v="32"/>
    <n v="-0.31331191237385686"/>
    <s v="NO"/>
    <n v="-0.69914348398608395"/>
    <s v="NO"/>
    <x v="3150"/>
    <n v="32"/>
    <s v="ASALARIADO"/>
    <s v="26-35"/>
    <s v="2"/>
  </r>
  <r>
    <n v="4279"/>
    <s v="HOMBRE"/>
    <n v="1632939"/>
    <s v="ASALARIADO"/>
    <s v="SECTOR PUBLICO"/>
    <s v="SI"/>
    <s v="NO"/>
    <x v="0"/>
    <n v="58"/>
    <n v="1.2028352807322007"/>
    <s v="NO"/>
    <n v="1.1358150980194912"/>
    <s v="NO"/>
    <x v="3151"/>
    <n v="58"/>
    <s v="ASALARIADO"/>
    <s v="56+"/>
    <s v="4"/>
  </r>
  <r>
    <n v="4280"/>
    <s v="HOMBRE"/>
    <n v="360420"/>
    <s v="TRABAJADOR INDEPENDIENTE"/>
    <s v="SECTOR PRIVADO"/>
    <s v="SI"/>
    <s v="NO"/>
    <x v="0"/>
    <n v="48"/>
    <n v="-0.36639104822755719"/>
    <s v="NO"/>
    <n v="0.43006179724811616"/>
    <s v="NO"/>
    <x v="30"/>
    <n v="48"/>
    <s v="TRABAJADOR INDEPENDIENTE"/>
    <s v="46-55"/>
    <s v="2"/>
  </r>
  <r>
    <n v="4281"/>
    <s v="HOMBRE"/>
    <n v="425043.83"/>
    <s v="ASALARIADO"/>
    <s v="SECTOR PRIVADO"/>
    <s v="SI"/>
    <s v="SI"/>
    <x v="0"/>
    <n v="23"/>
    <n v="-0.28669918074721346"/>
    <s v="NO"/>
    <n v="-1.3343214546803215"/>
    <s v="NO"/>
    <x v="3152"/>
    <n v="23"/>
    <s v="ASALARIADO"/>
    <s v="18-25"/>
    <s v="3"/>
  </r>
  <r>
    <n v="4282"/>
    <s v="HOMBRE"/>
    <n v="204000"/>
    <s v="ASALARIADO"/>
    <s v="SECTOR PRIVADO"/>
    <s v="SI"/>
    <s v="NO"/>
    <x v="0"/>
    <n v="27"/>
    <n v="-0.55928277116127001"/>
    <s v="NO"/>
    <n v="-1.0520201343717714"/>
    <s v="NO"/>
    <x v="3153"/>
    <n v="27"/>
    <s v="ASALARIADO"/>
    <s v="26-35"/>
    <s v="1"/>
  </r>
  <r>
    <n v="4283"/>
    <s v="MUJER"/>
    <n v="330000"/>
    <s v="ASALARIADO"/>
    <s v="SECTOR PUBLICO"/>
    <s v="SI"/>
    <s v="NO"/>
    <x v="0"/>
    <n v="35"/>
    <n v="-0.40390393795804908"/>
    <s v="NO"/>
    <n v="-0.48741749375467142"/>
    <s v="NO"/>
    <x v="966"/>
    <n v="35"/>
    <s v="ASALARIADO"/>
    <s v="26-35"/>
    <s v="2"/>
  </r>
  <r>
    <n v="4284"/>
    <s v="HOMBRE"/>
    <n v="150000"/>
    <s v="ASALARIADO"/>
    <s v="SECTOR PRIVADO"/>
    <s v="SI"/>
    <s v="NO"/>
    <x v="0"/>
    <n v="36"/>
    <n v="-0.62587369967693607"/>
    <s v="NO"/>
    <n v="-0.41684216367753391"/>
    <s v="NO"/>
    <x v="398"/>
    <n v="36"/>
    <s v="ASALARIADO"/>
    <s v="36-45"/>
    <s v="1"/>
  </r>
  <r>
    <n v="4285"/>
    <s v="MUJER"/>
    <n v="362274"/>
    <s v="ASALARIADO"/>
    <s v="SECTOR PUBLICO"/>
    <s v="SI"/>
    <s v="NO"/>
    <x v="0"/>
    <n v="36"/>
    <n v="-0.36410475968185263"/>
    <s v="NO"/>
    <n v="-0.41684216367753391"/>
    <s v="NO"/>
    <x v="3154"/>
    <n v="36"/>
    <s v="ASALARIADO"/>
    <s v="36-45"/>
    <s v="2"/>
  </r>
  <r>
    <n v="4286"/>
    <s v="HOMBRE"/>
    <n v="79749"/>
    <s v="ASALARIADO"/>
    <s v="SECTOR PRIVADO"/>
    <s v="SI"/>
    <s v="NO"/>
    <x v="0"/>
    <n v="42"/>
    <n v="-0.71250479817978907"/>
    <s v="NO"/>
    <n v="6.6098167852911317E-3"/>
    <s v="NO"/>
    <x v="3155"/>
    <n v="42"/>
    <s v="ASALARIADO"/>
    <s v="36-45"/>
    <s v="1"/>
  </r>
  <r>
    <n v="4287"/>
    <s v="MUJER"/>
    <n v="1777096.7"/>
    <s v="ASALARIADO"/>
    <s v="SECTOR PUBLICO"/>
    <s v="SI"/>
    <s v="NO"/>
    <x v="0"/>
    <n v="39"/>
    <n v="1.380605560281883"/>
    <s v="NO"/>
    <n v="-0.20511617344612137"/>
    <s v="NO"/>
    <x v="3156"/>
    <n v="39"/>
    <s v="ASALARIADO"/>
    <s v="36-45"/>
    <s v="4"/>
  </r>
  <r>
    <n v="4288"/>
    <s v="HOMBRE"/>
    <n v="297045"/>
    <s v="ASEGURADO VOLUNTARIO"/>
    <s v="SECTOR PRIVADO"/>
    <s v="SI"/>
    <s v="NO"/>
    <x v="0"/>
    <n v="49"/>
    <n v="-0.44454290183274864"/>
    <s v="NO"/>
    <n v="0.50063712732525367"/>
    <s v="NO"/>
    <x v="166"/>
    <n v="49"/>
    <s v="ASEGURADO VOLUNTARIO"/>
    <s v="46-55"/>
    <s v="1"/>
  </r>
  <r>
    <n v="4289"/>
    <s v="MUJER"/>
    <n v="1751423.3"/>
    <s v="ASALARIADO"/>
    <s v="SECTOR PUBLICO"/>
    <s v="SI"/>
    <s v="NO"/>
    <x v="0"/>
    <n v="57"/>
    <n v="1.3489460131679181"/>
    <s v="NO"/>
    <n v="1.0652397679423538"/>
    <s v="NO"/>
    <x v="3157"/>
    <n v="57"/>
    <s v="ASALARIADO"/>
    <s v="56+"/>
    <s v="4"/>
  </r>
  <r>
    <n v="4290"/>
    <s v="HOMBRE"/>
    <n v="634480"/>
    <s v="ASALARIADO"/>
    <s v="SECTOR PRIVADO"/>
    <s v="SI"/>
    <s v="NO"/>
    <x v="0"/>
    <n v="38"/>
    <n v="-2.8429754357122822E-2"/>
    <s v="NO"/>
    <n v="-0.27569150352325889"/>
    <s v="NO"/>
    <x v="3158"/>
    <n v="38"/>
    <s v="ASALARIADO"/>
    <s v="36-45"/>
    <s v="3"/>
  </r>
  <r>
    <n v="4291"/>
    <s v="HOMBRE"/>
    <n v="445567"/>
    <s v="TRABAJADOR INDEPENDIENTE"/>
    <s v="SECTOR PRIVADO"/>
    <s v="SI"/>
    <s v="NO"/>
    <x v="0"/>
    <n v="49"/>
    <n v="-0.26139071877712344"/>
    <s v="NO"/>
    <n v="0.50063712732525367"/>
    <s v="NO"/>
    <x v="314"/>
    <n v="49"/>
    <s v="TRABAJADOR INDEPENDIENTE"/>
    <s v="46-55"/>
    <s v="3"/>
  </r>
  <r>
    <n v="4292"/>
    <s v="MUJER"/>
    <n v="359544.28"/>
    <s v="ASALARIADO"/>
    <s v="SECTOR PRIVADO"/>
    <s v="SI"/>
    <s v="NO"/>
    <x v="1"/>
    <n v="29"/>
    <n v="-0.36747095578162636"/>
    <s v="NO"/>
    <n v="-0.91086947421749642"/>
    <s v="NO"/>
    <x v="3159"/>
    <n v="29"/>
    <s v="ASALARIADO"/>
    <s v="26-35"/>
    <s v="2"/>
  </r>
  <r>
    <n v="4293"/>
    <s v="HOMBRE"/>
    <n v="315617"/>
    <s v="ASEGURADO VOLUNTARIO"/>
    <s v="SECTOR PRIVADO"/>
    <s v="SI"/>
    <s v="NO"/>
    <x v="0"/>
    <n v="64"/>
    <n v="-0.42164055508473103"/>
    <s v="NO"/>
    <n v="1.5592670784823162"/>
    <s v="NO"/>
    <x v="727"/>
    <n v="64"/>
    <s v="ASEGURADO VOLUNTARIO"/>
    <s v="56+"/>
    <s v="2"/>
  </r>
  <r>
    <n v="4294"/>
    <s v="HOMBRE"/>
    <n v="182777.43"/>
    <s v="ASALARIADO"/>
    <s v="SECTOR PRIVADO"/>
    <s v="SI"/>
    <s v="NO"/>
    <x v="0"/>
    <n v="42"/>
    <n v="-0.58545370897217219"/>
    <s v="NO"/>
    <n v="6.6098167852911317E-3"/>
    <s v="NO"/>
    <x v="3160"/>
    <n v="42"/>
    <s v="ASALARIADO"/>
    <s v="36-45"/>
    <s v="1"/>
  </r>
  <r>
    <n v="4295"/>
    <s v="MUJER"/>
    <n v="338686"/>
    <s v="ASALARIADO"/>
    <s v="SECTOR PRIVADO"/>
    <s v="SI"/>
    <s v="SI"/>
    <x v="0"/>
    <n v="33"/>
    <n v="-0.39319266378976991"/>
    <s v="NO"/>
    <n v="-0.62856815390894638"/>
    <s v="NO"/>
    <x v="3161"/>
    <n v="33"/>
    <s v="ASALARIADO"/>
    <s v="26-35"/>
    <s v="2"/>
  </r>
  <r>
    <n v="4296"/>
    <s v="HOMBRE"/>
    <n v="200000"/>
    <s v="ASALARIADO"/>
    <s v="SECTOR PRIVADO"/>
    <s v="SI"/>
    <s v="SI"/>
    <x v="1"/>
    <n v="27"/>
    <n v="-0.56421543253280082"/>
    <s v="NO"/>
    <n v="-1.0520201343717714"/>
    <s v="NO"/>
    <x v="358"/>
    <n v="27"/>
    <s v="ASALARIADO"/>
    <s v="26-35"/>
    <s v="1"/>
  </r>
  <r>
    <n v="4297"/>
    <s v="MUJER"/>
    <n v="969577"/>
    <s v="ASALARIADO"/>
    <s v="SECTOR PUBLICO"/>
    <s v="SI"/>
    <s v="NO"/>
    <x v="1"/>
    <n v="44"/>
    <n v="0.38480025254684325"/>
    <s v="NO"/>
    <n v="0.14776047693956615"/>
    <s v="NO"/>
    <x v="3162"/>
    <n v="44"/>
    <s v="ASALARIADO"/>
    <s v="36-45"/>
    <s v="4"/>
  </r>
  <r>
    <n v="4298"/>
    <s v="HOMBRE"/>
    <n v="543582"/>
    <s v="ASALARIADO"/>
    <s v="SECTOR PRIVADO"/>
    <s v="SI"/>
    <s v="NO"/>
    <x v="0"/>
    <n v="49"/>
    <n v="-0.140522017694475"/>
    <s v="NO"/>
    <n v="0.50063712732525367"/>
    <s v="NO"/>
    <x v="3163"/>
    <n v="49"/>
    <s v="ASALARIADO"/>
    <s v="46-55"/>
    <s v="3"/>
  </r>
  <r>
    <n v="4299"/>
    <s v="MUJER"/>
    <n v="1478656"/>
    <s v="PENSIONADOS EN SU PROPIO SISTEMA"/>
    <s v="SECTOR PUBLICO"/>
    <s v="SI"/>
    <s v="NO"/>
    <x v="0"/>
    <n v="64"/>
    <n v="1.0125788321362281"/>
    <s v="NO"/>
    <n v="1.5592670784823162"/>
    <s v="NO"/>
    <x v="3164"/>
    <n v="64"/>
    <s v="PENSIONADOS EN SU PROPIO SISTEMA"/>
    <s v="56+"/>
    <s v="4"/>
  </r>
  <r>
    <n v="4300"/>
    <s v="HOMBRE"/>
    <n v="278030"/>
    <s v="CONVENIOS ESPECIALES DE TRABAJADORES INDEPENDIENTES"/>
    <s v="SECTOR PRIVADO"/>
    <s v="SI"/>
    <s v="NO"/>
    <x v="0"/>
    <n v="50"/>
    <n v="-0.46799154082766331"/>
    <s v="NO"/>
    <n v="0.57121245740239113"/>
    <s v="NO"/>
    <x v="20"/>
    <n v="50"/>
    <s v="CONVENIOS ESPECIALES DE TRABAJADORES INDEPENDIENTES"/>
    <s v="46-55"/>
    <s v="1"/>
  </r>
  <r>
    <n v="4301"/>
    <s v="HOMBRE"/>
    <n v="512466.67"/>
    <s v="ASALARIADO"/>
    <s v="SECTOR PRIVADO"/>
    <s v="SI"/>
    <s v="NO"/>
    <x v="1"/>
    <n v="35"/>
    <n v="-0.17889236428283359"/>
    <s v="NO"/>
    <n v="-0.48741749375467142"/>
    <s v="NO"/>
    <x v="3165"/>
    <n v="35"/>
    <s v="ASALARIADO"/>
    <s v="26-35"/>
    <s v="3"/>
  </r>
  <r>
    <n v="4302"/>
    <s v="HOMBRE"/>
    <n v="310124"/>
    <s v="ASEGURADO VOLUNTARIO"/>
    <s v="SECTOR PRIVADO"/>
    <s v="SI"/>
    <s v="NO"/>
    <x v="0"/>
    <n v="55"/>
    <n v="-0.42841433231318576"/>
    <s v="NO"/>
    <n v="0.92408910778807873"/>
    <s v="NO"/>
    <x v="97"/>
    <n v="55"/>
    <s v="ASEGURADO VOLUNTARIO"/>
    <s v="46-55"/>
    <s v="2"/>
  </r>
  <r>
    <n v="4303"/>
    <s v="HOMBRE"/>
    <n v="525436.96"/>
    <s v="ASALARIADO"/>
    <s v="SECTOR PRIVADO"/>
    <s v="SI"/>
    <s v="NO"/>
    <x v="0"/>
    <n v="33"/>
    <n v="-0.16289785216769548"/>
    <s v="NO"/>
    <n v="-0.62856815390894638"/>
    <s v="NO"/>
    <x v="3166"/>
    <n v="33"/>
    <s v="ASALARIADO"/>
    <s v="26-35"/>
    <s v="3"/>
  </r>
  <r>
    <n v="4304"/>
    <s v="HOMBRE"/>
    <n v="406608"/>
    <s v="ASALARIADO"/>
    <s v="SECTOR PRIVADO"/>
    <s v="SI"/>
    <s v="SI"/>
    <x v="0"/>
    <n v="52"/>
    <n v="-0.30943360737049075"/>
    <s v="NO"/>
    <n v="0.71236311755666615"/>
    <s v="NO"/>
    <x v="3167"/>
    <n v="52"/>
    <s v="ASALARIADO"/>
    <s v="46-55"/>
    <s v="2"/>
  </r>
  <r>
    <n v="4305"/>
    <s v="HOMBRE"/>
    <n v="400000"/>
    <s v="ASALARIADO"/>
    <s v="SECTOR PRIVADO"/>
    <s v="SI"/>
    <s v="SI"/>
    <x v="0"/>
    <n v="41"/>
    <n v="-0.31758236395625966"/>
    <s v="NO"/>
    <n v="-6.3965513291846368E-2"/>
    <s v="NO"/>
    <x v="125"/>
    <n v="41"/>
    <s v="ASALARIADO"/>
    <s v="36-45"/>
    <s v="2"/>
  </r>
  <r>
    <n v="4306"/>
    <s v="MUJER"/>
    <n v="400398.51"/>
    <s v="ASALARIADO"/>
    <s v="SECTOR PRIVADO"/>
    <s v="SI"/>
    <s v="NO"/>
    <x v="0"/>
    <n v="26"/>
    <n v="-0.3170909352354675"/>
    <s v="NO"/>
    <n v="-1.1225954644489089"/>
    <s v="NO"/>
    <x v="3168"/>
    <n v="26"/>
    <s v="ASALARIADO"/>
    <s v="26-35"/>
    <s v="2"/>
  </r>
  <r>
    <n v="4307"/>
    <s v="HOMBRE"/>
    <n v="891182.29"/>
    <s v="ASALARIADO"/>
    <s v="SECTOR PUBLICO"/>
    <s v="SI"/>
    <s v="NO"/>
    <x v="0"/>
    <n v="40"/>
    <n v="0.28812661310950299"/>
    <s v="NO"/>
    <n v="-0.13454084336898386"/>
    <s v="NO"/>
    <x v="3169"/>
    <n v="40"/>
    <s v="ASALARIADO"/>
    <s v="36-45"/>
    <s v="4"/>
  </r>
  <r>
    <n v="4308"/>
    <s v="MUJER"/>
    <n v="375988"/>
    <s v="CONVENIOS ESPECIALES DE TRABAJADORES INDEPENDIENTES"/>
    <s v="SECTOR PRIVADO"/>
    <s v="SI"/>
    <s v="NO"/>
    <x v="0"/>
    <n v="58"/>
    <n v="-0.34719313016955922"/>
    <s v="NO"/>
    <n v="1.1358150980194912"/>
    <s v="NO"/>
    <x v="3170"/>
    <n v="58"/>
    <s v="CONVENIOS ESPECIALES DE TRABAJADORES INDEPENDIENTES"/>
    <s v="56+"/>
    <s v="2"/>
  </r>
  <r>
    <n v="4309"/>
    <s v="MUJER"/>
    <n v="1108329"/>
    <s v="ASALARIADO"/>
    <s v="SECTOR PUBLICO"/>
    <s v="SI"/>
    <s v="NO"/>
    <x v="1"/>
    <n v="34"/>
    <n v="0.55590441020250447"/>
    <s v="NO"/>
    <n v="-0.55799282383180893"/>
    <s v="NO"/>
    <x v="3171"/>
    <n v="34"/>
    <s v="ASALARIADO"/>
    <s v="26-35"/>
    <s v="4"/>
  </r>
  <r>
    <n v="4310"/>
    <s v="MUJER"/>
    <n v="1474575.5"/>
    <s v="ASALARIADO"/>
    <s v="SECTOR PUBLICO"/>
    <s v="SI"/>
    <s v="NO"/>
    <x v="0"/>
    <n v="46"/>
    <n v="1.0075469009545954"/>
    <s v="NO"/>
    <n v="0.28891113709384114"/>
    <s v="NO"/>
    <x v="3172"/>
    <n v="46"/>
    <s v="ASALARIADO"/>
    <s v="46-55"/>
    <s v="4"/>
  </r>
  <r>
    <n v="4311"/>
    <s v="MUJER"/>
    <n v="363711.95"/>
    <s v="ASALARIADO"/>
    <s v="SECTOR PRIVADO"/>
    <s v="SI"/>
    <s v="NO"/>
    <x v="0"/>
    <n v="30"/>
    <n v="-0.36233152957705445"/>
    <s v="NO"/>
    <n v="-0.84029414414035897"/>
    <s v="NO"/>
    <x v="3173"/>
    <n v="30"/>
    <s v="ASALARIADO"/>
    <s v="26-35"/>
    <s v="2"/>
  </r>
  <r>
    <n v="4312"/>
    <s v="MUJER"/>
    <n v="490637"/>
    <s v="PENSIONADOS EN SU PROPIO SISTEMA"/>
    <s v="SECTOR PUBLICO"/>
    <s v="SI"/>
    <s v="NO"/>
    <x v="0"/>
    <n v="71"/>
    <n v="-0.20581195677339986"/>
    <s v="NO"/>
    <n v="2.0532943890222786"/>
    <s v="ATIPICO"/>
    <x v="3174"/>
    <n v="71"/>
    <s v="PENSIONADOS EN SU PROPIO SISTEMA"/>
    <s v="56+"/>
    <s v="3"/>
  </r>
  <r>
    <n v="4313"/>
    <s v="MUJER"/>
    <n v="279111"/>
    <s v="TRABAJADOR INDEPENDIENTE"/>
    <s v="SECTOR PRIVADO"/>
    <s v="SI"/>
    <s v="NO"/>
    <x v="0"/>
    <n v="26"/>
    <n v="-0.46665848909200708"/>
    <s v="NO"/>
    <n v="-1.1225954644489089"/>
    <s v="NO"/>
    <x v="3145"/>
    <n v="26"/>
    <s v="TRABAJADOR INDEPENDIENTE"/>
    <s v="26-35"/>
    <s v="1"/>
  </r>
  <r>
    <n v="4314"/>
    <s v="MUJER"/>
    <n v="297050"/>
    <s v="ASEGURADO VOLUNTARIO"/>
    <s v="SECTOR PRIVADO"/>
    <s v="SI"/>
    <s v="NO"/>
    <x v="0"/>
    <n v="43"/>
    <n v="-0.44453673600603422"/>
    <s v="NO"/>
    <n v="7.7185146862428639E-2"/>
    <s v="NO"/>
    <x v="144"/>
    <n v="43"/>
    <s v="ASEGURADO VOLUNTARIO"/>
    <s v="36-45"/>
    <s v="1"/>
  </r>
  <r>
    <n v="4315"/>
    <s v="HOMBRE"/>
    <n v="300018"/>
    <s v="TRABAJADOR INDEPENDIENTE"/>
    <s v="SECTOR PRIVADO"/>
    <s v="SI"/>
    <s v="SI"/>
    <x v="1"/>
    <n v="32"/>
    <n v="-0.44087670126835837"/>
    <s v="NO"/>
    <n v="-0.69914348398608395"/>
    <s v="NO"/>
    <x v="93"/>
    <n v="32"/>
    <s v="TRABAJADOR INDEPENDIENTE"/>
    <s v="26-35"/>
    <s v="2"/>
  </r>
  <r>
    <n v="4316"/>
    <s v="MUJER"/>
    <n v="297046"/>
    <s v="TRABAJADOR INDEPENDIENTE"/>
    <s v="SECTOR PRIVADO"/>
    <s v="SI"/>
    <s v="SI"/>
    <x v="1"/>
    <n v="45"/>
    <n v="-0.44454166866740574"/>
    <s v="NO"/>
    <n v="0.21833580701670366"/>
    <s v="NO"/>
    <x v="31"/>
    <n v="45"/>
    <s v="TRABAJADOR INDEPENDIENTE"/>
    <s v="36-45"/>
    <s v="1"/>
  </r>
  <r>
    <n v="4317"/>
    <s v="MUJER"/>
    <n v="672276"/>
    <s v="ASALARIADO"/>
    <s v="SECTOR PRIVADO"/>
    <s v="SI"/>
    <s v="NO"/>
    <x v="0"/>
    <n v="25"/>
    <n v="1.8178962942471923E-2"/>
    <s v="NO"/>
    <n v="-1.1931707945260464"/>
    <s v="NO"/>
    <x v="3175"/>
    <n v="25"/>
    <s v="ASALARIADO"/>
    <s v="18-25"/>
    <s v="3"/>
  </r>
  <r>
    <n v="4318"/>
    <s v="HOMBRE"/>
    <n v="349737.17"/>
    <s v="ASALARIADO"/>
    <s v="SECTOR PRIVADO"/>
    <s v="SI"/>
    <s v="NO"/>
    <x v="1"/>
    <n v="26"/>
    <n v="-0.37956474394746487"/>
    <s v="NO"/>
    <n v="-1.1225954644489089"/>
    <s v="NO"/>
    <x v="3176"/>
    <n v="26"/>
    <s v="ASALARIADO"/>
    <s v="26-35"/>
    <s v="2"/>
  </r>
  <r>
    <n v="4319"/>
    <s v="MUJER"/>
    <n v="1584055"/>
    <s v="ASALARIADO"/>
    <s v="SECTOR PUBLICO"/>
    <s v="SI"/>
    <s v="NO"/>
    <x v="0"/>
    <n v="39"/>
    <n v="1.1425532261107225"/>
    <s v="NO"/>
    <n v="-0.20511617344612137"/>
    <s v="NO"/>
    <x v="3177"/>
    <n v="39"/>
    <s v="ASALARIADO"/>
    <s v="36-45"/>
    <s v="4"/>
  </r>
  <r>
    <n v="4320"/>
    <s v="MUJER"/>
    <n v="323296"/>
    <s v="ASEGURADO VOLUNTARIO"/>
    <s v="SECTOR PRIVADO"/>
    <s v="SI"/>
    <s v="NO"/>
    <x v="0"/>
    <n v="62"/>
    <n v="-0.41217107841673473"/>
    <s v="NO"/>
    <n v="1.4181164183280413"/>
    <s v="NO"/>
    <x v="309"/>
    <n v="62"/>
    <s v="ASEGURADO VOLUNTARIO"/>
    <s v="56+"/>
    <s v="2"/>
  </r>
  <r>
    <n v="4321"/>
    <s v="MUJER"/>
    <n v="150000"/>
    <s v="ASALARIADO"/>
    <s v="SECTOR PRIVADO"/>
    <s v="SI"/>
    <s v="SI"/>
    <x v="0"/>
    <n v="62"/>
    <n v="-0.62587369967693607"/>
    <s v="NO"/>
    <n v="1.4181164183280413"/>
    <s v="NO"/>
    <x v="398"/>
    <n v="62"/>
    <s v="ASALARIADO"/>
    <s v="56+"/>
    <s v="1"/>
  </r>
  <r>
    <n v="4322"/>
    <s v="MUJER"/>
    <n v="1155329"/>
    <s v="PENSIONADOS EN SU PROPIO SISTEMA"/>
    <s v="SECTOR PUBLICO"/>
    <s v="SI"/>
    <s v="NO"/>
    <x v="0"/>
    <n v="68"/>
    <n v="0.61386318131799156"/>
    <s v="NO"/>
    <n v="1.8415683987908662"/>
    <s v="NO"/>
    <x v="3178"/>
    <n v="68"/>
    <s v="PENSIONADOS EN SU PROPIO SISTEMA"/>
    <s v="56+"/>
    <s v="4"/>
  </r>
  <r>
    <n v="4323"/>
    <s v="HOMBRE"/>
    <n v="339164.9"/>
    <s v="ASALARIADO"/>
    <s v="SECTOR PRIVADO"/>
    <s v="SI"/>
    <s v="NO"/>
    <x v="0"/>
    <n v="49"/>
    <n v="-0.39260210090706332"/>
    <s v="NO"/>
    <n v="0.50063712732525367"/>
    <s v="NO"/>
    <x v="3179"/>
    <n v="49"/>
    <s v="ASALARIADO"/>
    <s v="46-55"/>
    <s v="2"/>
  </r>
  <r>
    <n v="4324"/>
    <s v="HOMBRE"/>
    <n v="690000"/>
    <s v="ASALARIADO"/>
    <s v="SECTOR PRIVADO"/>
    <s v="SI"/>
    <s v="NO"/>
    <x v="0"/>
    <n v="24"/>
    <n v="4.0035585479725001E-2"/>
    <s v="NO"/>
    <n v="-1.263746124603184"/>
    <s v="NO"/>
    <x v="2559"/>
    <n v="24"/>
    <s v="ASALARIADO"/>
    <s v="18-25"/>
    <s v="3"/>
  </r>
  <r>
    <n v="4325"/>
    <s v="MUJER"/>
    <n v="506617.9"/>
    <s v="ASALARIADO"/>
    <s v="SECTOR PUBLICO"/>
    <s v="SI"/>
    <s v="NO"/>
    <x v="0"/>
    <n v="41"/>
    <n v="-0.18610486474532562"/>
    <s v="NO"/>
    <n v="-6.3965513291846368E-2"/>
    <s v="NO"/>
    <x v="3180"/>
    <n v="41"/>
    <s v="ASALARIADO"/>
    <s v="36-45"/>
    <s v="3"/>
  </r>
  <r>
    <n v="4326"/>
    <s v="MUJER"/>
    <n v="443270"/>
    <s v="ASALARIADO"/>
    <s v="SECTOR PRIVADO"/>
    <s v="SI"/>
    <s v="NO"/>
    <x v="0"/>
    <n v="43"/>
    <n v="-0.26422329956972501"/>
    <s v="NO"/>
    <n v="7.7185146862428639E-2"/>
    <s v="NO"/>
    <x v="3181"/>
    <n v="43"/>
    <s v="ASALARIADO"/>
    <s v="36-45"/>
    <s v="3"/>
  </r>
  <r>
    <n v="4327"/>
    <s v="HOMBRE"/>
    <n v="963090"/>
    <s v="ASALARIADO"/>
    <s v="SECTOR PUBLICO"/>
    <s v="SI"/>
    <s v="NO"/>
    <x v="0"/>
    <n v="50"/>
    <n v="0.37680070896756312"/>
    <s v="NO"/>
    <n v="0.57121245740239113"/>
    <s v="NO"/>
    <x v="3182"/>
    <n v="50"/>
    <s v="ASALARIADO"/>
    <s v="46-55"/>
    <s v="4"/>
  </r>
  <r>
    <n v="4328"/>
    <s v="MUJER"/>
    <n v="512500"/>
    <s v="ASALARIADO"/>
    <s v="SECTOR PRIVADO"/>
    <s v="SI"/>
    <s v="NO"/>
    <x v="0"/>
    <n v="25"/>
    <n v="-0.17885126288195527"/>
    <s v="NO"/>
    <n v="-1.1931707945260464"/>
    <s v="NO"/>
    <x v="3183"/>
    <n v="25"/>
    <s v="ASALARIADO"/>
    <s v="18-25"/>
    <s v="3"/>
  </r>
  <r>
    <n v="4329"/>
    <s v="HOMBRE"/>
    <n v="2100000"/>
    <s v="ASALARIADO"/>
    <s v="SECTOR PRIVADO"/>
    <s v="SI"/>
    <s v="NO"/>
    <x v="0"/>
    <n v="32"/>
    <n v="1.7787987189443402"/>
    <s v="NO"/>
    <n v="-0.69914348398608395"/>
    <s v="NO"/>
    <x v="3184"/>
    <n v="32"/>
    <s v="ASALARIADO"/>
    <s v="26-35"/>
    <s v="4"/>
  </r>
  <r>
    <n v="4330"/>
    <s v="HOMBRE"/>
    <n v="452438"/>
    <s v="TRABAJADOR INDEPENDIENTE"/>
    <s v="SECTOR PRIVADO"/>
    <s v="SI"/>
    <s v="NO"/>
    <x v="0"/>
    <n v="63"/>
    <n v="-0.25291763970617637"/>
    <s v="NO"/>
    <n v="1.4886917484051787"/>
    <s v="NO"/>
    <x v="3185"/>
    <n v="63"/>
    <s v="TRABAJADOR INDEPENDIENTE"/>
    <s v="56+"/>
    <s v="3"/>
  </r>
  <r>
    <n v="4331"/>
    <s v="HOMBRE"/>
    <n v="2190092.7000000002"/>
    <s v="ASALARIADO"/>
    <s v="SECTOR PUBLICO"/>
    <s v="SI"/>
    <s v="NO"/>
    <x v="0"/>
    <n v="42"/>
    <n v="1.889897914231069"/>
    <s v="NO"/>
    <n v="6.6098167852911317E-3"/>
    <s v="NO"/>
    <x v="3186"/>
    <n v="42"/>
    <s v="ASALARIADO"/>
    <s v="36-45"/>
    <s v="4"/>
  </r>
  <r>
    <n v="4332"/>
    <s v="HOMBRE"/>
    <n v="772533.23"/>
    <s v="ASALARIADO"/>
    <s v="SECTOR PRIVADO"/>
    <s v="SI"/>
    <s v="NO"/>
    <x v="0"/>
    <n v="48"/>
    <n v="0.14181270435189219"/>
    <s v="NO"/>
    <n v="0.43006179724811616"/>
    <s v="NO"/>
    <x v="3187"/>
    <n v="48"/>
    <s v="ASALARIADO"/>
    <s v="46-55"/>
    <s v="4"/>
  </r>
  <r>
    <n v="4333"/>
    <s v="HOMBRE"/>
    <n v="378261"/>
    <s v="PENSIONADOS EN SU PROPIO SISTEMA"/>
    <s v="SECTOR PUBLICO"/>
    <s v="SI"/>
    <s v="NO"/>
    <x v="0"/>
    <n v="21"/>
    <n v="-0.3443901453451868"/>
    <s v="NO"/>
    <n v="-1.4754721148345964"/>
    <s v="NO"/>
    <x v="3188"/>
    <n v="21"/>
    <s v="PENSIONADOS EN SU PROPIO SISTEMA"/>
    <s v="18-25"/>
    <s v="2"/>
  </r>
  <r>
    <n v="4334"/>
    <s v="MUJER"/>
    <n v="9437618.4600000009"/>
    <s v="ASALARIADO"/>
    <s v="SECTOR PRIVADO"/>
    <s v="SI"/>
    <s v="NO"/>
    <x v="0"/>
    <n v="37"/>
    <n v="10.827295503112714"/>
    <s v="ATIPICO"/>
    <n v="-0.3462668336003964"/>
    <s v="NO"/>
    <x v="3189"/>
    <n v="37"/>
    <s v="ASALARIADO"/>
    <s v="36-45"/>
    <s v="4"/>
  </r>
  <r>
    <n v="4335"/>
    <s v="HOMBRE"/>
    <n v="208220.83"/>
    <s v="ASALARIADO"/>
    <s v="SECTOR PRIVADO"/>
    <s v="SI"/>
    <s v="SI"/>
    <x v="0"/>
    <n v="54"/>
    <n v="-0.55407778988707046"/>
    <s v="NO"/>
    <n v="0.85351377771094117"/>
    <s v="NO"/>
    <x v="3190"/>
    <n v="54"/>
    <s v="ASALARIADO"/>
    <s v="46-55"/>
    <s v="1"/>
  </r>
  <r>
    <n v="4336"/>
    <s v="MUJER"/>
    <n v="423276.21"/>
    <s v="ASALARIADO"/>
    <s v="SECTOR PRIVADO"/>
    <s v="SI"/>
    <s v="NO"/>
    <x v="0"/>
    <n v="18"/>
    <n v="-0.28887894847059981"/>
    <s v="NO"/>
    <n v="-1.687198105066009"/>
    <s v="NO"/>
    <x v="3191"/>
    <n v="18"/>
    <s v="ASALARIADO"/>
    <s v="18-25"/>
    <s v="3"/>
  </r>
  <r>
    <n v="4337"/>
    <s v="MUJER"/>
    <n v="179230"/>
    <s v="ASALARIADO"/>
    <s v="SECTOR PRIVADO"/>
    <s v="SI"/>
    <s v="NO"/>
    <x v="0"/>
    <n v="43"/>
    <n v="-0.58982827670447457"/>
    <s v="NO"/>
    <n v="7.7185146862428639E-2"/>
    <s v="NO"/>
    <x v="3192"/>
    <n v="43"/>
    <s v="ASALARIADO"/>
    <s v="36-45"/>
    <s v="1"/>
  </r>
  <r>
    <n v="4338"/>
    <s v="MUJER"/>
    <n v="356455"/>
    <s v="TRABAJADOR INDEPENDIENTE"/>
    <s v="SECTOR PRIVADO"/>
    <s v="SI"/>
    <s v="NO"/>
    <x v="1"/>
    <n v="47"/>
    <n v="-0.37128054881208711"/>
    <s v="NO"/>
    <n v="0.35948646717097865"/>
    <s v="NO"/>
    <x v="301"/>
    <n v="47"/>
    <s v="TRABAJADOR INDEPENDIENTE"/>
    <s v="46-55"/>
    <s v="2"/>
  </r>
  <r>
    <n v="4339"/>
    <s v="MUJER"/>
    <n v="729260.25"/>
    <s v="ASALARIADO"/>
    <s v="SECTOR PRIVADO"/>
    <s v="SI"/>
    <s v="NO"/>
    <x v="0"/>
    <n v="28"/>
    <n v="8.8449965132635755E-2"/>
    <s v="NO"/>
    <n v="-0.98144480429463388"/>
    <s v="NO"/>
    <x v="3193"/>
    <n v="28"/>
    <s v="ASALARIADO"/>
    <s v="26-35"/>
    <s v="4"/>
  </r>
  <r>
    <n v="4340"/>
    <s v="HOMBRE"/>
    <n v="514804"/>
    <s v="TRABAJADOR INDEPENDIENTE"/>
    <s v="SECTOR PRIVADO"/>
    <s v="SI"/>
    <s v="SI"/>
    <x v="1"/>
    <n v="34"/>
    <n v="-0.17601004993195352"/>
    <s v="NO"/>
    <n v="-0.55799282383180893"/>
    <s v="NO"/>
    <x v="3194"/>
    <n v="34"/>
    <s v="TRABAJADOR INDEPENDIENTE"/>
    <s v="26-35"/>
    <s v="3"/>
  </r>
  <r>
    <n v="4341"/>
    <s v="HOMBRE"/>
    <n v="460000"/>
    <s v="ASALARIADO"/>
    <s v="SECTOR PRIVADO"/>
    <s v="SI"/>
    <s v="NO"/>
    <x v="1"/>
    <n v="25"/>
    <n v="-0.24359244338329733"/>
    <s v="NO"/>
    <n v="-1.1931707945260464"/>
    <s v="NO"/>
    <x v="194"/>
    <n v="25"/>
    <s v="ASALARIADO"/>
    <s v="18-25"/>
    <s v="3"/>
  </r>
  <r>
    <n v="4342"/>
    <s v="HOMBRE"/>
    <n v="2012772"/>
    <s v="ASALARIADO"/>
    <s v="SECTOR PUBLICO"/>
    <s v="SI"/>
    <s v="NO"/>
    <x v="0"/>
    <n v="43"/>
    <n v="1.6712321724153676"/>
    <s v="NO"/>
    <n v="7.7185146862428639E-2"/>
    <s v="NO"/>
    <x v="3195"/>
    <n v="43"/>
    <s v="ASALARIADO"/>
    <s v="36-45"/>
    <s v="4"/>
  </r>
  <r>
    <n v="4343"/>
    <s v="MUJER"/>
    <n v="504535"/>
    <s v="ASALARIADO"/>
    <s v="SECTOR PRIVADO"/>
    <s v="SI"/>
    <s v="NO"/>
    <x v="0"/>
    <n v="59"/>
    <n v="-0.18867342483801602"/>
    <s v="NO"/>
    <n v="1.2063904280966287"/>
    <s v="NO"/>
    <x v="3196"/>
    <n v="59"/>
    <s v="ASALARIADO"/>
    <s v="56+"/>
    <s v="3"/>
  </r>
  <r>
    <n v="4344"/>
    <s v="MUJER"/>
    <n v="900088.68"/>
    <s v="ASALARIADO"/>
    <s v="SECTOR PUBLICO"/>
    <s v="SI"/>
    <s v="NO"/>
    <x v="0"/>
    <n v="62"/>
    <n v="0.29910966458770011"/>
    <s v="NO"/>
    <n v="1.4181164183280413"/>
    <s v="NO"/>
    <x v="3197"/>
    <n v="62"/>
    <s v="ASALARIADO"/>
    <s v="56+"/>
    <s v="4"/>
  </r>
  <r>
    <n v="4345"/>
    <s v="HOMBRE"/>
    <n v="430000"/>
    <s v="ASALARIADO"/>
    <s v="SECTOR PRIVADO"/>
    <s v="SI"/>
    <s v="NO"/>
    <x v="0"/>
    <n v="21"/>
    <n v="-0.28058740366977852"/>
    <s v="NO"/>
    <n v="-1.4754721148345964"/>
    <s v="NO"/>
    <x v="1384"/>
    <n v="21"/>
    <s v="ASALARIADO"/>
    <s v="18-25"/>
    <s v="3"/>
  </r>
  <r>
    <n v="4346"/>
    <s v="MUJER"/>
    <n v="314416.67"/>
    <s v="ASALARIADO"/>
    <s v="SECTOR PRIVADO"/>
    <s v="SI"/>
    <s v="NO"/>
    <x v="0"/>
    <n v="21"/>
    <n v="-0.42312076044075347"/>
    <s v="NO"/>
    <n v="-1.4754721148345964"/>
    <s v="NO"/>
    <x v="3198"/>
    <n v="21"/>
    <s v="ASALARIADO"/>
    <s v="18-25"/>
    <s v="2"/>
  </r>
  <r>
    <n v="4347"/>
    <s v="HOMBRE"/>
    <n v="3057059.8"/>
    <s v="ASALARIADO"/>
    <s v="SECTOR PUBLICO"/>
    <s v="SI"/>
    <s v="NO"/>
    <x v="0"/>
    <n v="46"/>
    <n v="2.9590116953705938"/>
    <s v="ATIPICO"/>
    <n v="0.28891113709384114"/>
    <s v="NO"/>
    <x v="3199"/>
    <n v="46"/>
    <s v="ASALARIADO"/>
    <s v="46-55"/>
    <s v="4"/>
  </r>
  <r>
    <n v="4348"/>
    <s v="HOMBRE"/>
    <n v="364892"/>
    <s v="ASALARIADO"/>
    <s v="SECTOR PUBLICO"/>
    <s v="SI"/>
    <s v="NO"/>
    <x v="0"/>
    <n v="55"/>
    <n v="-0.36087633281418569"/>
    <s v="NO"/>
    <n v="0.92408910778807873"/>
    <s v="NO"/>
    <x v="3200"/>
    <n v="55"/>
    <s v="ASALARIADO"/>
    <s v="46-55"/>
    <s v="2"/>
  </r>
  <r>
    <n v="4349"/>
    <s v="HOMBRE"/>
    <n v="138475"/>
    <s v="ASALARIADO"/>
    <s v="SECTOR PRIVADO"/>
    <s v="SI"/>
    <s v="SI"/>
    <x v="0"/>
    <n v="21"/>
    <n v="-0.64008593025365934"/>
    <s v="NO"/>
    <n v="-1.4754721148345964"/>
    <s v="NO"/>
    <x v="3201"/>
    <n v="21"/>
    <s v="ASALARIADO"/>
    <s v="18-25"/>
    <s v="1"/>
  </r>
  <r>
    <n v="4350"/>
    <s v="HOMBRE"/>
    <n v="687800"/>
    <s v="ASALARIADO"/>
    <s v="SECTOR PRIVADO"/>
    <s v="SI"/>
    <s v="NO"/>
    <x v="0"/>
    <n v="57"/>
    <n v="3.7322621725383046E-2"/>
    <s v="NO"/>
    <n v="1.0652397679423538"/>
    <s v="NO"/>
    <x v="3202"/>
    <n v="57"/>
    <s v="ASALARIADO"/>
    <s v="56+"/>
    <s v="3"/>
  </r>
  <r>
    <n v="4351"/>
    <s v="HOMBRE"/>
    <n v="728392"/>
    <s v="ASALARIADO"/>
    <s v="SECTOR PRIVADO"/>
    <s v="SI"/>
    <s v="NO"/>
    <x v="0"/>
    <n v="53"/>
    <n v="8.7379269323677844E-2"/>
    <s v="NO"/>
    <n v="0.78293844763380371"/>
    <s v="NO"/>
    <x v="3203"/>
    <n v="53"/>
    <s v="ASALARIADO"/>
    <s v="46-55"/>
    <s v="4"/>
  </r>
  <r>
    <n v="4352"/>
    <s v="MUJER"/>
    <n v="2922222.6"/>
    <s v="ASALARIADO"/>
    <s v="SECTOR PUBLICO"/>
    <s v="SI"/>
    <s v="NO"/>
    <x v="0"/>
    <n v="57"/>
    <n v="2.7927351333992503"/>
    <s v="ATIPICO"/>
    <n v="1.0652397679423538"/>
    <s v="NO"/>
    <x v="3204"/>
    <n v="57"/>
    <s v="ASALARIADO"/>
    <s v="56+"/>
    <s v="4"/>
  </r>
  <r>
    <n v="4353"/>
    <s v="HOMBRE"/>
    <n v="451422"/>
    <s v="ASALARIADO"/>
    <s v="SECTOR PRIVADO"/>
    <s v="SI"/>
    <s v="NO"/>
    <x v="0"/>
    <n v="48"/>
    <n v="-0.25417053569454517"/>
    <s v="NO"/>
    <n v="0.43006179724811616"/>
    <s v="NO"/>
    <x v="3205"/>
    <n v="48"/>
    <s v="ASALARIADO"/>
    <s v="46-55"/>
    <s v="3"/>
  </r>
  <r>
    <n v="4354"/>
    <s v="MUJER"/>
    <n v="381331"/>
    <s v="ASALARIADO"/>
    <s v="SECTOR PRIVADO"/>
    <s v="SI"/>
    <s v="SI"/>
    <x v="0"/>
    <n v="33"/>
    <n v="-0.34060432774253691"/>
    <s v="NO"/>
    <n v="-0.62856815390894638"/>
    <s v="NO"/>
    <x v="3206"/>
    <n v="33"/>
    <s v="ASALARIADO"/>
    <s v="26-35"/>
    <s v="2"/>
  </r>
  <r>
    <n v="4355"/>
    <s v="MUJER"/>
    <n v="369600"/>
    <s v="ASALARIADO"/>
    <s v="SECTOR PRIVADO"/>
    <s v="SI"/>
    <s v="NO"/>
    <x v="0"/>
    <n v="32"/>
    <n v="-0.35507059037989391"/>
    <s v="NO"/>
    <n v="-0.69914348398608395"/>
    <s v="NO"/>
    <x v="3207"/>
    <n v="32"/>
    <s v="ASALARIADO"/>
    <s v="26-35"/>
    <s v="2"/>
  </r>
  <r>
    <n v="4356"/>
    <s v="MUJER"/>
    <n v="587278"/>
    <s v="PENSIONADOS EN SU PROPIO SISTEMA"/>
    <s v="SECTOR PUBLICO"/>
    <s v="SI"/>
    <s v="NO"/>
    <x v="0"/>
    <n v="68"/>
    <n v="-8.6637624871872307E-2"/>
    <s v="NO"/>
    <n v="1.8415683987908662"/>
    <s v="NO"/>
    <x v="3208"/>
    <n v="68"/>
    <s v="PENSIONADOS EN SU PROPIO SISTEMA"/>
    <s v="56+"/>
    <s v="3"/>
  </r>
  <r>
    <n v="4357"/>
    <s v="HOMBRE"/>
    <n v="585255"/>
    <s v="ASALARIADO"/>
    <s v="SECTOR PRIVADO"/>
    <s v="SI"/>
    <s v="NO"/>
    <x v="0"/>
    <n v="27"/>
    <n v="-8.9132318360524015E-2"/>
    <s v="NO"/>
    <n v="-1.0520201343717714"/>
    <s v="NO"/>
    <x v="3209"/>
    <n v="27"/>
    <s v="ASALARIADO"/>
    <s v="26-35"/>
    <s v="3"/>
  </r>
  <r>
    <n v="4358"/>
    <s v="HOMBRE"/>
    <n v="301948"/>
    <s v="CONVENIOS ESPECIALES DE TRABAJADORES INDEPENDIENTES"/>
    <s v="SECTOR PRIVADO"/>
    <s v="SI"/>
    <s v="NO"/>
    <x v="0"/>
    <n v="63"/>
    <n v="-0.43849669215659476"/>
    <s v="NO"/>
    <n v="1.4886917484051787"/>
    <s v="NO"/>
    <x v="3210"/>
    <n v="63"/>
    <s v="CONVENIOS ESPECIALES DE TRABAJADORES INDEPENDIENTES"/>
    <s v="56+"/>
    <s v="2"/>
  </r>
  <r>
    <n v="4359"/>
    <s v="HOMBRE"/>
    <n v="1100000"/>
    <s v="ASALARIADO"/>
    <s v="SECTOR PRIVADO"/>
    <s v="SI"/>
    <s v="NO"/>
    <x v="0"/>
    <n v="34"/>
    <n v="0.54563337606163442"/>
    <s v="NO"/>
    <n v="-0.55799282383180893"/>
    <s v="NO"/>
    <x v="3211"/>
    <n v="34"/>
    <s v="ASALARIADO"/>
    <s v="26-35"/>
    <s v="4"/>
  </r>
  <r>
    <n v="4360"/>
    <s v="MUJER"/>
    <n v="297046"/>
    <s v="ASEGURADO VOLUNTARIO"/>
    <s v="SECTOR PRIVADO"/>
    <s v="SI"/>
    <s v="NO"/>
    <x v="1"/>
    <n v="24"/>
    <n v="-0.44454166866740574"/>
    <s v="NO"/>
    <n v="-1.263746124603184"/>
    <s v="NO"/>
    <x v="31"/>
    <n v="24"/>
    <s v="ASEGURADO VOLUNTARIO"/>
    <s v="18-25"/>
    <s v="1"/>
  </r>
  <r>
    <n v="4361"/>
    <s v="MUJER"/>
    <n v="380000"/>
    <s v="ASALARIADO"/>
    <s v="SECTOR PRIVADO"/>
    <s v="SI"/>
    <s v="NO"/>
    <x v="1"/>
    <n v="44"/>
    <n v="-0.34224567081391377"/>
    <s v="NO"/>
    <n v="0.14776047693956615"/>
    <s v="NO"/>
    <x v="881"/>
    <n v="44"/>
    <s v="ASALARIADO"/>
    <s v="36-45"/>
    <s v="2"/>
  </r>
  <r>
    <n v="4362"/>
    <s v="HOMBRE"/>
    <n v="297046"/>
    <s v="TRABAJADOR INDEPENDIENTE"/>
    <s v="SECTOR PRIVADO"/>
    <s v="SI"/>
    <s v="NO"/>
    <x v="1"/>
    <n v="25"/>
    <n v="-0.44454166866740574"/>
    <s v="NO"/>
    <n v="-1.1931707945260464"/>
    <s v="NO"/>
    <x v="31"/>
    <n v="25"/>
    <s v="TRABAJADOR INDEPENDIENTE"/>
    <s v="18-25"/>
    <s v="1"/>
  </r>
  <r>
    <n v="4363"/>
    <s v="MUJER"/>
    <n v="1277622"/>
    <s v="ASALARIADO"/>
    <s v="SECTOR PUBLICO"/>
    <s v="SI"/>
    <s v="NO"/>
    <x v="1"/>
    <n v="48"/>
    <n v="0.76467067059514637"/>
    <s v="NO"/>
    <n v="0.43006179724811616"/>
    <s v="NO"/>
    <x v="3212"/>
    <n v="48"/>
    <s v="ASALARIADO"/>
    <s v="46-55"/>
    <s v="4"/>
  </r>
  <r>
    <n v="4364"/>
    <s v="HOMBRE"/>
    <n v="450000"/>
    <s v="ASALARIADO"/>
    <s v="SECTOR PRIVADO"/>
    <s v="SI"/>
    <s v="NO"/>
    <x v="1"/>
    <n v="28"/>
    <n v="-0.25592409681212436"/>
    <s v="NO"/>
    <n v="-0.98144480429463388"/>
    <s v="NO"/>
    <x v="433"/>
    <n v="28"/>
    <s v="ASALARIADO"/>
    <s v="26-35"/>
    <s v="3"/>
  </r>
  <r>
    <n v="4365"/>
    <s v="HOMBRE"/>
    <n v="300018"/>
    <s v="ASEGURADO VOLUNTARIO"/>
    <s v="SECTOR PRIVADO"/>
    <s v="SI"/>
    <s v="NO"/>
    <x v="1"/>
    <n v="90"/>
    <n v="-0.44087670126835837"/>
    <s v="NO"/>
    <n v="3.3942256604878915"/>
    <s v="ATIPICO"/>
    <x v="93"/>
    <n v="90"/>
    <s v="ASEGURADO VOLUNTARIO"/>
    <s v="56+"/>
    <s v="2"/>
  </r>
  <r>
    <n v="4366"/>
    <s v="HOMBRE"/>
    <n v="969375"/>
    <s v="ASALARIADO"/>
    <s v="SECTOR PRIVADO"/>
    <s v="SI"/>
    <s v="SI"/>
    <x v="0"/>
    <n v="53"/>
    <n v="0.38455115314758093"/>
    <s v="NO"/>
    <n v="0.78293844763380371"/>
    <s v="NO"/>
    <x v="3213"/>
    <n v="53"/>
    <s v="ASALARIADO"/>
    <s v="46-55"/>
    <s v="4"/>
  </r>
  <r>
    <n v="4367"/>
    <s v="MUJER"/>
    <n v="1464318"/>
    <s v="ASALARIADO"/>
    <s v="SECTOR PUBLICO"/>
    <s v="SI"/>
    <s v="NO"/>
    <x v="0"/>
    <n v="55"/>
    <n v="0.99489770744997597"/>
    <s v="NO"/>
    <n v="0.92408910778807873"/>
    <s v="NO"/>
    <x v="3214"/>
    <n v="55"/>
    <s v="ASALARIADO"/>
    <s v="46-55"/>
    <s v="4"/>
  </r>
  <r>
    <n v="4368"/>
    <s v="HOMBRE"/>
    <n v="127335.61"/>
    <s v="PENSIONADOS EN SU PROPIO SISTEMA"/>
    <s v="SECTOR PUBLICO"/>
    <s v="SI"/>
    <s v="NO"/>
    <x v="0"/>
    <n v="70"/>
    <n v="-0.65382263994251355"/>
    <s v="NO"/>
    <n v="1.9827190589451413"/>
    <s v="ATIPICO"/>
    <x v="3215"/>
    <n v="70"/>
    <s v="PENSIONADOS EN SU PROPIO SISTEMA"/>
    <s v="56+"/>
    <s v="1"/>
  </r>
  <r>
    <n v="4369"/>
    <s v="MUJER"/>
    <n v="355899.18"/>
    <s v="PENSIONADOS EN SU PROPIO SISTEMA"/>
    <s v="SECTOR PUBLICO"/>
    <s v="SI"/>
    <s v="NO"/>
    <x v="0"/>
    <n v="17"/>
    <n v="-0.37196596677296817"/>
    <s v="NO"/>
    <n v="-1.7577734351431464"/>
    <s v="NO"/>
    <x v="3216"/>
    <n v="17"/>
    <s v="PENSIONADOS EN SU PROPIO SISTEMA"/>
    <s v="18-25"/>
    <s v="2"/>
  </r>
  <r>
    <n v="4370"/>
    <s v="HOMBRE"/>
    <n v="760293.64"/>
    <s v="ASALARIADO"/>
    <s v="SECTOR PRIVADO"/>
    <s v="SI"/>
    <s v="SI"/>
    <x v="0"/>
    <n v="57"/>
    <n v="0.12671926615279849"/>
    <s v="NO"/>
    <n v="1.0652397679423538"/>
    <s v="NO"/>
    <x v="3217"/>
    <n v="57"/>
    <s v="ASALARIADO"/>
    <s v="56+"/>
    <s v="4"/>
  </r>
  <r>
    <n v="4371"/>
    <s v="MUJER"/>
    <n v="902500"/>
    <s v="ASALARIADO"/>
    <s v="SECTOR PRIVADO"/>
    <s v="SI"/>
    <s v="NO"/>
    <x v="0"/>
    <n v="27"/>
    <n v="0.30208322084229999"/>
    <s v="NO"/>
    <n v="-1.0520201343717714"/>
    <s v="NO"/>
    <x v="3218"/>
    <n v="27"/>
    <s v="ASALARIADO"/>
    <s v="26-35"/>
    <s v="4"/>
  </r>
  <r>
    <n v="4372"/>
    <s v="MUJER"/>
    <n v="346500"/>
    <s v="ASALARIADO"/>
    <s v="SECTOR PRIVADO"/>
    <s v="SI"/>
    <s v="NO"/>
    <x v="0"/>
    <n v="45"/>
    <n v="-0.38355670980048445"/>
    <s v="NO"/>
    <n v="0.21833580701670366"/>
    <s v="NO"/>
    <x v="3219"/>
    <n v="45"/>
    <s v="ASALARIADO"/>
    <s v="36-45"/>
    <s v="2"/>
  </r>
  <r>
    <n v="4373"/>
    <s v="HOMBRE"/>
    <n v="343000"/>
    <s v="ASALARIADO"/>
    <s v="SECTOR PRIVADO"/>
    <s v="SI"/>
    <s v="NO"/>
    <x v="0"/>
    <n v="51"/>
    <n v="-0.38787278850057388"/>
    <s v="NO"/>
    <n v="0.64178778747952869"/>
    <s v="NO"/>
    <x v="3220"/>
    <n v="51"/>
    <s v="ASALARIADO"/>
    <s v="46-55"/>
    <s v="2"/>
  </r>
  <r>
    <n v="4374"/>
    <s v="HOMBRE"/>
    <n v="297502"/>
    <s v="TRABAJADOR INDEPENDIENTE"/>
    <s v="SECTOR PRIVADO"/>
    <s v="SI"/>
    <s v="NO"/>
    <x v="0"/>
    <n v="63"/>
    <n v="-0.44397934527105126"/>
    <s v="NO"/>
    <n v="1.4886917484051787"/>
    <s v="NO"/>
    <x v="2426"/>
    <n v="63"/>
    <s v="TRABAJADOR INDEPENDIENTE"/>
    <s v="56+"/>
    <s v="1"/>
  </r>
  <r>
    <n v="4375"/>
    <s v="MUJER"/>
    <n v="315617"/>
    <s v="ASEGURADO VOLUNTARIO"/>
    <s v="SECTOR PRIVADO"/>
    <s v="SI"/>
    <s v="SI"/>
    <x v="0"/>
    <n v="60"/>
    <n v="-0.42164055508473103"/>
    <s v="NO"/>
    <n v="1.2769657581737661"/>
    <s v="NO"/>
    <x v="727"/>
    <n v="60"/>
    <s v="ASEGURADO VOLUNTARIO"/>
    <s v="56+"/>
    <s v="2"/>
  </r>
  <r>
    <n v="4376"/>
    <s v="HOMBRE"/>
    <n v="100000"/>
    <s v="ASALARIADO"/>
    <s v="SECTOR PRIVADO"/>
    <s v="SI"/>
    <s v="NO"/>
    <x v="1"/>
    <n v="37"/>
    <n v="-0.68753196682107143"/>
    <s v="NO"/>
    <n v="-0.3462668336003964"/>
    <s v="NO"/>
    <x v="1744"/>
    <n v="37"/>
    <s v="ASALARIADO"/>
    <s v="36-45"/>
    <s v="1"/>
  </r>
  <r>
    <n v="4377"/>
    <s v="HOMBRE"/>
    <n v="100000"/>
    <s v="ASALARIADO"/>
    <s v="SECTOR PRIVADO"/>
    <s v="SI"/>
    <s v="SI"/>
    <x v="1"/>
    <n v="36"/>
    <n v="-0.68753196682107143"/>
    <s v="NO"/>
    <n v="-0.41684216367753391"/>
    <s v="NO"/>
    <x v="1744"/>
    <n v="36"/>
    <s v="ASALARIADO"/>
    <s v="36-45"/>
    <s v="1"/>
  </r>
  <r>
    <n v="4378"/>
    <s v="MUJER"/>
    <n v="292533.03999999998"/>
    <s v="ASALARIADO"/>
    <s v="SECTOR PUBLICO"/>
    <s v="SI"/>
    <s v="NO"/>
    <x v="0"/>
    <n v="25"/>
    <n v="-0.45010689453322172"/>
    <s v="NO"/>
    <n v="-1.1931707945260464"/>
    <s v="NO"/>
    <x v="3221"/>
    <n v="25"/>
    <s v="ASALARIADO"/>
    <s v="18-25"/>
    <s v="1"/>
  </r>
  <r>
    <n v="4379"/>
    <s v="MUJER"/>
    <n v="297046"/>
    <s v="ASEGURADO VOLUNTARIO"/>
    <s v="SECTOR PRIVADO"/>
    <s v="SI"/>
    <s v="NO"/>
    <x v="0"/>
    <n v="55"/>
    <n v="-0.44454166866740574"/>
    <s v="NO"/>
    <n v="0.92408910778807873"/>
    <s v="NO"/>
    <x v="31"/>
    <n v="55"/>
    <s v="ASEGURADO VOLUNTARIO"/>
    <s v="46-55"/>
    <s v="1"/>
  </r>
  <r>
    <n v="4380"/>
    <s v="HOMBRE"/>
    <n v="382136"/>
    <s v="TRABAJADOR INDEPENDIENTE"/>
    <s v="SECTOR PRIVADO"/>
    <s v="SI"/>
    <s v="NO"/>
    <x v="1"/>
    <n v="63"/>
    <n v="-0.33961162964151631"/>
    <s v="NO"/>
    <n v="1.4886917484051787"/>
    <s v="NO"/>
    <x v="277"/>
    <n v="63"/>
    <s v="TRABAJADOR INDEPENDIENTE"/>
    <s v="56+"/>
    <s v="2"/>
  </r>
  <r>
    <n v="4381"/>
    <s v="HOMBRE"/>
    <n v="48857.39"/>
    <s v="ASALARIADO"/>
    <s v="SECTOR PRIVADO"/>
    <s v="SI"/>
    <s v="NO"/>
    <x v="0"/>
    <n v="41"/>
    <n v="-0.75059926101763785"/>
    <s v="NO"/>
    <n v="-6.3965513291846368E-2"/>
    <s v="NO"/>
    <x v="3222"/>
    <n v="41"/>
    <s v="ASALARIADO"/>
    <s v="36-45"/>
    <s v="1"/>
  </r>
  <r>
    <n v="4382"/>
    <s v="MUJER"/>
    <n v="550000"/>
    <s v="ASALARIADO"/>
    <s v="SECTOR PRIVADO"/>
    <s v="SI"/>
    <s v="NO"/>
    <x v="0"/>
    <n v="27"/>
    <n v="-0.13260756252385381"/>
    <s v="NO"/>
    <n v="-1.0520201343717714"/>
    <s v="NO"/>
    <x v="745"/>
    <n v="27"/>
    <s v="ASALARIADO"/>
    <s v="26-35"/>
    <s v="3"/>
  </r>
  <r>
    <n v="4383"/>
    <s v="MUJER"/>
    <n v="1843614"/>
    <s v="ASALARIADO"/>
    <s v="SECTOR PUBLICO"/>
    <s v="SI"/>
    <s v="NO"/>
    <x v="0"/>
    <n v="59"/>
    <n v="1.4626323893440147"/>
    <s v="NO"/>
    <n v="1.2063904280966287"/>
    <s v="NO"/>
    <x v="3223"/>
    <n v="59"/>
    <s v="ASALARIADO"/>
    <s v="56+"/>
    <s v="4"/>
  </r>
  <r>
    <n v="4384"/>
    <s v="HOMBRE"/>
    <n v="547158"/>
    <s v="ASALARIADO"/>
    <s v="SECTOR PUBLICO"/>
    <s v="SI"/>
    <s v="NO"/>
    <x v="1"/>
    <n v="22"/>
    <n v="-0.13611221842832646"/>
    <s v="NO"/>
    <n v="-1.4048967847574589"/>
    <s v="NO"/>
    <x v="3224"/>
    <n v="22"/>
    <s v="ASALARIADO"/>
    <s v="18-25"/>
    <s v="3"/>
  </r>
  <r>
    <n v="4385"/>
    <s v="MUJER"/>
    <n v="1482847"/>
    <s v="ASALARIADO"/>
    <s v="SECTOR PUBLICO"/>
    <s v="SI"/>
    <s v="NO"/>
    <x v="1"/>
    <n v="29"/>
    <n v="1.0177470280882497"/>
    <s v="NO"/>
    <n v="-0.91086947421749642"/>
    <s v="NO"/>
    <x v="3225"/>
    <n v="29"/>
    <s v="ASALARIADO"/>
    <s v="26-35"/>
    <s v="4"/>
  </r>
  <r>
    <n v="4386"/>
    <s v="MUJER"/>
    <n v="927503.14"/>
    <s v="ASALARIADO"/>
    <s v="SECTOR PRIVADO"/>
    <s v="SI"/>
    <s v="NO"/>
    <x v="0"/>
    <n v="50"/>
    <n v="0.3329162265535443"/>
    <s v="NO"/>
    <n v="0.57121245740239113"/>
    <s v="NO"/>
    <x v="3226"/>
    <n v="50"/>
    <s v="ASALARIADO"/>
    <s v="46-55"/>
    <s v="4"/>
  </r>
  <r>
    <n v="4387"/>
    <s v="HOMBRE"/>
    <n v="299647"/>
    <s v="TRABAJADOR INDEPENDIENTE"/>
    <s v="SECTOR PRIVADO"/>
    <s v="SI"/>
    <s v="NO"/>
    <x v="1"/>
    <n v="36"/>
    <n v="-0.44133420561056785"/>
    <s v="NO"/>
    <n v="-0.41684216367753391"/>
    <s v="NO"/>
    <x v="65"/>
    <n v="36"/>
    <s v="TRABAJADOR INDEPENDIENTE"/>
    <s v="36-45"/>
    <s v="1"/>
  </r>
  <r>
    <n v="4388"/>
    <s v="HOMBRE"/>
    <n v="967077"/>
    <s v="ASALARIADO"/>
    <s v="SECTOR PUBLICO"/>
    <s v="SI"/>
    <s v="NO"/>
    <x v="0"/>
    <n v="53"/>
    <n v="0.38171733918963646"/>
    <s v="NO"/>
    <n v="0.78293844763380371"/>
    <s v="NO"/>
    <x v="3227"/>
    <n v="53"/>
    <s v="ASALARIADO"/>
    <s v="46-55"/>
    <s v="4"/>
  </r>
  <r>
    <n v="4389"/>
    <s v="HOMBRE"/>
    <n v="326749"/>
    <s v="TRABAJADOR INDEPENDIENTE"/>
    <s v="SECTOR PRIVADO"/>
    <s v="SI"/>
    <s v="NO"/>
    <x v="1"/>
    <n v="54"/>
    <n v="-0.40791295848776077"/>
    <s v="NO"/>
    <n v="0.85351377771094117"/>
    <s v="NO"/>
    <x v="789"/>
    <n v="54"/>
    <s v="TRABAJADOR INDEPENDIENTE"/>
    <s v="46-55"/>
    <s v="2"/>
  </r>
  <r>
    <n v="4390"/>
    <s v="HOMBRE"/>
    <n v="5122871.99"/>
    <s v="ASALARIADO"/>
    <s v="SECTOR PUBLICO"/>
    <s v="SI"/>
    <s v="NO"/>
    <x v="0"/>
    <n v="47"/>
    <n v="5.5064996929832173"/>
    <s v="ATIPICO"/>
    <n v="0.35948646717097865"/>
    <s v="NO"/>
    <x v="3228"/>
    <n v="47"/>
    <s v="ASALARIADO"/>
    <s v="46-55"/>
    <s v="4"/>
  </r>
  <r>
    <n v="4391"/>
    <s v="MUJER"/>
    <n v="530434.05000000005"/>
    <s v="ASALARIADO"/>
    <s v="SECTOR PRIVADO"/>
    <s v="SI"/>
    <s v="NO"/>
    <x v="0"/>
    <n v="25"/>
    <n v="-0.15673561396442962"/>
    <s v="NO"/>
    <n v="-1.1931707945260464"/>
    <s v="NO"/>
    <x v="3229"/>
    <n v="25"/>
    <s v="ASALARIADO"/>
    <s v="18-25"/>
    <s v="3"/>
  </r>
  <r>
    <n v="4392"/>
    <s v="HOMBRE"/>
    <n v="182182"/>
    <s v="ASALARIADO"/>
    <s v="SECTOR PRIVADO"/>
    <s v="SI"/>
    <s v="NO"/>
    <x v="0"/>
    <n v="26"/>
    <n v="-0.58618797261228484"/>
    <s v="NO"/>
    <n v="-1.1225954644489089"/>
    <s v="NO"/>
    <x v="3230"/>
    <n v="26"/>
    <s v="ASALARIADO"/>
    <s v="26-35"/>
    <s v="1"/>
  </r>
  <r>
    <n v="4393"/>
    <s v="HOMBRE"/>
    <n v="278030.99"/>
    <s v="CONVENIOS ESPECIALES DE TRABAJADORES INDEPENDIENTES"/>
    <s v="SECTOR PRIVADO"/>
    <s v="SI"/>
    <s v="NO"/>
    <x v="0"/>
    <n v="27"/>
    <n v="-0.46799031999397384"/>
    <s v="NO"/>
    <n v="-1.0520201343717714"/>
    <s v="NO"/>
    <x v="102"/>
    <n v="27"/>
    <s v="CONVENIOS ESPECIALES DE TRABAJADORES INDEPENDIENTES"/>
    <s v="26-35"/>
    <s v="1"/>
  </r>
  <r>
    <n v="4394"/>
    <s v="MUJER"/>
    <n v="302470"/>
    <s v="ASEGURADO VOLUNTARIO"/>
    <s v="SECTOR PRIVADO"/>
    <s v="SI"/>
    <s v="NO"/>
    <x v="0"/>
    <n v="54"/>
    <n v="-0.43785297984760996"/>
    <s v="NO"/>
    <n v="0.85351377771094117"/>
    <s v="NO"/>
    <x v="793"/>
    <n v="54"/>
    <s v="ASEGURADO VOLUNTARIO"/>
    <s v="46-55"/>
    <s v="2"/>
  </r>
  <r>
    <n v="4395"/>
    <s v="HOMBRE"/>
    <n v="347719.55"/>
    <s v="ASALARIADO"/>
    <s v="SECTOR PRIVADO"/>
    <s v="SI"/>
    <s v="NO"/>
    <x v="0"/>
    <n v="19"/>
    <n v="-0.38205280300657185"/>
    <s v="NO"/>
    <n v="-1.6166227749888715"/>
    <s v="NO"/>
    <x v="3231"/>
    <n v="19"/>
    <s v="ASALARIADO"/>
    <s v="18-25"/>
    <s v="2"/>
  </r>
  <r>
    <n v="4396"/>
    <s v="HOMBRE"/>
    <n v="312000"/>
    <s v="ASALARIADO"/>
    <s v="SECTOR PRIVADO"/>
    <s v="SI"/>
    <s v="NO"/>
    <x v="1"/>
    <n v="64"/>
    <n v="-0.42610091412993778"/>
    <s v="NO"/>
    <n v="1.5592670784823162"/>
    <s v="NO"/>
    <x v="2633"/>
    <n v="64"/>
    <s v="ASALARIADO"/>
    <s v="56+"/>
    <s v="2"/>
  </r>
  <r>
    <n v="4397"/>
    <s v="HOMBRE"/>
    <n v="310124"/>
    <s v="TRABAJADOR INDEPENDIENTE"/>
    <s v="SECTOR PRIVADO"/>
    <s v="SI"/>
    <s v="NO"/>
    <x v="0"/>
    <n v="43"/>
    <n v="-0.42841433231318576"/>
    <s v="NO"/>
    <n v="7.7185146862428639E-2"/>
    <s v="NO"/>
    <x v="97"/>
    <n v="43"/>
    <s v="TRABAJADOR INDEPENDIENTE"/>
    <s v="36-45"/>
    <s v="2"/>
  </r>
  <r>
    <n v="4398"/>
    <s v="MUJER"/>
    <n v="297046"/>
    <s v="TRABAJADOR INDEPENDIENTE"/>
    <s v="SECTOR PRIVADO"/>
    <s v="SI"/>
    <s v="NO"/>
    <x v="0"/>
    <n v="27"/>
    <n v="-0.44454166866740574"/>
    <s v="NO"/>
    <n v="-1.0520201343717714"/>
    <s v="NO"/>
    <x v="31"/>
    <n v="27"/>
    <s v="TRABAJADOR INDEPENDIENTE"/>
    <s v="26-35"/>
    <s v="1"/>
  </r>
  <r>
    <n v="4399"/>
    <s v="HOMBRE"/>
    <n v="403776"/>
    <s v="ASALARIADO"/>
    <s v="SECTOR PRIVADO"/>
    <s v="SI"/>
    <s v="NO"/>
    <x v="0"/>
    <n v="23"/>
    <n v="-0.31292593162153459"/>
    <s v="NO"/>
    <n v="-1.3343214546803215"/>
    <s v="NO"/>
    <x v="3232"/>
    <n v="23"/>
    <s v="ASALARIADO"/>
    <s v="18-25"/>
    <s v="2"/>
  </r>
  <r>
    <n v="4400"/>
    <s v="MUJER"/>
    <n v="1101203"/>
    <s v="ASALARIADO"/>
    <s v="SECTOR PUBLICO"/>
    <s v="SI"/>
    <s v="NO"/>
    <x v="0"/>
    <n v="28"/>
    <n v="0.54711687396912223"/>
    <s v="NO"/>
    <n v="-0.98144480429463388"/>
    <s v="NO"/>
    <x v="3233"/>
    <n v="28"/>
    <s v="ASALARIADO"/>
    <s v="26-35"/>
    <s v="4"/>
  </r>
  <r>
    <n v="4401"/>
    <s v="HOMBRE"/>
    <n v="615017.5"/>
    <s v="ASALARIADO"/>
    <s v="SECTOR PUBLICO"/>
    <s v="SI"/>
    <s v="NO"/>
    <x v="0"/>
    <n v="44"/>
    <n v="-5.2430234842977486E-2"/>
    <s v="NO"/>
    <n v="0.14776047693956615"/>
    <s v="NO"/>
    <x v="3234"/>
    <n v="44"/>
    <s v="ASALARIADO"/>
    <s v="36-45"/>
    <s v="3"/>
  </r>
  <r>
    <n v="4402"/>
    <s v="MUJER"/>
    <n v="639148"/>
    <s v="ASEGURADO VOLUNTARIO"/>
    <s v="SECTOR PRIVADO"/>
    <s v="SI"/>
    <s v="SI"/>
    <x v="0"/>
    <n v="66"/>
    <n v="-2.2673338536546354E-2"/>
    <s v="NO"/>
    <n v="1.7004177386365913"/>
    <s v="NO"/>
    <x v="191"/>
    <n v="66"/>
    <s v="ASEGURADO VOLUNTARIO"/>
    <s v="56+"/>
    <s v="3"/>
  </r>
  <r>
    <n v="4403"/>
    <s v="HOMBRE"/>
    <n v="297046"/>
    <s v="ASEGURADO VOLUNTARIO"/>
    <s v="SECTOR PRIVADO"/>
    <s v="SI"/>
    <s v="SI"/>
    <x v="0"/>
    <n v="50"/>
    <n v="-0.44454166866740574"/>
    <s v="NO"/>
    <n v="0.57121245740239113"/>
    <s v="NO"/>
    <x v="31"/>
    <n v="50"/>
    <s v="ASEGURADO VOLUNTARIO"/>
    <s v="46-55"/>
    <s v="1"/>
  </r>
  <r>
    <n v="4404"/>
    <s v="MUJER"/>
    <n v="150000"/>
    <s v="ASALARIADO"/>
    <s v="SECTOR PRIVADO"/>
    <s v="SI"/>
    <s v="NO"/>
    <x v="0"/>
    <n v="32"/>
    <n v="-0.62587369967693607"/>
    <s v="NO"/>
    <n v="-0.69914348398608395"/>
    <s v="NO"/>
    <x v="398"/>
    <n v="32"/>
    <s v="ASALARIADO"/>
    <s v="26-35"/>
    <s v="1"/>
  </r>
  <r>
    <n v="4405"/>
    <s v="HOMBRE"/>
    <n v="360960"/>
    <s v="ASALARIADO"/>
    <s v="SECTOR PRIVADO"/>
    <s v="SI"/>
    <s v="NO"/>
    <x v="0"/>
    <n v="38"/>
    <n v="-0.3657251389424005"/>
    <s v="NO"/>
    <n v="-0.27569150352325889"/>
    <s v="NO"/>
    <x v="3235"/>
    <n v="38"/>
    <s v="ASALARIADO"/>
    <s v="36-45"/>
    <s v="2"/>
  </r>
  <r>
    <n v="4406"/>
    <s v="MUJER"/>
    <n v="338629"/>
    <s v="TRABAJADOR INDEPENDIENTE"/>
    <s v="SECTOR PRIVADO"/>
    <s v="SI"/>
    <s v="NO"/>
    <x v="1"/>
    <n v="66"/>
    <n v="-0.39326295421431423"/>
    <s v="NO"/>
    <n v="1.7004177386365913"/>
    <s v="NO"/>
    <x v="1767"/>
    <n v="66"/>
    <s v="TRABAJADOR INDEPENDIENTE"/>
    <s v="56+"/>
    <s v="2"/>
  </r>
  <r>
    <n v="4407"/>
    <s v="HOMBRE"/>
    <n v="360000"/>
    <s v="ASALARIADO"/>
    <s v="SECTOR PRIVADO"/>
    <s v="SI"/>
    <s v="SI"/>
    <x v="0"/>
    <n v="32"/>
    <n v="-0.36690897767156788"/>
    <s v="NO"/>
    <n v="-0.69914348398608395"/>
    <s v="NO"/>
    <x v="490"/>
    <n v="32"/>
    <s v="ASALARIADO"/>
    <s v="26-35"/>
    <s v="2"/>
  </r>
  <r>
    <n v="4408"/>
    <s v="HOMBRE"/>
    <n v="470000"/>
    <s v="ASALARIADO"/>
    <s v="SECTOR PRIVADO"/>
    <s v="SI"/>
    <s v="NO"/>
    <x v="0"/>
    <n v="52"/>
    <n v="-0.23126078995447027"/>
    <s v="NO"/>
    <n v="0.71236311755666615"/>
    <s v="NO"/>
    <x v="2621"/>
    <n v="52"/>
    <s v="ASALARIADO"/>
    <s v="46-55"/>
    <s v="3"/>
  </r>
  <r>
    <n v="4409"/>
    <s v="MUJER"/>
    <n v="418415"/>
    <s v="ASALARIADO"/>
    <s v="SECTOR PRIVADO"/>
    <s v="SI"/>
    <s v="NO"/>
    <x v="0"/>
    <n v="30"/>
    <n v="-0.29487362416707463"/>
    <s v="NO"/>
    <n v="-0.84029414414035897"/>
    <s v="NO"/>
    <x v="3236"/>
    <n v="30"/>
    <s v="ASALARIADO"/>
    <s v="26-35"/>
    <s v="3"/>
  </r>
  <r>
    <n v="4410"/>
    <s v="MUJER"/>
    <n v="430627.35"/>
    <s v="ASALARIADO"/>
    <s v="SECTOR PRIVADO"/>
    <s v="SI"/>
    <s v="NO"/>
    <x v="0"/>
    <n v="31"/>
    <n v="-0.27981377739192104"/>
    <s v="NO"/>
    <n v="-0.7697188140632214"/>
    <s v="NO"/>
    <x v="3237"/>
    <n v="31"/>
    <s v="ASALARIADO"/>
    <s v="26-35"/>
    <s v="3"/>
  </r>
  <r>
    <n v="4411"/>
    <s v="HOMBRE"/>
    <n v="325394.86"/>
    <s v="ASALARIADO"/>
    <s v="SECTOR PUBLICO"/>
    <s v="SI"/>
    <s v="NO"/>
    <x v="0"/>
    <n v="25"/>
    <n v="-0.40958283700517195"/>
    <s v="NO"/>
    <n v="-1.1931707945260464"/>
    <s v="NO"/>
    <x v="3238"/>
    <n v="25"/>
    <s v="ASALARIADO"/>
    <s v="18-25"/>
    <s v="2"/>
  </r>
  <r>
    <n v="4412"/>
    <s v="HOMBRE"/>
    <n v="332233.40000000002"/>
    <s v="ASALARIADO"/>
    <s v="SECTOR PRIVADO"/>
    <s v="SI"/>
    <s v="NO"/>
    <x v="0"/>
    <n v="30"/>
    <n v="-0.40114978648125482"/>
    <s v="NO"/>
    <n v="-0.84029414414035897"/>
    <s v="NO"/>
    <x v="3239"/>
    <n v="30"/>
    <s v="ASALARIADO"/>
    <s v="26-35"/>
    <s v="2"/>
  </r>
  <r>
    <n v="4413"/>
    <s v="MUJER"/>
    <n v="377248.7"/>
    <s v="PENSIONADOS EN SU PROPIO SISTEMA"/>
    <s v="SECTOR PUBLICO"/>
    <s v="SI"/>
    <s v="NO"/>
    <x v="0"/>
    <n v="83"/>
    <n v="-0.34563847862178698"/>
    <s v="NO"/>
    <n v="2.9001983499479289"/>
    <s v="ATIPICO"/>
    <x v="3240"/>
    <n v="83"/>
    <s v="PENSIONADOS EN SU PROPIO SISTEMA"/>
    <s v="56+"/>
    <s v="2"/>
  </r>
  <r>
    <n v="4414"/>
    <s v="MUJER"/>
    <n v="150000"/>
    <s v="ASALARIADO"/>
    <s v="SECTOR PRIVADO"/>
    <s v="SI"/>
    <s v="SI"/>
    <x v="0"/>
    <n v="40"/>
    <n v="-0.62587369967693607"/>
    <s v="NO"/>
    <n v="-0.13454084336898386"/>
    <s v="NO"/>
    <x v="398"/>
    <n v="40"/>
    <s v="ASALARIADO"/>
    <s v="36-45"/>
    <s v="1"/>
  </r>
  <r>
    <n v="4415"/>
    <s v="HOMBRE"/>
    <n v="310544"/>
    <s v="TRABAJADOR INDEPENDIENTE"/>
    <s v="SECTOR PRIVADO"/>
    <s v="SI"/>
    <s v="SI"/>
    <x v="1"/>
    <n v="66"/>
    <n v="-0.42789640286917502"/>
    <s v="NO"/>
    <n v="1.7004177386365913"/>
    <s v="NO"/>
    <x v="381"/>
    <n v="66"/>
    <s v="TRABAJADOR INDEPENDIENTE"/>
    <s v="56+"/>
    <s v="2"/>
  </r>
  <r>
    <n v="4416"/>
    <s v="HOMBRE"/>
    <n v="391000"/>
    <s v="ASALARIADO"/>
    <s v="SECTOR PRIVADO"/>
    <s v="SI"/>
    <s v="NO"/>
    <x v="0"/>
    <n v="36"/>
    <n v="-0.32868085204220404"/>
    <s v="NO"/>
    <n v="-0.41684216367753391"/>
    <s v="NO"/>
    <x v="3241"/>
    <n v="36"/>
    <s v="ASALARIADO"/>
    <s v="36-45"/>
    <s v="2"/>
  </r>
  <r>
    <n v="4417"/>
    <s v="HOMBRE"/>
    <n v="356455"/>
    <s v="TRABAJADOR INDEPENDIENTE"/>
    <s v="SECTOR PRIVADO"/>
    <s v="SI"/>
    <s v="NO"/>
    <x v="0"/>
    <n v="35"/>
    <n v="-0.37128054881208711"/>
    <s v="NO"/>
    <n v="-0.48741749375467142"/>
    <s v="NO"/>
    <x v="301"/>
    <n v="35"/>
    <s v="TRABAJADOR INDEPENDIENTE"/>
    <s v="26-35"/>
    <s v="2"/>
  </r>
  <r>
    <n v="4418"/>
    <s v="HOMBRE"/>
    <n v="639148"/>
    <s v="TRABAJADOR INDEPENDIENTE"/>
    <s v="SECTOR PRIVADO"/>
    <s v="SI"/>
    <s v="NO"/>
    <x v="1"/>
    <n v="65"/>
    <n v="-2.2673338536546354E-2"/>
    <s v="NO"/>
    <n v="1.6298424085594538"/>
    <s v="NO"/>
    <x v="191"/>
    <n v="65"/>
    <s v="TRABAJADOR INDEPENDIENTE"/>
    <s v="56+"/>
    <s v="3"/>
  </r>
  <r>
    <n v="4419"/>
    <s v="MUJER"/>
    <n v="53466"/>
    <s v="ASALARIADO"/>
    <s v="SECTOR PUBLICO"/>
    <s v="SI"/>
    <s v="NO"/>
    <x v="0"/>
    <n v="59"/>
    <n v="-0.74491608288677524"/>
    <s v="NO"/>
    <n v="1.2063904280966287"/>
    <s v="NO"/>
    <x v="3242"/>
    <n v="59"/>
    <s v="ASALARIADO"/>
    <s v="56+"/>
    <s v="1"/>
  </r>
  <r>
    <n v="4420"/>
    <s v="HOMBRE"/>
    <n v="423038.54"/>
    <s v="ASALARIADO"/>
    <s v="SECTOR PRIVADO"/>
    <s v="SI"/>
    <s v="NO"/>
    <x v="0"/>
    <n v="32"/>
    <n v="-0.28917203487764276"/>
    <s v="NO"/>
    <n v="-0.69914348398608395"/>
    <s v="NO"/>
    <x v="3243"/>
    <n v="32"/>
    <s v="ASALARIADO"/>
    <s v="26-35"/>
    <s v="3"/>
  </r>
  <r>
    <n v="4421"/>
    <s v="HOMBRE"/>
    <n v="332063.19"/>
    <s v="ASALARIADO"/>
    <s v="SECTOR PRIVADO"/>
    <s v="SI"/>
    <s v="NO"/>
    <x v="0"/>
    <n v="22"/>
    <n v="-0.40135968355426688"/>
    <s v="NO"/>
    <n v="-1.4048967847574589"/>
    <s v="NO"/>
    <x v="3244"/>
    <n v="22"/>
    <s v="ASALARIADO"/>
    <s v="18-25"/>
    <s v="2"/>
  </r>
  <r>
    <n v="4422"/>
    <s v="HOMBRE"/>
    <n v="491465.63"/>
    <s v="ASALARIADO"/>
    <s v="SECTOR PRIVADO"/>
    <s v="SI"/>
    <s v="SI"/>
    <x v="0"/>
    <n v="26"/>
    <n v="-0.20479011897532698"/>
    <s v="NO"/>
    <n v="-1.1225954644489089"/>
    <s v="NO"/>
    <x v="3245"/>
    <n v="26"/>
    <s v="ASALARIADO"/>
    <s v="26-35"/>
    <s v="3"/>
  </r>
  <r>
    <n v="4423"/>
    <s v="HOMBRE"/>
    <n v="633433"/>
    <s v="TRABAJADOR INDEPENDIENTE"/>
    <s v="SECTOR PRIVADO"/>
    <s v="SI"/>
    <s v="NO"/>
    <x v="0"/>
    <n v="27"/>
    <n v="-2.9720878471121016E-2"/>
    <s v="NO"/>
    <n v="-1.0520201343717714"/>
    <s v="NO"/>
    <x v="3246"/>
    <n v="27"/>
    <s v="TRABAJADOR INDEPENDIENTE"/>
    <s v="26-35"/>
    <s v="3"/>
  </r>
  <r>
    <n v="4424"/>
    <s v="MUJER"/>
    <n v="1021562"/>
    <s v="ASALARIADO"/>
    <s v="SECTOR PUBLICO"/>
    <s v="SI"/>
    <s v="NO"/>
    <x v="0"/>
    <n v="36"/>
    <n v="0.44890635289660069"/>
    <s v="NO"/>
    <n v="-0.41684216367753391"/>
    <s v="NO"/>
    <x v="3247"/>
    <n v="36"/>
    <s v="ASALARIADO"/>
    <s v="36-45"/>
    <s v="4"/>
  </r>
  <r>
    <n v="4425"/>
    <s v="HOMBRE"/>
    <n v="307850"/>
    <s v="ASALARIADO"/>
    <s v="SECTOR PRIVADO"/>
    <s v="SI"/>
    <s v="NO"/>
    <x v="0"/>
    <n v="41"/>
    <n v="-0.43121855030290102"/>
    <s v="NO"/>
    <n v="-6.3965513291846368E-2"/>
    <s v="NO"/>
    <x v="3248"/>
    <n v="41"/>
    <s v="ASALARIADO"/>
    <s v="36-45"/>
    <s v="2"/>
  </r>
  <r>
    <n v="4426"/>
    <s v="HOMBRE"/>
    <n v="337925.96"/>
    <s v="ASALARIADO"/>
    <s v="SECTOR PRIVADO"/>
    <s v="SI"/>
    <s v="NO"/>
    <x v="0"/>
    <n v="23"/>
    <n v="-0.39412991877697445"/>
    <s v="NO"/>
    <n v="-1.3343214546803215"/>
    <s v="NO"/>
    <x v="3249"/>
    <n v="23"/>
    <s v="ASALARIADO"/>
    <s v="18-25"/>
    <s v="2"/>
  </r>
  <r>
    <n v="4427"/>
    <s v="HOMBRE"/>
    <n v="884003.5"/>
    <s v="ASALARIADO"/>
    <s v="SECTOR PRIVADO"/>
    <s v="SI"/>
    <s v="NO"/>
    <x v="0"/>
    <n v="25"/>
    <n v="0.27927397807767002"/>
    <s v="NO"/>
    <n v="-1.1931707945260464"/>
    <s v="NO"/>
    <x v="3250"/>
    <n v="25"/>
    <s v="ASALARIADO"/>
    <s v="18-25"/>
    <s v="4"/>
  </r>
  <r>
    <n v="4428"/>
    <s v="HOMBRE"/>
    <n v="514062"/>
    <s v="TRABAJADOR INDEPENDIENTE"/>
    <s v="SECTOR PRIVADO"/>
    <s v="SI"/>
    <s v="NO"/>
    <x v="0"/>
    <n v="60"/>
    <n v="-0.17692505861637248"/>
    <s v="NO"/>
    <n v="1.2769657581737661"/>
    <s v="NO"/>
    <x v="2286"/>
    <n v="60"/>
    <s v="TRABAJADOR INDEPENDIENTE"/>
    <s v="56+"/>
    <s v="3"/>
  </r>
  <r>
    <n v="4429"/>
    <s v="HOMBRE"/>
    <n v="724000"/>
    <s v="ASALARIADO"/>
    <s v="SECTOR PRIVADO"/>
    <s v="SI"/>
    <s v="NO"/>
    <x v="0"/>
    <n v="29"/>
    <n v="8.1963207137736999E-2"/>
    <s v="NO"/>
    <n v="-0.91086947421749642"/>
    <s v="NO"/>
    <x v="3251"/>
    <n v="29"/>
    <s v="ASALARIADO"/>
    <s v="26-35"/>
    <s v="4"/>
  </r>
  <r>
    <n v="4430"/>
    <s v="HOMBRE"/>
    <n v="297045"/>
    <s v="TRABAJADOR INDEPENDIENTE"/>
    <s v="SECTOR PRIVADO"/>
    <s v="SI"/>
    <s v="NO"/>
    <x v="1"/>
    <n v="56"/>
    <n v="-0.44454290183274864"/>
    <s v="NO"/>
    <n v="0.99466443786521619"/>
    <s v="NO"/>
    <x v="166"/>
    <n v="56"/>
    <s v="TRABAJADOR INDEPENDIENTE"/>
    <s v="56+"/>
    <s v="1"/>
  </r>
  <r>
    <n v="4431"/>
    <s v="HOMBRE"/>
    <n v="487739"/>
    <s v="TRABAJADOR INDEPENDIENTE"/>
    <s v="SECTOR PRIVADO"/>
    <s v="SI"/>
    <s v="NO"/>
    <x v="1"/>
    <n v="45"/>
    <n v="-0.20938566993707394"/>
    <s v="NO"/>
    <n v="0.21833580701670366"/>
    <s v="NO"/>
    <x v="3252"/>
    <n v="45"/>
    <s v="TRABAJADOR INDEPENDIENTE"/>
    <s v="36-45"/>
    <s v="3"/>
  </r>
  <r>
    <n v="4432"/>
    <s v="HOMBRE"/>
    <n v="370609.6"/>
    <s v="ASALARIADO"/>
    <s v="SECTOR PRIVADO"/>
    <s v="SI"/>
    <s v="SI"/>
    <x v="0"/>
    <n v="59"/>
    <n v="-0.35382558664971958"/>
    <s v="NO"/>
    <n v="1.2063904280966287"/>
    <s v="NO"/>
    <x v="3253"/>
    <n v="59"/>
    <s v="ASALARIADO"/>
    <s v="56+"/>
    <s v="2"/>
  </r>
  <r>
    <n v="4433"/>
    <s v="HOMBRE"/>
    <n v="287000"/>
    <s v="ASALARIADO"/>
    <s v="SECTOR PRIVADO"/>
    <s v="SI"/>
    <s v="NO"/>
    <x v="0"/>
    <n v="19"/>
    <n v="-0.4569300477020054"/>
    <s v="NO"/>
    <n v="-1.6166227749888715"/>
    <s v="NO"/>
    <x v="3254"/>
    <n v="19"/>
    <s v="ASALARIADO"/>
    <s v="18-25"/>
    <s v="1"/>
  </r>
  <r>
    <n v="4434"/>
    <s v="MUJER"/>
    <n v="501367.89"/>
    <s v="ASALARIADO"/>
    <s v="SECTOR PRIVADO"/>
    <s v="SI"/>
    <s v="NO"/>
    <x v="0"/>
    <n v="27"/>
    <n v="-0.19257899512711327"/>
    <s v="NO"/>
    <n v="-1.0520201343717714"/>
    <s v="NO"/>
    <x v="3255"/>
    <n v="27"/>
    <s v="ASALARIADO"/>
    <s v="26-35"/>
    <s v="3"/>
  </r>
  <r>
    <n v="4435"/>
    <s v="HOMBRE"/>
    <n v="644894.4"/>
    <s v="ASALARIADO"/>
    <s v="SECTOR PRIVADO"/>
    <s v="SI"/>
    <s v="NO"/>
    <x v="0"/>
    <n v="37"/>
    <n v="-1.5587077210205143E-2"/>
    <s v="NO"/>
    <n v="-0.3462668336003964"/>
    <s v="NO"/>
    <x v="3256"/>
    <n v="37"/>
    <s v="ASALARIADO"/>
    <s v="36-45"/>
    <s v="3"/>
  </r>
  <r>
    <n v="4436"/>
    <s v="MUJER"/>
    <n v="278030.99"/>
    <s v="CONVENIOS ESPECIALES DE TRABAJADORES INDEPENDIENTES"/>
    <s v="SECTOR PRIVADO"/>
    <s v="SI"/>
    <s v="NO"/>
    <x v="0"/>
    <n v="20"/>
    <n v="-0.46799031999397384"/>
    <s v="NO"/>
    <n v="-1.5460474449117341"/>
    <s v="NO"/>
    <x v="102"/>
    <n v="20"/>
    <s v="CONVENIOS ESPECIALES DE TRABAJADORES INDEPENDIENTES"/>
    <s v="18-25"/>
    <s v="1"/>
  </r>
  <r>
    <n v="4437"/>
    <s v="MUJER"/>
    <n v="327716"/>
    <s v="ASEGURADO VOLUNTARIO"/>
    <s v="SECTOR PRIVADO"/>
    <s v="SI"/>
    <s v="NO"/>
    <x v="0"/>
    <n v="61"/>
    <n v="-0.40672048760119317"/>
    <s v="NO"/>
    <n v="1.3475410882509038"/>
    <s v="NO"/>
    <x v="1158"/>
    <n v="61"/>
    <s v="ASEGURADO VOLUNTARIO"/>
    <s v="56+"/>
    <s v="2"/>
  </r>
  <r>
    <n v="4438"/>
    <s v="MUJER"/>
    <n v="1064074.55"/>
    <s v="ASALARIADO"/>
    <s v="SECTOR PRIVADO"/>
    <s v="SI"/>
    <s v="NO"/>
    <x v="0"/>
    <n v="21"/>
    <n v="0.50133135619416891"/>
    <s v="NO"/>
    <n v="-1.4754721148345964"/>
    <s v="NO"/>
    <x v="3257"/>
    <n v="21"/>
    <s v="ASALARIADO"/>
    <s v="18-25"/>
    <s v="4"/>
  </r>
  <r>
    <n v="4439"/>
    <s v="HOMBRE"/>
    <n v="419207.05"/>
    <s v="ASALARIADO"/>
    <s v="SECTOR PRIVADO"/>
    <s v="SI"/>
    <s v="NO"/>
    <x v="0"/>
    <n v="48"/>
    <n v="-0.29389689555724441"/>
    <s v="NO"/>
    <n v="0.43006179724811616"/>
    <s v="NO"/>
    <x v="3258"/>
    <n v="48"/>
    <s v="ASALARIADO"/>
    <s v="46-55"/>
    <s v="3"/>
  </r>
  <r>
    <n v="4440"/>
    <s v="HOMBRE"/>
    <n v="1277200"/>
    <s v="ASALARIADO"/>
    <s v="SECTOR PRIVADO"/>
    <s v="SI"/>
    <s v="NO"/>
    <x v="0"/>
    <n v="24"/>
    <n v="0.76415027482044984"/>
    <s v="NO"/>
    <n v="-1.263746124603184"/>
    <s v="NO"/>
    <x v="3259"/>
    <n v="24"/>
    <s v="ASALARIADO"/>
    <s v="18-25"/>
    <s v="4"/>
  </r>
  <r>
    <n v="4441"/>
    <s v="HOMBRE"/>
    <n v="1228919.8500000001"/>
    <s v="CONVENIOS ESPECIALES DE TRABAJADORES INDEPENDIENTES"/>
    <s v="SECTOR PRIVADO"/>
    <s v="SI"/>
    <s v="NO"/>
    <x v="0"/>
    <n v="53"/>
    <n v="0.70461286709127147"/>
    <s v="NO"/>
    <n v="0.78293844763380371"/>
    <s v="NO"/>
    <x v="3260"/>
    <n v="53"/>
    <s v="CONVENIOS ESPECIALES DE TRABAJADORES INDEPENDIENTES"/>
    <s v="46-55"/>
    <s v="4"/>
  </r>
  <r>
    <n v="4442"/>
    <s v="HOMBRE"/>
    <n v="1446221.81"/>
    <s v="ASALARIADO"/>
    <s v="SECTOR PUBLICO"/>
    <s v="SI"/>
    <s v="NO"/>
    <x v="0"/>
    <n v="60"/>
    <n v="0.97258211310375542"/>
    <s v="NO"/>
    <n v="1.2769657581737661"/>
    <s v="NO"/>
    <x v="3261"/>
    <n v="60"/>
    <s v="ASALARIADO"/>
    <s v="56+"/>
    <s v="4"/>
  </r>
  <r>
    <n v="4443"/>
    <s v="HOMBRE"/>
    <n v="270900"/>
    <s v="ASALARIADO"/>
    <s v="SECTOR PRIVADO"/>
    <s v="SI"/>
    <s v="SI"/>
    <x v="0"/>
    <n v="43"/>
    <n v="-0.47678400972241697"/>
    <s v="NO"/>
    <n v="7.7185146862428639E-2"/>
    <s v="NO"/>
    <x v="3262"/>
    <n v="43"/>
    <s v="ASALARIADO"/>
    <s v="36-45"/>
    <s v="1"/>
  </r>
  <r>
    <n v="4444"/>
    <s v="HOMBRE"/>
    <n v="561517"/>
    <s v="ASALARIADO"/>
    <s v="SECTOR PUBLICO"/>
    <s v="SI"/>
    <s v="NO"/>
    <x v="0"/>
    <n v="42"/>
    <n v="-0.11840519726987368"/>
    <s v="NO"/>
    <n v="6.6098167852911317E-3"/>
    <s v="NO"/>
    <x v="3263"/>
    <n v="42"/>
    <s v="ASALARIADO"/>
    <s v="36-45"/>
    <s v="3"/>
  </r>
  <r>
    <n v="4445"/>
    <s v="HOMBRE"/>
    <n v="297046"/>
    <s v="TRABAJADOR INDEPENDIENTE"/>
    <s v="SECTOR PRIVADO"/>
    <s v="SI"/>
    <s v="NO"/>
    <x v="1"/>
    <n v="26"/>
    <n v="-0.44454166866740574"/>
    <s v="NO"/>
    <n v="-1.1225954644489089"/>
    <s v="NO"/>
    <x v="31"/>
    <n v="26"/>
    <s v="TRABAJADOR INDEPENDIENTE"/>
    <s v="26-35"/>
    <s v="1"/>
  </r>
  <r>
    <n v="4446"/>
    <s v="HOMBRE"/>
    <n v="278030"/>
    <s v="TRABAJADOR INDEPENDIENTE"/>
    <s v="SECTOR PRIVADO"/>
    <s v="SI"/>
    <s v="NO"/>
    <x v="0"/>
    <n v="29"/>
    <n v="-0.46799154082766331"/>
    <s v="NO"/>
    <n v="-0.91086947421749642"/>
    <s v="NO"/>
    <x v="20"/>
    <n v="29"/>
    <s v="TRABAJADOR INDEPENDIENTE"/>
    <s v="26-35"/>
    <s v="1"/>
  </r>
  <r>
    <n v="4447"/>
    <s v="HOMBRE"/>
    <n v="885877.44"/>
    <s v="ASALARIADO"/>
    <s v="SECTOR PRIVADO"/>
    <s v="SI"/>
    <s v="NO"/>
    <x v="0"/>
    <n v="31"/>
    <n v="0.28158485594031157"/>
    <s v="NO"/>
    <n v="-0.7697188140632214"/>
    <s v="NO"/>
    <x v="3264"/>
    <n v="31"/>
    <s v="ASALARIADO"/>
    <s v="26-35"/>
    <s v="4"/>
  </r>
  <r>
    <n v="4448"/>
    <s v="HOMBRE"/>
    <n v="597978"/>
    <s v="ASALARIADO"/>
    <s v="SECTOR PRIVADO"/>
    <s v="SI"/>
    <s v="NO"/>
    <x v="0"/>
    <n v="41"/>
    <n v="-7.3442755703027343E-2"/>
    <s v="NO"/>
    <n v="-6.3965513291846368E-2"/>
    <s v="NO"/>
    <x v="3265"/>
    <n v="41"/>
    <s v="ASALARIADO"/>
    <s v="36-45"/>
    <s v="3"/>
  </r>
  <r>
    <n v="4449"/>
    <s v="MUJER"/>
    <n v="322634"/>
    <s v="ASEGURADO VOLUNTARIO"/>
    <s v="SECTOR PRIVADO"/>
    <s v="SI"/>
    <s v="NO"/>
    <x v="0"/>
    <n v="79"/>
    <n v="-0.41298743387372311"/>
    <s v="NO"/>
    <n v="2.6178970296393786"/>
    <s v="ATIPICO"/>
    <x v="3266"/>
    <n v="79"/>
    <s v="ASEGURADO VOLUNTARIO"/>
    <s v="56+"/>
    <s v="2"/>
  </r>
  <r>
    <n v="4450"/>
    <s v="HOMBRE"/>
    <n v="680463.53"/>
    <s v="ASALARIADO"/>
    <s v="SECTOR PRIVADO"/>
    <s v="SI"/>
    <s v="NO"/>
    <x v="0"/>
    <n v="21"/>
    <n v="2.8275541182284397E-2"/>
    <s v="NO"/>
    <n v="-1.4754721148345964"/>
    <s v="NO"/>
    <x v="3267"/>
    <n v="21"/>
    <s v="ASALARIADO"/>
    <s v="18-25"/>
    <s v="3"/>
  </r>
  <r>
    <n v="4451"/>
    <s v="HOMBRE"/>
    <n v="358595.15"/>
    <s v="ASALARIADO"/>
    <s v="SECTOR PRIVADO"/>
    <s v="SI"/>
    <s v="NO"/>
    <x v="0"/>
    <n v="21"/>
    <n v="-0.36864139000351664"/>
    <s v="NO"/>
    <n v="-1.4754721148345964"/>
    <s v="NO"/>
    <x v="3268"/>
    <n v="21"/>
    <s v="ASALARIADO"/>
    <s v="18-25"/>
    <s v="2"/>
  </r>
  <r>
    <n v="4452"/>
    <s v="HOMBRE"/>
    <n v="358784.06"/>
    <s v="ASALARIADO"/>
    <s v="SECTOR PRIVADO"/>
    <s v="SI"/>
    <s v="SI"/>
    <x v="0"/>
    <n v="40"/>
    <n v="-0.36840843273859269"/>
    <s v="NO"/>
    <n v="-0.13454084336898386"/>
    <s v="NO"/>
    <x v="3269"/>
    <n v="40"/>
    <s v="ASALARIADO"/>
    <s v="36-45"/>
    <s v="2"/>
  </r>
  <r>
    <n v="4453"/>
    <s v="HOMBRE"/>
    <n v="639148"/>
    <s v="TRABAJADOR INDEPENDIENTE"/>
    <s v="SECTOR PRIVADO"/>
    <s v="SI"/>
    <s v="NO"/>
    <x v="1"/>
    <n v="40"/>
    <n v="-2.2673338536546354E-2"/>
    <s v="NO"/>
    <n v="-0.13454084336898386"/>
    <s v="NO"/>
    <x v="191"/>
    <n v="40"/>
    <s v="TRABAJADOR INDEPENDIENTE"/>
    <s v="36-45"/>
    <s v="3"/>
  </r>
  <r>
    <n v="4454"/>
    <s v="MUJER"/>
    <n v="1428002.29"/>
    <s v="PENSIONADOS EN SU PROPIO SISTEMA"/>
    <s v="SECTOR PUBLICO"/>
    <s v="SI"/>
    <s v="NO"/>
    <x v="0"/>
    <n v="69"/>
    <n v="0.95011443247579708"/>
    <s v="NO"/>
    <n v="1.9121437288680037"/>
    <s v="NO"/>
    <x v="3270"/>
    <n v="69"/>
    <s v="PENSIONADOS EN SU PROPIO SISTEMA"/>
    <s v="56+"/>
    <s v="4"/>
  </r>
  <r>
    <n v="4455"/>
    <s v="HOMBRE"/>
    <n v="297719"/>
    <s v="ASEGURADO VOLUNTARIO"/>
    <s v="SECTOR PRIVADO"/>
    <s v="SI"/>
    <s v="NO"/>
    <x v="0"/>
    <n v="37"/>
    <n v="-0.44371174839164568"/>
    <s v="NO"/>
    <n v="-0.3462668336003964"/>
    <s v="NO"/>
    <x v="1408"/>
    <n v="37"/>
    <s v="ASEGURADO VOLUNTARIO"/>
    <s v="36-45"/>
    <s v="1"/>
  </r>
  <r>
    <n v="4456"/>
    <s v="MUJER"/>
    <n v="1228568"/>
    <s v="ASALARIADO"/>
    <s v="SECTOR PUBLICO"/>
    <s v="SI"/>
    <s v="NO"/>
    <x v="0"/>
    <n v="44"/>
    <n v="0.70417897786537809"/>
    <s v="NO"/>
    <n v="0.14776047693956615"/>
    <s v="NO"/>
    <x v="3271"/>
    <n v="44"/>
    <s v="ASALARIADO"/>
    <s v="36-45"/>
    <s v="4"/>
  </r>
  <r>
    <n v="4457"/>
    <s v="MUJER"/>
    <n v="764837.91"/>
    <s v="PENSIONADOS EN SU PROPIO SISTEMA"/>
    <s v="SECTOR PUBLICO"/>
    <s v="SI"/>
    <s v="NO"/>
    <x v="0"/>
    <n v="82"/>
    <n v="0.13232310242550011"/>
    <s v="NO"/>
    <n v="2.8296230198707915"/>
    <s v="ATIPICO"/>
    <x v="3272"/>
    <n v="82"/>
    <s v="PENSIONADOS EN SU PROPIO SISTEMA"/>
    <s v="56+"/>
    <s v="4"/>
  </r>
  <r>
    <n v="4458"/>
    <s v="HOMBRE"/>
    <n v="647500"/>
    <s v="ASALARIADO"/>
    <s v="SECTOR PRIVADO"/>
    <s v="SI"/>
    <s v="NO"/>
    <x v="0"/>
    <n v="25"/>
    <n v="-1.2373941592789994E-2"/>
    <s v="NO"/>
    <n v="-1.1931707945260464"/>
    <s v="NO"/>
    <x v="3273"/>
    <n v="25"/>
    <s v="ASALARIADO"/>
    <s v="18-25"/>
    <s v="3"/>
  </r>
  <r>
    <n v="4459"/>
    <s v="HOMBRE"/>
    <n v="230000"/>
    <s v="ASALARIADO"/>
    <s v="SECTOR PRIVADO"/>
    <s v="SI"/>
    <s v="NO"/>
    <x v="1"/>
    <n v="53"/>
    <n v="-0.52722047224631963"/>
    <s v="NO"/>
    <n v="0.78293844763380371"/>
    <s v="NO"/>
    <x v="3051"/>
    <n v="53"/>
    <s v="ASALARIADO"/>
    <s v="46-55"/>
    <s v="1"/>
  </r>
  <r>
    <n v="4460"/>
    <s v="HOMBRE"/>
    <n v="407769.25"/>
    <s v="ASALARIADO"/>
    <s v="SECTOR PRIVADO"/>
    <s v="SI"/>
    <s v="NO"/>
    <x v="0"/>
    <n v="29"/>
    <n v="-0.3080015941160682"/>
    <s v="NO"/>
    <n v="-0.91086947421749642"/>
    <s v="NO"/>
    <x v="3274"/>
    <n v="29"/>
    <s v="ASALARIADO"/>
    <s v="26-35"/>
    <s v="2"/>
  </r>
  <r>
    <n v="4461"/>
    <s v="HOMBRE"/>
    <n v="372000"/>
    <s v="ASALARIADO"/>
    <s v="SECTOR PRIVADO"/>
    <s v="SI"/>
    <s v="NO"/>
    <x v="0"/>
    <n v="27"/>
    <n v="-0.35211099355697545"/>
    <s v="NO"/>
    <n v="-1.0520201343717714"/>
    <s v="NO"/>
    <x v="3275"/>
    <n v="27"/>
    <s v="ASALARIADO"/>
    <s v="26-35"/>
    <s v="2"/>
  </r>
  <r>
    <n v="4462"/>
    <s v="HOMBRE"/>
    <n v="361806.78"/>
    <s v="ASALARIADO"/>
    <s v="SECTOR PRIVADO"/>
    <s v="SI"/>
    <s v="NO"/>
    <x v="0"/>
    <n v="22"/>
    <n v="-0.36468091919335427"/>
    <s v="NO"/>
    <n v="-1.4048967847574589"/>
    <s v="NO"/>
    <x v="3276"/>
    <n v="22"/>
    <s v="ASALARIADO"/>
    <s v="18-25"/>
    <s v="2"/>
  </r>
  <r>
    <n v="4463"/>
    <s v="MUJER"/>
    <n v="514285.71"/>
    <s v="ASALARIADO"/>
    <s v="SECTOR PRIVADO"/>
    <s v="SI"/>
    <s v="NO"/>
    <x v="0"/>
    <n v="39"/>
    <n v="-0.17664918719751618"/>
    <s v="NO"/>
    <n v="-0.20511617344612137"/>
    <s v="NO"/>
    <x v="3277"/>
    <n v="39"/>
    <s v="ASALARIADO"/>
    <s v="36-45"/>
    <s v="3"/>
  </r>
  <r>
    <n v="4464"/>
    <s v="HOMBRE"/>
    <n v="356455"/>
    <s v="TRABAJADOR INDEPENDIENTE"/>
    <s v="SECTOR PRIVADO"/>
    <s v="SI"/>
    <s v="SI"/>
    <x v="1"/>
    <n v="46"/>
    <n v="-0.37128054881208711"/>
    <s v="NO"/>
    <n v="0.28891113709384114"/>
    <s v="NO"/>
    <x v="301"/>
    <n v="46"/>
    <s v="TRABAJADOR INDEPENDIENTE"/>
    <s v="46-55"/>
    <s v="2"/>
  </r>
  <r>
    <n v="4465"/>
    <s v="MUJER"/>
    <n v="278030"/>
    <s v="ASEGURADO VOLUNTARIO"/>
    <s v="SECTOR PRIVADO"/>
    <s v="SI"/>
    <s v="SI"/>
    <x v="1"/>
    <n v="35"/>
    <n v="-0.46799154082766331"/>
    <s v="NO"/>
    <n v="-0.48741749375467142"/>
    <s v="NO"/>
    <x v="20"/>
    <n v="35"/>
    <s v="ASEGURADO VOLUNTARIO"/>
    <s v="26-35"/>
    <s v="1"/>
  </r>
  <r>
    <n v="4466"/>
    <s v="HOMBRE"/>
    <n v="949839.65"/>
    <s v="ASALARIADO"/>
    <s v="SECTOR PRIVADO"/>
    <s v="SI"/>
    <s v="NO"/>
    <x v="0"/>
    <n v="25"/>
    <n v="0.3604608365664973"/>
    <s v="NO"/>
    <n v="-1.1931707945260464"/>
    <s v="NO"/>
    <x v="3278"/>
    <n v="25"/>
    <s v="ASALARIADO"/>
    <s v="18-25"/>
    <s v="4"/>
  </r>
  <r>
    <n v="4467"/>
    <s v="HOMBRE"/>
    <n v="410480.22"/>
    <s v="ASALARIADO"/>
    <s v="SECTOR PRIVADO"/>
    <s v="SI"/>
    <s v="NO"/>
    <x v="0"/>
    <n v="38"/>
    <n v="-0.30465851986647352"/>
    <s v="NO"/>
    <n v="-0.27569150352325889"/>
    <s v="NO"/>
    <x v="3279"/>
    <n v="38"/>
    <s v="ASALARIADO"/>
    <s v="36-45"/>
    <s v="3"/>
  </r>
  <r>
    <n v="4468"/>
    <s v="HOMBRE"/>
    <n v="4677217.59"/>
    <s v="ASALARIADO"/>
    <s v="SECTOR PUBLICO"/>
    <s v="SI"/>
    <s v="NO"/>
    <x v="0"/>
    <n v="52"/>
    <n v="4.9569341320000309"/>
    <s v="ATIPICO"/>
    <n v="0.71236311755666615"/>
    <s v="NO"/>
    <x v="3280"/>
    <n v="52"/>
    <s v="ASALARIADO"/>
    <s v="46-55"/>
    <s v="4"/>
  </r>
  <r>
    <n v="4469"/>
    <s v="HOMBRE"/>
    <n v="466652.81"/>
    <s v="ASALARIADO"/>
    <s v="SECTOR PRIVADO"/>
    <s v="SI"/>
    <s v="NO"/>
    <x v="0"/>
    <n v="49"/>
    <n v="-0.23538842865851384"/>
    <s v="NO"/>
    <n v="0.50063712732525367"/>
    <s v="NO"/>
    <x v="3281"/>
    <n v="49"/>
    <s v="ASALARIADO"/>
    <s v="46-55"/>
    <s v="3"/>
  </r>
  <r>
    <n v="4470"/>
    <s v="HOMBRE"/>
    <n v="400000"/>
    <s v="ASALARIADO"/>
    <s v="SECTOR PRIVADO"/>
    <s v="SI"/>
    <s v="NO"/>
    <x v="0"/>
    <n v="21"/>
    <n v="-0.31758236395625966"/>
    <s v="NO"/>
    <n v="-1.4754721148345964"/>
    <s v="NO"/>
    <x v="125"/>
    <n v="21"/>
    <s v="ASALARIADO"/>
    <s v="18-25"/>
    <s v="2"/>
  </r>
  <r>
    <n v="4471"/>
    <s v="MUJER"/>
    <n v="365825"/>
    <s v="ASALARIADO"/>
    <s v="SECTOR PRIVADO"/>
    <s v="SI"/>
    <s v="NO"/>
    <x v="0"/>
    <n v="42"/>
    <n v="-0.35972578954927614"/>
    <s v="NO"/>
    <n v="6.6098167852911317E-3"/>
    <s v="NO"/>
    <x v="3282"/>
    <n v="42"/>
    <s v="ASALARIADO"/>
    <s v="36-45"/>
    <s v="2"/>
  </r>
  <r>
    <n v="4472"/>
    <s v="HOMBRE"/>
    <n v="615550"/>
    <s v="TRABAJADOR INDEPENDIENTE"/>
    <s v="SECTOR PRIVADO"/>
    <s v="SI"/>
    <s v="NO"/>
    <x v="1"/>
    <n v="42"/>
    <n v="-5.1773574297892443E-2"/>
    <s v="NO"/>
    <n v="6.6098167852911317E-3"/>
    <s v="NO"/>
    <x v="3283"/>
    <n v="42"/>
    <s v="TRABAJADOR INDEPENDIENTE"/>
    <s v="36-45"/>
    <s v="3"/>
  </r>
  <r>
    <n v="4473"/>
    <s v="MUJER"/>
    <n v="1124365"/>
    <s v="ASALARIADO"/>
    <s v="SECTOR PUBLICO"/>
    <s v="SI"/>
    <s v="NO"/>
    <x v="0"/>
    <n v="41"/>
    <n v="0.57567944964097151"/>
    <s v="NO"/>
    <n v="-6.3965513291846368E-2"/>
    <s v="NO"/>
    <x v="3284"/>
    <n v="41"/>
    <s v="ASALARIADO"/>
    <s v="36-45"/>
    <s v="4"/>
  </r>
  <r>
    <n v="4474"/>
    <s v="HOMBRE"/>
    <n v="456300.02"/>
    <s v="ASALARIADO"/>
    <s v="SECTOR PRIVADO"/>
    <s v="SI"/>
    <s v="SI"/>
    <x v="0"/>
    <n v="49"/>
    <n v="-0.24815513048865645"/>
    <s v="NO"/>
    <n v="0.50063712732525367"/>
    <s v="NO"/>
    <x v="3285"/>
    <n v="49"/>
    <s v="ASALARIADO"/>
    <s v="46-55"/>
    <s v="3"/>
  </r>
  <r>
    <n v="4475"/>
    <s v="MUJER"/>
    <n v="214584.3"/>
    <s v="ASALARIADO"/>
    <s v="SECTOR PUBLICO"/>
    <s v="SI"/>
    <s v="NO"/>
    <x v="0"/>
    <n v="51"/>
    <n v="-0.54623057922259655"/>
    <s v="NO"/>
    <n v="0.64178778747952869"/>
    <s v="NO"/>
    <x v="3286"/>
    <n v="51"/>
    <s v="ASALARIADO"/>
    <s v="46-55"/>
    <s v="1"/>
  </r>
  <r>
    <n v="4476"/>
    <s v="HOMBRE"/>
    <n v="361811"/>
    <s v="TRABAJADOR INDEPENDIENTE"/>
    <s v="SECTOR PRIVADO"/>
    <s v="SI"/>
    <s v="NO"/>
    <x v="0"/>
    <n v="31"/>
    <n v="-0.36467571523560732"/>
    <s v="NO"/>
    <n v="-0.7697188140632214"/>
    <s v="NO"/>
    <x v="1710"/>
    <n v="31"/>
    <s v="TRABAJADOR INDEPENDIENTE"/>
    <s v="26-35"/>
    <s v="2"/>
  </r>
  <r>
    <n v="4477"/>
    <s v="HOMBRE"/>
    <n v="382136"/>
    <s v="TRABAJADOR INDEPENDIENTE"/>
    <s v="SECTOR PRIVADO"/>
    <s v="SI"/>
    <s v="SI"/>
    <x v="1"/>
    <n v="40"/>
    <n v="-0.33961162964151631"/>
    <s v="NO"/>
    <n v="-0.13454084336898386"/>
    <s v="NO"/>
    <x v="277"/>
    <n v="40"/>
    <s v="TRABAJADOR INDEPENDIENTE"/>
    <s v="36-45"/>
    <s v="2"/>
  </r>
  <r>
    <n v="4478"/>
    <s v="HOMBRE"/>
    <n v="1491283.5"/>
    <s v="ASALARIADO"/>
    <s v="SECTOR PUBLICO"/>
    <s v="SI"/>
    <s v="NO"/>
    <x v="0"/>
    <n v="43"/>
    <n v="1.0281506275034795"/>
    <s v="NO"/>
    <n v="7.7185146862428639E-2"/>
    <s v="NO"/>
    <x v="3287"/>
    <n v="43"/>
    <s v="ASALARIADO"/>
    <s v="36-45"/>
    <s v="4"/>
  </r>
  <r>
    <n v="4479"/>
    <s v="HOMBRE"/>
    <n v="618762.76"/>
    <s v="ASALARIADO"/>
    <s v="SECTOR PRIVADO"/>
    <s v="SI"/>
    <s v="SI"/>
    <x v="0"/>
    <n v="47"/>
    <n v="-4.7811710010892593E-2"/>
    <s v="NO"/>
    <n v="0.35948646717097865"/>
    <s v="NO"/>
    <x v="3288"/>
    <n v="47"/>
    <s v="ASALARIADO"/>
    <s v="46-55"/>
    <s v="3"/>
  </r>
  <r>
    <n v="4480"/>
    <s v="MUJER"/>
    <n v="60000"/>
    <s v="ASALARIADO"/>
    <s v="SECTOR PRIVADO"/>
    <s v="SI"/>
    <s v="NO"/>
    <x v="1"/>
    <n v="46"/>
    <n v="-0.73685858053637965"/>
    <s v="NO"/>
    <n v="0.28891113709384114"/>
    <s v="NO"/>
    <x v="1049"/>
    <n v="46"/>
    <s v="ASALARIADO"/>
    <s v="46-55"/>
    <s v="1"/>
  </r>
  <r>
    <n v="4481"/>
    <s v="HOMBRE"/>
    <n v="297046"/>
    <s v="ASEGURADO VOLUNTARIO"/>
    <s v="SECTOR PRIVADO"/>
    <s v="SI"/>
    <s v="NO"/>
    <x v="0"/>
    <n v="32"/>
    <n v="-0.44454166866740574"/>
    <s v="NO"/>
    <n v="-0.69914348398608395"/>
    <s v="NO"/>
    <x v="31"/>
    <n v="32"/>
    <s v="ASEGURADO VOLUNTARIO"/>
    <s v="26-35"/>
    <s v="1"/>
  </r>
  <r>
    <n v="4482"/>
    <s v="MUJER"/>
    <n v="320000"/>
    <s v="ASALARIADO"/>
    <s v="SECTOR PRIVADO"/>
    <s v="SI"/>
    <s v="SI"/>
    <x v="1"/>
    <n v="38"/>
    <n v="-0.41623559138687616"/>
    <s v="NO"/>
    <n v="-0.27569150352325889"/>
    <s v="NO"/>
    <x v="848"/>
    <n v="38"/>
    <s v="ASALARIADO"/>
    <s v="36-45"/>
    <s v="2"/>
  </r>
  <r>
    <n v="4483"/>
    <s v="HOMBRE"/>
    <n v="1160779"/>
    <s v="ASALARIADO"/>
    <s v="SECTOR PUBLICO"/>
    <s v="SI"/>
    <s v="NO"/>
    <x v="0"/>
    <n v="28"/>
    <n v="0.62058393243670229"/>
    <s v="NO"/>
    <n v="-0.98144480429463388"/>
    <s v="NO"/>
    <x v="3289"/>
    <n v="28"/>
    <s v="ASALARIADO"/>
    <s v="26-35"/>
    <s v="4"/>
  </r>
  <r>
    <n v="4484"/>
    <s v="MUJER"/>
    <n v="1034000"/>
    <s v="ASALARIADO"/>
    <s v="SECTOR PRIVADO"/>
    <s v="SI"/>
    <s v="NO"/>
    <x v="0"/>
    <n v="35"/>
    <n v="0.46424446343137576"/>
    <s v="NO"/>
    <n v="-0.48741749375467142"/>
    <s v="NO"/>
    <x v="3290"/>
    <n v="35"/>
    <s v="ASALARIADO"/>
    <s v="26-35"/>
    <s v="4"/>
  </r>
  <r>
    <n v="4485"/>
    <s v="HOMBRE"/>
    <n v="526558"/>
    <s v="ASALARIADO"/>
    <s v="SECTOR PRIVADO"/>
    <s v="SI"/>
    <s v="SI"/>
    <x v="0"/>
    <n v="47"/>
    <n v="-0.16151542449171019"/>
    <s v="NO"/>
    <n v="0.35948646717097865"/>
    <s v="NO"/>
    <x v="3291"/>
    <n v="47"/>
    <s v="ASALARIADO"/>
    <s v="46-55"/>
    <s v="3"/>
  </r>
  <r>
    <n v="4486"/>
    <s v="HOMBRE"/>
    <n v="957698"/>
    <s v="ASALARIADO"/>
    <s v="SECTOR PRIVADO"/>
    <s v="SI"/>
    <s v="NO"/>
    <x v="0"/>
    <n v="26"/>
    <n v="0.37015148143873955"/>
    <s v="NO"/>
    <n v="-1.1225954644489089"/>
    <s v="NO"/>
    <x v="3292"/>
    <n v="26"/>
    <s v="ASALARIADO"/>
    <s v="26-35"/>
    <s v="4"/>
  </r>
  <r>
    <n v="4487"/>
    <s v="HOMBRE"/>
    <n v="243270.86"/>
    <s v="ASALARIADO"/>
    <s v="SECTOR PRIVADO"/>
    <s v="SI"/>
    <s v="NO"/>
    <x v="0"/>
    <n v="49"/>
    <n v="-0.51085530762407128"/>
    <s v="NO"/>
    <n v="0.50063712732525367"/>
    <s v="NO"/>
    <x v="3293"/>
    <n v="49"/>
    <s v="ASALARIADO"/>
    <s v="46-55"/>
    <s v="1"/>
  </r>
  <r>
    <n v="4488"/>
    <s v="HOMBRE"/>
    <n v="709423.79"/>
    <s v="ASALARIADO"/>
    <s v="SECTOR PRIVADO"/>
    <s v="SI"/>
    <s v="NO"/>
    <x v="0"/>
    <n v="34"/>
    <n v="6.3988330135156715E-2"/>
    <s v="NO"/>
    <n v="-0.55799282383180893"/>
    <s v="NO"/>
    <x v="3294"/>
    <n v="34"/>
    <s v="ASALARIADO"/>
    <s v="26-35"/>
    <s v="4"/>
  </r>
  <r>
    <n v="4489"/>
    <s v="HOMBRE"/>
    <n v="297046"/>
    <s v="TRABAJADOR INDEPENDIENTE"/>
    <s v="SECTOR PRIVADO"/>
    <s v="SI"/>
    <s v="NO"/>
    <x v="0"/>
    <n v="54"/>
    <n v="-0.44454166866740574"/>
    <s v="NO"/>
    <n v="0.85351377771094117"/>
    <s v="NO"/>
    <x v="31"/>
    <n v="54"/>
    <s v="TRABAJADOR INDEPENDIENTE"/>
    <s v="46-55"/>
    <s v="1"/>
  </r>
  <r>
    <n v="4490"/>
    <s v="MUJER"/>
    <n v="297050"/>
    <s v="ASEGURADO VOLUNTARIO"/>
    <s v="SECTOR PRIVADO"/>
    <s v="SI"/>
    <s v="NO"/>
    <x v="0"/>
    <n v="52"/>
    <n v="-0.44453673600603422"/>
    <s v="NO"/>
    <n v="0.71236311755666615"/>
    <s v="NO"/>
    <x v="144"/>
    <n v="52"/>
    <s v="ASEGURADO VOLUNTARIO"/>
    <s v="46-55"/>
    <s v="1"/>
  </r>
  <r>
    <n v="4491"/>
    <s v="HOMBRE"/>
    <n v="299647"/>
    <s v="ASEGURADO VOLUNTARIO"/>
    <s v="SECTOR PRIVADO"/>
    <s v="SI"/>
    <s v="NO"/>
    <x v="0"/>
    <n v="73"/>
    <n v="-0.44133420561056785"/>
    <s v="NO"/>
    <n v="2.1944450491765539"/>
    <s v="ATIPICO"/>
    <x v="65"/>
    <n v="73"/>
    <s v="ASEGURADO VOLUNTARIO"/>
    <s v="56+"/>
    <s v="1"/>
  </r>
  <r>
    <n v="4492"/>
    <s v="HOMBRE"/>
    <n v="372659.25"/>
    <s v="ASALARIADO"/>
    <s v="SECTOR PRIVADO"/>
    <s v="SI"/>
    <s v="SI"/>
    <x v="0"/>
    <n v="48"/>
    <n v="-0.35129802930468002"/>
    <s v="NO"/>
    <n v="0.43006179724811616"/>
    <s v="NO"/>
    <x v="3295"/>
    <n v="48"/>
    <s v="ASALARIADO"/>
    <s v="46-55"/>
    <s v="2"/>
  </r>
  <r>
    <n v="4493"/>
    <s v="HOMBRE"/>
    <n v="297050"/>
    <s v="ASEGURADO VOLUNTARIO"/>
    <s v="SECTOR PRIVADO"/>
    <s v="SI"/>
    <s v="NO"/>
    <x v="0"/>
    <n v="27"/>
    <n v="-0.44453673600603422"/>
    <s v="NO"/>
    <n v="-1.0520201343717714"/>
    <s v="NO"/>
    <x v="144"/>
    <n v="27"/>
    <s v="ASEGURADO VOLUNTARIO"/>
    <s v="26-35"/>
    <s v="1"/>
  </r>
  <r>
    <n v="4494"/>
    <s v="HOMBRE"/>
    <n v="337933.18"/>
    <s v="ASALARIADO"/>
    <s v="SECTOR PUBLICO"/>
    <s v="SI"/>
    <s v="NO"/>
    <x v="0"/>
    <n v="24"/>
    <n v="-0.39412101532319888"/>
    <s v="NO"/>
    <n v="-1.263746124603184"/>
    <s v="NO"/>
    <x v="3296"/>
    <n v="24"/>
    <s v="ASALARIADO"/>
    <s v="18-25"/>
    <s v="2"/>
  </r>
  <r>
    <n v="4495"/>
    <s v="HOMBRE"/>
    <n v="557416"/>
    <s v="TRABAJADOR INDEPENDIENTE"/>
    <s v="SECTOR PRIVADO"/>
    <s v="SI"/>
    <s v="NO"/>
    <x v="0"/>
    <n v="33"/>
    <n v="-0.12346240834103567"/>
    <s v="NO"/>
    <n v="-0.62856815390894638"/>
    <s v="NO"/>
    <x v="3297"/>
    <n v="33"/>
    <s v="TRABAJADOR INDEPENDIENTE"/>
    <s v="26-35"/>
    <s v="3"/>
  </r>
  <r>
    <n v="4496"/>
    <s v="MUJER"/>
    <n v="316663"/>
    <s v="TRABAJADOR INDEPENDIENTE"/>
    <s v="SECTOR PRIVADO"/>
    <s v="SI"/>
    <s v="NO"/>
    <x v="1"/>
    <n v="32"/>
    <n v="-0.42035066413607575"/>
    <s v="NO"/>
    <n v="-0.69914348398608395"/>
    <s v="NO"/>
    <x v="3298"/>
    <n v="32"/>
    <s v="TRABAJADOR INDEPENDIENTE"/>
    <s v="26-35"/>
    <s v="2"/>
  </r>
  <r>
    <n v="4497"/>
    <s v="MUJER"/>
    <n v="779424.25"/>
    <s v="ASALARIADO"/>
    <s v="SECTOR PUBLICO"/>
    <s v="SI"/>
    <s v="NO"/>
    <x v="0"/>
    <n v="28"/>
    <n v="0.1503104713930038"/>
    <s v="NO"/>
    <n v="-0.98144480429463388"/>
    <s v="NO"/>
    <x v="3299"/>
    <n v="28"/>
    <s v="ASALARIADO"/>
    <s v="26-35"/>
    <s v="4"/>
  </r>
  <r>
    <n v="4498"/>
    <s v="HOMBRE"/>
    <n v="535842.93000000005"/>
    <s v="ASALARIADO"/>
    <s v="SECTOR PRIVADO"/>
    <s v="SI"/>
    <s v="NO"/>
    <x v="0"/>
    <n v="36"/>
    <n v="-0.1500655706046182"/>
    <s v="NO"/>
    <n v="-0.41684216367753391"/>
    <s v="NO"/>
    <x v="3300"/>
    <n v="36"/>
    <s v="ASALARIADO"/>
    <s v="36-45"/>
    <s v="3"/>
  </r>
  <r>
    <n v="4499"/>
    <s v="MUJER"/>
    <n v="400000"/>
    <s v="ASALARIADO"/>
    <s v="SECTOR PRIVADO"/>
    <s v="SI"/>
    <s v="NO"/>
    <x v="0"/>
    <n v="42"/>
    <n v="-0.31758236395625966"/>
    <s v="NO"/>
    <n v="6.6098167852911317E-3"/>
    <s v="NO"/>
    <x v="125"/>
    <n v="42"/>
    <s v="ASALARIADO"/>
    <s v="36-45"/>
    <s v="2"/>
  </r>
  <r>
    <n v="4500"/>
    <s v="MUJER"/>
    <n v="639148"/>
    <s v="TRABAJADOR INDEPENDIENTE"/>
    <s v="SECTOR PRIVADO"/>
    <s v="SI"/>
    <s v="NO"/>
    <x v="0"/>
    <n v="56"/>
    <n v="-2.2673338536546354E-2"/>
    <s v="NO"/>
    <n v="0.99466443786521619"/>
    <s v="NO"/>
    <x v="191"/>
    <n v="56"/>
    <s v="TRABAJADOR INDEPENDIENTE"/>
    <s v="56+"/>
    <s v="3"/>
  </r>
  <r>
    <n v="4501"/>
    <s v="MUJER"/>
    <n v="404459"/>
    <s v="TRABAJADOR INDEPENDIENTE"/>
    <s v="SECTOR PRIVADO"/>
    <s v="SI"/>
    <s v="NO"/>
    <x v="1"/>
    <n v="29"/>
    <n v="-0.31208367969234568"/>
    <s v="NO"/>
    <n v="-0.91086947421749642"/>
    <s v="NO"/>
    <x v="3301"/>
    <n v="29"/>
    <s v="TRABAJADOR INDEPENDIENTE"/>
    <s v="26-35"/>
    <s v="2"/>
  </r>
  <r>
    <n v="4502"/>
    <s v="MUJER"/>
    <n v="333320"/>
    <s v="ASALARIADO"/>
    <s v="SECTOR PRIVADO"/>
    <s v="SI"/>
    <s v="NO"/>
    <x v="0"/>
    <n v="20"/>
    <n v="-0.39980982901967849"/>
    <s v="NO"/>
    <n v="-1.5460474449117341"/>
    <s v="NO"/>
    <x v="3302"/>
    <n v="20"/>
    <s v="ASALARIADO"/>
    <s v="18-25"/>
    <s v="2"/>
  </r>
  <r>
    <n v="4503"/>
    <s v="HOMBRE"/>
    <n v="452198.21"/>
    <s v="ASALARIADO"/>
    <s v="SECTOR PRIVADO"/>
    <s v="SI"/>
    <s v="NO"/>
    <x v="0"/>
    <n v="31"/>
    <n v="-0.25321334042374616"/>
    <s v="NO"/>
    <n v="-0.7697188140632214"/>
    <s v="NO"/>
    <x v="3303"/>
    <n v="31"/>
    <s v="ASALARIADO"/>
    <s v="26-35"/>
    <s v="3"/>
  </r>
  <r>
    <n v="4504"/>
    <s v="HOMBRE"/>
    <n v="1260076.52"/>
    <s v="ASALARIADO"/>
    <s v="SECTOR PRIVADO"/>
    <s v="SI"/>
    <s v="NO"/>
    <x v="0"/>
    <n v="30"/>
    <n v="0.74303419273490467"/>
    <s v="NO"/>
    <n v="-0.84029414414035897"/>
    <s v="NO"/>
    <x v="3304"/>
    <n v="30"/>
    <s v="ASALARIADO"/>
    <s v="26-35"/>
    <s v="4"/>
  </r>
  <r>
    <n v="4505"/>
    <s v="HOMBRE"/>
    <n v="1045500"/>
    <s v="ASALARIADO"/>
    <s v="SECTOR PRIVADO"/>
    <s v="SI"/>
    <s v="NO"/>
    <x v="0"/>
    <n v="39"/>
    <n v="0.47842586487452693"/>
    <s v="NO"/>
    <n v="-0.20511617344612137"/>
    <s v="NO"/>
    <x v="3305"/>
    <n v="39"/>
    <s v="ASALARIADO"/>
    <s v="36-45"/>
    <s v="4"/>
  </r>
  <r>
    <n v="4506"/>
    <s v="MUJER"/>
    <n v="1084830.8400000001"/>
    <s v="ASALARIADO"/>
    <s v="SECTOR PUBLICO"/>
    <s v="SI"/>
    <s v="NO"/>
    <x v="0"/>
    <n v="36"/>
    <n v="0.52692729366899183"/>
    <s v="NO"/>
    <n v="-0.41684216367753391"/>
    <s v="NO"/>
    <x v="3306"/>
    <n v="36"/>
    <s v="ASALARIADO"/>
    <s v="36-45"/>
    <s v="4"/>
  </r>
  <r>
    <n v="4507"/>
    <s v="HOMBRE"/>
    <n v="322474"/>
    <s v="ASEGURADO VOLUNTARIO"/>
    <s v="SECTOR PRIVADO"/>
    <s v="SI"/>
    <s v="NO"/>
    <x v="0"/>
    <n v="64"/>
    <n v="-0.41318474032858432"/>
    <s v="NO"/>
    <n v="1.5592670784823162"/>
    <s v="NO"/>
    <x v="777"/>
    <n v="64"/>
    <s v="ASEGURADO VOLUNTARIO"/>
    <s v="56+"/>
    <s v="2"/>
  </r>
  <r>
    <n v="4508"/>
    <s v="HOMBRE"/>
    <n v="400000"/>
    <s v="ASALARIADO"/>
    <s v="SECTOR PRIVADO"/>
    <s v="SI"/>
    <s v="NO"/>
    <x v="1"/>
    <n v="46"/>
    <n v="-0.31758236395625966"/>
    <s v="NO"/>
    <n v="0.28891113709384114"/>
    <s v="NO"/>
    <x v="125"/>
    <n v="46"/>
    <s v="ASALARIADO"/>
    <s v="46-55"/>
    <s v="2"/>
  </r>
  <r>
    <n v="4509"/>
    <s v="HOMBRE"/>
    <n v="549600"/>
    <s v="TRABAJADOR INDEPENDIENTE"/>
    <s v="SECTOR PRIVADO"/>
    <s v="SI"/>
    <s v="NO"/>
    <x v="0"/>
    <n v="57"/>
    <n v="-0.13310082866100689"/>
    <s v="NO"/>
    <n v="1.0652397679423538"/>
    <s v="NO"/>
    <x v="3307"/>
    <n v="57"/>
    <s v="TRABAJADOR INDEPENDIENTE"/>
    <s v="56+"/>
    <s v="3"/>
  </r>
  <r>
    <n v="4510"/>
    <s v="MUJER"/>
    <n v="280000"/>
    <s v="ASALARIADO"/>
    <s v="SECTOR PRIVADO"/>
    <s v="SI"/>
    <s v="NO"/>
    <x v="1"/>
    <n v="48"/>
    <n v="-0.46556220510218438"/>
    <s v="NO"/>
    <n v="0.43006179724811616"/>
    <s v="NO"/>
    <x v="327"/>
    <n v="48"/>
    <s v="ASALARIADO"/>
    <s v="46-55"/>
    <s v="1"/>
  </r>
  <r>
    <n v="4511"/>
    <s v="MUJER"/>
    <n v="114474"/>
    <s v="ASALARIADO"/>
    <s v="SECTOR PRIVADO"/>
    <s v="SI"/>
    <s v="NO"/>
    <x v="0"/>
    <n v="55"/>
    <n v="-0.66968313164818716"/>
    <s v="NO"/>
    <n v="0.92408910778807873"/>
    <s v="NO"/>
    <x v="3308"/>
    <n v="55"/>
    <s v="ASALARIADO"/>
    <s v="46-55"/>
    <s v="1"/>
  </r>
  <r>
    <n v="4512"/>
    <s v="MUJER"/>
    <n v="321509.09000000003"/>
    <s v="ASALARIADO"/>
    <s v="SECTOR PRIVADO"/>
    <s v="SI"/>
    <s v="NO"/>
    <x v="0"/>
    <n v="37"/>
    <n v="-0.41437463389958523"/>
    <s v="NO"/>
    <n v="-0.3462668336003964"/>
    <s v="NO"/>
    <x v="3309"/>
    <n v="37"/>
    <s v="ASALARIADO"/>
    <s v="36-45"/>
    <s v="2"/>
  </r>
  <r>
    <n v="4513"/>
    <s v="HOMBRE"/>
    <n v="438418.45"/>
    <s v="ASALARIADO"/>
    <s v="SECTOR PRIVADO"/>
    <s v="SI"/>
    <s v="NO"/>
    <x v="0"/>
    <n v="43"/>
    <n v="-0.27020606288898757"/>
    <s v="NO"/>
    <n v="7.7185146862428639E-2"/>
    <s v="NO"/>
    <x v="3310"/>
    <n v="43"/>
    <s v="ASALARIADO"/>
    <s v="36-45"/>
    <s v="3"/>
  </r>
  <r>
    <n v="4514"/>
    <s v="HOMBRE"/>
    <n v="617575"/>
    <s v="TRABAJADOR INDEPENDIENTE"/>
    <s v="SECTOR PRIVADO"/>
    <s v="SI"/>
    <s v="NO"/>
    <x v="1"/>
    <n v="45"/>
    <n v="-4.9276414478554964E-2"/>
    <s v="NO"/>
    <n v="0.21833580701670366"/>
    <s v="NO"/>
    <x v="3311"/>
    <n v="45"/>
    <s v="TRABAJADOR INDEPENDIENTE"/>
    <s v="36-45"/>
    <s v="3"/>
  </r>
  <r>
    <n v="4515"/>
    <s v="MUJER"/>
    <n v="542628"/>
    <s v="TRABAJADOR INDEPENDIENTE"/>
    <s v="SECTOR PRIVADO"/>
    <s v="SI"/>
    <s v="NO"/>
    <x v="0"/>
    <n v="55"/>
    <n v="-0.1416984574315851"/>
    <s v="NO"/>
    <n v="0.92408910778807873"/>
    <s v="NO"/>
    <x v="3312"/>
    <n v="55"/>
    <s v="TRABAJADOR INDEPENDIENTE"/>
    <s v="46-55"/>
    <s v="3"/>
  </r>
  <r>
    <n v="4516"/>
    <s v="HOMBRE"/>
    <n v="319070.05"/>
    <s v="ASALARIADO"/>
    <s v="SECTOR PRIVADO"/>
    <s v="SI"/>
    <s v="NO"/>
    <x v="0"/>
    <n v="40"/>
    <n v="-0.41738237349748991"/>
    <s v="NO"/>
    <n v="-0.13454084336898386"/>
    <s v="NO"/>
    <x v="3313"/>
    <n v="40"/>
    <s v="ASALARIADO"/>
    <s v="36-45"/>
    <s v="2"/>
  </r>
  <r>
    <n v="4517"/>
    <s v="HOMBRE"/>
    <n v="440000"/>
    <s v="ASALARIADO"/>
    <s v="SECTOR PRIVADO"/>
    <s v="SI"/>
    <s v="NO"/>
    <x v="1"/>
    <n v="58"/>
    <n v="-0.26825575024095144"/>
    <s v="NO"/>
    <n v="1.1358150980194912"/>
    <s v="NO"/>
    <x v="695"/>
    <n v="58"/>
    <s v="ASALARIADO"/>
    <s v="56+"/>
    <s v="3"/>
  </r>
  <r>
    <n v="4518"/>
    <s v="MUJER"/>
    <n v="585136.5"/>
    <s v="ASALARIADO"/>
    <s v="SECTOR PUBLICO"/>
    <s v="SI"/>
    <s v="NO"/>
    <x v="0"/>
    <n v="43"/>
    <n v="-8.9278448453655609E-2"/>
    <s v="NO"/>
    <n v="7.7185146862428639E-2"/>
    <s v="NO"/>
    <x v="2640"/>
    <n v="43"/>
    <s v="ASALARIADO"/>
    <s v="36-45"/>
    <s v="3"/>
  </r>
  <r>
    <n v="4519"/>
    <s v="MUJER"/>
    <n v="350000"/>
    <s v="ASALARIADO"/>
    <s v="SECTOR PRIVADO"/>
    <s v="SI"/>
    <s v="NO"/>
    <x v="1"/>
    <n v="36"/>
    <n v="-0.37924063110039496"/>
    <s v="NO"/>
    <n v="-0.41684216367753391"/>
    <s v="NO"/>
    <x v="236"/>
    <n v="36"/>
    <s v="ASALARIADO"/>
    <s v="36-45"/>
    <s v="2"/>
  </r>
  <r>
    <n v="4520"/>
    <s v="HOMBRE"/>
    <n v="403293"/>
    <s v="TRABAJADOR INDEPENDIENTE"/>
    <s v="SECTOR PRIVADO"/>
    <s v="SI"/>
    <s v="NO"/>
    <x v="1"/>
    <n v="62"/>
    <n v="-0.31352155048214692"/>
    <s v="NO"/>
    <n v="1.4181164183280413"/>
    <s v="NO"/>
    <x v="461"/>
    <n v="62"/>
    <s v="TRABAJADOR INDEPENDIENTE"/>
    <s v="56+"/>
    <s v="2"/>
  </r>
  <r>
    <n v="4521"/>
    <s v="HOMBRE"/>
    <n v="323500"/>
    <s v="ASALARIADO"/>
    <s v="SECTOR PRIVADO"/>
    <s v="SI"/>
    <s v="NO"/>
    <x v="0"/>
    <n v="37"/>
    <n v="-0.41191951268678667"/>
    <s v="NO"/>
    <n v="-0.3462668336003964"/>
    <s v="NO"/>
    <x v="3314"/>
    <n v="37"/>
    <s v="ASALARIADO"/>
    <s v="36-45"/>
    <s v="2"/>
  </r>
  <r>
    <n v="4522"/>
    <s v="HOMBRE"/>
    <n v="78000"/>
    <s v="ASALARIADO"/>
    <s v="SECTOR PRIVADO"/>
    <s v="SI"/>
    <s v="NO"/>
    <x v="1"/>
    <n v="71"/>
    <n v="-0.71466160436449089"/>
    <s v="NO"/>
    <n v="2.0532943890222786"/>
    <s v="ATIPICO"/>
    <x v="3070"/>
    <n v="71"/>
    <s v="ASALARIADO"/>
    <s v="56+"/>
    <s v="1"/>
  </r>
  <r>
    <n v="4523"/>
    <s v="MUJER"/>
    <n v="857753.11"/>
    <s v="ASALARIADO"/>
    <s v="SECTOR PRIVADO"/>
    <s v="SI"/>
    <s v="NO"/>
    <x v="0"/>
    <n v="32"/>
    <n v="0.24690290689251523"/>
    <s v="NO"/>
    <n v="-0.69914348398608395"/>
    <s v="NO"/>
    <x v="3315"/>
    <n v="32"/>
    <s v="ASALARIADO"/>
    <s v="26-35"/>
    <s v="4"/>
  </r>
  <r>
    <n v="4524"/>
    <s v="HOMBRE"/>
    <n v="509509"/>
    <s v="TRABAJADOR INDEPENDIENTE"/>
    <s v="SECTOR PRIVADO"/>
    <s v="SI"/>
    <s v="NO"/>
    <x v="1"/>
    <n v="40"/>
    <n v="-0.18253966042251746"/>
    <s v="NO"/>
    <n v="-0.13454084336898386"/>
    <s v="NO"/>
    <x v="230"/>
    <n v="40"/>
    <s v="TRABAJADOR INDEPENDIENTE"/>
    <s v="36-45"/>
    <s v="3"/>
  </r>
  <r>
    <n v="4525"/>
    <s v="HOMBRE"/>
    <n v="1523214"/>
    <s v="ASALARIADO"/>
    <s v="SECTOR PUBLICO"/>
    <s v="SI"/>
    <s v="NO"/>
    <x v="0"/>
    <n v="38"/>
    <n v="1.0675262134843959"/>
    <s v="NO"/>
    <n v="-0.27569150352325889"/>
    <s v="NO"/>
    <x v="3316"/>
    <n v="38"/>
    <s v="ASALARIADO"/>
    <s v="36-45"/>
    <s v="4"/>
  </r>
  <r>
    <n v="4526"/>
    <s v="HOMBRE"/>
    <n v="810799.74"/>
    <s v="ASALARIADO"/>
    <s v="SECTOR PRIVADO"/>
    <s v="SI"/>
    <s v="NO"/>
    <x v="0"/>
    <n v="47"/>
    <n v="0.1890016382769667"/>
    <s v="NO"/>
    <n v="0.35948646717097865"/>
    <s v="NO"/>
    <x v="3317"/>
    <n v="47"/>
    <s v="ASALARIADO"/>
    <s v="46-55"/>
    <s v="4"/>
  </r>
  <r>
    <n v="4527"/>
    <s v="MUJER"/>
    <n v="1143318.2"/>
    <s v="ASALARIADO"/>
    <s v="SECTOR PUBLICO"/>
    <s v="SI"/>
    <s v="NO"/>
    <x v="0"/>
    <n v="59"/>
    <n v="0.59905187901769597"/>
    <s v="NO"/>
    <n v="1.2063904280966287"/>
    <s v="NO"/>
    <x v="3318"/>
    <n v="59"/>
    <s v="ASALARIADO"/>
    <s v="56+"/>
    <s v="4"/>
  </r>
  <r>
    <n v="4528"/>
    <s v="HOMBRE"/>
    <n v="297045"/>
    <s v="ASEGURADO VOLUNTARIO"/>
    <s v="SECTOR PRIVADO"/>
    <s v="SI"/>
    <s v="SI"/>
    <x v="0"/>
    <n v="76"/>
    <n v="-0.44454290183274864"/>
    <s v="NO"/>
    <n v="2.4061710394079663"/>
    <s v="ATIPICO"/>
    <x v="166"/>
    <n v="76"/>
    <s v="ASEGURADO VOLUNTARIO"/>
    <s v="56+"/>
    <s v="1"/>
  </r>
  <r>
    <n v="4529"/>
    <s v="HOMBRE"/>
    <n v="365464"/>
    <s v="ASALARIADO"/>
    <s v="SECTOR PUBLICO"/>
    <s v="SI"/>
    <s v="NO"/>
    <x v="0"/>
    <n v="31"/>
    <n v="-0.36017096223805678"/>
    <s v="NO"/>
    <n v="-0.7697188140632214"/>
    <s v="NO"/>
    <x v="3319"/>
    <n v="31"/>
    <s v="ASALARIADO"/>
    <s v="26-35"/>
    <s v="2"/>
  </r>
  <r>
    <n v="4530"/>
    <s v="MUJER"/>
    <n v="1957708.6"/>
    <s v="ASALARIADO"/>
    <s v="SECTOR PUBLICO"/>
    <s v="SI"/>
    <s v="NO"/>
    <x v="0"/>
    <n v="52"/>
    <n v="1.60332989587408"/>
    <s v="NO"/>
    <n v="0.71236311755666615"/>
    <s v="NO"/>
    <x v="3320"/>
    <n v="52"/>
    <s v="ASALARIADO"/>
    <s v="46-55"/>
    <s v="4"/>
  </r>
  <r>
    <n v="4531"/>
    <s v="HOMBRE"/>
    <n v="600000"/>
    <s v="ASALARIADO"/>
    <s v="SECTOR PRIVADO"/>
    <s v="SI"/>
    <s v="NO"/>
    <x v="0"/>
    <n v="32"/>
    <n v="-7.0949295379718516E-2"/>
    <s v="NO"/>
    <n v="-0.69914348398608395"/>
    <s v="NO"/>
    <x v="427"/>
    <n v="32"/>
    <s v="ASALARIADO"/>
    <s v="26-35"/>
    <s v="3"/>
  </r>
  <r>
    <n v="4532"/>
    <s v="HOMBRE"/>
    <n v="161084.29999999999"/>
    <s v="ASALARIADO"/>
    <s v="SECTOR PUBLICO"/>
    <s v="SI"/>
    <s v="NO"/>
    <x v="0"/>
    <n v="42"/>
    <n v="-0.61220492506682134"/>
    <s v="NO"/>
    <n v="6.6098167852911317E-3"/>
    <s v="NO"/>
    <x v="3321"/>
    <n v="42"/>
    <s v="ASALARIADO"/>
    <s v="36-45"/>
    <s v="1"/>
  </r>
  <r>
    <n v="4533"/>
    <s v="HOMBRE"/>
    <n v="31927.439999999999"/>
    <s v="ASALARIADO"/>
    <s v="SECTOR PRIVADO"/>
    <s v="SI"/>
    <s v="SI"/>
    <x v="0"/>
    <n v="36"/>
    <n v="-0.77147668861437502"/>
    <s v="NO"/>
    <n v="-0.41684216367753391"/>
    <s v="NO"/>
    <x v="3322"/>
    <n v="36"/>
    <s v="ASALARIADO"/>
    <s v="36-45"/>
    <s v="1"/>
  </r>
  <r>
    <n v="4534"/>
    <s v="HOMBRE"/>
    <n v="427590.98"/>
    <s v="ASALARIADO"/>
    <s v="SECTOR PRIVADO"/>
    <s v="SI"/>
    <s v="NO"/>
    <x v="1"/>
    <n v="61"/>
    <n v="-0.28355812364408983"/>
    <s v="NO"/>
    <n v="1.3475410882509038"/>
    <s v="NO"/>
    <x v="3323"/>
    <n v="61"/>
    <s v="ASALARIADO"/>
    <s v="56+"/>
    <s v="3"/>
  </r>
  <r>
    <n v="4535"/>
    <s v="HOMBRE"/>
    <n v="543427.36"/>
    <s v="ASALARIADO"/>
    <s v="SECTOR PRIVADO"/>
    <s v="SI"/>
    <s v="NO"/>
    <x v="0"/>
    <n v="27"/>
    <n v="-0.1407127143830984"/>
    <s v="NO"/>
    <n v="-1.0520201343717714"/>
    <s v="NO"/>
    <x v="3324"/>
    <n v="27"/>
    <s v="ASALARIADO"/>
    <s v="26-35"/>
    <s v="3"/>
  </r>
  <r>
    <n v="4536"/>
    <s v="HOMBRE"/>
    <n v="342059.63"/>
    <s v="ASALARIADO"/>
    <s v="SECTOR PRIVADO"/>
    <s v="SI"/>
    <s v="NO"/>
    <x v="0"/>
    <n v="49"/>
    <n v="-0.38903242019406048"/>
    <s v="NO"/>
    <n v="0.50063712732525367"/>
    <s v="NO"/>
    <x v="3325"/>
    <n v="49"/>
    <s v="ASALARIADO"/>
    <s v="46-55"/>
    <s v="2"/>
  </r>
  <r>
    <n v="4537"/>
    <s v="MUJER"/>
    <n v="1870704.54"/>
    <s v="ASALARIADO"/>
    <s v="SECTOR PRIVADO"/>
    <s v="SI"/>
    <s v="NO"/>
    <x v="0"/>
    <n v="28"/>
    <n v="1.4960395043919925"/>
    <s v="NO"/>
    <n v="-0.98144480429463388"/>
    <s v="NO"/>
    <x v="3326"/>
    <n v="28"/>
    <s v="ASALARIADO"/>
    <s v="26-35"/>
    <s v="4"/>
  </r>
  <r>
    <n v="4538"/>
    <s v="HOMBRE"/>
    <n v="317000"/>
    <s v="ASALARIADO"/>
    <s v="SECTOR PRIVADO"/>
    <s v="SI"/>
    <s v="SI"/>
    <x v="0"/>
    <n v="53"/>
    <n v="-0.41993508741552427"/>
    <s v="NO"/>
    <n v="0.78293844763380371"/>
    <s v="NO"/>
    <x v="523"/>
    <n v="53"/>
    <s v="ASALARIADO"/>
    <s v="46-55"/>
    <s v="2"/>
  </r>
  <r>
    <n v="4539"/>
    <s v="MUJER"/>
    <n v="403806.82"/>
    <s v="ASALARIADO"/>
    <s v="SECTOR PRIVADO"/>
    <s v="SI"/>
    <s v="NO"/>
    <x v="0"/>
    <n v="45"/>
    <n v="-0.31288792546566691"/>
    <s v="NO"/>
    <n v="0.21833580701670366"/>
    <s v="NO"/>
    <x v="3327"/>
    <n v="45"/>
    <s v="ASALARIADO"/>
    <s v="36-45"/>
    <s v="2"/>
  </r>
  <r>
    <n v="4540"/>
    <s v="MUJER"/>
    <n v="1709089.1"/>
    <s v="ASALARIADO"/>
    <s v="SECTOR PUBLICO"/>
    <s v="SI"/>
    <s v="NO"/>
    <x v="0"/>
    <n v="49"/>
    <n v="1.2967409449092531"/>
    <s v="NO"/>
    <n v="0.50063712732525367"/>
    <s v="NO"/>
    <x v="3328"/>
    <n v="49"/>
    <s v="ASALARIADO"/>
    <s v="46-55"/>
    <s v="4"/>
  </r>
  <r>
    <n v="4541"/>
    <s v="HOMBRE"/>
    <n v="278030"/>
    <s v="CONVENIOS ESPECIALES DE TRABAJADORES INDEPENDIENTES"/>
    <s v="SECTOR PRIVADO"/>
    <s v="SI"/>
    <s v="NO"/>
    <x v="0"/>
    <n v="43"/>
    <n v="-0.46799154082766331"/>
    <s v="NO"/>
    <n v="7.7185146862428639E-2"/>
    <s v="NO"/>
    <x v="20"/>
    <n v="43"/>
    <s v="CONVENIOS ESPECIALES DE TRABAJADORES INDEPENDIENTES"/>
    <s v="36-45"/>
    <s v="1"/>
  </r>
  <r>
    <n v="4542"/>
    <s v="MUJER"/>
    <n v="351531.84"/>
    <s v="ASALARIADO"/>
    <s v="SECTOR PRIVADO"/>
    <s v="SI"/>
    <s v="NO"/>
    <x v="0"/>
    <n v="35"/>
    <n v="-0.37735161910155346"/>
    <s v="NO"/>
    <n v="-0.48741749375467142"/>
    <s v="NO"/>
    <x v="596"/>
    <n v="35"/>
    <s v="ASALARIADO"/>
    <s v="26-35"/>
    <s v="2"/>
  </r>
  <r>
    <n v="4543"/>
    <s v="MUJER"/>
    <n v="568492"/>
    <s v="ASALARIADO"/>
    <s v="SECTOR PUBLICO"/>
    <s v="SI"/>
    <s v="NO"/>
    <x v="0"/>
    <n v="28"/>
    <n v="-0.10980386900326682"/>
    <s v="NO"/>
    <n v="-0.98144480429463388"/>
    <s v="NO"/>
    <x v="3329"/>
    <n v="28"/>
    <s v="ASALARIADO"/>
    <s v="26-35"/>
    <s v="3"/>
  </r>
  <r>
    <n v="4544"/>
    <s v="HOMBRE"/>
    <n v="353607"/>
    <s v="ASALARIADO"/>
    <s v="SECTOR PRIVADO"/>
    <s v="SI"/>
    <s v="NO"/>
    <x v="0"/>
    <n v="51"/>
    <n v="-0.37479260370861706"/>
    <s v="NO"/>
    <n v="0.64178778747952869"/>
    <s v="NO"/>
    <x v="3330"/>
    <n v="51"/>
    <s v="ASALARIADO"/>
    <s v="46-55"/>
    <s v="2"/>
  </r>
  <r>
    <n v="4545"/>
    <s v="MUJER"/>
    <n v="1932000"/>
    <s v="ASALARIADO"/>
    <s v="SECTOR PRIVADO"/>
    <s v="SI"/>
    <s v="NO"/>
    <x v="0"/>
    <n v="51"/>
    <n v="1.5716269413400457"/>
    <s v="NO"/>
    <n v="0.64178778747952869"/>
    <s v="NO"/>
    <x v="3331"/>
    <n v="51"/>
    <s v="ASALARIADO"/>
    <s v="46-55"/>
    <s v="4"/>
  </r>
  <r>
    <n v="4546"/>
    <s v="MUJER"/>
    <n v="560498"/>
    <s v="TRABAJADOR INDEPENDIENTE"/>
    <s v="SECTOR PRIVADO"/>
    <s v="SI"/>
    <s v="NO"/>
    <x v="1"/>
    <n v="51"/>
    <n v="-0.11966179275427116"/>
    <s v="NO"/>
    <n v="0.64178778747952869"/>
    <s v="NO"/>
    <x v="3332"/>
    <n v="51"/>
    <s v="TRABAJADOR INDEPENDIENTE"/>
    <s v="46-55"/>
    <s v="3"/>
  </r>
  <r>
    <n v="4547"/>
    <s v="HOMBRE"/>
    <n v="566297"/>
    <s v="ASEGURADO VOLUNTARIO"/>
    <s v="SECTOR PRIVADO"/>
    <s v="SI"/>
    <s v="NO"/>
    <x v="0"/>
    <n v="55"/>
    <n v="-0.11251066693089436"/>
    <s v="NO"/>
    <n v="0.92408910778807873"/>
    <s v="NO"/>
    <x v="1513"/>
    <n v="55"/>
    <s v="ASEGURADO VOLUNTARIO"/>
    <s v="46-55"/>
    <s v="3"/>
  </r>
  <r>
    <n v="4548"/>
    <s v="MUJER"/>
    <n v="133037.29999999999"/>
    <s v="ASALARIADO"/>
    <s v="SECTOR PUBLICO"/>
    <s v="SI"/>
    <s v="NO"/>
    <x v="0"/>
    <n v="25"/>
    <n v="-0.64679151343865249"/>
    <s v="NO"/>
    <n v="-1.1931707945260464"/>
    <s v="NO"/>
    <x v="3333"/>
    <n v="25"/>
    <s v="ASALARIADO"/>
    <s v="18-25"/>
    <s v="1"/>
  </r>
  <r>
    <n v="4549"/>
    <s v="HOMBRE"/>
    <n v="1848072"/>
    <s v="ASALARIADO"/>
    <s v="SECTOR PUBLICO"/>
    <s v="SI"/>
    <s v="NO"/>
    <x v="1"/>
    <n v="63"/>
    <n v="1.4681298404425858"/>
    <s v="NO"/>
    <n v="1.4886917484051787"/>
    <s v="NO"/>
    <x v="3334"/>
    <n v="63"/>
    <s v="ASALARIADO"/>
    <s v="56+"/>
    <s v="4"/>
  </r>
  <r>
    <n v="4550"/>
    <s v="HOMBRE"/>
    <n v="1624745.95"/>
    <s v="ASALARIADO"/>
    <s v="SECTOR PRIVADO"/>
    <s v="SI"/>
    <s v="NO"/>
    <x v="0"/>
    <n v="38"/>
    <n v="1.1927318954196955"/>
    <s v="NO"/>
    <n v="-0.27569150352325889"/>
    <s v="NO"/>
    <x v="3335"/>
    <n v="38"/>
    <s v="ASALARIADO"/>
    <s v="36-45"/>
    <s v="4"/>
  </r>
  <r>
    <n v="4551"/>
    <s v="HOMBRE"/>
    <n v="693063.36"/>
    <s v="ASALARIADO"/>
    <s v="SECTOR PRIVADO"/>
    <s v="SI"/>
    <s v="NO"/>
    <x v="0"/>
    <n v="45"/>
    <n v="4.381321486449815E-2"/>
    <s v="NO"/>
    <n v="0.21833580701670366"/>
    <s v="NO"/>
    <x v="3336"/>
    <n v="45"/>
    <s v="ASALARIADO"/>
    <s v="36-45"/>
    <s v="3"/>
  </r>
  <r>
    <n v="4552"/>
    <s v="HOMBRE"/>
    <n v="476566.67"/>
    <s v="ASALARIADO"/>
    <s v="SECTOR PRIVADO"/>
    <s v="SI"/>
    <s v="NO"/>
    <x v="0"/>
    <n v="33"/>
    <n v="-0.22316300009232271"/>
    <s v="NO"/>
    <n v="-0.62856815390894638"/>
    <s v="NO"/>
    <x v="3337"/>
    <n v="33"/>
    <s v="ASALARIADO"/>
    <s v="26-35"/>
    <s v="3"/>
  </r>
  <r>
    <n v="4553"/>
    <s v="MUJER"/>
    <n v="297429"/>
    <s v="TRABAJADOR INDEPENDIENTE"/>
    <s v="SECTOR PRIVADO"/>
    <s v="SI"/>
    <s v="NO"/>
    <x v="1"/>
    <n v="65"/>
    <n v="-0.44406936634108168"/>
    <s v="NO"/>
    <n v="1.6298424085594538"/>
    <s v="NO"/>
    <x v="864"/>
    <n v="65"/>
    <s v="TRABAJADOR INDEPENDIENTE"/>
    <s v="56+"/>
    <s v="1"/>
  </r>
  <r>
    <n v="4554"/>
    <s v="HOMBRE"/>
    <n v="35530"/>
    <s v="ASALARIADO"/>
    <s v="SECTOR PRIVADO"/>
    <s v="SI"/>
    <s v="SI"/>
    <x v="0"/>
    <n v="37"/>
    <n v="-0.76703413647671947"/>
    <s v="NO"/>
    <n v="-0.3462668336003964"/>
    <s v="NO"/>
    <x v="3338"/>
    <n v="37"/>
    <s v="ASALARIADO"/>
    <s v="36-45"/>
    <s v="1"/>
  </r>
  <r>
    <n v="4555"/>
    <s v="HOMBRE"/>
    <n v="476562.94"/>
    <s v="ASALARIADO"/>
    <s v="SECTOR PRIVADO"/>
    <s v="SI"/>
    <s v="SI"/>
    <x v="0"/>
    <n v="32"/>
    <n v="-0.22316759979905165"/>
    <s v="NO"/>
    <n v="-0.69914348398608395"/>
    <s v="NO"/>
    <x v="3339"/>
    <n v="32"/>
    <s v="ASALARIADO"/>
    <s v="26-35"/>
    <s v="3"/>
  </r>
  <r>
    <n v="4556"/>
    <s v="MUJER"/>
    <n v="297046"/>
    <s v="ASEGURADO VOLUNTARIO"/>
    <s v="SECTOR PRIVADO"/>
    <s v="SI"/>
    <s v="SI"/>
    <x v="0"/>
    <n v="38"/>
    <n v="-0.44454166866740574"/>
    <s v="NO"/>
    <n v="-0.27569150352325889"/>
    <s v="NO"/>
    <x v="31"/>
    <n v="38"/>
    <s v="ASEGURADO VOLUNTARIO"/>
    <s v="36-45"/>
    <s v="1"/>
  </r>
  <r>
    <n v="4557"/>
    <s v="HOMBRE"/>
    <n v="381640"/>
    <s v="ASALARIADO"/>
    <s v="SECTOR PRIVADO"/>
    <s v="SI"/>
    <s v="NO"/>
    <x v="0"/>
    <n v="53"/>
    <n v="-0.34022327965158616"/>
    <s v="NO"/>
    <n v="0.78293844763380371"/>
    <s v="NO"/>
    <x v="3340"/>
    <n v="53"/>
    <s v="ASALARIADO"/>
    <s v="46-55"/>
    <s v="2"/>
  </r>
  <r>
    <n v="4558"/>
    <s v="HOMBRE"/>
    <n v="323296"/>
    <s v="ASEGURADO VOLUNTARIO"/>
    <s v="SECTOR PRIVADO"/>
    <s v="SI"/>
    <s v="NO"/>
    <x v="0"/>
    <n v="31"/>
    <n v="-0.41217107841673473"/>
    <s v="NO"/>
    <n v="-0.7697188140632214"/>
    <s v="NO"/>
    <x v="309"/>
    <n v="31"/>
    <s v="ASEGURADO VOLUNTARIO"/>
    <s v="26-35"/>
    <s v="2"/>
  </r>
  <r>
    <n v="4559"/>
    <s v="HOMBRE"/>
    <n v="1730544"/>
    <s v="ASALARIADO"/>
    <s v="SECTOR PRIVADO"/>
    <s v="SI"/>
    <s v="NO"/>
    <x v="0"/>
    <n v="31"/>
    <n v="1.3231983840242671"/>
    <s v="NO"/>
    <n v="-0.7697188140632214"/>
    <s v="NO"/>
    <x v="3341"/>
    <n v="31"/>
    <s v="ASALARIADO"/>
    <s v="26-35"/>
    <s v="4"/>
  </r>
  <r>
    <n v="4560"/>
    <s v="HOMBRE"/>
    <n v="670740"/>
    <s v="ASALARIADO"/>
    <s v="SECTOR PRIVADO"/>
    <s v="SI"/>
    <s v="NO"/>
    <x v="0"/>
    <n v="27"/>
    <n v="1.6284820975804089E-2"/>
    <s v="NO"/>
    <n v="-1.0520201343717714"/>
    <s v="NO"/>
    <x v="3342"/>
    <n v="27"/>
    <s v="ASALARIADO"/>
    <s v="26-35"/>
    <s v="3"/>
  </r>
  <r>
    <n v="4561"/>
    <s v="HOMBRE"/>
    <n v="290000"/>
    <s v="ASALARIADO"/>
    <s v="SECTOR PRIVADO"/>
    <s v="SI"/>
    <s v="SI"/>
    <x v="0"/>
    <n v="42"/>
    <n v="-0.4532305516733573"/>
    <s v="NO"/>
    <n v="6.6098167852911317E-3"/>
    <s v="NO"/>
    <x v="942"/>
    <n v="42"/>
    <s v="ASALARIADO"/>
    <s v="36-45"/>
    <s v="1"/>
  </r>
  <r>
    <n v="4562"/>
    <s v="HOMBRE"/>
    <n v="542095.31999999995"/>
    <s v="PENSIONADOS EN SU PROPIO SISTEMA"/>
    <s v="SECTOR PUBLICO"/>
    <s v="SI"/>
    <s v="NO"/>
    <x v="0"/>
    <n v="64"/>
    <n v="-0.14235533994643193"/>
    <s v="NO"/>
    <n v="1.5592670784823162"/>
    <s v="NO"/>
    <x v="3343"/>
    <n v="64"/>
    <s v="PENSIONADOS EN SU PROPIO SISTEMA"/>
    <s v="56+"/>
    <s v="3"/>
  </r>
  <r>
    <n v="4563"/>
    <s v="HOMBRE"/>
    <n v="695574.7"/>
    <s v="ASALARIADO"/>
    <s v="SECTOR PRIVADO"/>
    <s v="SI"/>
    <s v="NO"/>
    <x v="0"/>
    <n v="55"/>
    <n v="4.6910112316693162E-2"/>
    <s v="NO"/>
    <n v="0.92408910778807873"/>
    <s v="NO"/>
    <x v="3344"/>
    <n v="55"/>
    <s v="ASALARIADO"/>
    <s v="46-55"/>
    <s v="3"/>
  </r>
  <r>
    <n v="4564"/>
    <s v="HOMBRE"/>
    <n v="299784"/>
    <s v="TRABAJADOR INDEPENDIENTE"/>
    <s v="SECTOR PRIVADO"/>
    <s v="SI"/>
    <s v="NO"/>
    <x v="0"/>
    <n v="39"/>
    <n v="-0.4411652619585929"/>
    <s v="NO"/>
    <n v="-0.20511617344612137"/>
    <s v="NO"/>
    <x v="685"/>
    <n v="39"/>
    <s v="TRABAJADOR INDEPENDIENTE"/>
    <s v="36-45"/>
    <s v="1"/>
  </r>
  <r>
    <n v="4565"/>
    <s v="HOMBRE"/>
    <n v="1166115"/>
    <s v="ASALARIADO"/>
    <s v="SECTOR PUBLICO"/>
    <s v="SI"/>
    <s v="NO"/>
    <x v="1"/>
    <n v="64"/>
    <n v="0.6271641027063245"/>
    <s v="NO"/>
    <n v="1.5592670784823162"/>
    <s v="NO"/>
    <x v="3345"/>
    <n v="64"/>
    <s v="ASALARIADO"/>
    <s v="56+"/>
    <s v="4"/>
  </r>
  <r>
    <n v="4566"/>
    <s v="HOMBRE"/>
    <n v="300018"/>
    <s v="TRABAJADOR INDEPENDIENTE"/>
    <s v="SECTOR PRIVADO"/>
    <s v="SI"/>
    <s v="NO"/>
    <x v="1"/>
    <n v="51"/>
    <n v="-0.44087670126835837"/>
    <s v="NO"/>
    <n v="0.64178778747952869"/>
    <s v="NO"/>
    <x v="93"/>
    <n v="51"/>
    <s v="TRABAJADOR INDEPENDIENTE"/>
    <s v="46-55"/>
    <s v="2"/>
  </r>
  <r>
    <n v="4567"/>
    <s v="HOMBRE"/>
    <n v="524236.19"/>
    <s v="ASALARIADO"/>
    <s v="SECTOR PRIVADO"/>
    <s v="SI"/>
    <s v="NO"/>
    <x v="0"/>
    <n v="54"/>
    <n v="-0.16437860011646868"/>
    <s v="NO"/>
    <n v="0.85351377771094117"/>
    <s v="NO"/>
    <x v="3346"/>
    <n v="54"/>
    <s v="ASALARIADO"/>
    <s v="46-55"/>
    <s v="3"/>
  </r>
  <r>
    <n v="4568"/>
    <s v="MUJER"/>
    <n v="298155"/>
    <s v="ASEGURADO VOLUNTARIO"/>
    <s v="SECTOR PRIVADO"/>
    <s v="SI"/>
    <s v="NO"/>
    <x v="0"/>
    <n v="75"/>
    <n v="-0.44317408830214883"/>
    <s v="NO"/>
    <n v="2.3355957093308288"/>
    <s v="ATIPICO"/>
    <x v="101"/>
    <n v="75"/>
    <s v="ASEGURADO VOLUNTARIO"/>
    <s v="56+"/>
    <s v="1"/>
  </r>
  <r>
    <n v="4569"/>
    <s v="HOMBRE"/>
    <n v="347501.19"/>
    <s v="ASALARIADO"/>
    <s v="SECTOR PRIVADO"/>
    <s v="SI"/>
    <s v="NO"/>
    <x v="0"/>
    <n v="68"/>
    <n v="-0.3823220769908437"/>
    <s v="NO"/>
    <n v="1.8415683987908662"/>
    <s v="NO"/>
    <x v="3347"/>
    <n v="68"/>
    <s v="ASALARIADO"/>
    <s v="56+"/>
    <s v="2"/>
  </r>
  <r>
    <n v="4570"/>
    <s v="HOMBRE"/>
    <n v="280000"/>
    <s v="ASALARIADO"/>
    <s v="SECTOR PRIVADO"/>
    <s v="SI"/>
    <s v="NO"/>
    <x v="0"/>
    <n v="24"/>
    <n v="-0.46556220510218438"/>
    <s v="NO"/>
    <n v="-1.263746124603184"/>
    <s v="NO"/>
    <x v="327"/>
    <n v="24"/>
    <s v="ASALARIADO"/>
    <s v="18-25"/>
    <s v="1"/>
  </r>
  <r>
    <n v="4571"/>
    <s v="HOMBRE"/>
    <n v="350112.18"/>
    <s v="ASALARIADO"/>
    <s v="SECTOR PRIVADO"/>
    <s v="SI"/>
    <s v="NO"/>
    <x v="0"/>
    <n v="29"/>
    <n v="-0.37910229461223038"/>
    <s v="NO"/>
    <n v="-0.91086947421749642"/>
    <s v="NO"/>
    <x v="3348"/>
    <n v="29"/>
    <s v="ASALARIADO"/>
    <s v="26-35"/>
    <s v="2"/>
  </r>
  <r>
    <n v="4572"/>
    <s v="MUJER"/>
    <n v="815000"/>
    <s v="ASALARIADO"/>
    <s v="SECTOR PRIVADO"/>
    <s v="SI"/>
    <s v="NO"/>
    <x v="0"/>
    <n v="28"/>
    <n v="0.19418125334006323"/>
    <s v="NO"/>
    <n v="-0.98144480429463388"/>
    <s v="NO"/>
    <x v="2571"/>
    <n v="28"/>
    <s v="ASALARIADO"/>
    <s v="26-35"/>
    <s v="4"/>
  </r>
  <r>
    <n v="4573"/>
    <s v="HOMBRE"/>
    <n v="1207124"/>
    <s v="ASEGURADO VOLUNTARIO"/>
    <s v="SECTOR PRIVADO"/>
    <s v="SI"/>
    <s v="NO"/>
    <x v="0"/>
    <n v="52"/>
    <n v="0.67773498025260137"/>
    <s v="NO"/>
    <n v="0.71236311755666615"/>
    <s v="NO"/>
    <x v="3349"/>
    <n v="52"/>
    <s v="ASEGURADO VOLUNTARIO"/>
    <s v="46-55"/>
    <s v="4"/>
  </r>
  <r>
    <n v="4574"/>
    <s v="HOMBRE"/>
    <n v="860750.63"/>
    <s v="ASALARIADO"/>
    <s v="SECTOR PRIVADO"/>
    <s v="SI"/>
    <s v="NO"/>
    <x v="0"/>
    <n v="25"/>
    <n v="0.25059934467111306"/>
    <s v="NO"/>
    <n v="-1.1931707945260464"/>
    <s v="NO"/>
    <x v="3350"/>
    <n v="25"/>
    <s v="ASALARIADO"/>
    <s v="18-25"/>
    <s v="4"/>
  </r>
  <r>
    <n v="4575"/>
    <s v="HOMBRE"/>
    <n v="278030"/>
    <s v="TRABAJADOR INDEPENDIENTE"/>
    <s v="SECTOR PRIVADO"/>
    <s v="SI"/>
    <s v="NO"/>
    <x v="0"/>
    <n v="35"/>
    <n v="-0.46799154082766331"/>
    <s v="NO"/>
    <n v="-0.48741749375467142"/>
    <s v="NO"/>
    <x v="20"/>
    <n v="35"/>
    <s v="TRABAJADOR INDEPENDIENTE"/>
    <s v="26-35"/>
    <s v="1"/>
  </r>
  <r>
    <n v="4576"/>
    <s v="HOMBRE"/>
    <n v="297046"/>
    <s v="ASEGURADO VOLUNTARIO"/>
    <s v="SECTOR PRIVADO"/>
    <s v="SI"/>
    <s v="NO"/>
    <x v="0"/>
    <n v="56"/>
    <n v="-0.44454166866740574"/>
    <s v="NO"/>
    <n v="0.99466443786521619"/>
    <s v="NO"/>
    <x v="31"/>
    <n v="56"/>
    <s v="ASEGURADO VOLUNTARIO"/>
    <s v="56+"/>
    <s v="1"/>
  </r>
  <r>
    <n v="4577"/>
    <s v="MUJER"/>
    <n v="391916.75"/>
    <s v="ASALARIADO"/>
    <s v="SECTOR PRIVADO"/>
    <s v="SI"/>
    <s v="SI"/>
    <x v="0"/>
    <n v="33"/>
    <n v="-0.32755034771411629"/>
    <s v="NO"/>
    <n v="-0.62856815390894638"/>
    <s v="NO"/>
    <x v="3351"/>
    <n v="33"/>
    <s v="ASALARIADO"/>
    <s v="26-35"/>
    <s v="2"/>
  </r>
  <r>
    <n v="4578"/>
    <s v="HOMBRE"/>
    <n v="442458"/>
    <s v="ASALARIADO"/>
    <s v="SECTOR PRIVADO"/>
    <s v="SI"/>
    <s v="SI"/>
    <x v="0"/>
    <n v="27"/>
    <n v="-0.26522462982814576"/>
    <s v="NO"/>
    <n v="-1.0520201343717714"/>
    <s v="NO"/>
    <x v="3352"/>
    <n v="27"/>
    <s v="ASALARIADO"/>
    <s v="26-35"/>
    <s v="3"/>
  </r>
  <r>
    <n v="4579"/>
    <s v="HOMBRE"/>
    <n v="639148"/>
    <s v="TRABAJADOR INDEPENDIENTE"/>
    <s v="SECTOR PRIVADO"/>
    <s v="SI"/>
    <s v="NO"/>
    <x v="1"/>
    <n v="42"/>
    <n v="-2.2673338536546354E-2"/>
    <s v="NO"/>
    <n v="6.6098167852911317E-3"/>
    <s v="NO"/>
    <x v="191"/>
    <n v="42"/>
    <s v="TRABAJADOR INDEPENDIENTE"/>
    <s v="36-45"/>
    <s v="3"/>
  </r>
  <r>
    <n v="4580"/>
    <s v="HOMBRE"/>
    <n v="46091.09"/>
    <s v="ASALARIADO"/>
    <s v="SECTOR PRIVADO"/>
    <s v="SI"/>
    <s v="NO"/>
    <x v="0"/>
    <n v="43"/>
    <n v="-0.75401056630565433"/>
    <s v="NO"/>
    <n v="7.7185146862428639E-2"/>
    <s v="NO"/>
    <x v="3353"/>
    <n v="43"/>
    <s v="ASALARIADO"/>
    <s v="36-45"/>
    <s v="1"/>
  </r>
  <r>
    <n v="4581"/>
    <s v="MUJER"/>
    <n v="361420"/>
    <s v="TRABAJADOR INDEPENDIENTE"/>
    <s v="SECTOR PRIVADO"/>
    <s v="SI"/>
    <s v="NO"/>
    <x v="1"/>
    <n v="52"/>
    <n v="-0.36515788288467449"/>
    <s v="NO"/>
    <n v="0.71236311755666615"/>
    <s v="NO"/>
    <x v="3354"/>
    <n v="52"/>
    <s v="TRABAJADOR INDEPENDIENTE"/>
    <s v="46-55"/>
    <s v="2"/>
  </r>
  <r>
    <n v="4582"/>
    <s v="HOMBRE"/>
    <n v="301853"/>
    <s v="TRABAJADOR INDEPENDIENTE"/>
    <s v="SECTOR PRIVADO"/>
    <s v="SI"/>
    <s v="NO"/>
    <x v="0"/>
    <n v="25"/>
    <n v="-0.4386138428641686"/>
    <s v="NO"/>
    <n v="-1.1931707945260464"/>
    <s v="NO"/>
    <x v="3355"/>
    <n v="25"/>
    <s v="TRABAJADOR INDEPENDIENTE"/>
    <s v="18-25"/>
    <s v="2"/>
  </r>
  <r>
    <n v="4583"/>
    <s v="HOMBRE"/>
    <n v="263622.26"/>
    <s v="ASALARIADO"/>
    <s v="SECTOR PRIVADO"/>
    <s v="SI"/>
    <s v="NO"/>
    <x v="0"/>
    <n v="20"/>
    <n v="-0.48575866646492816"/>
    <s v="NO"/>
    <n v="-1.5460474449117341"/>
    <s v="NO"/>
    <x v="3356"/>
    <n v="20"/>
    <s v="ASALARIADO"/>
    <s v="18-25"/>
    <s v="1"/>
  </r>
  <r>
    <n v="4584"/>
    <s v="HOMBRE"/>
    <n v="511600"/>
    <s v="ASALARIADO"/>
    <s v="SECTOR PRIVADO"/>
    <s v="SI"/>
    <s v="NO"/>
    <x v="0"/>
    <n v="22"/>
    <n v="-0.17996111169054971"/>
    <s v="NO"/>
    <n v="-1.4048967847574589"/>
    <s v="NO"/>
    <x v="3357"/>
    <n v="22"/>
    <s v="ASALARIADO"/>
    <s v="18-25"/>
    <s v="3"/>
  </r>
  <r>
    <n v="4585"/>
    <s v="MUJER"/>
    <n v="831771.12"/>
    <s v="ASALARIADO"/>
    <s v="SECTOR PRIVADO"/>
    <s v="SI"/>
    <s v="NO"/>
    <x v="0"/>
    <n v="29"/>
    <n v="0.21486281728539022"/>
    <s v="NO"/>
    <n v="-0.91086947421749642"/>
    <s v="NO"/>
    <x v="3358"/>
    <n v="29"/>
    <s v="ASALARIADO"/>
    <s v="26-35"/>
    <s v="4"/>
  </r>
  <r>
    <n v="4586"/>
    <s v="MUJER"/>
    <n v="297045"/>
    <s v="ASEGURADO VOLUNTARIO"/>
    <s v="SECTOR PRIVADO"/>
    <s v="SI"/>
    <s v="NO"/>
    <x v="0"/>
    <n v="20"/>
    <n v="-0.44454290183274864"/>
    <s v="NO"/>
    <n v="-1.5460474449117341"/>
    <s v="NO"/>
    <x v="166"/>
    <n v="20"/>
    <s v="ASEGURADO VOLUNTARIO"/>
    <s v="18-25"/>
    <s v="1"/>
  </r>
  <r>
    <n v="4587"/>
    <s v="HOMBRE"/>
    <n v="518519"/>
    <s v="TRABAJADOR INDEPENDIENTE"/>
    <s v="SECTOR PRIVADO"/>
    <s v="SI"/>
    <s v="NO"/>
    <x v="1"/>
    <n v="43"/>
    <n v="-0.17142884068314426"/>
    <s v="NO"/>
    <n v="7.7185146862428639E-2"/>
    <s v="NO"/>
    <x v="3359"/>
    <n v="43"/>
    <s v="TRABAJADOR INDEPENDIENTE"/>
    <s v="36-45"/>
    <s v="3"/>
  </r>
  <r>
    <n v="4588"/>
    <s v="HOMBRE"/>
    <n v="239200"/>
    <s v="ASALARIADO"/>
    <s v="SECTOR PRIVADO"/>
    <s v="SI"/>
    <s v="NO"/>
    <x v="0"/>
    <n v="27"/>
    <n v="-0.51587535109179872"/>
    <s v="NO"/>
    <n v="-1.0520201343717714"/>
    <s v="NO"/>
    <x v="3360"/>
    <n v="27"/>
    <s v="ASALARIADO"/>
    <s v="26-35"/>
    <s v="1"/>
  </r>
  <r>
    <n v="4589"/>
    <s v="HOMBRE"/>
    <n v="445567"/>
    <s v="TRABAJADOR INDEPENDIENTE"/>
    <s v="SECTOR PRIVADO"/>
    <s v="SI"/>
    <s v="NO"/>
    <x v="0"/>
    <n v="46"/>
    <n v="-0.26139071877712344"/>
    <s v="NO"/>
    <n v="0.28891113709384114"/>
    <s v="NO"/>
    <x v="314"/>
    <n v="46"/>
    <s v="TRABAJADOR INDEPENDIENTE"/>
    <s v="46-55"/>
    <s v="3"/>
  </r>
  <r>
    <n v="4590"/>
    <s v="MUJER"/>
    <n v="211216"/>
    <s v="ASALARIADO"/>
    <s v="SECTOR PUBLICO"/>
    <s v="SI"/>
    <s v="NO"/>
    <x v="0"/>
    <n v="34"/>
    <n v="-0.5503842500470284"/>
    <s v="NO"/>
    <n v="-0.55799282383180893"/>
    <s v="NO"/>
    <x v="3361"/>
    <n v="34"/>
    <s v="ASALARIADO"/>
    <s v="26-35"/>
    <s v="1"/>
  </r>
  <r>
    <n v="4591"/>
    <s v="HOMBRE"/>
    <n v="410000.02"/>
    <s v="ASALARIADO"/>
    <s v="SECTOR PRIVADO"/>
    <s v="SI"/>
    <s v="NO"/>
    <x v="0"/>
    <n v="25"/>
    <n v="-0.30525068586412574"/>
    <s v="NO"/>
    <n v="-1.1931707945260464"/>
    <s v="NO"/>
    <x v="3362"/>
    <n v="25"/>
    <s v="ASALARIADO"/>
    <s v="18-25"/>
    <s v="3"/>
  </r>
  <r>
    <n v="4592"/>
    <s v="HOMBRE"/>
    <n v="3325777.9"/>
    <s v="ASALARIADO"/>
    <s v="SECTOR PUBLICO"/>
    <s v="SI"/>
    <s v="NO"/>
    <x v="0"/>
    <n v="62"/>
    <n v="3.2903855432958831"/>
    <s v="ATIPICO"/>
    <n v="1.4181164183280413"/>
    <s v="NO"/>
    <x v="3363"/>
    <n v="62"/>
    <s v="ASALARIADO"/>
    <s v="56+"/>
    <s v="4"/>
  </r>
  <r>
    <n v="4593"/>
    <s v="MUJER"/>
    <n v="306669.62"/>
    <s v="ASALARIADO"/>
    <s v="SECTOR PUBLICO"/>
    <s v="SI"/>
    <s v="SI"/>
    <x v="0"/>
    <n v="49"/>
    <n v="-0.43267415401033288"/>
    <s v="NO"/>
    <n v="0.50063712732525367"/>
    <s v="NO"/>
    <x v="3364"/>
    <n v="49"/>
    <s v="ASALARIADO"/>
    <s v="46-55"/>
    <s v="2"/>
  </r>
  <r>
    <n v="4594"/>
    <s v="MUJER"/>
    <n v="405464.55"/>
    <s v="ASALARIADO"/>
    <s v="SECTOR PRIVADO"/>
    <s v="SI"/>
    <s v="NO"/>
    <x v="0"/>
    <n v="35"/>
    <n v="-0.31084367028180998"/>
    <s v="NO"/>
    <n v="-0.48741749375467142"/>
    <s v="NO"/>
    <x v="3365"/>
    <n v="35"/>
    <s v="ASALARIADO"/>
    <s v="26-35"/>
    <s v="2"/>
  </r>
  <r>
    <n v="4595"/>
    <s v="MUJER"/>
    <n v="560987.56000000006"/>
    <s v="PENSIONADOS EN SU PROPIO SISTEMA"/>
    <s v="SECTOR PUBLICO"/>
    <s v="SI"/>
    <s v="NO"/>
    <x v="0"/>
    <n v="69"/>
    <n v="-0.11905808432900944"/>
    <s v="NO"/>
    <n v="1.9121437288680037"/>
    <s v="NO"/>
    <x v="3366"/>
    <n v="69"/>
    <s v="PENSIONADOS EN SU PROPIO SISTEMA"/>
    <s v="56+"/>
    <s v="3"/>
  </r>
  <r>
    <n v="4596"/>
    <s v="HOMBRE"/>
    <n v="374731.55"/>
    <s v="ASALARIADO"/>
    <s v="SECTOR PRIVADO"/>
    <s v="SI"/>
    <s v="SI"/>
    <x v="0"/>
    <n v="36"/>
    <n v="-0.34874254076462419"/>
    <s v="NO"/>
    <n v="-0.41684216367753391"/>
    <s v="NO"/>
    <x v="3367"/>
    <n v="36"/>
    <s v="ASALARIADO"/>
    <s v="36-45"/>
    <s v="2"/>
  </r>
  <r>
    <n v="4597"/>
    <s v="HOMBRE"/>
    <n v="650000"/>
    <s v="ASALARIADO"/>
    <s v="SECTOR PRIVADO"/>
    <s v="SI"/>
    <s v="NO"/>
    <x v="0"/>
    <n v="45"/>
    <n v="-9.2910282355832298E-3"/>
    <s v="NO"/>
    <n v="0.21833580701670366"/>
    <s v="NO"/>
    <x v="613"/>
    <n v="45"/>
    <s v="ASALARIADO"/>
    <s v="36-45"/>
    <s v="3"/>
  </r>
  <r>
    <n v="4598"/>
    <s v="HOMBRE"/>
    <n v="358640"/>
    <s v="ASEGURADO VOLUNTARIO"/>
    <s v="SECTOR PRIVADO"/>
    <s v="SI"/>
    <s v="SI"/>
    <x v="0"/>
    <n v="29"/>
    <n v="-0.36858608253788838"/>
    <s v="NO"/>
    <n v="-0.91086947421749642"/>
    <s v="NO"/>
    <x v="2297"/>
    <n v="29"/>
    <s v="ASEGURADO VOLUNTARIO"/>
    <s v="26-35"/>
    <s v="2"/>
  </r>
  <r>
    <n v="4599"/>
    <s v="HOMBRE"/>
    <n v="838786.3"/>
    <s v="ASALARIADO"/>
    <s v="SECTOR PRIVADO"/>
    <s v="SI"/>
    <s v="NO"/>
    <x v="0"/>
    <n v="79"/>
    <n v="0.22351369413547417"/>
    <s v="NO"/>
    <n v="2.6178970296393786"/>
    <s v="ATIPICO"/>
    <x v="3368"/>
    <n v="79"/>
    <s v="ASALARIADO"/>
    <s v="56+"/>
    <s v="4"/>
  </r>
  <r>
    <n v="4600"/>
    <s v="HOMBRE"/>
    <n v="34458"/>
    <s v="ASALARIADO"/>
    <s v="SECTOR PRIVADO"/>
    <s v="SI"/>
    <s v="NO"/>
    <x v="0"/>
    <n v="43"/>
    <n v="-0.7683560897242897"/>
    <s v="NO"/>
    <n v="7.7185146862428639E-2"/>
    <s v="NO"/>
    <x v="3369"/>
    <n v="43"/>
    <s v="ASALARIADO"/>
    <s v="36-45"/>
    <s v="1"/>
  </r>
  <r>
    <n v="4601"/>
    <s v="HOMBRE"/>
    <n v="640000"/>
    <s v="ASALARIADO"/>
    <s v="SECTOR PRIVADO"/>
    <s v="SI"/>
    <s v="SI"/>
    <x v="0"/>
    <n v="44"/>
    <n v="-2.1622681664410288E-2"/>
    <s v="NO"/>
    <n v="0.14776047693956615"/>
    <s v="NO"/>
    <x v="3370"/>
    <n v="44"/>
    <s v="ASALARIADO"/>
    <s v="36-45"/>
    <s v="3"/>
  </r>
  <r>
    <n v="4602"/>
    <s v="MUJER"/>
    <n v="736259"/>
    <s v="PENSIONADOS EN SU PROPIO SISTEMA"/>
    <s v="SECTOR PUBLICO"/>
    <s v="SI"/>
    <s v="NO"/>
    <x v="0"/>
    <n v="82"/>
    <n v="9.7080581076136083E-2"/>
    <s v="NO"/>
    <n v="2.8296230198707915"/>
    <s v="ATIPICO"/>
    <x v="3371"/>
    <n v="82"/>
    <s v="PENSIONADOS EN SU PROPIO SISTEMA"/>
    <s v="56+"/>
    <s v="4"/>
  </r>
  <r>
    <n v="4603"/>
    <s v="HOMBRE"/>
    <n v="366300"/>
    <s v="ASALARIADO"/>
    <s v="SECTOR PRIVADO"/>
    <s v="SI"/>
    <s v="SI"/>
    <x v="0"/>
    <n v="27"/>
    <n v="-0.35914003601140687"/>
    <s v="NO"/>
    <n v="-1.0520201343717714"/>
    <s v="NO"/>
    <x v="3372"/>
    <n v="27"/>
    <s v="ASALARIADO"/>
    <s v="26-35"/>
    <s v="2"/>
  </r>
  <r>
    <n v="4604"/>
    <s v="MUJER"/>
    <n v="989476.56"/>
    <s v="ASALARIADO"/>
    <s v="SECTOR PUBLICO"/>
    <s v="SI"/>
    <s v="NO"/>
    <x v="0"/>
    <n v="31"/>
    <n v="0.40933970027745825"/>
    <s v="NO"/>
    <n v="-0.7697188140632214"/>
    <s v="NO"/>
    <x v="3373"/>
    <n v="31"/>
    <s v="ASALARIADO"/>
    <s v="26-35"/>
    <s v="4"/>
  </r>
  <r>
    <n v="4605"/>
    <s v="HOMBRE"/>
    <n v="664852.56000000006"/>
    <s v="ASALARIADO"/>
    <s v="SECTOR PUBLICO"/>
    <s v="SI"/>
    <s v="NO"/>
    <x v="0"/>
    <n v="57"/>
    <n v="9.0246340095027997E-3"/>
    <s v="NO"/>
    <n v="1.0652397679423538"/>
    <s v="NO"/>
    <x v="3374"/>
    <n v="57"/>
    <s v="ASALARIADO"/>
    <s v="56+"/>
    <s v="3"/>
  </r>
  <r>
    <n v="4606"/>
    <s v="MUJER"/>
    <n v="355573.78"/>
    <s v="ASALARIADO"/>
    <s v="SECTOR PRIVADO"/>
    <s v="SI"/>
    <s v="NO"/>
    <x v="0"/>
    <n v="33"/>
    <n v="-0.37236723877554218"/>
    <s v="NO"/>
    <n v="-0.62856815390894638"/>
    <s v="NO"/>
    <x v="3375"/>
    <n v="33"/>
    <s v="ASALARIADO"/>
    <s v="26-35"/>
    <s v="2"/>
  </r>
  <r>
    <n v="4607"/>
    <s v="MUJER"/>
    <n v="353478.67"/>
    <s v="ASALARIADO"/>
    <s v="SECTOR PRIVADO"/>
    <s v="SI"/>
    <s v="NO"/>
    <x v="0"/>
    <n v="26"/>
    <n v="-0.37495085581706922"/>
    <s v="NO"/>
    <n v="-1.1225954644489089"/>
    <s v="NO"/>
    <x v="3376"/>
    <n v="26"/>
    <s v="ASALARIADO"/>
    <s v="26-35"/>
    <s v="2"/>
  </r>
  <r>
    <n v="4608"/>
    <s v="HOMBRE"/>
    <n v="308439"/>
    <s v="ASEGURADO VOLUNTARIO"/>
    <s v="SECTOR PRIVADO"/>
    <s v="SI"/>
    <s v="SI"/>
    <x v="0"/>
    <n v="88"/>
    <n v="-0.43049221591594311"/>
    <s v="NO"/>
    <n v="3.2530750003336162"/>
    <s v="ATIPICO"/>
    <x v="2366"/>
    <n v="88"/>
    <s v="ASEGURADO VOLUNTARIO"/>
    <s v="56+"/>
    <s v="2"/>
  </r>
  <r>
    <n v="4609"/>
    <s v="HOMBRE"/>
    <n v="278030"/>
    <s v="CONVENIOS ESPECIALES DE TRABAJADORES INDEPENDIENTES"/>
    <s v="SECTOR PRIVADO"/>
    <s v="SI"/>
    <s v="NO"/>
    <x v="0"/>
    <n v="52"/>
    <n v="-0.46799154082766331"/>
    <s v="NO"/>
    <n v="0.71236311755666615"/>
    <s v="NO"/>
    <x v="20"/>
    <n v="52"/>
    <s v="CONVENIOS ESPECIALES DE TRABAJADORES INDEPENDIENTES"/>
    <s v="46-55"/>
    <s v="1"/>
  </r>
  <r>
    <n v="4610"/>
    <s v="MUJER"/>
    <n v="445567"/>
    <s v="ASEGURADO VOLUNTARIO"/>
    <s v="SECTOR PRIVADO"/>
    <s v="NO"/>
    <s v="NO"/>
    <x v="0"/>
    <n v="78"/>
    <n v="-0.26139071877712344"/>
    <s v="NO"/>
    <n v="2.5473216995622412"/>
    <s v="ATIPICO"/>
    <x v="314"/>
    <n v="78"/>
    <s v="ASEGURADO VOLUNTARIO"/>
    <s v="56+"/>
    <s v="3"/>
  </r>
  <r>
    <n v="4611"/>
    <s v="HOMBRE"/>
    <n v="390662.05"/>
    <s v="ASALARIADO"/>
    <s v="SECTOR PRIVADO"/>
    <s v="SI"/>
    <s v="NO"/>
    <x v="1"/>
    <n v="35"/>
    <n v="-0.32909760026983126"/>
    <s v="NO"/>
    <n v="-0.48741749375467142"/>
    <s v="NO"/>
    <x v="3377"/>
    <n v="35"/>
    <s v="ASALARIADO"/>
    <s v="26-35"/>
    <s v="2"/>
  </r>
  <r>
    <n v="4612"/>
    <s v="HOMBRE"/>
    <n v="212000"/>
    <s v="ASALARIADO"/>
    <s v="SECTOR PRIVADO"/>
    <s v="SI"/>
    <s v="NO"/>
    <x v="0"/>
    <n v="24"/>
    <n v="-0.54941744841820839"/>
    <s v="NO"/>
    <n v="-1.263746124603184"/>
    <s v="NO"/>
    <x v="1891"/>
    <n v="24"/>
    <s v="ASALARIADO"/>
    <s v="18-25"/>
    <s v="1"/>
  </r>
  <r>
    <n v="4613"/>
    <s v="MUJER"/>
    <n v="308568"/>
    <s v="TRABAJADOR INDEPENDIENTE"/>
    <s v="SECTOR PRIVADO"/>
    <s v="SI"/>
    <s v="NO"/>
    <x v="1"/>
    <n v="50"/>
    <n v="-0.43033313758671121"/>
    <s v="NO"/>
    <n v="0.57121245740239113"/>
    <s v="NO"/>
    <x v="1225"/>
    <n v="50"/>
    <s v="TRABAJADOR INDEPENDIENTE"/>
    <s v="46-55"/>
    <s v="2"/>
  </r>
  <r>
    <n v="4614"/>
    <s v="HOMBRE"/>
    <n v="560465"/>
    <s v="TRABAJADOR INDEPENDIENTE"/>
    <s v="SECTOR PRIVADO"/>
    <s v="SI"/>
    <s v="NO"/>
    <x v="1"/>
    <n v="34"/>
    <n v="-0.11970248721058629"/>
    <s v="NO"/>
    <n v="-0.55799282383180893"/>
    <s v="NO"/>
    <x v="3378"/>
    <n v="34"/>
    <s v="TRABAJADOR INDEPENDIENTE"/>
    <s v="26-35"/>
    <s v="3"/>
  </r>
  <r>
    <n v="4615"/>
    <s v="MUJER"/>
    <n v="323296"/>
    <s v="TRABAJADOR INDEPENDIENTE"/>
    <s v="SECTOR PRIVADO"/>
    <s v="SI"/>
    <s v="NO"/>
    <x v="1"/>
    <n v="48"/>
    <n v="-0.41217107841673473"/>
    <s v="NO"/>
    <n v="0.43006179724811616"/>
    <s v="NO"/>
    <x v="309"/>
    <n v="48"/>
    <s v="TRABAJADOR INDEPENDIENTE"/>
    <s v="46-55"/>
    <s v="2"/>
  </r>
  <r>
    <n v="4616"/>
    <s v="HOMBRE"/>
    <n v="392034"/>
    <s v="ASALARIADO"/>
    <s v="SECTOR PRIVADO"/>
    <s v="SI"/>
    <s v="NO"/>
    <x v="0"/>
    <n v="42"/>
    <n v="-0.32740575907766328"/>
    <s v="NO"/>
    <n v="6.6098167852911317E-3"/>
    <s v="NO"/>
    <x v="3379"/>
    <n v="42"/>
    <s v="ASALARIADO"/>
    <s v="36-45"/>
    <s v="2"/>
  </r>
  <r>
    <n v="4617"/>
    <s v="MUJER"/>
    <n v="1700000"/>
    <s v="ASALARIADO"/>
    <s v="SECTOR PRIVADO"/>
    <s v="SI"/>
    <s v="NO"/>
    <x v="0"/>
    <n v="22"/>
    <n v="1.2855325817912577"/>
    <s v="NO"/>
    <n v="-1.4048967847574589"/>
    <s v="NO"/>
    <x v="2664"/>
    <n v="22"/>
    <s v="ASALARIADO"/>
    <s v="18-25"/>
    <s v="4"/>
  </r>
  <r>
    <n v="4618"/>
    <s v="MUJER"/>
    <n v="674375"/>
    <s v="ASALARIADO"/>
    <s v="SECTOR PRIVADO"/>
    <s v="SI"/>
    <s v="NO"/>
    <x v="0"/>
    <n v="37"/>
    <n v="2.0767376997182722E-2"/>
    <s v="NO"/>
    <n v="-0.3462668336003964"/>
    <s v="NO"/>
    <x v="3380"/>
    <n v="37"/>
    <s v="ASALARIADO"/>
    <s v="36-45"/>
    <s v="3"/>
  </r>
  <r>
    <n v="4619"/>
    <s v="HOMBRE"/>
    <n v="402257.7"/>
    <s v="ASALARIADO"/>
    <s v="SECTOR PRIVADO"/>
    <s v="SI"/>
    <s v="NO"/>
    <x v="0"/>
    <n v="50"/>
    <n v="-0.31479824656163335"/>
    <s v="NO"/>
    <n v="0.57121245740239113"/>
    <s v="NO"/>
    <x v="3381"/>
    <n v="50"/>
    <s v="ASALARIADO"/>
    <s v="46-55"/>
    <s v="2"/>
  </r>
  <r>
    <n v="4620"/>
    <s v="HOMBRE"/>
    <n v="445433"/>
    <s v="ASALARIADO"/>
    <s v="SECTOR PRIVADO"/>
    <s v="SI"/>
    <s v="NO"/>
    <x v="0"/>
    <n v="31"/>
    <n v="-0.26155596293306971"/>
    <s v="NO"/>
    <n v="-0.7697188140632214"/>
    <s v="NO"/>
    <x v="3382"/>
    <n v="31"/>
    <s v="ASALARIADO"/>
    <s v="26-35"/>
    <s v="3"/>
  </r>
  <r>
    <n v="4621"/>
    <s v="MUJER"/>
    <n v="605498"/>
    <s v="ASALARIADO"/>
    <s v="SECTOR PRIVADO"/>
    <s v="SI"/>
    <s v="NO"/>
    <x v="0"/>
    <n v="26"/>
    <n v="-6.41693523245494E-2"/>
    <s v="NO"/>
    <n v="-1.1225954644489089"/>
    <s v="NO"/>
    <x v="3383"/>
    <n v="26"/>
    <s v="ASALARIADO"/>
    <s v="26-35"/>
    <s v="3"/>
  </r>
  <r>
    <n v="4622"/>
    <s v="MUJER"/>
    <n v="897388"/>
    <s v="ASALARIADO"/>
    <s v="SECTOR PUBLICO"/>
    <s v="SI"/>
    <s v="NO"/>
    <x v="1"/>
    <n v="48"/>
    <n v="0.29577927960948358"/>
    <s v="NO"/>
    <n v="0.43006179724811616"/>
    <s v="NO"/>
    <x v="3384"/>
    <n v="48"/>
    <s v="ASALARIADO"/>
    <s v="46-55"/>
    <s v="4"/>
  </r>
  <r>
    <n v="4623"/>
    <s v="MUJER"/>
    <n v="1167986"/>
    <s v="ASALARIADO"/>
    <s v="SECTOR PUBLICO"/>
    <s v="SI"/>
    <s v="NO"/>
    <x v="1"/>
    <n v="61"/>
    <n v="0.62947135506285801"/>
    <s v="NO"/>
    <n v="1.3475410882509038"/>
    <s v="NO"/>
    <x v="3385"/>
    <n v="61"/>
    <s v="ASALARIADO"/>
    <s v="56+"/>
    <s v="4"/>
  </r>
  <r>
    <n v="4624"/>
    <s v="HOMBRE"/>
    <n v="509509"/>
    <s v="TRABAJADOR INDEPENDIENTE"/>
    <s v="SECTOR PRIVADO"/>
    <s v="SI"/>
    <s v="SI"/>
    <x v="0"/>
    <n v="30"/>
    <n v="-0.18253966042251746"/>
    <s v="NO"/>
    <n v="-0.84029414414035897"/>
    <s v="NO"/>
    <x v="230"/>
    <n v="30"/>
    <s v="TRABAJADOR INDEPENDIENTE"/>
    <s v="26-35"/>
    <s v="3"/>
  </r>
  <r>
    <n v="4625"/>
    <s v="HOMBRE"/>
    <n v="609986"/>
    <s v="ASALARIADO"/>
    <s v="SECTOR PRIVADO"/>
    <s v="SI"/>
    <s v="NO"/>
    <x v="0"/>
    <n v="26"/>
    <n v="-5.8634906265691816E-2"/>
    <s v="NO"/>
    <n v="-1.1225954644489089"/>
    <s v="NO"/>
    <x v="3386"/>
    <n v="26"/>
    <s v="ASALARIADO"/>
    <s v="26-35"/>
    <s v="3"/>
  </r>
  <r>
    <n v="4626"/>
    <s v="MUJER"/>
    <n v="775258.33"/>
    <s v="ASALARIADO"/>
    <s v="SECTOR PRIVADO"/>
    <s v="SI"/>
    <s v="NO"/>
    <x v="0"/>
    <n v="23"/>
    <n v="0.14517320322778182"/>
    <s v="NO"/>
    <n v="-1.3343214546803215"/>
    <s v="NO"/>
    <x v="3387"/>
    <n v="23"/>
    <s v="ASALARIADO"/>
    <s v="18-25"/>
    <s v="4"/>
  </r>
  <r>
    <n v="4627"/>
    <s v="HOMBRE"/>
    <n v="541379.75"/>
    <s v="ASALARIADO"/>
    <s v="SECTOR PRIVADO"/>
    <s v="SI"/>
    <s v="SI"/>
    <x v="0"/>
    <n v="77"/>
    <n v="-0.14323775607083844"/>
    <s v="NO"/>
    <n v="2.4767463694851037"/>
    <s v="ATIPICO"/>
    <x v="3388"/>
    <n v="77"/>
    <s v="ASALARIADO"/>
    <s v="56+"/>
    <s v="3"/>
  </r>
  <r>
    <n v="4628"/>
    <s v="MUJER"/>
    <n v="426935.93"/>
    <s v="ASALARIADO"/>
    <s v="SECTOR PRIVADO"/>
    <s v="SI"/>
    <s v="NO"/>
    <x v="0"/>
    <n v="28"/>
    <n v="-0.28436590860194511"/>
    <s v="NO"/>
    <n v="-0.98144480429463388"/>
    <s v="NO"/>
    <x v="3389"/>
    <n v="28"/>
    <s v="ASALARIADO"/>
    <s v="26-35"/>
    <s v="3"/>
  </r>
  <r>
    <n v="4629"/>
    <s v="HOMBRE"/>
    <n v="13780"/>
    <s v="ASALARIADO"/>
    <s v="SECTOR PRIVADO"/>
    <s v="SI"/>
    <s v="NO"/>
    <x v="0"/>
    <n v="38"/>
    <n v="-0.7938554826844183"/>
    <s v="NO"/>
    <n v="-0.27569150352325889"/>
    <s v="NO"/>
    <x v="3390"/>
    <n v="38"/>
    <s v="ASALARIADO"/>
    <s v="36-45"/>
    <s v="1"/>
  </r>
  <r>
    <n v="4630"/>
    <s v="HOMBRE"/>
    <n v="300018"/>
    <s v="TRABAJADOR INDEPENDIENTE"/>
    <s v="SECTOR PRIVADO"/>
    <s v="SI"/>
    <s v="NO"/>
    <x v="1"/>
    <n v="53"/>
    <n v="-0.44087670126835837"/>
    <s v="NO"/>
    <n v="0.78293844763380371"/>
    <s v="NO"/>
    <x v="93"/>
    <n v="53"/>
    <s v="TRABAJADOR INDEPENDIENTE"/>
    <s v="46-55"/>
    <s v="2"/>
  </r>
  <r>
    <n v="4631"/>
    <s v="HOMBRE"/>
    <n v="1162023.5"/>
    <s v="ASALARIADO"/>
    <s v="SECTOR PUBLICO"/>
    <s v="SI"/>
    <s v="NO"/>
    <x v="0"/>
    <n v="38"/>
    <n v="0.6221186067059199"/>
    <s v="NO"/>
    <n v="-0.27569150352325889"/>
    <s v="NO"/>
    <x v="3391"/>
    <n v="38"/>
    <s v="ASALARIADO"/>
    <s v="36-45"/>
    <s v="4"/>
  </r>
  <r>
    <n v="4632"/>
    <s v="MUJER"/>
    <n v="297973.5"/>
    <s v="ASALARIADO"/>
    <s v="SECTOR PUBLICO"/>
    <s v="SI"/>
    <s v="NO"/>
    <x v="0"/>
    <n v="25"/>
    <n v="-0.44339790781188204"/>
    <s v="NO"/>
    <n v="-1.1931707945260464"/>
    <s v="NO"/>
    <x v="99"/>
    <n v="25"/>
    <s v="ASALARIADO"/>
    <s v="18-25"/>
    <s v="1"/>
  </r>
  <r>
    <n v="4633"/>
    <s v="HOMBRE"/>
    <n v="311901.48"/>
    <s v="ASALARIADO"/>
    <s v="SECTOR PRIVADO"/>
    <s v="SI"/>
    <s v="NO"/>
    <x v="0"/>
    <n v="22"/>
    <n v="-0.42622240557951863"/>
    <s v="NO"/>
    <n v="-1.4048967847574589"/>
    <s v="NO"/>
    <x v="3392"/>
    <n v="22"/>
    <s v="ASALARIADO"/>
    <s v="18-25"/>
    <s v="2"/>
  </r>
  <r>
    <n v="4634"/>
    <s v="HOMBRE"/>
    <n v="493312.35"/>
    <s v="ASALARIADO"/>
    <s v="SECTOR PRIVADO"/>
    <s v="SI"/>
    <s v="NO"/>
    <x v="0"/>
    <n v="51"/>
    <n v="-0.20251280787331866"/>
    <s v="NO"/>
    <n v="0.64178778747952869"/>
    <s v="NO"/>
    <x v="3393"/>
    <n v="51"/>
    <s v="ASALARIADO"/>
    <s v="46-55"/>
    <s v="3"/>
  </r>
  <r>
    <n v="4635"/>
    <s v="MUJER"/>
    <n v="1717983"/>
    <s v="PENSIONADOS EN SU PROPIO SISTEMA"/>
    <s v="SECTOR PUBLICO"/>
    <s v="SI"/>
    <s v="NO"/>
    <x v="0"/>
    <n v="68"/>
    <n v="1.3077085941523174"/>
    <s v="NO"/>
    <n v="1.8415683987908662"/>
    <s v="NO"/>
    <x v="3394"/>
    <n v="68"/>
    <s v="PENSIONADOS EN SU PROPIO SISTEMA"/>
    <s v="56+"/>
    <s v="4"/>
  </r>
  <r>
    <n v="4636"/>
    <s v="MUJER"/>
    <n v="343953"/>
    <s v="ASALARIADO"/>
    <s v="SECTOR PRIVADO"/>
    <s v="SI"/>
    <s v="NO"/>
    <x v="0"/>
    <n v="42"/>
    <n v="-0.38669758192880671"/>
    <s v="NO"/>
    <n v="6.6098167852911317E-3"/>
    <s v="NO"/>
    <x v="3395"/>
    <n v="42"/>
    <s v="ASALARIADO"/>
    <s v="36-45"/>
    <s v="2"/>
  </r>
  <r>
    <n v="4637"/>
    <s v="HOMBRE"/>
    <n v="2766444.9"/>
    <s v="ASALARIADO"/>
    <s v="SECTOR PRIVADO"/>
    <s v="SI"/>
    <s v="NO"/>
    <x v="0"/>
    <n v="37"/>
    <n v="2.6006354725652705"/>
    <s v="ATIPICO"/>
    <n v="-0.3462668336003964"/>
    <s v="NO"/>
    <x v="3396"/>
    <n v="37"/>
    <s v="ASALARIADO"/>
    <s v="36-45"/>
    <s v="4"/>
  </r>
  <r>
    <n v="4638"/>
    <s v="MUJER"/>
    <n v="634886.40000000002"/>
    <s v="ASALARIADO"/>
    <s v="SECTOR PUBLICO"/>
    <s v="SI"/>
    <s v="NO"/>
    <x v="0"/>
    <n v="39"/>
    <n v="-2.7928595961775264E-2"/>
    <s v="NO"/>
    <n v="-0.20511617344612137"/>
    <s v="NO"/>
    <x v="3397"/>
    <n v="39"/>
    <s v="ASALARIADO"/>
    <s v="36-45"/>
    <s v="3"/>
  </r>
  <r>
    <n v="4639"/>
    <s v="HOMBRE"/>
    <n v="297046"/>
    <s v="ASEGURADO VOLUNTARIO"/>
    <s v="SECTOR PRIVADO"/>
    <s v="SI"/>
    <s v="NO"/>
    <x v="1"/>
    <n v="64"/>
    <n v="-0.44454166866740574"/>
    <s v="NO"/>
    <n v="1.5592670784823162"/>
    <s v="NO"/>
    <x v="31"/>
    <n v="64"/>
    <s v="ASEGURADO VOLUNTARIO"/>
    <s v="56+"/>
    <s v="1"/>
  </r>
  <r>
    <n v="4640"/>
    <s v="MUJER"/>
    <n v="1337734.1000000001"/>
    <s v="ASALARIADO"/>
    <s v="SECTOR PRIVADO"/>
    <s v="SI"/>
    <s v="NO"/>
    <x v="0"/>
    <n v="26"/>
    <n v="0.83879882900304592"/>
    <s v="NO"/>
    <n v="-1.1225954644489089"/>
    <s v="NO"/>
    <x v="3398"/>
    <n v="26"/>
    <s v="ASALARIADO"/>
    <s v="26-35"/>
    <s v="4"/>
  </r>
  <r>
    <n v="4641"/>
    <s v="HOMBRE"/>
    <n v="193905.3"/>
    <s v="ASALARIADO"/>
    <s v="SECTOR PUBLICO"/>
    <s v="SI"/>
    <s v="NO"/>
    <x v="0"/>
    <n v="51"/>
    <n v="-0.57173120534806809"/>
    <s v="NO"/>
    <n v="0.64178778747952869"/>
    <s v="NO"/>
    <x v="3399"/>
    <n v="51"/>
    <s v="ASALARIADO"/>
    <s v="46-55"/>
    <s v="1"/>
  </r>
  <r>
    <n v="4642"/>
    <s v="MUJER"/>
    <n v="696716"/>
    <s v="ASALARIADO"/>
    <s v="SECTOR PUBLICO"/>
    <s v="SI"/>
    <s v="NO"/>
    <x v="1"/>
    <n v="35"/>
    <n v="4.8317523922525252E-2"/>
    <s v="NO"/>
    <n v="-0.48741749375467142"/>
    <s v="NO"/>
    <x v="3400"/>
    <n v="35"/>
    <s v="ASALARIADO"/>
    <s v="26-35"/>
    <s v="3"/>
  </r>
  <r>
    <n v="4643"/>
    <s v="HOMBRE"/>
    <n v="312000"/>
    <s v="ASALARIADO"/>
    <s v="SECTOR PRIVADO"/>
    <s v="SI"/>
    <s v="SI"/>
    <x v="0"/>
    <n v="35"/>
    <n v="-0.42610091412993778"/>
    <s v="NO"/>
    <n v="-0.48741749375467142"/>
    <s v="NO"/>
    <x v="2633"/>
    <n v="35"/>
    <s v="ASALARIADO"/>
    <s v="26-35"/>
    <s v="2"/>
  </r>
  <r>
    <n v="4644"/>
    <s v="HOMBRE"/>
    <n v="297045"/>
    <s v="TRABAJADOR INDEPENDIENTE"/>
    <s v="SECTOR PRIVADO"/>
    <s v="SI"/>
    <s v="NO"/>
    <x v="0"/>
    <n v="30"/>
    <n v="-0.44454290183274864"/>
    <s v="NO"/>
    <n v="-0.84029414414035897"/>
    <s v="NO"/>
    <x v="166"/>
    <n v="30"/>
    <s v="TRABAJADOR INDEPENDIENTE"/>
    <s v="26-35"/>
    <s v="1"/>
  </r>
  <r>
    <n v="4645"/>
    <s v="MUJER"/>
    <n v="295203"/>
    <s v="TRABAJADOR INDEPENDIENTE"/>
    <s v="SECTOR PRIVADO"/>
    <s v="SI"/>
    <s v="SI"/>
    <x v="1"/>
    <n v="35"/>
    <n v="-0.44681439239433857"/>
    <s v="NO"/>
    <n v="-0.48741749375467142"/>
    <s v="NO"/>
    <x v="3401"/>
    <n v="35"/>
    <s v="TRABAJADOR INDEPENDIENTE"/>
    <s v="26-35"/>
    <s v="1"/>
  </r>
  <r>
    <n v="4646"/>
    <s v="MUJER"/>
    <n v="392686"/>
    <s v="ASALARIADO"/>
    <s v="SECTOR PUBLICO"/>
    <s v="SI"/>
    <s v="NO"/>
    <x v="0"/>
    <n v="56"/>
    <n v="-0.3266017352741038"/>
    <s v="NO"/>
    <n v="0.99466443786521619"/>
    <s v="NO"/>
    <x v="3402"/>
    <n v="56"/>
    <s v="ASALARIADO"/>
    <s v="56+"/>
    <s v="2"/>
  </r>
  <r>
    <n v="4647"/>
    <s v="HOMBRE"/>
    <n v="1544128"/>
    <s v="ASALARIADO"/>
    <s v="SECTOR PUBLICO"/>
    <s v="SI"/>
    <s v="NO"/>
    <x v="0"/>
    <n v="49"/>
    <n v="1.0933166334654447"/>
    <s v="NO"/>
    <n v="0.50063712732525367"/>
    <s v="NO"/>
    <x v="3403"/>
    <n v="49"/>
    <s v="ASALARIADO"/>
    <s v="46-55"/>
    <s v="4"/>
  </r>
  <r>
    <n v="4648"/>
    <s v="HOMBRE"/>
    <n v="25000"/>
    <s v="ASALARIADO"/>
    <s v="SECTOR PRIVADO"/>
    <s v="SI"/>
    <s v="NO"/>
    <x v="0"/>
    <n v="24"/>
    <n v="-0.7800193675372743"/>
    <s v="NO"/>
    <n v="-1.263746124603184"/>
    <s v="NO"/>
    <x v="2228"/>
    <n v="24"/>
    <s v="ASALARIADO"/>
    <s v="18-25"/>
    <s v="1"/>
  </r>
  <r>
    <n v="4649"/>
    <s v="HOMBRE"/>
    <n v="589772.12"/>
    <s v="ASALARIADO"/>
    <s v="SECTOR PRIVADO"/>
    <s v="SI"/>
    <s v="NO"/>
    <x v="0"/>
    <n v="23"/>
    <n v="-8.3561962526881695E-2"/>
    <s v="NO"/>
    <n v="-1.3343214546803215"/>
    <s v="NO"/>
    <x v="3404"/>
    <n v="23"/>
    <s v="ASALARIADO"/>
    <s v="18-25"/>
    <s v="3"/>
  </r>
  <r>
    <n v="4650"/>
    <s v="HOMBRE"/>
    <n v="297045"/>
    <s v="ASEGURADO VOLUNTARIO"/>
    <s v="SECTOR PRIVADO"/>
    <s v="SI"/>
    <s v="SI"/>
    <x v="0"/>
    <n v="62"/>
    <n v="-0.44454290183274864"/>
    <s v="NO"/>
    <n v="1.4181164183280413"/>
    <s v="NO"/>
    <x v="166"/>
    <n v="62"/>
    <s v="ASEGURADO VOLUNTARIO"/>
    <s v="56+"/>
    <s v="1"/>
  </r>
  <r>
    <n v="4651"/>
    <s v="HOMBRE"/>
    <n v="640424.22"/>
    <s v="ASALARIADO"/>
    <s v="SECTOR PRIVADO"/>
    <s v="SI"/>
    <s v="NO"/>
    <x v="0"/>
    <n v="37"/>
    <n v="-2.1099548262652621E-2"/>
    <s v="NO"/>
    <n v="-0.3462668336003964"/>
    <s v="NO"/>
    <x v="3405"/>
    <n v="37"/>
    <s v="ASALARIADO"/>
    <s v="36-45"/>
    <s v="3"/>
  </r>
  <r>
    <n v="4652"/>
    <s v="HOMBRE"/>
    <n v="332791"/>
    <s v="ASALARIADO"/>
    <s v="SECTOR PRIVADO"/>
    <s v="SI"/>
    <s v="NO"/>
    <x v="1"/>
    <n v="37"/>
    <n v="-0.40046217348606344"/>
    <s v="NO"/>
    <n v="-0.3462668336003964"/>
    <s v="NO"/>
    <x v="3406"/>
    <n v="37"/>
    <s v="ASALARIADO"/>
    <s v="36-45"/>
    <s v="2"/>
  </r>
  <r>
    <n v="4653"/>
    <s v="HOMBRE"/>
    <n v="297046"/>
    <s v="TRABAJADOR INDEPENDIENTE"/>
    <s v="SECTOR PRIVADO"/>
    <s v="SI"/>
    <s v="NO"/>
    <x v="1"/>
    <n v="55"/>
    <n v="-0.44454166866740574"/>
    <s v="NO"/>
    <n v="0.92408910778807873"/>
    <s v="NO"/>
    <x v="31"/>
    <n v="55"/>
    <s v="TRABAJADOR INDEPENDIENTE"/>
    <s v="46-55"/>
    <s v="1"/>
  </r>
  <r>
    <n v="4654"/>
    <s v="HOMBRE"/>
    <n v="424277"/>
    <s v="TRABAJADOR INDEPENDIENTE"/>
    <s v="SECTOR PRIVADO"/>
    <s v="SI"/>
    <s v="NO"/>
    <x v="1"/>
    <n v="49"/>
    <n v="-0.28764480892709621"/>
    <s v="NO"/>
    <n v="0.50063712732525367"/>
    <s v="NO"/>
    <x v="3407"/>
    <n v="49"/>
    <s v="TRABAJADOR INDEPENDIENTE"/>
    <s v="46-55"/>
    <s v="3"/>
  </r>
  <r>
    <n v="4655"/>
    <s v="MUJER"/>
    <n v="462065"/>
    <s v="ASALARIADO"/>
    <s v="SECTOR PRIVADO"/>
    <s v="SI"/>
    <s v="NO"/>
    <x v="0"/>
    <n v="31"/>
    <n v="-0.24104595695024453"/>
    <s v="NO"/>
    <n v="-0.7697188140632214"/>
    <s v="NO"/>
    <x v="3408"/>
    <n v="31"/>
    <s v="ASALARIADO"/>
    <s v="26-35"/>
    <s v="3"/>
  </r>
  <r>
    <n v="4656"/>
    <s v="HOMBRE"/>
    <n v="914169.91"/>
    <s v="ASALARIADO"/>
    <s v="SECTOR PRIVADO"/>
    <s v="SI"/>
    <s v="NO"/>
    <x v="0"/>
    <n v="40"/>
    <n v="0.31647414940886032"/>
    <s v="NO"/>
    <n v="-0.13454084336898386"/>
    <s v="NO"/>
    <x v="3409"/>
    <n v="40"/>
    <s v="ASALARIADO"/>
    <s v="36-45"/>
    <s v="4"/>
  </r>
  <r>
    <n v="4657"/>
    <s v="HOMBRE"/>
    <n v="550000"/>
    <s v="ASALARIADO"/>
    <s v="SECTOR PRIVADO"/>
    <s v="SI"/>
    <s v="NO"/>
    <x v="1"/>
    <n v="34"/>
    <n v="-0.13260756252385381"/>
    <s v="NO"/>
    <n v="-0.55799282383180893"/>
    <s v="NO"/>
    <x v="745"/>
    <n v="34"/>
    <s v="ASALARIADO"/>
    <s v="26-35"/>
    <s v="3"/>
  </r>
  <r>
    <n v="4658"/>
    <s v="MUJER"/>
    <n v="763375.1"/>
    <s v="ASALARIADO"/>
    <s v="SECTOR PUBLICO"/>
    <s v="SI"/>
    <s v="NO"/>
    <x v="0"/>
    <n v="35"/>
    <n v="0.13051921583027778"/>
    <s v="NO"/>
    <n v="-0.48741749375467142"/>
    <s v="NO"/>
    <x v="3410"/>
    <n v="35"/>
    <s v="ASALARIADO"/>
    <s v="26-35"/>
    <s v="4"/>
  </r>
  <r>
    <n v="4659"/>
    <s v="MUJER"/>
    <n v="450000"/>
    <s v="ASALARIADO"/>
    <s v="SECTOR PRIVADO"/>
    <s v="SI"/>
    <s v="NO"/>
    <x v="0"/>
    <n v="22"/>
    <n v="-0.25592409681212436"/>
    <s v="NO"/>
    <n v="-1.4048967847574589"/>
    <s v="NO"/>
    <x v="433"/>
    <n v="22"/>
    <s v="ASALARIADO"/>
    <s v="18-25"/>
    <s v="3"/>
  </r>
  <r>
    <n v="4660"/>
    <s v="HOMBRE"/>
    <n v="123924"/>
    <s v="ASALARIADO"/>
    <s v="SECTOR PRIVADO"/>
    <s v="SI"/>
    <s v="NO"/>
    <x v="0"/>
    <n v="19"/>
    <n v="-0.6580297191579455"/>
    <s v="NO"/>
    <n v="-1.6166227749888715"/>
    <s v="NO"/>
    <x v="3411"/>
    <n v="19"/>
    <s v="ASALARIADO"/>
    <s v="18-25"/>
    <s v="1"/>
  </r>
  <r>
    <n v="4661"/>
    <s v="HOMBRE"/>
    <n v="391012.95"/>
    <s v="ASALARIADO"/>
    <s v="SECTOR PRIVADO"/>
    <s v="SI"/>
    <s v="NO"/>
    <x v="0"/>
    <n v="21"/>
    <n v="-0.32866488255101367"/>
    <s v="NO"/>
    <n v="-1.4754721148345964"/>
    <s v="NO"/>
    <x v="3412"/>
    <n v="21"/>
    <s v="ASALARIADO"/>
    <s v="18-25"/>
    <s v="2"/>
  </r>
  <r>
    <n v="4662"/>
    <s v="HOMBRE"/>
    <n v="364900"/>
    <s v="ASALARIADO"/>
    <s v="SECTOR PRIVADO"/>
    <s v="SI"/>
    <s v="SI"/>
    <x v="0"/>
    <n v="62"/>
    <n v="-0.36086646749144263"/>
    <s v="NO"/>
    <n v="1.4181164183280413"/>
    <s v="NO"/>
    <x v="3413"/>
    <n v="62"/>
    <s v="ASALARIADO"/>
    <s v="56+"/>
    <s v="2"/>
  </r>
  <r>
    <n v="4663"/>
    <s v="HOMBRE"/>
    <n v="796069"/>
    <s v="ASALARIADO"/>
    <s v="SECTOR PUBLICO"/>
    <s v="SI"/>
    <s v="NO"/>
    <x v="0"/>
    <n v="38"/>
    <n v="0.17083620023395071"/>
    <s v="NO"/>
    <n v="-0.27569150352325889"/>
    <s v="NO"/>
    <x v="3414"/>
    <n v="38"/>
    <s v="ASALARIADO"/>
    <s v="36-45"/>
    <s v="4"/>
  </r>
  <r>
    <n v="4664"/>
    <s v="HOMBRE"/>
    <n v="962757.1"/>
    <s v="PENSIONADOS EN SU PROPIO SISTEMA"/>
    <s v="SECTOR PUBLICO"/>
    <s v="SI"/>
    <s v="NO"/>
    <x v="0"/>
    <n v="63"/>
    <n v="0.37639018822491743"/>
    <s v="NO"/>
    <n v="1.4886917484051787"/>
    <s v="NO"/>
    <x v="3415"/>
    <n v="63"/>
    <s v="PENSIONADOS EN SU PROPIO SISTEMA"/>
    <s v="56+"/>
    <s v="4"/>
  </r>
  <r>
    <n v="4665"/>
    <s v="HOMBRE"/>
    <n v="1453308"/>
    <s v="PENSIONADOS EN SU PROPIO SISTEMA"/>
    <s v="SECTOR PUBLICO"/>
    <s v="SI"/>
    <s v="NO"/>
    <x v="0"/>
    <n v="70"/>
    <n v="0.98132055702483734"/>
    <s v="NO"/>
    <n v="1.9827190589451413"/>
    <s v="ATIPICO"/>
    <x v="3416"/>
    <n v="70"/>
    <s v="PENSIONADOS EN SU PROPIO SISTEMA"/>
    <s v="56+"/>
    <s v="4"/>
  </r>
  <r>
    <n v="4666"/>
    <s v="HOMBRE"/>
    <n v="746556.41"/>
    <s v="ASALARIADO"/>
    <s v="SECTOR PUBLICO"/>
    <s v="SI"/>
    <s v="NO"/>
    <x v="0"/>
    <n v="30"/>
    <n v="0.10977899020958994"/>
    <s v="NO"/>
    <n v="-0.84029414414035897"/>
    <s v="NO"/>
    <x v="3417"/>
    <n v="30"/>
    <s v="ASALARIADO"/>
    <s v="26-35"/>
    <s v="4"/>
  </r>
  <r>
    <n v="4667"/>
    <s v="HOMBRE"/>
    <n v="1422542.7"/>
    <s v="ASALARIADO"/>
    <s v="SECTOR PUBLICO"/>
    <s v="SI"/>
    <s v="NO"/>
    <x v="0"/>
    <n v="60"/>
    <n v="0.94338185530144802"/>
    <s v="NO"/>
    <n v="1.2769657581737661"/>
    <s v="NO"/>
    <x v="3418"/>
    <n v="60"/>
    <s v="ASALARIADO"/>
    <s v="56+"/>
    <s v="4"/>
  </r>
  <r>
    <n v="4668"/>
    <s v="HOMBRE"/>
    <n v="1417996.5"/>
    <s v="ASALARIADO"/>
    <s v="SECTOR PUBLICO"/>
    <s v="SI"/>
    <s v="NO"/>
    <x v="0"/>
    <n v="32"/>
    <n v="0.93777563901963468"/>
    <s v="NO"/>
    <n v="-0.69914348398608395"/>
    <s v="NO"/>
    <x v="3419"/>
    <n v="32"/>
    <s v="ASALARIADO"/>
    <s v="26-35"/>
    <s v="4"/>
  </r>
  <r>
    <n v="4669"/>
    <s v="MUJER"/>
    <n v="375882.38"/>
    <s v="ASALARIADO"/>
    <s v="SECTOR PRIVADO"/>
    <s v="SI"/>
    <s v="SI"/>
    <x v="0"/>
    <n v="56"/>
    <n v="-0.34732337709307448"/>
    <s v="NO"/>
    <n v="0.99466443786521619"/>
    <s v="NO"/>
    <x v="3420"/>
    <n v="56"/>
    <s v="ASALARIADO"/>
    <s v="56+"/>
    <s v="2"/>
  </r>
  <r>
    <n v="4670"/>
    <s v="MUJER"/>
    <n v="348148"/>
    <s v="PENSIONADOS EN SU PROPIO SISTEMA"/>
    <s v="SECTOR PUBLICO"/>
    <s v="SI"/>
    <s v="NO"/>
    <x v="0"/>
    <n v="83"/>
    <n v="-0.38152445331541374"/>
    <s v="NO"/>
    <n v="2.9001983499479289"/>
    <s v="ATIPICO"/>
    <x v="3421"/>
    <n v="83"/>
    <s v="PENSIONADOS EN SU PROPIO SISTEMA"/>
    <s v="56+"/>
    <s v="2"/>
  </r>
  <r>
    <n v="4671"/>
    <s v="MUJER"/>
    <n v="1564419"/>
    <s v="ASALARIADO"/>
    <s v="SECTOR PRIVADO"/>
    <s v="SI"/>
    <s v="NO"/>
    <x v="0"/>
    <n v="43"/>
    <n v="1.1183387914378777"/>
    <s v="NO"/>
    <n v="7.7185146862428639E-2"/>
    <s v="NO"/>
    <x v="3422"/>
    <n v="43"/>
    <s v="ASALARIADO"/>
    <s v="36-45"/>
    <s v="4"/>
  </r>
  <r>
    <n v="4672"/>
    <s v="HOMBRE"/>
    <n v="298054"/>
    <s v="ASEGURADO VOLUNTARIO"/>
    <s v="SECTOR PRIVADO"/>
    <s v="NO"/>
    <s v="NO"/>
    <x v="1"/>
    <n v="28"/>
    <n v="-0.44329863800177999"/>
    <s v="NO"/>
    <n v="-0.98144480429463388"/>
    <s v="NO"/>
    <x v="3423"/>
    <n v="28"/>
    <s v="ASEGURADO VOLUNTARIO"/>
    <s v="26-35"/>
    <s v="1"/>
  </r>
  <r>
    <n v="4673"/>
    <s v="HOMBRE"/>
    <n v="535643.15"/>
    <s v="ASALARIADO"/>
    <s v="SECTOR PRIVADO"/>
    <s v="SI"/>
    <s v="NO"/>
    <x v="0"/>
    <n v="31"/>
    <n v="-0.15031193237681936"/>
    <s v="NO"/>
    <n v="-0.7697188140632214"/>
    <s v="NO"/>
    <x v="3424"/>
    <n v="31"/>
    <s v="ASALARIADO"/>
    <s v="26-35"/>
    <s v="3"/>
  </r>
  <r>
    <n v="4674"/>
    <s v="HOMBRE"/>
    <n v="835000"/>
    <s v="ASALARIADO"/>
    <s v="SECTOR PRIVADO"/>
    <s v="SI"/>
    <s v="NO"/>
    <x v="0"/>
    <n v="32"/>
    <n v="0.21884456019771734"/>
    <s v="NO"/>
    <n v="-0.69914348398608395"/>
    <s v="NO"/>
    <x v="3425"/>
    <n v="32"/>
    <s v="ASALARIADO"/>
    <s v="26-35"/>
    <s v="4"/>
  </r>
  <r>
    <n v="4675"/>
    <s v="MUJER"/>
    <n v="297046"/>
    <s v="ASEGURADO VOLUNTARIO"/>
    <s v="SECTOR PRIVADO"/>
    <s v="SI"/>
    <s v="NO"/>
    <x v="0"/>
    <n v="25"/>
    <n v="-0.44454166866740574"/>
    <s v="NO"/>
    <n v="-1.1931707945260464"/>
    <s v="NO"/>
    <x v="31"/>
    <n v="25"/>
    <s v="ASEGURADO VOLUNTARIO"/>
    <s v="18-25"/>
    <s v="1"/>
  </r>
  <r>
    <n v="4676"/>
    <s v="HOMBRE"/>
    <n v="185000"/>
    <s v="ASALARIADO"/>
    <s v="SECTOR PRIVADO"/>
    <s v="SI"/>
    <s v="NO"/>
    <x v="0"/>
    <n v="58"/>
    <n v="-0.58271291267604142"/>
    <s v="NO"/>
    <n v="1.1358150980194912"/>
    <s v="NO"/>
    <x v="1478"/>
    <n v="58"/>
    <s v="ASALARIADO"/>
    <s v="56+"/>
    <s v="1"/>
  </r>
  <r>
    <n v="4677"/>
    <s v="HOMBRE"/>
    <n v="117100.8"/>
    <s v="ASALARIADO"/>
    <s v="SECTOR PRIVADO"/>
    <s v="SI"/>
    <s v="NO"/>
    <x v="0"/>
    <n v="30"/>
    <n v="-0.66644385292550279"/>
    <s v="NO"/>
    <n v="-0.84029414414035897"/>
    <s v="NO"/>
    <x v="3426"/>
    <n v="30"/>
    <s v="ASALARIADO"/>
    <s v="26-35"/>
    <s v="1"/>
  </r>
  <r>
    <n v="4678"/>
    <s v="MUJER"/>
    <n v="515840"/>
    <s v="ASALARIADO"/>
    <s v="SECTOR PRIVADO"/>
    <s v="SI"/>
    <s v="NO"/>
    <x v="0"/>
    <n v="35"/>
    <n v="-0.17473249063672702"/>
    <s v="NO"/>
    <n v="-0.48741749375467142"/>
    <s v="NO"/>
    <x v="3427"/>
    <n v="35"/>
    <s v="ASALARIADO"/>
    <s v="26-35"/>
    <s v="3"/>
  </r>
  <r>
    <n v="4679"/>
    <s v="MUJER"/>
    <n v="817600"/>
    <s v="ASALARIADO"/>
    <s v="SECTOR PRIVADO"/>
    <s v="SI"/>
    <s v="NO"/>
    <x v="0"/>
    <n v="23"/>
    <n v="0.19738748323155825"/>
    <s v="NO"/>
    <n v="-1.3343214546803215"/>
    <s v="NO"/>
    <x v="566"/>
    <n v="23"/>
    <s v="ASALARIADO"/>
    <s v="18-25"/>
    <s v="4"/>
  </r>
  <r>
    <n v="4680"/>
    <s v="HOMBRE"/>
    <n v="424222"/>
    <s v="ASALARIADO"/>
    <s v="SECTOR PRIVADO"/>
    <s v="SI"/>
    <s v="NO"/>
    <x v="0"/>
    <n v="59"/>
    <n v="-0.28771263302095479"/>
    <s v="NO"/>
    <n v="1.2063904280966287"/>
    <s v="NO"/>
    <x v="3428"/>
    <n v="59"/>
    <s v="ASALARIADO"/>
    <s v="56+"/>
    <s v="3"/>
  </r>
  <r>
    <n v="4681"/>
    <s v="HOMBRE"/>
    <n v="298548"/>
    <s v="CONVENIOS ESPECIALES DE TRABAJADORES INDEPENDIENTES"/>
    <s v="SECTOR PRIVADO"/>
    <s v="SI"/>
    <s v="NO"/>
    <x v="0"/>
    <n v="60"/>
    <n v="-0.44268945432239593"/>
    <s v="NO"/>
    <n v="1.2769657581737661"/>
    <s v="NO"/>
    <x v="3429"/>
    <n v="60"/>
    <s v="CONVENIOS ESPECIALES DE TRABAJADORES INDEPENDIENTES"/>
    <s v="56+"/>
    <s v="1"/>
  </r>
  <r>
    <n v="4682"/>
    <s v="HOMBRE"/>
    <n v="408978.27"/>
    <s v="ASALARIADO"/>
    <s v="SECTOR PRIVADO"/>
    <s v="SI"/>
    <s v="SI"/>
    <x v="0"/>
    <n v="27"/>
    <n v="-0.30651067255321612"/>
    <s v="NO"/>
    <n v="-1.0520201343717714"/>
    <s v="NO"/>
    <x v="3430"/>
    <n v="27"/>
    <s v="ASALARIADO"/>
    <s v="26-35"/>
    <s v="3"/>
  </r>
  <r>
    <n v="4683"/>
    <s v="HOMBRE"/>
    <n v="445000"/>
    <s v="ASALARIADO"/>
    <s v="SECTOR PRIVADO"/>
    <s v="SI"/>
    <s v="SI"/>
    <x v="0"/>
    <n v="34"/>
    <n v="-0.26208992352653793"/>
    <s v="NO"/>
    <n v="-0.55799282383180893"/>
    <s v="NO"/>
    <x v="3431"/>
    <n v="34"/>
    <s v="ASALARIADO"/>
    <s v="26-35"/>
    <s v="3"/>
  </r>
  <r>
    <n v="4684"/>
    <s v="HOMBRE"/>
    <n v="534683"/>
    <s v="TRABAJADOR INDEPENDIENTE"/>
    <s v="SECTOR PRIVADO"/>
    <s v="SI"/>
    <s v="NO"/>
    <x v="1"/>
    <n v="62"/>
    <n v="-0.15149595608078822"/>
    <s v="NO"/>
    <n v="1.4181164183280413"/>
    <s v="NO"/>
    <x v="1264"/>
    <n v="62"/>
    <s v="TRABAJADOR INDEPENDIENTE"/>
    <s v="56+"/>
    <s v="3"/>
  </r>
  <r>
    <n v="4685"/>
    <s v="MUJER"/>
    <n v="544761.14"/>
    <s v="ASALARIADO"/>
    <s v="SECTOR PRIVADO"/>
    <s v="SI"/>
    <s v="NO"/>
    <x v="0"/>
    <n v="35"/>
    <n v="-0.13906794311206827"/>
    <s v="NO"/>
    <n v="-0.48741749375467142"/>
    <s v="NO"/>
    <x v="3432"/>
    <n v="35"/>
    <s v="ASALARIADO"/>
    <s v="26-35"/>
    <s v="3"/>
  </r>
  <r>
    <n v="4686"/>
    <s v="MUJER"/>
    <n v="360000"/>
    <s v="ASALARIADO"/>
    <s v="SECTOR PRIVADO"/>
    <s v="SI"/>
    <s v="NO"/>
    <x v="0"/>
    <n v="27"/>
    <n v="-0.36690897767156788"/>
    <s v="NO"/>
    <n v="-1.0520201343717714"/>
    <s v="NO"/>
    <x v="490"/>
    <n v="27"/>
    <s v="ASALARIADO"/>
    <s v="26-35"/>
    <s v="2"/>
  </r>
  <r>
    <n v="4687"/>
    <s v="HOMBRE"/>
    <n v="339594"/>
    <s v="ASALARIADO"/>
    <s v="SECTOR PRIVADO"/>
    <s v="SI"/>
    <s v="NO"/>
    <x v="0"/>
    <n v="24"/>
    <n v="-0.39207294965843242"/>
    <s v="NO"/>
    <n v="-1.263746124603184"/>
    <s v="NO"/>
    <x v="3433"/>
    <n v="24"/>
    <s v="ASALARIADO"/>
    <s v="18-25"/>
    <s v="2"/>
  </r>
  <r>
    <n v="4688"/>
    <s v="MUJER"/>
    <n v="608956"/>
    <s v="ASALARIADO"/>
    <s v="SECTOR PRIVADO"/>
    <s v="SI"/>
    <s v="NO"/>
    <x v="0"/>
    <n v="35"/>
    <n v="-5.9905066568861007E-2"/>
    <s v="NO"/>
    <n v="-0.48741749375467142"/>
    <s v="NO"/>
    <x v="3434"/>
    <n v="35"/>
    <s v="ASALARIADO"/>
    <s v="26-35"/>
    <s v="3"/>
  </r>
  <r>
    <n v="4689"/>
    <s v="MUJER"/>
    <n v="149134.75"/>
    <s v="ASALARIADO"/>
    <s v="SECTOR PRIVADO"/>
    <s v="SI"/>
    <s v="NO"/>
    <x v="0"/>
    <n v="44"/>
    <n v="-0.62694069598986535"/>
    <s v="NO"/>
    <n v="0.14776047693956615"/>
    <s v="NO"/>
    <x v="3435"/>
    <n v="44"/>
    <s v="ASALARIADO"/>
    <s v="36-45"/>
    <s v="1"/>
  </r>
  <r>
    <n v="4690"/>
    <s v="HOMBRE"/>
    <n v="603283.5"/>
    <s v="ASALARIADO"/>
    <s v="SECTOR PUBLICO"/>
    <s v="SI"/>
    <s v="NO"/>
    <x v="0"/>
    <n v="30"/>
    <n v="-6.6900196976363152E-2"/>
    <s v="NO"/>
    <n v="-0.84029414414035897"/>
    <s v="NO"/>
    <x v="3436"/>
    <n v="30"/>
    <s v="ASALARIADO"/>
    <s v="26-35"/>
    <s v="3"/>
  </r>
  <r>
    <n v="4691"/>
    <s v="HOMBRE"/>
    <n v="897359.35999999999"/>
    <s v="ASALARIADO"/>
    <s v="SECTOR PRIVADO"/>
    <s v="SI"/>
    <s v="NO"/>
    <x v="0"/>
    <n v="23"/>
    <n v="0.29574396175406342"/>
    <s v="NO"/>
    <n v="-1.3343214546803215"/>
    <s v="NO"/>
    <x v="3437"/>
    <n v="23"/>
    <s v="ASALARIADO"/>
    <s v="18-25"/>
    <s v="4"/>
  </r>
  <r>
    <n v="4692"/>
    <s v="MUJER"/>
    <n v="297046"/>
    <s v="ASEGURADO VOLUNTARIO"/>
    <s v="SECTOR PRIVADO"/>
    <s v="SI"/>
    <s v="NO"/>
    <x v="0"/>
    <n v="48"/>
    <n v="-0.44454166866740574"/>
    <s v="NO"/>
    <n v="0.43006179724811616"/>
    <s v="NO"/>
    <x v="31"/>
    <n v="48"/>
    <s v="ASEGURADO VOLUNTARIO"/>
    <s v="46-55"/>
    <s v="1"/>
  </r>
  <r>
    <n v="4693"/>
    <s v="MUJER"/>
    <n v="883830.32"/>
    <s v="ASALARIADO"/>
    <s v="SECTOR PUBLICO"/>
    <s v="SI"/>
    <s v="NO"/>
    <x v="0"/>
    <n v="40"/>
    <n v="0.27906041850358954"/>
    <s v="NO"/>
    <n v="-0.13454084336898386"/>
    <s v="NO"/>
    <x v="3438"/>
    <n v="40"/>
    <s v="ASALARIADO"/>
    <s v="36-45"/>
    <s v="4"/>
  </r>
  <r>
    <n v="4694"/>
    <s v="HOMBRE"/>
    <n v="8962309"/>
    <s v="PENSIONADOS EN SU PROPIO SISTEMA"/>
    <s v="SECTOR PUBLICO"/>
    <s v="SI"/>
    <s v="NO"/>
    <x v="0"/>
    <n v="68"/>
    <n v="10.241160349896418"/>
    <s v="ATIPICO"/>
    <n v="1.8415683987908662"/>
    <s v="NO"/>
    <x v="3439"/>
    <n v="68"/>
    <s v="PENSIONADOS EN SU PROPIO SISTEMA"/>
    <s v="56+"/>
    <s v="4"/>
  </r>
  <r>
    <n v="4695"/>
    <s v="HOMBRE"/>
    <n v="297046"/>
    <s v="ASEGURADO VOLUNTARIO"/>
    <s v="SECTOR PRIVADO"/>
    <s v="SI"/>
    <s v="NO"/>
    <x v="1"/>
    <n v="54"/>
    <n v="-0.44454166866740574"/>
    <s v="NO"/>
    <n v="0.85351377771094117"/>
    <s v="NO"/>
    <x v="31"/>
    <n v="54"/>
    <s v="ASEGURADO VOLUNTARIO"/>
    <s v="46-55"/>
    <s v="1"/>
  </r>
  <r>
    <n v="4696"/>
    <s v="HOMBRE"/>
    <n v="432301.35"/>
    <s v="ASALARIADO"/>
    <s v="SECTOR PRIVADO"/>
    <s v="SI"/>
    <s v="NO"/>
    <x v="0"/>
    <n v="30"/>
    <n v="-0.27774945860793543"/>
    <s v="NO"/>
    <n v="-0.84029414414035897"/>
    <s v="NO"/>
    <x v="3440"/>
    <n v="30"/>
    <s v="ASALARIADO"/>
    <s v="26-35"/>
    <s v="3"/>
  </r>
  <r>
    <n v="4697"/>
    <s v="HOMBRE"/>
    <n v="578941.44999999995"/>
    <s v="ASALARIADO"/>
    <s v="SECTOR PRIVADO"/>
    <s v="SI"/>
    <s v="NO"/>
    <x v="0"/>
    <n v="23"/>
    <n v="-9.6917969411081176E-2"/>
    <s v="NO"/>
    <n v="-1.3343214546803215"/>
    <s v="NO"/>
    <x v="3441"/>
    <n v="23"/>
    <s v="ASALARIADO"/>
    <s v="18-25"/>
    <s v="3"/>
  </r>
  <r>
    <n v="4698"/>
    <s v="MUJER"/>
    <n v="2923075.5"/>
    <s v="ASALARIADO"/>
    <s v="SECTOR PUBLICO"/>
    <s v="SI"/>
    <s v="NO"/>
    <x v="0"/>
    <n v="53"/>
    <n v="2.7937869001201947"/>
    <s v="ATIPICO"/>
    <n v="0.78293844763380371"/>
    <s v="NO"/>
    <x v="3442"/>
    <n v="53"/>
    <s v="ASALARIADO"/>
    <s v="46-55"/>
    <s v="4"/>
  </r>
  <r>
    <n v="4699"/>
    <s v="MUJER"/>
    <n v="540376"/>
    <s v="ASALARIADO"/>
    <s v="SECTOR PRIVADO"/>
    <s v="SI"/>
    <s v="NO"/>
    <x v="0"/>
    <n v="35"/>
    <n v="-0.14447554578375696"/>
    <s v="NO"/>
    <n v="-0.48741749375467142"/>
    <s v="NO"/>
    <x v="3443"/>
    <n v="35"/>
    <s v="ASALARIADO"/>
    <s v="26-35"/>
    <s v="3"/>
  </r>
  <r>
    <n v="4700"/>
    <s v="MUJER"/>
    <n v="1040470"/>
    <s v="ASALARIADO"/>
    <s v="SECTOR PUBLICO"/>
    <s v="SI"/>
    <s v="NO"/>
    <x v="1"/>
    <n v="53"/>
    <n v="0.47222304319982689"/>
    <s v="NO"/>
    <n v="0.78293844763380371"/>
    <s v="NO"/>
    <x v="3444"/>
    <n v="53"/>
    <s v="ASALARIADO"/>
    <s v="46-55"/>
    <s v="4"/>
  </r>
  <r>
    <n v="4701"/>
    <s v="HOMBRE"/>
    <n v="297046"/>
    <s v="TRABAJADOR INDEPENDIENTE"/>
    <s v="SECTOR PRIVADO"/>
    <s v="SI"/>
    <s v="NO"/>
    <x v="0"/>
    <n v="21"/>
    <n v="-0.44454166866740574"/>
    <s v="NO"/>
    <n v="-1.4754721148345964"/>
    <s v="NO"/>
    <x v="31"/>
    <n v="21"/>
    <s v="TRABAJADOR INDEPENDIENTE"/>
    <s v="18-25"/>
    <s v="1"/>
  </r>
  <r>
    <n v="4702"/>
    <s v="HOMBRE"/>
    <n v="500136.83"/>
    <s v="ASALARIADO"/>
    <s v="SECTOR PRIVADO"/>
    <s v="SI"/>
    <s v="NO"/>
    <x v="0"/>
    <n v="35"/>
    <n v="-0.19409709565412245"/>
    <s v="NO"/>
    <n v="-0.48741749375467142"/>
    <s v="NO"/>
    <x v="3445"/>
    <n v="35"/>
    <s v="ASALARIADO"/>
    <s v="26-35"/>
    <s v="3"/>
  </r>
  <r>
    <n v="4703"/>
    <s v="HOMBRE"/>
    <n v="353539"/>
    <s v="TRABAJADOR INDEPENDIENTE"/>
    <s v="SECTOR PRIVADO"/>
    <s v="SI"/>
    <s v="NO"/>
    <x v="0"/>
    <n v="56"/>
    <n v="-0.37487645895193306"/>
    <s v="NO"/>
    <n v="0.99466443786521619"/>
    <s v="NO"/>
    <x v="3446"/>
    <n v="56"/>
    <s v="TRABAJADOR INDEPENDIENTE"/>
    <s v="56+"/>
    <s v="2"/>
  </r>
  <r>
    <n v="4704"/>
    <s v="HOMBRE"/>
    <n v="450677.08"/>
    <s v="ASALARIADO"/>
    <s v="SECTOR PRIVADO"/>
    <s v="SI"/>
    <s v="NO"/>
    <x v="0"/>
    <n v="28"/>
    <n v="-0.25508914522176535"/>
    <s v="NO"/>
    <n v="-0.98144480429463388"/>
    <s v="NO"/>
    <x v="3447"/>
    <n v="28"/>
    <s v="ASALARIADO"/>
    <s v="26-35"/>
    <s v="3"/>
  </r>
  <r>
    <n v="4705"/>
    <s v="HOMBRE"/>
    <n v="65449"/>
    <s v="ASALARIADO"/>
    <s v="SECTOR PRIVADO"/>
    <s v="SI"/>
    <s v="SI"/>
    <x v="0"/>
    <n v="59"/>
    <n v="-0.73013906258301176"/>
    <s v="NO"/>
    <n v="1.2063904280966287"/>
    <s v="NO"/>
    <x v="3448"/>
    <n v="59"/>
    <s v="ASALARIADO"/>
    <s v="56+"/>
    <s v="1"/>
  </r>
  <r>
    <n v="4706"/>
    <s v="HOMBRE"/>
    <n v="505464"/>
    <s v="TRABAJADOR INDEPENDIENTE"/>
    <s v="SECTOR PRIVADO"/>
    <s v="SI"/>
    <s v="NO"/>
    <x v="0"/>
    <n v="61"/>
    <n v="-0.18752781423447798"/>
    <s v="NO"/>
    <n v="1.3475410882509038"/>
    <s v="NO"/>
    <x v="200"/>
    <n v="61"/>
    <s v="TRABAJADOR INDEPENDIENTE"/>
    <s v="56+"/>
    <s v="3"/>
  </r>
  <r>
    <n v="4707"/>
    <s v="HOMBRE"/>
    <n v="1594555.67"/>
    <s v="ASALARIADO"/>
    <s v="SECTOR PUBLICO"/>
    <s v="SI"/>
    <s v="NO"/>
    <x v="0"/>
    <n v="49"/>
    <n v="1.1555022884317705"/>
    <s v="NO"/>
    <n v="0.50063712732525367"/>
    <s v="NO"/>
    <x v="3449"/>
    <n v="49"/>
    <s v="ASALARIADO"/>
    <s v="46-55"/>
    <s v="4"/>
  </r>
  <r>
    <n v="4708"/>
    <s v="MUJER"/>
    <n v="359544.27"/>
    <s v="CONVENIOS ESPECIALES DE ASEGURADOS VOLUNTARIOS"/>
    <s v="SECTOR PRIVADO"/>
    <s v="SI"/>
    <s v="SI"/>
    <x v="0"/>
    <n v="44"/>
    <n v="-0.36747096811327984"/>
    <s v="NO"/>
    <n v="0.14776047693956615"/>
    <s v="NO"/>
    <x v="293"/>
    <n v="44"/>
    <s v="CONVENIOS ESPECIALES DE ASEGURADOS VOLUNTARIOS"/>
    <s v="36-45"/>
    <s v="2"/>
  </r>
  <r>
    <n v="4709"/>
    <s v="HOMBRE"/>
    <n v="550000"/>
    <s v="ASALARIADO"/>
    <s v="SECTOR PRIVADO"/>
    <s v="SI"/>
    <s v="NO"/>
    <x v="0"/>
    <n v="39"/>
    <n v="-0.13260756252385381"/>
    <s v="NO"/>
    <n v="-0.20511617344612137"/>
    <s v="NO"/>
    <x v="745"/>
    <n v="39"/>
    <s v="ASALARIADO"/>
    <s v="36-45"/>
    <s v="3"/>
  </r>
  <r>
    <n v="4710"/>
    <s v="HOMBRE"/>
    <n v="1482404.13"/>
    <s v="ASALARIADO"/>
    <s v="SECTOR PRIVADO"/>
    <s v="SI"/>
    <s v="NO"/>
    <x v="0"/>
    <n v="56"/>
    <n v="1.0172008961528469"/>
    <s v="NO"/>
    <n v="0.99466443786521619"/>
    <s v="NO"/>
    <x v="3450"/>
    <n v="56"/>
    <s v="ASALARIADO"/>
    <s v="56+"/>
    <s v="4"/>
  </r>
  <r>
    <n v="4711"/>
    <s v="HOMBRE"/>
    <n v="562232.44999999995"/>
    <s v="ASALARIADO"/>
    <s v="SECTOR PUBLICO"/>
    <s v="SI"/>
    <s v="NO"/>
    <x v="0"/>
    <n v="47"/>
    <n v="-0.1175229291253083"/>
    <s v="NO"/>
    <n v="0.35948646717097865"/>
    <s v="NO"/>
    <x v="3451"/>
    <n v="47"/>
    <s v="ASALARIADO"/>
    <s v="46-55"/>
    <s v="3"/>
  </r>
  <r>
    <n v="4712"/>
    <s v="MUJER"/>
    <n v="160481"/>
    <s v="ASALARIADO"/>
    <s v="SECTOR PUBLICO"/>
    <s v="SI"/>
    <s v="NO"/>
    <x v="0"/>
    <n v="26"/>
    <n v="-0.61294889371818251"/>
    <s v="NO"/>
    <n v="-1.1225954644489089"/>
    <s v="NO"/>
    <x v="3452"/>
    <n v="26"/>
    <s v="ASALARIADO"/>
    <s v="26-35"/>
    <s v="1"/>
  </r>
  <r>
    <n v="4713"/>
    <s v="MUJER"/>
    <n v="239681"/>
    <s v="ASALARIADO"/>
    <s v="SECTOR PRIVADO"/>
    <s v="SI"/>
    <s v="NO"/>
    <x v="0"/>
    <n v="34"/>
    <n v="-0.51528219856187218"/>
    <s v="NO"/>
    <n v="-0.55799282383180893"/>
    <s v="NO"/>
    <x v="3453"/>
    <n v="34"/>
    <s v="ASALARIADO"/>
    <s v="26-35"/>
    <s v="1"/>
  </r>
  <r>
    <n v="4714"/>
    <s v="HOMBRE"/>
    <n v="331398"/>
    <s v="ASALARIADO"/>
    <s v="SECTOR PRIVADO"/>
    <s v="SI"/>
    <s v="NO"/>
    <x v="0"/>
    <n v="30"/>
    <n v="-0.40217997280869905"/>
    <s v="NO"/>
    <n v="-0.84029414414035897"/>
    <s v="NO"/>
    <x v="3454"/>
    <n v="30"/>
    <s v="ASALARIADO"/>
    <s v="26-35"/>
    <s v="2"/>
  </r>
  <r>
    <n v="4715"/>
    <s v="MUJER"/>
    <n v="426396.51"/>
    <s v="ASALARIADO"/>
    <s v="SECTOR PRIVADO"/>
    <s v="SI"/>
    <s v="NO"/>
    <x v="0"/>
    <n v="22"/>
    <n v="-0.28503110265120291"/>
    <s v="NO"/>
    <n v="-1.4048967847574589"/>
    <s v="NO"/>
    <x v="3455"/>
    <n v="22"/>
    <s v="ASALARIADO"/>
    <s v="18-25"/>
    <s v="3"/>
  </r>
  <r>
    <n v="4716"/>
    <s v="MUJER"/>
    <n v="297046"/>
    <s v="ASEGURADO VOLUNTARIO"/>
    <s v="SECTOR PRIVADO"/>
    <s v="SI"/>
    <s v="SI"/>
    <x v="0"/>
    <n v="27"/>
    <n v="-0.44454166866740574"/>
    <s v="NO"/>
    <n v="-1.0520201343717714"/>
    <s v="NO"/>
    <x v="31"/>
    <n v="27"/>
    <s v="ASEGURADO VOLUNTARIO"/>
    <s v="26-35"/>
    <s v="1"/>
  </r>
  <r>
    <n v="4717"/>
    <s v="HOMBRE"/>
    <n v="807660.97"/>
    <s v="ASALARIADO"/>
    <s v="SECTOR PRIVADO"/>
    <s v="SI"/>
    <s v="NO"/>
    <x v="0"/>
    <n v="28"/>
    <n v="0.18513101589368672"/>
    <s v="NO"/>
    <n v="-0.98144480429463388"/>
    <s v="NO"/>
    <x v="3456"/>
    <n v="28"/>
    <s v="ASALARIADO"/>
    <s v="26-35"/>
    <s v="4"/>
  </r>
  <r>
    <n v="4718"/>
    <s v="MUJER"/>
    <n v="346508.45"/>
    <s v="ASALARIADO"/>
    <s v="SECTOR PRIVADO"/>
    <s v="SI"/>
    <s v="NO"/>
    <x v="0"/>
    <n v="46"/>
    <n v="-0.38354628955333708"/>
    <s v="NO"/>
    <n v="0.28891113709384114"/>
    <s v="NO"/>
    <x v="3457"/>
    <n v="46"/>
    <s v="ASALARIADO"/>
    <s v="46-55"/>
    <s v="2"/>
  </r>
  <r>
    <n v="4719"/>
    <s v="HOMBRE"/>
    <n v="578500"/>
    <s v="ASALARIADO"/>
    <s v="SECTOR PRIVADO"/>
    <s v="SI"/>
    <s v="SI"/>
    <x v="0"/>
    <n v="56"/>
    <n v="-9.7462350251696694E-2"/>
    <s v="NO"/>
    <n v="0.99466443786521619"/>
    <s v="NO"/>
    <x v="3458"/>
    <n v="56"/>
    <s v="ASALARIADO"/>
    <s v="56+"/>
    <s v="3"/>
  </r>
  <r>
    <n v="4720"/>
    <s v="HOMBRE"/>
    <n v="278030"/>
    <s v="CONVENIOS ESPECIALES DE TRABAJADORES INDEPENDIENTES"/>
    <s v="SECTOR PRIVADO"/>
    <s v="SI"/>
    <s v="NO"/>
    <x v="0"/>
    <n v="36"/>
    <n v="-0.46799154082766331"/>
    <s v="NO"/>
    <n v="-0.41684216367753391"/>
    <s v="NO"/>
    <x v="20"/>
    <n v="36"/>
    <s v="CONVENIOS ESPECIALES DE TRABAJADORES INDEPENDIENTES"/>
    <s v="36-45"/>
    <s v="1"/>
  </r>
  <r>
    <n v="4721"/>
    <s v="HOMBRE"/>
    <n v="439367.6"/>
    <s v="ASALARIADO"/>
    <s v="SECTOR PRIVADO"/>
    <s v="SI"/>
    <s v="SI"/>
    <x v="0"/>
    <n v="57"/>
    <n v="-0.26903560400379051"/>
    <s v="NO"/>
    <n v="1.0652397679423538"/>
    <s v="NO"/>
    <x v="3459"/>
    <n v="57"/>
    <s v="ASALARIADO"/>
    <s v="56+"/>
    <s v="3"/>
  </r>
  <r>
    <n v="4722"/>
    <s v="MUJER"/>
    <n v="297046"/>
    <s v="ASEGURADO VOLUNTARIO"/>
    <s v="SECTOR PRIVADO"/>
    <s v="SI"/>
    <s v="NO"/>
    <x v="0"/>
    <n v="41"/>
    <n v="-0.44454166866740574"/>
    <s v="NO"/>
    <n v="-6.3965513291846368E-2"/>
    <s v="NO"/>
    <x v="31"/>
    <n v="41"/>
    <s v="ASEGURADO VOLUNTARIO"/>
    <s v="36-45"/>
    <s v="1"/>
  </r>
  <r>
    <n v="4723"/>
    <s v="HOMBRE"/>
    <n v="744485.75"/>
    <s v="ASALARIADO"/>
    <s v="SECTOR PUBLICO"/>
    <s v="SI"/>
    <s v="NO"/>
    <x v="0"/>
    <n v="54"/>
    <n v="0.10722552406069638"/>
    <s v="NO"/>
    <n v="0.85351377771094117"/>
    <s v="NO"/>
    <x v="3460"/>
    <n v="54"/>
    <s v="ASALARIADO"/>
    <s v="46-55"/>
    <s v="4"/>
  </r>
  <r>
    <n v="4724"/>
    <s v="MUJER"/>
    <n v="587429"/>
    <s v="ASALARIADO"/>
    <s v="SECTOR PRIVADO"/>
    <s v="SI"/>
    <s v="NO"/>
    <x v="0"/>
    <n v="43"/>
    <n v="-8.6451416905097014E-2"/>
    <s v="NO"/>
    <n v="7.7185146862428639E-2"/>
    <s v="NO"/>
    <x v="3461"/>
    <n v="43"/>
    <s v="ASALARIADO"/>
    <s v="36-45"/>
    <s v="3"/>
  </r>
  <r>
    <n v="4725"/>
    <s v="HOMBRE"/>
    <n v="297045"/>
    <s v="TRABAJADOR INDEPENDIENTE"/>
    <s v="SECTOR PRIVADO"/>
    <s v="SI"/>
    <s v="NO"/>
    <x v="0"/>
    <n v="45"/>
    <n v="-0.44454290183274864"/>
    <s v="NO"/>
    <n v="0.21833580701670366"/>
    <s v="NO"/>
    <x v="166"/>
    <n v="45"/>
    <s v="TRABAJADOR INDEPENDIENTE"/>
    <s v="36-45"/>
    <s v="1"/>
  </r>
  <r>
    <n v="4726"/>
    <s v="HOMBRE"/>
    <n v="600000"/>
    <s v="ASALARIADO"/>
    <s v="SECTOR PRIVADO"/>
    <s v="SI"/>
    <s v="SI"/>
    <x v="0"/>
    <n v="46"/>
    <n v="-7.0949295379718516E-2"/>
    <s v="NO"/>
    <n v="0.28891113709384114"/>
    <s v="NO"/>
    <x v="427"/>
    <n v="46"/>
    <s v="ASALARIADO"/>
    <s v="46-55"/>
    <s v="3"/>
  </r>
  <r>
    <n v="4727"/>
    <s v="HOMBRE"/>
    <n v="471303"/>
    <s v="ASALARIADO"/>
    <s v="SECTOR PUBLICO"/>
    <s v="SI"/>
    <s v="NO"/>
    <x v="1"/>
    <n v="56"/>
    <n v="-0.22965397551269409"/>
    <s v="NO"/>
    <n v="0.99466443786521619"/>
    <s v="NO"/>
    <x v="3462"/>
    <n v="56"/>
    <s v="ASALARIADO"/>
    <s v="56+"/>
    <s v="3"/>
  </r>
  <r>
    <n v="4728"/>
    <s v="HOMBRE"/>
    <n v="584267"/>
    <s v="ASALARIADO"/>
    <s v="SECTOR PRIVADO"/>
    <s v="SI"/>
    <s v="NO"/>
    <x v="0"/>
    <n v="34"/>
    <n v="-9.0350685719292126E-2"/>
    <s v="NO"/>
    <n v="-0.55799282383180893"/>
    <s v="NO"/>
    <x v="690"/>
    <n v="34"/>
    <s v="ASALARIADO"/>
    <s v="26-35"/>
    <s v="3"/>
  </r>
  <r>
    <n v="4729"/>
    <s v="MUJER"/>
    <n v="455696"/>
    <s v="ASALARIADO"/>
    <s v="SECTOR PUBLICO"/>
    <s v="SI"/>
    <s v="NO"/>
    <x v="0"/>
    <n v="35"/>
    <n v="-0.24889998701906449"/>
    <s v="NO"/>
    <n v="-0.48741749375467142"/>
    <s v="NO"/>
    <x v="3463"/>
    <n v="35"/>
    <s v="ASALARIADO"/>
    <s v="26-35"/>
    <s v="3"/>
  </r>
  <r>
    <n v="4730"/>
    <s v="HOMBRE"/>
    <n v="508567.57"/>
    <s v="ASALARIADO"/>
    <s v="SECTOR PRIVADO"/>
    <s v="SI"/>
    <s v="NO"/>
    <x v="0"/>
    <n v="28"/>
    <n v="-0.1837005992712675"/>
    <s v="NO"/>
    <n v="-0.98144480429463388"/>
    <s v="NO"/>
    <x v="3464"/>
    <n v="28"/>
    <s v="ASALARIADO"/>
    <s v="26-35"/>
    <s v="3"/>
  </r>
  <r>
    <n v="4731"/>
    <s v="HOMBRE"/>
    <n v="780062.6"/>
    <s v="ASALARIADO"/>
    <s v="SECTOR PRIVADO"/>
    <s v="SI"/>
    <s v="NO"/>
    <x v="0"/>
    <n v="41"/>
    <n v="0.15109766248963294"/>
    <s v="NO"/>
    <n v="-6.3965513291846368E-2"/>
    <s v="NO"/>
    <x v="3465"/>
    <n v="41"/>
    <s v="ASALARIADO"/>
    <s v="36-45"/>
    <s v="4"/>
  </r>
  <r>
    <n v="4732"/>
    <s v="MUJER"/>
    <n v="299152"/>
    <s v="ASALARIADO"/>
    <s v="SECTOR PUBLICO"/>
    <s v="SI"/>
    <s v="NO"/>
    <x v="0"/>
    <n v="48"/>
    <n v="-0.44194462245529481"/>
    <s v="NO"/>
    <n v="0.43006179724811616"/>
    <s v="NO"/>
    <x v="1230"/>
    <n v="48"/>
    <s v="ASALARIADO"/>
    <s v="46-55"/>
    <s v="1"/>
  </r>
  <r>
    <n v="4733"/>
    <s v="HOMBRE"/>
    <n v="83752.679999999993"/>
    <s v="ASALARIADO"/>
    <s v="SECTOR PRIVADO"/>
    <s v="SI"/>
    <s v="SI"/>
    <x v="0"/>
    <n v="33"/>
    <n v="-0.70756759875979658"/>
    <s v="NO"/>
    <n v="-0.62856815390894638"/>
    <s v="NO"/>
    <x v="3466"/>
    <n v="33"/>
    <s v="ASALARIADO"/>
    <s v="26-35"/>
    <s v="1"/>
  </r>
  <r>
    <n v="4734"/>
    <s v="MUJER"/>
    <n v="566297"/>
    <s v="TRABAJADOR INDEPENDIENTE"/>
    <s v="SECTOR PRIVADO"/>
    <s v="SI"/>
    <s v="SI"/>
    <x v="0"/>
    <n v="59"/>
    <n v="-0.11251066693089436"/>
    <s v="NO"/>
    <n v="1.2063904280966287"/>
    <s v="NO"/>
    <x v="1513"/>
    <n v="59"/>
    <s v="TRABAJADOR INDEPENDIENTE"/>
    <s v="56+"/>
    <s v="3"/>
  </r>
  <r>
    <n v="4735"/>
    <s v="HOMBRE"/>
    <n v="515703.75"/>
    <s v="ASALARIADO"/>
    <s v="SECTOR PUBLICO"/>
    <s v="SI"/>
    <s v="NO"/>
    <x v="0"/>
    <n v="49"/>
    <n v="-0.17490050941469482"/>
    <s v="NO"/>
    <n v="0.50063712732525367"/>
    <s v="NO"/>
    <x v="3467"/>
    <n v="49"/>
    <s v="ASALARIADO"/>
    <s v="46-55"/>
    <s v="3"/>
  </r>
  <r>
    <n v="4736"/>
    <s v="HOMBRE"/>
    <n v="666888.57999999996"/>
    <s v="ASALARIADO"/>
    <s v="SECTOR PRIVADO"/>
    <s v="SI"/>
    <s v="NO"/>
    <x v="0"/>
    <n v="57"/>
    <n v="1.1535383310918726E-2"/>
    <s v="NO"/>
    <n v="1.0652397679423538"/>
    <s v="NO"/>
    <x v="3468"/>
    <n v="57"/>
    <s v="ASALARIADO"/>
    <s v="56+"/>
    <s v="3"/>
  </r>
  <r>
    <n v="4737"/>
    <s v="MUJER"/>
    <n v="597692"/>
    <s v="ASALARIADO"/>
    <s v="SECTOR PRIVADO"/>
    <s v="SI"/>
    <s v="NO"/>
    <x v="0"/>
    <n v="40"/>
    <n v="-7.379544099109181E-2"/>
    <s v="NO"/>
    <n v="-0.13454084336898386"/>
    <s v="NO"/>
    <x v="3469"/>
    <n v="40"/>
    <s v="ASALARIADO"/>
    <s v="36-45"/>
    <s v="3"/>
  </r>
  <r>
    <n v="4738"/>
    <s v="HOMBRE"/>
    <n v="377274.53"/>
    <s v="ASALARIADO"/>
    <s v="SECTOR PRIVADO"/>
    <s v="SI"/>
    <s v="SI"/>
    <x v="0"/>
    <n v="21"/>
    <n v="-0.3456066259609803"/>
    <s v="NO"/>
    <n v="-1.4754721148345964"/>
    <s v="NO"/>
    <x v="3470"/>
    <n v="21"/>
    <s v="ASALARIADO"/>
    <s v="18-25"/>
    <s v="2"/>
  </r>
  <r>
    <n v="4739"/>
    <s v="HOMBRE"/>
    <n v="426954"/>
    <s v="ASALARIADO"/>
    <s v="SECTOR PUBLICO"/>
    <s v="SI"/>
    <s v="NO"/>
    <x v="0"/>
    <n v="27"/>
    <n v="-0.28434362530419921"/>
    <s v="NO"/>
    <n v="-1.0520201343717714"/>
    <s v="NO"/>
    <x v="3471"/>
    <n v="27"/>
    <s v="ASALARIADO"/>
    <s v="26-35"/>
    <s v="3"/>
  </r>
  <r>
    <n v="4740"/>
    <s v="HOMBRE"/>
    <n v="406273.76"/>
    <s v="ASALARIADO"/>
    <s v="SECTOR PRIVADO"/>
    <s v="SI"/>
    <s v="NO"/>
    <x v="0"/>
    <n v="30"/>
    <n v="-0.30984578055469586"/>
    <s v="NO"/>
    <n v="-0.84029414414035897"/>
    <s v="NO"/>
    <x v="3472"/>
    <n v="30"/>
    <s v="ASALARIADO"/>
    <s v="26-35"/>
    <s v="2"/>
  </r>
  <r>
    <n v="4741"/>
    <s v="MUJER"/>
    <n v="278030"/>
    <s v="ASEGURADO VOLUNTARIO"/>
    <s v="SECTOR PRIVADO"/>
    <s v="SI"/>
    <s v="NO"/>
    <x v="0"/>
    <n v="34"/>
    <n v="-0.46799154082766331"/>
    <s v="NO"/>
    <n v="-0.55799282383180893"/>
    <s v="NO"/>
    <x v="20"/>
    <n v="34"/>
    <s v="ASEGURADO VOLUNTARIO"/>
    <s v="26-35"/>
    <s v="1"/>
  </r>
  <r>
    <n v="4742"/>
    <s v="HOMBRE"/>
    <n v="478916.7"/>
    <s v="ASALARIADO"/>
    <s v="SECTOR PRIVADO"/>
    <s v="SI"/>
    <s v="SI"/>
    <x v="0"/>
    <n v="48"/>
    <n v="-0.22026502454158803"/>
    <s v="NO"/>
    <n v="0.43006179724811616"/>
    <s v="NO"/>
    <x v="3473"/>
    <n v="48"/>
    <s v="ASALARIADO"/>
    <s v="46-55"/>
    <s v="3"/>
  </r>
  <r>
    <n v="4743"/>
    <s v="HOMBRE"/>
    <n v="713217"/>
    <s v="ASALARIADO"/>
    <s v="SECTOR PUBLICO"/>
    <s v="SI"/>
    <s v="NO"/>
    <x v="0"/>
    <n v="32"/>
    <n v="6.8665985245432784E-2"/>
    <s v="NO"/>
    <n v="-0.69914348398608395"/>
    <s v="NO"/>
    <x v="3474"/>
    <n v="32"/>
    <s v="ASALARIADO"/>
    <s v="26-35"/>
    <s v="4"/>
  </r>
  <r>
    <n v="4744"/>
    <s v="HOMBRE"/>
    <n v="380000"/>
    <s v="ASALARIADO"/>
    <s v="SECTOR PRIVADO"/>
    <s v="SI"/>
    <s v="NO"/>
    <x v="1"/>
    <n v="22"/>
    <n v="-0.34224567081391377"/>
    <s v="NO"/>
    <n v="-1.4048967847574589"/>
    <s v="NO"/>
    <x v="881"/>
    <n v="22"/>
    <s v="ASALARIADO"/>
    <s v="18-25"/>
    <s v="2"/>
  </r>
  <r>
    <n v="4745"/>
    <s v="HOMBRE"/>
    <n v="371789"/>
    <s v="TRABAJADOR INDEPENDIENTE"/>
    <s v="SECTOR PRIVADO"/>
    <s v="SI"/>
    <s v="NO"/>
    <x v="0"/>
    <n v="55"/>
    <n v="-0.35237119144432366"/>
    <s v="NO"/>
    <n v="0.92408910778807873"/>
    <s v="NO"/>
    <x v="3475"/>
    <n v="55"/>
    <s v="TRABAJADOR INDEPENDIENTE"/>
    <s v="46-55"/>
    <s v="2"/>
  </r>
  <r>
    <n v="4746"/>
    <s v="HOMBRE"/>
    <n v="409656.48"/>
    <s v="ASALARIADO"/>
    <s v="SECTOR PRIVADO"/>
    <s v="SI"/>
    <s v="SI"/>
    <x v="0"/>
    <n v="59"/>
    <n v="-0.30567432748601969"/>
    <s v="NO"/>
    <n v="1.2063904280966287"/>
    <s v="NO"/>
    <x v="3476"/>
    <n v="59"/>
    <s v="ASALARIADO"/>
    <s v="56+"/>
    <s v="3"/>
  </r>
  <r>
    <n v="4747"/>
    <s v="HOMBRE"/>
    <n v="297045"/>
    <s v="ASEGURADO VOLUNTARIO"/>
    <s v="SECTOR PRIVADO"/>
    <s v="SI"/>
    <s v="SI"/>
    <x v="0"/>
    <n v="27"/>
    <n v="-0.44454290183274864"/>
    <s v="NO"/>
    <n v="-1.0520201343717714"/>
    <s v="NO"/>
    <x v="166"/>
    <n v="27"/>
    <s v="ASEGURADO VOLUNTARIO"/>
    <s v="26-35"/>
    <s v="1"/>
  </r>
  <r>
    <n v="4748"/>
    <s v="HOMBRE"/>
    <n v="554879.49"/>
    <s v="ASALARIADO"/>
    <s v="SECTOR PRIVADO"/>
    <s v="SI"/>
    <s v="NO"/>
    <x v="0"/>
    <n v="30"/>
    <n v="-0.12659034456491108"/>
    <s v="NO"/>
    <n v="-0.84029414414035897"/>
    <s v="NO"/>
    <x v="3477"/>
    <n v="30"/>
    <s v="ASALARIADO"/>
    <s v="26-35"/>
    <s v="3"/>
  </r>
  <r>
    <n v="4749"/>
    <s v="MUJER"/>
    <n v="686166"/>
    <s v="TRABAJADOR INDEPENDIENTE"/>
    <s v="SECTOR PRIVADO"/>
    <s v="SI"/>
    <s v="NO"/>
    <x v="0"/>
    <n v="37"/>
    <n v="3.5307629555112706E-2"/>
    <s v="NO"/>
    <n v="-0.3462668336003964"/>
    <s v="NO"/>
    <x v="3478"/>
    <n v="37"/>
    <s v="TRABAJADOR INDEPENDIENTE"/>
    <s v="36-45"/>
    <s v="3"/>
  </r>
  <r>
    <n v="4750"/>
    <s v="MUJER"/>
    <n v="919460.32"/>
    <s v="ASALARIADO"/>
    <s v="SECTOR PUBLICO"/>
    <s v="SI"/>
    <s v="NO"/>
    <x v="0"/>
    <n v="57"/>
    <n v="0.3229980996705003"/>
    <s v="NO"/>
    <n v="1.0652397679423538"/>
    <s v="NO"/>
    <x v="3479"/>
    <n v="57"/>
    <s v="ASALARIADO"/>
    <s v="56+"/>
    <s v="4"/>
  </r>
  <r>
    <n v="4751"/>
    <s v="HOMBRE"/>
    <n v="426614.9"/>
    <s v="ASALARIADO"/>
    <s v="SECTOR PRIVADO"/>
    <s v="SI"/>
    <s v="NO"/>
    <x v="0"/>
    <n v="33"/>
    <n v="-0.28476179167197074"/>
    <s v="NO"/>
    <n v="-0.62856815390894638"/>
    <s v="NO"/>
    <x v="3480"/>
    <n v="33"/>
    <s v="ASALARIADO"/>
    <s v="26-35"/>
    <s v="3"/>
  </r>
  <r>
    <n v="4752"/>
    <s v="MUJER"/>
    <n v="297046"/>
    <s v="ASEGURADO VOLUNTARIO"/>
    <s v="SECTOR PRIVADO"/>
    <s v="SI"/>
    <s v="NO"/>
    <x v="0"/>
    <n v="47"/>
    <n v="-0.44454166866740574"/>
    <s v="NO"/>
    <n v="0.35948646717097865"/>
    <s v="NO"/>
    <x v="31"/>
    <n v="47"/>
    <s v="ASEGURADO VOLUNTARIO"/>
    <s v="46-55"/>
    <s v="1"/>
  </r>
  <r>
    <n v="4753"/>
    <s v="HOMBRE"/>
    <n v="54143"/>
    <s v="ASALARIADO"/>
    <s v="SECTOR PRIVADO"/>
    <s v="SI"/>
    <s v="NO"/>
    <x v="0"/>
    <n v="28"/>
    <n v="-0.74408122994964365"/>
    <s v="NO"/>
    <n v="-0.98144480429463388"/>
    <s v="NO"/>
    <x v="3481"/>
    <n v="28"/>
    <s v="ASALARIADO"/>
    <s v="26-35"/>
    <s v="1"/>
  </r>
  <r>
    <n v="4754"/>
    <s v="HOMBRE"/>
    <n v="289033.15000000002"/>
    <s v="ASALARIADO"/>
    <s v="SECTOR PRIVADO"/>
    <s v="SI"/>
    <s v="SI"/>
    <x v="0"/>
    <n v="21"/>
    <n v="-0.45442283758512342"/>
    <s v="NO"/>
    <n v="-1.4754721148345964"/>
    <s v="NO"/>
    <x v="3482"/>
    <n v="21"/>
    <s v="ASALARIADO"/>
    <s v="18-25"/>
    <s v="1"/>
  </r>
  <r>
    <n v="4755"/>
    <s v="HOMBRE"/>
    <n v="485785"/>
    <s v="ASALARIADO"/>
    <s v="SECTOR PRIVADO"/>
    <s v="SI"/>
    <s v="NO"/>
    <x v="1"/>
    <n v="28"/>
    <n v="-0.21179527501706677"/>
    <s v="NO"/>
    <n v="-0.98144480429463388"/>
    <s v="NO"/>
    <x v="3483"/>
    <n v="28"/>
    <s v="ASALARIADO"/>
    <s v="26-35"/>
    <s v="3"/>
  </r>
  <r>
    <n v="4756"/>
    <s v="HOMBRE"/>
    <n v="349627.57"/>
    <s v="ASALARIADO"/>
    <s v="SECTOR PRIVADO"/>
    <s v="SI"/>
    <s v="NO"/>
    <x v="0"/>
    <n v="21"/>
    <n v="-0.37969989886904476"/>
    <s v="NO"/>
    <n v="-1.4754721148345964"/>
    <s v="NO"/>
    <x v="3484"/>
    <n v="21"/>
    <s v="ASALARIADO"/>
    <s v="18-25"/>
    <s v="2"/>
  </r>
  <r>
    <n v="4757"/>
    <s v="MUJER"/>
    <n v="173160"/>
    <s v="ASALARIADO"/>
    <s v="SECTOR PRIVADO"/>
    <s v="SI"/>
    <s v="NO"/>
    <x v="0"/>
    <n v="35"/>
    <n v="-0.59731359033577269"/>
    <s v="NO"/>
    <n v="-0.48741749375467142"/>
    <s v="NO"/>
    <x v="3485"/>
    <n v="35"/>
    <s v="ASALARIADO"/>
    <s v="26-35"/>
    <s v="1"/>
  </r>
  <r>
    <n v="4758"/>
    <s v="MUJER"/>
    <n v="40000"/>
    <s v="ASALARIADO"/>
    <s v="SECTOR PRIVADO"/>
    <s v="SI"/>
    <s v="SI"/>
    <x v="0"/>
    <n v="58"/>
    <n v="-0.7615218873940337"/>
    <s v="NO"/>
    <n v="1.1358150980194912"/>
    <s v="NO"/>
    <x v="2576"/>
    <n v="58"/>
    <s v="ASALARIADO"/>
    <s v="56+"/>
    <s v="1"/>
  </r>
  <r>
    <n v="4759"/>
    <s v="HOMBRE"/>
    <n v="904989"/>
    <s v="ASALARIADO"/>
    <s v="SECTOR PUBLICO"/>
    <s v="SI"/>
    <s v="NO"/>
    <x v="0"/>
    <n v="39"/>
    <n v="0.30515256938073504"/>
    <s v="NO"/>
    <n v="-0.20511617344612137"/>
    <s v="NO"/>
    <x v="3486"/>
    <n v="39"/>
    <s v="ASALARIADO"/>
    <s v="36-45"/>
    <s v="4"/>
  </r>
  <r>
    <n v="4760"/>
    <s v="HOMBRE"/>
    <n v="648302.5"/>
    <s v="ASALARIADO"/>
    <s v="SECTOR PUBLICO"/>
    <s v="SI"/>
    <s v="NO"/>
    <x v="0"/>
    <n v="59"/>
    <n v="-1.1384326405126623E-2"/>
    <s v="NO"/>
    <n v="1.2063904280966287"/>
    <s v="NO"/>
    <x v="3487"/>
    <n v="59"/>
    <s v="ASALARIADO"/>
    <s v="56+"/>
    <s v="3"/>
  </r>
  <r>
    <n v="4761"/>
    <s v="HOMBRE"/>
    <n v="278030"/>
    <s v="CONVENIOS ESPECIALES DE TRABAJADORES INDEPENDIENTES"/>
    <s v="SECTOR PRIVADO"/>
    <s v="SI"/>
    <s v="NO"/>
    <x v="0"/>
    <n v="55"/>
    <n v="-0.46799154082766331"/>
    <s v="NO"/>
    <n v="0.92408910778807873"/>
    <s v="NO"/>
    <x v="20"/>
    <n v="55"/>
    <s v="CONVENIOS ESPECIALES DE TRABAJADORES INDEPENDIENTES"/>
    <s v="46-55"/>
    <s v="1"/>
  </r>
  <r>
    <n v="4762"/>
    <s v="MUJER"/>
    <n v="639148"/>
    <s v="TRABAJADOR INDEPENDIENTE"/>
    <s v="SECTOR PRIVADO"/>
    <s v="SI"/>
    <s v="NO"/>
    <x v="1"/>
    <n v="73"/>
    <n v="-2.2673338536546354E-2"/>
    <s v="NO"/>
    <n v="2.1944450491765539"/>
    <s v="ATIPICO"/>
    <x v="191"/>
    <n v="73"/>
    <s v="TRABAJADOR INDEPENDIENTE"/>
    <s v="56+"/>
    <s v="3"/>
  </r>
  <r>
    <n v="4763"/>
    <s v="HOMBRE"/>
    <n v="488672.53"/>
    <s v="ASALARIADO"/>
    <s v="SECTOR PRIVADO"/>
    <s v="SI"/>
    <s v="NO"/>
    <x v="0"/>
    <n v="34"/>
    <n v="-0.20823447309453263"/>
    <s v="NO"/>
    <n v="-0.55799282383180893"/>
    <s v="NO"/>
    <x v="3488"/>
    <n v="34"/>
    <s v="ASALARIADO"/>
    <s v="26-35"/>
    <s v="3"/>
  </r>
  <r>
    <n v="4764"/>
    <s v="HOMBRE"/>
    <n v="278030"/>
    <s v="CONVENIOS ESPECIALES DE TRABAJADORES INDEPENDIENTES"/>
    <s v="SECTOR PRIVADO"/>
    <s v="SI"/>
    <s v="NO"/>
    <x v="1"/>
    <n v="49"/>
    <n v="-0.46799154082766331"/>
    <s v="NO"/>
    <n v="0.50063712732525367"/>
    <s v="NO"/>
    <x v="20"/>
    <n v="49"/>
    <s v="CONVENIOS ESPECIALES DE TRABAJADORES INDEPENDIENTES"/>
    <s v="46-55"/>
    <s v="1"/>
  </r>
  <r>
    <n v="4765"/>
    <s v="MUJER"/>
    <n v="700000"/>
    <s v="ASALARIADO"/>
    <s v="SECTOR PRIVADO"/>
    <s v="SI"/>
    <s v="NO"/>
    <x v="0"/>
    <n v="32"/>
    <n v="5.2367238908552056E-2"/>
    <s v="NO"/>
    <n v="-0.69914348398608395"/>
    <s v="NO"/>
    <x v="898"/>
    <n v="32"/>
    <s v="ASALARIADO"/>
    <s v="26-35"/>
    <s v="3"/>
  </r>
  <r>
    <n v="4766"/>
    <s v="MUJER"/>
    <n v="1214806"/>
    <s v="ASALARIADO"/>
    <s v="SECTOR PUBLICO"/>
    <s v="SI"/>
    <s v="NO"/>
    <x v="0"/>
    <n v="32"/>
    <n v="0.68720815641662625"/>
    <s v="NO"/>
    <n v="-0.69914348398608395"/>
    <s v="NO"/>
    <x v="3489"/>
    <n v="32"/>
    <s v="ASALARIADO"/>
    <s v="26-35"/>
    <s v="4"/>
  </r>
  <r>
    <n v="4767"/>
    <s v="MUJER"/>
    <n v="299784"/>
    <s v="TRABAJADOR INDEPENDIENTE"/>
    <s v="SECTOR PRIVADO"/>
    <s v="SI"/>
    <s v="SI"/>
    <x v="1"/>
    <n v="32"/>
    <n v="-0.4411652619585929"/>
    <s v="NO"/>
    <n v="-0.69914348398608395"/>
    <s v="NO"/>
    <x v="685"/>
    <n v="32"/>
    <s v="TRABAJADOR INDEPENDIENTE"/>
    <s v="26-35"/>
    <s v="1"/>
  </r>
  <r>
    <n v="4768"/>
    <s v="MUJER"/>
    <n v="1590894.7"/>
    <s v="ASALARIADO"/>
    <s v="SECTOR PUBLICO"/>
    <s v="SI"/>
    <s v="NO"/>
    <x v="0"/>
    <n v="44"/>
    <n v="1.1509877071064374"/>
    <s v="NO"/>
    <n v="0.14776047693956615"/>
    <s v="NO"/>
    <x v="3490"/>
    <n v="44"/>
    <s v="ASALARIADO"/>
    <s v="36-45"/>
    <s v="4"/>
  </r>
  <r>
    <n v="4769"/>
    <s v="HOMBRE"/>
    <n v="259227"/>
    <s v="ASALARIADO"/>
    <s v="SECTOR PRIVADO"/>
    <s v="SI"/>
    <s v="NO"/>
    <x v="0"/>
    <n v="31"/>
    <n v="-0.49117874876988682"/>
    <s v="NO"/>
    <n v="-0.7697188140632214"/>
    <s v="NO"/>
    <x v="3491"/>
    <n v="31"/>
    <s v="ASALARIADO"/>
    <s v="26-35"/>
    <s v="1"/>
  </r>
  <r>
    <n v="4770"/>
    <s v="MUJER"/>
    <n v="756936.6"/>
    <s v="ASALARIADO"/>
    <s v="SECTOR PUBLICO"/>
    <s v="SI"/>
    <s v="NO"/>
    <x v="0"/>
    <n v="48"/>
    <n v="0.12257948077012749"/>
    <s v="NO"/>
    <n v="0.43006179724811616"/>
    <s v="NO"/>
    <x v="3492"/>
    <n v="48"/>
    <s v="ASALARIADO"/>
    <s v="46-55"/>
    <s v="4"/>
  </r>
  <r>
    <n v="4771"/>
    <s v="HOMBRE"/>
    <n v="1744589.38"/>
    <s v="ASALARIADO"/>
    <s v="SECTOR PUBLICO"/>
    <s v="SI"/>
    <s v="NO"/>
    <x v="0"/>
    <n v="35"/>
    <n v="1.3405186598678849"/>
    <s v="NO"/>
    <n v="-0.48741749375467142"/>
    <s v="NO"/>
    <x v="3493"/>
    <n v="35"/>
    <s v="ASALARIADO"/>
    <s v="26-35"/>
    <s v="4"/>
  </r>
  <r>
    <n v="4772"/>
    <s v="HOMBRE"/>
    <n v="288287"/>
    <s v="ASALARIADO"/>
    <s v="SECTOR PRIVADO"/>
    <s v="SI"/>
    <s v="NO"/>
    <x v="0"/>
    <n v="21"/>
    <n v="-0.45534296390571538"/>
    <s v="NO"/>
    <n v="-1.4754721148345964"/>
    <s v="NO"/>
    <x v="3494"/>
    <n v="21"/>
    <s v="ASALARIADO"/>
    <s v="18-25"/>
    <s v="1"/>
  </r>
  <r>
    <n v="4773"/>
    <s v="HOMBRE"/>
    <n v="278031"/>
    <s v="ASEGURADO VOLUNTARIO"/>
    <s v="SECTOR PRIVADO"/>
    <s v="SI"/>
    <s v="NO"/>
    <x v="0"/>
    <n v="39"/>
    <n v="-0.46799030766232042"/>
    <s v="NO"/>
    <n v="-0.20511617344612137"/>
    <s v="NO"/>
    <x v="980"/>
    <n v="39"/>
    <s v="ASEGURADO VOLUNTARIO"/>
    <s v="36-45"/>
    <s v="1"/>
  </r>
  <r>
    <n v="4774"/>
    <s v="MUJER"/>
    <n v="297046"/>
    <s v="TRABAJADOR INDEPENDIENTE"/>
    <s v="SECTOR PRIVADO"/>
    <s v="SI"/>
    <s v="NO"/>
    <x v="1"/>
    <n v="24"/>
    <n v="-0.44454166866740574"/>
    <s v="NO"/>
    <n v="-1.263746124603184"/>
    <s v="NO"/>
    <x v="31"/>
    <n v="24"/>
    <s v="TRABAJADOR INDEPENDIENTE"/>
    <s v="18-25"/>
    <s v="1"/>
  </r>
  <r>
    <n v="4775"/>
    <s v="MUJER"/>
    <n v="334110"/>
    <s v="ASALARIADO"/>
    <s v="SECTOR PRIVADO"/>
    <s v="SI"/>
    <s v="NO"/>
    <x v="1"/>
    <n v="31"/>
    <n v="-0.39883562839880116"/>
    <s v="NO"/>
    <n v="-0.7697188140632214"/>
    <s v="NO"/>
    <x v="3495"/>
    <n v="31"/>
    <s v="ASALARIADO"/>
    <s v="26-35"/>
    <s v="2"/>
  </r>
  <r>
    <n v="4776"/>
    <s v="HOMBRE"/>
    <n v="121288.4"/>
    <s v="ASALARIADO"/>
    <s v="SECTOR PRIVADO"/>
    <s v="SI"/>
    <s v="SI"/>
    <x v="0"/>
    <n v="28"/>
    <n v="-0.66127984973564713"/>
    <s v="NO"/>
    <n v="-0.98144480429463388"/>
    <s v="NO"/>
    <x v="3496"/>
    <n v="28"/>
    <s v="ASALARIADO"/>
    <s v="26-35"/>
    <s v="1"/>
  </r>
  <r>
    <n v="4777"/>
    <s v="HOMBRE"/>
    <n v="617386"/>
    <s v="TRABAJADOR INDEPENDIENTE"/>
    <s v="SECTOR PRIVADO"/>
    <s v="SI"/>
    <s v="NO"/>
    <x v="0"/>
    <n v="40"/>
    <n v="-4.9509482728359797E-2"/>
    <s v="NO"/>
    <n v="-0.13454084336898386"/>
    <s v="NO"/>
    <x v="3497"/>
    <n v="40"/>
    <s v="TRABAJADOR INDEPENDIENTE"/>
    <s v="36-45"/>
    <s v="3"/>
  </r>
  <r>
    <n v="4778"/>
    <s v="HOMBRE"/>
    <n v="50000"/>
    <s v="ASALARIADO"/>
    <s v="SECTOR PRIVADO"/>
    <s v="SI"/>
    <s v="SI"/>
    <x v="1"/>
    <n v="41"/>
    <n v="-0.74919023396520668"/>
    <s v="NO"/>
    <n v="-6.3965513291846368E-2"/>
    <s v="NO"/>
    <x v="1402"/>
    <n v="41"/>
    <s v="ASALARIADO"/>
    <s v="36-45"/>
    <s v="1"/>
  </r>
  <r>
    <n v="4779"/>
    <s v="MUJER"/>
    <n v="179772.13"/>
    <s v="ASALARIADO"/>
    <s v="SECTOR PRIVADO"/>
    <s v="SI"/>
    <s v="NO"/>
    <x v="0"/>
    <n v="23"/>
    <n v="-0.58915974077713762"/>
    <s v="NO"/>
    <n v="-1.3343214546803215"/>
    <s v="NO"/>
    <x v="3498"/>
    <n v="23"/>
    <s v="ASALARIADO"/>
    <s v="18-25"/>
    <s v="1"/>
  </r>
  <r>
    <n v="4780"/>
    <s v="MUJER"/>
    <n v="1602859"/>
    <s v="ASALARIADO"/>
    <s v="SECTOR PUBLICO"/>
    <s v="SI"/>
    <s v="NO"/>
    <x v="1"/>
    <n v="36"/>
    <n v="1.165741667218289"/>
    <s v="NO"/>
    <n v="-0.41684216367753391"/>
    <s v="NO"/>
    <x v="3499"/>
    <n v="36"/>
    <s v="ASALARIADO"/>
    <s v="36-45"/>
    <s v="4"/>
  </r>
  <r>
    <n v="4781"/>
    <s v="MUJER"/>
    <n v="410351"/>
    <s v="TRABAJADOR INDEPENDIENTE"/>
    <s v="SECTOR PRIVADO"/>
    <s v="SI"/>
    <s v="SI"/>
    <x v="0"/>
    <n v="54"/>
    <n v="-0.30481786949208078"/>
    <s v="NO"/>
    <n v="0.85351377771094117"/>
    <s v="NO"/>
    <x v="3500"/>
    <n v="54"/>
    <s v="TRABAJADOR INDEPENDIENTE"/>
    <s v="46-55"/>
    <s v="3"/>
  </r>
  <r>
    <n v="4782"/>
    <s v="HOMBRE"/>
    <n v="339953"/>
    <s v="ASALARIADO"/>
    <s v="SECTOR PRIVADO"/>
    <s v="SI"/>
    <s v="NO"/>
    <x v="0"/>
    <n v="33"/>
    <n v="-0.39163024330033752"/>
    <s v="NO"/>
    <n v="-0.62856815390894638"/>
    <s v="NO"/>
    <x v="3501"/>
    <n v="33"/>
    <s v="ASALARIADO"/>
    <s v="26-35"/>
    <s v="2"/>
  </r>
  <r>
    <n v="4783"/>
    <s v="HOMBRE"/>
    <n v="753198"/>
    <s v="ASALARIADO"/>
    <s v="SECTOR PUBLICO"/>
    <s v="SI"/>
    <s v="NO"/>
    <x v="0"/>
    <n v="51"/>
    <n v="0.11796916881922624"/>
    <s v="NO"/>
    <n v="0.64178778747952869"/>
    <s v="NO"/>
    <x v="3502"/>
    <n v="51"/>
    <s v="ASALARIADO"/>
    <s v="46-55"/>
    <s v="4"/>
  </r>
  <r>
    <n v="4784"/>
    <s v="HOMBRE"/>
    <n v="697743.71"/>
    <s v="ASALARIADO"/>
    <s v="SECTOR PRIVADO"/>
    <s v="SI"/>
    <s v="SI"/>
    <x v="0"/>
    <n v="29"/>
    <n v="4.958486027705919E-2"/>
    <s v="NO"/>
    <n v="-0.91086947421749642"/>
    <s v="NO"/>
    <x v="3503"/>
    <n v="29"/>
    <s v="ASALARIADO"/>
    <s v="26-35"/>
    <s v="3"/>
  </r>
  <r>
    <n v="4785"/>
    <s v="MUJER"/>
    <n v="445739.84"/>
    <s v="ASALARIADO"/>
    <s v="SECTOR PRIVADO"/>
    <s v="SI"/>
    <s v="NO"/>
    <x v="0"/>
    <n v="29"/>
    <n v="-0.26117757847925954"/>
    <s v="NO"/>
    <n v="-0.91086947421749642"/>
    <s v="NO"/>
    <x v="3504"/>
    <n v="29"/>
    <s v="ASALARIADO"/>
    <s v="26-35"/>
    <s v="3"/>
  </r>
  <r>
    <n v="4786"/>
    <s v="MUJER"/>
    <n v="660555.53"/>
    <s v="ASALARIADO"/>
    <s v="SECTOR PRIVADO"/>
    <s v="SI"/>
    <s v="NO"/>
    <x v="0"/>
    <n v="20"/>
    <n v="3.7256855361754923E-3"/>
    <s v="NO"/>
    <n v="-1.5460474449117341"/>
    <s v="NO"/>
    <x v="3505"/>
    <n v="20"/>
    <s v="ASALARIADO"/>
    <s v="18-25"/>
    <s v="3"/>
  </r>
  <r>
    <n v="4787"/>
    <s v="MUJER"/>
    <n v="278030"/>
    <s v="CONVENIOS ESPECIALES DE TRABAJADORES INDEPENDIENTES"/>
    <s v="SECTOR PRIVADO"/>
    <s v="SI"/>
    <s v="NO"/>
    <x v="0"/>
    <n v="60"/>
    <n v="-0.46799154082766331"/>
    <s v="NO"/>
    <n v="1.2769657581737661"/>
    <s v="NO"/>
    <x v="20"/>
    <n v="60"/>
    <s v="CONVENIOS ESPECIALES DE TRABAJADORES INDEPENDIENTES"/>
    <s v="56+"/>
    <s v="1"/>
  </r>
  <r>
    <n v="4788"/>
    <s v="HOMBRE"/>
    <n v="666625.48"/>
    <s v="ASALARIADO"/>
    <s v="SECTOR PUBLICO"/>
    <s v="SI"/>
    <s v="NO"/>
    <x v="0"/>
    <n v="37"/>
    <n v="1.1210937509206315E-2"/>
    <s v="NO"/>
    <n v="-0.3462668336003964"/>
    <s v="NO"/>
    <x v="3506"/>
    <n v="37"/>
    <s v="ASALARIADO"/>
    <s v="36-45"/>
    <s v="3"/>
  </r>
  <r>
    <n v="4789"/>
    <s v="HOMBRE"/>
    <n v="1024313.1"/>
    <s v="ASALARIADO"/>
    <s v="SECTOR PRIVADO"/>
    <s v="SI"/>
    <s v="NO"/>
    <x v="0"/>
    <n v="26"/>
    <n v="0.45229891407140527"/>
    <s v="NO"/>
    <n v="-1.1225954644489089"/>
    <s v="NO"/>
    <x v="3507"/>
    <n v="26"/>
    <s v="ASALARIADO"/>
    <s v="26-35"/>
    <s v="4"/>
  </r>
  <r>
    <n v="4790"/>
    <s v="HOMBRE"/>
    <n v="375000"/>
    <s v="ASALARIADO"/>
    <s v="SECTOR PRIVADO"/>
    <s v="SI"/>
    <s v="NO"/>
    <x v="0"/>
    <n v="60"/>
    <n v="-0.34841149752832734"/>
    <s v="NO"/>
    <n v="1.2769657581737661"/>
    <s v="NO"/>
    <x v="159"/>
    <n v="60"/>
    <s v="ASALARIADO"/>
    <s v="56+"/>
    <s v="2"/>
  </r>
  <r>
    <n v="4791"/>
    <s v="HOMBRE"/>
    <n v="445567"/>
    <s v="ASEGURADO VOLUNTARIO"/>
    <s v="SECTOR PRIVADO"/>
    <s v="SI"/>
    <s v="NO"/>
    <x v="0"/>
    <n v="54"/>
    <n v="-0.26139071877712344"/>
    <s v="NO"/>
    <n v="0.85351377771094117"/>
    <s v="NO"/>
    <x v="314"/>
    <n v="54"/>
    <s v="ASEGURADO VOLUNTARIO"/>
    <s v="46-55"/>
    <s v="3"/>
  </r>
  <r>
    <n v="4792"/>
    <s v="HOMBRE"/>
    <n v="297139"/>
    <s v="ASEGURADO VOLUNTARIO"/>
    <s v="SECTOR PRIVADO"/>
    <s v="SI"/>
    <s v="NO"/>
    <x v="0"/>
    <n v="56"/>
    <n v="-0.44442698429051769"/>
    <s v="NO"/>
    <n v="0.99466443786521619"/>
    <s v="NO"/>
    <x v="929"/>
    <n v="56"/>
    <s v="ASEGURADO VOLUNTARIO"/>
    <s v="56+"/>
    <s v="1"/>
  </r>
  <r>
    <n v="4793"/>
    <s v="HOMBRE"/>
    <n v="2250000"/>
    <s v="ASALARIADO"/>
    <s v="SECTOR PRIVADO"/>
    <s v="SI"/>
    <s v="NO"/>
    <x v="0"/>
    <n v="54"/>
    <n v="1.9637735203767459"/>
    <s v="ATIPICO"/>
    <n v="0.85351377771094117"/>
    <s v="NO"/>
    <x v="3508"/>
    <n v="54"/>
    <s v="ASALARIADO"/>
    <s v="46-55"/>
    <s v="4"/>
  </r>
  <r>
    <n v="4794"/>
    <s v="HOMBRE"/>
    <n v="534619.65"/>
    <s v="ASALARIADO"/>
    <s v="SECTOR PRIVADO"/>
    <s v="SI"/>
    <s v="NO"/>
    <x v="0"/>
    <n v="25"/>
    <n v="-0.1515740771052598"/>
    <s v="NO"/>
    <n v="-1.1931707945260464"/>
    <s v="NO"/>
    <x v="3509"/>
    <n v="25"/>
    <s v="ASALARIADO"/>
    <s v="18-25"/>
    <s v="3"/>
  </r>
  <r>
    <n v="4795"/>
    <s v="HOMBRE"/>
    <n v="408532"/>
    <s v="ASALARIADO"/>
    <s v="SECTOR PRIVADO"/>
    <s v="SI"/>
    <s v="NO"/>
    <x v="0"/>
    <n v="29"/>
    <n v="-0.30706099725078445"/>
    <s v="NO"/>
    <n v="-0.91086947421749642"/>
    <s v="NO"/>
    <x v="3510"/>
    <n v="29"/>
    <s v="ASALARIADO"/>
    <s v="26-35"/>
    <s v="3"/>
  </r>
  <r>
    <n v="4796"/>
    <s v="MUJER"/>
    <n v="308439"/>
    <s v="ASEGURADO VOLUNTARIO"/>
    <s v="SECTOR PRIVADO"/>
    <s v="SI"/>
    <s v="NO"/>
    <x v="0"/>
    <n v="31"/>
    <n v="-0.43049221591594311"/>
    <s v="NO"/>
    <n v="-0.7697188140632214"/>
    <s v="NO"/>
    <x v="2366"/>
    <n v="31"/>
    <s v="ASEGURADO VOLUNTARIO"/>
    <s v="26-35"/>
    <s v="2"/>
  </r>
  <r>
    <n v="4797"/>
    <s v="HOMBRE"/>
    <n v="489279"/>
    <s v="ASALARIADO"/>
    <s v="SECTOR PRIVADO"/>
    <s v="SI"/>
    <s v="NO"/>
    <x v="0"/>
    <n v="49"/>
    <n v="-0.20748659530903457"/>
    <s v="NO"/>
    <n v="0.50063712732525367"/>
    <s v="NO"/>
    <x v="3511"/>
    <n v="49"/>
    <s v="ASALARIADO"/>
    <s v="46-55"/>
    <s v="3"/>
  </r>
  <r>
    <n v="4798"/>
    <s v="MUJER"/>
    <n v="56667"/>
    <s v="ASALARIADO"/>
    <s v="SECTOR PRIVADO"/>
    <s v="SI"/>
    <s v="NO"/>
    <x v="0"/>
    <n v="28"/>
    <n v="-0.74096872062420771"/>
    <s v="NO"/>
    <n v="-0.98144480429463388"/>
    <s v="NO"/>
    <x v="3512"/>
    <n v="28"/>
    <s v="ASALARIADO"/>
    <s v="26-35"/>
    <s v="1"/>
  </r>
  <r>
    <n v="4799"/>
    <s v="MUJER"/>
    <n v="297045"/>
    <s v="TRABAJADOR INDEPENDIENTE"/>
    <s v="SECTOR PRIVADO"/>
    <s v="SI"/>
    <s v="NO"/>
    <x v="1"/>
    <n v="50"/>
    <n v="-0.44454290183274864"/>
    <s v="NO"/>
    <n v="0.57121245740239113"/>
    <s v="NO"/>
    <x v="166"/>
    <n v="50"/>
    <s v="TRABAJADOR INDEPENDIENTE"/>
    <s v="46-55"/>
    <s v="1"/>
  </r>
  <r>
    <n v="4800"/>
    <s v="MUJER"/>
    <n v="278030"/>
    <s v="CONVENIOS ESPECIALES DE TRABAJADORES INDEPENDIENTES"/>
    <s v="SECTOR PRIVADO"/>
    <s v="SI"/>
    <s v="NO"/>
    <x v="0"/>
    <n v="55"/>
    <n v="-0.46799154082766331"/>
    <s v="NO"/>
    <n v="0.92408910778807873"/>
    <s v="NO"/>
    <x v="20"/>
    <n v="55"/>
    <s v="CONVENIOS ESPECIALES DE TRABAJADORES INDEPENDIENTES"/>
    <s v="46-55"/>
    <s v="1"/>
  </r>
  <r>
    <n v="4801"/>
    <s v="MUJER"/>
    <n v="468369"/>
    <s v="ASALARIADO"/>
    <s v="SECTOR PRIVADO"/>
    <s v="SI"/>
    <s v="NO"/>
    <x v="0"/>
    <n v="30"/>
    <n v="-0.23327208262871196"/>
    <s v="NO"/>
    <n v="-0.84029414414035897"/>
    <s v="NO"/>
    <x v="3513"/>
    <n v="30"/>
    <s v="ASALARIADO"/>
    <s v="26-35"/>
    <s v="3"/>
  </r>
  <r>
    <n v="4802"/>
    <s v="MUJER"/>
    <n v="559270.94999999995"/>
    <s v="ASALARIADO"/>
    <s v="SECTOR PRIVADO"/>
    <s v="SI"/>
    <s v="NO"/>
    <x v="0"/>
    <n v="30"/>
    <n v="-0.12117494828825544"/>
    <s v="NO"/>
    <n v="-0.84029414414035897"/>
    <s v="NO"/>
    <x v="3514"/>
    <n v="30"/>
    <s v="ASALARIADO"/>
    <s v="26-35"/>
    <s v="3"/>
  </r>
  <r>
    <n v="4803"/>
    <s v="HOMBRE"/>
    <n v="352855"/>
    <s v="ASALARIADO"/>
    <s v="SECTOR PRIVADO"/>
    <s v="SI"/>
    <s v="NO"/>
    <x v="0"/>
    <n v="35"/>
    <n v="-0.37571994404646486"/>
    <s v="NO"/>
    <n v="-0.48741749375467142"/>
    <s v="NO"/>
    <x v="3515"/>
    <n v="35"/>
    <s v="ASALARIADO"/>
    <s v="26-35"/>
    <s v="2"/>
  </r>
  <r>
    <n v="4804"/>
    <s v="HOMBRE"/>
    <n v="685483.06"/>
    <s v="ASALARIADO"/>
    <s v="SECTOR PUBLICO"/>
    <s v="SI"/>
    <s v="NO"/>
    <x v="0"/>
    <n v="41"/>
    <n v="3.446545161584446E-2"/>
    <s v="NO"/>
    <n v="-6.3965513291846368E-2"/>
    <s v="NO"/>
    <x v="3516"/>
    <n v="41"/>
    <s v="ASALARIADO"/>
    <s v="36-45"/>
    <s v="3"/>
  </r>
  <r>
    <n v="4805"/>
    <s v="HOMBRE"/>
    <n v="105542.83"/>
    <s v="PENSIONADOS EN SU PROPIO SISTEMA"/>
    <s v="SECTOR PUBLICO"/>
    <s v="SI"/>
    <s v="NO"/>
    <x v="0"/>
    <n v="69"/>
    <n v="-0.6806967409635809"/>
    <s v="NO"/>
    <n v="1.9121437288680037"/>
    <s v="NO"/>
    <x v="3517"/>
    <n v="69"/>
    <s v="PENSIONADOS EN SU PROPIO SISTEMA"/>
    <s v="56+"/>
    <s v="1"/>
  </r>
  <r>
    <n v="4806"/>
    <s v="HOMBRE"/>
    <n v="639148"/>
    <s v="TRABAJADOR INDEPENDIENTE"/>
    <s v="SECTOR PRIVADO"/>
    <s v="SI"/>
    <s v="NO"/>
    <x v="0"/>
    <n v="64"/>
    <n v="-2.2673338536546354E-2"/>
    <s v="NO"/>
    <n v="1.5592670784823162"/>
    <s v="NO"/>
    <x v="191"/>
    <n v="64"/>
    <s v="TRABAJADOR INDEPENDIENTE"/>
    <s v="56+"/>
    <s v="3"/>
  </r>
  <r>
    <n v="4807"/>
    <s v="HOMBRE"/>
    <n v="80000"/>
    <s v="ASALARIADO"/>
    <s v="SECTOR PRIVADO"/>
    <s v="SI"/>
    <s v="SI"/>
    <x v="0"/>
    <n v="44"/>
    <n v="-0.71219527367872548"/>
    <s v="NO"/>
    <n v="0.14776047693956615"/>
    <s v="NO"/>
    <x v="2040"/>
    <n v="44"/>
    <s v="ASALARIADO"/>
    <s v="36-45"/>
    <s v="1"/>
  </r>
  <r>
    <n v="4808"/>
    <s v="HOMBRE"/>
    <n v="2624502"/>
    <s v="ASALARIADO"/>
    <s v="SECTOR PRIVADO"/>
    <s v="SI"/>
    <s v="NO"/>
    <x v="0"/>
    <n v="49"/>
    <n v="2.4255964076170051"/>
    <s v="ATIPICO"/>
    <n v="0.50063712732525367"/>
    <s v="NO"/>
    <x v="3518"/>
    <n v="49"/>
    <s v="ASALARIADO"/>
    <s v="46-55"/>
    <s v="4"/>
  </r>
  <r>
    <n v="4809"/>
    <s v="HOMBRE"/>
    <n v="536035.42000000004"/>
    <s v="ASALARIADO"/>
    <s v="SECTOR PRIVADO"/>
    <s v="SI"/>
    <s v="NO"/>
    <x v="0"/>
    <n v="61"/>
    <n v="-0.14982819860776672"/>
    <s v="NO"/>
    <n v="1.3475410882509038"/>
    <s v="NO"/>
    <x v="3519"/>
    <n v="61"/>
    <s v="ASALARIADO"/>
    <s v="56+"/>
    <s v="3"/>
  </r>
  <r>
    <n v="4810"/>
    <s v="MUJER"/>
    <n v="371041.65"/>
    <s v="ASALARIADO"/>
    <s v="SECTOR PRIVADO"/>
    <s v="SI"/>
    <s v="NO"/>
    <x v="0"/>
    <n v="32"/>
    <n v="-0.35329279756332704"/>
    <s v="NO"/>
    <n v="-0.69914348398608395"/>
    <s v="NO"/>
    <x v="3520"/>
    <n v="32"/>
    <s v="ASALARIADO"/>
    <s v="26-35"/>
    <s v="2"/>
  </r>
  <r>
    <n v="4811"/>
    <s v="MUJER"/>
    <n v="696716"/>
    <s v="ASALARIADO"/>
    <s v="SECTOR PUBLICO"/>
    <s v="SI"/>
    <s v="NO"/>
    <x v="1"/>
    <n v="42"/>
    <n v="4.8317523922525252E-2"/>
    <s v="NO"/>
    <n v="6.6098167852911317E-3"/>
    <s v="NO"/>
    <x v="3400"/>
    <n v="42"/>
    <s v="ASALARIADO"/>
    <s v="36-45"/>
    <s v="3"/>
  </r>
  <r>
    <n v="4812"/>
    <s v="HOMBRE"/>
    <n v="384348.31"/>
    <s v="ASALARIADO"/>
    <s v="SECTOR PRIVADO"/>
    <s v="SI"/>
    <s v="NO"/>
    <x v="0"/>
    <n v="27"/>
    <n v="-0.33688348562180348"/>
    <s v="NO"/>
    <n v="-1.0520201343717714"/>
    <s v="NO"/>
    <x v="3521"/>
    <n v="27"/>
    <s v="ASALARIADO"/>
    <s v="26-35"/>
    <s v="2"/>
  </r>
  <r>
    <n v="4813"/>
    <s v="MUJER"/>
    <n v="240000"/>
    <s v="ASALARIADO"/>
    <s v="SECTOR PRIVADO"/>
    <s v="SI"/>
    <s v="SI"/>
    <x v="0"/>
    <n v="27"/>
    <n v="-0.5148888188174926"/>
    <s v="NO"/>
    <n v="-1.0520201343717714"/>
    <s v="NO"/>
    <x v="577"/>
    <n v="27"/>
    <s v="ASALARIADO"/>
    <s v="26-35"/>
    <s v="1"/>
  </r>
  <r>
    <n v="4814"/>
    <s v="HOMBRE"/>
    <n v="141509.48000000001"/>
    <s v="PENSIONADOS EN SU PROPIO SISTEMA"/>
    <s v="SECTOR PUBLICO"/>
    <s v="SI"/>
    <s v="NO"/>
    <x v="0"/>
    <n v="82"/>
    <n v="-0.63634391468398865"/>
    <s v="NO"/>
    <n v="2.8296230198707915"/>
    <s v="ATIPICO"/>
    <x v="599"/>
    <n v="82"/>
    <s v="PENSIONADOS EN SU PROPIO SISTEMA"/>
    <s v="56+"/>
    <s v="1"/>
  </r>
  <r>
    <n v="4815"/>
    <s v="MUJER"/>
    <n v="2803065.68"/>
    <s v="ASALARIADO"/>
    <s v="SECTOR PUBLICO"/>
    <s v="SI"/>
    <s v="NO"/>
    <x v="0"/>
    <n v="49"/>
    <n v="2.645794949290603"/>
    <s v="ATIPICO"/>
    <n v="0.50063712732525367"/>
    <s v="NO"/>
    <x v="3522"/>
    <n v="49"/>
    <s v="ASALARIADO"/>
    <s v="46-55"/>
    <s v="4"/>
  </r>
  <r>
    <n v="4816"/>
    <s v="HOMBRE"/>
    <n v="806339.27"/>
    <s v="ASALARIADO"/>
    <s v="SECTOR PUBLICO"/>
    <s v="SI"/>
    <s v="NO"/>
    <x v="0"/>
    <n v="51"/>
    <n v="0.18350114125999872"/>
    <s v="NO"/>
    <n v="0.64178778747952869"/>
    <s v="NO"/>
    <x v="3523"/>
    <n v="51"/>
    <s v="ASALARIADO"/>
    <s v="46-55"/>
    <s v="4"/>
  </r>
  <r>
    <n v="4817"/>
    <s v="HOMBRE"/>
    <n v="509509"/>
    <s v="TRABAJADOR INDEPENDIENTE"/>
    <s v="SECTOR PRIVADO"/>
    <s v="SI"/>
    <s v="NO"/>
    <x v="1"/>
    <n v="58"/>
    <n v="-0.18253966042251746"/>
    <s v="NO"/>
    <n v="1.1358150980194912"/>
    <s v="NO"/>
    <x v="230"/>
    <n v="58"/>
    <s v="TRABAJADOR INDEPENDIENTE"/>
    <s v="56+"/>
    <s v="3"/>
  </r>
  <r>
    <n v="4818"/>
    <s v="HOMBRE"/>
    <n v="384956"/>
    <s v="TRABAJADOR INDEPENDIENTE"/>
    <s v="SECTOR PRIVADO"/>
    <s v="SI"/>
    <s v="NO"/>
    <x v="1"/>
    <n v="42"/>
    <n v="-0.3361341033745871"/>
    <s v="NO"/>
    <n v="6.6098167852911317E-3"/>
    <s v="NO"/>
    <x v="3524"/>
    <n v="42"/>
    <s v="TRABAJADOR INDEPENDIENTE"/>
    <s v="36-45"/>
    <s v="2"/>
  </r>
  <r>
    <n v="4819"/>
    <s v="MUJER"/>
    <n v="1399635"/>
    <s v="PENSIONADOS EN SU PROPIO SISTEMA"/>
    <s v="SECTOR PUBLICO"/>
    <s v="SI"/>
    <s v="NO"/>
    <x v="0"/>
    <n v="66"/>
    <n v="0.91513287357629391"/>
    <s v="NO"/>
    <n v="1.7004177386365913"/>
    <s v="NO"/>
    <x v="3525"/>
    <n v="66"/>
    <s v="PENSIONADOS EN SU PROPIO SISTEMA"/>
    <s v="56+"/>
    <s v="4"/>
  </r>
  <r>
    <n v="4820"/>
    <s v="HOMBRE"/>
    <n v="336308.54"/>
    <s v="ASALARIADO"/>
    <s v="SECTOR PRIVADO"/>
    <s v="SI"/>
    <s v="SI"/>
    <x v="0"/>
    <n v="21"/>
    <n v="-0.39612446506585985"/>
    <s v="NO"/>
    <n v="-1.4754721148345964"/>
    <s v="NO"/>
    <x v="3526"/>
    <n v="21"/>
    <s v="ASALARIADO"/>
    <s v="18-25"/>
    <s v="2"/>
  </r>
  <r>
    <n v="4821"/>
    <s v="HOMBRE"/>
    <n v="388655.68"/>
    <s v="ASALARIADO"/>
    <s v="SECTOR PRIVADO"/>
    <s v="SI"/>
    <s v="NO"/>
    <x v="0"/>
    <n v="36"/>
    <n v="-0.33157178621883082"/>
    <s v="NO"/>
    <n v="-0.41684216367753391"/>
    <s v="NO"/>
    <x v="3527"/>
    <n v="36"/>
    <s v="ASALARIADO"/>
    <s v="36-45"/>
    <s v="2"/>
  </r>
  <r>
    <n v="4822"/>
    <s v="HOMBRE"/>
    <n v="458950"/>
    <s v="ASALARIADO"/>
    <s v="SECTOR PRIVADO"/>
    <s v="SI"/>
    <s v="NO"/>
    <x v="0"/>
    <n v="40"/>
    <n v="-0.24488726699332417"/>
    <s v="NO"/>
    <n v="-0.13454084336898386"/>
    <s v="NO"/>
    <x v="3528"/>
    <n v="40"/>
    <s v="ASALARIADO"/>
    <s v="36-45"/>
    <s v="3"/>
  </r>
  <r>
    <n v="4823"/>
    <s v="HOMBRE"/>
    <n v="205604.33"/>
    <s v="ASALARIADO"/>
    <s v="SECTOR PRIVADO"/>
    <s v="SI"/>
    <s v="NO"/>
    <x v="0"/>
    <n v="31"/>
    <n v="-0.55730436700672303"/>
    <s v="NO"/>
    <n v="-0.7697188140632214"/>
    <s v="NO"/>
    <x v="3529"/>
    <n v="31"/>
    <s v="ASALARIADO"/>
    <s v="26-35"/>
    <s v="1"/>
  </r>
  <r>
    <n v="4824"/>
    <s v="MUJER"/>
    <n v="459530.58"/>
    <s v="ASALARIADO"/>
    <s v="SECTOR PRIVADO"/>
    <s v="SI"/>
    <s v="NO"/>
    <x v="0"/>
    <n v="50"/>
    <n v="-0.24417131585855331"/>
    <s v="NO"/>
    <n v="0.57121245740239113"/>
    <s v="NO"/>
    <x v="3530"/>
    <n v="50"/>
    <s v="ASALARIADO"/>
    <s v="46-55"/>
    <s v="3"/>
  </r>
  <r>
    <n v="4825"/>
    <s v="HOMBRE"/>
    <n v="507184"/>
    <s v="ASALARIADO"/>
    <s v="SECTOR PUBLICO"/>
    <s v="SI"/>
    <s v="NO"/>
    <x v="1"/>
    <n v="60"/>
    <n v="-0.18540676984471974"/>
    <s v="NO"/>
    <n v="1.2769657581737661"/>
    <s v="NO"/>
    <x v="3531"/>
    <n v="60"/>
    <s v="ASALARIADO"/>
    <s v="56+"/>
    <s v="3"/>
  </r>
  <r>
    <n v="4826"/>
    <s v="HOMBRE"/>
    <n v="302709.55"/>
    <s v="ASALARIADO"/>
    <s v="SECTOR PRIVADO"/>
    <s v="SI"/>
    <s v="NO"/>
    <x v="0"/>
    <n v="32"/>
    <n v="-0.43755757508972243"/>
    <s v="NO"/>
    <n v="-0.69914348398608395"/>
    <s v="NO"/>
    <x v="3532"/>
    <n v="32"/>
    <s v="ASALARIADO"/>
    <s v="26-35"/>
    <s v="2"/>
  </r>
  <r>
    <n v="4827"/>
    <s v="HOMBRE"/>
    <n v="430371"/>
    <s v="TRABAJADOR INDEPENDIENTE"/>
    <s v="SECTOR PRIVADO"/>
    <s v="SI"/>
    <s v="NO"/>
    <x v="0"/>
    <n v="35"/>
    <n v="-0.28012989932756904"/>
    <s v="NO"/>
    <n v="-0.48741749375467142"/>
    <s v="NO"/>
    <x v="450"/>
    <n v="35"/>
    <s v="TRABAJADOR INDEPENDIENTE"/>
    <s v="26-35"/>
    <s v="3"/>
  </r>
  <r>
    <n v="4828"/>
    <s v="HOMBRE"/>
    <n v="440373"/>
    <s v="ASALARIADO"/>
    <s v="SECTOR PUBLICO"/>
    <s v="SI"/>
    <s v="NO"/>
    <x v="0"/>
    <n v="35"/>
    <n v="-0.26779577956805617"/>
    <s v="NO"/>
    <n v="-0.48741749375467142"/>
    <s v="NO"/>
    <x v="1318"/>
    <n v="35"/>
    <s v="ASALARIADO"/>
    <s v="26-35"/>
    <s v="3"/>
  </r>
  <r>
    <n v="4829"/>
    <s v="HOMBRE"/>
    <n v="1871180.58"/>
    <s v="ASALARIADO"/>
    <s v="SECTOR PRIVADO"/>
    <s v="SI"/>
    <s v="NO"/>
    <x v="0"/>
    <n v="39"/>
    <n v="1.4966265404218184"/>
    <s v="NO"/>
    <n v="-0.20511617344612137"/>
    <s v="NO"/>
    <x v="3533"/>
    <n v="39"/>
    <s v="ASALARIADO"/>
    <s v="36-45"/>
    <s v="4"/>
  </r>
  <r>
    <n v="4830"/>
    <s v="MUJER"/>
    <n v="504571"/>
    <s v="ASALARIADO"/>
    <s v="SECTOR PUBLICO"/>
    <s v="SI"/>
    <s v="NO"/>
    <x v="1"/>
    <n v="59"/>
    <n v="-0.18862903088567226"/>
    <s v="NO"/>
    <n v="1.2063904280966287"/>
    <s v="NO"/>
    <x v="3534"/>
    <n v="59"/>
    <s v="ASALARIADO"/>
    <s v="56+"/>
    <s v="3"/>
  </r>
  <r>
    <n v="4831"/>
    <s v="MUJER"/>
    <n v="686170"/>
    <s v="TRABAJADOR INDEPENDIENTE"/>
    <s v="SECTOR PRIVADO"/>
    <s v="SI"/>
    <s v="NO"/>
    <x v="1"/>
    <n v="38"/>
    <n v="3.5312562216484239E-2"/>
    <s v="NO"/>
    <n v="-0.27569150352325889"/>
    <s v="NO"/>
    <x v="1608"/>
    <n v="38"/>
    <s v="TRABAJADOR INDEPENDIENTE"/>
    <s v="36-45"/>
    <s v="3"/>
  </r>
  <r>
    <n v="4832"/>
    <s v="MUJER"/>
    <n v="1072765"/>
    <s v="ASALARIADO"/>
    <s v="SECTOR PUBLICO"/>
    <s v="SI"/>
    <s v="NO"/>
    <x v="1"/>
    <n v="41"/>
    <n v="0.51204811794822391"/>
    <s v="NO"/>
    <n v="-6.3965513291846368E-2"/>
    <s v="NO"/>
    <x v="3535"/>
    <n v="41"/>
    <s v="ASALARIADO"/>
    <s v="36-45"/>
    <s v="4"/>
  </r>
  <r>
    <n v="4833"/>
    <s v="HOMBRE"/>
    <n v="665586.97"/>
    <s v="ASALARIADO"/>
    <s v="SECTOR PRIVADO"/>
    <s v="SI"/>
    <s v="NO"/>
    <x v="0"/>
    <n v="27"/>
    <n v="9.9302829689691847E-3"/>
    <s v="NO"/>
    <n v="-1.0520201343717714"/>
    <s v="NO"/>
    <x v="3536"/>
    <n v="27"/>
    <s v="ASALARIADO"/>
    <s v="26-35"/>
    <s v="3"/>
  </r>
  <r>
    <n v="4834"/>
    <s v="MUJER"/>
    <n v="317915"/>
    <s v="ASALARIADO"/>
    <s v="SECTOR PRIVADO"/>
    <s v="SI"/>
    <s v="SI"/>
    <x v="0"/>
    <n v="54"/>
    <n v="-0.41880674112678656"/>
    <s v="NO"/>
    <n v="0.85351377771094117"/>
    <s v="NO"/>
    <x v="892"/>
    <n v="54"/>
    <s v="ASALARIADO"/>
    <s v="46-55"/>
    <s v="2"/>
  </r>
  <r>
    <n v="4835"/>
    <s v="HOMBRE"/>
    <n v="297046"/>
    <s v="ASEGURADO VOLUNTARIO"/>
    <s v="SECTOR PRIVADO"/>
    <s v="SI"/>
    <s v="NO"/>
    <x v="0"/>
    <n v="51"/>
    <n v="-0.44454166866740574"/>
    <s v="NO"/>
    <n v="0.64178778747952869"/>
    <s v="NO"/>
    <x v="31"/>
    <n v="51"/>
    <s v="ASEGURADO VOLUNTARIO"/>
    <s v="46-55"/>
    <s v="1"/>
  </r>
  <r>
    <n v="4836"/>
    <s v="MUJER"/>
    <n v="1182150"/>
    <s v="ASALARIADO"/>
    <s v="SECTOR PRIVADO"/>
    <s v="SI"/>
    <s v="NO"/>
    <x v="0"/>
    <n v="47"/>
    <n v="0.64693790897944869"/>
    <s v="NO"/>
    <n v="0.35948646717097865"/>
    <s v="NO"/>
    <x v="3537"/>
    <n v="47"/>
    <s v="ASALARIADO"/>
    <s v="46-55"/>
    <s v="4"/>
  </r>
  <r>
    <n v="4837"/>
    <s v="HOMBRE"/>
    <n v="278030"/>
    <s v="CONVENIOS ESPECIALES DE TRABAJADORES INDEPENDIENTES"/>
    <s v="SECTOR PRIVADO"/>
    <s v="SI"/>
    <s v="NO"/>
    <x v="0"/>
    <n v="67"/>
    <n v="-0.46799154082766331"/>
    <s v="NO"/>
    <n v="1.7709930687137287"/>
    <s v="NO"/>
    <x v="20"/>
    <n v="67"/>
    <s v="CONVENIOS ESPECIALES DE TRABAJADORES INDEPENDIENTES"/>
    <s v="56+"/>
    <s v="1"/>
  </r>
  <r>
    <n v="4838"/>
    <s v="HOMBRE"/>
    <n v="925292.5"/>
    <s v="ASALARIADO"/>
    <s v="SECTOR PUBLICO"/>
    <s v="SI"/>
    <s v="NO"/>
    <x v="0"/>
    <n v="59"/>
    <n v="0.33019014191995405"/>
    <s v="NO"/>
    <n v="1.2063904280966287"/>
    <s v="NO"/>
    <x v="3538"/>
    <n v="59"/>
    <s v="ASALARIADO"/>
    <s v="56+"/>
    <s v="4"/>
  </r>
  <r>
    <n v="4839"/>
    <s v="HOMBRE"/>
    <n v="278030"/>
    <s v="TRABAJADOR INDEPENDIENTE"/>
    <s v="SECTOR PRIVADO"/>
    <s v="SI"/>
    <s v="NO"/>
    <x v="0"/>
    <n v="46"/>
    <n v="-0.46799154082766331"/>
    <s v="NO"/>
    <n v="0.28891113709384114"/>
    <s v="NO"/>
    <x v="20"/>
    <n v="46"/>
    <s v="TRABAJADOR INDEPENDIENTE"/>
    <s v="46-55"/>
    <s v="1"/>
  </r>
  <r>
    <n v="4840"/>
    <s v="HOMBRE"/>
    <n v="411350"/>
    <s v="ASALARIADO"/>
    <s v="SECTOR PRIVADO"/>
    <s v="SI"/>
    <s v="NO"/>
    <x v="0"/>
    <n v="44"/>
    <n v="-0.30358593731454098"/>
    <s v="NO"/>
    <n v="0.14776047693956615"/>
    <s v="NO"/>
    <x v="2815"/>
    <n v="44"/>
    <s v="ASALARIADO"/>
    <s v="36-45"/>
    <s v="3"/>
  </r>
  <r>
    <n v="4841"/>
    <s v="MUJER"/>
    <n v="2186234"/>
    <s v="ASALARIADO"/>
    <s v="SECTOR PRIVADO"/>
    <s v="SI"/>
    <s v="NO"/>
    <x v="0"/>
    <n v="39"/>
    <n v="1.8851394991224875"/>
    <s v="NO"/>
    <n v="-0.20511617344612137"/>
    <s v="NO"/>
    <x v="3539"/>
    <n v="39"/>
    <s v="ASALARIADO"/>
    <s v="36-45"/>
    <s v="4"/>
  </r>
  <r>
    <n v="4842"/>
    <s v="HOMBRE"/>
    <n v="2153787.6800000002"/>
    <s v="ASALARIADO"/>
    <s v="SECTOR PRIVADO"/>
    <s v="SI"/>
    <s v="NO"/>
    <x v="0"/>
    <n v="41"/>
    <n v="1.8451278217944056"/>
    <s v="NO"/>
    <n v="-6.3965513291846368E-2"/>
    <s v="NO"/>
    <x v="3540"/>
    <n v="41"/>
    <s v="ASALARIADO"/>
    <s v="36-45"/>
    <s v="4"/>
  </r>
  <r>
    <n v="4843"/>
    <s v="MUJER"/>
    <n v="258118.56"/>
    <s v="ASALARIADO"/>
    <s v="SECTOR PRIVADO"/>
    <s v="SI"/>
    <s v="NO"/>
    <x v="0"/>
    <n v="21"/>
    <n v="-0.49254563856255174"/>
    <s v="NO"/>
    <n v="-1.4754721148345964"/>
    <s v="NO"/>
    <x v="3541"/>
    <n v="21"/>
    <s v="ASALARIADO"/>
    <s v="18-25"/>
    <s v="1"/>
  </r>
  <r>
    <n v="4844"/>
    <s v="HOMBRE"/>
    <n v="420248"/>
    <s v="TRABAJADOR INDEPENDIENTE"/>
    <s v="SECTOR PRIVADO"/>
    <s v="SI"/>
    <s v="NO"/>
    <x v="1"/>
    <n v="33"/>
    <n v="-0.29261323209357065"/>
    <s v="NO"/>
    <n v="-0.62856815390894638"/>
    <s v="NO"/>
    <x v="3542"/>
    <n v="33"/>
    <s v="TRABAJADOR INDEPENDIENTE"/>
    <s v="26-35"/>
    <s v="3"/>
  </r>
  <r>
    <n v="4845"/>
    <s v="HOMBRE"/>
    <n v="734210"/>
    <s v="ASALARIADO"/>
    <s v="SECTOR PRIVADO"/>
    <s v="SI"/>
    <s v="NO"/>
    <x v="0"/>
    <n v="54"/>
    <n v="9.4553825288569426E-2"/>
    <s v="NO"/>
    <n v="0.85351377771094117"/>
    <s v="NO"/>
    <x v="3543"/>
    <n v="54"/>
    <s v="ASALARIADO"/>
    <s v="46-55"/>
    <s v="4"/>
  </r>
  <r>
    <n v="4846"/>
    <s v="MUJER"/>
    <n v="406011"/>
    <s v="ASALARIADO"/>
    <s v="SECTOR PRIVADO"/>
    <s v="SI"/>
    <s v="NO"/>
    <x v="0"/>
    <n v="33"/>
    <n v="-0.31016980708019171"/>
    <s v="NO"/>
    <n v="-0.62856815390894638"/>
    <s v="NO"/>
    <x v="3544"/>
    <n v="33"/>
    <s v="ASALARIADO"/>
    <s v="26-35"/>
    <s v="2"/>
  </r>
  <r>
    <n v="4847"/>
    <s v="HOMBRE"/>
    <n v="500000"/>
    <s v="ASALARIADO"/>
    <s v="SECTOR PRIVADO"/>
    <s v="SI"/>
    <s v="NO"/>
    <x v="0"/>
    <n v="40"/>
    <n v="-0.19426582966798911"/>
    <s v="NO"/>
    <n v="-0.13454084336898386"/>
    <s v="NO"/>
    <x v="211"/>
    <n v="40"/>
    <s v="ASALARIADO"/>
    <s v="36-45"/>
    <s v="3"/>
  </r>
  <r>
    <n v="4848"/>
    <s v="HOMBRE"/>
    <n v="81932.259999999995"/>
    <s v="ASALARIADO"/>
    <s v="SECTOR PRIVADO"/>
    <s v="SI"/>
    <s v="NO"/>
    <x v="0"/>
    <n v="39"/>
    <n v="-0.70981247761328692"/>
    <s v="NO"/>
    <n v="-0.20511617344612137"/>
    <s v="NO"/>
    <x v="3545"/>
    <n v="39"/>
    <s v="ASALARIADO"/>
    <s v="36-45"/>
    <s v="1"/>
  </r>
  <r>
    <n v="4849"/>
    <s v="HOMBRE"/>
    <n v="316920"/>
    <s v="ASALARIADO"/>
    <s v="SECTOR PRIVADO"/>
    <s v="SI"/>
    <s v="NO"/>
    <x v="0"/>
    <n v="34"/>
    <n v="-0.42003374064295484"/>
    <s v="NO"/>
    <n v="-0.55799282383180893"/>
    <s v="NO"/>
    <x v="3546"/>
    <n v="34"/>
    <s v="ASALARIADO"/>
    <s v="26-35"/>
    <s v="2"/>
  </r>
  <r>
    <n v="4850"/>
    <s v="HOMBRE"/>
    <n v="417792.18"/>
    <s v="ASALARIADO"/>
    <s v="SECTOR PRIVADO"/>
    <s v="SI"/>
    <s v="NO"/>
    <x v="0"/>
    <n v="37"/>
    <n v="-0.29564166420592886"/>
    <s v="NO"/>
    <n v="-0.3462668336003964"/>
    <s v="NO"/>
    <x v="3547"/>
    <n v="37"/>
    <s v="ASALARIADO"/>
    <s v="36-45"/>
    <s v="3"/>
  </r>
  <r>
    <n v="4851"/>
    <s v="MUJER"/>
    <n v="297046"/>
    <s v="ASEGURADO VOLUNTARIO"/>
    <s v="SECTOR PRIVADO"/>
    <s v="SI"/>
    <s v="NO"/>
    <x v="0"/>
    <n v="55"/>
    <n v="-0.44454166866740574"/>
    <s v="NO"/>
    <n v="0.92408910778807873"/>
    <s v="NO"/>
    <x v="31"/>
    <n v="55"/>
    <s v="ASEGURADO VOLUNTARIO"/>
    <s v="46-55"/>
    <s v="1"/>
  </r>
  <r>
    <n v="4852"/>
    <s v="HOMBRE"/>
    <n v="371296.25"/>
    <s v="ASALARIADO"/>
    <s v="SECTOR PUBLICO"/>
    <s v="SI"/>
    <s v="NO"/>
    <x v="0"/>
    <n v="49"/>
    <n v="-0.35297883366702915"/>
    <s v="NO"/>
    <n v="0.50063712732525367"/>
    <s v="NO"/>
    <x v="3548"/>
    <n v="49"/>
    <s v="ASALARIADO"/>
    <s v="46-55"/>
    <s v="2"/>
  </r>
  <r>
    <n v="4853"/>
    <s v="HOMBRE"/>
    <n v="639148"/>
    <s v="TRABAJADOR INDEPENDIENTE"/>
    <s v="SECTOR PRIVADO"/>
    <s v="SI"/>
    <s v="NO"/>
    <x v="0"/>
    <n v="63"/>
    <n v="-2.2673338536546354E-2"/>
    <s v="NO"/>
    <n v="1.4886917484051787"/>
    <s v="NO"/>
    <x v="191"/>
    <n v="63"/>
    <s v="TRABAJADOR INDEPENDIENTE"/>
    <s v="56+"/>
    <s v="3"/>
  </r>
  <r>
    <n v="4854"/>
    <s v="MUJER"/>
    <n v="453750"/>
    <s v="ASALARIADO"/>
    <s v="SECTOR PRIVADO"/>
    <s v="SI"/>
    <s v="SI"/>
    <x v="0"/>
    <n v="27"/>
    <n v="-0.25129972677631424"/>
    <s v="NO"/>
    <n v="-1.0520201343717714"/>
    <s v="NO"/>
    <x v="3549"/>
    <n v="27"/>
    <s v="ASALARIADO"/>
    <s v="26-35"/>
    <s v="3"/>
  </r>
  <r>
    <n v="4855"/>
    <s v="HOMBRE"/>
    <n v="889043.09"/>
    <s v="ASALARIADO"/>
    <s v="SECTOR PUBLICO"/>
    <s v="SI"/>
    <s v="NO"/>
    <x v="0"/>
    <n v="32"/>
    <n v="0.28548862580800821"/>
    <s v="NO"/>
    <n v="-0.69914348398608395"/>
    <s v="NO"/>
    <x v="3550"/>
    <n v="32"/>
    <s v="ASALARIADO"/>
    <s v="26-35"/>
    <s v="4"/>
  </r>
  <r>
    <n v="4856"/>
    <s v="HOMBRE"/>
    <n v="278030"/>
    <s v="ASEGURADO VOLUNTARIO"/>
    <s v="SECTOR PRIVADO"/>
    <s v="SI"/>
    <s v="SI"/>
    <x v="0"/>
    <n v="48"/>
    <n v="-0.46799154082766331"/>
    <s v="NO"/>
    <n v="0.43006179724811616"/>
    <s v="NO"/>
    <x v="20"/>
    <n v="48"/>
    <s v="ASEGURADO VOLUNTARIO"/>
    <s v="46-55"/>
    <s v="1"/>
  </r>
  <r>
    <n v="4857"/>
    <s v="HOMBRE"/>
    <n v="660392"/>
    <s v="ASEGURADO VOLUNTARIO"/>
    <s v="SECTOR PRIVADO"/>
    <s v="SI"/>
    <s v="SI"/>
    <x v="0"/>
    <n v="53"/>
    <n v="3.5240260076538489E-3"/>
    <s v="NO"/>
    <n v="0.78293844763380371"/>
    <s v="NO"/>
    <x v="3551"/>
    <n v="53"/>
    <s v="ASEGURADO VOLUNTARIO"/>
    <s v="46-55"/>
    <s v="3"/>
  </r>
  <r>
    <n v="4858"/>
    <s v="HOMBRE"/>
    <n v="491840"/>
    <s v="PENSIONADOS EN SU PROPIO SISTEMA"/>
    <s v="SECTOR PUBLICO"/>
    <s v="SI"/>
    <s v="NO"/>
    <x v="0"/>
    <n v="72"/>
    <n v="-0.20432845886591197"/>
    <s v="NO"/>
    <n v="2.1238697190994165"/>
    <s v="ATIPICO"/>
    <x v="3552"/>
    <n v="72"/>
    <s v="PENSIONADOS EN SU PROPIO SISTEMA"/>
    <s v="56+"/>
    <s v="3"/>
  </r>
  <r>
    <n v="4859"/>
    <s v="HOMBRE"/>
    <n v="1089300"/>
    <s v="ASALARIADO"/>
    <s v="SECTOR PRIVADO"/>
    <s v="SI"/>
    <s v="NO"/>
    <x v="0"/>
    <n v="49"/>
    <n v="0.53243850689278938"/>
    <s v="NO"/>
    <n v="0.50063712732525367"/>
    <s v="NO"/>
    <x v="3553"/>
    <n v="49"/>
    <s v="ASALARIADO"/>
    <s v="46-55"/>
    <s v="4"/>
  </r>
  <r>
    <n v="4860"/>
    <s v="MUJER"/>
    <n v="352830"/>
    <s v="ASALARIADO"/>
    <s v="SECTOR PRIVADO"/>
    <s v="SI"/>
    <s v="NO"/>
    <x v="0"/>
    <n v="22"/>
    <n v="-0.37575077318003691"/>
    <s v="NO"/>
    <n v="-1.4048967847574589"/>
    <s v="NO"/>
    <x v="3554"/>
    <n v="22"/>
    <s v="ASALARIADO"/>
    <s v="18-25"/>
    <s v="2"/>
  </r>
  <r>
    <n v="4861"/>
    <s v="HOMBRE"/>
    <n v="1417056.5"/>
    <s v="ASALARIADO"/>
    <s v="SECTOR PUBLICO"/>
    <s v="SI"/>
    <s v="NO"/>
    <x v="0"/>
    <n v="55"/>
    <n v="0.93661646359732498"/>
    <s v="NO"/>
    <n v="0.92408910778807873"/>
    <s v="NO"/>
    <x v="3555"/>
    <n v="55"/>
    <s v="ASALARIADO"/>
    <s v="46-55"/>
    <s v="4"/>
  </r>
  <r>
    <n v="4862"/>
    <s v="MUJER"/>
    <n v="974906"/>
    <s v="ASALARIADO"/>
    <s v="SECTOR PUBLICO"/>
    <s v="SI"/>
    <s v="NO"/>
    <x v="0"/>
    <n v="50"/>
    <n v="0.39137179065906519"/>
    <s v="NO"/>
    <n v="0.57121245740239113"/>
    <s v="NO"/>
    <x v="3556"/>
    <n v="50"/>
    <s v="ASALARIADO"/>
    <s v="46-55"/>
    <s v="4"/>
  </r>
  <r>
    <n v="4863"/>
    <s v="MUJER"/>
    <n v="430924"/>
    <s v="ASALARIADO"/>
    <s v="SECTOR PRIVADO"/>
    <s v="SI"/>
    <s v="NO"/>
    <x v="0"/>
    <n v="45"/>
    <n v="-0.27944795889295487"/>
    <s v="NO"/>
    <n v="0.21833580701670366"/>
    <s v="NO"/>
    <x v="3557"/>
    <n v="45"/>
    <s v="ASALARIADO"/>
    <s v="36-45"/>
    <s v="3"/>
  </r>
  <r>
    <n v="4864"/>
    <s v="MUJER"/>
    <n v="218650"/>
    <s v="ASALARIADO"/>
    <s v="SECTOR PRIVADO"/>
    <s v="SI"/>
    <s v="NO"/>
    <x v="1"/>
    <n v="50"/>
    <n v="-0.54121689888803837"/>
    <s v="NO"/>
    <n v="0.57121245740239113"/>
    <s v="NO"/>
    <x v="3558"/>
    <n v="50"/>
    <s v="ASALARIADO"/>
    <s v="46-55"/>
    <s v="1"/>
  </r>
  <r>
    <n v="4865"/>
    <s v="HOMBRE"/>
    <n v="459223"/>
    <s v="TRABAJADOR INDEPENDIENTE"/>
    <s v="SECTOR PRIVADO"/>
    <s v="SI"/>
    <s v="NO"/>
    <x v="0"/>
    <n v="58"/>
    <n v="-0.24455061285471719"/>
    <s v="NO"/>
    <n v="1.1358150980194912"/>
    <s v="NO"/>
    <x v="3559"/>
    <n v="58"/>
    <s v="TRABAJADOR INDEPENDIENTE"/>
    <s v="56+"/>
    <s v="3"/>
  </r>
  <r>
    <n v="4866"/>
    <s v="HOMBRE"/>
    <n v="105750"/>
    <s v="ASALARIADO"/>
    <s v="SECTOR PRIVADO"/>
    <s v="SI"/>
    <s v="NO"/>
    <x v="0"/>
    <n v="38"/>
    <n v="-0.68044126609949585"/>
    <s v="NO"/>
    <n v="-0.27569150352325889"/>
    <s v="NO"/>
    <x v="3560"/>
    <n v="38"/>
    <s v="ASALARIADO"/>
    <s v="36-45"/>
    <s v="1"/>
  </r>
  <r>
    <n v="4867"/>
    <s v="HOMBRE"/>
    <n v="341002"/>
    <s v="ASALARIADO"/>
    <s v="SECTOR PRIVADO"/>
    <s v="SI"/>
    <s v="NO"/>
    <x v="0"/>
    <n v="36"/>
    <n v="-0.39033665285565355"/>
    <s v="NO"/>
    <n v="-0.41684216367753391"/>
    <s v="NO"/>
    <x v="3561"/>
    <n v="36"/>
    <s v="ASALARIADO"/>
    <s v="36-45"/>
    <s v="2"/>
  </r>
  <r>
    <n v="4868"/>
    <s v="HOMBRE"/>
    <n v="497566.22"/>
    <s v="ASALARIADO"/>
    <s v="SECTOR PRIVADO"/>
    <s v="SI"/>
    <s v="NO"/>
    <x v="0"/>
    <n v="34"/>
    <n v="-0.19726708281619021"/>
    <s v="NO"/>
    <n v="-0.55799282383180893"/>
    <s v="NO"/>
    <x v="3562"/>
    <n v="34"/>
    <s v="ASALARIADO"/>
    <s v="26-35"/>
    <s v="3"/>
  </r>
  <r>
    <n v="4869"/>
    <s v="MUJER"/>
    <n v="407547.36"/>
    <s v="ASALARIADO"/>
    <s v="SECTOR PUBLICO"/>
    <s v="SI"/>
    <s v="NO"/>
    <x v="0"/>
    <n v="61"/>
    <n v="-0.30827522117400047"/>
    <s v="NO"/>
    <n v="1.3475410882509038"/>
    <s v="NO"/>
    <x v="3563"/>
    <n v="61"/>
    <s v="ASALARIADO"/>
    <s v="56+"/>
    <s v="2"/>
  </r>
  <r>
    <n v="4870"/>
    <s v="HOMBRE"/>
    <n v="1190858.8"/>
    <s v="ASALARIADO"/>
    <s v="SECTOR PUBLICO"/>
    <s v="SI"/>
    <s v="NO"/>
    <x v="0"/>
    <n v="59"/>
    <n v="0.65767729931754559"/>
    <s v="NO"/>
    <n v="1.2063904280966287"/>
    <s v="NO"/>
    <x v="3564"/>
    <n v="59"/>
    <s v="ASALARIADO"/>
    <s v="56+"/>
    <s v="4"/>
  </r>
  <r>
    <n v="4871"/>
    <s v="MUJER"/>
    <n v="297139"/>
    <s v="TRABAJADOR INDEPENDIENTE"/>
    <s v="SECTOR PRIVADO"/>
    <s v="SI"/>
    <s v="SI"/>
    <x v="1"/>
    <n v="63"/>
    <n v="-0.44442698429051769"/>
    <s v="NO"/>
    <n v="1.4886917484051787"/>
    <s v="NO"/>
    <x v="929"/>
    <n v="63"/>
    <s v="TRABAJADOR INDEPENDIENTE"/>
    <s v="56+"/>
    <s v="1"/>
  </r>
  <r>
    <n v="4872"/>
    <s v="MUJER"/>
    <n v="199099.7"/>
    <s v="ASALARIADO"/>
    <s v="SECTOR PUBLICO"/>
    <s v="SI"/>
    <s v="NO"/>
    <x v="0"/>
    <n v="24"/>
    <n v="-0.5653256512909981"/>
    <s v="NO"/>
    <n v="-1.263746124603184"/>
    <s v="NO"/>
    <x v="3565"/>
    <n v="24"/>
    <s v="ASALARIADO"/>
    <s v="18-25"/>
    <s v="1"/>
  </r>
  <r>
    <n v="4873"/>
    <s v="MUJER"/>
    <n v="368050"/>
    <s v="ASALARIADO"/>
    <s v="SECTOR PRIVADO"/>
    <s v="SI"/>
    <s v="NO"/>
    <x v="0"/>
    <n v="42"/>
    <n v="-0.3569819966613621"/>
    <s v="NO"/>
    <n v="6.6098167852911317E-3"/>
    <s v="NO"/>
    <x v="3566"/>
    <n v="42"/>
    <s v="ASALARIADO"/>
    <s v="36-45"/>
    <s v="2"/>
  </r>
  <r>
    <n v="4874"/>
    <s v="HOMBRE"/>
    <n v="433136"/>
    <s v="ASALARIADO"/>
    <s v="SECTOR PRIVADO"/>
    <s v="SI"/>
    <s v="NO"/>
    <x v="0"/>
    <n v="50"/>
    <n v="-0.27672019715449836"/>
    <s v="NO"/>
    <n v="0.57121245740239113"/>
    <s v="NO"/>
    <x v="3567"/>
    <n v="50"/>
    <s v="ASALARIADO"/>
    <s v="46-55"/>
    <s v="3"/>
  </r>
  <r>
    <n v="4875"/>
    <s v="HOMBRE"/>
    <n v="1295895"/>
    <s v="ASALARIADO"/>
    <s v="SECTOR PRIVADO"/>
    <s v="SI"/>
    <s v="NO"/>
    <x v="0"/>
    <n v="32"/>
    <n v="0.78720430090564197"/>
    <s v="NO"/>
    <n v="-0.69914348398608395"/>
    <s v="NO"/>
    <x v="3568"/>
    <n v="32"/>
    <s v="ASALARIADO"/>
    <s v="26-35"/>
    <s v="4"/>
  </r>
  <r>
    <n v="4876"/>
    <s v="HOMBRE"/>
    <n v="898140"/>
    <s v="ASALARIADO"/>
    <s v="SECTOR PRIVADO"/>
    <s v="SI"/>
    <s v="NO"/>
    <x v="0"/>
    <n v="28"/>
    <n v="0.29670661994733138"/>
    <s v="NO"/>
    <n v="-0.98144480429463388"/>
    <s v="NO"/>
    <x v="3569"/>
    <n v="28"/>
    <s v="ASALARIADO"/>
    <s v="26-35"/>
    <s v="4"/>
  </r>
  <r>
    <n v="4877"/>
    <s v="HOMBRE"/>
    <n v="532775.64"/>
    <s v="ASALARIADO"/>
    <s v="SECTOR PRIVADO"/>
    <s v="SI"/>
    <s v="NO"/>
    <x v="0"/>
    <n v="47"/>
    <n v="-0.15384804632918894"/>
    <s v="NO"/>
    <n v="0.35948646717097865"/>
    <s v="NO"/>
    <x v="3570"/>
    <n v="47"/>
    <s v="ASALARIADO"/>
    <s v="46-55"/>
    <s v="3"/>
  </r>
  <r>
    <n v="4878"/>
    <s v="MUJER"/>
    <n v="635080.35"/>
    <s v="PENSIONADOS EN SU PROPIO SISTEMA"/>
    <s v="SECTOR PUBLICO"/>
    <s v="SI"/>
    <s v="NO"/>
    <x v="0"/>
    <n v="65"/>
    <n v="-2.7689423543523221E-2"/>
    <s v="NO"/>
    <n v="1.6298424085594538"/>
    <s v="NO"/>
    <x v="3571"/>
    <n v="65"/>
    <s v="PENSIONADOS EN SU PROPIO SISTEMA"/>
    <s v="56+"/>
    <s v="3"/>
  </r>
  <r>
    <n v="4879"/>
    <s v="MUJER"/>
    <n v="278030"/>
    <s v="CONVENIOS ESPECIALES DE TRABAJADORES INDEPENDIENTES"/>
    <s v="SECTOR PRIVADO"/>
    <s v="SI"/>
    <s v="NO"/>
    <x v="0"/>
    <n v="59"/>
    <n v="-0.46799154082766331"/>
    <s v="NO"/>
    <n v="1.2063904280966287"/>
    <s v="NO"/>
    <x v="20"/>
    <n v="59"/>
    <s v="CONVENIOS ESPECIALES DE TRABAJADORES INDEPENDIENTES"/>
    <s v="56+"/>
    <s v="1"/>
  </r>
  <r>
    <n v="4880"/>
    <s v="HOMBRE"/>
    <n v="3082593.2"/>
    <s v="ASALARIADO"/>
    <s v="SECTOR PUBLICO"/>
    <s v="SI"/>
    <s v="NO"/>
    <x v="0"/>
    <n v="55"/>
    <n v="2.9904985993365556"/>
    <s v="ATIPICO"/>
    <n v="0.92408910778807873"/>
    <s v="NO"/>
    <x v="3572"/>
    <n v="55"/>
    <s v="ASALARIADO"/>
    <s v="46-55"/>
    <s v="4"/>
  </r>
  <r>
    <n v="4881"/>
    <s v="HOMBRE"/>
    <n v="457783.1"/>
    <s v="ASALARIADO"/>
    <s v="SECTOR PRIVADO"/>
    <s v="SI"/>
    <s v="NO"/>
    <x v="0"/>
    <n v="30"/>
    <n v="-0.24632624763193403"/>
    <s v="NO"/>
    <n v="-0.84029414414035897"/>
    <s v="NO"/>
    <x v="3573"/>
    <n v="30"/>
    <s v="ASALARIADO"/>
    <s v="26-35"/>
    <s v="3"/>
  </r>
  <r>
    <n v="4882"/>
    <s v="MUJER"/>
    <n v="452286.93"/>
    <s v="ASALARIADO"/>
    <s v="SECTOR PUBLICO"/>
    <s v="SI"/>
    <s v="NO"/>
    <x v="0"/>
    <n v="40"/>
    <n v="-0.25310393399452563"/>
    <s v="NO"/>
    <n v="-0.13454084336898386"/>
    <s v="NO"/>
    <x v="3574"/>
    <n v="40"/>
    <s v="ASALARIADO"/>
    <s v="36-45"/>
    <s v="3"/>
  </r>
  <r>
    <n v="4883"/>
    <s v="HOMBRE"/>
    <n v="389877.39"/>
    <s v="ASALARIADO"/>
    <s v="SECTOR PRIVADO"/>
    <s v="SI"/>
    <s v="NO"/>
    <x v="0"/>
    <n v="31"/>
    <n v="-0.33006521578777759"/>
    <s v="NO"/>
    <n v="-0.7697188140632214"/>
    <s v="NO"/>
    <x v="3575"/>
    <n v="31"/>
    <s v="ASALARIADO"/>
    <s v="26-35"/>
    <s v="2"/>
  </r>
  <r>
    <n v="4884"/>
    <s v="HOMBRE"/>
    <n v="693332.47999999998"/>
    <s v="ASALARIADO"/>
    <s v="SECTOR PRIVADO"/>
    <s v="SI"/>
    <s v="NO"/>
    <x v="0"/>
    <n v="20"/>
    <n v="4.414508432157474E-2"/>
    <s v="NO"/>
    <n v="-1.5460474449117341"/>
    <s v="NO"/>
    <x v="3576"/>
    <n v="20"/>
    <s v="ASALARIADO"/>
    <s v="18-25"/>
    <s v="3"/>
  </r>
  <r>
    <n v="4885"/>
    <s v="HOMBRE"/>
    <n v="278030"/>
    <s v="CONVENIOS ESPECIALES DE TRABAJADORES INDEPENDIENTES"/>
    <s v="SECTOR PRIVADO"/>
    <s v="SI"/>
    <s v="NO"/>
    <x v="0"/>
    <n v="49"/>
    <n v="-0.46799154082766331"/>
    <s v="NO"/>
    <n v="0.50063712732525367"/>
    <s v="NO"/>
    <x v="20"/>
    <n v="49"/>
    <s v="CONVENIOS ESPECIALES DE TRABAJADORES INDEPENDIENTES"/>
    <s v="46-55"/>
    <s v="1"/>
  </r>
  <r>
    <n v="4886"/>
    <s v="HOMBRE"/>
    <n v="394319"/>
    <s v="ASALARIADO"/>
    <s v="SECTOR PRIVADO"/>
    <s v="SI"/>
    <s v="NO"/>
    <x v="0"/>
    <n v="34"/>
    <n v="-0.32458797626917635"/>
    <s v="NO"/>
    <n v="-0.55799282383180893"/>
    <s v="NO"/>
    <x v="3577"/>
    <n v="34"/>
    <s v="ASALARIADO"/>
    <s v="26-35"/>
    <s v="2"/>
  </r>
  <r>
    <n v="4887"/>
    <s v="MUJER"/>
    <n v="351823"/>
    <s v="ASALARIADO"/>
    <s v="SECTOR PUBLICO"/>
    <s v="SI"/>
    <s v="NO"/>
    <x v="0"/>
    <n v="27"/>
    <n v="-0.37699257068031977"/>
    <s v="NO"/>
    <n v="-1.0520201343717714"/>
    <s v="NO"/>
    <x v="3578"/>
    <n v="27"/>
    <s v="ASALARIADO"/>
    <s v="26-35"/>
    <s v="2"/>
  </r>
  <r>
    <n v="4888"/>
    <s v="HOMBRE"/>
    <n v="2326097.7000000002"/>
    <s v="ASALARIADO"/>
    <s v="SECTOR PUBLICO"/>
    <s v="SI"/>
    <s v="NO"/>
    <x v="0"/>
    <n v="54"/>
    <n v="2.0576145666898316"/>
    <s v="ATIPICO"/>
    <n v="0.85351377771094117"/>
    <s v="NO"/>
    <x v="3579"/>
    <n v="54"/>
    <s v="ASALARIADO"/>
    <s v="46-55"/>
    <s v="4"/>
  </r>
  <r>
    <n v="4889"/>
    <s v="HOMBRE"/>
    <n v="267520"/>
    <s v="ASALARIADO"/>
    <s v="SECTOR PRIVADO"/>
    <s v="SI"/>
    <s v="NO"/>
    <x v="0"/>
    <n v="56"/>
    <n v="-0.48095210858136056"/>
    <s v="NO"/>
    <n v="0.99466443786521619"/>
    <s v="NO"/>
    <x v="3580"/>
    <n v="56"/>
    <s v="ASALARIADO"/>
    <s v="56+"/>
    <s v="1"/>
  </r>
  <r>
    <n v="4890"/>
    <s v="HOMBRE"/>
    <n v="1645618"/>
    <s v="ASALARIADO"/>
    <s v="SECTOR PRIVADO"/>
    <s v="SI"/>
    <s v="NO"/>
    <x v="0"/>
    <n v="28"/>
    <n v="1.2184705841146106"/>
    <s v="NO"/>
    <n v="-0.98144480429463388"/>
    <s v="NO"/>
    <x v="3581"/>
    <n v="28"/>
    <s v="ASALARIADO"/>
    <s v="26-35"/>
    <s v="4"/>
  </r>
  <r>
    <n v="4891"/>
    <s v="HOMBRE"/>
    <n v="278030"/>
    <s v="CONVENIOS ESPECIALES DE TRABAJADORES INDEPENDIENTES"/>
    <s v="SECTOR PRIVADO"/>
    <s v="SI"/>
    <s v="NO"/>
    <x v="0"/>
    <n v="58"/>
    <n v="-0.46799154082766331"/>
    <s v="NO"/>
    <n v="1.1358150980194912"/>
    <s v="NO"/>
    <x v="20"/>
    <n v="58"/>
    <s v="CONVENIOS ESPECIALES DE TRABAJADORES INDEPENDIENTES"/>
    <s v="56+"/>
    <s v="1"/>
  </r>
  <r>
    <n v="4892"/>
    <s v="HOMBRE"/>
    <n v="38615"/>
    <s v="ASALARIADO"/>
    <s v="SECTOR PRIVADO"/>
    <s v="SI"/>
    <s v="NO"/>
    <x v="0"/>
    <n v="26"/>
    <n v="-0.76322982139392626"/>
    <s v="NO"/>
    <n v="-1.1225954644489089"/>
    <s v="NO"/>
    <x v="3582"/>
    <n v="26"/>
    <s v="ASALARIADO"/>
    <s v="26-35"/>
    <s v="1"/>
  </r>
  <r>
    <n v="4893"/>
    <s v="HOMBRE"/>
    <n v="586357"/>
    <s v="PENSIONADOS EN SU PROPIO SISTEMA"/>
    <s v="SECTOR PUBLICO"/>
    <s v="SI"/>
    <s v="NO"/>
    <x v="0"/>
    <n v="91"/>
    <n v="-8.7773370152667271E-2"/>
    <s v="NO"/>
    <n v="3.464800990565029"/>
    <s v="ATIPICO"/>
    <x v="3017"/>
    <n v="91"/>
    <s v="PENSIONADOS EN SU PROPIO SISTEMA"/>
    <s v="56+"/>
    <s v="3"/>
  </r>
  <r>
    <n v="4894"/>
    <s v="HOMBRE"/>
    <n v="633542.55000000005"/>
    <s v="ASALARIADO"/>
    <s v="SECTOR PRIVADO"/>
    <s v="SI"/>
    <s v="NO"/>
    <x v="0"/>
    <n v="37"/>
    <n v="-2.9585785207808159E-2"/>
    <s v="NO"/>
    <n v="-0.3462668336003964"/>
    <s v="NO"/>
    <x v="3583"/>
    <n v="37"/>
    <s v="ASALARIADO"/>
    <s v="36-45"/>
    <s v="3"/>
  </r>
  <r>
    <n v="4895"/>
    <s v="HOMBRE"/>
    <n v="501669"/>
    <s v="TRABAJADOR INDEPENDIENTE"/>
    <s v="SECTOR PRIVADO"/>
    <s v="SI"/>
    <s v="NO"/>
    <x v="0"/>
    <n v="44"/>
    <n v="-0.19220767671071787"/>
    <s v="NO"/>
    <n v="0.14776047693956615"/>
    <s v="NO"/>
    <x v="3584"/>
    <n v="44"/>
    <s v="TRABAJADOR INDEPENDIENTE"/>
    <s v="36-45"/>
    <s v="3"/>
  </r>
  <r>
    <n v="4896"/>
    <s v="MUJER"/>
    <n v="787199"/>
    <s v="PENSIONADOS EN SU PROPIO SISTEMA"/>
    <s v="SECTOR PUBLICO"/>
    <s v="SI"/>
    <s v="NO"/>
    <x v="0"/>
    <n v="78"/>
    <n v="0.15989802364258113"/>
    <s v="NO"/>
    <n v="2.5473216995622412"/>
    <s v="ATIPICO"/>
    <x v="3585"/>
    <n v="78"/>
    <s v="PENSIONADOS EN SU PROPIO SISTEMA"/>
    <s v="56+"/>
    <s v="4"/>
  </r>
  <r>
    <n v="4897"/>
    <s v="HOMBRE"/>
    <n v="230792.07"/>
    <s v="ASALARIADO"/>
    <s v="SECTOR PUBLICO"/>
    <s v="SI"/>
    <s v="NO"/>
    <x v="0"/>
    <n v="48"/>
    <n v="-0.52624371897318256"/>
    <s v="NO"/>
    <n v="0.43006179724811616"/>
    <s v="NO"/>
    <x v="3586"/>
    <n v="48"/>
    <s v="ASALARIADO"/>
    <s v="46-55"/>
    <s v="1"/>
  </r>
  <r>
    <n v="4898"/>
    <s v="HOMBRE"/>
    <n v="295503"/>
    <s v="ASALARIADO"/>
    <s v="SECTOR PRIVADO"/>
    <s v="SI"/>
    <s v="NO"/>
    <x v="0"/>
    <n v="34"/>
    <n v="-0.44644444279147377"/>
    <s v="NO"/>
    <n v="-0.55799282383180893"/>
    <s v="NO"/>
    <x v="3587"/>
    <n v="34"/>
    <s v="ASALARIADO"/>
    <s v="26-35"/>
    <s v="1"/>
  </r>
  <r>
    <n v="4899"/>
    <s v="HOMBRE"/>
    <n v="1220204"/>
    <s v="ASALARIADO"/>
    <s v="SECTOR PUBLICO"/>
    <s v="SI"/>
    <s v="NO"/>
    <x v="0"/>
    <n v="45"/>
    <n v="0.69386478293750709"/>
    <s v="NO"/>
    <n v="0.21833580701670366"/>
    <s v="NO"/>
    <x v="3588"/>
    <n v="45"/>
    <s v="ASALARIADO"/>
    <s v="36-45"/>
    <s v="4"/>
  </r>
  <r>
    <n v="4900"/>
    <s v="HOMBRE"/>
    <n v="639148"/>
    <s v="TRABAJADOR INDEPENDIENTE"/>
    <s v="SECTOR PRIVADO"/>
    <s v="SI"/>
    <s v="NO"/>
    <x v="1"/>
    <n v="60"/>
    <n v="-2.2673338536546354E-2"/>
    <s v="NO"/>
    <n v="1.2769657581737661"/>
    <s v="NO"/>
    <x v="191"/>
    <n v="60"/>
    <s v="TRABAJADOR INDEPENDIENTE"/>
    <s v="56+"/>
    <s v="3"/>
  </r>
  <r>
    <n v="4901"/>
    <s v="MUJER"/>
    <n v="898639.65"/>
    <s v="ASALARIADO"/>
    <s v="SECTOR PUBLICO"/>
    <s v="SI"/>
    <s v="NO"/>
    <x v="0"/>
    <n v="32"/>
    <n v="0.29732277101090276"/>
    <s v="NO"/>
    <n v="-0.69914348398608395"/>
    <s v="NO"/>
    <x v="3589"/>
    <n v="32"/>
    <s v="ASALARIADO"/>
    <s v="26-35"/>
    <s v="4"/>
  </r>
  <r>
    <n v="4902"/>
    <s v="HOMBRE"/>
    <n v="278030"/>
    <s v="CONVENIOS ESPECIALES DE TRABAJADORES INDEPENDIENTES"/>
    <s v="SECTOR PRIVADO"/>
    <s v="SI"/>
    <s v="NO"/>
    <x v="0"/>
    <n v="53"/>
    <n v="-0.46799154082766331"/>
    <s v="NO"/>
    <n v="0.78293844763380371"/>
    <s v="NO"/>
    <x v="20"/>
    <n v="53"/>
    <s v="CONVENIOS ESPECIALES DE TRABAJADORES INDEPENDIENTES"/>
    <s v="46-55"/>
    <s v="1"/>
  </r>
  <r>
    <n v="4903"/>
    <s v="HOMBRE"/>
    <n v="310124"/>
    <s v="TRABAJADOR INDEPENDIENTE"/>
    <s v="SECTOR PRIVADO"/>
    <s v="SI"/>
    <s v="NO"/>
    <x v="0"/>
    <n v="57"/>
    <n v="-0.42841433231318576"/>
    <s v="NO"/>
    <n v="1.0652397679423538"/>
    <s v="NO"/>
    <x v="97"/>
    <n v="57"/>
    <s v="TRABAJADOR INDEPENDIENTE"/>
    <s v="56+"/>
    <s v="2"/>
  </r>
  <r>
    <n v="4904"/>
    <s v="HOMBRE"/>
    <n v="991376.88"/>
    <s v="ASALARIADO"/>
    <s v="SECTOR PRIVADO"/>
    <s v="SI"/>
    <s v="NO"/>
    <x v="0"/>
    <n v="45"/>
    <n v="0.41168310904184507"/>
    <s v="NO"/>
    <n v="0.21833580701670366"/>
    <s v="NO"/>
    <x v="3590"/>
    <n v="45"/>
    <s v="ASALARIADO"/>
    <s v="36-45"/>
    <s v="4"/>
  </r>
  <r>
    <n v="4905"/>
    <s v="HOMBRE"/>
    <n v="308921.96000000002"/>
    <s v="ASALARIADO"/>
    <s v="SECTOR PRIVADO"/>
    <s v="SI"/>
    <s v="NO"/>
    <x v="0"/>
    <n v="24"/>
    <n v="-0.42989664638194441"/>
    <s v="NO"/>
    <n v="-1.263746124603184"/>
    <s v="NO"/>
    <x v="3591"/>
    <n v="24"/>
    <s v="ASALARIADO"/>
    <s v="18-25"/>
    <s v="2"/>
  </r>
  <r>
    <n v="4906"/>
    <s v="MUJER"/>
    <n v="297046"/>
    <s v="ASEGURADO VOLUNTARIO"/>
    <s v="SECTOR PRIVADO"/>
    <s v="SI"/>
    <s v="SI"/>
    <x v="0"/>
    <n v="39"/>
    <n v="-0.44454166866740574"/>
    <s v="NO"/>
    <n v="-0.20511617344612137"/>
    <s v="NO"/>
    <x v="31"/>
    <n v="39"/>
    <s v="ASEGURADO VOLUNTARIO"/>
    <s v="36-45"/>
    <s v="1"/>
  </r>
  <r>
    <n v="4907"/>
    <s v="HOMBRE"/>
    <n v="347568.48"/>
    <s v="ASALARIADO"/>
    <s v="SECTOR PRIVADO"/>
    <s v="SI"/>
    <s v="NO"/>
    <x v="0"/>
    <n v="27"/>
    <n v="-0.38223909729492112"/>
    <s v="NO"/>
    <n v="-1.0520201343717714"/>
    <s v="NO"/>
    <x v="3592"/>
    <n v="27"/>
    <s v="ASALARIADO"/>
    <s v="26-35"/>
    <s v="2"/>
  </r>
  <r>
    <n v="4908"/>
    <s v="HOMBRE"/>
    <n v="297045"/>
    <s v="TRABAJADOR INDEPENDIENTE"/>
    <s v="SECTOR PRIVADO"/>
    <s v="SI"/>
    <s v="NO"/>
    <x v="1"/>
    <n v="57"/>
    <n v="-0.44454290183274864"/>
    <s v="NO"/>
    <n v="1.0652397679423538"/>
    <s v="NO"/>
    <x v="166"/>
    <n v="57"/>
    <s v="TRABAJADOR INDEPENDIENTE"/>
    <s v="56+"/>
    <s v="1"/>
  </r>
  <r>
    <n v="4909"/>
    <s v="HOMBRE"/>
    <n v="353906"/>
    <s v="TRABAJADOR INDEPENDIENTE"/>
    <s v="SECTOR PRIVADO"/>
    <s v="SI"/>
    <s v="NO"/>
    <x v="0"/>
    <n v="42"/>
    <n v="-0.3744238872710951"/>
    <s v="NO"/>
    <n v="6.6098167852911317E-3"/>
    <s v="NO"/>
    <x v="3593"/>
    <n v="42"/>
    <s v="TRABAJADOR INDEPENDIENTE"/>
    <s v="36-45"/>
    <s v="2"/>
  </r>
  <r>
    <n v="4910"/>
    <s v="HOMBRE"/>
    <n v="77230"/>
    <s v="ASALARIADO"/>
    <s v="SECTOR PRIVADO"/>
    <s v="SI"/>
    <s v="NO"/>
    <x v="0"/>
    <n v="22"/>
    <n v="-0.71561114167851059"/>
    <s v="NO"/>
    <n v="-1.4048967847574589"/>
    <s v="NO"/>
    <x v="3594"/>
    <n v="22"/>
    <s v="ASALARIADO"/>
    <s v="18-25"/>
    <s v="1"/>
  </r>
  <r>
    <n v="4911"/>
    <s v="HOMBRE"/>
    <n v="335206"/>
    <s v="ASALARIADO"/>
    <s v="SECTOR PRIVADO"/>
    <s v="SI"/>
    <s v="NO"/>
    <x v="0"/>
    <n v="37"/>
    <n v="-0.39748407918300172"/>
    <s v="NO"/>
    <n v="-0.3462668336003964"/>
    <s v="NO"/>
    <x v="3595"/>
    <n v="37"/>
    <s v="ASALARIADO"/>
    <s v="36-45"/>
    <s v="2"/>
  </r>
  <r>
    <n v="4912"/>
    <s v="HOMBRE"/>
    <n v="328196"/>
    <s v="TRABAJADOR INDEPENDIENTE"/>
    <s v="SECTOR PRIVADO"/>
    <s v="SI"/>
    <s v="SI"/>
    <x v="1"/>
    <n v="37"/>
    <n v="-0.40612856823660948"/>
    <s v="NO"/>
    <n v="-0.3462668336003964"/>
    <s v="NO"/>
    <x v="298"/>
    <n v="37"/>
    <s v="TRABAJADOR INDEPENDIENTE"/>
    <s v="36-45"/>
    <s v="2"/>
  </r>
  <r>
    <n v="4913"/>
    <s v="MUJER"/>
    <n v="1354854"/>
    <s v="ASALARIADO"/>
    <s v="SECTOR PUBLICO"/>
    <s v="SI"/>
    <s v="NO"/>
    <x v="1"/>
    <n v="42"/>
    <n v="0.8599104963566635"/>
    <s v="NO"/>
    <n v="6.6098167852911317E-3"/>
    <s v="NO"/>
    <x v="3596"/>
    <n v="42"/>
    <s v="ASALARIADO"/>
    <s v="36-45"/>
    <s v="4"/>
  </r>
  <r>
    <n v="4914"/>
    <s v="MUJER"/>
    <n v="2021471.57"/>
    <s v="ASALARIADO"/>
    <s v="SECTOR PUBLICO"/>
    <s v="SI"/>
    <s v="NO"/>
    <x v="0"/>
    <n v="38"/>
    <n v="1.6819601806373496"/>
    <s v="NO"/>
    <n v="-0.27569150352325889"/>
    <s v="NO"/>
    <x v="3597"/>
    <n v="38"/>
    <s v="ASALARIADO"/>
    <s v="36-45"/>
    <s v="4"/>
  </r>
  <r>
    <n v="4915"/>
    <s v="HOMBRE"/>
    <n v="2753365.06"/>
    <s v="ASALARIADO"/>
    <s v="SECTOR PUBLICO"/>
    <s v="SI"/>
    <s v="NO"/>
    <x v="0"/>
    <n v="27"/>
    <n v="2.5845058671868197"/>
    <s v="ATIPICO"/>
    <n v="-1.0520201343717714"/>
    <s v="NO"/>
    <x v="3598"/>
    <n v="27"/>
    <s v="ASALARIADO"/>
    <s v="26-35"/>
    <s v="4"/>
  </r>
  <r>
    <n v="4916"/>
    <s v="HOMBRE"/>
    <n v="242000"/>
    <s v="ASALARIADO"/>
    <s v="SECTOR PRIVADO"/>
    <s v="SI"/>
    <s v="NO"/>
    <x v="0"/>
    <n v="22"/>
    <n v="-0.51242248813172719"/>
    <s v="NO"/>
    <n v="-1.4048967847574589"/>
    <s v="NO"/>
    <x v="3599"/>
    <n v="22"/>
    <s v="ASALARIADO"/>
    <s v="18-25"/>
    <s v="1"/>
  </r>
  <r>
    <n v="4917"/>
    <s v="MUJER"/>
    <n v="278030"/>
    <s v="ASEGURADO VOLUNTARIO"/>
    <s v="SECTOR PRIVADO"/>
    <s v="SI"/>
    <s v="NO"/>
    <x v="0"/>
    <n v="60"/>
    <n v="-0.46799154082766331"/>
    <s v="NO"/>
    <n v="1.2769657581737661"/>
    <s v="NO"/>
    <x v="20"/>
    <n v="60"/>
    <s v="ASEGURADO VOLUNTARIO"/>
    <s v="56+"/>
    <s v="1"/>
  </r>
  <r>
    <n v="4918"/>
    <s v="HOMBRE"/>
    <n v="370681.59999999998"/>
    <s v="ASALARIADO"/>
    <s v="SECTOR PRIVADO"/>
    <s v="SI"/>
    <s v="NO"/>
    <x v="0"/>
    <n v="28"/>
    <n v="-0.353736798745032"/>
    <s v="NO"/>
    <n v="-0.98144480429463388"/>
    <s v="NO"/>
    <x v="3600"/>
    <n v="28"/>
    <s v="ASALARIADO"/>
    <s v="26-35"/>
    <s v="2"/>
  </r>
  <r>
    <n v="4919"/>
    <s v="HOMBRE"/>
    <n v="195150"/>
    <s v="ASALARIADO"/>
    <s v="SECTOR PRIVADO"/>
    <s v="SI"/>
    <s v="NO"/>
    <x v="0"/>
    <n v="36"/>
    <n v="-0.57019628444578196"/>
    <s v="NO"/>
    <n v="-0.41684216367753391"/>
    <s v="NO"/>
    <x v="3601"/>
    <n v="36"/>
    <s v="ASALARIADO"/>
    <s v="36-45"/>
    <s v="1"/>
  </r>
  <r>
    <n v="4920"/>
    <s v="HOMBRE"/>
    <n v="404463"/>
    <s v="TRABAJADOR INDEPENDIENTE"/>
    <s v="SECTOR PRIVADO"/>
    <s v="SI"/>
    <s v="NO"/>
    <x v="0"/>
    <n v="43"/>
    <n v="-0.31207874703097416"/>
    <s v="NO"/>
    <n v="7.7185146862428639E-2"/>
    <s v="NO"/>
    <x v="385"/>
    <n v="43"/>
    <s v="TRABAJADOR INDEPENDIENTE"/>
    <s v="36-45"/>
    <s v="2"/>
  </r>
  <r>
    <n v="4921"/>
    <s v="HOMBRE"/>
    <n v="581349.26"/>
    <s v="ASALARIADO"/>
    <s v="SECTOR PRIVADO"/>
    <s v="SI"/>
    <s v="NO"/>
    <x v="0"/>
    <n v="46"/>
    <n v="-9.3948741566834706E-2"/>
    <s v="NO"/>
    <n v="0.28891113709384114"/>
    <s v="NO"/>
    <x v="3602"/>
    <n v="46"/>
    <s v="ASALARIADO"/>
    <s v="46-55"/>
    <s v="3"/>
  </r>
  <r>
    <n v="4922"/>
    <s v="HOMBRE"/>
    <n v="903746"/>
    <s v="ASALARIADO"/>
    <s v="SECTOR PRIVADO"/>
    <s v="SI"/>
    <s v="NO"/>
    <x v="0"/>
    <n v="32"/>
    <n v="0.3036197448595318"/>
    <s v="NO"/>
    <n v="-0.69914348398608395"/>
    <s v="NO"/>
    <x v="3603"/>
    <n v="32"/>
    <s v="ASALARIADO"/>
    <s v="26-35"/>
    <s v="4"/>
  </r>
  <r>
    <n v="4923"/>
    <s v="HOMBRE"/>
    <n v="278030"/>
    <s v="CONVENIOS ESPECIALES DE TRABAJADORES INDEPENDIENTES"/>
    <s v="SECTOR PRIVADO"/>
    <s v="SI"/>
    <s v="NO"/>
    <x v="0"/>
    <n v="69"/>
    <n v="-0.46799154082766331"/>
    <s v="NO"/>
    <n v="1.9121437288680037"/>
    <s v="NO"/>
    <x v="20"/>
    <n v="69"/>
    <s v="CONVENIOS ESPECIALES DE TRABAJADORES INDEPENDIENTES"/>
    <s v="56+"/>
    <s v="1"/>
  </r>
  <r>
    <n v="4924"/>
    <s v="MUJER"/>
    <n v="25000"/>
    <s v="ASALARIADO"/>
    <s v="SECTOR PRIVADO"/>
    <s v="SI"/>
    <s v="NO"/>
    <x v="0"/>
    <n v="49"/>
    <n v="-0.7800193675372743"/>
    <s v="NO"/>
    <n v="0.50063712732525367"/>
    <s v="NO"/>
    <x v="2228"/>
    <n v="49"/>
    <s v="ASALARIADO"/>
    <s v="46-55"/>
    <s v="1"/>
  </r>
  <r>
    <n v="4925"/>
    <s v="HOMBRE"/>
    <n v="1558990"/>
    <s v="ASALARIADO"/>
    <s v="SECTOR PUBLICO"/>
    <s v="SI"/>
    <s v="NO"/>
    <x v="0"/>
    <n v="43"/>
    <n v="1.1116439367913675"/>
    <s v="NO"/>
    <n v="7.7185146862428639E-2"/>
    <s v="NO"/>
    <x v="3604"/>
    <n v="43"/>
    <s v="ASALARIADO"/>
    <s v="36-45"/>
    <s v="4"/>
  </r>
  <r>
    <n v="4926"/>
    <s v="HOMBRE"/>
    <n v="1177435.8899999999"/>
    <s v="ASALARIADO"/>
    <s v="SECTOR PRIVADO"/>
    <s v="SI"/>
    <s v="NO"/>
    <x v="0"/>
    <n v="28"/>
    <n v="0.64112463190491176"/>
    <s v="NO"/>
    <n v="-0.98144480429463388"/>
    <s v="NO"/>
    <x v="3605"/>
    <n v="28"/>
    <s v="ASALARIADO"/>
    <s v="26-35"/>
    <s v="4"/>
  </r>
  <r>
    <n v="4927"/>
    <s v="MUJER"/>
    <n v="199760.73"/>
    <s v="ASALARIADO"/>
    <s v="SECTOR PRIVADO"/>
    <s v="SI"/>
    <s v="NO"/>
    <x v="0"/>
    <n v="46"/>
    <n v="-0.56451049200439241"/>
    <s v="NO"/>
    <n v="0.28891113709384114"/>
    <s v="NO"/>
    <x v="3606"/>
    <n v="46"/>
    <s v="ASALARIADO"/>
    <s v="46-55"/>
    <s v="1"/>
  </r>
  <r>
    <n v="4928"/>
    <s v="HOMBRE"/>
    <n v="827454"/>
    <s v="ASALARIADO"/>
    <s v="SECTOR PRIVADO"/>
    <s v="SI"/>
    <s v="NO"/>
    <x v="0"/>
    <n v="22"/>
    <n v="0.20953909452032443"/>
    <s v="NO"/>
    <n v="-1.4048967847574589"/>
    <s v="NO"/>
    <x v="3607"/>
    <n v="22"/>
    <s v="ASALARIADO"/>
    <s v="18-25"/>
    <s v="4"/>
  </r>
  <r>
    <n v="4929"/>
    <s v="HOMBRE"/>
    <n v="297045"/>
    <s v="ASEGURADO VOLUNTARIO"/>
    <s v="SECTOR PRIVADO"/>
    <s v="SI"/>
    <s v="NO"/>
    <x v="0"/>
    <n v="59"/>
    <n v="-0.44454290183274864"/>
    <s v="NO"/>
    <n v="1.2063904280966287"/>
    <s v="NO"/>
    <x v="166"/>
    <n v="59"/>
    <s v="ASEGURADO VOLUNTARIO"/>
    <s v="56+"/>
    <s v="1"/>
  </r>
  <r>
    <n v="4930"/>
    <s v="HOMBRE"/>
    <n v="842792.5"/>
    <s v="ASALARIADO"/>
    <s v="SECTOR PUBLICO"/>
    <s v="SI"/>
    <s v="NO"/>
    <x v="0"/>
    <n v="33"/>
    <n v="0.22845400113213082"/>
    <s v="NO"/>
    <n v="-0.62856815390894638"/>
    <s v="NO"/>
    <x v="3608"/>
    <n v="33"/>
    <s v="ASALARIADO"/>
    <s v="26-35"/>
    <s v="4"/>
  </r>
  <r>
    <n v="4931"/>
    <s v="MUJER"/>
    <n v="297046"/>
    <s v="ASEGURADO VOLUNTARIO"/>
    <s v="SECTOR PRIVADO"/>
    <s v="SI"/>
    <s v="SI"/>
    <x v="0"/>
    <n v="33"/>
    <n v="-0.44454166866740574"/>
    <s v="NO"/>
    <n v="-0.62856815390894638"/>
    <s v="NO"/>
    <x v="31"/>
    <n v="33"/>
    <s v="ASEGURADO VOLUNTARIO"/>
    <s v="26-35"/>
    <s v="1"/>
  </r>
  <r>
    <n v="4932"/>
    <s v="HOMBRE"/>
    <n v="268990.86"/>
    <s v="ASALARIADO"/>
    <s v="SECTOR PRIVADO"/>
    <s v="SI"/>
    <s v="NO"/>
    <x v="0"/>
    <n v="26"/>
    <n v="-0.47913829500512811"/>
    <s v="NO"/>
    <n v="-1.1225954644489089"/>
    <s v="NO"/>
    <x v="3609"/>
    <n v="26"/>
    <s v="ASALARIADO"/>
    <s v="26-35"/>
    <s v="1"/>
  </r>
  <r>
    <n v="4933"/>
    <s v="MUJER"/>
    <n v="953508"/>
    <s v="PENSIONADOS EN SU PROPIO SISTEMA"/>
    <s v="SECTOR PUBLICO"/>
    <s v="SI"/>
    <s v="NO"/>
    <x v="0"/>
    <n v="70"/>
    <n v="0.36498451865206105"/>
    <s v="NO"/>
    <n v="1.9827190589451413"/>
    <s v="ATIPICO"/>
    <x v="3610"/>
    <n v="70"/>
    <s v="PENSIONADOS EN SU PROPIO SISTEMA"/>
    <s v="56+"/>
    <s v="4"/>
  </r>
  <r>
    <n v="4934"/>
    <s v="MUJER"/>
    <n v="292120"/>
    <s v="ASALARIADO"/>
    <s v="SECTOR PRIVADO"/>
    <s v="SI"/>
    <s v="NO"/>
    <x v="0"/>
    <n v="26"/>
    <n v="-0.45061624114644599"/>
    <s v="NO"/>
    <n v="-1.1225954644489089"/>
    <s v="NO"/>
    <x v="3611"/>
    <n v="26"/>
    <s v="ASALARIADO"/>
    <s v="26-35"/>
    <s v="1"/>
  </r>
  <r>
    <n v="4935"/>
    <s v="MUJER"/>
    <n v="2417560.34"/>
    <s v="ASALARIADO"/>
    <s v="SECTOR PUBLICO"/>
    <s v="SI"/>
    <s v="NO"/>
    <x v="0"/>
    <n v="53"/>
    <n v="2.1704031245063886"/>
    <s v="ATIPICO"/>
    <n v="0.78293844763380371"/>
    <s v="NO"/>
    <x v="3612"/>
    <n v="53"/>
    <s v="ASALARIADO"/>
    <s v="46-55"/>
    <s v="4"/>
  </r>
  <r>
    <n v="4936"/>
    <s v="MUJER"/>
    <n v="5000"/>
    <s v="ASALARIADO"/>
    <s v="SECTOR PRIVADO"/>
    <s v="SI"/>
    <s v="NO"/>
    <x v="0"/>
    <n v="39"/>
    <n v="-0.80468267439492847"/>
    <s v="NO"/>
    <n v="-0.20511617344612137"/>
    <s v="NO"/>
    <x v="3613"/>
    <n v="39"/>
    <s v="ASALARIADO"/>
    <s v="36-45"/>
    <s v="1"/>
  </r>
  <r>
    <n v="4937"/>
    <s v="HOMBRE"/>
    <n v="631606.25"/>
    <s v="ASALARIADO"/>
    <s v="SECTOR PRIVADO"/>
    <s v="SI"/>
    <s v="SI"/>
    <x v="0"/>
    <n v="20"/>
    <n v="-3.1973563261231998E-2"/>
    <s v="NO"/>
    <n v="-1.5460474449117341"/>
    <s v="NO"/>
    <x v="3614"/>
    <n v="20"/>
    <s v="ASALARIADO"/>
    <s v="18-25"/>
    <s v="3"/>
  </r>
  <r>
    <n v="4938"/>
    <s v="HOMBRE"/>
    <n v="299441"/>
    <s v="TRABAJADOR INDEPENDIENTE"/>
    <s v="SECTOR PRIVADO"/>
    <s v="SI"/>
    <s v="NO"/>
    <x v="0"/>
    <n v="31"/>
    <n v="-0.4415882376712017"/>
    <s v="NO"/>
    <n v="-0.7697188140632214"/>
    <s v="NO"/>
    <x v="142"/>
    <n v="31"/>
    <s v="TRABAJADOR INDEPENDIENTE"/>
    <s v="26-35"/>
    <s v="1"/>
  </r>
  <r>
    <n v="4939"/>
    <s v="MUJER"/>
    <n v="233740"/>
    <s v="ASALARIADO"/>
    <s v="SECTOR PRIVADO"/>
    <s v="SI"/>
    <s v="NO"/>
    <x v="0"/>
    <n v="18"/>
    <n v="-0.52260843386393829"/>
    <s v="NO"/>
    <n v="-1.687198105066009"/>
    <s v="NO"/>
    <x v="3615"/>
    <n v="18"/>
    <s v="ASALARIADO"/>
    <s v="18-25"/>
    <s v="1"/>
  </r>
  <r>
    <n v="4940"/>
    <s v="HOMBRE"/>
    <n v="297046"/>
    <s v="ASEGURADO VOLUNTARIO"/>
    <s v="SECTOR PRIVADO"/>
    <s v="SI"/>
    <s v="NO"/>
    <x v="0"/>
    <n v="40"/>
    <n v="-0.44454166866740574"/>
    <s v="NO"/>
    <n v="-0.13454084336898386"/>
    <s v="NO"/>
    <x v="31"/>
    <n v="40"/>
    <s v="ASEGURADO VOLUNTARIO"/>
    <s v="36-45"/>
    <s v="1"/>
  </r>
  <r>
    <n v="4941"/>
    <s v="MUJER"/>
    <n v="278030"/>
    <s v="ASEGURADO VOLUNTARIO"/>
    <s v="SECTOR PRIVADO"/>
    <s v="SI"/>
    <s v="NO"/>
    <x v="0"/>
    <n v="50"/>
    <n v="-0.46799154082766331"/>
    <s v="NO"/>
    <n v="0.57121245740239113"/>
    <s v="NO"/>
    <x v="20"/>
    <n v="50"/>
    <s v="ASEGURADO VOLUNTARIO"/>
    <s v="46-55"/>
    <s v="1"/>
  </r>
  <r>
    <n v="4942"/>
    <s v="HOMBRE"/>
    <n v="3670341.6"/>
    <s v="ASALARIADO"/>
    <s v="SECTOR PRIVADO"/>
    <s v="SI"/>
    <s v="NO"/>
    <x v="0"/>
    <n v="42"/>
    <n v="3.7152895565513169"/>
    <s v="ATIPICO"/>
    <n v="6.6098167852911317E-3"/>
    <s v="NO"/>
    <x v="3616"/>
    <n v="42"/>
    <s v="ASALARIADO"/>
    <s v="36-45"/>
    <s v="4"/>
  </r>
  <r>
    <n v="4943"/>
    <s v="HOMBRE"/>
    <n v="350050.88"/>
    <s v="ASALARIADO"/>
    <s v="SECTOR PRIVADO"/>
    <s v="SI"/>
    <s v="NO"/>
    <x v="0"/>
    <n v="26"/>
    <n v="-0.37917788764774907"/>
    <s v="NO"/>
    <n v="-1.1225954644489089"/>
    <s v="NO"/>
    <x v="3617"/>
    <n v="26"/>
    <s v="ASALARIADO"/>
    <s v="26-35"/>
    <s v="2"/>
  </r>
  <r>
    <n v="4944"/>
    <s v="HOMBRE"/>
    <n v="1225741"/>
    <s v="ASALARIADO"/>
    <s v="SECTOR PRIVADO"/>
    <s v="SI"/>
    <s v="NO"/>
    <x v="0"/>
    <n v="57"/>
    <n v="0.70069281944104866"/>
    <s v="NO"/>
    <n v="1.0652397679423538"/>
    <s v="NO"/>
    <x v="3618"/>
    <n v="57"/>
    <s v="ASALARIADO"/>
    <s v="56+"/>
    <s v="4"/>
  </r>
  <r>
    <n v="4945"/>
    <s v="MUJER"/>
    <n v="297045"/>
    <s v="ASEGURADO VOLUNTARIO"/>
    <s v="SECTOR PRIVADO"/>
    <s v="SI"/>
    <s v="NO"/>
    <x v="0"/>
    <n v="35"/>
    <n v="-0.44454290183274864"/>
    <s v="NO"/>
    <n v="-0.48741749375467142"/>
    <s v="NO"/>
    <x v="166"/>
    <n v="35"/>
    <s v="ASEGURADO VOLUNTARIO"/>
    <s v="26-35"/>
    <s v="1"/>
  </r>
  <r>
    <n v="4946"/>
    <s v="HOMBRE"/>
    <n v="278030"/>
    <s v="CONVENIOS ESPECIALES DE TRABAJADORES INDEPENDIENTES"/>
    <s v="SECTOR PRIVADO"/>
    <s v="SI"/>
    <s v="NO"/>
    <x v="0"/>
    <n v="37"/>
    <n v="-0.46799154082766331"/>
    <s v="NO"/>
    <n v="-0.3462668336003964"/>
    <s v="NO"/>
    <x v="20"/>
    <n v="37"/>
    <s v="CONVENIOS ESPECIALES DE TRABAJADORES INDEPENDIENTES"/>
    <s v="36-45"/>
    <s v="1"/>
  </r>
  <r>
    <n v="4947"/>
    <s v="MUJER"/>
    <n v="1158417"/>
    <s v="ASALARIADO"/>
    <s v="SECTOR PUBLICO"/>
    <s v="SI"/>
    <s v="NO"/>
    <x v="0"/>
    <n v="39"/>
    <n v="0.61767119589681341"/>
    <s v="NO"/>
    <n v="-0.20511617344612137"/>
    <s v="NO"/>
    <x v="3619"/>
    <n v="39"/>
    <s v="ASALARIADO"/>
    <s v="36-45"/>
    <s v="4"/>
  </r>
  <r>
    <n v="4948"/>
    <s v="MUJER"/>
    <n v="297046"/>
    <s v="ASEGURADO VOLUNTARIO"/>
    <s v="SECTOR PRIVADO"/>
    <s v="SI"/>
    <s v="NO"/>
    <x v="0"/>
    <n v="24"/>
    <n v="-0.44454166866740574"/>
    <s v="NO"/>
    <n v="-1.263746124603184"/>
    <s v="NO"/>
    <x v="31"/>
    <n v="24"/>
    <s v="ASEGURADO VOLUNTARIO"/>
    <s v="18-25"/>
    <s v="1"/>
  </r>
  <r>
    <n v="4949"/>
    <s v="HOMBRE"/>
    <n v="1376386"/>
    <s v="PENSIONADOS EN SU PROPIO SISTEMA"/>
    <s v="SECTOR PUBLICO"/>
    <s v="SI"/>
    <s v="NO"/>
    <x v="0"/>
    <n v="67"/>
    <n v="0.8864630125196139"/>
    <s v="NO"/>
    <n v="1.7709930687137287"/>
    <s v="NO"/>
    <x v="3620"/>
    <n v="67"/>
    <s v="PENSIONADOS EN SU PROPIO SISTEMA"/>
    <s v="56+"/>
    <s v="4"/>
  </r>
  <r>
    <n v="4950"/>
    <s v="HOMBRE"/>
    <n v="4206651"/>
    <s v="ASALARIADO"/>
    <s v="SECTOR PUBLICO"/>
    <s v="SI"/>
    <s v="NO"/>
    <x v="0"/>
    <n v="69"/>
    <n v="4.3766477216935353"/>
    <s v="ATIPICO"/>
    <n v="1.9121437288680037"/>
    <s v="NO"/>
    <x v="3621"/>
    <n v="69"/>
    <s v="ASALARIADO"/>
    <s v="56+"/>
    <s v="4"/>
  </r>
  <r>
    <n v="4951"/>
    <s v="HOMBRE"/>
    <n v="545415"/>
    <s v="ASALARIADO"/>
    <s v="SECTOR PRIVADO"/>
    <s v="SI"/>
    <s v="NO"/>
    <x v="0"/>
    <n v="20"/>
    <n v="-0.13826162562097102"/>
    <s v="NO"/>
    <n v="-1.5460474449117341"/>
    <s v="NO"/>
    <x v="3622"/>
    <n v="20"/>
    <s v="ASALARIADO"/>
    <s v="18-25"/>
    <s v="3"/>
  </r>
  <r>
    <n v="4952"/>
    <s v="MUJER"/>
    <n v="330000"/>
    <s v="ASALARIADO"/>
    <s v="SECTOR PRIVADO"/>
    <s v="SI"/>
    <s v="NO"/>
    <x v="0"/>
    <n v="25"/>
    <n v="-0.40390393795804908"/>
    <s v="NO"/>
    <n v="-1.1931707945260464"/>
    <s v="NO"/>
    <x v="966"/>
    <n v="25"/>
    <s v="ASALARIADO"/>
    <s v="18-25"/>
    <s v="2"/>
  </r>
  <r>
    <n v="4953"/>
    <s v="HOMBRE"/>
    <n v="297046"/>
    <s v="ASEGURADO VOLUNTARIO"/>
    <s v="SECTOR PRIVADO"/>
    <s v="SI"/>
    <s v="NO"/>
    <x v="0"/>
    <n v="62"/>
    <n v="-0.44454166866740574"/>
    <s v="NO"/>
    <n v="1.4181164183280413"/>
    <s v="NO"/>
    <x v="31"/>
    <n v="62"/>
    <s v="ASEGURADO VOLUNTARIO"/>
    <s v="56+"/>
    <s v="1"/>
  </r>
  <r>
    <n v="4954"/>
    <s v="HOMBRE"/>
    <n v="479252.04"/>
    <s v="ASALARIADO"/>
    <s v="SECTOR PRIVADO"/>
    <s v="SI"/>
    <s v="NO"/>
    <x v="0"/>
    <n v="25"/>
    <n v="-0.21985149487550579"/>
    <s v="NO"/>
    <n v="-1.1931707945260464"/>
    <s v="NO"/>
    <x v="3623"/>
    <n v="25"/>
    <s v="ASALARIADO"/>
    <s v="18-25"/>
    <s v="3"/>
  </r>
  <r>
    <n v="4955"/>
    <s v="MUJER"/>
    <n v="371690"/>
    <s v="ASALARIADO"/>
    <s v="SECTOR PRIVADO"/>
    <s v="SI"/>
    <s v="NO"/>
    <x v="0"/>
    <n v="48"/>
    <n v="-0.35249327481326909"/>
    <s v="NO"/>
    <n v="0.43006179724811616"/>
    <s v="NO"/>
    <x v="3624"/>
    <n v="48"/>
    <s v="ASALARIADO"/>
    <s v="46-55"/>
    <s v="2"/>
  </r>
  <r>
    <n v="4956"/>
    <s v="MUJER"/>
    <n v="1200000"/>
    <s v="ASALARIADO"/>
    <s v="SECTOR PRIVADO"/>
    <s v="SI"/>
    <s v="SI"/>
    <x v="0"/>
    <n v="78"/>
    <n v="0.66894991034990492"/>
    <s v="NO"/>
    <n v="2.5473216995622412"/>
    <s v="ATIPICO"/>
    <x v="10"/>
    <n v="78"/>
    <s v="ASALARIADO"/>
    <s v="56+"/>
    <s v="4"/>
  </r>
  <r>
    <n v="4957"/>
    <s v="HOMBRE"/>
    <n v="428960.15"/>
    <s v="ASALARIADO"/>
    <s v="SECTOR PRIVADO"/>
    <s v="SI"/>
    <s v="NO"/>
    <x v="0"/>
    <n v="41"/>
    <n v="-0.28186971065157507"/>
    <s v="NO"/>
    <n v="-6.3965513291846368E-2"/>
    <s v="NO"/>
    <x v="3625"/>
    <n v="41"/>
    <s v="ASALARIADO"/>
    <s v="36-45"/>
    <s v="3"/>
  </r>
  <r>
    <n v="4958"/>
    <s v="HOMBRE"/>
    <n v="290000"/>
    <s v="ASALARIADO"/>
    <s v="SECTOR PRIVADO"/>
    <s v="SI"/>
    <s v="SI"/>
    <x v="0"/>
    <n v="37"/>
    <n v="-0.4532305516733573"/>
    <s v="NO"/>
    <n v="-0.3462668336003964"/>
    <s v="NO"/>
    <x v="942"/>
    <n v="37"/>
    <s v="ASALARIADO"/>
    <s v="36-45"/>
    <s v="1"/>
  </r>
  <r>
    <n v="4959"/>
    <s v="HOMBRE"/>
    <n v="543612.26"/>
    <s v="ASALARIADO"/>
    <s v="SECTOR PUBLICO"/>
    <s v="SI"/>
    <s v="NO"/>
    <x v="0"/>
    <n v="39"/>
    <n v="-0.14048470211119937"/>
    <s v="NO"/>
    <n v="-0.20511617344612137"/>
    <s v="NO"/>
    <x v="3626"/>
    <n v="39"/>
    <s v="ASALARIADO"/>
    <s v="36-45"/>
    <s v="3"/>
  </r>
  <r>
    <n v="4960"/>
    <s v="HOMBRE"/>
    <n v="149130"/>
    <s v="ASALARIADO"/>
    <s v="SECTOR PRIVADO"/>
    <s v="SI"/>
    <s v="SI"/>
    <x v="1"/>
    <n v="29"/>
    <n v="-0.62694655352524409"/>
    <s v="NO"/>
    <n v="-0.91086947421749642"/>
    <s v="NO"/>
    <x v="3627"/>
    <n v="29"/>
    <s v="ASALARIADO"/>
    <s v="26-35"/>
    <s v="1"/>
  </r>
  <r>
    <n v="4961"/>
    <s v="HOMBRE"/>
    <n v="347603"/>
    <s v="TRABAJADOR INDEPENDIENTE"/>
    <s v="SECTOR PRIVADO"/>
    <s v="SI"/>
    <s v="NO"/>
    <x v="1"/>
    <n v="46"/>
    <n v="-0.3821965284272848"/>
    <s v="NO"/>
    <n v="0.28891113709384114"/>
    <s v="NO"/>
    <x v="3628"/>
    <n v="46"/>
    <s v="TRABAJADOR INDEPENDIENTE"/>
    <s v="46-55"/>
    <s v="2"/>
  </r>
  <r>
    <n v="4962"/>
    <s v="HOMBRE"/>
    <n v="1211650.6299999999"/>
    <s v="ASALARIADO"/>
    <s v="SECTOR PRIVADO"/>
    <s v="SI"/>
    <s v="NO"/>
    <x v="0"/>
    <n v="61"/>
    <n v="0.6833170634886544"/>
    <s v="NO"/>
    <n v="1.3475410882509038"/>
    <s v="NO"/>
    <x v="3629"/>
    <n v="61"/>
    <s v="ASALARIADO"/>
    <s v="56+"/>
    <s v="4"/>
  </r>
  <r>
    <n v="4963"/>
    <s v="MUJER"/>
    <n v="714152"/>
    <s v="ASALARIADO"/>
    <s v="SECTOR PRIVADO"/>
    <s v="SI"/>
    <s v="NO"/>
    <x v="0"/>
    <n v="31"/>
    <n v="6.9818994841028117E-2"/>
    <s v="NO"/>
    <n v="-0.7697188140632214"/>
    <s v="NO"/>
    <x v="3630"/>
    <n v="31"/>
    <s v="ASALARIADO"/>
    <s v="26-35"/>
    <s v="4"/>
  </r>
  <r>
    <n v="4964"/>
    <s v="HOMBRE"/>
    <n v="298000"/>
    <s v="ASEGURADO VOLUNTARIO"/>
    <s v="SECTOR PRIVADO"/>
    <s v="SI"/>
    <s v="SI"/>
    <x v="0"/>
    <n v="31"/>
    <n v="-0.44336522893029567"/>
    <s v="NO"/>
    <n v="-0.7697188140632214"/>
    <s v="NO"/>
    <x v="624"/>
    <n v="31"/>
    <s v="ASEGURADO VOLUNTARIO"/>
    <s v="26-35"/>
    <s v="1"/>
  </r>
  <r>
    <n v="4965"/>
    <s v="MUJER"/>
    <n v="349768"/>
    <s v="ASALARIADO"/>
    <s v="SECTOR PUBLICO"/>
    <s v="SI"/>
    <s v="NO"/>
    <x v="1"/>
    <n v="55"/>
    <n v="-0.37952672545994376"/>
    <s v="NO"/>
    <n v="0.92408910778807873"/>
    <s v="NO"/>
    <x v="3631"/>
    <n v="55"/>
    <s v="ASALARIADO"/>
    <s v="46-55"/>
    <s v="2"/>
  </r>
  <r>
    <n v="4966"/>
    <s v="MUJER"/>
    <n v="297046"/>
    <s v="ASEGURADO VOLUNTARIO"/>
    <s v="SECTOR PRIVADO"/>
    <s v="NO"/>
    <s v="NO"/>
    <x v="0"/>
    <n v="43"/>
    <n v="-0.44454166866740574"/>
    <s v="NO"/>
    <n v="7.7185146862428639E-2"/>
    <s v="NO"/>
    <x v="31"/>
    <n v="43"/>
    <s v="ASEGURADO VOLUNTARIO"/>
    <s v="36-45"/>
    <s v="1"/>
  </r>
  <r>
    <n v="4967"/>
    <s v="HOMBRE"/>
    <n v="428928.14"/>
    <s v="ASALARIADO"/>
    <s v="SECTOR PRIVADO"/>
    <s v="SI"/>
    <s v="NO"/>
    <x v="0"/>
    <n v="36"/>
    <n v="-0.28190918427420075"/>
    <s v="NO"/>
    <n v="-0.41684216367753391"/>
    <s v="NO"/>
    <x v="3632"/>
    <n v="36"/>
    <s v="ASALARIADO"/>
    <s v="36-45"/>
    <s v="3"/>
  </r>
  <r>
    <n v="4968"/>
    <s v="MUJER"/>
    <n v="446938.37"/>
    <s v="ASALARIADO"/>
    <s v="SECTOR PRIVADO"/>
    <s v="SI"/>
    <s v="NO"/>
    <x v="1"/>
    <n v="30"/>
    <n v="-0.25969959282085436"/>
    <s v="NO"/>
    <n v="-0.84029414414035897"/>
    <s v="NO"/>
    <x v="3633"/>
    <n v="30"/>
    <s v="ASALARIADO"/>
    <s v="26-35"/>
    <s v="3"/>
  </r>
  <r>
    <n v="4969"/>
    <s v="MUJER"/>
    <n v="968467.27"/>
    <s v="ASALARIADO"/>
    <s v="SECTOR PRIVADO"/>
    <s v="SI"/>
    <s v="NO"/>
    <x v="0"/>
    <n v="33"/>
    <n v="0.38343177197088602"/>
    <s v="NO"/>
    <n v="-0.62856815390894638"/>
    <s v="NO"/>
    <x v="3634"/>
    <n v="33"/>
    <s v="ASALARIADO"/>
    <s v="26-35"/>
    <s v="4"/>
  </r>
  <r>
    <n v="4970"/>
    <s v="MUJER"/>
    <n v="302470"/>
    <s v="TRABAJADOR INDEPENDIENTE"/>
    <s v="SECTOR PRIVADO"/>
    <s v="SI"/>
    <s v="NO"/>
    <x v="0"/>
    <n v="23"/>
    <n v="-0.43785297984760996"/>
    <s v="NO"/>
    <n v="-1.3343214546803215"/>
    <s v="NO"/>
    <x v="793"/>
    <n v="23"/>
    <s v="TRABAJADOR INDEPENDIENTE"/>
    <s v="18-25"/>
    <s v="2"/>
  </r>
  <r>
    <n v="4971"/>
    <s v="HOMBRE"/>
    <n v="742053.13"/>
    <s v="ASALARIADO"/>
    <s v="SECTOR PUBLICO"/>
    <s v="SI"/>
    <s v="NO"/>
    <x v="0"/>
    <n v="39"/>
    <n v="0.10422570138429306"/>
    <s v="NO"/>
    <n v="-0.20511617344612137"/>
    <s v="NO"/>
    <x v="3635"/>
    <n v="39"/>
    <s v="ASALARIADO"/>
    <s v="36-45"/>
    <s v="4"/>
  </r>
  <r>
    <n v="4972"/>
    <s v="HOMBRE"/>
    <n v="442402.66"/>
    <s v="ASALARIADO"/>
    <s v="SECTOR PRIVADO"/>
    <s v="SI"/>
    <s v="NO"/>
    <x v="0"/>
    <n v="33"/>
    <n v="-0.26529287319822092"/>
    <s v="NO"/>
    <n v="-0.62856815390894638"/>
    <s v="NO"/>
    <x v="3636"/>
    <n v="33"/>
    <s v="ASALARIADO"/>
    <s v="26-35"/>
    <s v="3"/>
  </r>
  <r>
    <n v="4973"/>
    <s v="HOMBRE"/>
    <n v="911494.56"/>
    <s v="ASALARIADO"/>
    <s v="SECTOR PRIVADO"/>
    <s v="SI"/>
    <s v="NO"/>
    <x v="0"/>
    <n v="41"/>
    <n v="0.31317500050877911"/>
    <s v="NO"/>
    <n v="-6.3965513291846368E-2"/>
    <s v="NO"/>
    <x v="3637"/>
    <n v="41"/>
    <s v="ASALARIADO"/>
    <s v="36-45"/>
    <s v="4"/>
  </r>
  <r>
    <n v="4974"/>
    <s v="MUJER"/>
    <n v="1000000"/>
    <s v="ASALARIADO"/>
    <s v="SECTOR PRIVADO"/>
    <s v="SI"/>
    <s v="NO"/>
    <x v="0"/>
    <n v="37"/>
    <n v="0.42231684177336382"/>
    <s v="NO"/>
    <n v="-0.3462668336003964"/>
    <s v="NO"/>
    <x v="248"/>
    <n v="37"/>
    <s v="ASALARIADO"/>
    <s v="36-45"/>
    <s v="4"/>
  </r>
  <r>
    <n v="4975"/>
    <s v="MUJER"/>
    <n v="415284"/>
    <s v="PENSIONADOS EN SU PROPIO SISTEMA"/>
    <s v="SECTOR PUBLICO"/>
    <s v="SI"/>
    <s v="NO"/>
    <x v="0"/>
    <n v="66"/>
    <n v="-0.29873466485564037"/>
    <s v="NO"/>
    <n v="1.7004177386365913"/>
    <s v="NO"/>
    <x v="3638"/>
    <n v="66"/>
    <s v="PENSIONADOS EN SU PROPIO SISTEMA"/>
    <s v="56+"/>
    <s v="3"/>
  </r>
  <r>
    <n v="4976"/>
    <s v="HOMBRE"/>
    <n v="278030"/>
    <s v="TRABAJADOR INDEPENDIENTE"/>
    <s v="SECTOR PRIVADO"/>
    <s v="SI"/>
    <s v="NO"/>
    <x v="1"/>
    <n v="25"/>
    <n v="-0.46799154082766331"/>
    <s v="NO"/>
    <n v="-1.1931707945260464"/>
    <s v="NO"/>
    <x v="20"/>
    <n v="25"/>
    <s v="TRABAJADOR INDEPENDIENTE"/>
    <s v="18-25"/>
    <s v="1"/>
  </r>
  <r>
    <n v="4977"/>
    <s v="HOMBRE"/>
    <n v="346518.97"/>
    <s v="ASALARIADO"/>
    <s v="SECTOR PRIVADO"/>
    <s v="SI"/>
    <s v="NO"/>
    <x v="0"/>
    <n v="22"/>
    <n v="-0.38353331665392998"/>
    <s v="NO"/>
    <n v="-1.4048967847574589"/>
    <s v="NO"/>
    <x v="3639"/>
    <n v="22"/>
    <s v="ASALARIADO"/>
    <s v="18-25"/>
    <s v="2"/>
  </r>
  <r>
    <n v="4978"/>
    <s v="MUJER"/>
    <n v="1261759.8799999999"/>
    <s v="ASALARIADO"/>
    <s v="SECTOR PUBLICO"/>
    <s v="SI"/>
    <s v="NO"/>
    <x v="0"/>
    <n v="35"/>
    <n v="0.74511005394649954"/>
    <s v="NO"/>
    <n v="-0.48741749375467142"/>
    <s v="NO"/>
    <x v="3640"/>
    <n v="35"/>
    <s v="ASALARIADO"/>
    <s v="26-35"/>
    <s v="4"/>
  </r>
  <r>
    <n v="4979"/>
    <s v="HOMBRE"/>
    <n v="889320.28"/>
    <s v="CONVENIOS ESPECIALES DE ASEGURADOS VOLUNTARIOS"/>
    <s v="SECTOR PRIVADO"/>
    <s v="SI"/>
    <s v="NO"/>
    <x v="0"/>
    <n v="59"/>
    <n v="0.28583044690940196"/>
    <s v="NO"/>
    <n v="1.2063904280966287"/>
    <s v="NO"/>
    <x v="3641"/>
    <n v="59"/>
    <s v="CONVENIOS ESPECIALES DE ASEGURADOS VOLUNTARIOS"/>
    <s v="56+"/>
    <s v="4"/>
  </r>
  <r>
    <n v="4980"/>
    <s v="HOMBRE"/>
    <n v="297046"/>
    <s v="TRABAJADOR INDEPENDIENTE"/>
    <s v="SECTOR PRIVADO"/>
    <s v="SI"/>
    <s v="SI"/>
    <x v="1"/>
    <n v="36"/>
    <n v="-0.44454166866740574"/>
    <s v="NO"/>
    <n v="-0.41684216367753391"/>
    <s v="NO"/>
    <x v="31"/>
    <n v="36"/>
    <s v="TRABAJADOR INDEPENDIENTE"/>
    <s v="36-45"/>
    <s v="1"/>
  </r>
  <r>
    <n v="4981"/>
    <s v="HOMBRE"/>
    <n v="385702"/>
    <s v="TRABAJADOR INDEPENDIENTE"/>
    <s v="SECTOR PRIVADO"/>
    <s v="SI"/>
    <s v="NO"/>
    <x v="1"/>
    <n v="39"/>
    <n v="-0.33521416202879661"/>
    <s v="NO"/>
    <n v="-0.20511617344612137"/>
    <s v="NO"/>
    <x v="478"/>
    <n v="39"/>
    <s v="TRABAJADOR INDEPENDIENTE"/>
    <s v="36-45"/>
    <s v="2"/>
  </r>
  <r>
    <n v="4982"/>
    <s v="HOMBRE"/>
    <n v="299647"/>
    <s v="ASEGURADO VOLUNTARIO"/>
    <s v="SECTOR PRIVADO"/>
    <s v="SI"/>
    <s v="NO"/>
    <x v="0"/>
    <n v="67"/>
    <n v="-0.44133420561056785"/>
    <s v="NO"/>
    <n v="1.7709930687137287"/>
    <s v="NO"/>
    <x v="65"/>
    <n v="67"/>
    <s v="ASEGURADO VOLUNTARIO"/>
    <s v="56+"/>
    <s v="1"/>
  </r>
  <r>
    <n v="4983"/>
    <s v="MUJER"/>
    <n v="324345.28000000003"/>
    <s v="ASALARIADO"/>
    <s v="SECTOR PRIVADO"/>
    <s v="SI"/>
    <s v="NO"/>
    <x v="0"/>
    <n v="38"/>
    <n v="-0.41087714268575476"/>
    <s v="NO"/>
    <n v="-0.27569150352325889"/>
    <s v="NO"/>
    <x v="3642"/>
    <n v="38"/>
    <s v="ASALARIADO"/>
    <s v="36-45"/>
    <s v="2"/>
  </r>
  <r>
    <n v="4984"/>
    <s v="HOMBRE"/>
    <n v="331181"/>
    <s v="TRABAJADOR INDEPENDIENTE"/>
    <s v="SECTOR PRIVADO"/>
    <s v="SI"/>
    <s v="SI"/>
    <x v="1"/>
    <n v="55"/>
    <n v="-0.40244756968810458"/>
    <s v="NO"/>
    <n v="0.92408910778807873"/>
    <s v="NO"/>
    <x v="229"/>
    <n v="55"/>
    <s v="TRABAJADOR INDEPENDIENTE"/>
    <s v="46-55"/>
    <s v="2"/>
  </r>
  <r>
    <n v="4985"/>
    <s v="MUJER"/>
    <n v="376777"/>
    <s v="ASALARIADO"/>
    <s v="SECTOR PRIVADO"/>
    <s v="SI"/>
    <s v="NO"/>
    <x v="1"/>
    <n v="33"/>
    <n v="-0.34622016271402473"/>
    <s v="NO"/>
    <n v="-0.62856815390894638"/>
    <s v="NO"/>
    <x v="54"/>
    <n v="33"/>
    <s v="ASALARIADO"/>
    <s v="26-35"/>
    <s v="2"/>
  </r>
  <r>
    <n v="4986"/>
    <s v="MUJER"/>
    <n v="356455"/>
    <s v="TRABAJADOR INDEPENDIENTE"/>
    <s v="SECTOR PRIVADO"/>
    <s v="SI"/>
    <s v="NO"/>
    <x v="0"/>
    <n v="63"/>
    <n v="-0.37128054881208711"/>
    <s v="NO"/>
    <n v="1.4886917484051787"/>
    <s v="NO"/>
    <x v="301"/>
    <n v="63"/>
    <s v="TRABAJADOR INDEPENDIENTE"/>
    <s v="56+"/>
    <s v="2"/>
  </r>
  <r>
    <n v="4987"/>
    <s v="HOMBRE"/>
    <n v="1912797.11"/>
    <s v="ASALARIADO"/>
    <s v="SECTOR PRIVADO"/>
    <s v="SI"/>
    <s v="NO"/>
    <x v="0"/>
    <n v="49"/>
    <n v="1.5479466029088569"/>
    <s v="NO"/>
    <n v="0.50063712732525367"/>
    <s v="NO"/>
    <x v="3643"/>
    <n v="49"/>
    <s v="ASALARIADO"/>
    <s v="46-55"/>
    <s v="4"/>
  </r>
  <r>
    <n v="4988"/>
    <s v="MUJER"/>
    <n v="1709530"/>
    <s v="ASALARIADO"/>
    <s v="SECTOR PUBLICO"/>
    <s v="SI"/>
    <s v="NO"/>
    <x v="1"/>
    <n v="44"/>
    <n v="1.2972846475089299"/>
    <s v="NO"/>
    <n v="0.14776047693956615"/>
    <s v="NO"/>
    <x v="3644"/>
    <n v="44"/>
    <s v="ASALARIADO"/>
    <s v="36-45"/>
    <s v="4"/>
  </r>
  <r>
    <n v="4989"/>
    <s v="HOMBRE"/>
    <n v="882417.74"/>
    <s v="ASALARIADO"/>
    <s v="SECTOR PRIVADO"/>
    <s v="SI"/>
    <s v="NO"/>
    <x v="0"/>
    <n v="38"/>
    <n v="0.2773184738035403"/>
    <s v="NO"/>
    <n v="-0.27569150352325889"/>
    <s v="NO"/>
    <x v="3645"/>
    <n v="38"/>
    <s v="ASALARIADO"/>
    <s v="36-45"/>
    <s v="4"/>
  </r>
  <r>
    <n v="4990"/>
    <s v="MUJER"/>
    <n v="438889.6"/>
    <s v="ASALARIADO"/>
    <s v="SECTOR PRIVADO"/>
    <s v="SI"/>
    <s v="NO"/>
    <x v="0"/>
    <n v="31"/>
    <n v="-0.26962505703768841"/>
    <s v="NO"/>
    <n v="-0.7697188140632214"/>
    <s v="NO"/>
    <x v="3646"/>
    <n v="31"/>
    <s v="ASALARIADO"/>
    <s v="26-35"/>
    <s v="3"/>
  </r>
  <r>
    <n v="4991"/>
    <s v="MUJER"/>
    <n v="335860.17"/>
    <s v="ASALARIADO"/>
    <s v="SECTOR PUBLICO"/>
    <s v="SI"/>
    <s v="NO"/>
    <x v="0"/>
    <n v="35"/>
    <n v="-0.39667737941064818"/>
    <s v="NO"/>
    <n v="-0.48741749375467142"/>
    <s v="NO"/>
    <x v="3647"/>
    <n v="35"/>
    <s v="ASALARIADO"/>
    <s v="26-35"/>
    <s v="2"/>
  </r>
  <r>
    <n v="4992"/>
    <s v="HOMBRE"/>
    <n v="501500"/>
    <s v="ASALARIADO"/>
    <s v="SECTOR PRIVADO"/>
    <s v="SI"/>
    <s v="NO"/>
    <x v="0"/>
    <n v="29"/>
    <n v="-0.19241608165366503"/>
    <s v="NO"/>
    <n v="-0.91086947421749642"/>
    <s v="NO"/>
    <x v="2384"/>
    <n v="29"/>
    <s v="ASALARIADO"/>
    <s v="26-35"/>
    <s v="3"/>
  </r>
  <r>
    <n v="4993"/>
    <s v="MUJER"/>
    <n v="354835"/>
    <s v="ASALARIADO"/>
    <s v="SECTOR PRIVADO"/>
    <s v="SI"/>
    <s v="NO"/>
    <x v="1"/>
    <n v="26"/>
    <n v="-0.37327827666755709"/>
    <s v="NO"/>
    <n v="-1.1225954644489089"/>
    <s v="NO"/>
    <x v="3648"/>
    <n v="26"/>
    <s v="ASALARIADO"/>
    <s v="26-35"/>
    <s v="2"/>
  </r>
  <r>
    <n v="4994"/>
    <s v="HOMBRE"/>
    <n v="501040.18"/>
    <s v="ASALARIADO"/>
    <s v="SECTOR PRIVADO"/>
    <s v="SI"/>
    <s v="NO"/>
    <x v="0"/>
    <n v="57"/>
    <n v="-0.19298311574162938"/>
    <s v="NO"/>
    <n v="1.0652397679423538"/>
    <s v="NO"/>
    <x v="3649"/>
    <n v="57"/>
    <s v="ASALARIADO"/>
    <s v="56+"/>
    <s v="3"/>
  </r>
  <r>
    <n v="4995"/>
    <s v="MUJER"/>
    <n v="958367.36"/>
    <s v="ASALARIADO"/>
    <s v="SECTOR PUBLICO"/>
    <s v="SI"/>
    <s v="NO"/>
    <x v="0"/>
    <n v="38"/>
    <n v="0.37097691299265151"/>
    <s v="NO"/>
    <n v="-0.27569150352325889"/>
    <s v="NO"/>
    <x v="3650"/>
    <n v="38"/>
    <s v="ASALARIADO"/>
    <s v="36-45"/>
    <s v="4"/>
  </r>
  <r>
    <n v="4996"/>
    <s v="MUJER"/>
    <n v="407579"/>
    <s v="ASALARIADO"/>
    <s v="SECTOR PUBLICO"/>
    <s v="SI"/>
    <s v="NO"/>
    <x v="0"/>
    <n v="43"/>
    <n v="-0.30823620382255162"/>
    <s v="NO"/>
    <n v="7.7185146862428639E-2"/>
    <s v="NO"/>
    <x v="3651"/>
    <n v="43"/>
    <s v="ASALARIADO"/>
    <s v="36-45"/>
    <s v="2"/>
  </r>
  <r>
    <n v="4997"/>
    <s v="MUJER"/>
    <n v="400000"/>
    <s v="ASALARIADO"/>
    <s v="SECTOR PRIVADO"/>
    <s v="SI"/>
    <s v="NO"/>
    <x v="0"/>
    <n v="62"/>
    <n v="-0.31758236395625966"/>
    <s v="NO"/>
    <n v="1.4181164183280413"/>
    <s v="NO"/>
    <x v="125"/>
    <n v="62"/>
    <s v="ASALARIADO"/>
    <s v="56+"/>
    <s v="2"/>
  </r>
  <r>
    <n v="4998"/>
    <s v="MUJER"/>
    <n v="1367154"/>
    <s v="ASALARIADO"/>
    <s v="SECTOR PUBLICO"/>
    <s v="SI"/>
    <s v="NO"/>
    <x v="1"/>
    <n v="56"/>
    <n v="0.87507843007412078"/>
    <s v="NO"/>
    <n v="0.99466443786521619"/>
    <s v="NO"/>
    <x v="3652"/>
    <n v="56"/>
    <s v="ASALARIADO"/>
    <s v="56+"/>
    <s v="4"/>
  </r>
  <r>
    <n v="4999"/>
    <s v="HOMBRE"/>
    <n v="1898332.8"/>
    <s v="ASALARIADO"/>
    <s v="SECTOR PRIVADO"/>
    <s v="SI"/>
    <s v="SI"/>
    <x v="0"/>
    <n v="42"/>
    <n v="1.530109717108145"/>
    <s v="NO"/>
    <n v="6.6098167852911317E-3"/>
    <s v="NO"/>
    <x v="3653"/>
    <n v="42"/>
    <s v="ASALARIADO"/>
    <s v="36-45"/>
    <s v="4"/>
  </r>
  <r>
    <n v="5000"/>
    <s v="HOMBRE"/>
    <n v="489078.33"/>
    <s v="ASALARIADO"/>
    <s v="SECTOR PRIVADO"/>
    <s v="SI"/>
    <s v="NO"/>
    <x v="0"/>
    <n v="41"/>
    <n v="-0.20773405459839084"/>
    <s v="NO"/>
    <n v="-6.3965513291846368E-2"/>
    <s v="NO"/>
    <x v="3654"/>
    <n v="41"/>
    <s v="ASALARIADO"/>
    <s v="36-45"/>
    <s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11C201-D858-4BEA-AAF6-01E75FCCA2B3}" name="TablaDinámica6" cacheId="2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rowHeaderCaption="Indicador Morosidad">
  <location ref="A3:Z7" firstHeaderRow="1" firstDataRow="2" firstDataCol="1"/>
  <pivotFields count="18">
    <pivotField dataField="1"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axis="axisCol"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showAll="0"/>
    <pivotField showAll="0"/>
    <pivotField showAll="0"/>
  </pivotFields>
  <rowFields count="1">
    <field x="7"/>
  </rowFields>
  <rowItems count="3">
    <i>
      <x/>
    </i>
    <i>
      <x v="1"/>
    </i>
    <i t="grand">
      <x/>
    </i>
  </rowItems>
  <colFields count="1">
    <field x="13"/>
  </colFields>
  <colItems count="25">
    <i>
      <x v="1"/>
    </i>
    <i>
      <x v="2"/>
    </i>
    <i>
      <x v="3"/>
    </i>
    <i>
      <x v="4"/>
    </i>
    <i>
      <x v="5"/>
    </i>
    <i>
      <x v="6"/>
    </i>
    <i>
      <x v="7"/>
    </i>
    <i>
      <x v="8"/>
    </i>
    <i>
      <x v="9"/>
    </i>
    <i>
      <x v="10"/>
    </i>
    <i>
      <x v="11"/>
    </i>
    <i>
      <x v="12"/>
    </i>
    <i>
      <x v="13"/>
    </i>
    <i>
      <x v="14"/>
    </i>
    <i>
      <x v="15"/>
    </i>
    <i>
      <x v="17"/>
    </i>
    <i>
      <x v="18"/>
    </i>
    <i>
      <x v="19"/>
    </i>
    <i>
      <x v="20"/>
    </i>
    <i>
      <x v="23"/>
    </i>
    <i>
      <x v="24"/>
    </i>
    <i>
      <x v="25"/>
    </i>
    <i>
      <x v="29"/>
    </i>
    <i>
      <x v="34"/>
    </i>
    <i t="grand">
      <x/>
    </i>
  </colItems>
  <dataFields count="1">
    <dataField name="Cuenta de IDENTIFICACION" fld="0" subtotal="countNums" baseField="7" baseItem="0"/>
  </dataFields>
  <chartFormats count="24">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2"/>
          </reference>
        </references>
      </pivotArea>
    </chartFormat>
    <chartFormat chart="0" format="2" series="1">
      <pivotArea type="data" outline="0" fieldPosition="0">
        <references count="2">
          <reference field="4294967294" count="1" selected="0">
            <x v="0"/>
          </reference>
          <reference field="13" count="1" selected="0">
            <x v="3"/>
          </reference>
        </references>
      </pivotArea>
    </chartFormat>
    <chartFormat chart="0" format="3" series="1">
      <pivotArea type="data" outline="0" fieldPosition="0">
        <references count="2">
          <reference field="4294967294" count="1" selected="0">
            <x v="0"/>
          </reference>
          <reference field="13" count="1" selected="0">
            <x v="4"/>
          </reference>
        </references>
      </pivotArea>
    </chartFormat>
    <chartFormat chart="0" format="4" series="1">
      <pivotArea type="data" outline="0" fieldPosition="0">
        <references count="2">
          <reference field="4294967294" count="1" selected="0">
            <x v="0"/>
          </reference>
          <reference field="13" count="1" selected="0">
            <x v="5"/>
          </reference>
        </references>
      </pivotArea>
    </chartFormat>
    <chartFormat chart="0" format="5" series="1">
      <pivotArea type="data" outline="0" fieldPosition="0">
        <references count="2">
          <reference field="4294967294" count="1" selected="0">
            <x v="0"/>
          </reference>
          <reference field="13" count="1" selected="0">
            <x v="6"/>
          </reference>
        </references>
      </pivotArea>
    </chartFormat>
    <chartFormat chart="0" format="6" series="1">
      <pivotArea type="data" outline="0" fieldPosition="0">
        <references count="2">
          <reference field="4294967294" count="1" selected="0">
            <x v="0"/>
          </reference>
          <reference field="13" count="1" selected="0">
            <x v="7"/>
          </reference>
        </references>
      </pivotArea>
    </chartFormat>
    <chartFormat chart="0" format="7" series="1">
      <pivotArea type="data" outline="0" fieldPosition="0">
        <references count="2">
          <reference field="4294967294" count="1" selected="0">
            <x v="0"/>
          </reference>
          <reference field="13" count="1" selected="0">
            <x v="8"/>
          </reference>
        </references>
      </pivotArea>
    </chartFormat>
    <chartFormat chart="0" format="8" series="1">
      <pivotArea type="data" outline="0" fieldPosition="0">
        <references count="2">
          <reference field="4294967294" count="1" selected="0">
            <x v="0"/>
          </reference>
          <reference field="13" count="1" selected="0">
            <x v="9"/>
          </reference>
        </references>
      </pivotArea>
    </chartFormat>
    <chartFormat chart="0" format="9" series="1">
      <pivotArea type="data" outline="0" fieldPosition="0">
        <references count="2">
          <reference field="4294967294" count="1" selected="0">
            <x v="0"/>
          </reference>
          <reference field="13" count="1" selected="0">
            <x v="10"/>
          </reference>
        </references>
      </pivotArea>
    </chartFormat>
    <chartFormat chart="0" format="10" series="1">
      <pivotArea type="data" outline="0" fieldPosition="0">
        <references count="2">
          <reference field="4294967294" count="1" selected="0">
            <x v="0"/>
          </reference>
          <reference field="13" count="1" selected="0">
            <x v="11"/>
          </reference>
        </references>
      </pivotArea>
    </chartFormat>
    <chartFormat chart="0" format="11" series="1">
      <pivotArea type="data" outline="0" fieldPosition="0">
        <references count="2">
          <reference field="4294967294" count="1" selected="0">
            <x v="0"/>
          </reference>
          <reference field="13" count="1" selected="0">
            <x v="12"/>
          </reference>
        </references>
      </pivotArea>
    </chartFormat>
    <chartFormat chart="0" format="12" series="1">
      <pivotArea type="data" outline="0" fieldPosition="0">
        <references count="2">
          <reference field="4294967294" count="1" selected="0">
            <x v="0"/>
          </reference>
          <reference field="13" count="1" selected="0">
            <x v="13"/>
          </reference>
        </references>
      </pivotArea>
    </chartFormat>
    <chartFormat chart="0" format="13" series="1">
      <pivotArea type="data" outline="0" fieldPosition="0">
        <references count="2">
          <reference field="4294967294" count="1" selected="0">
            <x v="0"/>
          </reference>
          <reference field="13" count="1" selected="0">
            <x v="14"/>
          </reference>
        </references>
      </pivotArea>
    </chartFormat>
    <chartFormat chart="0" format="14" series="1">
      <pivotArea type="data" outline="0" fieldPosition="0">
        <references count="2">
          <reference field="4294967294" count="1" selected="0">
            <x v="0"/>
          </reference>
          <reference field="13" count="1" selected="0">
            <x v="15"/>
          </reference>
        </references>
      </pivotArea>
    </chartFormat>
    <chartFormat chart="0" format="15" series="1">
      <pivotArea type="data" outline="0" fieldPosition="0">
        <references count="2">
          <reference field="4294967294" count="1" selected="0">
            <x v="0"/>
          </reference>
          <reference field="13" count="1" selected="0">
            <x v="17"/>
          </reference>
        </references>
      </pivotArea>
    </chartFormat>
    <chartFormat chart="0" format="16" series="1">
      <pivotArea type="data" outline="0" fieldPosition="0">
        <references count="2">
          <reference field="4294967294" count="1" selected="0">
            <x v="0"/>
          </reference>
          <reference field="13" count="1" selected="0">
            <x v="18"/>
          </reference>
        </references>
      </pivotArea>
    </chartFormat>
    <chartFormat chart="0" format="17" series="1">
      <pivotArea type="data" outline="0" fieldPosition="0">
        <references count="2">
          <reference field="4294967294" count="1" selected="0">
            <x v="0"/>
          </reference>
          <reference field="13" count="1" selected="0">
            <x v="19"/>
          </reference>
        </references>
      </pivotArea>
    </chartFormat>
    <chartFormat chart="0" format="18" series="1">
      <pivotArea type="data" outline="0" fieldPosition="0">
        <references count="2">
          <reference field="4294967294" count="1" selected="0">
            <x v="0"/>
          </reference>
          <reference field="13" count="1" selected="0">
            <x v="20"/>
          </reference>
        </references>
      </pivotArea>
    </chartFormat>
    <chartFormat chart="0" format="19" series="1">
      <pivotArea type="data" outline="0" fieldPosition="0">
        <references count="2">
          <reference field="4294967294" count="1" selected="0">
            <x v="0"/>
          </reference>
          <reference field="13" count="1" selected="0">
            <x v="23"/>
          </reference>
        </references>
      </pivotArea>
    </chartFormat>
    <chartFormat chart="0" format="20" series="1">
      <pivotArea type="data" outline="0" fieldPosition="0">
        <references count="2">
          <reference field="4294967294" count="1" selected="0">
            <x v="0"/>
          </reference>
          <reference field="13" count="1" selected="0">
            <x v="24"/>
          </reference>
        </references>
      </pivotArea>
    </chartFormat>
    <chartFormat chart="0" format="21" series="1">
      <pivotArea type="data" outline="0" fieldPosition="0">
        <references count="2">
          <reference field="4294967294" count="1" selected="0">
            <x v="0"/>
          </reference>
          <reference field="13" count="1" selected="0">
            <x v="25"/>
          </reference>
        </references>
      </pivotArea>
    </chartFormat>
    <chartFormat chart="0" format="22" series="1">
      <pivotArea type="data" outline="0" fieldPosition="0">
        <references count="2">
          <reference field="4294967294" count="1" selected="0">
            <x v="0"/>
          </reference>
          <reference field="13" count="1" selected="0">
            <x v="29"/>
          </reference>
        </references>
      </pivotArea>
    </chartFormat>
    <chartFormat chart="0" format="23" series="1">
      <pivotArea type="data" outline="0" fieldPosition="0">
        <references count="2">
          <reference field="4294967294" count="1" selected="0">
            <x v="0"/>
          </reference>
          <reference field="13" count="1" selected="0">
            <x v="3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B71585-BB77-4F16-B8E8-0E8A7F42799E}" name="Tabla1" displayName="Tabla1" ref="A1:R5001" totalsRowShown="0">
  <autoFilter ref="A1:R5001" xr:uid="{25B71585-BB77-4F16-B8E8-0E8A7F42799E}"/>
  <sortState xmlns:xlrd2="http://schemas.microsoft.com/office/spreadsheetml/2017/richdata2" ref="A2:P5001">
    <sortCondition ref="A1:A5001"/>
  </sortState>
  <tableColumns count="18">
    <tableColumn id="1" xr3:uid="{CF11FEDC-82E2-4B3D-A9FB-9B658184A8C6}" name="IDENTIFICACION"/>
    <tableColumn id="2" xr3:uid="{C20AB79C-4F02-4E0A-B659-8C29864EA56C}" name="SEXO"/>
    <tableColumn id="3" xr3:uid="{8926FBCB-8660-4AFA-96AC-843D5F4F3496}" name="SALARIO"/>
    <tableColumn id="4" xr3:uid="{2989DDA1-5697-4A75-A0C8-C1E309449558}" name="TIPO_ASEGURAMIENTO"/>
    <tableColumn id="5" xr3:uid="{21E715E1-A49E-4658-BB7F-E8BA4BA176B1}" name="SECTOR"/>
    <tableColumn id="6" xr3:uid="{6DABE8E1-7D6F-4674-A3C3-8FCF1430253C}" name="INDICADOR_ACTIVO"/>
    <tableColumn id="7" xr3:uid="{CF5DFB86-3827-48C8-82BC-B07625A8AA0F}" name="INDICADOR_EXTRANJERO"/>
    <tableColumn id="8" xr3:uid="{D198D701-71DC-40F1-A097-EA46CFAF7FF4}" name="INDICADOR_MOROSO"/>
    <tableColumn id="9" xr3:uid="{C6977932-8E53-48B3-BDC9-4587184A5244}" name="EDAD"/>
    <tableColumn id="10" xr3:uid="{EF10642D-7296-440D-BEC8-49B9BAA8E584}" name="Z-SCORE_SALARIO" dataDxfId="8">
      <calculatedColumnFormula>(C2-$V$7)/$V$8</calculatedColumnFormula>
    </tableColumn>
    <tableColumn id="11" xr3:uid="{710565C9-0F8F-4B01-8BBD-4EF15A170C03}" name="ATIPICOS_SALARIOS" dataDxfId="7">
      <calculatedColumnFormula>IF(ABS(J2)&gt;1.96,"ATIPICO","NO")</calculatedColumnFormula>
    </tableColumn>
    <tableColumn id="12" xr3:uid="{A6F11679-A437-49FF-B2D0-BBBC1EE8FA7C}" name="Z-SCORE_EDAD" dataDxfId="6">
      <calculatedColumnFormula>(I2-$V$16)/$V$17</calculatedColumnFormula>
    </tableColumn>
    <tableColumn id="13" xr3:uid="{41AC737E-3080-4021-84DF-0D128B24E515}" name="ATIPICOS_EDADES" dataDxfId="5">
      <calculatedColumnFormula>IF(ABS(L2)&gt;1.96,"ATIPICO","NO")</calculatedColumnFormula>
    </tableColumn>
    <tableColumn id="14" xr3:uid="{4E0FB8F8-1E31-4F5B-85A9-026FCFC11D94}" name="Salario_Imputado" dataDxfId="4">
      <calculatedColumnFormula>IF(ISBLANK(C2),$V$7,C2)</calculatedColumnFormula>
    </tableColumn>
    <tableColumn id="15" xr3:uid="{0724B9C9-665D-41B4-BC74-929DCB7A72A1}" name="Edad_Imputada" dataDxfId="3">
      <calculatedColumnFormula>IF(ISBLANK(I2),$V$16,I2)</calculatedColumnFormula>
    </tableColumn>
    <tableColumn id="16" xr3:uid="{1BBA30CF-BEF8-44DB-9955-ACB5F35E4D84}" name="Tipo_aseguramiento_imputado" dataDxfId="2">
      <calculatedColumnFormula>IF(ISBLANK(D2),$U$42,D2)</calculatedColumnFormula>
    </tableColumn>
    <tableColumn id="17" xr3:uid="{49A47688-B843-4931-A53F-10AC4B12A993}" name="Rango_edad" dataDxfId="1">
      <calculatedColumnFormula>IF(O2&lt;26,"18-25",IF(O2&lt;36,"26-35",
 IF(O2&lt;46,"36-45",IF(O2&lt;56,"46-55","56+"))))</calculatedColumnFormula>
    </tableColumn>
    <tableColumn id="18" xr3:uid="{3F1F6F26-3E2F-4927-BE96-5DA4E1E79DE7}" name="Rango_Salario" dataDxfId="0">
      <calculatedColumnFormula>IF(N2&lt;300000,"1",
 IF(N2&lt;=408495,"2",
 IF(N2&lt;=700000,"3",
 "4")))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92149-58CA-4C34-AC21-2BB9396B5B2C}">
  <dimension ref="A3:Z7"/>
  <sheetViews>
    <sheetView zoomScale="55" zoomScaleNormal="55" workbookViewId="0">
      <selection activeCell="I13" sqref="I13"/>
    </sheetView>
  </sheetViews>
  <sheetFormatPr baseColWidth="10" defaultRowHeight="14.4" x14ac:dyDescent="0.3"/>
  <cols>
    <col min="1" max="1" width="24" bestFit="1" customWidth="1"/>
    <col min="2" max="2" width="21.44140625" bestFit="1" customWidth="1"/>
    <col min="3" max="3" width="14.6640625" bestFit="1" customWidth="1"/>
    <col min="4" max="19" width="15.6640625" bestFit="1" customWidth="1"/>
    <col min="20" max="20" width="16.77734375" bestFit="1" customWidth="1"/>
    <col min="21" max="25" width="17.77734375" bestFit="1" customWidth="1"/>
    <col min="26" max="26" width="11.88671875" bestFit="1" customWidth="1"/>
    <col min="27" max="63" width="15.6640625" bestFit="1" customWidth="1"/>
    <col min="64" max="68" width="17.77734375" bestFit="1" customWidth="1"/>
    <col min="69" max="69" width="11.88671875" bestFit="1" customWidth="1"/>
    <col min="70" max="70" width="8" bestFit="1" customWidth="1"/>
    <col min="71" max="72" width="9" bestFit="1" customWidth="1"/>
    <col min="73" max="73" width="8" bestFit="1" customWidth="1"/>
    <col min="74" max="74" width="6" bestFit="1" customWidth="1"/>
    <col min="75" max="75" width="9" bestFit="1" customWidth="1"/>
    <col min="76" max="77" width="6" bestFit="1" customWidth="1"/>
    <col min="78" max="78" width="9" bestFit="1" customWidth="1"/>
    <col min="79" max="79" width="6" bestFit="1" customWidth="1"/>
    <col min="80" max="80" width="9" bestFit="1" customWidth="1"/>
    <col min="81" max="81" width="6" bestFit="1" customWidth="1"/>
    <col min="82" max="82" width="8" bestFit="1" customWidth="1"/>
    <col min="83" max="90" width="6" bestFit="1" customWidth="1"/>
    <col min="91" max="93" width="9" bestFit="1" customWidth="1"/>
    <col min="94" max="95" width="6" bestFit="1" customWidth="1"/>
    <col min="96" max="98" width="9" bestFit="1" customWidth="1"/>
    <col min="99" max="102" width="6" bestFit="1" customWidth="1"/>
    <col min="103" max="103" width="9" bestFit="1" customWidth="1"/>
    <col min="104" max="104" width="6" bestFit="1" customWidth="1"/>
    <col min="105" max="105" width="9" bestFit="1" customWidth="1"/>
    <col min="106" max="106" width="6" bestFit="1" customWidth="1"/>
    <col min="107" max="107" width="8" bestFit="1" customWidth="1"/>
    <col min="108" max="110" width="6" bestFit="1" customWidth="1"/>
    <col min="111" max="114" width="7" bestFit="1" customWidth="1"/>
    <col min="115" max="115" width="9" bestFit="1" customWidth="1"/>
    <col min="116" max="118" width="7" bestFit="1" customWidth="1"/>
    <col min="119" max="119" width="10" bestFit="1" customWidth="1"/>
    <col min="120" max="120" width="9" bestFit="1" customWidth="1"/>
    <col min="121" max="121" width="7" bestFit="1" customWidth="1"/>
    <col min="122" max="123" width="10" bestFit="1" customWidth="1"/>
    <col min="124" max="127" width="7" bestFit="1" customWidth="1"/>
    <col min="128" max="129" width="10" bestFit="1" customWidth="1"/>
    <col min="130" max="132" width="7" bestFit="1" customWidth="1"/>
    <col min="133" max="133" width="10" bestFit="1" customWidth="1"/>
    <col min="134" max="140" width="7" bestFit="1" customWidth="1"/>
    <col min="141" max="141" width="9" bestFit="1" customWidth="1"/>
    <col min="142" max="143" width="10" bestFit="1" customWidth="1"/>
    <col min="144" max="145" width="7" bestFit="1" customWidth="1"/>
    <col min="146" max="146" width="9" bestFit="1" customWidth="1"/>
    <col min="147" max="147" width="10" bestFit="1" customWidth="1"/>
    <col min="148" max="148" width="9" bestFit="1" customWidth="1"/>
    <col min="149" max="149" width="7" bestFit="1" customWidth="1"/>
    <col min="150" max="151" width="10" bestFit="1" customWidth="1"/>
    <col min="152" max="152" width="7" bestFit="1" customWidth="1"/>
    <col min="153" max="159" width="10" bestFit="1" customWidth="1"/>
    <col min="160" max="160" width="9" bestFit="1" customWidth="1"/>
    <col min="161" max="161" width="7" bestFit="1" customWidth="1"/>
    <col min="162" max="162" width="10" bestFit="1" customWidth="1"/>
    <col min="163" max="166" width="7" bestFit="1" customWidth="1"/>
    <col min="167" max="167" width="9" bestFit="1" customWidth="1"/>
    <col min="168" max="168" width="7" bestFit="1" customWidth="1"/>
    <col min="169" max="169" width="10" bestFit="1" customWidth="1"/>
    <col min="170" max="172" width="7" bestFit="1" customWidth="1"/>
    <col min="173" max="173" width="10" bestFit="1" customWidth="1"/>
    <col min="174" max="174" width="7" bestFit="1" customWidth="1"/>
    <col min="175" max="175" width="9" bestFit="1" customWidth="1"/>
    <col min="176" max="177" width="7" bestFit="1" customWidth="1"/>
    <col min="178" max="178" width="9" bestFit="1" customWidth="1"/>
    <col min="179" max="180" width="7" bestFit="1" customWidth="1"/>
    <col min="181" max="186" width="10" bestFit="1" customWidth="1"/>
    <col min="187" max="187" width="9" bestFit="1" customWidth="1"/>
    <col min="188" max="190" width="7" bestFit="1" customWidth="1"/>
    <col min="191" max="191" width="9" bestFit="1" customWidth="1"/>
    <col min="192" max="196" width="7" bestFit="1" customWidth="1"/>
    <col min="197" max="197" width="9" bestFit="1" customWidth="1"/>
    <col min="198" max="198" width="7" bestFit="1" customWidth="1"/>
    <col min="199" max="201" width="10" bestFit="1" customWidth="1"/>
    <col min="202" max="203" width="7" bestFit="1" customWidth="1"/>
    <col min="204" max="204" width="10" bestFit="1" customWidth="1"/>
    <col min="205" max="207" width="7" bestFit="1" customWidth="1"/>
    <col min="208" max="208" width="10" bestFit="1" customWidth="1"/>
    <col min="209" max="210" width="7" bestFit="1" customWidth="1"/>
    <col min="211" max="211" width="10" bestFit="1" customWidth="1"/>
    <col min="212" max="212" width="7" bestFit="1" customWidth="1"/>
    <col min="213" max="213" width="9" bestFit="1" customWidth="1"/>
    <col min="214" max="215" width="7" bestFit="1" customWidth="1"/>
    <col min="216" max="216" width="10" bestFit="1" customWidth="1"/>
    <col min="217" max="219" width="7" bestFit="1" customWidth="1"/>
    <col min="220" max="221" width="10" bestFit="1" customWidth="1"/>
    <col min="222" max="223" width="7" bestFit="1" customWidth="1"/>
    <col min="224" max="224" width="9" bestFit="1" customWidth="1"/>
    <col min="225" max="225" width="7" bestFit="1" customWidth="1"/>
    <col min="226" max="226" width="10" bestFit="1" customWidth="1"/>
    <col min="227" max="229" width="7" bestFit="1" customWidth="1"/>
    <col min="230" max="230" width="10" bestFit="1" customWidth="1"/>
    <col min="231" max="234" width="7" bestFit="1" customWidth="1"/>
    <col min="235" max="235" width="10" bestFit="1" customWidth="1"/>
    <col min="236" max="236" width="7" bestFit="1" customWidth="1"/>
    <col min="237" max="237" width="10" bestFit="1" customWidth="1"/>
    <col min="238" max="240" width="7" bestFit="1" customWidth="1"/>
    <col min="241" max="242" width="9" bestFit="1" customWidth="1"/>
    <col min="243" max="248" width="7" bestFit="1" customWidth="1"/>
    <col min="249" max="251" width="10" bestFit="1" customWidth="1"/>
    <col min="252" max="252" width="7" bestFit="1" customWidth="1"/>
    <col min="253" max="253" width="9" bestFit="1" customWidth="1"/>
    <col min="254" max="255" width="7" bestFit="1" customWidth="1"/>
    <col min="256" max="256" width="10" bestFit="1" customWidth="1"/>
    <col min="257" max="257" width="7" bestFit="1" customWidth="1"/>
    <col min="258" max="258" width="10" bestFit="1" customWidth="1"/>
    <col min="259" max="263" width="7" bestFit="1" customWidth="1"/>
    <col min="264" max="265" width="10" bestFit="1" customWidth="1"/>
    <col min="266" max="269" width="7" bestFit="1" customWidth="1"/>
    <col min="270" max="270" width="10" bestFit="1" customWidth="1"/>
    <col min="271" max="272" width="7" bestFit="1" customWidth="1"/>
    <col min="273" max="273" width="10" bestFit="1" customWidth="1"/>
    <col min="274" max="275" width="7" bestFit="1" customWidth="1"/>
    <col min="276" max="276" width="9" bestFit="1" customWidth="1"/>
    <col min="277" max="278" width="10" bestFit="1" customWidth="1"/>
    <col min="279" max="279" width="7" bestFit="1" customWidth="1"/>
    <col min="280" max="280" width="10" bestFit="1" customWidth="1"/>
    <col min="281" max="281" width="7" bestFit="1" customWidth="1"/>
    <col min="282" max="283" width="10" bestFit="1" customWidth="1"/>
    <col min="284" max="284" width="7" bestFit="1" customWidth="1"/>
    <col min="285" max="286" width="9" bestFit="1" customWidth="1"/>
    <col min="287" max="287" width="7" bestFit="1" customWidth="1"/>
    <col min="288" max="288" width="9" bestFit="1" customWidth="1"/>
    <col min="289" max="292" width="7" bestFit="1" customWidth="1"/>
    <col min="293" max="293" width="10" bestFit="1" customWidth="1"/>
    <col min="294" max="294" width="7" bestFit="1" customWidth="1"/>
    <col min="295" max="296" width="10" bestFit="1" customWidth="1"/>
    <col min="297" max="297" width="7" bestFit="1" customWidth="1"/>
    <col min="298" max="298" width="10" bestFit="1" customWidth="1"/>
    <col min="299" max="299" width="7" bestFit="1" customWidth="1"/>
    <col min="300" max="300" width="9" bestFit="1" customWidth="1"/>
    <col min="301" max="301" width="7" bestFit="1" customWidth="1"/>
    <col min="302" max="302" width="10" bestFit="1" customWidth="1"/>
    <col min="303" max="303" width="7" bestFit="1" customWidth="1"/>
    <col min="304" max="304" width="9" bestFit="1" customWidth="1"/>
    <col min="305" max="305" width="10" bestFit="1" customWidth="1"/>
    <col min="306" max="307" width="7" bestFit="1" customWidth="1"/>
    <col min="308" max="309" width="10" bestFit="1" customWidth="1"/>
    <col min="310" max="314" width="7" bestFit="1" customWidth="1"/>
    <col min="315" max="315" width="10" bestFit="1" customWidth="1"/>
    <col min="316" max="322" width="7" bestFit="1" customWidth="1"/>
    <col min="323" max="324" width="10" bestFit="1" customWidth="1"/>
    <col min="325" max="328" width="7" bestFit="1" customWidth="1"/>
    <col min="329" max="329" width="9" bestFit="1" customWidth="1"/>
    <col min="330" max="332" width="7" bestFit="1" customWidth="1"/>
    <col min="333" max="334" width="9" bestFit="1" customWidth="1"/>
    <col min="335" max="335" width="7" bestFit="1" customWidth="1"/>
    <col min="336" max="336" width="9" bestFit="1" customWidth="1"/>
    <col min="337" max="338" width="7" bestFit="1" customWidth="1"/>
    <col min="339" max="339" width="10" bestFit="1" customWidth="1"/>
    <col min="340" max="341" width="7" bestFit="1" customWidth="1"/>
    <col min="342" max="342" width="10" bestFit="1" customWidth="1"/>
    <col min="343" max="344" width="7" bestFit="1" customWidth="1"/>
    <col min="345" max="345" width="10" bestFit="1" customWidth="1"/>
    <col min="346" max="347" width="7" bestFit="1" customWidth="1"/>
    <col min="348" max="348" width="10" bestFit="1" customWidth="1"/>
    <col min="349" max="349" width="7" bestFit="1" customWidth="1"/>
    <col min="350" max="350" width="10" bestFit="1" customWidth="1"/>
    <col min="351" max="351" width="7" bestFit="1" customWidth="1"/>
    <col min="352" max="352" width="10" bestFit="1" customWidth="1"/>
    <col min="353" max="353" width="7" bestFit="1" customWidth="1"/>
    <col min="354" max="354" width="9" bestFit="1" customWidth="1"/>
    <col min="355" max="355" width="7" bestFit="1" customWidth="1"/>
    <col min="356" max="356" width="10" bestFit="1" customWidth="1"/>
    <col min="357" max="357" width="7" bestFit="1" customWidth="1"/>
    <col min="358" max="359" width="10" bestFit="1" customWidth="1"/>
    <col min="360" max="361" width="7" bestFit="1" customWidth="1"/>
    <col min="362" max="363" width="10" bestFit="1" customWidth="1"/>
    <col min="364" max="364" width="7" bestFit="1" customWidth="1"/>
    <col min="365" max="367" width="10" bestFit="1" customWidth="1"/>
    <col min="368" max="368" width="7" bestFit="1" customWidth="1"/>
    <col min="369" max="369" width="10" bestFit="1" customWidth="1"/>
    <col min="370" max="372" width="7" bestFit="1" customWidth="1"/>
    <col min="373" max="373" width="10" bestFit="1" customWidth="1"/>
    <col min="374" max="375" width="7" bestFit="1" customWidth="1"/>
    <col min="376" max="376" width="9" bestFit="1" customWidth="1"/>
    <col min="377" max="377" width="10" bestFit="1" customWidth="1"/>
    <col min="378" max="381" width="7" bestFit="1" customWidth="1"/>
    <col min="382" max="382" width="10" bestFit="1" customWidth="1"/>
    <col min="383" max="383" width="7" bestFit="1" customWidth="1"/>
    <col min="384" max="384" width="10" bestFit="1" customWidth="1"/>
    <col min="385" max="385" width="7" bestFit="1" customWidth="1"/>
    <col min="386" max="386" width="9" bestFit="1" customWidth="1"/>
    <col min="387" max="388" width="7" bestFit="1" customWidth="1"/>
    <col min="389" max="389" width="9" bestFit="1" customWidth="1"/>
    <col min="390" max="390" width="7" bestFit="1" customWidth="1"/>
    <col min="391" max="391" width="9" bestFit="1" customWidth="1"/>
    <col min="392" max="392" width="10" bestFit="1" customWidth="1"/>
    <col min="393" max="394" width="7" bestFit="1" customWidth="1"/>
    <col min="395" max="395" width="10" bestFit="1" customWidth="1"/>
    <col min="396" max="397" width="7" bestFit="1" customWidth="1"/>
    <col min="398" max="398" width="10" bestFit="1" customWidth="1"/>
    <col min="399" max="399" width="9" bestFit="1" customWidth="1"/>
    <col min="400" max="400" width="7" bestFit="1" customWidth="1"/>
    <col min="401" max="401" width="10" bestFit="1" customWidth="1"/>
    <col min="402" max="402" width="9" bestFit="1" customWidth="1"/>
    <col min="403" max="403" width="10" bestFit="1" customWidth="1"/>
    <col min="404" max="405" width="7" bestFit="1" customWidth="1"/>
    <col min="406" max="407" width="10" bestFit="1" customWidth="1"/>
    <col min="408" max="408" width="7" bestFit="1" customWidth="1"/>
    <col min="409" max="409" width="9" bestFit="1" customWidth="1"/>
    <col min="410" max="410" width="10" bestFit="1" customWidth="1"/>
    <col min="411" max="411" width="7" bestFit="1" customWidth="1"/>
    <col min="412" max="412" width="10" bestFit="1" customWidth="1"/>
    <col min="413" max="413" width="7" bestFit="1" customWidth="1"/>
    <col min="414" max="414" width="10" bestFit="1" customWidth="1"/>
    <col min="415" max="415" width="9" bestFit="1" customWidth="1"/>
    <col min="416" max="419" width="7" bestFit="1" customWidth="1"/>
    <col min="420" max="420" width="10" bestFit="1" customWidth="1"/>
    <col min="421" max="422" width="7" bestFit="1" customWidth="1"/>
    <col min="423" max="423" width="10" bestFit="1" customWidth="1"/>
    <col min="424" max="430" width="7" bestFit="1" customWidth="1"/>
    <col min="431" max="431" width="10" bestFit="1" customWidth="1"/>
    <col min="432" max="432" width="9" bestFit="1" customWidth="1"/>
    <col min="433" max="436" width="7" bestFit="1" customWidth="1"/>
    <col min="437" max="437" width="10" bestFit="1" customWidth="1"/>
    <col min="438" max="438" width="9" bestFit="1" customWidth="1"/>
    <col min="439" max="439" width="7" bestFit="1" customWidth="1"/>
    <col min="440" max="440" width="10" bestFit="1" customWidth="1"/>
    <col min="441" max="441" width="7" bestFit="1" customWidth="1"/>
    <col min="442" max="444" width="10" bestFit="1" customWidth="1"/>
    <col min="445" max="447" width="7" bestFit="1" customWidth="1"/>
    <col min="448" max="448" width="9" bestFit="1" customWidth="1"/>
    <col min="449" max="449" width="7" bestFit="1" customWidth="1"/>
    <col min="450" max="451" width="10" bestFit="1" customWidth="1"/>
    <col min="452" max="452" width="7" bestFit="1" customWidth="1"/>
    <col min="453" max="453" width="10" bestFit="1" customWidth="1"/>
    <col min="454" max="457" width="7" bestFit="1" customWidth="1"/>
    <col min="458" max="458" width="10" bestFit="1" customWidth="1"/>
    <col min="459" max="460" width="7" bestFit="1" customWidth="1"/>
    <col min="461" max="464" width="10" bestFit="1" customWidth="1"/>
    <col min="465" max="465" width="7" bestFit="1" customWidth="1"/>
    <col min="466" max="467" width="10" bestFit="1" customWidth="1"/>
    <col min="468" max="469" width="7" bestFit="1" customWidth="1"/>
    <col min="470" max="470" width="10" bestFit="1" customWidth="1"/>
    <col min="471" max="472" width="7" bestFit="1" customWidth="1"/>
    <col min="473" max="473" width="10" bestFit="1" customWidth="1"/>
    <col min="474" max="474" width="7" bestFit="1" customWidth="1"/>
    <col min="475" max="475" width="9" bestFit="1" customWidth="1"/>
    <col min="476" max="478" width="7" bestFit="1" customWidth="1"/>
    <col min="479" max="480" width="10" bestFit="1" customWidth="1"/>
    <col min="481" max="481" width="7" bestFit="1" customWidth="1"/>
    <col min="482" max="482" width="10" bestFit="1" customWidth="1"/>
    <col min="483" max="484" width="7" bestFit="1" customWidth="1"/>
    <col min="485" max="487" width="10" bestFit="1" customWidth="1"/>
    <col min="488" max="490" width="7" bestFit="1" customWidth="1"/>
    <col min="491" max="492" width="10" bestFit="1" customWidth="1"/>
    <col min="493" max="494" width="7" bestFit="1" customWidth="1"/>
    <col min="495" max="495" width="10" bestFit="1" customWidth="1"/>
    <col min="496" max="502" width="7" bestFit="1" customWidth="1"/>
    <col min="503" max="505" width="10" bestFit="1" customWidth="1"/>
    <col min="506" max="510" width="7" bestFit="1" customWidth="1"/>
    <col min="511" max="514" width="10" bestFit="1" customWidth="1"/>
    <col min="515" max="518" width="7" bestFit="1" customWidth="1"/>
    <col min="519" max="519" width="10" bestFit="1" customWidth="1"/>
    <col min="520" max="522" width="7" bestFit="1" customWidth="1"/>
    <col min="523" max="524" width="10" bestFit="1" customWidth="1"/>
    <col min="525" max="525" width="7" bestFit="1" customWidth="1"/>
    <col min="526" max="526" width="10" bestFit="1" customWidth="1"/>
    <col min="527" max="528" width="7" bestFit="1" customWidth="1"/>
    <col min="529" max="529" width="10" bestFit="1" customWidth="1"/>
    <col min="530" max="531" width="7" bestFit="1" customWidth="1"/>
    <col min="532" max="534" width="10" bestFit="1" customWidth="1"/>
    <col min="535" max="535" width="7" bestFit="1" customWidth="1"/>
    <col min="536" max="536" width="10" bestFit="1" customWidth="1"/>
    <col min="537" max="539" width="7" bestFit="1" customWidth="1"/>
    <col min="540" max="540" width="9" bestFit="1" customWidth="1"/>
    <col min="541" max="542" width="7" bestFit="1" customWidth="1"/>
    <col min="543" max="543" width="10" bestFit="1" customWidth="1"/>
    <col min="544" max="544" width="7" bestFit="1" customWidth="1"/>
    <col min="545" max="545" width="9" bestFit="1" customWidth="1"/>
    <col min="546" max="546" width="7" bestFit="1" customWidth="1"/>
    <col min="547" max="547" width="9" bestFit="1" customWidth="1"/>
    <col min="548" max="549" width="7" bestFit="1" customWidth="1"/>
    <col min="550" max="550" width="10" bestFit="1" customWidth="1"/>
    <col min="551" max="551" width="9" bestFit="1" customWidth="1"/>
    <col min="552" max="553" width="7" bestFit="1" customWidth="1"/>
    <col min="554" max="554" width="10" bestFit="1" customWidth="1"/>
    <col min="555" max="559" width="7" bestFit="1" customWidth="1"/>
    <col min="560" max="560" width="10" bestFit="1" customWidth="1"/>
    <col min="561" max="562" width="7" bestFit="1" customWidth="1"/>
    <col min="563" max="563" width="10" bestFit="1" customWidth="1"/>
    <col min="564" max="568" width="7" bestFit="1" customWidth="1"/>
    <col min="569" max="569" width="10" bestFit="1" customWidth="1"/>
    <col min="570" max="570" width="9" bestFit="1" customWidth="1"/>
    <col min="571" max="573" width="7" bestFit="1" customWidth="1"/>
    <col min="574" max="574" width="10" bestFit="1" customWidth="1"/>
    <col min="575" max="577" width="7" bestFit="1" customWidth="1"/>
    <col min="578" max="578" width="10" bestFit="1" customWidth="1"/>
    <col min="579" max="586" width="7" bestFit="1" customWidth="1"/>
    <col min="587" max="587" width="10" bestFit="1" customWidth="1"/>
    <col min="588" max="605" width="7" bestFit="1" customWidth="1"/>
    <col min="606" max="607" width="9" bestFit="1" customWidth="1"/>
    <col min="608" max="613" width="7" bestFit="1" customWidth="1"/>
    <col min="614" max="614" width="10" bestFit="1" customWidth="1"/>
    <col min="615" max="629" width="7" bestFit="1" customWidth="1"/>
    <col min="630" max="630" width="10" bestFit="1" customWidth="1"/>
    <col min="631" max="632" width="7" bestFit="1" customWidth="1"/>
    <col min="633" max="633" width="9" bestFit="1" customWidth="1"/>
    <col min="634" max="642" width="7" bestFit="1" customWidth="1"/>
    <col min="643" max="643" width="9" bestFit="1" customWidth="1"/>
    <col min="644" max="644" width="7" bestFit="1" customWidth="1"/>
    <col min="645" max="645" width="10" bestFit="1" customWidth="1"/>
    <col min="646" max="646" width="7" bestFit="1" customWidth="1"/>
    <col min="647" max="647" width="10" bestFit="1" customWidth="1"/>
    <col min="648" max="649" width="7" bestFit="1" customWidth="1"/>
    <col min="650" max="650" width="9" bestFit="1" customWidth="1"/>
    <col min="651" max="651" width="7" bestFit="1" customWidth="1"/>
    <col min="652" max="652" width="9" bestFit="1" customWidth="1"/>
    <col min="653" max="658" width="7" bestFit="1" customWidth="1"/>
    <col min="659" max="659" width="10" bestFit="1" customWidth="1"/>
    <col min="660" max="664" width="7" bestFit="1" customWidth="1"/>
    <col min="665" max="666" width="9" bestFit="1" customWidth="1"/>
    <col min="667" max="673" width="7" bestFit="1" customWidth="1"/>
    <col min="674" max="674" width="10" bestFit="1" customWidth="1"/>
    <col min="675" max="675" width="7" bestFit="1" customWidth="1"/>
    <col min="676" max="676" width="10" bestFit="1" customWidth="1"/>
    <col min="677" max="677" width="7" bestFit="1" customWidth="1"/>
    <col min="678" max="678" width="10" bestFit="1" customWidth="1"/>
    <col min="679" max="679" width="9" bestFit="1" customWidth="1"/>
    <col min="680" max="682" width="7" bestFit="1" customWidth="1"/>
    <col min="683" max="683" width="10" bestFit="1" customWidth="1"/>
    <col min="684" max="689" width="7" bestFit="1" customWidth="1"/>
    <col min="690" max="690" width="10" bestFit="1" customWidth="1"/>
    <col min="691" max="691" width="9" bestFit="1" customWidth="1"/>
    <col min="692" max="692" width="10" bestFit="1" customWidth="1"/>
    <col min="693" max="693" width="7" bestFit="1" customWidth="1"/>
    <col min="694" max="694" width="10" bestFit="1" customWidth="1"/>
    <col min="695" max="695" width="7" bestFit="1" customWidth="1"/>
    <col min="696" max="696" width="10" bestFit="1" customWidth="1"/>
    <col min="697" max="698" width="7" bestFit="1" customWidth="1"/>
    <col min="699" max="699" width="10" bestFit="1" customWidth="1"/>
    <col min="700" max="703" width="7" bestFit="1" customWidth="1"/>
    <col min="704" max="704" width="10" bestFit="1" customWidth="1"/>
    <col min="705" max="706" width="7" bestFit="1" customWidth="1"/>
    <col min="707" max="707" width="10" bestFit="1" customWidth="1"/>
    <col min="708" max="710" width="7" bestFit="1" customWidth="1"/>
    <col min="711" max="711" width="10" bestFit="1" customWidth="1"/>
    <col min="712" max="715" width="7" bestFit="1" customWidth="1"/>
    <col min="716" max="716" width="10" bestFit="1" customWidth="1"/>
    <col min="717" max="718" width="7" bestFit="1" customWidth="1"/>
    <col min="719" max="719" width="9" bestFit="1" customWidth="1"/>
    <col min="720" max="729" width="7" bestFit="1" customWidth="1"/>
    <col min="730" max="730" width="10" bestFit="1" customWidth="1"/>
    <col min="731" max="734" width="7" bestFit="1" customWidth="1"/>
    <col min="735" max="735" width="10" bestFit="1" customWidth="1"/>
    <col min="736" max="737" width="7" bestFit="1" customWidth="1"/>
    <col min="738" max="738" width="10" bestFit="1" customWidth="1"/>
    <col min="739" max="741" width="7" bestFit="1" customWidth="1"/>
    <col min="742" max="742" width="9" bestFit="1" customWidth="1"/>
    <col min="743" max="743" width="7" bestFit="1" customWidth="1"/>
    <col min="744" max="744" width="10" bestFit="1" customWidth="1"/>
    <col min="745" max="750" width="7" bestFit="1" customWidth="1"/>
    <col min="751" max="751" width="9" bestFit="1" customWidth="1"/>
    <col min="752" max="752" width="10" bestFit="1" customWidth="1"/>
    <col min="753" max="759" width="7" bestFit="1" customWidth="1"/>
    <col min="760" max="760" width="9" bestFit="1" customWidth="1"/>
    <col min="761" max="762" width="10" bestFit="1" customWidth="1"/>
    <col min="763" max="763" width="7" bestFit="1" customWidth="1"/>
    <col min="764" max="764" width="10" bestFit="1" customWidth="1"/>
    <col min="765" max="770" width="7" bestFit="1" customWidth="1"/>
    <col min="771" max="771" width="9" bestFit="1" customWidth="1"/>
    <col min="772" max="772" width="10" bestFit="1" customWidth="1"/>
    <col min="773" max="773" width="7" bestFit="1" customWidth="1"/>
    <col min="774" max="774" width="9" bestFit="1" customWidth="1"/>
    <col min="775" max="778" width="7" bestFit="1" customWidth="1"/>
    <col min="779" max="779" width="10" bestFit="1" customWidth="1"/>
    <col min="780" max="780" width="7" bestFit="1" customWidth="1"/>
    <col min="781" max="782" width="10" bestFit="1" customWidth="1"/>
    <col min="783" max="786" width="7" bestFit="1" customWidth="1"/>
    <col min="787" max="788" width="10" bestFit="1" customWidth="1"/>
    <col min="789" max="793" width="7" bestFit="1" customWidth="1"/>
    <col min="794" max="794" width="10" bestFit="1" customWidth="1"/>
    <col min="795" max="799" width="7" bestFit="1" customWidth="1"/>
    <col min="800" max="800" width="10" bestFit="1" customWidth="1"/>
    <col min="801" max="801" width="7" bestFit="1" customWidth="1"/>
    <col min="802" max="802" width="10" bestFit="1" customWidth="1"/>
    <col min="803" max="804" width="7" bestFit="1" customWidth="1"/>
    <col min="805" max="805" width="9" bestFit="1" customWidth="1"/>
    <col min="806" max="806" width="7" bestFit="1" customWidth="1"/>
    <col min="807" max="808" width="10" bestFit="1" customWidth="1"/>
    <col min="809" max="811" width="7" bestFit="1" customWidth="1"/>
    <col min="812" max="812" width="10" bestFit="1" customWidth="1"/>
    <col min="813" max="814" width="7" bestFit="1" customWidth="1"/>
    <col min="815" max="815" width="10" bestFit="1" customWidth="1"/>
    <col min="816" max="817" width="7" bestFit="1" customWidth="1"/>
    <col min="818" max="818" width="10" bestFit="1" customWidth="1"/>
    <col min="819" max="823" width="7" bestFit="1" customWidth="1"/>
    <col min="824" max="824" width="10" bestFit="1" customWidth="1"/>
    <col min="825" max="825" width="7" bestFit="1" customWidth="1"/>
    <col min="826" max="826" width="9" bestFit="1" customWidth="1"/>
    <col min="827" max="827" width="7" bestFit="1" customWidth="1"/>
    <col min="828" max="828" width="10" bestFit="1" customWidth="1"/>
    <col min="829" max="833" width="7" bestFit="1" customWidth="1"/>
    <col min="834" max="835" width="10" bestFit="1" customWidth="1"/>
    <col min="836" max="836" width="7" bestFit="1" customWidth="1"/>
    <col min="837" max="837" width="9" bestFit="1" customWidth="1"/>
    <col min="838" max="838" width="7" bestFit="1" customWidth="1"/>
    <col min="839" max="839" width="10" bestFit="1" customWidth="1"/>
    <col min="840" max="841" width="7" bestFit="1" customWidth="1"/>
    <col min="842" max="844" width="10" bestFit="1" customWidth="1"/>
    <col min="845" max="845" width="9" bestFit="1" customWidth="1"/>
    <col min="846" max="846" width="7" bestFit="1" customWidth="1"/>
    <col min="847" max="847" width="10" bestFit="1" customWidth="1"/>
    <col min="848" max="848" width="7" bestFit="1" customWidth="1"/>
    <col min="849" max="849" width="10" bestFit="1" customWidth="1"/>
    <col min="850" max="851" width="7" bestFit="1" customWidth="1"/>
    <col min="852" max="853" width="10" bestFit="1" customWidth="1"/>
    <col min="854" max="854" width="9" bestFit="1" customWidth="1"/>
    <col min="855" max="858" width="7" bestFit="1" customWidth="1"/>
    <col min="859" max="859" width="9" bestFit="1" customWidth="1"/>
    <col min="860" max="860" width="7" bestFit="1" customWidth="1"/>
    <col min="861" max="862" width="10" bestFit="1" customWidth="1"/>
    <col min="863" max="863" width="7" bestFit="1" customWidth="1"/>
    <col min="864" max="864" width="10" bestFit="1" customWidth="1"/>
    <col min="865" max="865" width="9" bestFit="1" customWidth="1"/>
    <col min="866" max="866" width="10" bestFit="1" customWidth="1"/>
    <col min="867" max="868" width="7" bestFit="1" customWidth="1"/>
    <col min="869" max="869" width="9" bestFit="1" customWidth="1"/>
    <col min="870" max="871" width="7" bestFit="1" customWidth="1"/>
    <col min="872" max="872" width="9" bestFit="1" customWidth="1"/>
    <col min="873" max="874" width="10" bestFit="1" customWidth="1"/>
    <col min="875" max="884" width="7" bestFit="1" customWidth="1"/>
    <col min="885" max="886" width="10" bestFit="1" customWidth="1"/>
    <col min="887" max="887" width="7" bestFit="1" customWidth="1"/>
    <col min="888" max="888" width="10" bestFit="1" customWidth="1"/>
    <col min="889" max="893" width="7" bestFit="1" customWidth="1"/>
    <col min="894" max="894" width="10" bestFit="1" customWidth="1"/>
    <col min="895" max="895" width="7" bestFit="1" customWidth="1"/>
    <col min="896" max="896" width="10" bestFit="1" customWidth="1"/>
    <col min="897" max="902" width="7" bestFit="1" customWidth="1"/>
    <col min="903" max="903" width="10" bestFit="1" customWidth="1"/>
    <col min="904" max="908" width="7" bestFit="1" customWidth="1"/>
    <col min="909" max="909" width="9" bestFit="1" customWidth="1"/>
    <col min="910" max="911" width="7" bestFit="1" customWidth="1"/>
    <col min="912" max="912" width="9" bestFit="1" customWidth="1"/>
    <col min="913" max="914" width="7" bestFit="1" customWidth="1"/>
    <col min="915" max="918" width="10" bestFit="1" customWidth="1"/>
    <col min="919" max="919" width="9" bestFit="1" customWidth="1"/>
    <col min="920" max="924" width="7" bestFit="1" customWidth="1"/>
    <col min="925" max="925" width="10" bestFit="1" customWidth="1"/>
    <col min="926" max="926" width="7" bestFit="1" customWidth="1"/>
    <col min="927" max="927" width="10" bestFit="1" customWidth="1"/>
    <col min="928" max="928" width="9" bestFit="1" customWidth="1"/>
    <col min="929" max="930" width="7" bestFit="1" customWidth="1"/>
    <col min="931" max="931" width="10" bestFit="1" customWidth="1"/>
    <col min="932" max="932" width="7" bestFit="1" customWidth="1"/>
    <col min="933" max="933" width="9" bestFit="1" customWidth="1"/>
    <col min="934" max="934" width="10" bestFit="1" customWidth="1"/>
    <col min="935" max="938" width="7" bestFit="1" customWidth="1"/>
    <col min="939" max="939" width="10" bestFit="1" customWidth="1"/>
    <col min="940" max="940" width="9" bestFit="1" customWidth="1"/>
    <col min="941" max="944" width="7" bestFit="1" customWidth="1"/>
    <col min="945" max="945" width="9" bestFit="1" customWidth="1"/>
    <col min="946" max="946" width="7" bestFit="1" customWidth="1"/>
    <col min="947" max="947" width="10" bestFit="1" customWidth="1"/>
    <col min="948" max="948" width="9" bestFit="1" customWidth="1"/>
    <col min="949" max="949" width="10" bestFit="1" customWidth="1"/>
    <col min="950" max="952" width="7" bestFit="1" customWidth="1"/>
    <col min="953" max="953" width="9" bestFit="1" customWidth="1"/>
    <col min="954" max="955" width="7" bestFit="1" customWidth="1"/>
    <col min="956" max="958" width="10" bestFit="1" customWidth="1"/>
    <col min="959" max="959" width="7" bestFit="1" customWidth="1"/>
    <col min="960" max="963" width="10" bestFit="1" customWidth="1"/>
    <col min="964" max="967" width="7" bestFit="1" customWidth="1"/>
    <col min="968" max="970" width="10" bestFit="1" customWidth="1"/>
    <col min="971" max="971" width="7" bestFit="1" customWidth="1"/>
    <col min="972" max="972" width="10" bestFit="1" customWidth="1"/>
    <col min="973" max="973" width="7" bestFit="1" customWidth="1"/>
    <col min="974" max="974" width="10" bestFit="1" customWidth="1"/>
    <col min="975" max="977" width="7" bestFit="1" customWidth="1"/>
    <col min="978" max="978" width="10" bestFit="1" customWidth="1"/>
    <col min="979" max="982" width="7" bestFit="1" customWidth="1"/>
    <col min="983" max="983" width="10" bestFit="1" customWidth="1"/>
    <col min="984" max="984" width="7" bestFit="1" customWidth="1"/>
    <col min="985" max="985" width="10" bestFit="1" customWidth="1"/>
    <col min="986" max="988" width="7" bestFit="1" customWidth="1"/>
    <col min="989" max="989" width="10" bestFit="1" customWidth="1"/>
    <col min="990" max="992" width="7" bestFit="1" customWidth="1"/>
    <col min="993" max="993" width="9" bestFit="1" customWidth="1"/>
    <col min="994" max="995" width="10" bestFit="1" customWidth="1"/>
    <col min="996" max="996" width="7" bestFit="1" customWidth="1"/>
    <col min="997" max="997" width="10" bestFit="1" customWidth="1"/>
    <col min="998" max="1000" width="7" bestFit="1" customWidth="1"/>
    <col min="1001" max="1001" width="10" bestFit="1" customWidth="1"/>
    <col min="1002" max="1004" width="7" bestFit="1" customWidth="1"/>
    <col min="1005" max="1005" width="10" bestFit="1" customWidth="1"/>
    <col min="1006" max="1007" width="9" bestFit="1" customWidth="1"/>
    <col min="1008" max="1008" width="10" bestFit="1" customWidth="1"/>
    <col min="1009" max="1009" width="7" bestFit="1" customWidth="1"/>
    <col min="1010" max="1010" width="10" bestFit="1" customWidth="1"/>
    <col min="1011" max="1013" width="7" bestFit="1" customWidth="1"/>
    <col min="1014" max="1014" width="10" bestFit="1" customWidth="1"/>
    <col min="1015" max="1017" width="7" bestFit="1" customWidth="1"/>
    <col min="1018" max="1018" width="9" bestFit="1" customWidth="1"/>
    <col min="1019" max="1022" width="7" bestFit="1" customWidth="1"/>
    <col min="1023" max="1023" width="10" bestFit="1" customWidth="1"/>
    <col min="1024" max="1024" width="7" bestFit="1" customWidth="1"/>
    <col min="1025" max="1029" width="10" bestFit="1" customWidth="1"/>
    <col min="1030" max="1030" width="7" bestFit="1" customWidth="1"/>
    <col min="1031" max="1031" width="10" bestFit="1" customWidth="1"/>
    <col min="1032" max="1034" width="7" bestFit="1" customWidth="1"/>
    <col min="1035" max="1035" width="10" bestFit="1" customWidth="1"/>
    <col min="1036" max="1036" width="7" bestFit="1" customWidth="1"/>
    <col min="1037" max="1037" width="10" bestFit="1" customWidth="1"/>
    <col min="1038" max="1038" width="7" bestFit="1" customWidth="1"/>
    <col min="1039" max="1039" width="10" bestFit="1" customWidth="1"/>
    <col min="1040" max="1042" width="7" bestFit="1" customWidth="1"/>
    <col min="1043" max="1043" width="10" bestFit="1" customWidth="1"/>
    <col min="1044" max="1046" width="7" bestFit="1" customWidth="1"/>
    <col min="1047" max="1048" width="10" bestFit="1" customWidth="1"/>
    <col min="1049" max="1050" width="7" bestFit="1" customWidth="1"/>
    <col min="1051" max="1051" width="10" bestFit="1" customWidth="1"/>
    <col min="1052" max="1058" width="7" bestFit="1" customWidth="1"/>
    <col min="1059" max="1059" width="10" bestFit="1" customWidth="1"/>
    <col min="1060" max="1062" width="7" bestFit="1" customWidth="1"/>
    <col min="1063" max="1063" width="10" bestFit="1" customWidth="1"/>
    <col min="1064" max="1066" width="7" bestFit="1" customWidth="1"/>
    <col min="1067" max="1067" width="9" bestFit="1" customWidth="1"/>
    <col min="1068" max="1068" width="10" bestFit="1" customWidth="1"/>
    <col min="1069" max="1069" width="9" bestFit="1" customWidth="1"/>
    <col min="1070" max="1070" width="7" bestFit="1" customWidth="1"/>
    <col min="1071" max="1071" width="10" bestFit="1" customWidth="1"/>
    <col min="1072" max="1072" width="7" bestFit="1" customWidth="1"/>
    <col min="1073" max="1073" width="10" bestFit="1" customWidth="1"/>
    <col min="1074" max="1079" width="7" bestFit="1" customWidth="1"/>
    <col min="1080" max="1082" width="10" bestFit="1" customWidth="1"/>
    <col min="1083" max="1083" width="7" bestFit="1" customWidth="1"/>
    <col min="1084" max="1085" width="10" bestFit="1" customWidth="1"/>
    <col min="1086" max="1086" width="7" bestFit="1" customWidth="1"/>
    <col min="1087" max="1087" width="10" bestFit="1" customWidth="1"/>
    <col min="1088" max="1089" width="7" bestFit="1" customWidth="1"/>
    <col min="1090" max="1090" width="10" bestFit="1" customWidth="1"/>
    <col min="1091" max="1095" width="7" bestFit="1" customWidth="1"/>
    <col min="1096" max="1096" width="9" bestFit="1" customWidth="1"/>
    <col min="1097" max="1097" width="7" bestFit="1" customWidth="1"/>
    <col min="1098" max="1098" width="10" bestFit="1" customWidth="1"/>
    <col min="1099" max="1099" width="7" bestFit="1" customWidth="1"/>
    <col min="1100" max="1102" width="10" bestFit="1" customWidth="1"/>
    <col min="1103" max="1103" width="7" bestFit="1" customWidth="1"/>
    <col min="1104" max="1106" width="10" bestFit="1" customWidth="1"/>
    <col min="1107" max="1115" width="7" bestFit="1" customWidth="1"/>
    <col min="1116" max="1116" width="10" bestFit="1" customWidth="1"/>
    <col min="1117" max="1120" width="7" bestFit="1" customWidth="1"/>
    <col min="1121" max="1122" width="10" bestFit="1" customWidth="1"/>
    <col min="1123" max="1129" width="7" bestFit="1" customWidth="1"/>
    <col min="1130" max="1130" width="10" bestFit="1" customWidth="1"/>
    <col min="1131" max="1131" width="7" bestFit="1" customWidth="1"/>
    <col min="1132" max="1132" width="10" bestFit="1" customWidth="1"/>
    <col min="1133" max="1133" width="9" bestFit="1" customWidth="1"/>
    <col min="1134" max="1134" width="7" bestFit="1" customWidth="1"/>
    <col min="1135" max="1135" width="9" bestFit="1" customWidth="1"/>
    <col min="1136" max="1137" width="10" bestFit="1" customWidth="1"/>
    <col min="1138" max="1138" width="7" bestFit="1" customWidth="1"/>
    <col min="1139" max="1141" width="10" bestFit="1" customWidth="1"/>
    <col min="1142" max="1150" width="7" bestFit="1" customWidth="1"/>
    <col min="1151" max="1151" width="10" bestFit="1" customWidth="1"/>
    <col min="1152" max="1153" width="7" bestFit="1" customWidth="1"/>
    <col min="1154" max="1155" width="9" bestFit="1" customWidth="1"/>
    <col min="1156" max="1156" width="10" bestFit="1" customWidth="1"/>
    <col min="1157" max="1157" width="7" bestFit="1" customWidth="1"/>
    <col min="1158" max="1158" width="10" bestFit="1" customWidth="1"/>
    <col min="1159" max="1159" width="7" bestFit="1" customWidth="1"/>
    <col min="1160" max="1160" width="10" bestFit="1" customWidth="1"/>
    <col min="1161" max="1162" width="7" bestFit="1" customWidth="1"/>
    <col min="1163" max="1163" width="10" bestFit="1" customWidth="1"/>
    <col min="1164" max="1166" width="7" bestFit="1" customWidth="1"/>
    <col min="1167" max="1167" width="10" bestFit="1" customWidth="1"/>
    <col min="1168" max="1174" width="7" bestFit="1" customWidth="1"/>
    <col min="1175" max="1175" width="9" bestFit="1" customWidth="1"/>
    <col min="1176" max="1176" width="7" bestFit="1" customWidth="1"/>
    <col min="1177" max="1177" width="10" bestFit="1" customWidth="1"/>
    <col min="1178" max="1178" width="9" bestFit="1" customWidth="1"/>
    <col min="1179" max="1181" width="10" bestFit="1" customWidth="1"/>
    <col min="1182" max="1182" width="7" bestFit="1" customWidth="1"/>
    <col min="1183" max="1185" width="10" bestFit="1" customWidth="1"/>
    <col min="1186" max="1187" width="9" bestFit="1" customWidth="1"/>
    <col min="1188" max="1188" width="7" bestFit="1" customWidth="1"/>
    <col min="1189" max="1189" width="10" bestFit="1" customWidth="1"/>
    <col min="1190" max="1195" width="7" bestFit="1" customWidth="1"/>
    <col min="1196" max="1196" width="9" bestFit="1" customWidth="1"/>
    <col min="1197" max="1200" width="7" bestFit="1" customWidth="1"/>
    <col min="1201" max="1201" width="10" bestFit="1" customWidth="1"/>
    <col min="1202" max="1204" width="7" bestFit="1" customWidth="1"/>
    <col min="1205" max="1205" width="9" bestFit="1" customWidth="1"/>
    <col min="1206" max="1206" width="7" bestFit="1" customWidth="1"/>
    <col min="1207" max="1207" width="10" bestFit="1" customWidth="1"/>
    <col min="1208" max="1209" width="7" bestFit="1" customWidth="1"/>
    <col min="1210" max="1210" width="9" bestFit="1" customWidth="1"/>
    <col min="1211" max="1211" width="7" bestFit="1" customWidth="1"/>
    <col min="1212" max="1212" width="9" bestFit="1" customWidth="1"/>
    <col min="1213" max="1214" width="7" bestFit="1" customWidth="1"/>
    <col min="1215" max="1215" width="10" bestFit="1" customWidth="1"/>
    <col min="1216" max="1216" width="7" bestFit="1" customWidth="1"/>
    <col min="1217" max="1217" width="10" bestFit="1" customWidth="1"/>
    <col min="1218" max="1219" width="7" bestFit="1" customWidth="1"/>
    <col min="1220" max="1222" width="10" bestFit="1" customWidth="1"/>
    <col min="1223" max="1223" width="7" bestFit="1" customWidth="1"/>
    <col min="1224" max="1224" width="9" bestFit="1" customWidth="1"/>
    <col min="1225" max="1225" width="7" bestFit="1" customWidth="1"/>
    <col min="1226" max="1226" width="10" bestFit="1" customWidth="1"/>
    <col min="1227" max="1227" width="7" bestFit="1" customWidth="1"/>
    <col min="1228" max="1228" width="10" bestFit="1" customWidth="1"/>
    <col min="1229" max="1229" width="9" bestFit="1" customWidth="1"/>
    <col min="1230" max="1231" width="7" bestFit="1" customWidth="1"/>
    <col min="1232" max="1232" width="10" bestFit="1" customWidth="1"/>
    <col min="1233" max="1234" width="7" bestFit="1" customWidth="1"/>
    <col min="1235" max="1235" width="9" bestFit="1" customWidth="1"/>
    <col min="1236" max="1239" width="10" bestFit="1" customWidth="1"/>
    <col min="1240" max="1246" width="7" bestFit="1" customWidth="1"/>
    <col min="1247" max="1247" width="10" bestFit="1" customWidth="1"/>
    <col min="1248" max="1248" width="7" bestFit="1" customWidth="1"/>
    <col min="1249" max="1252" width="10" bestFit="1" customWidth="1"/>
    <col min="1253" max="1253" width="7" bestFit="1" customWidth="1"/>
    <col min="1254" max="1254" width="9" bestFit="1" customWidth="1"/>
    <col min="1255" max="1258" width="7" bestFit="1" customWidth="1"/>
    <col min="1259" max="1259" width="10" bestFit="1" customWidth="1"/>
    <col min="1260" max="1260" width="7" bestFit="1" customWidth="1"/>
    <col min="1261" max="1261" width="10" bestFit="1" customWidth="1"/>
    <col min="1262" max="1263" width="7" bestFit="1" customWidth="1"/>
    <col min="1264" max="1265" width="10" bestFit="1" customWidth="1"/>
    <col min="1266" max="1268" width="7" bestFit="1" customWidth="1"/>
    <col min="1269" max="1269" width="10" bestFit="1" customWidth="1"/>
    <col min="1270" max="1270" width="7" bestFit="1" customWidth="1"/>
    <col min="1271" max="1271" width="10" bestFit="1" customWidth="1"/>
    <col min="1272" max="1272" width="7" bestFit="1" customWidth="1"/>
    <col min="1273" max="1273" width="10" bestFit="1" customWidth="1"/>
    <col min="1274" max="1275" width="7" bestFit="1" customWidth="1"/>
    <col min="1276" max="1276" width="10" bestFit="1" customWidth="1"/>
    <col min="1277" max="1278" width="9" bestFit="1" customWidth="1"/>
    <col min="1279" max="1279" width="10" bestFit="1" customWidth="1"/>
    <col min="1280" max="1280" width="7" bestFit="1" customWidth="1"/>
    <col min="1281" max="1283" width="10" bestFit="1" customWidth="1"/>
    <col min="1284" max="1284" width="7" bestFit="1" customWidth="1"/>
    <col min="1285" max="1285" width="10" bestFit="1" customWidth="1"/>
    <col min="1286" max="1289" width="7" bestFit="1" customWidth="1"/>
    <col min="1290" max="1290" width="9" bestFit="1" customWidth="1"/>
    <col min="1291" max="1291" width="10" bestFit="1" customWidth="1"/>
    <col min="1292" max="1296" width="7" bestFit="1" customWidth="1"/>
    <col min="1297" max="1297" width="10" bestFit="1" customWidth="1"/>
    <col min="1298" max="1298" width="7" bestFit="1" customWidth="1"/>
    <col min="1299" max="1299" width="9" bestFit="1" customWidth="1"/>
    <col min="1300" max="1300" width="7" bestFit="1" customWidth="1"/>
    <col min="1301" max="1301" width="10" bestFit="1" customWidth="1"/>
    <col min="1302" max="1303" width="7" bestFit="1" customWidth="1"/>
    <col min="1304" max="1304" width="10" bestFit="1" customWidth="1"/>
    <col min="1305" max="1306" width="7" bestFit="1" customWidth="1"/>
    <col min="1307" max="1308" width="10" bestFit="1" customWidth="1"/>
    <col min="1309" max="1311" width="7" bestFit="1" customWidth="1"/>
    <col min="1312" max="1312" width="10" bestFit="1" customWidth="1"/>
    <col min="1313" max="1313" width="7" bestFit="1" customWidth="1"/>
    <col min="1314" max="1314" width="9" bestFit="1" customWidth="1"/>
    <col min="1315" max="1315" width="7" bestFit="1" customWidth="1"/>
    <col min="1316" max="1316" width="10" bestFit="1" customWidth="1"/>
    <col min="1317" max="1318" width="9" bestFit="1" customWidth="1"/>
    <col min="1319" max="1320" width="7" bestFit="1" customWidth="1"/>
    <col min="1321" max="1321" width="10" bestFit="1" customWidth="1"/>
    <col min="1322" max="1322" width="7" bestFit="1" customWidth="1"/>
    <col min="1323" max="1324" width="10" bestFit="1" customWidth="1"/>
    <col min="1325" max="1325" width="7" bestFit="1" customWidth="1"/>
    <col min="1326" max="1326" width="10" bestFit="1" customWidth="1"/>
    <col min="1327" max="1330" width="7" bestFit="1" customWidth="1"/>
    <col min="1331" max="1331" width="10" bestFit="1" customWidth="1"/>
    <col min="1332" max="1333" width="7" bestFit="1" customWidth="1"/>
    <col min="1334" max="1335" width="10" bestFit="1" customWidth="1"/>
    <col min="1336" max="1336" width="7" bestFit="1" customWidth="1"/>
    <col min="1337" max="1337" width="10" bestFit="1" customWidth="1"/>
    <col min="1338" max="1338" width="9" bestFit="1" customWidth="1"/>
    <col min="1339" max="1340" width="7" bestFit="1" customWidth="1"/>
    <col min="1341" max="1342" width="10" bestFit="1" customWidth="1"/>
    <col min="1343" max="1344" width="9" bestFit="1" customWidth="1"/>
    <col min="1345" max="1345" width="10" bestFit="1" customWidth="1"/>
    <col min="1346" max="1346" width="9" bestFit="1" customWidth="1"/>
    <col min="1347" max="1349" width="7" bestFit="1" customWidth="1"/>
    <col min="1350" max="1350" width="10" bestFit="1" customWidth="1"/>
    <col min="1351" max="1351" width="7" bestFit="1" customWidth="1"/>
    <col min="1352" max="1353" width="10" bestFit="1" customWidth="1"/>
    <col min="1354" max="1354" width="7" bestFit="1" customWidth="1"/>
    <col min="1355" max="1357" width="10" bestFit="1" customWidth="1"/>
    <col min="1358" max="1358" width="7" bestFit="1" customWidth="1"/>
    <col min="1359" max="1359" width="10" bestFit="1" customWidth="1"/>
    <col min="1360" max="1360" width="7" bestFit="1" customWidth="1"/>
    <col min="1361" max="1361" width="10" bestFit="1" customWidth="1"/>
    <col min="1362" max="1364" width="7" bestFit="1" customWidth="1"/>
    <col min="1365" max="1365" width="10" bestFit="1" customWidth="1"/>
    <col min="1366" max="1367" width="7" bestFit="1" customWidth="1"/>
    <col min="1368" max="1368" width="10" bestFit="1" customWidth="1"/>
    <col min="1369" max="1369" width="7" bestFit="1" customWidth="1"/>
    <col min="1370" max="1372" width="10" bestFit="1" customWidth="1"/>
    <col min="1373" max="1373" width="9" bestFit="1" customWidth="1"/>
    <col min="1374" max="1376" width="7" bestFit="1" customWidth="1"/>
    <col min="1377" max="1380" width="10" bestFit="1" customWidth="1"/>
    <col min="1381" max="1382" width="7" bestFit="1" customWidth="1"/>
    <col min="1383" max="1384" width="10" bestFit="1" customWidth="1"/>
    <col min="1385" max="1385" width="7" bestFit="1" customWidth="1"/>
    <col min="1386" max="1386" width="10" bestFit="1" customWidth="1"/>
    <col min="1387" max="1387" width="7" bestFit="1" customWidth="1"/>
    <col min="1388" max="1388" width="10" bestFit="1" customWidth="1"/>
    <col min="1389" max="1390" width="7" bestFit="1" customWidth="1"/>
    <col min="1391" max="1391" width="10" bestFit="1" customWidth="1"/>
    <col min="1392" max="1398" width="7" bestFit="1" customWidth="1"/>
    <col min="1399" max="1399" width="10" bestFit="1" customWidth="1"/>
    <col min="1400" max="1400" width="7" bestFit="1" customWidth="1"/>
    <col min="1401" max="1401" width="10" bestFit="1" customWidth="1"/>
    <col min="1402" max="1402" width="7" bestFit="1" customWidth="1"/>
    <col min="1403" max="1404" width="10" bestFit="1" customWidth="1"/>
    <col min="1405" max="1406" width="7" bestFit="1" customWidth="1"/>
    <col min="1407" max="1407" width="10" bestFit="1" customWidth="1"/>
    <col min="1408" max="1410" width="7" bestFit="1" customWidth="1"/>
    <col min="1411" max="1411" width="10" bestFit="1" customWidth="1"/>
    <col min="1412" max="1412" width="9" bestFit="1" customWidth="1"/>
    <col min="1413" max="1414" width="10" bestFit="1" customWidth="1"/>
    <col min="1415" max="1419" width="7" bestFit="1" customWidth="1"/>
    <col min="1420" max="1420" width="10" bestFit="1" customWidth="1"/>
    <col min="1421" max="1421" width="7" bestFit="1" customWidth="1"/>
    <col min="1422" max="1422" width="10" bestFit="1" customWidth="1"/>
    <col min="1423" max="1423" width="9" bestFit="1" customWidth="1"/>
    <col min="1424" max="1424" width="7" bestFit="1" customWidth="1"/>
    <col min="1425" max="1425" width="9" bestFit="1" customWidth="1"/>
    <col min="1426" max="1426" width="7" bestFit="1" customWidth="1"/>
    <col min="1427" max="1427" width="9" bestFit="1" customWidth="1"/>
    <col min="1428" max="1430" width="10" bestFit="1" customWidth="1"/>
    <col min="1431" max="1431" width="9" bestFit="1" customWidth="1"/>
    <col min="1432" max="1432" width="7" bestFit="1" customWidth="1"/>
    <col min="1433" max="1433" width="10" bestFit="1" customWidth="1"/>
    <col min="1434" max="1435" width="7" bestFit="1" customWidth="1"/>
    <col min="1436" max="1436" width="10" bestFit="1" customWidth="1"/>
    <col min="1437" max="1439" width="7" bestFit="1" customWidth="1"/>
    <col min="1440" max="1442" width="10" bestFit="1" customWidth="1"/>
    <col min="1443" max="1444" width="7" bestFit="1" customWidth="1"/>
    <col min="1445" max="1445" width="9" bestFit="1" customWidth="1"/>
    <col min="1446" max="1447" width="10" bestFit="1" customWidth="1"/>
    <col min="1448" max="1448" width="7" bestFit="1" customWidth="1"/>
    <col min="1449" max="1450" width="10" bestFit="1" customWidth="1"/>
    <col min="1451" max="1451" width="9" bestFit="1" customWidth="1"/>
    <col min="1452" max="1457" width="7" bestFit="1" customWidth="1"/>
    <col min="1458" max="1458" width="10" bestFit="1" customWidth="1"/>
    <col min="1459" max="1462" width="7" bestFit="1" customWidth="1"/>
    <col min="1463" max="1463" width="10" bestFit="1" customWidth="1"/>
    <col min="1464" max="1464" width="7" bestFit="1" customWidth="1"/>
    <col min="1465" max="1465" width="10" bestFit="1" customWidth="1"/>
    <col min="1466" max="1466" width="7" bestFit="1" customWidth="1"/>
    <col min="1467" max="1467" width="10" bestFit="1" customWidth="1"/>
    <col min="1468" max="1469" width="7" bestFit="1" customWidth="1"/>
    <col min="1470" max="1472" width="10" bestFit="1" customWidth="1"/>
    <col min="1473" max="1475" width="7" bestFit="1" customWidth="1"/>
    <col min="1476" max="1477" width="10" bestFit="1" customWidth="1"/>
    <col min="1478" max="1478" width="7" bestFit="1" customWidth="1"/>
    <col min="1479" max="1480" width="10" bestFit="1" customWidth="1"/>
    <col min="1481" max="1483" width="7" bestFit="1" customWidth="1"/>
    <col min="1484" max="1484" width="10" bestFit="1" customWidth="1"/>
    <col min="1485" max="1487" width="7" bestFit="1" customWidth="1"/>
    <col min="1488" max="1488" width="9" bestFit="1" customWidth="1"/>
    <col min="1489" max="1489" width="7" bestFit="1" customWidth="1"/>
    <col min="1490" max="1490" width="10" bestFit="1" customWidth="1"/>
    <col min="1491" max="1491" width="7" bestFit="1" customWidth="1"/>
    <col min="1492" max="1494" width="10" bestFit="1" customWidth="1"/>
    <col min="1495" max="1495" width="7" bestFit="1" customWidth="1"/>
    <col min="1496" max="1496" width="9" bestFit="1" customWidth="1"/>
    <col min="1497" max="1500" width="10" bestFit="1" customWidth="1"/>
    <col min="1501" max="1501" width="9" bestFit="1" customWidth="1"/>
    <col min="1502" max="1502" width="7" bestFit="1" customWidth="1"/>
    <col min="1503" max="1504" width="10" bestFit="1" customWidth="1"/>
    <col min="1505" max="1505" width="7" bestFit="1" customWidth="1"/>
    <col min="1506" max="1506" width="10" bestFit="1" customWidth="1"/>
    <col min="1507" max="1507" width="7" bestFit="1" customWidth="1"/>
    <col min="1508" max="1510" width="10" bestFit="1" customWidth="1"/>
    <col min="1511" max="1512" width="7" bestFit="1" customWidth="1"/>
    <col min="1513" max="1514" width="10" bestFit="1" customWidth="1"/>
    <col min="1515" max="1515" width="9" bestFit="1" customWidth="1"/>
    <col min="1516" max="1518" width="10" bestFit="1" customWidth="1"/>
    <col min="1519" max="1522" width="7" bestFit="1" customWidth="1"/>
    <col min="1523" max="1523" width="10" bestFit="1" customWidth="1"/>
    <col min="1524" max="1524" width="9" bestFit="1" customWidth="1"/>
    <col min="1525" max="1525" width="10" bestFit="1" customWidth="1"/>
    <col min="1526" max="1527" width="7" bestFit="1" customWidth="1"/>
    <col min="1528" max="1529" width="10" bestFit="1" customWidth="1"/>
    <col min="1530" max="1534" width="7" bestFit="1" customWidth="1"/>
    <col min="1535" max="1535" width="10" bestFit="1" customWidth="1"/>
    <col min="1536" max="1536" width="7" bestFit="1" customWidth="1"/>
    <col min="1537" max="1537" width="10" bestFit="1" customWidth="1"/>
    <col min="1538" max="1539" width="7" bestFit="1" customWidth="1"/>
    <col min="1540" max="1541" width="10" bestFit="1" customWidth="1"/>
    <col min="1542" max="1547" width="7" bestFit="1" customWidth="1"/>
    <col min="1548" max="1549" width="10" bestFit="1" customWidth="1"/>
    <col min="1550" max="1550" width="7" bestFit="1" customWidth="1"/>
    <col min="1551" max="1551" width="10" bestFit="1" customWidth="1"/>
    <col min="1552" max="1557" width="7" bestFit="1" customWidth="1"/>
    <col min="1558" max="1558" width="10" bestFit="1" customWidth="1"/>
    <col min="1559" max="1559" width="7" bestFit="1" customWidth="1"/>
    <col min="1560" max="1560" width="10" bestFit="1" customWidth="1"/>
    <col min="1561" max="1561" width="7" bestFit="1" customWidth="1"/>
    <col min="1562" max="1563" width="10" bestFit="1" customWidth="1"/>
    <col min="1564" max="1564" width="7" bestFit="1" customWidth="1"/>
    <col min="1565" max="1565" width="10" bestFit="1" customWidth="1"/>
    <col min="1566" max="1566" width="9" bestFit="1" customWidth="1"/>
    <col min="1567" max="1567" width="7" bestFit="1" customWidth="1"/>
    <col min="1568" max="1568" width="10" bestFit="1" customWidth="1"/>
    <col min="1569" max="1569" width="7" bestFit="1" customWidth="1"/>
    <col min="1570" max="1570" width="9" bestFit="1" customWidth="1"/>
    <col min="1571" max="1571" width="7" bestFit="1" customWidth="1"/>
    <col min="1572" max="1572" width="9" bestFit="1" customWidth="1"/>
    <col min="1573" max="1574" width="7" bestFit="1" customWidth="1"/>
    <col min="1575" max="1575" width="10" bestFit="1" customWidth="1"/>
    <col min="1576" max="1576" width="7" bestFit="1" customWidth="1"/>
    <col min="1577" max="1577" width="10" bestFit="1" customWidth="1"/>
    <col min="1578" max="1578" width="7" bestFit="1" customWidth="1"/>
    <col min="1579" max="1579" width="10" bestFit="1" customWidth="1"/>
    <col min="1580" max="1580" width="7" bestFit="1" customWidth="1"/>
    <col min="1581" max="1581" width="10" bestFit="1" customWidth="1"/>
    <col min="1582" max="1582" width="7" bestFit="1" customWidth="1"/>
    <col min="1583" max="1584" width="10" bestFit="1" customWidth="1"/>
    <col min="1585" max="1587" width="7" bestFit="1" customWidth="1"/>
    <col min="1588" max="1588" width="10" bestFit="1" customWidth="1"/>
    <col min="1589" max="1589" width="9" bestFit="1" customWidth="1"/>
    <col min="1590" max="1591" width="10" bestFit="1" customWidth="1"/>
    <col min="1592" max="1592" width="7" bestFit="1" customWidth="1"/>
    <col min="1593" max="1594" width="10" bestFit="1" customWidth="1"/>
    <col min="1595" max="1595" width="7" bestFit="1" customWidth="1"/>
    <col min="1596" max="1596" width="10" bestFit="1" customWidth="1"/>
    <col min="1597" max="1597" width="7" bestFit="1" customWidth="1"/>
    <col min="1598" max="1598" width="10" bestFit="1" customWidth="1"/>
    <col min="1599" max="1601" width="7" bestFit="1" customWidth="1"/>
    <col min="1602" max="1604" width="10" bestFit="1" customWidth="1"/>
    <col min="1605" max="1605" width="7" bestFit="1" customWidth="1"/>
    <col min="1606" max="1606" width="10" bestFit="1" customWidth="1"/>
    <col min="1607" max="1607" width="7" bestFit="1" customWidth="1"/>
    <col min="1608" max="1609" width="9" bestFit="1" customWidth="1"/>
    <col min="1610" max="1611" width="7" bestFit="1" customWidth="1"/>
    <col min="1612" max="1612" width="10" bestFit="1" customWidth="1"/>
    <col min="1613" max="1613" width="7" bestFit="1" customWidth="1"/>
    <col min="1614" max="1614" width="10" bestFit="1" customWidth="1"/>
    <col min="1615" max="1615" width="7" bestFit="1" customWidth="1"/>
    <col min="1616" max="1616" width="9" bestFit="1" customWidth="1"/>
    <col min="1617" max="1617" width="7" bestFit="1" customWidth="1"/>
    <col min="1618" max="1618" width="9" bestFit="1" customWidth="1"/>
    <col min="1619" max="1619" width="7" bestFit="1" customWidth="1"/>
    <col min="1620" max="1620" width="9" bestFit="1" customWidth="1"/>
    <col min="1621" max="1621" width="10" bestFit="1" customWidth="1"/>
    <col min="1622" max="1622" width="7" bestFit="1" customWidth="1"/>
    <col min="1623" max="1623" width="10" bestFit="1" customWidth="1"/>
    <col min="1624" max="1625" width="7" bestFit="1" customWidth="1"/>
    <col min="1626" max="1626" width="9" bestFit="1" customWidth="1"/>
    <col min="1627" max="1628" width="7" bestFit="1" customWidth="1"/>
    <col min="1629" max="1629" width="10" bestFit="1" customWidth="1"/>
    <col min="1630" max="1630" width="7" bestFit="1" customWidth="1"/>
    <col min="1631" max="1631" width="10" bestFit="1" customWidth="1"/>
    <col min="1632" max="1633" width="7" bestFit="1" customWidth="1"/>
    <col min="1634" max="1634" width="10" bestFit="1" customWidth="1"/>
    <col min="1635" max="1635" width="9" bestFit="1" customWidth="1"/>
    <col min="1636" max="1638" width="10" bestFit="1" customWidth="1"/>
    <col min="1639" max="1643" width="7" bestFit="1" customWidth="1"/>
    <col min="1644" max="1644" width="10" bestFit="1" customWidth="1"/>
    <col min="1645" max="1645" width="7" bestFit="1" customWidth="1"/>
    <col min="1646" max="1646" width="10" bestFit="1" customWidth="1"/>
    <col min="1647" max="1647" width="7" bestFit="1" customWidth="1"/>
    <col min="1648" max="1648" width="9" bestFit="1" customWidth="1"/>
    <col min="1649" max="1649" width="7" bestFit="1" customWidth="1"/>
    <col min="1650" max="1650" width="10" bestFit="1" customWidth="1"/>
    <col min="1651" max="1651" width="7" bestFit="1" customWidth="1"/>
    <col min="1652" max="1653" width="10" bestFit="1" customWidth="1"/>
    <col min="1654" max="1654" width="7" bestFit="1" customWidth="1"/>
    <col min="1655" max="1655" width="10" bestFit="1" customWidth="1"/>
    <col min="1656" max="1656" width="9" bestFit="1" customWidth="1"/>
    <col min="1657" max="1657" width="7" bestFit="1" customWidth="1"/>
    <col min="1658" max="1658" width="10" bestFit="1" customWidth="1"/>
    <col min="1659" max="1660" width="7" bestFit="1" customWidth="1"/>
    <col min="1661" max="1662" width="10" bestFit="1" customWidth="1"/>
    <col min="1663" max="1663" width="7" bestFit="1" customWidth="1"/>
    <col min="1664" max="1664" width="9" bestFit="1" customWidth="1"/>
    <col min="1665" max="1665" width="10" bestFit="1" customWidth="1"/>
    <col min="1666" max="1666" width="7" bestFit="1" customWidth="1"/>
    <col min="1667" max="1669" width="10" bestFit="1" customWidth="1"/>
    <col min="1670" max="1670" width="9" bestFit="1" customWidth="1"/>
    <col min="1671" max="1672" width="10" bestFit="1" customWidth="1"/>
    <col min="1673" max="1673" width="7" bestFit="1" customWidth="1"/>
    <col min="1674" max="1674" width="10" bestFit="1" customWidth="1"/>
    <col min="1675" max="1680" width="7" bestFit="1" customWidth="1"/>
    <col min="1681" max="1681" width="9" bestFit="1" customWidth="1"/>
    <col min="1682" max="1682" width="10" bestFit="1" customWidth="1"/>
    <col min="1683" max="1687" width="7" bestFit="1" customWidth="1"/>
    <col min="1688" max="1688" width="9" bestFit="1" customWidth="1"/>
    <col min="1689" max="1690" width="7" bestFit="1" customWidth="1"/>
    <col min="1691" max="1692" width="10" bestFit="1" customWidth="1"/>
    <col min="1693" max="1693" width="7" bestFit="1" customWidth="1"/>
    <col min="1694" max="1696" width="10" bestFit="1" customWidth="1"/>
    <col min="1697" max="1701" width="7" bestFit="1" customWidth="1"/>
    <col min="1702" max="1702" width="9" bestFit="1" customWidth="1"/>
    <col min="1703" max="1703" width="10" bestFit="1" customWidth="1"/>
    <col min="1704" max="1704" width="7" bestFit="1" customWidth="1"/>
    <col min="1705" max="1705" width="10" bestFit="1" customWidth="1"/>
    <col min="1706" max="1706" width="7" bestFit="1" customWidth="1"/>
    <col min="1707" max="1707" width="10" bestFit="1" customWidth="1"/>
    <col min="1708" max="1708" width="7" bestFit="1" customWidth="1"/>
    <col min="1709" max="1709" width="10" bestFit="1" customWidth="1"/>
    <col min="1710" max="1710" width="7" bestFit="1" customWidth="1"/>
    <col min="1711" max="1711" width="9" bestFit="1" customWidth="1"/>
    <col min="1712" max="1712" width="10" bestFit="1" customWidth="1"/>
    <col min="1713" max="1713" width="9" bestFit="1" customWidth="1"/>
    <col min="1714" max="1714" width="7" bestFit="1" customWidth="1"/>
    <col min="1715" max="1715" width="10" bestFit="1" customWidth="1"/>
    <col min="1716" max="1716" width="7" bestFit="1" customWidth="1"/>
    <col min="1717" max="1718" width="10" bestFit="1" customWidth="1"/>
    <col min="1719" max="1720" width="7" bestFit="1" customWidth="1"/>
    <col min="1721" max="1721" width="9" bestFit="1" customWidth="1"/>
    <col min="1722" max="1722" width="7" bestFit="1" customWidth="1"/>
    <col min="1723" max="1724" width="10" bestFit="1" customWidth="1"/>
    <col min="1725" max="1726" width="7" bestFit="1" customWidth="1"/>
    <col min="1727" max="1730" width="10" bestFit="1" customWidth="1"/>
    <col min="1731" max="1731" width="7" bestFit="1" customWidth="1"/>
    <col min="1732" max="1732" width="10" bestFit="1" customWidth="1"/>
    <col min="1733" max="1733" width="7" bestFit="1" customWidth="1"/>
    <col min="1734" max="1734" width="10" bestFit="1" customWidth="1"/>
    <col min="1735" max="1735" width="7" bestFit="1" customWidth="1"/>
    <col min="1736" max="1737" width="9" bestFit="1" customWidth="1"/>
    <col min="1738" max="1738" width="10" bestFit="1" customWidth="1"/>
    <col min="1739" max="1740" width="9" bestFit="1" customWidth="1"/>
    <col min="1741" max="1743" width="7" bestFit="1" customWidth="1"/>
    <col min="1744" max="1745" width="10" bestFit="1" customWidth="1"/>
    <col min="1746" max="1746" width="9" bestFit="1" customWidth="1"/>
    <col min="1747" max="1748" width="7" bestFit="1" customWidth="1"/>
    <col min="1749" max="1749" width="10" bestFit="1" customWidth="1"/>
    <col min="1750" max="1752" width="7" bestFit="1" customWidth="1"/>
    <col min="1753" max="1753" width="9" bestFit="1" customWidth="1"/>
    <col min="1754" max="1754" width="10" bestFit="1" customWidth="1"/>
    <col min="1755" max="1755" width="7" bestFit="1" customWidth="1"/>
    <col min="1756" max="1760" width="10" bestFit="1" customWidth="1"/>
    <col min="1761" max="1763" width="7" bestFit="1" customWidth="1"/>
    <col min="1764" max="1764" width="9" bestFit="1" customWidth="1"/>
    <col min="1765" max="1765" width="10" bestFit="1" customWidth="1"/>
    <col min="1766" max="1766" width="7" bestFit="1" customWidth="1"/>
    <col min="1767" max="1768" width="10" bestFit="1" customWidth="1"/>
    <col min="1769" max="1771" width="7" bestFit="1" customWidth="1"/>
    <col min="1772" max="1772" width="10" bestFit="1" customWidth="1"/>
    <col min="1773" max="1773" width="7" bestFit="1" customWidth="1"/>
    <col min="1774" max="1774" width="9" bestFit="1" customWidth="1"/>
    <col min="1775" max="1776" width="10" bestFit="1" customWidth="1"/>
    <col min="1777" max="1780" width="7" bestFit="1" customWidth="1"/>
    <col min="1781" max="1781" width="10" bestFit="1" customWidth="1"/>
    <col min="1782" max="1782" width="7" bestFit="1" customWidth="1"/>
    <col min="1783" max="1783" width="10" bestFit="1" customWidth="1"/>
    <col min="1784" max="1785" width="7" bestFit="1" customWidth="1"/>
    <col min="1786" max="1786" width="10" bestFit="1" customWidth="1"/>
    <col min="1787" max="1787" width="9" bestFit="1" customWidth="1"/>
    <col min="1788" max="1788" width="10" bestFit="1" customWidth="1"/>
    <col min="1789" max="1789" width="9" bestFit="1" customWidth="1"/>
    <col min="1790" max="1790" width="10" bestFit="1" customWidth="1"/>
    <col min="1791" max="1792" width="7" bestFit="1" customWidth="1"/>
    <col min="1793" max="1793" width="9" bestFit="1" customWidth="1"/>
    <col min="1794" max="1795" width="10" bestFit="1" customWidth="1"/>
    <col min="1796" max="1797" width="7" bestFit="1" customWidth="1"/>
    <col min="1798" max="1798" width="10" bestFit="1" customWidth="1"/>
    <col min="1799" max="1799" width="7" bestFit="1" customWidth="1"/>
    <col min="1800" max="1800" width="10" bestFit="1" customWidth="1"/>
    <col min="1801" max="1803" width="7" bestFit="1" customWidth="1"/>
    <col min="1804" max="1804" width="10" bestFit="1" customWidth="1"/>
    <col min="1805" max="1805" width="9" bestFit="1" customWidth="1"/>
    <col min="1806" max="1808" width="10" bestFit="1" customWidth="1"/>
    <col min="1809" max="1809" width="7" bestFit="1" customWidth="1"/>
    <col min="1810" max="1811" width="10" bestFit="1" customWidth="1"/>
    <col min="1812" max="1812" width="7" bestFit="1" customWidth="1"/>
    <col min="1813" max="1814" width="10" bestFit="1" customWidth="1"/>
    <col min="1815" max="1817" width="7" bestFit="1" customWidth="1"/>
    <col min="1818" max="1818" width="10" bestFit="1" customWidth="1"/>
    <col min="1819" max="1819" width="7" bestFit="1" customWidth="1"/>
    <col min="1820" max="1820" width="10" bestFit="1" customWidth="1"/>
    <col min="1821" max="1821" width="7" bestFit="1" customWidth="1"/>
    <col min="1822" max="1822" width="10" bestFit="1" customWidth="1"/>
    <col min="1823" max="1823" width="9" bestFit="1" customWidth="1"/>
    <col min="1824" max="1825" width="10" bestFit="1" customWidth="1"/>
    <col min="1826" max="1826" width="9" bestFit="1" customWidth="1"/>
    <col min="1827" max="1827" width="7" bestFit="1" customWidth="1"/>
    <col min="1828" max="1828" width="10" bestFit="1" customWidth="1"/>
    <col min="1829" max="1829" width="9" bestFit="1" customWidth="1"/>
    <col min="1830" max="1834" width="10" bestFit="1" customWidth="1"/>
    <col min="1835" max="1835" width="7" bestFit="1" customWidth="1"/>
    <col min="1836" max="1836" width="10" bestFit="1" customWidth="1"/>
    <col min="1837" max="1838" width="7" bestFit="1" customWidth="1"/>
    <col min="1839" max="1844" width="10" bestFit="1" customWidth="1"/>
    <col min="1845" max="1845" width="7" bestFit="1" customWidth="1"/>
    <col min="1846" max="1846" width="10" bestFit="1" customWidth="1"/>
    <col min="1847" max="1849" width="7" bestFit="1" customWidth="1"/>
    <col min="1850" max="1850" width="10" bestFit="1" customWidth="1"/>
    <col min="1851" max="1854" width="7" bestFit="1" customWidth="1"/>
    <col min="1855" max="1855" width="9" bestFit="1" customWidth="1"/>
    <col min="1856" max="1858" width="10" bestFit="1" customWidth="1"/>
    <col min="1859" max="1861" width="7" bestFit="1" customWidth="1"/>
    <col min="1862" max="1863" width="10" bestFit="1" customWidth="1"/>
    <col min="1864" max="1864" width="7" bestFit="1" customWidth="1"/>
    <col min="1865" max="1865" width="10" bestFit="1" customWidth="1"/>
    <col min="1866" max="1867" width="7" bestFit="1" customWidth="1"/>
    <col min="1868" max="1868" width="10" bestFit="1" customWidth="1"/>
    <col min="1869" max="1870" width="7" bestFit="1" customWidth="1"/>
    <col min="1871" max="1873" width="10" bestFit="1" customWidth="1"/>
    <col min="1874" max="1879" width="7" bestFit="1" customWidth="1"/>
    <col min="1880" max="1881" width="10" bestFit="1" customWidth="1"/>
    <col min="1882" max="1882" width="7" bestFit="1" customWidth="1"/>
    <col min="1883" max="1883" width="9" bestFit="1" customWidth="1"/>
    <col min="1884" max="1884" width="7" bestFit="1" customWidth="1"/>
    <col min="1885" max="1885" width="10" bestFit="1" customWidth="1"/>
    <col min="1886" max="1886" width="9" bestFit="1" customWidth="1"/>
    <col min="1887" max="1887" width="7" bestFit="1" customWidth="1"/>
    <col min="1888" max="1888" width="9" bestFit="1" customWidth="1"/>
    <col min="1889" max="1889" width="10" bestFit="1" customWidth="1"/>
    <col min="1890" max="1890" width="7" bestFit="1" customWidth="1"/>
    <col min="1891" max="1891" width="9" bestFit="1" customWidth="1"/>
    <col min="1892" max="1892" width="7" bestFit="1" customWidth="1"/>
    <col min="1893" max="1893" width="10" bestFit="1" customWidth="1"/>
    <col min="1894" max="1895" width="7" bestFit="1" customWidth="1"/>
    <col min="1896" max="1896" width="10" bestFit="1" customWidth="1"/>
    <col min="1897" max="1897" width="7" bestFit="1" customWidth="1"/>
    <col min="1898" max="1898" width="9" bestFit="1" customWidth="1"/>
    <col min="1899" max="1900" width="10" bestFit="1" customWidth="1"/>
    <col min="1901" max="1901" width="7" bestFit="1" customWidth="1"/>
    <col min="1902" max="1902" width="9" bestFit="1" customWidth="1"/>
    <col min="1903" max="1904" width="10" bestFit="1" customWidth="1"/>
    <col min="1905" max="1906" width="7" bestFit="1" customWidth="1"/>
    <col min="1907" max="1907" width="10" bestFit="1" customWidth="1"/>
    <col min="1908" max="1910" width="7" bestFit="1" customWidth="1"/>
    <col min="1911" max="1911" width="10" bestFit="1" customWidth="1"/>
    <col min="1912" max="1912" width="7" bestFit="1" customWidth="1"/>
    <col min="1913" max="1913" width="10" bestFit="1" customWidth="1"/>
    <col min="1914" max="1917" width="7" bestFit="1" customWidth="1"/>
    <col min="1918" max="1918" width="10" bestFit="1" customWidth="1"/>
    <col min="1919" max="1919" width="7" bestFit="1" customWidth="1"/>
    <col min="1920" max="1920" width="10" bestFit="1" customWidth="1"/>
    <col min="1921" max="1922" width="9" bestFit="1" customWidth="1"/>
    <col min="1923" max="1924" width="7" bestFit="1" customWidth="1"/>
    <col min="1925" max="1926" width="10" bestFit="1" customWidth="1"/>
    <col min="1927" max="1929" width="7" bestFit="1" customWidth="1"/>
    <col min="1930" max="1930" width="10" bestFit="1" customWidth="1"/>
    <col min="1931" max="1931" width="7" bestFit="1" customWidth="1"/>
    <col min="1932" max="1934" width="10" bestFit="1" customWidth="1"/>
    <col min="1935" max="1935" width="9" bestFit="1" customWidth="1"/>
    <col min="1936" max="1940" width="7" bestFit="1" customWidth="1"/>
    <col min="1941" max="1942" width="9" bestFit="1" customWidth="1"/>
    <col min="1943" max="1943" width="10" bestFit="1" customWidth="1"/>
    <col min="1944" max="1944" width="9" bestFit="1" customWidth="1"/>
    <col min="1945" max="1947" width="7" bestFit="1" customWidth="1"/>
    <col min="1948" max="1948" width="10" bestFit="1" customWidth="1"/>
    <col min="1949" max="1950" width="7" bestFit="1" customWidth="1"/>
    <col min="1951" max="1954" width="10" bestFit="1" customWidth="1"/>
    <col min="1955" max="1955" width="9" bestFit="1" customWidth="1"/>
    <col min="1956" max="1956" width="7" bestFit="1" customWidth="1"/>
    <col min="1957" max="1957" width="9" bestFit="1" customWidth="1"/>
    <col min="1958" max="1958" width="7" bestFit="1" customWidth="1"/>
    <col min="1959" max="1959" width="10" bestFit="1" customWidth="1"/>
    <col min="1960" max="1961" width="9" bestFit="1" customWidth="1"/>
    <col min="1962" max="1965" width="10" bestFit="1" customWidth="1"/>
    <col min="1966" max="1968" width="7" bestFit="1" customWidth="1"/>
    <col min="1969" max="1975" width="10" bestFit="1" customWidth="1"/>
    <col min="1976" max="1977" width="7" bestFit="1" customWidth="1"/>
    <col min="1978" max="1978" width="9" bestFit="1" customWidth="1"/>
    <col min="1979" max="1980" width="10" bestFit="1" customWidth="1"/>
    <col min="1981" max="1981" width="7" bestFit="1" customWidth="1"/>
    <col min="1982" max="1982" width="10" bestFit="1" customWidth="1"/>
    <col min="1983" max="1983" width="7" bestFit="1" customWidth="1"/>
    <col min="1984" max="1984" width="9" bestFit="1" customWidth="1"/>
    <col min="1985" max="1985" width="7" bestFit="1" customWidth="1"/>
    <col min="1986" max="1989" width="10" bestFit="1" customWidth="1"/>
    <col min="1990" max="1990" width="9" bestFit="1" customWidth="1"/>
    <col min="1991" max="1991" width="10" bestFit="1" customWidth="1"/>
    <col min="1992" max="1992" width="7" bestFit="1" customWidth="1"/>
    <col min="1993" max="1993" width="10" bestFit="1" customWidth="1"/>
    <col min="1994" max="1994" width="7" bestFit="1" customWidth="1"/>
    <col min="1995" max="1997" width="10" bestFit="1" customWidth="1"/>
    <col min="1998" max="2004" width="7" bestFit="1" customWidth="1"/>
    <col min="2005" max="2005" width="10" bestFit="1" customWidth="1"/>
    <col min="2006" max="2006" width="7" bestFit="1" customWidth="1"/>
    <col min="2007" max="2007" width="10" bestFit="1" customWidth="1"/>
    <col min="2008" max="2008" width="7" bestFit="1" customWidth="1"/>
    <col min="2009" max="2012" width="10" bestFit="1" customWidth="1"/>
    <col min="2013" max="2014" width="7" bestFit="1" customWidth="1"/>
    <col min="2015" max="2015" width="10" bestFit="1" customWidth="1"/>
    <col min="2016" max="2016" width="7" bestFit="1" customWidth="1"/>
    <col min="2017" max="2017" width="10" bestFit="1" customWidth="1"/>
    <col min="2018" max="2018" width="7" bestFit="1" customWidth="1"/>
    <col min="2019" max="2019" width="10" bestFit="1" customWidth="1"/>
    <col min="2020" max="2020" width="9" bestFit="1" customWidth="1"/>
    <col min="2021" max="2021" width="7" bestFit="1" customWidth="1"/>
    <col min="2022" max="2024" width="10" bestFit="1" customWidth="1"/>
    <col min="2025" max="2025" width="7" bestFit="1" customWidth="1"/>
    <col min="2026" max="2026" width="10" bestFit="1" customWidth="1"/>
    <col min="2027" max="2030" width="7" bestFit="1" customWidth="1"/>
    <col min="2031" max="2031" width="10" bestFit="1" customWidth="1"/>
    <col min="2032" max="2032" width="7" bestFit="1" customWidth="1"/>
    <col min="2033" max="2034" width="10" bestFit="1" customWidth="1"/>
    <col min="2035" max="2036" width="7" bestFit="1" customWidth="1"/>
    <col min="2037" max="2037" width="10" bestFit="1" customWidth="1"/>
    <col min="2038" max="2038" width="7" bestFit="1" customWidth="1"/>
    <col min="2039" max="2039" width="10" bestFit="1" customWidth="1"/>
    <col min="2040" max="2042" width="7" bestFit="1" customWidth="1"/>
    <col min="2043" max="2043" width="10" bestFit="1" customWidth="1"/>
    <col min="2044" max="2044" width="7" bestFit="1" customWidth="1"/>
    <col min="2045" max="2045" width="9" bestFit="1" customWidth="1"/>
    <col min="2046" max="2047" width="10" bestFit="1" customWidth="1"/>
    <col min="2048" max="2048" width="9" bestFit="1" customWidth="1"/>
    <col min="2049" max="2049" width="7" bestFit="1" customWidth="1"/>
    <col min="2050" max="2053" width="10" bestFit="1" customWidth="1"/>
    <col min="2054" max="2055" width="7" bestFit="1" customWidth="1"/>
    <col min="2056" max="2058" width="10" bestFit="1" customWidth="1"/>
    <col min="2059" max="2059" width="7" bestFit="1" customWidth="1"/>
    <col min="2060" max="2061" width="10" bestFit="1" customWidth="1"/>
    <col min="2062" max="2062" width="7" bestFit="1" customWidth="1"/>
    <col min="2063" max="2063" width="10" bestFit="1" customWidth="1"/>
    <col min="2064" max="2065" width="7" bestFit="1" customWidth="1"/>
    <col min="2066" max="2066" width="9" bestFit="1" customWidth="1"/>
    <col min="2067" max="2067" width="10" bestFit="1" customWidth="1"/>
    <col min="2068" max="2068" width="7" bestFit="1" customWidth="1"/>
    <col min="2069" max="2069" width="9" bestFit="1" customWidth="1"/>
    <col min="2070" max="2070" width="7" bestFit="1" customWidth="1"/>
    <col min="2071" max="2072" width="10" bestFit="1" customWidth="1"/>
    <col min="2073" max="2074" width="7" bestFit="1" customWidth="1"/>
    <col min="2075" max="2077" width="10" bestFit="1" customWidth="1"/>
    <col min="2078" max="2080" width="7" bestFit="1" customWidth="1"/>
    <col min="2081" max="2081" width="10" bestFit="1" customWidth="1"/>
    <col min="2082" max="2082" width="9" bestFit="1" customWidth="1"/>
    <col min="2083" max="2084" width="7" bestFit="1" customWidth="1"/>
    <col min="2085" max="2088" width="10" bestFit="1" customWidth="1"/>
    <col min="2089" max="2091" width="7" bestFit="1" customWidth="1"/>
    <col min="2092" max="2093" width="10" bestFit="1" customWidth="1"/>
    <col min="2094" max="2094" width="7" bestFit="1" customWidth="1"/>
    <col min="2095" max="2095" width="10" bestFit="1" customWidth="1"/>
    <col min="2096" max="2098" width="7" bestFit="1" customWidth="1"/>
    <col min="2099" max="2099" width="10" bestFit="1" customWidth="1"/>
    <col min="2100" max="2101" width="7" bestFit="1" customWidth="1"/>
    <col min="2102" max="2103" width="10" bestFit="1" customWidth="1"/>
    <col min="2104" max="2104" width="7" bestFit="1" customWidth="1"/>
    <col min="2105" max="2105" width="10" bestFit="1" customWidth="1"/>
    <col min="2106" max="2107" width="7" bestFit="1" customWidth="1"/>
    <col min="2108" max="2108" width="10" bestFit="1" customWidth="1"/>
    <col min="2109" max="2113" width="7" bestFit="1" customWidth="1"/>
    <col min="2114" max="2115" width="10" bestFit="1" customWidth="1"/>
    <col min="2116" max="2116" width="9" bestFit="1" customWidth="1"/>
    <col min="2117" max="2117" width="10" bestFit="1" customWidth="1"/>
    <col min="2118" max="2118" width="7" bestFit="1" customWidth="1"/>
    <col min="2119" max="2120" width="9" bestFit="1" customWidth="1"/>
    <col min="2121" max="2121" width="10" bestFit="1" customWidth="1"/>
    <col min="2122" max="2123" width="7" bestFit="1" customWidth="1"/>
    <col min="2124" max="2124" width="9" bestFit="1" customWidth="1"/>
    <col min="2125" max="2127" width="7" bestFit="1" customWidth="1"/>
    <col min="2128" max="2128" width="9" bestFit="1" customWidth="1"/>
    <col min="2129" max="2129" width="10" bestFit="1" customWidth="1"/>
    <col min="2130" max="2130" width="7" bestFit="1" customWidth="1"/>
    <col min="2131" max="2131" width="10" bestFit="1" customWidth="1"/>
    <col min="2132" max="2132" width="7" bestFit="1" customWidth="1"/>
    <col min="2133" max="2134" width="10" bestFit="1" customWidth="1"/>
    <col min="2135" max="2135" width="7" bestFit="1" customWidth="1"/>
    <col min="2136" max="2136" width="10" bestFit="1" customWidth="1"/>
    <col min="2137" max="2140" width="7" bestFit="1" customWidth="1"/>
    <col min="2141" max="2145" width="10" bestFit="1" customWidth="1"/>
    <col min="2146" max="2146" width="7" bestFit="1" customWidth="1"/>
    <col min="2147" max="2148" width="9" bestFit="1" customWidth="1"/>
    <col min="2149" max="2149" width="7" bestFit="1" customWidth="1"/>
    <col min="2150" max="2150" width="10" bestFit="1" customWidth="1"/>
    <col min="2151" max="2152" width="7" bestFit="1" customWidth="1"/>
    <col min="2153" max="2153" width="10" bestFit="1" customWidth="1"/>
    <col min="2154" max="2154" width="7" bestFit="1" customWidth="1"/>
    <col min="2155" max="2155" width="10" bestFit="1" customWidth="1"/>
    <col min="2156" max="2157" width="7" bestFit="1" customWidth="1"/>
    <col min="2158" max="2158" width="10" bestFit="1" customWidth="1"/>
    <col min="2159" max="2161" width="7" bestFit="1" customWidth="1"/>
    <col min="2162" max="2163" width="10" bestFit="1" customWidth="1"/>
    <col min="2164" max="2164" width="9" bestFit="1" customWidth="1"/>
    <col min="2165" max="2165" width="7" bestFit="1" customWidth="1"/>
    <col min="2166" max="2166" width="10" bestFit="1" customWidth="1"/>
    <col min="2167" max="2167" width="7" bestFit="1" customWidth="1"/>
    <col min="2168" max="2169" width="9" bestFit="1" customWidth="1"/>
    <col min="2170" max="2170" width="7" bestFit="1" customWidth="1"/>
    <col min="2171" max="2171" width="10" bestFit="1" customWidth="1"/>
    <col min="2172" max="2173" width="7" bestFit="1" customWidth="1"/>
    <col min="2174" max="2175" width="10" bestFit="1" customWidth="1"/>
    <col min="2176" max="2176" width="7" bestFit="1" customWidth="1"/>
    <col min="2177" max="2177" width="10" bestFit="1" customWidth="1"/>
    <col min="2178" max="2178" width="9" bestFit="1" customWidth="1"/>
    <col min="2179" max="2179" width="7" bestFit="1" customWidth="1"/>
    <col min="2180" max="2181" width="10" bestFit="1" customWidth="1"/>
    <col min="2182" max="2183" width="7" bestFit="1" customWidth="1"/>
    <col min="2184" max="2187" width="10" bestFit="1" customWidth="1"/>
    <col min="2188" max="2193" width="7" bestFit="1" customWidth="1"/>
    <col min="2194" max="2194" width="9" bestFit="1" customWidth="1"/>
    <col min="2195" max="2195" width="7" bestFit="1" customWidth="1"/>
    <col min="2196" max="2196" width="9" bestFit="1" customWidth="1"/>
    <col min="2197" max="2197" width="7" bestFit="1" customWidth="1"/>
    <col min="2198" max="2199" width="10" bestFit="1" customWidth="1"/>
    <col min="2200" max="2200" width="7" bestFit="1" customWidth="1"/>
    <col min="2201" max="2201" width="9" bestFit="1" customWidth="1"/>
    <col min="2202" max="2202" width="10" bestFit="1" customWidth="1"/>
    <col min="2203" max="2204" width="7" bestFit="1" customWidth="1"/>
    <col min="2205" max="2205" width="10" bestFit="1" customWidth="1"/>
    <col min="2206" max="2206" width="9" bestFit="1" customWidth="1"/>
    <col min="2207" max="2207" width="7" bestFit="1" customWidth="1"/>
    <col min="2208" max="2208" width="10" bestFit="1" customWidth="1"/>
    <col min="2209" max="2209" width="7" bestFit="1" customWidth="1"/>
    <col min="2210" max="2210" width="10" bestFit="1" customWidth="1"/>
    <col min="2211" max="2211" width="9" bestFit="1" customWidth="1"/>
    <col min="2212" max="2214" width="7" bestFit="1" customWidth="1"/>
    <col min="2215" max="2215" width="9" bestFit="1" customWidth="1"/>
    <col min="2216" max="2220" width="7" bestFit="1" customWidth="1"/>
    <col min="2221" max="2221" width="9" bestFit="1" customWidth="1"/>
    <col min="2222" max="2223" width="7" bestFit="1" customWidth="1"/>
    <col min="2224" max="2224" width="10" bestFit="1" customWidth="1"/>
    <col min="2225" max="2226" width="7" bestFit="1" customWidth="1"/>
    <col min="2227" max="2227" width="10" bestFit="1" customWidth="1"/>
    <col min="2228" max="2229" width="7" bestFit="1" customWidth="1"/>
    <col min="2230" max="2230" width="9" bestFit="1" customWidth="1"/>
    <col min="2231" max="2231" width="7" bestFit="1" customWidth="1"/>
    <col min="2232" max="2232" width="9" bestFit="1" customWidth="1"/>
    <col min="2233" max="2233" width="10" bestFit="1" customWidth="1"/>
    <col min="2234" max="2234" width="7" bestFit="1" customWidth="1"/>
    <col min="2235" max="2235" width="10" bestFit="1" customWidth="1"/>
    <col min="2236" max="2238" width="7" bestFit="1" customWidth="1"/>
    <col min="2239" max="2239" width="10" bestFit="1" customWidth="1"/>
    <col min="2240" max="2240" width="9" bestFit="1" customWidth="1"/>
    <col min="2241" max="2241" width="7" bestFit="1" customWidth="1"/>
    <col min="2242" max="2242" width="10" bestFit="1" customWidth="1"/>
    <col min="2243" max="2245" width="7" bestFit="1" customWidth="1"/>
    <col min="2246" max="2246" width="10" bestFit="1" customWidth="1"/>
    <col min="2247" max="2247" width="9" bestFit="1" customWidth="1"/>
    <col min="2248" max="2249" width="7" bestFit="1" customWidth="1"/>
    <col min="2250" max="2252" width="10" bestFit="1" customWidth="1"/>
    <col min="2253" max="2253" width="7" bestFit="1" customWidth="1"/>
    <col min="2254" max="2254" width="9" bestFit="1" customWidth="1"/>
    <col min="2255" max="2256" width="10" bestFit="1" customWidth="1"/>
    <col min="2257" max="2260" width="7" bestFit="1" customWidth="1"/>
    <col min="2261" max="2262" width="10" bestFit="1" customWidth="1"/>
    <col min="2263" max="2263" width="9" bestFit="1" customWidth="1"/>
    <col min="2264" max="2266" width="7" bestFit="1" customWidth="1"/>
    <col min="2267" max="2268" width="10" bestFit="1" customWidth="1"/>
    <col min="2269" max="2269" width="7" bestFit="1" customWidth="1"/>
    <col min="2270" max="2271" width="10" bestFit="1" customWidth="1"/>
    <col min="2272" max="2272" width="7" bestFit="1" customWidth="1"/>
    <col min="2273" max="2273" width="9" bestFit="1" customWidth="1"/>
    <col min="2274" max="2276" width="7" bestFit="1" customWidth="1"/>
    <col min="2277" max="2277" width="10" bestFit="1" customWidth="1"/>
    <col min="2278" max="2278" width="7" bestFit="1" customWidth="1"/>
    <col min="2279" max="2280" width="10" bestFit="1" customWidth="1"/>
    <col min="2281" max="2282" width="9" bestFit="1" customWidth="1"/>
    <col min="2283" max="2283" width="10" bestFit="1" customWidth="1"/>
    <col min="2284" max="2284" width="7" bestFit="1" customWidth="1"/>
    <col min="2285" max="2285" width="10" bestFit="1" customWidth="1"/>
    <col min="2286" max="2286" width="7" bestFit="1" customWidth="1"/>
    <col min="2287" max="2287" width="10" bestFit="1" customWidth="1"/>
    <col min="2288" max="2288" width="7" bestFit="1" customWidth="1"/>
    <col min="2289" max="2289" width="10" bestFit="1" customWidth="1"/>
    <col min="2290" max="2292" width="7" bestFit="1" customWidth="1"/>
    <col min="2293" max="2293" width="9" bestFit="1" customWidth="1"/>
    <col min="2294" max="2294" width="7" bestFit="1" customWidth="1"/>
    <col min="2295" max="2295" width="10" bestFit="1" customWidth="1"/>
    <col min="2296" max="2296" width="9" bestFit="1" customWidth="1"/>
    <col min="2297" max="2297" width="10" bestFit="1" customWidth="1"/>
    <col min="2298" max="2300" width="7" bestFit="1" customWidth="1"/>
    <col min="2301" max="2301" width="10" bestFit="1" customWidth="1"/>
    <col min="2302" max="2305" width="7" bestFit="1" customWidth="1"/>
    <col min="2306" max="2309" width="10" bestFit="1" customWidth="1"/>
    <col min="2310" max="2311" width="9" bestFit="1" customWidth="1"/>
    <col min="2312" max="2313" width="7" bestFit="1" customWidth="1"/>
    <col min="2314" max="2314" width="10" bestFit="1" customWidth="1"/>
    <col min="2315" max="2315" width="7" bestFit="1" customWidth="1"/>
    <col min="2316" max="2316" width="10" bestFit="1" customWidth="1"/>
    <col min="2317" max="2317" width="9" bestFit="1" customWidth="1"/>
    <col min="2318" max="2318" width="7" bestFit="1" customWidth="1"/>
    <col min="2319" max="2319" width="9" bestFit="1" customWidth="1"/>
    <col min="2320" max="2320" width="10" bestFit="1" customWidth="1"/>
    <col min="2321" max="2322" width="7" bestFit="1" customWidth="1"/>
    <col min="2323" max="2323" width="9" bestFit="1" customWidth="1"/>
    <col min="2324" max="2324" width="7" bestFit="1" customWidth="1"/>
    <col min="2325" max="2325" width="10" bestFit="1" customWidth="1"/>
    <col min="2326" max="2326" width="7" bestFit="1" customWidth="1"/>
    <col min="2327" max="2327" width="10" bestFit="1" customWidth="1"/>
    <col min="2328" max="2329" width="9" bestFit="1" customWidth="1"/>
    <col min="2330" max="2330" width="10" bestFit="1" customWidth="1"/>
    <col min="2331" max="2331" width="9" bestFit="1" customWidth="1"/>
    <col min="2332" max="2333" width="7" bestFit="1" customWidth="1"/>
    <col min="2334" max="2338" width="10" bestFit="1" customWidth="1"/>
    <col min="2339" max="2340" width="7" bestFit="1" customWidth="1"/>
    <col min="2341" max="2341" width="10" bestFit="1" customWidth="1"/>
    <col min="2342" max="2342" width="12" bestFit="1" customWidth="1"/>
    <col min="2343" max="2344" width="9" bestFit="1" customWidth="1"/>
    <col min="2345" max="2347" width="7" bestFit="1" customWidth="1"/>
    <col min="2348" max="2350" width="10" bestFit="1" customWidth="1"/>
    <col min="2351" max="2351" width="7" bestFit="1" customWidth="1"/>
    <col min="2352" max="2352" width="9" bestFit="1" customWidth="1"/>
    <col min="2353" max="2353" width="7" bestFit="1" customWidth="1"/>
    <col min="2354" max="2354" width="10" bestFit="1" customWidth="1"/>
    <col min="2355" max="2355" width="7" bestFit="1" customWidth="1"/>
    <col min="2356" max="2359" width="10" bestFit="1" customWidth="1"/>
    <col min="2360" max="2360" width="9" bestFit="1" customWidth="1"/>
    <col min="2361" max="2361" width="10" bestFit="1" customWidth="1"/>
    <col min="2362" max="2362" width="9" bestFit="1" customWidth="1"/>
    <col min="2363" max="2363" width="10" bestFit="1" customWidth="1"/>
    <col min="2364" max="2364" width="7" bestFit="1" customWidth="1"/>
    <col min="2365" max="2365" width="10" bestFit="1" customWidth="1"/>
    <col min="2366" max="2366" width="7" bestFit="1" customWidth="1"/>
    <col min="2367" max="2367" width="10" bestFit="1" customWidth="1"/>
    <col min="2368" max="2371" width="7" bestFit="1" customWidth="1"/>
    <col min="2372" max="2374" width="10" bestFit="1" customWidth="1"/>
    <col min="2375" max="2375" width="7" bestFit="1" customWidth="1"/>
    <col min="2376" max="2376" width="9" bestFit="1" customWidth="1"/>
    <col min="2377" max="2378" width="7" bestFit="1" customWidth="1"/>
    <col min="2379" max="2379" width="10" bestFit="1" customWidth="1"/>
    <col min="2380" max="2380" width="7" bestFit="1" customWidth="1"/>
    <col min="2381" max="2382" width="9" bestFit="1" customWidth="1"/>
    <col min="2383" max="2383" width="10" bestFit="1" customWidth="1"/>
    <col min="2384" max="2385" width="9" bestFit="1" customWidth="1"/>
    <col min="2386" max="2386" width="10" bestFit="1" customWidth="1"/>
    <col min="2387" max="2387" width="7" bestFit="1" customWidth="1"/>
    <col min="2388" max="2388" width="10" bestFit="1" customWidth="1"/>
    <col min="2389" max="2390" width="7" bestFit="1" customWidth="1"/>
    <col min="2391" max="2392" width="10" bestFit="1" customWidth="1"/>
    <col min="2393" max="2393" width="7" bestFit="1" customWidth="1"/>
    <col min="2394" max="2395" width="10" bestFit="1" customWidth="1"/>
    <col min="2396" max="2396" width="9" bestFit="1" customWidth="1"/>
    <col min="2397" max="2397" width="7" bestFit="1" customWidth="1"/>
    <col min="2398" max="2400" width="10" bestFit="1" customWidth="1"/>
    <col min="2401" max="2406" width="7" bestFit="1" customWidth="1"/>
    <col min="2407" max="2409" width="10" bestFit="1" customWidth="1"/>
    <col min="2410" max="2412" width="7" bestFit="1" customWidth="1"/>
    <col min="2413" max="2413" width="10" bestFit="1" customWidth="1"/>
    <col min="2414" max="2415" width="9" bestFit="1" customWidth="1"/>
    <col min="2416" max="2416" width="7" bestFit="1" customWidth="1"/>
    <col min="2417" max="2417" width="9" bestFit="1" customWidth="1"/>
    <col min="2418" max="2418" width="10" bestFit="1" customWidth="1"/>
    <col min="2419" max="2419" width="7" bestFit="1" customWidth="1"/>
    <col min="2420" max="2420" width="10" bestFit="1" customWidth="1"/>
    <col min="2421" max="2421" width="7" bestFit="1" customWidth="1"/>
    <col min="2422" max="2423" width="10" bestFit="1" customWidth="1"/>
    <col min="2424" max="2424" width="7" bestFit="1" customWidth="1"/>
    <col min="2425" max="2425" width="10" bestFit="1" customWidth="1"/>
    <col min="2426" max="2427" width="9" bestFit="1" customWidth="1"/>
    <col min="2428" max="2428" width="7" bestFit="1" customWidth="1"/>
    <col min="2429" max="2429" width="9" bestFit="1" customWidth="1"/>
    <col min="2430" max="2430" width="10" bestFit="1" customWidth="1"/>
    <col min="2431" max="2432" width="7" bestFit="1" customWidth="1"/>
    <col min="2433" max="2433" width="10" bestFit="1" customWidth="1"/>
    <col min="2434" max="2435" width="9" bestFit="1" customWidth="1"/>
    <col min="2436" max="2436" width="10" bestFit="1" customWidth="1"/>
    <col min="2437" max="2438" width="7" bestFit="1" customWidth="1"/>
    <col min="2439" max="2440" width="10" bestFit="1" customWidth="1"/>
    <col min="2441" max="2441" width="7" bestFit="1" customWidth="1"/>
    <col min="2442" max="2442" width="9" bestFit="1" customWidth="1"/>
    <col min="2443" max="2443" width="7" bestFit="1" customWidth="1"/>
    <col min="2444" max="2444" width="10" bestFit="1" customWidth="1"/>
    <col min="2445" max="2445" width="7" bestFit="1" customWidth="1"/>
    <col min="2446" max="2447" width="10" bestFit="1" customWidth="1"/>
    <col min="2448" max="2450" width="7" bestFit="1" customWidth="1"/>
    <col min="2451" max="2451" width="9" bestFit="1" customWidth="1"/>
    <col min="2452" max="2452" width="10" bestFit="1" customWidth="1"/>
    <col min="2453" max="2453" width="9" bestFit="1" customWidth="1"/>
    <col min="2454" max="2456" width="10" bestFit="1" customWidth="1"/>
    <col min="2457" max="2457" width="9" bestFit="1" customWidth="1"/>
    <col min="2458" max="2463" width="7" bestFit="1" customWidth="1"/>
    <col min="2464" max="2464" width="9" bestFit="1" customWidth="1"/>
    <col min="2465" max="2466" width="7" bestFit="1" customWidth="1"/>
    <col min="2467" max="2468" width="9" bestFit="1" customWidth="1"/>
    <col min="2469" max="2469" width="10" bestFit="1" customWidth="1"/>
    <col min="2470" max="2470" width="7" bestFit="1" customWidth="1"/>
    <col min="2471" max="2471" width="9" bestFit="1" customWidth="1"/>
    <col min="2472" max="2473" width="10" bestFit="1" customWidth="1"/>
    <col min="2474" max="2474" width="9" bestFit="1" customWidth="1"/>
    <col min="2475" max="2475" width="7" bestFit="1" customWidth="1"/>
    <col min="2476" max="2476" width="9" bestFit="1" customWidth="1"/>
    <col min="2477" max="2479" width="7" bestFit="1" customWidth="1"/>
    <col min="2480" max="2480" width="9" bestFit="1" customWidth="1"/>
    <col min="2481" max="2483" width="10" bestFit="1" customWidth="1"/>
    <col min="2484" max="2484" width="7" bestFit="1" customWidth="1"/>
    <col min="2485" max="2485" width="10" bestFit="1" customWidth="1"/>
    <col min="2486" max="2486" width="9" bestFit="1" customWidth="1"/>
    <col min="2487" max="2487" width="10" bestFit="1" customWidth="1"/>
    <col min="2488" max="2488" width="9" bestFit="1" customWidth="1"/>
    <col min="2489" max="2489" width="10" bestFit="1" customWidth="1"/>
    <col min="2490" max="2491" width="9" bestFit="1" customWidth="1"/>
    <col min="2492" max="2492" width="7" bestFit="1" customWidth="1"/>
    <col min="2493" max="2493" width="9" bestFit="1" customWidth="1"/>
    <col min="2494" max="2494" width="7" bestFit="1" customWidth="1"/>
    <col min="2495" max="2495" width="10" bestFit="1" customWidth="1"/>
    <col min="2496" max="2496" width="7" bestFit="1" customWidth="1"/>
    <col min="2497" max="2498" width="10" bestFit="1" customWidth="1"/>
    <col min="2499" max="2501" width="7" bestFit="1" customWidth="1"/>
    <col min="2502" max="2502" width="10" bestFit="1" customWidth="1"/>
    <col min="2503" max="2505" width="7" bestFit="1" customWidth="1"/>
    <col min="2506" max="2506" width="10" bestFit="1" customWidth="1"/>
    <col min="2507" max="2508" width="7" bestFit="1" customWidth="1"/>
    <col min="2509" max="2509" width="10" bestFit="1" customWidth="1"/>
    <col min="2510" max="2511" width="7" bestFit="1" customWidth="1"/>
    <col min="2512" max="2512" width="10" bestFit="1" customWidth="1"/>
    <col min="2513" max="2513" width="7" bestFit="1" customWidth="1"/>
    <col min="2514" max="2515" width="10" bestFit="1" customWidth="1"/>
    <col min="2516" max="2516" width="7" bestFit="1" customWidth="1"/>
    <col min="2517" max="2518" width="10" bestFit="1" customWidth="1"/>
    <col min="2519" max="2523" width="7" bestFit="1" customWidth="1"/>
    <col min="2524" max="2524" width="9" bestFit="1" customWidth="1"/>
    <col min="2525" max="2525" width="10" bestFit="1" customWidth="1"/>
    <col min="2526" max="2527" width="7" bestFit="1" customWidth="1"/>
    <col min="2528" max="2528" width="9" bestFit="1" customWidth="1"/>
    <col min="2529" max="2529" width="7" bestFit="1" customWidth="1"/>
    <col min="2530" max="2530" width="10" bestFit="1" customWidth="1"/>
    <col min="2531" max="2531" width="7" bestFit="1" customWidth="1"/>
    <col min="2532" max="2532" width="10" bestFit="1" customWidth="1"/>
    <col min="2533" max="2533" width="7" bestFit="1" customWidth="1"/>
    <col min="2534" max="2534" width="9" bestFit="1" customWidth="1"/>
    <col min="2535" max="2535" width="10" bestFit="1" customWidth="1"/>
    <col min="2536" max="2536" width="7" bestFit="1" customWidth="1"/>
    <col min="2537" max="2537" width="9" bestFit="1" customWidth="1"/>
    <col min="2538" max="2538" width="7" bestFit="1" customWidth="1"/>
    <col min="2539" max="2541" width="10" bestFit="1" customWidth="1"/>
    <col min="2542" max="2542" width="7" bestFit="1" customWidth="1"/>
    <col min="2543" max="2543" width="9" bestFit="1" customWidth="1"/>
    <col min="2544" max="2544" width="10" bestFit="1" customWidth="1"/>
    <col min="2545" max="2545" width="7" bestFit="1" customWidth="1"/>
    <col min="2546" max="2546" width="10" bestFit="1" customWidth="1"/>
    <col min="2547" max="2547" width="7" bestFit="1" customWidth="1"/>
    <col min="2548" max="2549" width="10" bestFit="1" customWidth="1"/>
    <col min="2550" max="2550" width="7" bestFit="1" customWidth="1"/>
    <col min="2551" max="2551" width="10" bestFit="1" customWidth="1"/>
    <col min="2552" max="2552" width="9" bestFit="1" customWidth="1"/>
    <col min="2553" max="2554" width="7" bestFit="1" customWidth="1"/>
    <col min="2555" max="2555" width="10" bestFit="1" customWidth="1"/>
    <col min="2556" max="2556" width="7" bestFit="1" customWidth="1"/>
    <col min="2557" max="2558" width="9" bestFit="1" customWidth="1"/>
    <col min="2559" max="2560" width="10" bestFit="1" customWidth="1"/>
    <col min="2561" max="2561" width="9" bestFit="1" customWidth="1"/>
    <col min="2562" max="2564" width="10" bestFit="1" customWidth="1"/>
    <col min="2565" max="2566" width="7" bestFit="1" customWidth="1"/>
    <col min="2567" max="2567" width="9" bestFit="1" customWidth="1"/>
    <col min="2568" max="2573" width="10" bestFit="1" customWidth="1"/>
    <col min="2574" max="2574" width="7" bestFit="1" customWidth="1"/>
    <col min="2575" max="2577" width="10" bestFit="1" customWidth="1"/>
    <col min="2578" max="2579" width="7" bestFit="1" customWidth="1"/>
    <col min="2580" max="2580" width="10" bestFit="1" customWidth="1"/>
    <col min="2581" max="2581" width="9" bestFit="1" customWidth="1"/>
    <col min="2582" max="2583" width="10" bestFit="1" customWidth="1"/>
    <col min="2584" max="2584" width="9" bestFit="1" customWidth="1"/>
    <col min="2585" max="2586" width="7" bestFit="1" customWidth="1"/>
    <col min="2587" max="2587" width="9" bestFit="1" customWidth="1"/>
    <col min="2588" max="2593" width="10" bestFit="1" customWidth="1"/>
    <col min="2594" max="2597" width="7" bestFit="1" customWidth="1"/>
    <col min="2598" max="2598" width="10" bestFit="1" customWidth="1"/>
    <col min="2599" max="2599" width="7" bestFit="1" customWidth="1"/>
    <col min="2600" max="2600" width="9" bestFit="1" customWidth="1"/>
    <col min="2601" max="2607" width="10" bestFit="1" customWidth="1"/>
    <col min="2608" max="2609" width="7" bestFit="1" customWidth="1"/>
    <col min="2610" max="2610" width="10" bestFit="1" customWidth="1"/>
    <col min="2611" max="2611" width="7" bestFit="1" customWidth="1"/>
    <col min="2612" max="2612" width="10" bestFit="1" customWidth="1"/>
    <col min="2613" max="2615" width="7" bestFit="1" customWidth="1"/>
    <col min="2616" max="2616" width="9" bestFit="1" customWidth="1"/>
    <col min="2617" max="2619" width="7" bestFit="1" customWidth="1"/>
    <col min="2620" max="2621" width="10" bestFit="1" customWidth="1"/>
    <col min="2622" max="2622" width="9" bestFit="1" customWidth="1"/>
    <col min="2623" max="2626" width="7" bestFit="1" customWidth="1"/>
    <col min="2627" max="2630" width="10" bestFit="1" customWidth="1"/>
    <col min="2631" max="2631" width="7" bestFit="1" customWidth="1"/>
    <col min="2632" max="2633" width="10" bestFit="1" customWidth="1"/>
    <col min="2634" max="2634" width="9" bestFit="1" customWidth="1"/>
    <col min="2635" max="2636" width="10" bestFit="1" customWidth="1"/>
    <col min="2637" max="2637" width="7" bestFit="1" customWidth="1"/>
    <col min="2638" max="2638" width="10" bestFit="1" customWidth="1"/>
    <col min="2639" max="2639" width="9" bestFit="1" customWidth="1"/>
    <col min="2640" max="2640" width="10" bestFit="1" customWidth="1"/>
    <col min="2641" max="2645" width="7" bestFit="1" customWidth="1"/>
    <col min="2646" max="2646" width="10" bestFit="1" customWidth="1"/>
    <col min="2647" max="2647" width="7" bestFit="1" customWidth="1"/>
    <col min="2648" max="2648" width="10" bestFit="1" customWidth="1"/>
    <col min="2649" max="2650" width="7" bestFit="1" customWidth="1"/>
    <col min="2651" max="2651" width="10" bestFit="1" customWidth="1"/>
    <col min="2652" max="2653" width="7" bestFit="1" customWidth="1"/>
    <col min="2654" max="2655" width="10" bestFit="1" customWidth="1"/>
    <col min="2656" max="2656" width="9" bestFit="1" customWidth="1"/>
    <col min="2657" max="2657" width="7" bestFit="1" customWidth="1"/>
    <col min="2658" max="2658" width="10" bestFit="1" customWidth="1"/>
    <col min="2659" max="2659" width="7" bestFit="1" customWidth="1"/>
    <col min="2660" max="2660" width="10" bestFit="1" customWidth="1"/>
    <col min="2661" max="2663" width="7" bestFit="1" customWidth="1"/>
    <col min="2664" max="2664" width="10" bestFit="1" customWidth="1"/>
    <col min="2665" max="2665" width="7" bestFit="1" customWidth="1"/>
    <col min="2666" max="2666" width="10" bestFit="1" customWidth="1"/>
    <col min="2667" max="2667" width="7" bestFit="1" customWidth="1"/>
    <col min="2668" max="2669" width="10" bestFit="1" customWidth="1"/>
    <col min="2670" max="2670" width="9" bestFit="1" customWidth="1"/>
    <col min="2671" max="2675" width="7" bestFit="1" customWidth="1"/>
    <col min="2676" max="2677" width="10" bestFit="1" customWidth="1"/>
    <col min="2678" max="2678" width="9" bestFit="1" customWidth="1"/>
    <col min="2679" max="2684" width="7" bestFit="1" customWidth="1"/>
    <col min="2685" max="2686" width="10" bestFit="1" customWidth="1"/>
    <col min="2687" max="2688" width="9" bestFit="1" customWidth="1"/>
    <col min="2689" max="2689" width="10" bestFit="1" customWidth="1"/>
    <col min="2690" max="2691" width="7" bestFit="1" customWidth="1"/>
    <col min="2692" max="2692" width="10" bestFit="1" customWidth="1"/>
    <col min="2693" max="2693" width="7" bestFit="1" customWidth="1"/>
    <col min="2694" max="2694" width="10" bestFit="1" customWidth="1"/>
    <col min="2695" max="2697" width="7" bestFit="1" customWidth="1"/>
    <col min="2698" max="2698" width="9" bestFit="1" customWidth="1"/>
    <col min="2699" max="2701" width="7" bestFit="1" customWidth="1"/>
    <col min="2702" max="2704" width="10" bestFit="1" customWidth="1"/>
    <col min="2705" max="2707" width="7" bestFit="1" customWidth="1"/>
    <col min="2708" max="2709" width="10" bestFit="1" customWidth="1"/>
    <col min="2710" max="2711" width="7" bestFit="1" customWidth="1"/>
    <col min="2712" max="2712" width="9" bestFit="1" customWidth="1"/>
    <col min="2713" max="2714" width="10" bestFit="1" customWidth="1"/>
    <col min="2715" max="2715" width="7" bestFit="1" customWidth="1"/>
    <col min="2716" max="2716" width="10" bestFit="1" customWidth="1"/>
    <col min="2717" max="2717" width="9" bestFit="1" customWidth="1"/>
    <col min="2718" max="2719" width="10" bestFit="1" customWidth="1"/>
    <col min="2720" max="2720" width="7" bestFit="1" customWidth="1"/>
    <col min="2721" max="2721" width="10" bestFit="1" customWidth="1"/>
    <col min="2722" max="2722" width="9" bestFit="1" customWidth="1"/>
    <col min="2723" max="2723" width="7" bestFit="1" customWidth="1"/>
    <col min="2724" max="2724" width="10" bestFit="1" customWidth="1"/>
    <col min="2725" max="2726" width="7" bestFit="1" customWidth="1"/>
    <col min="2727" max="2728" width="10" bestFit="1" customWidth="1"/>
    <col min="2729" max="2729" width="9" bestFit="1" customWidth="1"/>
    <col min="2730" max="2730" width="10" bestFit="1" customWidth="1"/>
    <col min="2731" max="2731" width="7" bestFit="1" customWidth="1"/>
    <col min="2732" max="2732" width="10" bestFit="1" customWidth="1"/>
    <col min="2733" max="2733" width="9" bestFit="1" customWidth="1"/>
    <col min="2734" max="2735" width="10" bestFit="1" customWidth="1"/>
    <col min="2736" max="2736" width="9" bestFit="1" customWidth="1"/>
    <col min="2737" max="2738" width="10" bestFit="1" customWidth="1"/>
    <col min="2739" max="2739" width="9" bestFit="1" customWidth="1"/>
    <col min="2740" max="2740" width="10" bestFit="1" customWidth="1"/>
    <col min="2741" max="2741" width="7" bestFit="1" customWidth="1"/>
    <col min="2742" max="2742" width="10" bestFit="1" customWidth="1"/>
    <col min="2743" max="2744" width="9" bestFit="1" customWidth="1"/>
    <col min="2745" max="2745" width="7" bestFit="1" customWidth="1"/>
    <col min="2746" max="2746" width="10" bestFit="1" customWidth="1"/>
    <col min="2747" max="2747" width="9" bestFit="1" customWidth="1"/>
    <col min="2748" max="2749" width="7" bestFit="1" customWidth="1"/>
    <col min="2750" max="2750" width="10" bestFit="1" customWidth="1"/>
    <col min="2751" max="2751" width="7" bestFit="1" customWidth="1"/>
    <col min="2752" max="2752" width="10" bestFit="1" customWidth="1"/>
    <col min="2753" max="2754" width="7" bestFit="1" customWidth="1"/>
    <col min="2755" max="2755" width="10" bestFit="1" customWidth="1"/>
    <col min="2756" max="2756" width="7" bestFit="1" customWidth="1"/>
    <col min="2757" max="2757" width="10" bestFit="1" customWidth="1"/>
    <col min="2758" max="2760" width="7" bestFit="1" customWidth="1"/>
    <col min="2761" max="2761" width="10" bestFit="1" customWidth="1"/>
    <col min="2762" max="2762" width="7" bestFit="1" customWidth="1"/>
    <col min="2763" max="2763" width="10" bestFit="1" customWidth="1"/>
    <col min="2764" max="2765" width="7" bestFit="1" customWidth="1"/>
    <col min="2766" max="2766" width="10" bestFit="1" customWidth="1"/>
    <col min="2767" max="2767" width="7" bestFit="1" customWidth="1"/>
    <col min="2768" max="2768" width="10" bestFit="1" customWidth="1"/>
    <col min="2769" max="2769" width="9" bestFit="1" customWidth="1"/>
    <col min="2770" max="2770" width="7" bestFit="1" customWidth="1"/>
    <col min="2771" max="2771" width="10" bestFit="1" customWidth="1"/>
    <col min="2772" max="2772" width="7" bestFit="1" customWidth="1"/>
    <col min="2773" max="2774" width="10" bestFit="1" customWidth="1"/>
    <col min="2775" max="2775" width="9" bestFit="1" customWidth="1"/>
    <col min="2776" max="2776" width="7" bestFit="1" customWidth="1"/>
    <col min="2777" max="2778" width="10" bestFit="1" customWidth="1"/>
    <col min="2779" max="2779" width="7" bestFit="1" customWidth="1"/>
    <col min="2780" max="2780" width="10" bestFit="1" customWidth="1"/>
    <col min="2781" max="2781" width="7" bestFit="1" customWidth="1"/>
    <col min="2782" max="2782" width="10" bestFit="1" customWidth="1"/>
    <col min="2783" max="2783" width="7" bestFit="1" customWidth="1"/>
    <col min="2784" max="2784" width="10" bestFit="1" customWidth="1"/>
    <col min="2785" max="2786" width="7" bestFit="1" customWidth="1"/>
    <col min="2787" max="2787" width="9" bestFit="1" customWidth="1"/>
    <col min="2788" max="2788" width="7" bestFit="1" customWidth="1"/>
    <col min="2789" max="2789" width="9" bestFit="1" customWidth="1"/>
    <col min="2790" max="2792" width="10" bestFit="1" customWidth="1"/>
    <col min="2793" max="2794" width="7" bestFit="1" customWidth="1"/>
    <col min="2795" max="2795" width="9" bestFit="1" customWidth="1"/>
    <col min="2796" max="2796" width="10" bestFit="1" customWidth="1"/>
    <col min="2797" max="2797" width="9" bestFit="1" customWidth="1"/>
    <col min="2798" max="2799" width="7" bestFit="1" customWidth="1"/>
    <col min="2800" max="2800" width="9" bestFit="1" customWidth="1"/>
    <col min="2801" max="2801" width="10" bestFit="1" customWidth="1"/>
    <col min="2802" max="2805" width="7" bestFit="1" customWidth="1"/>
    <col min="2806" max="2808" width="10" bestFit="1" customWidth="1"/>
    <col min="2809" max="2809" width="7" bestFit="1" customWidth="1"/>
    <col min="2810" max="2810" width="10" bestFit="1" customWidth="1"/>
    <col min="2811" max="2811" width="9" bestFit="1" customWidth="1"/>
    <col min="2812" max="2813" width="7" bestFit="1" customWidth="1"/>
    <col min="2814" max="2814" width="9" bestFit="1" customWidth="1"/>
    <col min="2815" max="2815" width="10" bestFit="1" customWidth="1"/>
    <col min="2816" max="2821" width="7" bestFit="1" customWidth="1"/>
    <col min="2822" max="2822" width="10" bestFit="1" customWidth="1"/>
    <col min="2823" max="2823" width="7" bestFit="1" customWidth="1"/>
    <col min="2824" max="2825" width="10" bestFit="1" customWidth="1"/>
    <col min="2826" max="2830" width="7" bestFit="1" customWidth="1"/>
    <col min="2831" max="2831" width="10" bestFit="1" customWidth="1"/>
    <col min="2832" max="2832" width="7" bestFit="1" customWidth="1"/>
    <col min="2833" max="2836" width="9" bestFit="1" customWidth="1"/>
    <col min="2837" max="2837" width="7" bestFit="1" customWidth="1"/>
    <col min="2838" max="2840" width="10" bestFit="1" customWidth="1"/>
    <col min="2841" max="2842" width="9" bestFit="1" customWidth="1"/>
    <col min="2843" max="2843" width="7" bestFit="1" customWidth="1"/>
    <col min="2844" max="2844" width="10" bestFit="1" customWidth="1"/>
    <col min="2845" max="2847" width="7" bestFit="1" customWidth="1"/>
    <col min="2848" max="2848" width="9" bestFit="1" customWidth="1"/>
    <col min="2849" max="2853" width="7" bestFit="1" customWidth="1"/>
    <col min="2854" max="2855" width="10" bestFit="1" customWidth="1"/>
    <col min="2856" max="2857" width="7" bestFit="1" customWidth="1"/>
    <col min="2858" max="2859" width="10" bestFit="1" customWidth="1"/>
    <col min="2860" max="2860" width="7" bestFit="1" customWidth="1"/>
    <col min="2861" max="2863" width="9" bestFit="1" customWidth="1"/>
    <col min="2864" max="2865" width="7" bestFit="1" customWidth="1"/>
    <col min="2866" max="2866" width="10" bestFit="1" customWidth="1"/>
    <col min="2867" max="2867" width="7" bestFit="1" customWidth="1"/>
    <col min="2868" max="2868" width="9" bestFit="1" customWidth="1"/>
    <col min="2869" max="2870" width="10" bestFit="1" customWidth="1"/>
    <col min="2871" max="2871" width="9" bestFit="1" customWidth="1"/>
    <col min="2872" max="2872" width="10" bestFit="1" customWidth="1"/>
    <col min="2873" max="2874" width="7" bestFit="1" customWidth="1"/>
    <col min="2875" max="2875" width="9" bestFit="1" customWidth="1"/>
    <col min="2876" max="2876" width="10" bestFit="1" customWidth="1"/>
    <col min="2877" max="2879" width="7" bestFit="1" customWidth="1"/>
    <col min="2880" max="2880" width="9" bestFit="1" customWidth="1"/>
    <col min="2881" max="2881" width="8" bestFit="1" customWidth="1"/>
    <col min="2882" max="2883" width="11" bestFit="1" customWidth="1"/>
    <col min="2884" max="2884" width="8" bestFit="1" customWidth="1"/>
    <col min="2885" max="2887" width="11" bestFit="1" customWidth="1"/>
    <col min="2888" max="2891" width="8" bestFit="1" customWidth="1"/>
    <col min="2892" max="2892" width="11" bestFit="1" customWidth="1"/>
    <col min="2893" max="2893" width="8" bestFit="1" customWidth="1"/>
    <col min="2894" max="2894" width="10" bestFit="1" customWidth="1"/>
    <col min="2895" max="2896" width="8" bestFit="1" customWidth="1"/>
    <col min="2897" max="2897" width="10" bestFit="1" customWidth="1"/>
    <col min="2898" max="2898" width="11" bestFit="1" customWidth="1"/>
    <col min="2899" max="2899" width="8" bestFit="1" customWidth="1"/>
    <col min="2900" max="2901" width="11" bestFit="1" customWidth="1"/>
    <col min="2902" max="2902" width="10" bestFit="1" customWidth="1"/>
    <col min="2903" max="2903" width="11" bestFit="1" customWidth="1"/>
    <col min="2904" max="2905" width="8" bestFit="1" customWidth="1"/>
    <col min="2906" max="2906" width="11" bestFit="1" customWidth="1"/>
    <col min="2907" max="2907" width="8" bestFit="1" customWidth="1"/>
    <col min="2908" max="2908" width="11" bestFit="1" customWidth="1"/>
    <col min="2909" max="2909" width="10" bestFit="1" customWidth="1"/>
    <col min="2910" max="2911" width="8" bestFit="1" customWidth="1"/>
    <col min="2912" max="2912" width="11" bestFit="1" customWidth="1"/>
    <col min="2913" max="2917" width="8" bestFit="1" customWidth="1"/>
    <col min="2918" max="2918" width="11" bestFit="1" customWidth="1"/>
    <col min="2919" max="2919" width="10" bestFit="1" customWidth="1"/>
    <col min="2920" max="2921" width="8" bestFit="1" customWidth="1"/>
    <col min="2922" max="2922" width="10" bestFit="1" customWidth="1"/>
    <col min="2923" max="2924" width="8" bestFit="1" customWidth="1"/>
    <col min="2925" max="2925" width="11" bestFit="1" customWidth="1"/>
    <col min="2926" max="2926" width="10" bestFit="1" customWidth="1"/>
    <col min="2927" max="2928" width="11" bestFit="1" customWidth="1"/>
    <col min="2929" max="2929" width="8" bestFit="1" customWidth="1"/>
    <col min="2930" max="2930" width="11" bestFit="1" customWidth="1"/>
    <col min="2931" max="2931" width="10" bestFit="1" customWidth="1"/>
    <col min="2932" max="2932" width="8" bestFit="1" customWidth="1"/>
    <col min="2933" max="2933" width="10" bestFit="1" customWidth="1"/>
    <col min="2934" max="2934" width="8" bestFit="1" customWidth="1"/>
    <col min="2935" max="2935" width="10" bestFit="1" customWidth="1"/>
    <col min="2936" max="2936" width="11" bestFit="1" customWidth="1"/>
    <col min="2937" max="2938" width="8" bestFit="1" customWidth="1"/>
    <col min="2939" max="2940" width="11" bestFit="1" customWidth="1"/>
    <col min="2941" max="2941" width="8" bestFit="1" customWidth="1"/>
    <col min="2942" max="2942" width="11" bestFit="1" customWidth="1"/>
    <col min="2943" max="2943" width="10" bestFit="1" customWidth="1"/>
    <col min="2944" max="2944" width="11" bestFit="1" customWidth="1"/>
    <col min="2945" max="2947" width="8" bestFit="1" customWidth="1"/>
    <col min="2948" max="2948" width="11" bestFit="1" customWidth="1"/>
    <col min="2949" max="2949" width="8" bestFit="1" customWidth="1"/>
    <col min="2950" max="2950" width="11" bestFit="1" customWidth="1"/>
    <col min="2951" max="2951" width="10" bestFit="1" customWidth="1"/>
    <col min="2952" max="2952" width="8" bestFit="1" customWidth="1"/>
    <col min="2953" max="2953" width="10" bestFit="1" customWidth="1"/>
    <col min="2954" max="2954" width="11" bestFit="1" customWidth="1"/>
    <col min="2955" max="2955" width="10" bestFit="1" customWidth="1"/>
    <col min="2956" max="2958" width="11" bestFit="1" customWidth="1"/>
    <col min="2959" max="2960" width="8" bestFit="1" customWidth="1"/>
    <col min="2961" max="2961" width="11" bestFit="1" customWidth="1"/>
    <col min="2962" max="2963" width="10" bestFit="1" customWidth="1"/>
    <col min="2964" max="2965" width="8" bestFit="1" customWidth="1"/>
    <col min="2966" max="2966" width="10" bestFit="1" customWidth="1"/>
    <col min="2967" max="2967" width="11" bestFit="1" customWidth="1"/>
    <col min="2968" max="2969" width="8" bestFit="1" customWidth="1"/>
    <col min="2970" max="2970" width="11" bestFit="1" customWidth="1"/>
    <col min="2971" max="2974" width="8" bestFit="1" customWidth="1"/>
    <col min="2975" max="2975" width="11" bestFit="1" customWidth="1"/>
    <col min="2976" max="2976" width="8" bestFit="1" customWidth="1"/>
    <col min="2977" max="2977" width="10" bestFit="1" customWidth="1"/>
    <col min="2978" max="2978" width="8" bestFit="1" customWidth="1"/>
    <col min="2979" max="2979" width="11" bestFit="1" customWidth="1"/>
    <col min="2980" max="2980" width="8" bestFit="1" customWidth="1"/>
    <col min="2981" max="2981" width="11" bestFit="1" customWidth="1"/>
    <col min="2982" max="2982" width="8" bestFit="1" customWidth="1"/>
    <col min="2983" max="2983" width="11" bestFit="1" customWidth="1"/>
    <col min="2984" max="2984" width="10" bestFit="1" customWidth="1"/>
    <col min="2985" max="2987" width="8" bestFit="1" customWidth="1"/>
    <col min="2988" max="2989" width="11" bestFit="1" customWidth="1"/>
    <col min="2990" max="2991" width="8" bestFit="1" customWidth="1"/>
    <col min="2992" max="2992" width="10" bestFit="1" customWidth="1"/>
    <col min="2993" max="2993" width="8" bestFit="1" customWidth="1"/>
    <col min="2994" max="2994" width="11" bestFit="1" customWidth="1"/>
    <col min="2995" max="2995" width="8" bestFit="1" customWidth="1"/>
    <col min="2996" max="2997" width="11" bestFit="1" customWidth="1"/>
    <col min="2998" max="2999" width="8" bestFit="1" customWidth="1"/>
    <col min="3000" max="3000" width="10" bestFit="1" customWidth="1"/>
    <col min="3001" max="3002" width="11" bestFit="1" customWidth="1"/>
    <col min="3003" max="3003" width="8" bestFit="1" customWidth="1"/>
    <col min="3004" max="3005" width="11" bestFit="1" customWidth="1"/>
    <col min="3006" max="3007" width="8" bestFit="1" customWidth="1"/>
    <col min="3008" max="3008" width="11" bestFit="1" customWidth="1"/>
    <col min="3009" max="3009" width="8" bestFit="1" customWidth="1"/>
    <col min="3010" max="3010" width="11" bestFit="1" customWidth="1"/>
    <col min="3011" max="3011" width="10" bestFit="1" customWidth="1"/>
    <col min="3012" max="3013" width="8" bestFit="1" customWidth="1"/>
    <col min="3014" max="3014" width="11" bestFit="1" customWidth="1"/>
    <col min="3015" max="3016" width="8" bestFit="1" customWidth="1"/>
    <col min="3017" max="3017" width="11" bestFit="1" customWidth="1"/>
    <col min="3018" max="3019" width="10" bestFit="1" customWidth="1"/>
    <col min="3020" max="3026" width="8" bestFit="1" customWidth="1"/>
    <col min="3027" max="3027" width="11" bestFit="1" customWidth="1"/>
    <col min="3028" max="3029" width="8" bestFit="1" customWidth="1"/>
    <col min="3030" max="3032" width="11" bestFit="1" customWidth="1"/>
    <col min="3033" max="3037" width="8" bestFit="1" customWidth="1"/>
    <col min="3038" max="3039" width="11" bestFit="1" customWidth="1"/>
    <col min="3040" max="3040" width="10" bestFit="1" customWidth="1"/>
    <col min="3041" max="3042" width="8" bestFit="1" customWidth="1"/>
    <col min="3043" max="3044" width="11" bestFit="1" customWidth="1"/>
    <col min="3045" max="3045" width="8" bestFit="1" customWidth="1"/>
    <col min="3046" max="3046" width="11" bestFit="1" customWidth="1"/>
    <col min="3047" max="3048" width="8" bestFit="1" customWidth="1"/>
    <col min="3049" max="3050" width="10" bestFit="1" customWidth="1"/>
    <col min="3051" max="3054" width="8" bestFit="1" customWidth="1"/>
    <col min="3055" max="3055" width="11" bestFit="1" customWidth="1"/>
    <col min="3056" max="3056" width="10" bestFit="1" customWidth="1"/>
    <col min="3057" max="3057" width="8" bestFit="1" customWidth="1"/>
    <col min="3058" max="3058" width="10" bestFit="1" customWidth="1"/>
    <col min="3059" max="3059" width="11" bestFit="1" customWidth="1"/>
    <col min="3060" max="3060" width="8" bestFit="1" customWidth="1"/>
    <col min="3061" max="3061" width="11" bestFit="1" customWidth="1"/>
    <col min="3062" max="3064" width="8" bestFit="1" customWidth="1"/>
    <col min="3065" max="3065" width="11" bestFit="1" customWidth="1"/>
    <col min="3066" max="3066" width="10" bestFit="1" customWidth="1"/>
    <col min="3067" max="3067" width="11" bestFit="1" customWidth="1"/>
    <col min="3068" max="3068" width="10" bestFit="1" customWidth="1"/>
    <col min="3069" max="3069" width="8" bestFit="1" customWidth="1"/>
    <col min="3070" max="3070" width="11" bestFit="1" customWidth="1"/>
    <col min="3071" max="3071" width="10" bestFit="1" customWidth="1"/>
    <col min="3072" max="3078" width="8" bestFit="1" customWidth="1"/>
    <col min="3079" max="3079" width="11" bestFit="1" customWidth="1"/>
    <col min="3080" max="3082" width="8" bestFit="1" customWidth="1"/>
    <col min="3083" max="3083" width="11" bestFit="1" customWidth="1"/>
    <col min="3084" max="3084" width="8" bestFit="1" customWidth="1"/>
    <col min="3085" max="3085" width="11" bestFit="1" customWidth="1"/>
    <col min="3086" max="3086" width="8" bestFit="1" customWidth="1"/>
    <col min="3087" max="3087" width="11" bestFit="1" customWidth="1"/>
    <col min="3088" max="3088" width="8" bestFit="1" customWidth="1"/>
    <col min="3089" max="3089" width="11" bestFit="1" customWidth="1"/>
    <col min="3090" max="3090" width="8" bestFit="1" customWidth="1"/>
    <col min="3091" max="3091" width="11" bestFit="1" customWidth="1"/>
    <col min="3092" max="3093" width="8" bestFit="1" customWidth="1"/>
    <col min="3094" max="3094" width="11" bestFit="1" customWidth="1"/>
    <col min="3095" max="3096" width="8" bestFit="1" customWidth="1"/>
    <col min="3097" max="3097" width="11" bestFit="1" customWidth="1"/>
    <col min="3098" max="3099" width="8" bestFit="1" customWidth="1"/>
    <col min="3100" max="3100" width="11" bestFit="1" customWidth="1"/>
    <col min="3101" max="3101" width="8" bestFit="1" customWidth="1"/>
    <col min="3102" max="3105" width="11" bestFit="1" customWidth="1"/>
    <col min="3106" max="3106" width="10" bestFit="1" customWidth="1"/>
    <col min="3107" max="3107" width="8" bestFit="1" customWidth="1"/>
    <col min="3108" max="3110" width="11" bestFit="1" customWidth="1"/>
    <col min="3111" max="3111" width="8" bestFit="1" customWidth="1"/>
    <col min="3112" max="3112" width="11" bestFit="1" customWidth="1"/>
    <col min="3113" max="3113" width="8" bestFit="1" customWidth="1"/>
    <col min="3114" max="3114" width="11" bestFit="1" customWidth="1"/>
    <col min="3115" max="3115" width="10" bestFit="1" customWidth="1"/>
    <col min="3116" max="3116" width="11" bestFit="1" customWidth="1"/>
    <col min="3117" max="3117" width="8" bestFit="1" customWidth="1"/>
    <col min="3118" max="3118" width="11" bestFit="1" customWidth="1"/>
    <col min="3119" max="3119" width="8" bestFit="1" customWidth="1"/>
    <col min="3120" max="3120" width="10" bestFit="1" customWidth="1"/>
    <col min="3121" max="3123" width="8" bestFit="1" customWidth="1"/>
    <col min="3124" max="3124" width="10" bestFit="1" customWidth="1"/>
    <col min="3125" max="3128" width="8" bestFit="1" customWidth="1"/>
    <col min="3129" max="3129" width="10" bestFit="1" customWidth="1"/>
    <col min="3130" max="3131" width="8" bestFit="1" customWidth="1"/>
    <col min="3132" max="3132" width="10" bestFit="1" customWidth="1"/>
    <col min="3133" max="3134" width="8" bestFit="1" customWidth="1"/>
    <col min="3135" max="3135" width="11" bestFit="1" customWidth="1"/>
    <col min="3136" max="3136" width="10" bestFit="1" customWidth="1"/>
    <col min="3137" max="3137" width="8" bestFit="1" customWidth="1"/>
    <col min="3138" max="3138" width="11" bestFit="1" customWidth="1"/>
    <col min="3139" max="3140" width="8" bestFit="1" customWidth="1"/>
    <col min="3141" max="3141" width="11" bestFit="1" customWidth="1"/>
    <col min="3142" max="3145" width="8" bestFit="1" customWidth="1"/>
    <col min="3146" max="3146" width="11" bestFit="1" customWidth="1"/>
    <col min="3147" max="3147" width="8" bestFit="1" customWidth="1"/>
    <col min="3148" max="3149" width="11" bestFit="1" customWidth="1"/>
    <col min="3150" max="3152" width="8" bestFit="1" customWidth="1"/>
    <col min="3153" max="3154" width="10" bestFit="1" customWidth="1"/>
    <col min="3155" max="3160" width="8" bestFit="1" customWidth="1"/>
    <col min="3161" max="3161" width="11" bestFit="1" customWidth="1"/>
    <col min="3162" max="3162" width="8" bestFit="1" customWidth="1"/>
    <col min="3163" max="3163" width="11" bestFit="1" customWidth="1"/>
    <col min="3164" max="3164" width="10" bestFit="1" customWidth="1"/>
    <col min="3165" max="3165" width="11" bestFit="1" customWidth="1"/>
    <col min="3166" max="3166" width="8" bestFit="1" customWidth="1"/>
    <col min="3167" max="3167" width="11" bestFit="1" customWidth="1"/>
    <col min="3168" max="3168" width="8" bestFit="1" customWidth="1"/>
    <col min="3169" max="3169" width="10" bestFit="1" customWidth="1"/>
    <col min="3170" max="3170" width="8" bestFit="1" customWidth="1"/>
    <col min="3171" max="3171" width="11" bestFit="1" customWidth="1"/>
    <col min="3172" max="3174" width="8" bestFit="1" customWidth="1"/>
    <col min="3175" max="3175" width="10" bestFit="1" customWidth="1"/>
    <col min="3176" max="3178" width="8" bestFit="1" customWidth="1"/>
    <col min="3179" max="3180" width="10" bestFit="1" customWidth="1"/>
    <col min="3181" max="3181" width="11" bestFit="1" customWidth="1"/>
    <col min="3182" max="3183" width="8" bestFit="1" customWidth="1"/>
    <col min="3184" max="3184" width="11" bestFit="1" customWidth="1"/>
    <col min="3185" max="3185" width="8" bestFit="1" customWidth="1"/>
    <col min="3186" max="3186" width="11" bestFit="1" customWidth="1"/>
    <col min="3187" max="3187" width="8" bestFit="1" customWidth="1"/>
    <col min="3188" max="3188" width="11" bestFit="1" customWidth="1"/>
    <col min="3189" max="3190" width="8" bestFit="1" customWidth="1"/>
    <col min="3191" max="3191" width="11" bestFit="1" customWidth="1"/>
    <col min="3192" max="3192" width="8" bestFit="1" customWidth="1"/>
    <col min="3193" max="3193" width="11" bestFit="1" customWidth="1"/>
    <col min="3194" max="3194" width="10" bestFit="1" customWidth="1"/>
    <col min="3195" max="3197" width="8" bestFit="1" customWidth="1"/>
    <col min="3198" max="3199" width="11" bestFit="1" customWidth="1"/>
    <col min="3200" max="3200" width="8" bestFit="1" customWidth="1"/>
    <col min="3201" max="3201" width="10" bestFit="1" customWidth="1"/>
    <col min="3202" max="3202" width="8" bestFit="1" customWidth="1"/>
    <col min="3203" max="3203" width="11" bestFit="1" customWidth="1"/>
    <col min="3204" max="3204" width="8" bestFit="1" customWidth="1"/>
    <col min="3205" max="3205" width="10" bestFit="1" customWidth="1"/>
    <col min="3206" max="3208" width="8" bestFit="1" customWidth="1"/>
    <col min="3209" max="3210" width="10" bestFit="1" customWidth="1"/>
    <col min="3211" max="3211" width="11" bestFit="1" customWidth="1"/>
    <col min="3212" max="3212" width="8" bestFit="1" customWidth="1"/>
    <col min="3213" max="3213" width="10" bestFit="1" customWidth="1"/>
    <col min="3214" max="3216" width="11" bestFit="1" customWidth="1"/>
    <col min="3217" max="3217" width="8" bestFit="1" customWidth="1"/>
    <col min="3218" max="3218" width="11" bestFit="1" customWidth="1"/>
    <col min="3219" max="3221" width="8" bestFit="1" customWidth="1"/>
    <col min="3222" max="3222" width="11" bestFit="1" customWidth="1"/>
    <col min="3223" max="3223" width="10" bestFit="1" customWidth="1"/>
    <col min="3224" max="3224" width="8" bestFit="1" customWidth="1"/>
    <col min="3225" max="3225" width="10" bestFit="1" customWidth="1"/>
    <col min="3226" max="3229" width="8" bestFit="1" customWidth="1"/>
    <col min="3230" max="3230" width="11" bestFit="1" customWidth="1"/>
    <col min="3231" max="3233" width="8" bestFit="1" customWidth="1"/>
    <col min="3234" max="3235" width="11" bestFit="1" customWidth="1"/>
    <col min="3236" max="3236" width="10" bestFit="1" customWidth="1"/>
    <col min="3237" max="3238" width="8" bestFit="1" customWidth="1"/>
    <col min="3239" max="3239" width="11" bestFit="1" customWidth="1"/>
    <col min="3240" max="3240" width="8" bestFit="1" customWidth="1"/>
    <col min="3241" max="3241" width="10" bestFit="1" customWidth="1"/>
    <col min="3242" max="3243" width="8" bestFit="1" customWidth="1"/>
    <col min="3244" max="3244" width="11" bestFit="1" customWidth="1"/>
    <col min="3245" max="3245" width="8" bestFit="1" customWidth="1"/>
    <col min="3246" max="3248" width="11" bestFit="1" customWidth="1"/>
    <col min="3249" max="3253" width="8" bestFit="1" customWidth="1"/>
    <col min="3254" max="3256" width="10" bestFit="1" customWidth="1"/>
    <col min="3257" max="3257" width="11" bestFit="1" customWidth="1"/>
    <col min="3258" max="3259" width="10" bestFit="1" customWidth="1"/>
    <col min="3260" max="3260" width="11" bestFit="1" customWidth="1"/>
    <col min="3261" max="3262" width="8" bestFit="1" customWidth="1"/>
    <col min="3263" max="3263" width="11" bestFit="1" customWidth="1"/>
    <col min="3264" max="3264" width="10" bestFit="1" customWidth="1"/>
    <col min="3265" max="3265" width="11" bestFit="1" customWidth="1"/>
    <col min="3266" max="3266" width="8" bestFit="1" customWidth="1"/>
    <col min="3267" max="3267" width="10" bestFit="1" customWidth="1"/>
    <col min="3268" max="3271" width="8" bestFit="1" customWidth="1"/>
    <col min="3272" max="3272" width="11" bestFit="1" customWidth="1"/>
    <col min="3273" max="3274" width="8" bestFit="1" customWidth="1"/>
    <col min="3275" max="3275" width="11" bestFit="1" customWidth="1"/>
    <col min="3276" max="3276" width="8" bestFit="1" customWidth="1"/>
    <col min="3277" max="3278" width="11" bestFit="1" customWidth="1"/>
    <col min="3279" max="3279" width="8" bestFit="1" customWidth="1"/>
    <col min="3280" max="3280" width="11" bestFit="1" customWidth="1"/>
    <col min="3281" max="3282" width="8" bestFit="1" customWidth="1"/>
    <col min="3283" max="3284" width="11" bestFit="1" customWidth="1"/>
    <col min="3285" max="3285" width="8" bestFit="1" customWidth="1"/>
    <col min="3286" max="3286" width="10" bestFit="1" customWidth="1"/>
    <col min="3287" max="3288" width="8" bestFit="1" customWidth="1"/>
    <col min="3289" max="3290" width="11" bestFit="1" customWidth="1"/>
    <col min="3291" max="3292" width="10" bestFit="1" customWidth="1"/>
    <col min="3293" max="3294" width="8" bestFit="1" customWidth="1"/>
    <col min="3295" max="3295" width="10" bestFit="1" customWidth="1"/>
    <col min="3296" max="3296" width="11" bestFit="1" customWidth="1"/>
    <col min="3297" max="3300" width="8" bestFit="1" customWidth="1"/>
    <col min="3301" max="3301" width="10" bestFit="1" customWidth="1"/>
    <col min="3302" max="3304" width="8" bestFit="1" customWidth="1"/>
    <col min="3305" max="3305" width="11" bestFit="1" customWidth="1"/>
    <col min="3306" max="3306" width="10" bestFit="1" customWidth="1"/>
    <col min="3307" max="3307" width="11" bestFit="1" customWidth="1"/>
    <col min="3308" max="3314" width="8" bestFit="1" customWidth="1"/>
    <col min="3315" max="3315" width="11" bestFit="1" customWidth="1"/>
    <col min="3316" max="3318" width="10" bestFit="1" customWidth="1"/>
    <col min="3319" max="3320" width="11" bestFit="1" customWidth="1"/>
    <col min="3321" max="3322" width="8" bestFit="1" customWidth="1"/>
    <col min="3323" max="3323" width="11" bestFit="1" customWidth="1"/>
    <col min="3324" max="3324" width="10" bestFit="1" customWidth="1"/>
    <col min="3325" max="3326" width="8" bestFit="1" customWidth="1"/>
    <col min="3327" max="3327" width="11" bestFit="1" customWidth="1"/>
    <col min="3328" max="3330" width="8" bestFit="1" customWidth="1"/>
    <col min="3331" max="3331" width="10" bestFit="1" customWidth="1"/>
    <col min="3332" max="3332" width="8" bestFit="1" customWidth="1"/>
    <col min="3333" max="3333" width="10" bestFit="1" customWidth="1"/>
    <col min="3334" max="3335" width="11" bestFit="1" customWidth="1"/>
    <col min="3336" max="3337" width="8" bestFit="1" customWidth="1"/>
    <col min="3338" max="3339" width="11" bestFit="1" customWidth="1"/>
    <col min="3340" max="3340" width="8" bestFit="1" customWidth="1"/>
    <col min="3341" max="3341" width="10" bestFit="1" customWidth="1"/>
    <col min="3342" max="3342" width="11" bestFit="1" customWidth="1"/>
    <col min="3343" max="3344" width="8" bestFit="1" customWidth="1"/>
    <col min="3345" max="3346" width="11" bestFit="1" customWidth="1"/>
    <col min="3347" max="3350" width="8" bestFit="1" customWidth="1"/>
    <col min="3351" max="3352" width="11" bestFit="1" customWidth="1"/>
    <col min="3353" max="3353" width="10" bestFit="1" customWidth="1"/>
    <col min="3354" max="3356" width="8" bestFit="1" customWidth="1"/>
    <col min="3357" max="3357" width="11" bestFit="1" customWidth="1"/>
    <col min="3358" max="3359" width="8" bestFit="1" customWidth="1"/>
    <col min="3360" max="3361" width="10" bestFit="1" customWidth="1"/>
    <col min="3362" max="3365" width="8" bestFit="1" customWidth="1"/>
    <col min="3366" max="3366" width="11" bestFit="1" customWidth="1"/>
    <col min="3367" max="3367" width="10" bestFit="1" customWidth="1"/>
    <col min="3368" max="3372" width="8" bestFit="1" customWidth="1"/>
    <col min="3373" max="3373" width="11" bestFit="1" customWidth="1"/>
    <col min="3374" max="3376" width="8" bestFit="1" customWidth="1"/>
    <col min="3377" max="3377" width="11" bestFit="1" customWidth="1"/>
    <col min="3378" max="3378" width="8" bestFit="1" customWidth="1"/>
    <col min="3379" max="3379" width="11" bestFit="1" customWidth="1"/>
    <col min="3380" max="3382" width="10" bestFit="1" customWidth="1"/>
    <col min="3383" max="3384" width="8" bestFit="1" customWidth="1"/>
    <col min="3385" max="3385" width="11" bestFit="1" customWidth="1"/>
    <col min="3386" max="3386" width="8" bestFit="1" customWidth="1"/>
    <col min="3387" max="3387" width="11" bestFit="1" customWidth="1"/>
    <col min="3388" max="3388" width="10" bestFit="1" customWidth="1"/>
    <col min="3389" max="3391" width="8" bestFit="1" customWidth="1"/>
    <col min="3392" max="3392" width="11" bestFit="1" customWidth="1"/>
    <col min="3393" max="3395" width="8" bestFit="1" customWidth="1"/>
    <col min="3396" max="3396" width="10" bestFit="1" customWidth="1"/>
    <col min="3397" max="3399" width="11" bestFit="1" customWidth="1"/>
    <col min="3400" max="3400" width="8" bestFit="1" customWidth="1"/>
    <col min="3401" max="3401" width="10" bestFit="1" customWidth="1"/>
    <col min="3402" max="3402" width="8" bestFit="1" customWidth="1"/>
    <col min="3403" max="3403" width="11" bestFit="1" customWidth="1"/>
    <col min="3404" max="3404" width="8" bestFit="1" customWidth="1"/>
    <col min="3405" max="3408" width="11" bestFit="1" customWidth="1"/>
    <col min="3409" max="3410" width="8" bestFit="1" customWidth="1"/>
    <col min="3411" max="3411" width="10" bestFit="1" customWidth="1"/>
    <col min="3412" max="3412" width="8" bestFit="1" customWidth="1"/>
    <col min="3413" max="3413" width="11" bestFit="1" customWidth="1"/>
    <col min="3414" max="3415" width="8" bestFit="1" customWidth="1"/>
    <col min="3416" max="3416" width="11" bestFit="1" customWidth="1"/>
    <col min="3417" max="3417" width="10" bestFit="1" customWidth="1"/>
    <col min="3418" max="3419" width="11" bestFit="1" customWidth="1"/>
    <col min="3420" max="3420" width="8" bestFit="1" customWidth="1"/>
    <col min="3421" max="3421" width="11" bestFit="1" customWidth="1"/>
    <col min="3422" max="3422" width="10" bestFit="1" customWidth="1"/>
    <col min="3423" max="3424" width="11" bestFit="1" customWidth="1"/>
    <col min="3425" max="3425" width="8" bestFit="1" customWidth="1"/>
    <col min="3426" max="3427" width="10" bestFit="1" customWidth="1"/>
    <col min="3428" max="3428" width="11" bestFit="1" customWidth="1"/>
    <col min="3429" max="3429" width="10" bestFit="1" customWidth="1"/>
    <col min="3430" max="3430" width="11" bestFit="1" customWidth="1"/>
    <col min="3431" max="3431" width="8" bestFit="1" customWidth="1"/>
    <col min="3432" max="3432" width="11" bestFit="1" customWidth="1"/>
    <col min="3433" max="3435" width="8" bestFit="1" customWidth="1"/>
    <col min="3436" max="3436" width="11" bestFit="1" customWidth="1"/>
    <col min="3437" max="3437" width="8" bestFit="1" customWidth="1"/>
    <col min="3438" max="3438" width="10" bestFit="1" customWidth="1"/>
    <col min="3439" max="3439" width="11" bestFit="1" customWidth="1"/>
    <col min="3440" max="3441" width="8" bestFit="1" customWidth="1"/>
    <col min="3442" max="3442" width="10" bestFit="1" customWidth="1"/>
    <col min="3443" max="3443" width="8" bestFit="1" customWidth="1"/>
    <col min="3444" max="3444" width="10" bestFit="1" customWidth="1"/>
    <col min="3445" max="3446" width="11" bestFit="1" customWidth="1"/>
    <col min="3447" max="3449" width="8" bestFit="1" customWidth="1"/>
    <col min="3450" max="3450" width="11" bestFit="1" customWidth="1"/>
    <col min="3451" max="3451" width="8" bestFit="1" customWidth="1"/>
    <col min="3452" max="3452" width="11" bestFit="1" customWidth="1"/>
    <col min="3453" max="3453" width="8" bestFit="1" customWidth="1"/>
    <col min="3454" max="3454" width="11" bestFit="1" customWidth="1"/>
    <col min="3455" max="3455" width="8" bestFit="1" customWidth="1"/>
    <col min="3456" max="3458" width="11" bestFit="1" customWidth="1"/>
    <col min="3459" max="3459" width="8" bestFit="1" customWidth="1"/>
    <col min="3460" max="3461" width="11" bestFit="1" customWidth="1"/>
    <col min="3462" max="3464" width="8" bestFit="1" customWidth="1"/>
    <col min="3465" max="3465" width="11" bestFit="1" customWidth="1"/>
    <col min="3466" max="3466" width="8" bestFit="1" customWidth="1"/>
    <col min="3467" max="3467" width="11" bestFit="1" customWidth="1"/>
    <col min="3468" max="3468" width="10" bestFit="1" customWidth="1"/>
    <col min="3469" max="3469" width="8" bestFit="1" customWidth="1"/>
    <col min="3470" max="3471" width="11" bestFit="1" customWidth="1"/>
    <col min="3472" max="3475" width="8" bestFit="1" customWidth="1"/>
    <col min="3476" max="3476" width="10" bestFit="1" customWidth="1"/>
    <col min="3477" max="3477" width="11" bestFit="1" customWidth="1"/>
    <col min="3478" max="3479" width="10" bestFit="1" customWidth="1"/>
    <col min="3480" max="3483" width="11" bestFit="1" customWidth="1"/>
    <col min="3484" max="3487" width="8" bestFit="1" customWidth="1"/>
    <col min="3488" max="3488" width="10" bestFit="1" customWidth="1"/>
    <col min="3489" max="3489" width="8" bestFit="1" customWidth="1"/>
    <col min="3490" max="3490" width="10" bestFit="1" customWidth="1"/>
    <col min="3491" max="3491" width="11" bestFit="1" customWidth="1"/>
    <col min="3492" max="3492" width="8" bestFit="1" customWidth="1"/>
    <col min="3493" max="3493" width="10" bestFit="1" customWidth="1"/>
    <col min="3494" max="3494" width="11" bestFit="1" customWidth="1"/>
    <col min="3495" max="3496" width="8" bestFit="1" customWidth="1"/>
    <col min="3497" max="3497" width="10" bestFit="1" customWidth="1"/>
    <col min="3498" max="3498" width="11" bestFit="1" customWidth="1"/>
    <col min="3499" max="3499" width="8" bestFit="1" customWidth="1"/>
    <col min="3500" max="3500" width="10" bestFit="1" customWidth="1"/>
    <col min="3501" max="3502" width="11" bestFit="1" customWidth="1"/>
    <col min="3503" max="3503" width="10" bestFit="1" customWidth="1"/>
    <col min="3504" max="3508" width="8" bestFit="1" customWidth="1"/>
    <col min="3509" max="3509" width="10" bestFit="1" customWidth="1"/>
    <col min="3510" max="3510" width="11" bestFit="1" customWidth="1"/>
    <col min="3511" max="3512" width="10" bestFit="1" customWidth="1"/>
    <col min="3513" max="3515" width="11" bestFit="1" customWidth="1"/>
    <col min="3516" max="3516" width="10" bestFit="1" customWidth="1"/>
    <col min="3517" max="3517" width="8" bestFit="1" customWidth="1"/>
    <col min="3518" max="3518" width="11" bestFit="1" customWidth="1"/>
    <col min="3519" max="3519" width="10" bestFit="1" customWidth="1"/>
    <col min="3520" max="3522" width="11" bestFit="1" customWidth="1"/>
    <col min="3523" max="3523" width="10" bestFit="1" customWidth="1"/>
    <col min="3524" max="3524" width="8" bestFit="1" customWidth="1"/>
    <col min="3525" max="3525" width="11" bestFit="1" customWidth="1"/>
    <col min="3526" max="3526" width="10" bestFit="1" customWidth="1"/>
    <col min="3527" max="3528" width="11" bestFit="1" customWidth="1"/>
    <col min="3529" max="3530" width="10" bestFit="1" customWidth="1"/>
    <col min="3531" max="3532" width="11" bestFit="1" customWidth="1"/>
    <col min="3533" max="3533" width="10" bestFit="1" customWidth="1"/>
    <col min="3534" max="3534" width="8" bestFit="1" customWidth="1"/>
    <col min="3535" max="3535" width="10" bestFit="1" customWidth="1"/>
    <col min="3536" max="3539" width="11" bestFit="1" customWidth="1"/>
    <col min="3540" max="3540" width="8" bestFit="1" customWidth="1"/>
    <col min="3541" max="3544" width="11" bestFit="1" customWidth="1"/>
    <col min="3545" max="3545" width="8" bestFit="1" customWidth="1"/>
    <col min="3546" max="3546" width="11" bestFit="1" customWidth="1"/>
    <col min="3547" max="3549" width="8" bestFit="1" customWidth="1"/>
    <col min="3550" max="3550" width="11" bestFit="1" customWidth="1"/>
    <col min="3551" max="3551" width="8" bestFit="1" customWidth="1"/>
    <col min="3552" max="3552" width="10" bestFit="1" customWidth="1"/>
    <col min="3553" max="3553" width="11" bestFit="1" customWidth="1"/>
    <col min="3554" max="3554" width="10" bestFit="1" customWidth="1"/>
    <col min="3555" max="3556" width="8" bestFit="1" customWidth="1"/>
    <col min="3557" max="3557" width="11" bestFit="1" customWidth="1"/>
    <col min="3558" max="3558" width="8" bestFit="1" customWidth="1"/>
    <col min="3559" max="3560" width="10" bestFit="1" customWidth="1"/>
    <col min="3561" max="3561" width="8" bestFit="1" customWidth="1"/>
    <col min="3562" max="3562" width="11" bestFit="1" customWidth="1"/>
    <col min="3563" max="3563" width="8" bestFit="1" customWidth="1"/>
    <col min="3564" max="3564" width="11" bestFit="1" customWidth="1"/>
    <col min="3565" max="3567" width="10" bestFit="1" customWidth="1"/>
    <col min="3568" max="3568" width="8" bestFit="1" customWidth="1"/>
    <col min="3569" max="3569" width="10" bestFit="1" customWidth="1"/>
    <col min="3570" max="3571" width="11" bestFit="1" customWidth="1"/>
    <col min="3572" max="3572" width="10" bestFit="1" customWidth="1"/>
    <col min="3573" max="3573" width="11" bestFit="1" customWidth="1"/>
    <col min="3574" max="3574" width="8" bestFit="1" customWidth="1"/>
    <col min="3575" max="3575" width="10" bestFit="1" customWidth="1"/>
    <col min="3576" max="3577" width="11" bestFit="1" customWidth="1"/>
    <col min="3578" max="3580" width="8" bestFit="1" customWidth="1"/>
    <col min="3581" max="3585" width="11" bestFit="1" customWidth="1"/>
    <col min="3586" max="3587" width="8" bestFit="1" customWidth="1"/>
    <col min="3588" max="3588" width="11" bestFit="1" customWidth="1"/>
    <col min="3589" max="3589" width="8" bestFit="1" customWidth="1"/>
    <col min="3590" max="3590" width="10" bestFit="1" customWidth="1"/>
    <col min="3591" max="3594" width="11" bestFit="1" customWidth="1"/>
    <col min="3595" max="3595" width="8" bestFit="1" customWidth="1"/>
    <col min="3596" max="3596" width="11" bestFit="1" customWidth="1"/>
    <col min="3597" max="3600" width="8" bestFit="1" customWidth="1"/>
    <col min="3601" max="3601" width="11" bestFit="1" customWidth="1"/>
    <col min="3602" max="3602" width="10" bestFit="1" customWidth="1"/>
    <col min="3603" max="3604" width="11" bestFit="1" customWidth="1"/>
    <col min="3605" max="3605" width="8" bestFit="1" customWidth="1"/>
    <col min="3606" max="3607" width="11" bestFit="1" customWidth="1"/>
    <col min="3608" max="3608" width="10" bestFit="1" customWidth="1"/>
    <col min="3609" max="3610" width="8" bestFit="1" customWidth="1"/>
    <col min="3611" max="3612" width="10" bestFit="1" customWidth="1"/>
    <col min="3613" max="3613" width="8" bestFit="1" customWidth="1"/>
    <col min="3614" max="3616" width="11" bestFit="1" customWidth="1"/>
    <col min="3617" max="3617" width="8" bestFit="1" customWidth="1"/>
    <col min="3618" max="3618" width="11" bestFit="1" customWidth="1"/>
    <col min="3619" max="3619" width="8" bestFit="1" customWidth="1"/>
    <col min="3620" max="3620" width="11" bestFit="1" customWidth="1"/>
    <col min="3621" max="3622" width="8" bestFit="1" customWidth="1"/>
    <col min="3623" max="3625" width="11" bestFit="1" customWidth="1"/>
    <col min="3626" max="3626" width="10" bestFit="1" customWidth="1"/>
    <col min="3627" max="3630" width="11" bestFit="1" customWidth="1"/>
    <col min="3631" max="3631" width="8" bestFit="1" customWidth="1"/>
    <col min="3632" max="3633" width="11" bestFit="1" customWidth="1"/>
    <col min="3634" max="3634" width="8" bestFit="1" customWidth="1"/>
    <col min="3635" max="3635" width="11" bestFit="1" customWidth="1"/>
    <col min="3636" max="3636" width="10" bestFit="1" customWidth="1"/>
    <col min="3637" max="3638" width="8" bestFit="1" customWidth="1"/>
    <col min="3639" max="3640" width="11" bestFit="1" customWidth="1"/>
    <col min="3641" max="3641" width="8" bestFit="1" customWidth="1"/>
    <col min="3642" max="3643" width="10" bestFit="1" customWidth="1"/>
    <col min="3644" max="3644" width="11" bestFit="1" customWidth="1"/>
    <col min="3645" max="3645" width="10" bestFit="1" customWidth="1"/>
    <col min="3646" max="3647" width="11" bestFit="1" customWidth="1"/>
    <col min="3648" max="3649" width="8" bestFit="1" customWidth="1"/>
    <col min="3650" max="3650" width="11" bestFit="1" customWidth="1"/>
    <col min="3651" max="3651" width="8" bestFit="1" customWidth="1"/>
    <col min="3652" max="3653" width="12" bestFit="1" customWidth="1"/>
    <col min="3654" max="3656" width="9" bestFit="1" customWidth="1"/>
    <col min="3657" max="3657" width="11.88671875" bestFit="1" customWidth="1"/>
  </cols>
  <sheetData>
    <row r="3" spans="1:26" x14ac:dyDescent="0.3">
      <c r="A3" s="5" t="s">
        <v>80</v>
      </c>
      <c r="B3" s="5" t="s">
        <v>81</v>
      </c>
    </row>
    <row r="4" spans="1:26" x14ac:dyDescent="0.3">
      <c r="A4" s="5" t="s">
        <v>106</v>
      </c>
      <c r="B4" t="s">
        <v>82</v>
      </c>
      <c r="C4" t="s">
        <v>83</v>
      </c>
      <c r="D4" t="s">
        <v>84</v>
      </c>
      <c r="E4" t="s">
        <v>85</v>
      </c>
      <c r="F4" t="s">
        <v>86</v>
      </c>
      <c r="G4" t="s">
        <v>87</v>
      </c>
      <c r="H4" t="s">
        <v>88</v>
      </c>
      <c r="I4" t="s">
        <v>89</v>
      </c>
      <c r="J4" t="s">
        <v>90</v>
      </c>
      <c r="K4" t="s">
        <v>91</v>
      </c>
      <c r="L4" t="s">
        <v>92</v>
      </c>
      <c r="M4" t="s">
        <v>93</v>
      </c>
      <c r="N4" t="s">
        <v>94</v>
      </c>
      <c r="O4" t="s">
        <v>95</v>
      </c>
      <c r="P4" t="s">
        <v>96</v>
      </c>
      <c r="Q4" t="s">
        <v>97</v>
      </c>
      <c r="R4" t="s">
        <v>98</v>
      </c>
      <c r="S4" t="s">
        <v>99</v>
      </c>
      <c r="T4" t="s">
        <v>100</v>
      </c>
      <c r="U4" t="s">
        <v>101</v>
      </c>
      <c r="V4" t="s">
        <v>102</v>
      </c>
      <c r="W4" t="s">
        <v>103</v>
      </c>
      <c r="X4" t="s">
        <v>104</v>
      </c>
      <c r="Y4" t="s">
        <v>105</v>
      </c>
      <c r="Z4" t="s">
        <v>78</v>
      </c>
    </row>
    <row r="5" spans="1:26" x14ac:dyDescent="0.3">
      <c r="A5" s="6" t="s">
        <v>12</v>
      </c>
      <c r="B5" s="7">
        <v>2403</v>
      </c>
      <c r="C5" s="7">
        <v>1026</v>
      </c>
      <c r="D5" s="7">
        <v>335</v>
      </c>
      <c r="E5" s="7">
        <v>160</v>
      </c>
      <c r="F5" s="7">
        <v>77</v>
      </c>
      <c r="G5" s="7">
        <v>41</v>
      </c>
      <c r="H5" s="7">
        <v>30</v>
      </c>
      <c r="I5" s="7">
        <v>16</v>
      </c>
      <c r="J5" s="7">
        <v>11</v>
      </c>
      <c r="K5" s="7">
        <v>9</v>
      </c>
      <c r="L5" s="7">
        <v>6</v>
      </c>
      <c r="M5" s="7">
        <v>2</v>
      </c>
      <c r="N5" s="7">
        <v>1</v>
      </c>
      <c r="O5" s="7">
        <v>1</v>
      </c>
      <c r="P5" s="7">
        <v>1</v>
      </c>
      <c r="Q5" s="7">
        <v>2</v>
      </c>
      <c r="R5" s="7">
        <v>2</v>
      </c>
      <c r="S5" s="7">
        <v>1</v>
      </c>
      <c r="T5" s="7">
        <v>1</v>
      </c>
      <c r="U5" s="7">
        <v>1</v>
      </c>
      <c r="V5" s="7">
        <v>1</v>
      </c>
      <c r="W5" s="7">
        <v>1</v>
      </c>
      <c r="X5" s="7">
        <v>1</v>
      </c>
      <c r="Y5" s="7">
        <v>1</v>
      </c>
      <c r="Z5" s="7">
        <v>4130</v>
      </c>
    </row>
    <row r="6" spans="1:26" x14ac:dyDescent="0.3">
      <c r="A6" s="6" t="s">
        <v>11</v>
      </c>
      <c r="B6" s="7">
        <v>603</v>
      </c>
      <c r="C6" s="7">
        <v>179</v>
      </c>
      <c r="D6" s="7">
        <v>57</v>
      </c>
      <c r="E6" s="7">
        <v>27</v>
      </c>
      <c r="F6" s="7">
        <v>2</v>
      </c>
      <c r="G6" s="7">
        <v>1</v>
      </c>
      <c r="H6" s="7"/>
      <c r="I6" s="7"/>
      <c r="J6" s="7"/>
      <c r="K6" s="7"/>
      <c r="L6" s="7">
        <v>1</v>
      </c>
      <c r="M6" s="7"/>
      <c r="N6" s="7"/>
      <c r="O6" s="7"/>
      <c r="P6" s="7"/>
      <c r="Q6" s="7"/>
      <c r="R6" s="7"/>
      <c r="S6" s="7"/>
      <c r="T6" s="7"/>
      <c r="U6" s="7"/>
      <c r="V6" s="7"/>
      <c r="W6" s="7"/>
      <c r="X6" s="7"/>
      <c r="Y6" s="7"/>
      <c r="Z6" s="7">
        <v>870</v>
      </c>
    </row>
    <row r="7" spans="1:26" x14ac:dyDescent="0.3">
      <c r="A7" s="6" t="s">
        <v>78</v>
      </c>
      <c r="B7" s="7">
        <v>3006</v>
      </c>
      <c r="C7" s="7">
        <v>1205</v>
      </c>
      <c r="D7" s="7">
        <v>392</v>
      </c>
      <c r="E7" s="7">
        <v>187</v>
      </c>
      <c r="F7" s="7">
        <v>79</v>
      </c>
      <c r="G7" s="7">
        <v>42</v>
      </c>
      <c r="H7" s="7">
        <v>30</v>
      </c>
      <c r="I7" s="7">
        <v>16</v>
      </c>
      <c r="J7" s="7">
        <v>11</v>
      </c>
      <c r="K7" s="7">
        <v>9</v>
      </c>
      <c r="L7" s="7">
        <v>7</v>
      </c>
      <c r="M7" s="7">
        <v>2</v>
      </c>
      <c r="N7" s="7">
        <v>1</v>
      </c>
      <c r="O7" s="7">
        <v>1</v>
      </c>
      <c r="P7" s="7">
        <v>1</v>
      </c>
      <c r="Q7" s="7">
        <v>2</v>
      </c>
      <c r="R7" s="7">
        <v>2</v>
      </c>
      <c r="S7" s="7">
        <v>1</v>
      </c>
      <c r="T7" s="7">
        <v>1</v>
      </c>
      <c r="U7" s="7">
        <v>1</v>
      </c>
      <c r="V7" s="7">
        <v>1</v>
      </c>
      <c r="W7" s="7">
        <v>1</v>
      </c>
      <c r="X7" s="7">
        <v>1</v>
      </c>
      <c r="Y7" s="7">
        <v>1</v>
      </c>
      <c r="Z7" s="7">
        <v>5000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ADC14-44E8-48D9-AC57-D7021FD84136}">
  <dimension ref="A1:Z5001"/>
  <sheetViews>
    <sheetView tabSelected="1" topLeftCell="T106" zoomScale="85" zoomScaleNormal="85" workbookViewId="0">
      <selection activeCell="W94" sqref="W94"/>
    </sheetView>
  </sheetViews>
  <sheetFormatPr baseColWidth="10" defaultRowHeight="14.4" x14ac:dyDescent="0.3"/>
  <cols>
    <col min="1" max="1" width="16.6640625" customWidth="1"/>
    <col min="2" max="2" width="8.6640625" bestFit="1" customWidth="1"/>
    <col min="3" max="3" width="12" bestFit="1" customWidth="1"/>
    <col min="4" max="4" width="55.6640625" bestFit="1" customWidth="1"/>
    <col min="5" max="5" width="16.44140625" bestFit="1" customWidth="1"/>
    <col min="6" max="6" width="20" customWidth="1"/>
    <col min="7" max="7" width="24" customWidth="1"/>
    <col min="8" max="8" width="25.109375" customWidth="1"/>
    <col min="9" max="9" width="14.21875" customWidth="1"/>
    <col min="10" max="10" width="20.33203125" customWidth="1"/>
    <col min="11" max="11" width="18.88671875" customWidth="1"/>
    <col min="12" max="12" width="20.88671875" customWidth="1"/>
    <col min="13" max="13" width="20.109375" customWidth="1"/>
    <col min="14" max="14" width="17.88671875" customWidth="1"/>
    <col min="16" max="20" width="53.109375" customWidth="1"/>
    <col min="21" max="21" width="53.44140625" customWidth="1"/>
    <col min="22" max="22" width="53" customWidth="1"/>
    <col min="23" max="23" width="11.5546875" customWidth="1"/>
  </cols>
  <sheetData>
    <row r="1" spans="1:22" x14ac:dyDescent="0.3">
      <c r="A1" t="s">
        <v>0</v>
      </c>
      <c r="B1" t="s">
        <v>1</v>
      </c>
      <c r="C1" t="s">
        <v>2</v>
      </c>
      <c r="D1" t="s">
        <v>3</v>
      </c>
      <c r="E1" t="s">
        <v>4</v>
      </c>
      <c r="F1" t="s">
        <v>5</v>
      </c>
      <c r="G1" t="s">
        <v>35</v>
      </c>
      <c r="H1" t="s">
        <v>6</v>
      </c>
      <c r="I1" t="s">
        <v>7</v>
      </c>
      <c r="J1" t="s">
        <v>31</v>
      </c>
      <c r="K1" t="s">
        <v>30</v>
      </c>
      <c r="L1" t="s">
        <v>32</v>
      </c>
      <c r="M1" t="s">
        <v>33</v>
      </c>
      <c r="N1" t="s">
        <v>43</v>
      </c>
      <c r="O1" t="s">
        <v>42</v>
      </c>
      <c r="P1" t="s">
        <v>41</v>
      </c>
      <c r="Q1" t="s">
        <v>79</v>
      </c>
      <c r="R1" t="s">
        <v>77</v>
      </c>
      <c r="T1" t="s">
        <v>107</v>
      </c>
      <c r="U1" s="2" t="s">
        <v>20</v>
      </c>
      <c r="V1" s="2" t="s">
        <v>21</v>
      </c>
    </row>
    <row r="2" spans="1:22" x14ac:dyDescent="0.3">
      <c r="A2">
        <v>1</v>
      </c>
      <c r="B2" t="s">
        <v>8</v>
      </c>
      <c r="D2" t="s">
        <v>9</v>
      </c>
      <c r="E2" t="s">
        <v>10</v>
      </c>
      <c r="F2" t="s">
        <v>11</v>
      </c>
      <c r="G2" t="s">
        <v>12</v>
      </c>
      <c r="H2" t="s">
        <v>12</v>
      </c>
      <c r="I2">
        <v>42</v>
      </c>
      <c r="J2">
        <f>(C2-$V$7)/$V$8</f>
        <v>-0.81084850110934203</v>
      </c>
      <c r="K2" t="str">
        <f t="shared" ref="K2:K65" si="0">IF(ABS(J2)&gt;1.96,"ATIPICO","NO")</f>
        <v>NO</v>
      </c>
      <c r="L2">
        <f>(I2-$V$16)/$V$17</f>
        <v>6.6098167852911317E-3</v>
      </c>
      <c r="M2" t="str">
        <f t="shared" ref="M2:M65" si="1">IF(ABS(L2)&gt;1.96,"ATIPICO","NO")</f>
        <v>NO</v>
      </c>
      <c r="N2">
        <f>IF(ISBLANK(C2),$V$7,C2)</f>
        <v>657534.29237142205</v>
      </c>
      <c r="O2">
        <f>IF(ISBLANK(I2),$V$16,I2)</f>
        <v>42</v>
      </c>
      <c r="P2" t="str">
        <f>IF(ISBLANK(D2),$U$42,D2)</f>
        <v>ASALARIADO</v>
      </c>
      <c r="Q2" s="7" t="str">
        <f t="shared" ref="Q2:Q65" si="2">IF(O2&lt;26,"18-25",IF(O2&lt;36,"26-35",
 IF(O2&lt;46,"36-45",IF(O2&lt;56,"46-55","56+"))))</f>
        <v>36-45</v>
      </c>
      <c r="R2" s="7" t="str">
        <f t="shared" ref="R2:R65" si="3">IF(N2&lt;300000,"1",
 IF(N2&lt;=408495,"2",
 IF(N2&lt;=700000,"3",
 "4")))</f>
        <v>3</v>
      </c>
      <c r="U2" s="3" t="s">
        <v>22</v>
      </c>
      <c r="V2" s="3">
        <f>MIN($C$2:$C$5001)</f>
        <v>10</v>
      </c>
    </row>
    <row r="3" spans="1:22" x14ac:dyDescent="0.3">
      <c r="A3">
        <v>2</v>
      </c>
      <c r="B3" t="s">
        <v>8</v>
      </c>
      <c r="C3">
        <v>3315014</v>
      </c>
      <c r="D3" t="s">
        <v>13</v>
      </c>
      <c r="E3" t="s">
        <v>10</v>
      </c>
      <c r="F3" t="s">
        <v>11</v>
      </c>
      <c r="G3" t="s">
        <v>12</v>
      </c>
      <c r="H3" t="s">
        <v>12</v>
      </c>
      <c r="I3">
        <v>77</v>
      </c>
      <c r="J3">
        <f>(C3-$V$7)/$V$8</f>
        <v>3.2771118748616281</v>
      </c>
      <c r="K3" t="str">
        <f t="shared" si="0"/>
        <v>ATIPICO</v>
      </c>
      <c r="L3">
        <f>(I3-$V$16)/$V$17</f>
        <v>2.4767463694851037</v>
      </c>
      <c r="M3" t="str">
        <f t="shared" si="1"/>
        <v>ATIPICO</v>
      </c>
      <c r="N3">
        <f>IF(ISBLANK(C3),$V$7,C3)</f>
        <v>3315014</v>
      </c>
      <c r="O3">
        <f>IF(ISBLANK(I3),$V$16,I3)</f>
        <v>77</v>
      </c>
      <c r="P3" t="str">
        <f>IF(ISBLANK(D3),$U$42,D3)</f>
        <v>PENSIONADOS EN SU PROPIO SISTEMA</v>
      </c>
      <c r="Q3" s="7" t="str">
        <f t="shared" si="2"/>
        <v>56+</v>
      </c>
      <c r="R3" s="7" t="str">
        <f t="shared" si="3"/>
        <v>4</v>
      </c>
      <c r="U3" s="3" t="s">
        <v>23</v>
      </c>
      <c r="V3" s="3">
        <f>_xlfn.QUARTILE.INC($C$2:$C$5001,1)</f>
        <v>297429</v>
      </c>
    </row>
    <row r="4" spans="1:22" x14ac:dyDescent="0.3">
      <c r="A4">
        <v>3</v>
      </c>
      <c r="B4" t="s">
        <v>14</v>
      </c>
      <c r="C4">
        <v>270486.01</v>
      </c>
      <c r="D4" t="s">
        <v>9</v>
      </c>
      <c r="E4" t="s">
        <v>15</v>
      </c>
      <c r="F4" t="s">
        <v>11</v>
      </c>
      <c r="G4" t="s">
        <v>12</v>
      </c>
      <c r="H4" t="s">
        <v>12</v>
      </c>
      <c r="I4">
        <v>45</v>
      </c>
      <c r="J4">
        <f>(C4-$V$7)/$V$8</f>
        <v>-0.47729452784271698</v>
      </c>
      <c r="K4" t="str">
        <f t="shared" si="0"/>
        <v>NO</v>
      </c>
      <c r="L4">
        <f>(I4-$V$16)/$V$17</f>
        <v>0.21833580701670366</v>
      </c>
      <c r="M4" t="str">
        <f t="shared" si="1"/>
        <v>NO</v>
      </c>
      <c r="N4">
        <f>IF(ISBLANK(C4),$V$7,C4)</f>
        <v>270486.01</v>
      </c>
      <c r="O4">
        <f>IF(ISBLANK(I4),$V$16,I4)</f>
        <v>45</v>
      </c>
      <c r="P4" t="str">
        <f>IF(ISBLANK(D4),$U$42,D4)</f>
        <v>ASALARIADO</v>
      </c>
      <c r="Q4" s="7" t="str">
        <f t="shared" si="2"/>
        <v>36-45</v>
      </c>
      <c r="R4" s="7" t="str">
        <f t="shared" si="3"/>
        <v>1</v>
      </c>
      <c r="U4" s="3" t="s">
        <v>24</v>
      </c>
      <c r="V4" s="3">
        <f>MEDIAN($C$2:$C$5001)</f>
        <v>408495</v>
      </c>
    </row>
    <row r="5" spans="1:22" x14ac:dyDescent="0.3">
      <c r="A5">
        <v>4</v>
      </c>
      <c r="B5" t="s">
        <v>14</v>
      </c>
      <c r="C5">
        <v>544949.82999999996</v>
      </c>
      <c r="D5" t="s">
        <v>9</v>
      </c>
      <c r="E5" t="s">
        <v>15</v>
      </c>
      <c r="F5" t="s">
        <v>11</v>
      </c>
      <c r="G5" t="s">
        <v>12</v>
      </c>
      <c r="H5" t="s">
        <v>12</v>
      </c>
      <c r="I5">
        <v>49</v>
      </c>
      <c r="J5">
        <f>(C5-$V$7)/$V$8</f>
        <v>-0.13883525714351982</v>
      </c>
      <c r="K5" t="str">
        <f t="shared" si="0"/>
        <v>NO</v>
      </c>
      <c r="L5">
        <f>(I5-$V$16)/$V$17</f>
        <v>0.50063712732525367</v>
      </c>
      <c r="M5" t="str">
        <f t="shared" si="1"/>
        <v>NO</v>
      </c>
      <c r="N5">
        <f>IF(ISBLANK(C5),$V$7,C5)</f>
        <v>544949.82999999996</v>
      </c>
      <c r="O5">
        <f>IF(ISBLANK(I5),$V$16,I5)</f>
        <v>49</v>
      </c>
      <c r="P5" t="str">
        <f>IF(ISBLANK(D5),$U$42,D5)</f>
        <v>ASALARIADO</v>
      </c>
      <c r="Q5" s="7" t="str">
        <f t="shared" si="2"/>
        <v>46-55</v>
      </c>
      <c r="R5" s="7" t="str">
        <f t="shared" si="3"/>
        <v>3</v>
      </c>
      <c r="U5" s="3" t="s">
        <v>25</v>
      </c>
      <c r="V5" s="3">
        <f>_xlfn.QUARTILE.INC($C$2:$C$5001,3)</f>
        <v>700000</v>
      </c>
    </row>
    <row r="6" spans="1:22" x14ac:dyDescent="0.3">
      <c r="A6">
        <v>5</v>
      </c>
      <c r="B6" t="s">
        <v>14</v>
      </c>
      <c r="C6">
        <v>210000</v>
      </c>
      <c r="D6" t="s">
        <v>9</v>
      </c>
      <c r="E6" t="s">
        <v>15</v>
      </c>
      <c r="F6" t="s">
        <v>11</v>
      </c>
      <c r="G6" t="s">
        <v>12</v>
      </c>
      <c r="H6" t="s">
        <v>12</v>
      </c>
      <c r="I6">
        <v>42</v>
      </c>
      <c r="J6">
        <f>(C6-$V$7)/$V$8</f>
        <v>-0.55188377910397379</v>
      </c>
      <c r="K6" t="str">
        <f t="shared" si="0"/>
        <v>NO</v>
      </c>
      <c r="L6">
        <f>(I6-$V$16)/$V$17</f>
        <v>6.6098167852911317E-3</v>
      </c>
      <c r="M6" t="str">
        <f t="shared" si="1"/>
        <v>NO</v>
      </c>
      <c r="N6">
        <f>IF(ISBLANK(C6),$V$7,C6)</f>
        <v>210000</v>
      </c>
      <c r="O6">
        <f>IF(ISBLANK(I6),$V$16,I6)</f>
        <v>42</v>
      </c>
      <c r="P6" t="str">
        <f>IF(ISBLANK(D6),$U$42,D6)</f>
        <v>ASALARIADO</v>
      </c>
      <c r="Q6" s="7" t="str">
        <f t="shared" si="2"/>
        <v>36-45</v>
      </c>
      <c r="R6" s="7" t="str">
        <f t="shared" si="3"/>
        <v>1</v>
      </c>
      <c r="U6" s="3" t="s">
        <v>26</v>
      </c>
      <c r="V6" s="3">
        <f>MAX($C$2:$C$5001)</f>
        <v>16858742</v>
      </c>
    </row>
    <row r="7" spans="1:22" x14ac:dyDescent="0.3">
      <c r="A7">
        <v>6</v>
      </c>
      <c r="B7" t="s">
        <v>8</v>
      </c>
      <c r="C7">
        <v>397150</v>
      </c>
      <c r="D7" t="s">
        <v>9</v>
      </c>
      <c r="E7" t="s">
        <v>15</v>
      </c>
      <c r="F7" t="s">
        <v>11</v>
      </c>
      <c r="G7" t="s">
        <v>12</v>
      </c>
      <c r="H7" t="s">
        <v>12</v>
      </c>
      <c r="I7">
        <v>44</v>
      </c>
      <c r="J7">
        <f>(C7-$V$7)/$V$8</f>
        <v>-0.3210968851834754</v>
      </c>
      <c r="K7" t="str">
        <f t="shared" si="0"/>
        <v>NO</v>
      </c>
      <c r="L7">
        <f>(I7-$V$16)/$V$17</f>
        <v>0.14776047693956615</v>
      </c>
      <c r="M7" t="str">
        <f t="shared" si="1"/>
        <v>NO</v>
      </c>
      <c r="N7">
        <f>IF(ISBLANK(C7),$V$7,C7)</f>
        <v>397150</v>
      </c>
      <c r="O7">
        <f>IF(ISBLANK(I7),$V$16,I7)</f>
        <v>44</v>
      </c>
      <c r="P7" t="str">
        <f>IF(ISBLANK(D7),$U$42,D7)</f>
        <v>ASALARIADO</v>
      </c>
      <c r="Q7" s="7" t="str">
        <f t="shared" si="2"/>
        <v>36-45</v>
      </c>
      <c r="R7" s="7" t="str">
        <f t="shared" si="3"/>
        <v>2</v>
      </c>
      <c r="U7" s="3" t="s">
        <v>27</v>
      </c>
      <c r="V7" s="3">
        <f>AVERAGE($C$2:$C$5001)</f>
        <v>657534.29237142205</v>
      </c>
    </row>
    <row r="8" spans="1:22" x14ac:dyDescent="0.3">
      <c r="A8">
        <v>7</v>
      </c>
      <c r="B8" t="s">
        <v>8</v>
      </c>
      <c r="C8">
        <v>854712</v>
      </c>
      <c r="D8" t="s">
        <v>9</v>
      </c>
      <c r="E8" t="s">
        <v>15</v>
      </c>
      <c r="F8" t="s">
        <v>11</v>
      </c>
      <c r="G8" t="s">
        <v>12</v>
      </c>
      <c r="H8" t="s">
        <v>12</v>
      </c>
      <c r="I8">
        <v>38</v>
      </c>
      <c r="J8">
        <f>(C8-$V$7)/$V$8</f>
        <v>0.24315271543662123</v>
      </c>
      <c r="K8" t="str">
        <f t="shared" si="0"/>
        <v>NO</v>
      </c>
      <c r="L8">
        <f>(I8-$V$16)/$V$17</f>
        <v>-0.27569150352325889</v>
      </c>
      <c r="M8" t="str">
        <f t="shared" si="1"/>
        <v>NO</v>
      </c>
      <c r="N8">
        <f>IF(ISBLANK(C8),$V$7,C8)</f>
        <v>854712</v>
      </c>
      <c r="O8">
        <f>IF(ISBLANK(I8),$V$16,I8)</f>
        <v>38</v>
      </c>
      <c r="P8" t="str">
        <f>IF(ISBLANK(D8),$U$42,D8)</f>
        <v>ASALARIADO</v>
      </c>
      <c r="Q8" s="7" t="str">
        <f t="shared" si="2"/>
        <v>36-45</v>
      </c>
      <c r="R8" s="7" t="str">
        <f t="shared" si="3"/>
        <v>4</v>
      </c>
      <c r="U8" s="3" t="s">
        <v>28</v>
      </c>
      <c r="V8" s="3">
        <f>_xlfn.STDEV.P($C$2:$C$5001)</f>
        <v>810921.26515845198</v>
      </c>
    </row>
    <row r="9" spans="1:22" x14ac:dyDescent="0.3">
      <c r="A9">
        <v>8</v>
      </c>
      <c r="B9" t="s">
        <v>8</v>
      </c>
      <c r="C9">
        <v>401000</v>
      </c>
      <c r="D9" t="s">
        <v>9</v>
      </c>
      <c r="E9" t="s">
        <v>15</v>
      </c>
      <c r="F9" t="s">
        <v>11</v>
      </c>
      <c r="G9" t="s">
        <v>11</v>
      </c>
      <c r="H9" t="s">
        <v>11</v>
      </c>
      <c r="I9">
        <v>36</v>
      </c>
      <c r="J9">
        <f>(C9-$V$7)/$V$8</f>
        <v>-0.31634919861337696</v>
      </c>
      <c r="K9" t="str">
        <f t="shared" si="0"/>
        <v>NO</v>
      </c>
      <c r="L9">
        <f>(I9-$V$16)/$V$17</f>
        <v>-0.41684216367753391</v>
      </c>
      <c r="M9" t="str">
        <f t="shared" si="1"/>
        <v>NO</v>
      </c>
      <c r="N9">
        <f>IF(ISBLANK(C9),$V$7,C9)</f>
        <v>401000</v>
      </c>
      <c r="O9">
        <f>IF(ISBLANK(I9),$V$16,I9)</f>
        <v>36</v>
      </c>
      <c r="P9" t="str">
        <f>IF(ISBLANK(D9),$U$42,D9)</f>
        <v>ASALARIADO</v>
      </c>
      <c r="Q9" s="7" t="str">
        <f t="shared" si="2"/>
        <v>36-45</v>
      </c>
      <c r="R9" s="7" t="str">
        <f t="shared" si="3"/>
        <v>2</v>
      </c>
    </row>
    <row r="10" spans="1:22" x14ac:dyDescent="0.3">
      <c r="A10">
        <v>9</v>
      </c>
      <c r="B10" t="s">
        <v>14</v>
      </c>
      <c r="C10">
        <v>264703.96000000002</v>
      </c>
      <c r="D10" t="s">
        <v>9</v>
      </c>
      <c r="E10" t="s">
        <v>15</v>
      </c>
      <c r="F10" t="s">
        <v>11</v>
      </c>
      <c r="G10" t="s">
        <v>12</v>
      </c>
      <c r="H10" t="s">
        <v>12</v>
      </c>
      <c r="I10">
        <v>21</v>
      </c>
      <c r="J10">
        <f>(C10-$V$7)/$V$8</f>
        <v>-0.48442475151353193</v>
      </c>
      <c r="K10" t="str">
        <f t="shared" si="0"/>
        <v>NO</v>
      </c>
      <c r="L10">
        <f>(I10-$V$16)/$V$17</f>
        <v>-1.4754721148345964</v>
      </c>
      <c r="M10" t="str">
        <f t="shared" si="1"/>
        <v>NO</v>
      </c>
      <c r="N10">
        <f>IF(ISBLANK(C10),$V$7,C10)</f>
        <v>264703.96000000002</v>
      </c>
      <c r="O10">
        <f>IF(ISBLANK(I10),$V$16,I10)</f>
        <v>21</v>
      </c>
      <c r="P10" t="str">
        <f>IF(ISBLANK(D10),$U$42,D10)</f>
        <v>ASALARIADO</v>
      </c>
      <c r="Q10" s="7" t="str">
        <f t="shared" si="2"/>
        <v>18-25</v>
      </c>
      <c r="R10" s="7" t="str">
        <f t="shared" si="3"/>
        <v>1</v>
      </c>
      <c r="U10" s="2" t="s">
        <v>29</v>
      </c>
      <c r="V10" s="2" t="s">
        <v>21</v>
      </c>
    </row>
    <row r="11" spans="1:22" x14ac:dyDescent="0.3">
      <c r="A11">
        <v>10</v>
      </c>
      <c r="B11" t="s">
        <v>8</v>
      </c>
      <c r="C11">
        <v>4677126.8499999996</v>
      </c>
      <c r="D11" t="s">
        <v>9</v>
      </c>
      <c r="E11" t="s">
        <v>15</v>
      </c>
      <c r="F11" t="s">
        <v>11</v>
      </c>
      <c r="G11" t="s">
        <v>12</v>
      </c>
      <c r="H11" t="s">
        <v>12</v>
      </c>
      <c r="I11">
        <v>40</v>
      </c>
      <c r="J11">
        <f>(C11-$V$7)/$V$8</f>
        <v>4.9568222345768174</v>
      </c>
      <c r="K11" t="str">
        <f t="shared" si="0"/>
        <v>ATIPICO</v>
      </c>
      <c r="L11">
        <f>(I11-$V$16)/$V$17</f>
        <v>-0.13454084336898386</v>
      </c>
      <c r="M11" t="str">
        <f t="shared" si="1"/>
        <v>NO</v>
      </c>
      <c r="N11">
        <f>IF(ISBLANK(C11),$V$7,C11)</f>
        <v>4677126.8499999996</v>
      </c>
      <c r="O11">
        <f>IF(ISBLANK(I11),$V$16,I11)</f>
        <v>40</v>
      </c>
      <c r="P11" t="str">
        <f>IF(ISBLANK(D11),$U$42,D11)</f>
        <v>ASALARIADO</v>
      </c>
      <c r="Q11" s="7" t="str">
        <f t="shared" si="2"/>
        <v>36-45</v>
      </c>
      <c r="R11" s="7" t="str">
        <f t="shared" si="3"/>
        <v>4</v>
      </c>
      <c r="U11" s="3" t="s">
        <v>22</v>
      </c>
      <c r="V11" s="3">
        <f>MIN($I$2:$I$5001)</f>
        <v>14</v>
      </c>
    </row>
    <row r="12" spans="1:22" x14ac:dyDescent="0.3">
      <c r="A12">
        <v>11</v>
      </c>
      <c r="B12" t="s">
        <v>14</v>
      </c>
      <c r="C12">
        <v>1200000</v>
      </c>
      <c r="D12" t="s">
        <v>9</v>
      </c>
      <c r="E12" t="s">
        <v>15</v>
      </c>
      <c r="F12" t="s">
        <v>11</v>
      </c>
      <c r="G12" t="s">
        <v>12</v>
      </c>
      <c r="H12" t="s">
        <v>12</v>
      </c>
      <c r="I12">
        <v>30</v>
      </c>
      <c r="J12">
        <f>(C12-$V$7)/$V$8</f>
        <v>0.66894991034990492</v>
      </c>
      <c r="K12" t="str">
        <f t="shared" si="0"/>
        <v>NO</v>
      </c>
      <c r="L12">
        <f>(I12-$V$16)/$V$17</f>
        <v>-0.84029414414035897</v>
      </c>
      <c r="M12" t="str">
        <f t="shared" si="1"/>
        <v>NO</v>
      </c>
      <c r="N12">
        <f>IF(ISBLANK(C12),$V$7,C12)</f>
        <v>1200000</v>
      </c>
      <c r="O12">
        <f>IF(ISBLANK(I12),$V$16,I12)</f>
        <v>30</v>
      </c>
      <c r="P12" t="str">
        <f>IF(ISBLANK(D12),$U$42,D12)</f>
        <v>ASALARIADO</v>
      </c>
      <c r="Q12" s="7" t="str">
        <f t="shared" si="2"/>
        <v>26-35</v>
      </c>
      <c r="R12" s="7" t="str">
        <f t="shared" si="3"/>
        <v>4</v>
      </c>
      <c r="U12" s="3" t="s">
        <v>23</v>
      </c>
      <c r="V12" s="3">
        <f>_xlfn.QUARTILE.INC($I$2:$I$5001,1)</f>
        <v>31</v>
      </c>
    </row>
    <row r="13" spans="1:22" x14ac:dyDescent="0.3">
      <c r="A13">
        <v>12</v>
      </c>
      <c r="B13" t="s">
        <v>14</v>
      </c>
      <c r="C13">
        <v>1030132</v>
      </c>
      <c r="D13" t="s">
        <v>9</v>
      </c>
      <c r="E13" t="s">
        <v>10</v>
      </c>
      <c r="F13" t="s">
        <v>11</v>
      </c>
      <c r="G13" t="s">
        <v>12</v>
      </c>
      <c r="H13" t="s">
        <v>11</v>
      </c>
      <c r="I13">
        <v>58</v>
      </c>
      <c r="J13">
        <f>(C13-$V$7)/$V$8</f>
        <v>0.45947457988510548</v>
      </c>
      <c r="K13" t="str">
        <f t="shared" si="0"/>
        <v>NO</v>
      </c>
      <c r="L13">
        <f>(I13-$V$16)/$V$17</f>
        <v>1.1358150980194912</v>
      </c>
      <c r="M13" t="str">
        <f t="shared" si="1"/>
        <v>NO</v>
      </c>
      <c r="N13">
        <f>IF(ISBLANK(C13),$V$7,C13)</f>
        <v>1030132</v>
      </c>
      <c r="O13">
        <f>IF(ISBLANK(I13),$V$16,I13)</f>
        <v>58</v>
      </c>
      <c r="P13" t="str">
        <f>IF(ISBLANK(D13),$U$42,D13)</f>
        <v>ASALARIADO</v>
      </c>
      <c r="Q13" s="7" t="str">
        <f t="shared" si="2"/>
        <v>56+</v>
      </c>
      <c r="R13" s="7" t="str">
        <f t="shared" si="3"/>
        <v>4</v>
      </c>
      <c r="U13" s="3" t="s">
        <v>24</v>
      </c>
      <c r="V13" s="3">
        <f>MEDIAN($I$1:$I$5001)</f>
        <v>40</v>
      </c>
    </row>
    <row r="14" spans="1:22" x14ac:dyDescent="0.3">
      <c r="A14">
        <v>13</v>
      </c>
      <c r="B14" t="s">
        <v>8</v>
      </c>
      <c r="C14">
        <v>731287.5</v>
      </c>
      <c r="D14" t="s">
        <v>9</v>
      </c>
      <c r="E14" t="s">
        <v>10</v>
      </c>
      <c r="F14" t="s">
        <v>11</v>
      </c>
      <c r="G14" t="s">
        <v>12</v>
      </c>
      <c r="H14" t="s">
        <v>12</v>
      </c>
      <c r="I14">
        <v>40</v>
      </c>
      <c r="J14">
        <f>(C14-$V$7)/$V$8</f>
        <v>9.0949899573994714E-2</v>
      </c>
      <c r="K14" t="str">
        <f t="shared" si="0"/>
        <v>NO</v>
      </c>
      <c r="L14">
        <f>(I14-$V$16)/$V$17</f>
        <v>-0.13454084336898386</v>
      </c>
      <c r="M14" t="str">
        <f t="shared" si="1"/>
        <v>NO</v>
      </c>
      <c r="N14">
        <f>IF(ISBLANK(C14),$V$7,C14)</f>
        <v>731287.5</v>
      </c>
      <c r="O14">
        <f>IF(ISBLANK(I14),$V$16,I14)</f>
        <v>40</v>
      </c>
      <c r="P14" t="str">
        <f>IF(ISBLANK(D14),$U$42,D14)</f>
        <v>ASALARIADO</v>
      </c>
      <c r="Q14" s="7" t="str">
        <f t="shared" si="2"/>
        <v>36-45</v>
      </c>
      <c r="R14" s="7" t="str">
        <f t="shared" si="3"/>
        <v>4</v>
      </c>
      <c r="U14" s="3" t="s">
        <v>25</v>
      </c>
      <c r="V14" s="3">
        <f>_xlfn.QUARTILE.INC($I$2:$I$5001,3)</f>
        <v>52</v>
      </c>
    </row>
    <row r="15" spans="1:22" x14ac:dyDescent="0.3">
      <c r="A15">
        <v>14</v>
      </c>
      <c r="B15" t="s">
        <v>8</v>
      </c>
      <c r="C15">
        <v>282305</v>
      </c>
      <c r="D15" t="s">
        <v>16</v>
      </c>
      <c r="E15" t="s">
        <v>15</v>
      </c>
      <c r="F15" t="s">
        <v>11</v>
      </c>
      <c r="G15" t="s">
        <v>12</v>
      </c>
      <c r="H15" t="s">
        <v>12</v>
      </c>
      <c r="I15">
        <v>51</v>
      </c>
      <c r="J15">
        <f>(C15-$V$7)/$V$8</f>
        <v>-0.4627197589868397</v>
      </c>
      <c r="K15" t="str">
        <f t="shared" si="0"/>
        <v>NO</v>
      </c>
      <c r="L15">
        <f>(I15-$V$16)/$V$17</f>
        <v>0.64178778747952869</v>
      </c>
      <c r="M15" t="str">
        <f t="shared" si="1"/>
        <v>NO</v>
      </c>
      <c r="N15">
        <f>IF(ISBLANK(C15),$V$7,C15)</f>
        <v>282305</v>
      </c>
      <c r="O15">
        <f>IF(ISBLANK(I15),$V$16,I15)</f>
        <v>51</v>
      </c>
      <c r="P15" t="str">
        <f>IF(ISBLANK(D15),$U$42,D15)</f>
        <v>ASEGURADO VOLUNTARIO</v>
      </c>
      <c r="Q15" s="7" t="str">
        <f t="shared" si="2"/>
        <v>46-55</v>
      </c>
      <c r="R15" s="7" t="str">
        <f t="shared" si="3"/>
        <v>1</v>
      </c>
      <c r="U15" s="3" t="s">
        <v>26</v>
      </c>
      <c r="V15" s="3">
        <f>MAX($I$2:$I$5001)</f>
        <v>99</v>
      </c>
    </row>
    <row r="16" spans="1:22" x14ac:dyDescent="0.3">
      <c r="A16">
        <v>15</v>
      </c>
      <c r="B16" t="s">
        <v>14</v>
      </c>
      <c r="C16">
        <v>343390.86</v>
      </c>
      <c r="D16" t="s">
        <v>17</v>
      </c>
      <c r="E16" t="s">
        <v>15</v>
      </c>
      <c r="F16" t="s">
        <v>11</v>
      </c>
      <c r="G16" t="s">
        <v>12</v>
      </c>
      <c r="H16" t="s">
        <v>12</v>
      </c>
      <c r="I16">
        <v>59</v>
      </c>
      <c r="J16">
        <f>(C16-$V$7)/$V$8</f>
        <v>-0.38739079349465477</v>
      </c>
      <c r="K16" t="str">
        <f t="shared" si="0"/>
        <v>NO</v>
      </c>
      <c r="L16">
        <f>(I16-$V$16)/$V$17</f>
        <v>1.2063904280966287</v>
      </c>
      <c r="M16" t="str">
        <f t="shared" si="1"/>
        <v>NO</v>
      </c>
      <c r="N16">
        <f>IF(ISBLANK(C16),$V$7,C16)</f>
        <v>343390.86</v>
      </c>
      <c r="O16">
        <f>IF(ISBLANK(I16),$V$16,I16)</f>
        <v>59</v>
      </c>
      <c r="P16" t="str">
        <f>IF(ISBLANK(D16),$U$42,D16)</f>
        <v>TRABAJADOR INDEPENDIENTE</v>
      </c>
      <c r="Q16" s="7" t="str">
        <f t="shared" si="2"/>
        <v>56+</v>
      </c>
      <c r="R16" s="7" t="str">
        <f t="shared" si="3"/>
        <v>2</v>
      </c>
      <c r="U16" s="3" t="s">
        <v>27</v>
      </c>
      <c r="V16" s="3">
        <f>AVERAGE($I$1:$I$5001)</f>
        <v>41.906343806283772</v>
      </c>
    </row>
    <row r="17" spans="1:23" x14ac:dyDescent="0.3">
      <c r="A17">
        <v>16</v>
      </c>
      <c r="B17" t="s">
        <v>14</v>
      </c>
      <c r="C17">
        <v>1943489.5</v>
      </c>
      <c r="D17" t="s">
        <v>9</v>
      </c>
      <c r="E17" t="s">
        <v>10</v>
      </c>
      <c r="F17" t="s">
        <v>11</v>
      </c>
      <c r="G17" t="s">
        <v>12</v>
      </c>
      <c r="H17" t="s">
        <v>12</v>
      </c>
      <c r="I17">
        <v>58</v>
      </c>
      <c r="J17">
        <f>(C17-$V$7)/$V$8</f>
        <v>1.5857953945470964</v>
      </c>
      <c r="K17" t="str">
        <f t="shared" si="0"/>
        <v>NO</v>
      </c>
      <c r="L17">
        <f>(I17-$V$16)/$V$17</f>
        <v>1.1358150980194912</v>
      </c>
      <c r="M17" t="str">
        <f t="shared" si="1"/>
        <v>NO</v>
      </c>
      <c r="N17">
        <f>IF(ISBLANK(C17),$V$7,C17)</f>
        <v>1943489.5</v>
      </c>
      <c r="O17">
        <f>IF(ISBLANK(I17),$V$16,I17)</f>
        <v>58</v>
      </c>
      <c r="P17" t="str">
        <f>IF(ISBLANK(D17),$U$42,D17)</f>
        <v>ASALARIADO</v>
      </c>
      <c r="Q17" s="7" t="str">
        <f t="shared" si="2"/>
        <v>56+</v>
      </c>
      <c r="R17" s="7" t="str">
        <f t="shared" si="3"/>
        <v>4</v>
      </c>
      <c r="U17" s="3" t="s">
        <v>28</v>
      </c>
      <c r="V17" s="3">
        <f>_xlfn.STDEV.S($I$2:$I$5001)</f>
        <v>14.169257145620415</v>
      </c>
    </row>
    <row r="18" spans="1:23" x14ac:dyDescent="0.3">
      <c r="A18">
        <v>17</v>
      </c>
      <c r="B18" t="s">
        <v>14</v>
      </c>
      <c r="C18">
        <v>1108980</v>
      </c>
      <c r="D18" t="s">
        <v>9</v>
      </c>
      <c r="E18" t="s">
        <v>10</v>
      </c>
      <c r="F18" t="s">
        <v>11</v>
      </c>
      <c r="G18" t="s">
        <v>12</v>
      </c>
      <c r="H18" t="s">
        <v>11</v>
      </c>
      <c r="I18">
        <v>36</v>
      </c>
      <c r="J18">
        <f>(C18-$V$7)/$V$8</f>
        <v>0.55670720084072112</v>
      </c>
      <c r="K18" t="str">
        <f t="shared" si="0"/>
        <v>NO</v>
      </c>
      <c r="L18">
        <f>(I18-$V$16)/$V$17</f>
        <v>-0.41684216367753391</v>
      </c>
      <c r="M18" t="str">
        <f t="shared" si="1"/>
        <v>NO</v>
      </c>
      <c r="N18">
        <f>IF(ISBLANK(C18),$V$7,C18)</f>
        <v>1108980</v>
      </c>
      <c r="O18">
        <f>IF(ISBLANK(I18),$V$16,I18)</f>
        <v>36</v>
      </c>
      <c r="P18" t="str">
        <f>IF(ISBLANK(D18),$U$42,D18)</f>
        <v>ASALARIADO</v>
      </c>
      <c r="Q18" s="7" t="str">
        <f t="shared" si="2"/>
        <v>36-45</v>
      </c>
      <c r="R18" s="7" t="str">
        <f t="shared" si="3"/>
        <v>4</v>
      </c>
      <c r="T18" t="s">
        <v>108</v>
      </c>
    </row>
    <row r="19" spans="1:23" x14ac:dyDescent="0.3">
      <c r="A19">
        <v>18</v>
      </c>
      <c r="B19" t="s">
        <v>14</v>
      </c>
      <c r="C19">
        <v>133157</v>
      </c>
      <c r="D19" t="s">
        <v>9</v>
      </c>
      <c r="E19" t="s">
        <v>15</v>
      </c>
      <c r="F19" t="s">
        <v>11</v>
      </c>
      <c r="G19" t="s">
        <v>12</v>
      </c>
      <c r="H19" t="s">
        <v>12</v>
      </c>
      <c r="I19">
        <v>39</v>
      </c>
      <c r="J19">
        <f>(C19-$V$7)/$V$8</f>
        <v>-0.64664390354710954</v>
      </c>
      <c r="K19" t="str">
        <f t="shared" si="0"/>
        <v>NO</v>
      </c>
      <c r="L19">
        <f>(I19-$V$16)/$V$17</f>
        <v>-0.20511617344612137</v>
      </c>
      <c r="M19" t="str">
        <f t="shared" si="1"/>
        <v>NO</v>
      </c>
      <c r="N19">
        <f>IF(ISBLANK(C19),$V$7,C19)</f>
        <v>133157</v>
      </c>
      <c r="O19">
        <f>IF(ISBLANK(I19),$V$16,I19)</f>
        <v>39</v>
      </c>
      <c r="P19" t="str">
        <f>IF(ISBLANK(D19),$U$42,D19)</f>
        <v>ASALARIADO</v>
      </c>
      <c r="Q19" s="7" t="str">
        <f t="shared" si="2"/>
        <v>36-45</v>
      </c>
      <c r="R19" s="7" t="str">
        <f t="shared" si="3"/>
        <v>1</v>
      </c>
      <c r="U19" s="1" t="s">
        <v>34</v>
      </c>
      <c r="V19" s="1" t="s">
        <v>21</v>
      </c>
      <c r="W19" s="1" t="s">
        <v>36</v>
      </c>
    </row>
    <row r="20" spans="1:23" x14ac:dyDescent="0.3">
      <c r="A20">
        <v>19</v>
      </c>
      <c r="B20" t="s">
        <v>8</v>
      </c>
      <c r="C20">
        <v>553939</v>
      </c>
      <c r="D20" t="s">
        <v>9</v>
      </c>
      <c r="E20" t="s">
        <v>15</v>
      </c>
      <c r="F20" t="s">
        <v>11</v>
      </c>
      <c r="G20" t="s">
        <v>12</v>
      </c>
      <c r="H20" t="s">
        <v>12</v>
      </c>
      <c r="I20">
        <v>45</v>
      </c>
      <c r="J20">
        <f>(C20-$V$7)/$V$8</f>
        <v>-0.12775012423823884</v>
      </c>
      <c r="K20" t="str">
        <f t="shared" si="0"/>
        <v>NO</v>
      </c>
      <c r="L20">
        <f>(I20-$V$16)/$V$17</f>
        <v>0.21833580701670366</v>
      </c>
      <c r="M20" t="str">
        <f t="shared" si="1"/>
        <v>NO</v>
      </c>
      <c r="N20">
        <f>IF(ISBLANK(C20),$V$7,C20)</f>
        <v>553939</v>
      </c>
      <c r="O20">
        <f>IF(ISBLANK(I20),$V$16,I20)</f>
        <v>45</v>
      </c>
      <c r="P20" t="str">
        <f>IF(ISBLANK(D20),$U$42,D20)</f>
        <v>ASALARIADO</v>
      </c>
      <c r="Q20" s="7" t="str">
        <f t="shared" si="2"/>
        <v>36-45</v>
      </c>
      <c r="R20" s="7" t="str">
        <f t="shared" si="3"/>
        <v>3</v>
      </c>
      <c r="U20" s="3" t="s">
        <v>0</v>
      </c>
      <c r="V20" s="3">
        <f>COUNTBLANK(A2:A5001)</f>
        <v>0</v>
      </c>
      <c r="W20" s="3">
        <f>(V20/$U$31)*100</f>
        <v>0</v>
      </c>
    </row>
    <row r="21" spans="1:23" x14ac:dyDescent="0.3">
      <c r="A21">
        <v>20</v>
      </c>
      <c r="B21" t="s">
        <v>14</v>
      </c>
      <c r="C21">
        <v>309820</v>
      </c>
      <c r="D21" t="s">
        <v>16</v>
      </c>
      <c r="E21" t="s">
        <v>15</v>
      </c>
      <c r="F21" t="s">
        <v>11</v>
      </c>
      <c r="G21" t="s">
        <v>11</v>
      </c>
      <c r="H21" t="s">
        <v>11</v>
      </c>
      <c r="I21">
        <v>52</v>
      </c>
      <c r="J21">
        <f>(C21-$V$7)/$V$8</f>
        <v>-0.42878921457742208</v>
      </c>
      <c r="K21" t="str">
        <f t="shared" si="0"/>
        <v>NO</v>
      </c>
      <c r="L21">
        <f>(I21-$V$16)/$V$17</f>
        <v>0.71236311755666615</v>
      </c>
      <c r="M21" t="str">
        <f t="shared" si="1"/>
        <v>NO</v>
      </c>
      <c r="N21">
        <f>IF(ISBLANK(C21),$V$7,C21)</f>
        <v>309820</v>
      </c>
      <c r="O21">
        <f>IF(ISBLANK(I21),$V$16,I21)</f>
        <v>52</v>
      </c>
      <c r="P21" t="str">
        <f>IF(ISBLANK(D21),$U$42,D21)</f>
        <v>ASEGURADO VOLUNTARIO</v>
      </c>
      <c r="Q21" s="7" t="str">
        <f t="shared" si="2"/>
        <v>46-55</v>
      </c>
      <c r="R21" s="7" t="str">
        <f t="shared" si="3"/>
        <v>2</v>
      </c>
      <c r="U21" s="3" t="s">
        <v>1</v>
      </c>
      <c r="V21" s="3">
        <f>COUNTBLANK(B2:B5001)</f>
        <v>0</v>
      </c>
      <c r="W21" s="3">
        <f>(V21/$U$31)*100</f>
        <v>0</v>
      </c>
    </row>
    <row r="22" spans="1:23" x14ac:dyDescent="0.3">
      <c r="A22">
        <v>21</v>
      </c>
      <c r="B22" t="s">
        <v>14</v>
      </c>
      <c r="D22" t="s">
        <v>9</v>
      </c>
      <c r="E22" t="s">
        <v>15</v>
      </c>
      <c r="F22" t="s">
        <v>11</v>
      </c>
      <c r="G22" t="s">
        <v>11</v>
      </c>
      <c r="H22" t="s">
        <v>12</v>
      </c>
      <c r="I22">
        <v>28</v>
      </c>
      <c r="J22">
        <f>(C22-$V$7)/$V$8</f>
        <v>-0.81084850110934203</v>
      </c>
      <c r="K22" t="str">
        <f t="shared" si="0"/>
        <v>NO</v>
      </c>
      <c r="L22">
        <f>(I22-$V$16)/$V$17</f>
        <v>-0.98144480429463388</v>
      </c>
      <c r="M22" t="str">
        <f t="shared" si="1"/>
        <v>NO</v>
      </c>
      <c r="N22">
        <f>IF(ISBLANK(C22),$V$7,C22)</f>
        <v>657534.29237142205</v>
      </c>
      <c r="O22">
        <f>IF(ISBLANK(I22),$V$16,I22)</f>
        <v>28</v>
      </c>
      <c r="P22" t="str">
        <f>IF(ISBLANK(D22),$U$42,D22)</f>
        <v>ASALARIADO</v>
      </c>
      <c r="Q22" s="7" t="str">
        <f t="shared" si="2"/>
        <v>26-35</v>
      </c>
      <c r="R22" s="7" t="str">
        <f t="shared" si="3"/>
        <v>3</v>
      </c>
      <c r="U22" s="3" t="s">
        <v>2</v>
      </c>
      <c r="V22" s="3">
        <f>COUNTBLANK(C2:C5001)</f>
        <v>3</v>
      </c>
      <c r="W22" s="3">
        <f>(V22/$U$31)*100</f>
        <v>0.06</v>
      </c>
    </row>
    <row r="23" spans="1:23" x14ac:dyDescent="0.3">
      <c r="A23">
        <v>22</v>
      </c>
      <c r="B23" t="s">
        <v>8</v>
      </c>
      <c r="C23">
        <v>278030</v>
      </c>
      <c r="D23" t="s">
        <v>18</v>
      </c>
      <c r="E23" t="s">
        <v>15</v>
      </c>
      <c r="F23" t="s">
        <v>11</v>
      </c>
      <c r="G23" t="s">
        <v>12</v>
      </c>
      <c r="H23" t="s">
        <v>12</v>
      </c>
      <c r="I23">
        <v>59</v>
      </c>
      <c r="J23">
        <f>(C23-$V$7)/$V$8</f>
        <v>-0.46799154082766331</v>
      </c>
      <c r="K23" t="str">
        <f t="shared" si="0"/>
        <v>NO</v>
      </c>
      <c r="L23">
        <f>(I23-$V$16)/$V$17</f>
        <v>1.2063904280966287</v>
      </c>
      <c r="M23" t="str">
        <f t="shared" si="1"/>
        <v>NO</v>
      </c>
      <c r="N23">
        <f>IF(ISBLANK(C23),$V$7,C23)</f>
        <v>278030</v>
      </c>
      <c r="O23">
        <f>IF(ISBLANK(I23),$V$16,I23)</f>
        <v>59</v>
      </c>
      <c r="P23" t="str">
        <f>IF(ISBLANK(D23),$U$42,D23)</f>
        <v>CONVENIOS ESPECIALES DE TRABAJADORES INDEPENDIENTES</v>
      </c>
      <c r="Q23" s="7" t="str">
        <f t="shared" si="2"/>
        <v>56+</v>
      </c>
      <c r="R23" s="7" t="str">
        <f t="shared" si="3"/>
        <v>1</v>
      </c>
      <c r="U23" s="3" t="s">
        <v>3</v>
      </c>
      <c r="V23" s="3">
        <f>COUNTBLANK(D2:D5001)</f>
        <v>2</v>
      </c>
      <c r="W23" s="3">
        <f>(V23/$U$31)*100</f>
        <v>0.04</v>
      </c>
    </row>
    <row r="24" spans="1:23" x14ac:dyDescent="0.3">
      <c r="A24">
        <v>23</v>
      </c>
      <c r="B24" t="s">
        <v>8</v>
      </c>
      <c r="C24">
        <v>2124814</v>
      </c>
      <c r="D24" t="s">
        <v>9</v>
      </c>
      <c r="E24" t="s">
        <v>15</v>
      </c>
      <c r="F24" t="s">
        <v>11</v>
      </c>
      <c r="G24" t="s">
        <v>12</v>
      </c>
      <c r="H24" t="s">
        <v>12</v>
      </c>
      <c r="I24">
        <v>32</v>
      </c>
      <c r="J24">
        <f>(C24-$V$7)/$V$8</f>
        <v>1.8093984837626316</v>
      </c>
      <c r="K24" t="str">
        <f t="shared" si="0"/>
        <v>NO</v>
      </c>
      <c r="L24">
        <f>(I24-$V$16)/$V$17</f>
        <v>-0.69914348398608395</v>
      </c>
      <c r="M24" t="str">
        <f t="shared" si="1"/>
        <v>NO</v>
      </c>
      <c r="N24">
        <f>IF(ISBLANK(C24),$V$7,C24)</f>
        <v>2124814</v>
      </c>
      <c r="O24">
        <f>IF(ISBLANK(I24),$V$16,I24)</f>
        <v>32</v>
      </c>
      <c r="P24" t="str">
        <f>IF(ISBLANK(D24),$U$42,D24)</f>
        <v>ASALARIADO</v>
      </c>
      <c r="Q24" s="7" t="str">
        <f t="shared" si="2"/>
        <v>26-35</v>
      </c>
      <c r="R24" s="7" t="str">
        <f t="shared" si="3"/>
        <v>4</v>
      </c>
      <c r="U24" s="3" t="s">
        <v>4</v>
      </c>
      <c r="V24" s="3">
        <f>COUNTBLANK(E2:E5001)</f>
        <v>0</v>
      </c>
      <c r="W24" s="3">
        <f>(V24/$U$31)*100</f>
        <v>0</v>
      </c>
    </row>
    <row r="25" spans="1:23" x14ac:dyDescent="0.3">
      <c r="A25">
        <v>24</v>
      </c>
      <c r="B25" t="s">
        <v>8</v>
      </c>
      <c r="C25">
        <v>191744.68</v>
      </c>
      <c r="D25" t="s">
        <v>9</v>
      </c>
      <c r="E25" t="s">
        <v>15</v>
      </c>
      <c r="F25" t="s">
        <v>11</v>
      </c>
      <c r="G25" t="s">
        <v>12</v>
      </c>
      <c r="H25" t="s">
        <v>12</v>
      </c>
      <c r="I25">
        <v>18</v>
      </c>
      <c r="J25">
        <f>(C25-$V$7)/$V$8</f>
        <v>-0.57439560705120729</v>
      </c>
      <c r="K25" t="str">
        <f t="shared" si="0"/>
        <v>NO</v>
      </c>
      <c r="L25">
        <f>(I25-$V$16)/$V$17</f>
        <v>-1.687198105066009</v>
      </c>
      <c r="M25" t="str">
        <f t="shared" si="1"/>
        <v>NO</v>
      </c>
      <c r="N25">
        <f>IF(ISBLANK(C25),$V$7,C25)</f>
        <v>191744.68</v>
      </c>
      <c r="O25">
        <f>IF(ISBLANK(I25),$V$16,I25)</f>
        <v>18</v>
      </c>
      <c r="P25" t="str">
        <f>IF(ISBLANK(D25),$U$42,D25)</f>
        <v>ASALARIADO</v>
      </c>
      <c r="Q25" s="7" t="str">
        <f t="shared" si="2"/>
        <v>18-25</v>
      </c>
      <c r="R25" s="7" t="str">
        <f t="shared" si="3"/>
        <v>1</v>
      </c>
      <c r="U25" s="3" t="s">
        <v>5</v>
      </c>
      <c r="V25" s="3">
        <f>COUNTBLANK(F2:F5001)</f>
        <v>0</v>
      </c>
      <c r="W25" s="3">
        <f>(V25/$U$31)*100</f>
        <v>0</v>
      </c>
    </row>
    <row r="26" spans="1:23" x14ac:dyDescent="0.3">
      <c r="A26">
        <v>25</v>
      </c>
      <c r="B26" t="s">
        <v>14</v>
      </c>
      <c r="C26">
        <v>1117489</v>
      </c>
      <c r="D26" t="s">
        <v>9</v>
      </c>
      <c r="E26" t="s">
        <v>10</v>
      </c>
      <c r="F26" t="s">
        <v>11</v>
      </c>
      <c r="G26" t="s">
        <v>12</v>
      </c>
      <c r="H26" t="s">
        <v>11</v>
      </c>
      <c r="I26">
        <v>36</v>
      </c>
      <c r="J26">
        <f>(C26-$V$7)/$V$8</f>
        <v>0.56720020474331001</v>
      </c>
      <c r="K26" t="str">
        <f t="shared" si="0"/>
        <v>NO</v>
      </c>
      <c r="L26">
        <f>(I26-$V$16)/$V$17</f>
        <v>-0.41684216367753391</v>
      </c>
      <c r="M26" t="str">
        <f t="shared" si="1"/>
        <v>NO</v>
      </c>
      <c r="N26">
        <f>IF(ISBLANK(C26),$V$7,C26)</f>
        <v>1117489</v>
      </c>
      <c r="O26">
        <f>IF(ISBLANK(I26),$V$16,I26)</f>
        <v>36</v>
      </c>
      <c r="P26" t="str">
        <f>IF(ISBLANK(D26),$U$42,D26)</f>
        <v>ASALARIADO</v>
      </c>
      <c r="Q26" s="7" t="str">
        <f t="shared" si="2"/>
        <v>36-45</v>
      </c>
      <c r="R26" s="7" t="str">
        <f t="shared" si="3"/>
        <v>4</v>
      </c>
      <c r="U26" s="3" t="s">
        <v>35</v>
      </c>
      <c r="V26" s="3">
        <f>COUNTBLANK(G2:G5001)</f>
        <v>0</v>
      </c>
      <c r="W26" s="3">
        <f>(V26/$U$31)*100</f>
        <v>0</v>
      </c>
    </row>
    <row r="27" spans="1:23" x14ac:dyDescent="0.3">
      <c r="A27">
        <v>26</v>
      </c>
      <c r="B27" t="s">
        <v>8</v>
      </c>
      <c r="C27">
        <v>1451530</v>
      </c>
      <c r="D27" t="s">
        <v>13</v>
      </c>
      <c r="E27" t="s">
        <v>10</v>
      </c>
      <c r="F27" t="s">
        <v>11</v>
      </c>
      <c r="G27" t="s">
        <v>12</v>
      </c>
      <c r="H27" t="s">
        <v>12</v>
      </c>
      <c r="I27">
        <v>62</v>
      </c>
      <c r="J27">
        <f>(C27-$V$7)/$V$8</f>
        <v>0.97912798904519194</v>
      </c>
      <c r="K27" t="str">
        <f t="shared" si="0"/>
        <v>NO</v>
      </c>
      <c r="L27">
        <f>(I27-$V$16)/$V$17</f>
        <v>1.4181164183280413</v>
      </c>
      <c r="M27" t="str">
        <f t="shared" si="1"/>
        <v>NO</v>
      </c>
      <c r="N27">
        <f>IF(ISBLANK(C27),$V$7,C27)</f>
        <v>1451530</v>
      </c>
      <c r="O27">
        <f>IF(ISBLANK(I27),$V$16,I27)</f>
        <v>62</v>
      </c>
      <c r="P27" t="str">
        <f>IF(ISBLANK(D27),$U$42,D27)</f>
        <v>PENSIONADOS EN SU PROPIO SISTEMA</v>
      </c>
      <c r="Q27" s="7" t="str">
        <f t="shared" si="2"/>
        <v>56+</v>
      </c>
      <c r="R27" s="7" t="str">
        <f t="shared" si="3"/>
        <v>4</v>
      </c>
      <c r="U27" s="3" t="s">
        <v>6</v>
      </c>
      <c r="V27" s="3">
        <f>COUNTBLANK(H2:H5001)</f>
        <v>0</v>
      </c>
      <c r="W27" s="3">
        <f>(V27/$U$31)*100</f>
        <v>0</v>
      </c>
    </row>
    <row r="28" spans="1:23" x14ac:dyDescent="0.3">
      <c r="A28">
        <v>27</v>
      </c>
      <c r="B28" t="s">
        <v>8</v>
      </c>
      <c r="C28">
        <v>66700</v>
      </c>
      <c r="D28" t="s">
        <v>9</v>
      </c>
      <c r="E28" t="s">
        <v>15</v>
      </c>
      <c r="F28" t="s">
        <v>11</v>
      </c>
      <c r="G28" t="s">
        <v>12</v>
      </c>
      <c r="H28" t="s">
        <v>12</v>
      </c>
      <c r="I28">
        <v>38</v>
      </c>
      <c r="J28">
        <f>(C28-$V$7)/$V$8</f>
        <v>-0.72859637273906552</v>
      </c>
      <c r="K28" t="str">
        <f t="shared" si="0"/>
        <v>NO</v>
      </c>
      <c r="L28">
        <f>(I28-$V$16)/$V$17</f>
        <v>-0.27569150352325889</v>
      </c>
      <c r="M28" t="str">
        <f t="shared" si="1"/>
        <v>NO</v>
      </c>
      <c r="N28">
        <f>IF(ISBLANK(C28),$V$7,C28)</f>
        <v>66700</v>
      </c>
      <c r="O28">
        <f>IF(ISBLANK(I28),$V$16,I28)</f>
        <v>38</v>
      </c>
      <c r="P28" t="str">
        <f>IF(ISBLANK(D28),$U$42,D28)</f>
        <v>ASALARIADO</v>
      </c>
      <c r="Q28" s="7" t="str">
        <f t="shared" si="2"/>
        <v>36-45</v>
      </c>
      <c r="R28" s="7" t="str">
        <f t="shared" si="3"/>
        <v>1</v>
      </c>
      <c r="U28" s="3" t="s">
        <v>7</v>
      </c>
      <c r="V28" s="3">
        <f>COUNTBLANK(I2:I5001)</f>
        <v>3</v>
      </c>
      <c r="W28" s="3">
        <f>(V28/$U$31)*100</f>
        <v>0.06</v>
      </c>
    </row>
    <row r="29" spans="1:23" x14ac:dyDescent="0.3">
      <c r="A29">
        <v>28</v>
      </c>
      <c r="B29" t="s">
        <v>14</v>
      </c>
      <c r="C29">
        <v>73410</v>
      </c>
      <c r="D29" t="s">
        <v>9</v>
      </c>
      <c r="E29" t="s">
        <v>15</v>
      </c>
      <c r="F29" t="s">
        <v>11</v>
      </c>
      <c r="G29" t="s">
        <v>11</v>
      </c>
      <c r="H29" t="s">
        <v>12</v>
      </c>
      <c r="I29">
        <v>22</v>
      </c>
      <c r="J29">
        <f>(C29-$V$7)/$V$8</f>
        <v>-0.72032183328832255</v>
      </c>
      <c r="K29" t="str">
        <f t="shared" si="0"/>
        <v>NO</v>
      </c>
      <c r="L29">
        <f>(I29-$V$16)/$V$17</f>
        <v>-1.4048967847574589</v>
      </c>
      <c r="M29" t="str">
        <f t="shared" si="1"/>
        <v>NO</v>
      </c>
      <c r="N29">
        <f>IF(ISBLANK(C29),$V$7,C29)</f>
        <v>73410</v>
      </c>
      <c r="O29">
        <f>IF(ISBLANK(I29),$V$16,I29)</f>
        <v>22</v>
      </c>
      <c r="P29" t="str">
        <f>IF(ISBLANK(D29),$U$42,D29)</f>
        <v>ASALARIADO</v>
      </c>
      <c r="Q29" s="7" t="str">
        <f t="shared" si="2"/>
        <v>18-25</v>
      </c>
      <c r="R29" s="7" t="str">
        <f t="shared" si="3"/>
        <v>1</v>
      </c>
    </row>
    <row r="30" spans="1:23" x14ac:dyDescent="0.3">
      <c r="A30">
        <v>29</v>
      </c>
      <c r="B30" t="s">
        <v>8</v>
      </c>
      <c r="C30">
        <v>815355.66</v>
      </c>
      <c r="D30" t="s">
        <v>9</v>
      </c>
      <c r="E30" t="s">
        <v>10</v>
      </c>
      <c r="F30" t="s">
        <v>11</v>
      </c>
      <c r="G30" t="s">
        <v>12</v>
      </c>
      <c r="H30" t="s">
        <v>12</v>
      </c>
      <c r="I30">
        <v>42</v>
      </c>
      <c r="J30">
        <f>(C30-$V$7)/$V$8</f>
        <v>0.19461984092591292</v>
      </c>
      <c r="K30" t="str">
        <f t="shared" si="0"/>
        <v>NO</v>
      </c>
      <c r="L30">
        <f>(I30-$V$16)/$V$17</f>
        <v>6.6098167852911317E-3</v>
      </c>
      <c r="M30" t="str">
        <f t="shared" si="1"/>
        <v>NO</v>
      </c>
      <c r="N30">
        <f>IF(ISBLANK(C30),$V$7,C30)</f>
        <v>815355.66</v>
      </c>
      <c r="O30">
        <f>IF(ISBLANK(I30),$V$16,I30)</f>
        <v>42</v>
      </c>
      <c r="P30" t="str">
        <f>IF(ISBLANK(D30),$U$42,D30)</f>
        <v>ASALARIADO</v>
      </c>
      <c r="Q30" s="7" t="str">
        <f t="shared" si="2"/>
        <v>36-45</v>
      </c>
      <c r="R30" s="7" t="str">
        <f t="shared" si="3"/>
        <v>4</v>
      </c>
      <c r="U30" s="2" t="s">
        <v>44</v>
      </c>
    </row>
    <row r="31" spans="1:23" x14ac:dyDescent="0.3">
      <c r="A31">
        <v>30</v>
      </c>
      <c r="B31" t="s">
        <v>8</v>
      </c>
      <c r="C31">
        <v>398125</v>
      </c>
      <c r="D31" t="s">
        <v>9</v>
      </c>
      <c r="E31" t="s">
        <v>15</v>
      </c>
      <c r="F31" t="s">
        <v>11</v>
      </c>
      <c r="G31" t="s">
        <v>12</v>
      </c>
      <c r="H31" t="s">
        <v>12</v>
      </c>
      <c r="I31">
        <v>38</v>
      </c>
      <c r="J31">
        <f>(C31-$V$7)/$V$8</f>
        <v>-0.31989454897416475</v>
      </c>
      <c r="K31" t="str">
        <f t="shared" si="0"/>
        <v>NO</v>
      </c>
      <c r="L31">
        <f>(I31-$V$16)/$V$17</f>
        <v>-0.27569150352325889</v>
      </c>
      <c r="M31" t="str">
        <f t="shared" si="1"/>
        <v>NO</v>
      </c>
      <c r="N31">
        <f>IF(ISBLANK(C31),$V$7,C31)</f>
        <v>398125</v>
      </c>
      <c r="O31">
        <f>IF(ISBLANK(I31),$V$16,I31)</f>
        <v>38</v>
      </c>
      <c r="P31" t="str">
        <f>IF(ISBLANK(D31),$U$42,D31)</f>
        <v>ASALARIADO</v>
      </c>
      <c r="Q31" s="7" t="str">
        <f t="shared" si="2"/>
        <v>36-45</v>
      </c>
      <c r="R31" s="7" t="str">
        <f t="shared" si="3"/>
        <v>2</v>
      </c>
      <c r="U31" s="3">
        <f>ROWS(A2:A5001)</f>
        <v>5000</v>
      </c>
    </row>
    <row r="32" spans="1:23" x14ac:dyDescent="0.3">
      <c r="A32">
        <v>31</v>
      </c>
      <c r="B32" t="s">
        <v>8</v>
      </c>
      <c r="C32">
        <v>606763.96</v>
      </c>
      <c r="D32" t="s">
        <v>9</v>
      </c>
      <c r="E32" t="s">
        <v>15</v>
      </c>
      <c r="F32" t="s">
        <v>11</v>
      </c>
      <c r="G32" t="s">
        <v>12</v>
      </c>
      <c r="H32" t="s">
        <v>12</v>
      </c>
      <c r="I32">
        <v>39</v>
      </c>
      <c r="J32">
        <f>(C32-$V$7)/$V$8</f>
        <v>-6.2608214327073655E-2</v>
      </c>
      <c r="K32" t="str">
        <f t="shared" si="0"/>
        <v>NO</v>
      </c>
      <c r="L32">
        <f>(I32-$V$16)/$V$17</f>
        <v>-0.20511617344612137</v>
      </c>
      <c r="M32" t="str">
        <f t="shared" si="1"/>
        <v>NO</v>
      </c>
      <c r="N32">
        <f>IF(ISBLANK(C32),$V$7,C32)</f>
        <v>606763.96</v>
      </c>
      <c r="O32">
        <f>IF(ISBLANK(I32),$V$16,I32)</f>
        <v>39</v>
      </c>
      <c r="P32" t="str">
        <f>IF(ISBLANK(D32),$U$42,D32)</f>
        <v>ASALARIADO</v>
      </c>
      <c r="Q32" s="7" t="str">
        <f t="shared" si="2"/>
        <v>36-45</v>
      </c>
      <c r="R32" s="7" t="str">
        <f t="shared" si="3"/>
        <v>3</v>
      </c>
    </row>
    <row r="33" spans="1:22" x14ac:dyDescent="0.3">
      <c r="A33">
        <v>32</v>
      </c>
      <c r="B33" t="s">
        <v>8</v>
      </c>
      <c r="C33">
        <v>360420</v>
      </c>
      <c r="D33" t="s">
        <v>17</v>
      </c>
      <c r="E33" t="s">
        <v>15</v>
      </c>
      <c r="F33" t="s">
        <v>11</v>
      </c>
      <c r="G33" t="s">
        <v>12</v>
      </c>
      <c r="H33" t="s">
        <v>11</v>
      </c>
      <c r="I33">
        <v>53</v>
      </c>
      <c r="J33">
        <f>(C33-$V$7)/$V$8</f>
        <v>-0.36639104822755719</v>
      </c>
      <c r="K33" t="str">
        <f t="shared" si="0"/>
        <v>NO</v>
      </c>
      <c r="L33">
        <f>(I33-$V$16)/$V$17</f>
        <v>0.78293844763380371</v>
      </c>
      <c r="M33" t="str">
        <f t="shared" si="1"/>
        <v>NO</v>
      </c>
      <c r="N33">
        <f>IF(ISBLANK(C33),$V$7,C33)</f>
        <v>360420</v>
      </c>
      <c r="O33">
        <f>IF(ISBLANK(I33),$V$16,I33)</f>
        <v>53</v>
      </c>
      <c r="P33" t="str">
        <f>IF(ISBLANK(D33),$U$42,D33)</f>
        <v>TRABAJADOR INDEPENDIENTE</v>
      </c>
      <c r="Q33" s="7" t="str">
        <f t="shared" si="2"/>
        <v>46-55</v>
      </c>
      <c r="R33" s="7" t="str">
        <f t="shared" si="3"/>
        <v>2</v>
      </c>
      <c r="T33" s="8"/>
      <c r="U33" s="2" t="s">
        <v>37</v>
      </c>
      <c r="V33" s="2" t="s">
        <v>38</v>
      </c>
    </row>
    <row r="34" spans="1:22" x14ac:dyDescent="0.3">
      <c r="A34">
        <v>33</v>
      </c>
      <c r="B34" t="s">
        <v>14</v>
      </c>
      <c r="C34">
        <v>297046</v>
      </c>
      <c r="D34" t="s">
        <v>9</v>
      </c>
      <c r="E34" t="s">
        <v>15</v>
      </c>
      <c r="F34" t="s">
        <v>11</v>
      </c>
      <c r="G34" t="s">
        <v>11</v>
      </c>
      <c r="H34" t="s">
        <v>12</v>
      </c>
      <c r="I34">
        <v>41</v>
      </c>
      <c r="J34">
        <f>(C34-$V$7)/$V$8</f>
        <v>-0.44454166866740574</v>
      </c>
      <c r="K34" t="str">
        <f t="shared" si="0"/>
        <v>NO</v>
      </c>
      <c r="L34">
        <f>(I34-$V$16)/$V$17</f>
        <v>-6.3965513291846368E-2</v>
      </c>
      <c r="M34" t="str">
        <f t="shared" si="1"/>
        <v>NO</v>
      </c>
      <c r="N34">
        <f>IF(ISBLANK(C34),$V$7,C34)</f>
        <v>297046</v>
      </c>
      <c r="O34">
        <f>IF(ISBLANK(I34),$V$16,I34)</f>
        <v>41</v>
      </c>
      <c r="P34" t="str">
        <f>IF(ISBLANK(D34),$U$42,D34)</f>
        <v>ASALARIADO</v>
      </c>
      <c r="Q34" s="7" t="str">
        <f t="shared" si="2"/>
        <v>36-45</v>
      </c>
      <c r="R34" s="7" t="str">
        <f t="shared" si="3"/>
        <v>1</v>
      </c>
      <c r="U34" s="3" t="s">
        <v>9</v>
      </c>
      <c r="V34" s="3">
        <f>COUNTIF(D2:D5001, D2)</f>
        <v>3462</v>
      </c>
    </row>
    <row r="35" spans="1:22" x14ac:dyDescent="0.3">
      <c r="A35">
        <v>34</v>
      </c>
      <c r="B35" t="s">
        <v>8</v>
      </c>
      <c r="C35">
        <v>558030</v>
      </c>
      <c r="D35" t="s">
        <v>9</v>
      </c>
      <c r="E35" t="s">
        <v>15</v>
      </c>
      <c r="F35" t="s">
        <v>11</v>
      </c>
      <c r="G35" t="s">
        <v>12</v>
      </c>
      <c r="H35" t="s">
        <v>12</v>
      </c>
      <c r="I35">
        <v>28</v>
      </c>
      <c r="J35">
        <f>(C35-$V$7)/$V$8</f>
        <v>-0.12270524482050568</v>
      </c>
      <c r="K35" t="str">
        <f t="shared" si="0"/>
        <v>NO</v>
      </c>
      <c r="L35">
        <f>(I35-$V$16)/$V$17</f>
        <v>-0.98144480429463388</v>
      </c>
      <c r="M35" t="str">
        <f t="shared" si="1"/>
        <v>NO</v>
      </c>
      <c r="N35">
        <f>IF(ISBLANK(C35),$V$7,C35)</f>
        <v>558030</v>
      </c>
      <c r="O35">
        <f>IF(ISBLANK(I35),$V$16,I35)</f>
        <v>28</v>
      </c>
      <c r="P35" t="str">
        <f>IF(ISBLANK(D35),$U$42,D35)</f>
        <v>ASALARIADO</v>
      </c>
      <c r="Q35" s="7" t="str">
        <f t="shared" si="2"/>
        <v>26-35</v>
      </c>
      <c r="R35" s="7" t="str">
        <f t="shared" si="3"/>
        <v>3</v>
      </c>
      <c r="U35" s="3" t="s">
        <v>13</v>
      </c>
      <c r="V35" s="3">
        <f>COUNTIF(D2:D5001, D3)</f>
        <v>212</v>
      </c>
    </row>
    <row r="36" spans="1:22" x14ac:dyDescent="0.3">
      <c r="A36">
        <v>35</v>
      </c>
      <c r="B36" t="s">
        <v>8</v>
      </c>
      <c r="C36">
        <v>68309.03</v>
      </c>
      <c r="D36" t="s">
        <v>9</v>
      </c>
      <c r="E36" t="s">
        <v>15</v>
      </c>
      <c r="F36" t="s">
        <v>11</v>
      </c>
      <c r="G36" t="s">
        <v>12</v>
      </c>
      <c r="H36" t="s">
        <v>12</v>
      </c>
      <c r="I36">
        <v>43</v>
      </c>
      <c r="J36">
        <f>(C36-$V$7)/$V$8</f>
        <v>-0.72661217270740697</v>
      </c>
      <c r="K36" t="str">
        <f t="shared" si="0"/>
        <v>NO</v>
      </c>
      <c r="L36">
        <f>(I36-$V$16)/$V$17</f>
        <v>7.7185146862428639E-2</v>
      </c>
      <c r="M36" t="str">
        <f t="shared" si="1"/>
        <v>NO</v>
      </c>
      <c r="N36">
        <f>IF(ISBLANK(C36),$V$7,C36)</f>
        <v>68309.03</v>
      </c>
      <c r="O36">
        <f>IF(ISBLANK(I36),$V$16,I36)</f>
        <v>43</v>
      </c>
      <c r="P36" t="str">
        <f>IF(ISBLANK(D36),$U$42,D36)</f>
        <v>ASALARIADO</v>
      </c>
      <c r="Q36" s="7" t="str">
        <f t="shared" si="2"/>
        <v>36-45</v>
      </c>
      <c r="R36" s="7" t="str">
        <f t="shared" si="3"/>
        <v>1</v>
      </c>
      <c r="U36" s="3" t="s">
        <v>39</v>
      </c>
      <c r="V36" s="3">
        <f>COUNTIF(D2:D5001, D16)</f>
        <v>700</v>
      </c>
    </row>
    <row r="37" spans="1:22" x14ac:dyDescent="0.3">
      <c r="A37">
        <v>36</v>
      </c>
      <c r="B37" t="s">
        <v>8</v>
      </c>
      <c r="D37" t="s">
        <v>9</v>
      </c>
      <c r="E37" t="s">
        <v>10</v>
      </c>
      <c r="F37" t="s">
        <v>11</v>
      </c>
      <c r="G37" t="s">
        <v>12</v>
      </c>
      <c r="H37" t="s">
        <v>12</v>
      </c>
      <c r="I37">
        <v>62</v>
      </c>
      <c r="J37">
        <f>(C37-$V$7)/$V$8</f>
        <v>-0.81084850110934203</v>
      </c>
      <c r="K37" t="str">
        <f t="shared" si="0"/>
        <v>NO</v>
      </c>
      <c r="L37">
        <f>(I37-$V$16)/$V$17</f>
        <v>1.4181164183280413</v>
      </c>
      <c r="M37" t="str">
        <f t="shared" si="1"/>
        <v>NO</v>
      </c>
      <c r="N37">
        <f>IF(ISBLANK(C37),$V$7,C37)</f>
        <v>657534.29237142205</v>
      </c>
      <c r="O37">
        <f>IF(ISBLANK(I37),$V$16,I37)</f>
        <v>62</v>
      </c>
      <c r="P37" t="str">
        <f>IF(ISBLANK(D37),$U$42,D37)</f>
        <v>ASALARIADO</v>
      </c>
      <c r="Q37" s="7" t="str">
        <f t="shared" si="2"/>
        <v>56+</v>
      </c>
      <c r="R37" s="7" t="str">
        <f t="shared" si="3"/>
        <v>3</v>
      </c>
      <c r="S37" s="8"/>
      <c r="T37" s="8"/>
      <c r="U37" s="3" t="s">
        <v>16</v>
      </c>
      <c r="V37" s="3">
        <f>COUNTIF(D2:D5001, D15)</f>
        <v>436</v>
      </c>
    </row>
    <row r="38" spans="1:22" x14ac:dyDescent="0.3">
      <c r="A38">
        <v>37</v>
      </c>
      <c r="B38" t="s">
        <v>8</v>
      </c>
      <c r="C38">
        <v>1552307.5</v>
      </c>
      <c r="D38" t="s">
        <v>9</v>
      </c>
      <c r="E38" t="s">
        <v>15</v>
      </c>
      <c r="F38" t="s">
        <v>11</v>
      </c>
      <c r="G38" t="s">
        <v>11</v>
      </c>
      <c r="H38" t="s">
        <v>12</v>
      </c>
      <c r="I38">
        <v>41</v>
      </c>
      <c r="J38">
        <f>(C38-$V$7)/$V$8</f>
        <v>1.1034033093875537</v>
      </c>
      <c r="K38" t="str">
        <f t="shared" si="0"/>
        <v>NO</v>
      </c>
      <c r="L38">
        <f>(I38-$V$16)/$V$17</f>
        <v>-6.3965513291846368E-2</v>
      </c>
      <c r="M38" t="str">
        <f t="shared" si="1"/>
        <v>NO</v>
      </c>
      <c r="N38">
        <f>IF(ISBLANK(C38),$V$7,C38)</f>
        <v>1552307.5</v>
      </c>
      <c r="O38">
        <f>IF(ISBLANK(I38),$V$16,I38)</f>
        <v>41</v>
      </c>
      <c r="P38" t="str">
        <f>IF(ISBLANK(D38),$U$42,D38)</f>
        <v>ASALARIADO</v>
      </c>
      <c r="Q38" s="7" t="str">
        <f t="shared" si="2"/>
        <v>36-45</v>
      </c>
      <c r="R38" s="7" t="str">
        <f t="shared" si="3"/>
        <v>4</v>
      </c>
      <c r="S38" s="8"/>
      <c r="T38" s="8"/>
      <c r="U38" s="3" t="s">
        <v>18</v>
      </c>
      <c r="V38" s="3">
        <f>COUNTIF(D2:D5001, D23)</f>
        <v>157</v>
      </c>
    </row>
    <row r="39" spans="1:22" x14ac:dyDescent="0.3">
      <c r="A39">
        <v>38</v>
      </c>
      <c r="B39" t="s">
        <v>8</v>
      </c>
      <c r="C39">
        <v>1531575</v>
      </c>
      <c r="D39" t="s">
        <v>16</v>
      </c>
      <c r="E39" t="s">
        <v>15</v>
      </c>
      <c r="F39" t="s">
        <v>11</v>
      </c>
      <c r="G39" t="s">
        <v>11</v>
      </c>
      <c r="H39" t="s">
        <v>12</v>
      </c>
      <c r="I39">
        <v>66</v>
      </c>
      <c r="J39">
        <f>(C39-$V$7)/$V$8</f>
        <v>1.0778367089162382</v>
      </c>
      <c r="K39" t="str">
        <f t="shared" si="0"/>
        <v>NO</v>
      </c>
      <c r="L39">
        <f>(I39-$V$16)/$V$17</f>
        <v>1.7004177386365913</v>
      </c>
      <c r="M39" t="str">
        <f t="shared" si="1"/>
        <v>NO</v>
      </c>
      <c r="N39">
        <f>IF(ISBLANK(C39),$V$7,C39)</f>
        <v>1531575</v>
      </c>
      <c r="O39">
        <f>IF(ISBLANK(I39),$V$16,I39)</f>
        <v>66</v>
      </c>
      <c r="P39" t="str">
        <f>IF(ISBLANK(D39),$U$42,D39)</f>
        <v>ASEGURADO VOLUNTARIO</v>
      </c>
      <c r="Q39" s="7" t="str">
        <f t="shared" si="2"/>
        <v>56+</v>
      </c>
      <c r="R39" s="7" t="str">
        <f t="shared" si="3"/>
        <v>4</v>
      </c>
      <c r="S39" s="8"/>
      <c r="T39" s="8"/>
      <c r="U39" s="3" t="s">
        <v>19</v>
      </c>
      <c r="V39" s="3">
        <f>COUNTIF(D2:D5001, D139)</f>
        <v>31</v>
      </c>
    </row>
    <row r="40" spans="1:22" x14ac:dyDescent="0.3">
      <c r="A40">
        <v>39</v>
      </c>
      <c r="B40" t="s">
        <v>8</v>
      </c>
      <c r="C40">
        <v>3220569.09</v>
      </c>
      <c r="D40" t="s">
        <v>9</v>
      </c>
      <c r="E40" t="s">
        <v>15</v>
      </c>
      <c r="F40" t="s">
        <v>11</v>
      </c>
      <c r="G40" t="s">
        <v>12</v>
      </c>
      <c r="H40" t="s">
        <v>12</v>
      </c>
      <c r="I40">
        <v>48</v>
      </c>
      <c r="J40">
        <f>(C40-$V$7)/$V$8</f>
        <v>3.1606456850379514</v>
      </c>
      <c r="K40" t="str">
        <f t="shared" si="0"/>
        <v>ATIPICO</v>
      </c>
      <c r="L40">
        <f>(I40-$V$16)/$V$17</f>
        <v>0.43006179724811616</v>
      </c>
      <c r="M40" t="str">
        <f t="shared" si="1"/>
        <v>NO</v>
      </c>
      <c r="N40">
        <f>IF(ISBLANK(C40),$V$7,C40)</f>
        <v>3220569.09</v>
      </c>
      <c r="O40">
        <f>IF(ISBLANK(I40),$V$16,I40)</f>
        <v>48</v>
      </c>
      <c r="P40" t="str">
        <f>IF(ISBLANK(D40),$U$42,D40)</f>
        <v>ASALARIADO</v>
      </c>
      <c r="Q40" s="7" t="str">
        <f t="shared" si="2"/>
        <v>46-55</v>
      </c>
      <c r="R40" s="7" t="str">
        <f t="shared" si="3"/>
        <v>4</v>
      </c>
      <c r="S40" s="8"/>
      <c r="T40" s="8"/>
    </row>
    <row r="41" spans="1:22" x14ac:dyDescent="0.3">
      <c r="A41">
        <v>40</v>
      </c>
      <c r="B41" t="s">
        <v>8</v>
      </c>
      <c r="C41">
        <v>658917</v>
      </c>
      <c r="D41" t="s">
        <v>9</v>
      </c>
      <c r="E41" t="s">
        <v>10</v>
      </c>
      <c r="F41" t="s">
        <v>11</v>
      </c>
      <c r="G41" t="s">
        <v>12</v>
      </c>
      <c r="H41" t="s">
        <v>11</v>
      </c>
      <c r="I41">
        <v>56</v>
      </c>
      <c r="J41">
        <f>(C41-$V$7)/$V$8</f>
        <v>1.7051071269018577E-3</v>
      </c>
      <c r="K41" t="str">
        <f t="shared" si="0"/>
        <v>NO</v>
      </c>
      <c r="L41">
        <f>(I41-$V$16)/$V$17</f>
        <v>0.99466443786521619</v>
      </c>
      <c r="M41" t="str">
        <f t="shared" si="1"/>
        <v>NO</v>
      </c>
      <c r="N41">
        <f>IF(ISBLANK(C41),$V$7,C41)</f>
        <v>658917</v>
      </c>
      <c r="O41">
        <f>IF(ISBLANK(I41),$V$16,I41)</f>
        <v>56</v>
      </c>
      <c r="P41" t="str">
        <f>IF(ISBLANK(D41),$U$42,D41)</f>
        <v>ASALARIADO</v>
      </c>
      <c r="Q41" s="7" t="str">
        <f t="shared" si="2"/>
        <v>56+</v>
      </c>
      <c r="R41" s="7" t="str">
        <f t="shared" si="3"/>
        <v>3</v>
      </c>
      <c r="U41" s="2" t="s">
        <v>40</v>
      </c>
      <c r="V41" s="2" t="s">
        <v>38</v>
      </c>
    </row>
    <row r="42" spans="1:22" x14ac:dyDescent="0.3">
      <c r="A42">
        <v>41</v>
      </c>
      <c r="B42" t="s">
        <v>8</v>
      </c>
      <c r="C42">
        <v>631707.6</v>
      </c>
      <c r="D42" t="s">
        <v>9</v>
      </c>
      <c r="E42" t="s">
        <v>15</v>
      </c>
      <c r="F42" t="s">
        <v>11</v>
      </c>
      <c r="G42" t="s">
        <v>12</v>
      </c>
      <c r="H42" t="s">
        <v>12</v>
      </c>
      <c r="I42">
        <v>25</v>
      </c>
      <c r="J42">
        <f>(C42-$V$7)/$V$8</f>
        <v>-3.1848581953730866E-2</v>
      </c>
      <c r="K42" t="str">
        <f t="shared" si="0"/>
        <v>NO</v>
      </c>
      <c r="L42">
        <f>(I42-$V$16)/$V$17</f>
        <v>-1.1931707945260464</v>
      </c>
      <c r="M42" t="str">
        <f t="shared" si="1"/>
        <v>NO</v>
      </c>
      <c r="N42">
        <f>IF(ISBLANK(C42),$V$7,C42)</f>
        <v>631707.6</v>
      </c>
      <c r="O42">
        <f>IF(ISBLANK(I42),$V$16,I42)</f>
        <v>25</v>
      </c>
      <c r="P42" t="str">
        <f>IF(ISBLANK(D42),$U$42,D42)</f>
        <v>ASALARIADO</v>
      </c>
      <c r="Q42" s="7" t="str">
        <f t="shared" si="2"/>
        <v>18-25</v>
      </c>
      <c r="R42" s="7" t="str">
        <f t="shared" si="3"/>
        <v>3</v>
      </c>
      <c r="U42" s="3" t="s">
        <v>9</v>
      </c>
      <c r="V42" s="3">
        <f>COUNTIF(D2:D5001, D2)</f>
        <v>3462</v>
      </c>
    </row>
    <row r="43" spans="1:22" x14ac:dyDescent="0.3">
      <c r="A43">
        <v>42</v>
      </c>
      <c r="B43" t="s">
        <v>14</v>
      </c>
      <c r="C43">
        <v>977376</v>
      </c>
      <c r="D43" t="s">
        <v>9</v>
      </c>
      <c r="E43" t="s">
        <v>15</v>
      </c>
      <c r="F43" t="s">
        <v>11</v>
      </c>
      <c r="G43" t="s">
        <v>12</v>
      </c>
      <c r="H43" t="s">
        <v>12</v>
      </c>
      <c r="I43">
        <v>33</v>
      </c>
      <c r="J43">
        <f>(C43-$V$7)/$V$8</f>
        <v>0.39441770905598544</v>
      </c>
      <c r="K43" t="str">
        <f t="shared" si="0"/>
        <v>NO</v>
      </c>
      <c r="L43">
        <f>(I43-$V$16)/$V$17</f>
        <v>-0.62856815390894638</v>
      </c>
      <c r="M43" t="str">
        <f t="shared" si="1"/>
        <v>NO</v>
      </c>
      <c r="N43">
        <f>IF(ISBLANK(C43),$V$7,C43)</f>
        <v>977376</v>
      </c>
      <c r="O43">
        <f>IF(ISBLANK(I43),$V$16,I43)</f>
        <v>33</v>
      </c>
      <c r="P43" t="str">
        <f>IF(ISBLANK(D43),$U$42,D43)</f>
        <v>ASALARIADO</v>
      </c>
      <c r="Q43" s="7" t="str">
        <f t="shared" si="2"/>
        <v>26-35</v>
      </c>
      <c r="R43" s="7" t="str">
        <f t="shared" si="3"/>
        <v>4</v>
      </c>
    </row>
    <row r="44" spans="1:22" x14ac:dyDescent="0.3">
      <c r="A44">
        <v>43</v>
      </c>
      <c r="B44" t="s">
        <v>14</v>
      </c>
      <c r="C44">
        <v>278030</v>
      </c>
      <c r="D44" t="s">
        <v>18</v>
      </c>
      <c r="E44" t="s">
        <v>15</v>
      </c>
      <c r="F44" t="s">
        <v>11</v>
      </c>
      <c r="G44" t="s">
        <v>11</v>
      </c>
      <c r="H44" t="s">
        <v>12</v>
      </c>
      <c r="I44">
        <v>23</v>
      </c>
      <c r="J44">
        <f>(C44-$V$7)/$V$8</f>
        <v>-0.46799154082766331</v>
      </c>
      <c r="K44" t="str">
        <f t="shared" si="0"/>
        <v>NO</v>
      </c>
      <c r="L44">
        <f>(I44-$V$16)/$V$17</f>
        <v>-1.3343214546803215</v>
      </c>
      <c r="M44" t="str">
        <f t="shared" si="1"/>
        <v>NO</v>
      </c>
      <c r="N44">
        <f>IF(ISBLANK(C44),$V$7,C44)</f>
        <v>278030</v>
      </c>
      <c r="O44">
        <f>IF(ISBLANK(I44),$V$16,I44)</f>
        <v>23</v>
      </c>
      <c r="P44" t="str">
        <f>IF(ISBLANK(D44),$U$42,D44)</f>
        <v>CONVENIOS ESPECIALES DE TRABAJADORES INDEPENDIENTES</v>
      </c>
      <c r="Q44" s="7" t="str">
        <f t="shared" si="2"/>
        <v>18-25</v>
      </c>
      <c r="R44" s="7" t="str">
        <f t="shared" si="3"/>
        <v>1</v>
      </c>
    </row>
    <row r="45" spans="1:22" x14ac:dyDescent="0.3">
      <c r="A45">
        <v>44</v>
      </c>
      <c r="B45" t="s">
        <v>8</v>
      </c>
      <c r="C45">
        <v>633750</v>
      </c>
      <c r="D45" t="s">
        <v>9</v>
      </c>
      <c r="E45" t="s">
        <v>15</v>
      </c>
      <c r="F45" t="s">
        <v>11</v>
      </c>
      <c r="G45" t="s">
        <v>12</v>
      </c>
      <c r="H45" t="s">
        <v>12</v>
      </c>
      <c r="I45">
        <v>43</v>
      </c>
      <c r="J45">
        <f>(C45-$V$7)/$V$8</f>
        <v>-2.9329965057427198E-2</v>
      </c>
      <c r="K45" t="str">
        <f t="shared" si="0"/>
        <v>NO</v>
      </c>
      <c r="L45">
        <f>(I45-$V$16)/$V$17</f>
        <v>7.7185146862428639E-2</v>
      </c>
      <c r="M45" t="str">
        <f t="shared" si="1"/>
        <v>NO</v>
      </c>
      <c r="N45">
        <f>IF(ISBLANK(C45),$V$7,C45)</f>
        <v>633750</v>
      </c>
      <c r="O45">
        <f>IF(ISBLANK(I45),$V$16,I45)</f>
        <v>43</v>
      </c>
      <c r="P45" t="str">
        <f>IF(ISBLANK(D45),$U$42,D45)</f>
        <v>ASALARIADO</v>
      </c>
      <c r="Q45" s="7" t="str">
        <f t="shared" si="2"/>
        <v>36-45</v>
      </c>
      <c r="R45" s="7" t="str">
        <f t="shared" si="3"/>
        <v>3</v>
      </c>
      <c r="U45" s="2" t="s">
        <v>1</v>
      </c>
      <c r="V45" s="2" t="s">
        <v>45</v>
      </c>
    </row>
    <row r="46" spans="1:22" x14ac:dyDescent="0.3">
      <c r="A46">
        <v>45</v>
      </c>
      <c r="B46" t="s">
        <v>14</v>
      </c>
      <c r="C46">
        <v>376776</v>
      </c>
      <c r="D46" t="s">
        <v>9</v>
      </c>
      <c r="E46" t="s">
        <v>15</v>
      </c>
      <c r="F46" t="s">
        <v>11</v>
      </c>
      <c r="G46" t="s">
        <v>12</v>
      </c>
      <c r="H46" t="s">
        <v>12</v>
      </c>
      <c r="I46">
        <v>27</v>
      </c>
      <c r="J46">
        <f>(C46-$V$7)/$V$8</f>
        <v>-0.34622139587936762</v>
      </c>
      <c r="K46" t="str">
        <f t="shared" si="0"/>
        <v>NO</v>
      </c>
      <c r="L46">
        <f>(I46-$V$16)/$V$17</f>
        <v>-1.0520201343717714</v>
      </c>
      <c r="M46" t="str">
        <f t="shared" si="1"/>
        <v>NO</v>
      </c>
      <c r="N46">
        <f>IF(ISBLANK(C46),$V$7,C46)</f>
        <v>376776</v>
      </c>
      <c r="O46">
        <f>IF(ISBLANK(I46),$V$16,I46)</f>
        <v>27</v>
      </c>
      <c r="P46" t="str">
        <f>IF(ISBLANK(D46),$U$42,D46)</f>
        <v>ASALARIADO</v>
      </c>
      <c r="Q46" s="7" t="str">
        <f t="shared" si="2"/>
        <v>26-35</v>
      </c>
      <c r="R46" s="7" t="str">
        <f t="shared" si="3"/>
        <v>2</v>
      </c>
      <c r="U46" s="3" t="s">
        <v>8</v>
      </c>
      <c r="V46" s="3">
        <f>COUNTIF($B$2:$B$5001,B2)</f>
        <v>3012</v>
      </c>
    </row>
    <row r="47" spans="1:22" x14ac:dyDescent="0.3">
      <c r="A47">
        <v>46</v>
      </c>
      <c r="B47" t="s">
        <v>14</v>
      </c>
      <c r="C47">
        <v>1878386.22</v>
      </c>
      <c r="D47" t="s">
        <v>9</v>
      </c>
      <c r="E47" t="s">
        <v>15</v>
      </c>
      <c r="F47" t="s">
        <v>11</v>
      </c>
      <c r="G47" t="s">
        <v>12</v>
      </c>
      <c r="H47" t="s">
        <v>12</v>
      </c>
      <c r="I47">
        <v>28</v>
      </c>
      <c r="J47">
        <f>(C47-$V$7)/$V$8</f>
        <v>1.5055122859431076</v>
      </c>
      <c r="K47" t="str">
        <f t="shared" si="0"/>
        <v>NO</v>
      </c>
      <c r="L47">
        <f>(I47-$V$16)/$V$17</f>
        <v>-0.98144480429463388</v>
      </c>
      <c r="M47" t="str">
        <f t="shared" si="1"/>
        <v>NO</v>
      </c>
      <c r="N47">
        <f>IF(ISBLANK(C47),$V$7,C47)</f>
        <v>1878386.22</v>
      </c>
      <c r="O47">
        <f>IF(ISBLANK(I47),$V$16,I47)</f>
        <v>28</v>
      </c>
      <c r="P47" t="str">
        <f>IF(ISBLANK(D47),$U$42,D47)</f>
        <v>ASALARIADO</v>
      </c>
      <c r="Q47" s="7" t="str">
        <f t="shared" si="2"/>
        <v>26-35</v>
      </c>
      <c r="R47" s="7" t="str">
        <f t="shared" si="3"/>
        <v>4</v>
      </c>
      <c r="U47" s="3" t="s">
        <v>14</v>
      </c>
      <c r="V47" s="3">
        <f>COUNTIF($B$2:$B$5001,B4)</f>
        <v>1988</v>
      </c>
    </row>
    <row r="48" spans="1:22" x14ac:dyDescent="0.3">
      <c r="A48">
        <v>47</v>
      </c>
      <c r="B48" t="s">
        <v>14</v>
      </c>
      <c r="C48">
        <v>2224883</v>
      </c>
      <c r="D48" t="s">
        <v>9</v>
      </c>
      <c r="E48" t="s">
        <v>15</v>
      </c>
      <c r="F48" t="s">
        <v>11</v>
      </c>
      <c r="G48" t="s">
        <v>12</v>
      </c>
      <c r="H48" t="s">
        <v>12</v>
      </c>
      <c r="I48">
        <v>49</v>
      </c>
      <c r="J48">
        <f>(C48-$V$7)/$V$8</f>
        <v>1.932800106459561</v>
      </c>
      <c r="K48" t="str">
        <f t="shared" si="0"/>
        <v>NO</v>
      </c>
      <c r="L48">
        <f>(I48-$V$16)/$V$17</f>
        <v>0.50063712732525367</v>
      </c>
      <c r="M48" t="str">
        <f t="shared" si="1"/>
        <v>NO</v>
      </c>
      <c r="N48">
        <f>IF(ISBLANK(C48),$V$7,C48)</f>
        <v>2224883</v>
      </c>
      <c r="O48">
        <f>IF(ISBLANK(I48),$V$16,I48)</f>
        <v>49</v>
      </c>
      <c r="P48" t="str">
        <f>IF(ISBLANK(D48),$U$42,D48)</f>
        <v>ASALARIADO</v>
      </c>
      <c r="Q48" s="7" t="str">
        <f t="shared" si="2"/>
        <v>46-55</v>
      </c>
      <c r="R48" s="7" t="str">
        <f t="shared" si="3"/>
        <v>4</v>
      </c>
    </row>
    <row r="49" spans="1:26" x14ac:dyDescent="0.3">
      <c r="A49">
        <v>48</v>
      </c>
      <c r="B49" t="s">
        <v>14</v>
      </c>
      <c r="C49">
        <v>349000</v>
      </c>
      <c r="D49" t="s">
        <v>9</v>
      </c>
      <c r="E49" t="s">
        <v>15</v>
      </c>
      <c r="F49" t="s">
        <v>11</v>
      </c>
      <c r="G49" t="s">
        <v>12</v>
      </c>
      <c r="H49" t="s">
        <v>12</v>
      </c>
      <c r="I49">
        <v>36</v>
      </c>
      <c r="J49">
        <f>(C49-$V$7)/$V$8</f>
        <v>-0.38047379644327767</v>
      </c>
      <c r="K49" t="str">
        <f t="shared" si="0"/>
        <v>NO</v>
      </c>
      <c r="L49">
        <f>(I49-$V$16)/$V$17</f>
        <v>-0.41684216367753391</v>
      </c>
      <c r="M49" t="str">
        <f t="shared" si="1"/>
        <v>NO</v>
      </c>
      <c r="N49">
        <f>IF(ISBLANK(C49),$V$7,C49)</f>
        <v>349000</v>
      </c>
      <c r="O49">
        <f>IF(ISBLANK(I49),$V$16,I49)</f>
        <v>36</v>
      </c>
      <c r="P49" t="str">
        <f>IF(ISBLANK(D49),$U$42,D49)</f>
        <v>ASALARIADO</v>
      </c>
      <c r="Q49" s="7" t="str">
        <f t="shared" si="2"/>
        <v>36-45</v>
      </c>
      <c r="R49" s="7" t="str">
        <f t="shared" si="3"/>
        <v>2</v>
      </c>
    </row>
    <row r="50" spans="1:26" x14ac:dyDescent="0.3">
      <c r="A50">
        <v>49</v>
      </c>
      <c r="B50" t="s">
        <v>8</v>
      </c>
      <c r="C50">
        <v>675069.69</v>
      </c>
      <c r="D50" t="s">
        <v>9</v>
      </c>
      <c r="E50" t="s">
        <v>15</v>
      </c>
      <c r="F50" t="s">
        <v>11</v>
      </c>
      <c r="G50" t="s">
        <v>12</v>
      </c>
      <c r="H50" t="s">
        <v>12</v>
      </c>
      <c r="I50">
        <v>39</v>
      </c>
      <c r="J50">
        <f>(C50-$V$7)/$V$8</f>
        <v>2.162404462922984E-2</v>
      </c>
      <c r="K50" t="str">
        <f t="shared" si="0"/>
        <v>NO</v>
      </c>
      <c r="L50">
        <f>(I50-$V$16)/$V$17</f>
        <v>-0.20511617344612137</v>
      </c>
      <c r="M50" t="str">
        <f t="shared" si="1"/>
        <v>NO</v>
      </c>
      <c r="N50">
        <f>IF(ISBLANK(C50),$V$7,C50)</f>
        <v>675069.69</v>
      </c>
      <c r="O50">
        <f>IF(ISBLANK(I50),$V$16,I50)</f>
        <v>39</v>
      </c>
      <c r="P50" t="str">
        <f>IF(ISBLANK(D50),$U$42,D50)</f>
        <v>ASALARIADO</v>
      </c>
      <c r="Q50" s="7" t="str">
        <f t="shared" si="2"/>
        <v>36-45</v>
      </c>
      <c r="R50" s="7" t="str">
        <f t="shared" si="3"/>
        <v>3</v>
      </c>
    </row>
    <row r="51" spans="1:26" x14ac:dyDescent="0.3">
      <c r="A51">
        <v>50</v>
      </c>
      <c r="B51" t="s">
        <v>8</v>
      </c>
      <c r="C51">
        <v>443282</v>
      </c>
      <c r="D51" t="s">
        <v>9</v>
      </c>
      <c r="E51" t="s">
        <v>15</v>
      </c>
      <c r="F51" t="s">
        <v>11</v>
      </c>
      <c r="G51" t="s">
        <v>11</v>
      </c>
      <c r="H51" t="s">
        <v>12</v>
      </c>
      <c r="J51">
        <f>(C51-$V$7)/$V$8</f>
        <v>-0.26420850158561038</v>
      </c>
      <c r="K51" t="str">
        <f t="shared" si="0"/>
        <v>NO</v>
      </c>
      <c r="L51">
        <f>(I51-$V$16)/$V$17</f>
        <v>-2.9575540464544843</v>
      </c>
      <c r="M51" t="str">
        <f t="shared" si="1"/>
        <v>ATIPICO</v>
      </c>
      <c r="N51">
        <f>IF(ISBLANK(C51),$V$7,C51)</f>
        <v>443282</v>
      </c>
      <c r="O51">
        <f>IF(ISBLANK(I51),$V$16,I51)</f>
        <v>41.906343806283772</v>
      </c>
      <c r="P51" t="str">
        <f>IF(ISBLANK(D51),$U$42,D51)</f>
        <v>ASALARIADO</v>
      </c>
      <c r="Q51" s="7" t="str">
        <f t="shared" si="2"/>
        <v>36-45</v>
      </c>
      <c r="R51" s="7" t="str">
        <f t="shared" si="3"/>
        <v>3</v>
      </c>
    </row>
    <row r="52" spans="1:26" x14ac:dyDescent="0.3">
      <c r="A52">
        <v>51</v>
      </c>
      <c r="B52" t="s">
        <v>8</v>
      </c>
      <c r="C52">
        <v>297044.99</v>
      </c>
      <c r="D52" t="s">
        <v>17</v>
      </c>
      <c r="E52" t="s">
        <v>15</v>
      </c>
      <c r="F52" t="s">
        <v>11</v>
      </c>
      <c r="G52" t="s">
        <v>12</v>
      </c>
      <c r="H52" t="s">
        <v>12</v>
      </c>
      <c r="I52">
        <v>66</v>
      </c>
      <c r="J52">
        <f>(C52-$V$7)/$V$8</f>
        <v>-0.44454291416440211</v>
      </c>
      <c r="K52" t="str">
        <f t="shared" si="0"/>
        <v>NO</v>
      </c>
      <c r="L52">
        <f>(I52-$V$16)/$V$17</f>
        <v>1.7004177386365913</v>
      </c>
      <c r="M52" t="str">
        <f t="shared" si="1"/>
        <v>NO</v>
      </c>
      <c r="N52">
        <f>IF(ISBLANK(C52),$V$7,C52)</f>
        <v>297044.99</v>
      </c>
      <c r="O52">
        <f>IF(ISBLANK(I52),$V$16,I52)</f>
        <v>66</v>
      </c>
      <c r="P52" t="str">
        <f>IF(ISBLANK(D52),$U$42,D52)</f>
        <v>TRABAJADOR INDEPENDIENTE</v>
      </c>
      <c r="Q52" s="7" t="str">
        <f t="shared" si="2"/>
        <v>56+</v>
      </c>
      <c r="R52" s="7" t="str">
        <f t="shared" si="3"/>
        <v>1</v>
      </c>
      <c r="W52" s="9" t="s">
        <v>109</v>
      </c>
      <c r="X52" s="9"/>
      <c r="Y52" s="9"/>
      <c r="Z52" s="9"/>
    </row>
    <row r="53" spans="1:26" x14ac:dyDescent="0.3">
      <c r="A53">
        <v>52</v>
      </c>
      <c r="B53" t="s">
        <v>8</v>
      </c>
      <c r="C53">
        <v>1505458.92</v>
      </c>
      <c r="D53" t="s">
        <v>9</v>
      </c>
      <c r="E53" t="s">
        <v>10</v>
      </c>
      <c r="F53" t="s">
        <v>11</v>
      </c>
      <c r="G53" t="s">
        <v>12</v>
      </c>
      <c r="H53" t="s">
        <v>12</v>
      </c>
      <c r="J53">
        <f>(C53-$V$7)/$V$8</f>
        <v>1.0456312641682859</v>
      </c>
      <c r="K53" t="str">
        <f t="shared" si="0"/>
        <v>NO</v>
      </c>
      <c r="L53">
        <f>(I53-$V$16)/$V$17</f>
        <v>-2.9575540464544843</v>
      </c>
      <c r="M53" t="str">
        <f t="shared" si="1"/>
        <v>ATIPICO</v>
      </c>
      <c r="N53">
        <f>IF(ISBLANK(C53),$V$7,C53)</f>
        <v>1505458.92</v>
      </c>
      <c r="O53">
        <f>IF(ISBLANK(I53),$V$16,I53)</f>
        <v>41.906343806283772</v>
      </c>
      <c r="P53" t="str">
        <f>IF(ISBLANK(D53),$U$42,D53)</f>
        <v>ASALARIADO</v>
      </c>
      <c r="Q53" s="7" t="str">
        <f t="shared" si="2"/>
        <v>36-45</v>
      </c>
      <c r="R53" s="7" t="str">
        <f t="shared" si="3"/>
        <v>4</v>
      </c>
      <c r="W53" s="9"/>
      <c r="X53" s="9"/>
      <c r="Y53" s="9"/>
      <c r="Z53" s="9"/>
    </row>
    <row r="54" spans="1:26" x14ac:dyDescent="0.3">
      <c r="A54">
        <v>53</v>
      </c>
      <c r="B54" t="s">
        <v>14</v>
      </c>
      <c r="C54">
        <v>743436</v>
      </c>
      <c r="D54" t="s">
        <v>9</v>
      </c>
      <c r="E54" t="s">
        <v>15</v>
      </c>
      <c r="F54" t="s">
        <v>11</v>
      </c>
      <c r="G54" t="s">
        <v>12</v>
      </c>
      <c r="H54" t="s">
        <v>12</v>
      </c>
      <c r="I54">
        <v>28</v>
      </c>
      <c r="J54">
        <f>(C54-$V$7)/$V$8</f>
        <v>0.10593100874200527</v>
      </c>
      <c r="K54" t="str">
        <f t="shared" si="0"/>
        <v>NO</v>
      </c>
      <c r="L54">
        <f>(I54-$V$16)/$V$17</f>
        <v>-0.98144480429463388</v>
      </c>
      <c r="M54" t="str">
        <f t="shared" si="1"/>
        <v>NO</v>
      </c>
      <c r="N54">
        <f>IF(ISBLANK(C54),$V$7,C54)</f>
        <v>743436</v>
      </c>
      <c r="O54">
        <f>IF(ISBLANK(I54),$V$16,I54)</f>
        <v>28</v>
      </c>
      <c r="P54" t="str">
        <f>IF(ISBLANK(D54),$U$42,D54)</f>
        <v>ASALARIADO</v>
      </c>
      <c r="Q54" s="7" t="str">
        <f t="shared" si="2"/>
        <v>26-35</v>
      </c>
      <c r="R54" s="7" t="str">
        <f t="shared" si="3"/>
        <v>4</v>
      </c>
      <c r="W54" s="9"/>
      <c r="X54" s="9"/>
      <c r="Y54" s="9"/>
      <c r="Z54" s="9"/>
    </row>
    <row r="55" spans="1:26" x14ac:dyDescent="0.3">
      <c r="A55">
        <v>54</v>
      </c>
      <c r="B55" t="s">
        <v>8</v>
      </c>
      <c r="C55">
        <v>379422</v>
      </c>
      <c r="D55" t="s">
        <v>17</v>
      </c>
      <c r="E55" t="s">
        <v>15</v>
      </c>
      <c r="F55" t="s">
        <v>11</v>
      </c>
      <c r="G55" t="s">
        <v>12</v>
      </c>
      <c r="H55" t="s">
        <v>12</v>
      </c>
      <c r="I55">
        <v>43</v>
      </c>
      <c r="J55">
        <f>(C55-$V$7)/$V$8</f>
        <v>-0.34295844038209999</v>
      </c>
      <c r="K55" t="str">
        <f t="shared" si="0"/>
        <v>NO</v>
      </c>
      <c r="L55">
        <f>(I55-$V$16)/$V$17</f>
        <v>7.7185146862428639E-2</v>
      </c>
      <c r="M55" t="str">
        <f t="shared" si="1"/>
        <v>NO</v>
      </c>
      <c r="N55">
        <f>IF(ISBLANK(C55),$V$7,C55)</f>
        <v>379422</v>
      </c>
      <c r="O55">
        <f>IF(ISBLANK(I55),$V$16,I55)</f>
        <v>43</v>
      </c>
      <c r="P55" t="str">
        <f>IF(ISBLANK(D55),$U$42,D55)</f>
        <v>TRABAJADOR INDEPENDIENTE</v>
      </c>
      <c r="Q55" s="7" t="str">
        <f t="shared" si="2"/>
        <v>36-45</v>
      </c>
      <c r="R55" s="7" t="str">
        <f t="shared" si="3"/>
        <v>2</v>
      </c>
      <c r="W55" s="9"/>
      <c r="X55" s="9"/>
      <c r="Y55" s="9"/>
      <c r="Z55" s="9"/>
    </row>
    <row r="56" spans="1:26" x14ac:dyDescent="0.3">
      <c r="A56">
        <v>55</v>
      </c>
      <c r="B56" t="s">
        <v>8</v>
      </c>
      <c r="C56">
        <v>300000</v>
      </c>
      <c r="D56" t="s">
        <v>16</v>
      </c>
      <c r="E56" t="s">
        <v>15</v>
      </c>
      <c r="F56" t="s">
        <v>11</v>
      </c>
      <c r="G56" t="s">
        <v>12</v>
      </c>
      <c r="H56" t="s">
        <v>12</v>
      </c>
      <c r="I56">
        <v>44</v>
      </c>
      <c r="J56">
        <f>(C56-$V$7)/$V$8</f>
        <v>-0.44089889824453027</v>
      </c>
      <c r="K56" t="str">
        <f t="shared" si="0"/>
        <v>NO</v>
      </c>
      <c r="L56">
        <f>(I56-$V$16)/$V$17</f>
        <v>0.14776047693956615</v>
      </c>
      <c r="M56" t="str">
        <f t="shared" si="1"/>
        <v>NO</v>
      </c>
      <c r="N56">
        <f>IF(ISBLANK(C56),$V$7,C56)</f>
        <v>300000</v>
      </c>
      <c r="O56">
        <f>IF(ISBLANK(I56),$V$16,I56)</f>
        <v>44</v>
      </c>
      <c r="P56" t="str">
        <f>IF(ISBLANK(D56),$U$42,D56)</f>
        <v>ASEGURADO VOLUNTARIO</v>
      </c>
      <c r="Q56" s="7" t="str">
        <f t="shared" si="2"/>
        <v>36-45</v>
      </c>
      <c r="R56" s="7" t="str">
        <f t="shared" si="3"/>
        <v>2</v>
      </c>
      <c r="W56" s="9"/>
      <c r="X56" s="9"/>
      <c r="Y56" s="9"/>
      <c r="Z56" s="9"/>
    </row>
    <row r="57" spans="1:26" x14ac:dyDescent="0.3">
      <c r="A57">
        <v>56</v>
      </c>
      <c r="B57" t="s">
        <v>14</v>
      </c>
      <c r="C57">
        <v>159787.22</v>
      </c>
      <c r="D57" t="s">
        <v>9</v>
      </c>
      <c r="E57" t="s">
        <v>15</v>
      </c>
      <c r="F57" t="s">
        <v>11</v>
      </c>
      <c r="G57" t="s">
        <v>11</v>
      </c>
      <c r="H57" t="s">
        <v>12</v>
      </c>
      <c r="I57">
        <v>44</v>
      </c>
      <c r="J57">
        <f>(C57-$V$7)/$V$8</f>
        <v>-0.61380443916976768</v>
      </c>
      <c r="K57" t="str">
        <f t="shared" si="0"/>
        <v>NO</v>
      </c>
      <c r="L57">
        <f>(I57-$V$16)/$V$17</f>
        <v>0.14776047693956615</v>
      </c>
      <c r="M57" t="str">
        <f t="shared" si="1"/>
        <v>NO</v>
      </c>
      <c r="N57">
        <f>IF(ISBLANK(C57),$V$7,C57)</f>
        <v>159787.22</v>
      </c>
      <c r="O57">
        <f>IF(ISBLANK(I57),$V$16,I57)</f>
        <v>44</v>
      </c>
      <c r="P57" t="str">
        <f>IF(ISBLANK(D57),$U$42,D57)</f>
        <v>ASALARIADO</v>
      </c>
      <c r="Q57" s="7" t="str">
        <f t="shared" si="2"/>
        <v>36-45</v>
      </c>
      <c r="R57" s="7" t="str">
        <f t="shared" si="3"/>
        <v>1</v>
      </c>
      <c r="W57" s="9"/>
      <c r="X57" s="9"/>
      <c r="Y57" s="9"/>
      <c r="Z57" s="9"/>
    </row>
    <row r="58" spans="1:26" x14ac:dyDescent="0.3">
      <c r="A58">
        <v>57</v>
      </c>
      <c r="B58" t="s">
        <v>14</v>
      </c>
      <c r="C58">
        <v>267741.03999999998</v>
      </c>
      <c r="D58" t="s">
        <v>9</v>
      </c>
      <c r="E58" t="s">
        <v>15</v>
      </c>
      <c r="F58" t="s">
        <v>11</v>
      </c>
      <c r="G58" t="s">
        <v>12</v>
      </c>
      <c r="H58" t="s">
        <v>12</v>
      </c>
      <c r="I58">
        <v>32</v>
      </c>
      <c r="J58">
        <f>(C58-$V$7)/$V$8</f>
        <v>-0.48067952971396977</v>
      </c>
      <c r="K58" t="str">
        <f t="shared" si="0"/>
        <v>NO</v>
      </c>
      <c r="L58">
        <f>(I58-$V$16)/$V$17</f>
        <v>-0.69914348398608395</v>
      </c>
      <c r="M58" t="str">
        <f t="shared" si="1"/>
        <v>NO</v>
      </c>
      <c r="N58">
        <f>IF(ISBLANK(C58),$V$7,C58)</f>
        <v>267741.03999999998</v>
      </c>
      <c r="O58">
        <f>IF(ISBLANK(I58),$V$16,I58)</f>
        <v>32</v>
      </c>
      <c r="P58" t="str">
        <f>IF(ISBLANK(D58),$U$42,D58)</f>
        <v>ASALARIADO</v>
      </c>
      <c r="Q58" s="7" t="str">
        <f t="shared" si="2"/>
        <v>26-35</v>
      </c>
      <c r="R58" s="7" t="str">
        <f t="shared" si="3"/>
        <v>1</v>
      </c>
      <c r="W58" s="9"/>
      <c r="X58" s="9"/>
      <c r="Y58" s="9"/>
      <c r="Z58" s="9"/>
    </row>
    <row r="59" spans="1:26" x14ac:dyDescent="0.3">
      <c r="A59">
        <v>58</v>
      </c>
      <c r="B59" t="s">
        <v>14</v>
      </c>
      <c r="C59">
        <v>376777</v>
      </c>
      <c r="D59" t="s">
        <v>9</v>
      </c>
      <c r="E59" t="s">
        <v>15</v>
      </c>
      <c r="F59" t="s">
        <v>11</v>
      </c>
      <c r="G59" t="s">
        <v>12</v>
      </c>
      <c r="H59" t="s">
        <v>12</v>
      </c>
      <c r="I59">
        <v>43</v>
      </c>
      <c r="J59">
        <f>(C59-$V$7)/$V$8</f>
        <v>-0.34622016271402473</v>
      </c>
      <c r="K59" t="str">
        <f t="shared" si="0"/>
        <v>NO</v>
      </c>
      <c r="L59">
        <f>(I59-$V$16)/$V$17</f>
        <v>7.7185146862428639E-2</v>
      </c>
      <c r="M59" t="str">
        <f t="shared" si="1"/>
        <v>NO</v>
      </c>
      <c r="N59">
        <f>IF(ISBLANK(C59),$V$7,C59)</f>
        <v>376777</v>
      </c>
      <c r="O59">
        <f>IF(ISBLANK(I59),$V$16,I59)</f>
        <v>43</v>
      </c>
      <c r="P59" t="str">
        <f>IF(ISBLANK(D59),$U$42,D59)</f>
        <v>ASALARIADO</v>
      </c>
      <c r="Q59" s="7" t="str">
        <f t="shared" si="2"/>
        <v>36-45</v>
      </c>
      <c r="R59" s="7" t="str">
        <f t="shared" si="3"/>
        <v>2</v>
      </c>
    </row>
    <row r="60" spans="1:26" x14ac:dyDescent="0.3">
      <c r="A60">
        <v>59</v>
      </c>
      <c r="B60" t="s">
        <v>8</v>
      </c>
      <c r="C60">
        <v>386161</v>
      </c>
      <c r="D60" t="s">
        <v>17</v>
      </c>
      <c r="E60" t="s">
        <v>15</v>
      </c>
      <c r="F60" t="s">
        <v>11</v>
      </c>
      <c r="G60" t="s">
        <v>12</v>
      </c>
      <c r="H60" t="s">
        <v>11</v>
      </c>
      <c r="I60">
        <v>45</v>
      </c>
      <c r="J60">
        <f>(C60-$V$7)/$V$8</f>
        <v>-0.33464813913641345</v>
      </c>
      <c r="K60" t="str">
        <f t="shared" si="0"/>
        <v>NO</v>
      </c>
      <c r="L60">
        <f>(I60-$V$16)/$V$17</f>
        <v>0.21833580701670366</v>
      </c>
      <c r="M60" t="str">
        <f t="shared" si="1"/>
        <v>NO</v>
      </c>
      <c r="N60">
        <f>IF(ISBLANK(C60),$V$7,C60)</f>
        <v>386161</v>
      </c>
      <c r="O60">
        <f>IF(ISBLANK(I60),$V$16,I60)</f>
        <v>45</v>
      </c>
      <c r="P60" t="str">
        <f>IF(ISBLANK(D60),$U$42,D60)</f>
        <v>TRABAJADOR INDEPENDIENTE</v>
      </c>
      <c r="Q60" s="7" t="str">
        <f t="shared" si="2"/>
        <v>36-45</v>
      </c>
      <c r="R60" s="7" t="str">
        <f t="shared" si="3"/>
        <v>2</v>
      </c>
    </row>
    <row r="61" spans="1:26" x14ac:dyDescent="0.3">
      <c r="A61">
        <v>60</v>
      </c>
      <c r="B61" t="s">
        <v>8</v>
      </c>
      <c r="C61">
        <v>278030</v>
      </c>
      <c r="D61" t="s">
        <v>18</v>
      </c>
      <c r="E61" t="s">
        <v>15</v>
      </c>
      <c r="F61" t="s">
        <v>11</v>
      </c>
      <c r="G61" t="s">
        <v>12</v>
      </c>
      <c r="H61" t="s">
        <v>12</v>
      </c>
      <c r="I61">
        <v>22</v>
      </c>
      <c r="J61">
        <f>(C61-$V$7)/$V$8</f>
        <v>-0.46799154082766331</v>
      </c>
      <c r="K61" t="str">
        <f t="shared" si="0"/>
        <v>NO</v>
      </c>
      <c r="L61">
        <f>(I61-$V$16)/$V$17</f>
        <v>-1.4048967847574589</v>
      </c>
      <c r="M61" t="str">
        <f t="shared" si="1"/>
        <v>NO</v>
      </c>
      <c r="N61">
        <f>IF(ISBLANK(C61),$V$7,C61)</f>
        <v>278030</v>
      </c>
      <c r="O61">
        <f>IF(ISBLANK(I61),$V$16,I61)</f>
        <v>22</v>
      </c>
      <c r="P61" t="str">
        <f>IF(ISBLANK(D61),$U$42,D61)</f>
        <v>CONVENIOS ESPECIALES DE TRABAJADORES INDEPENDIENTES</v>
      </c>
      <c r="Q61" s="7" t="str">
        <f t="shared" si="2"/>
        <v>18-25</v>
      </c>
      <c r="R61" s="7" t="str">
        <f t="shared" si="3"/>
        <v>1</v>
      </c>
    </row>
    <row r="62" spans="1:26" x14ac:dyDescent="0.3">
      <c r="A62">
        <v>61</v>
      </c>
      <c r="B62" t="s">
        <v>8</v>
      </c>
      <c r="C62">
        <v>1594012.66</v>
      </c>
      <c r="D62" t="s">
        <v>9</v>
      </c>
      <c r="E62" t="s">
        <v>15</v>
      </c>
      <c r="F62" t="s">
        <v>11</v>
      </c>
      <c r="G62" t="s">
        <v>12</v>
      </c>
      <c r="H62" t="s">
        <v>12</v>
      </c>
      <c r="I62">
        <v>32</v>
      </c>
      <c r="J62">
        <f>(C62-$V$7)/$V$8</f>
        <v>1.1548326673189317</v>
      </c>
      <c r="K62" t="str">
        <f t="shared" si="0"/>
        <v>NO</v>
      </c>
      <c r="L62">
        <f>(I62-$V$16)/$V$17</f>
        <v>-0.69914348398608395</v>
      </c>
      <c r="M62" t="str">
        <f t="shared" si="1"/>
        <v>NO</v>
      </c>
      <c r="N62">
        <f>IF(ISBLANK(C62),$V$7,C62)</f>
        <v>1594012.66</v>
      </c>
      <c r="O62">
        <f>IF(ISBLANK(I62),$V$16,I62)</f>
        <v>32</v>
      </c>
      <c r="P62" t="str">
        <f>IF(ISBLANK(D62),$U$42,D62)</f>
        <v>ASALARIADO</v>
      </c>
      <c r="Q62" s="7" t="str">
        <f t="shared" si="2"/>
        <v>26-35</v>
      </c>
      <c r="R62" s="7" t="str">
        <f t="shared" si="3"/>
        <v>4</v>
      </c>
    </row>
    <row r="63" spans="1:26" x14ac:dyDescent="0.3">
      <c r="A63">
        <v>62</v>
      </c>
      <c r="B63" t="s">
        <v>8</v>
      </c>
      <c r="C63">
        <v>1401725.03</v>
      </c>
      <c r="D63" t="s">
        <v>13</v>
      </c>
      <c r="E63" t="s">
        <v>10</v>
      </c>
      <c r="F63" t="s">
        <v>11</v>
      </c>
      <c r="G63" t="s">
        <v>12</v>
      </c>
      <c r="H63" t="s">
        <v>12</v>
      </c>
      <c r="I63">
        <v>85</v>
      </c>
      <c r="J63">
        <f>(C63-$V$7)/$V$8</f>
        <v>0.91771022613787911</v>
      </c>
      <c r="K63" t="str">
        <f t="shared" si="0"/>
        <v>NO</v>
      </c>
      <c r="L63">
        <f>(I63-$V$16)/$V$17</f>
        <v>3.0413490101022038</v>
      </c>
      <c r="M63" t="str">
        <f t="shared" si="1"/>
        <v>ATIPICO</v>
      </c>
      <c r="N63">
        <f>IF(ISBLANK(C63),$V$7,C63)</f>
        <v>1401725.03</v>
      </c>
      <c r="O63">
        <f>IF(ISBLANK(I63),$V$16,I63)</f>
        <v>85</v>
      </c>
      <c r="P63" t="str">
        <f>IF(ISBLANK(D63),$U$42,D63)</f>
        <v>PENSIONADOS EN SU PROPIO SISTEMA</v>
      </c>
      <c r="Q63" s="7" t="str">
        <f t="shared" si="2"/>
        <v>56+</v>
      </c>
      <c r="R63" s="7" t="str">
        <f t="shared" si="3"/>
        <v>4</v>
      </c>
    </row>
    <row r="64" spans="1:26" x14ac:dyDescent="0.3">
      <c r="A64">
        <v>63</v>
      </c>
      <c r="B64" t="s">
        <v>8</v>
      </c>
      <c r="C64">
        <v>366358.49</v>
      </c>
      <c r="D64" t="s">
        <v>9</v>
      </c>
      <c r="E64" t="s">
        <v>15</v>
      </c>
      <c r="F64" t="s">
        <v>11</v>
      </c>
      <c r="G64" t="s">
        <v>12</v>
      </c>
      <c r="H64" t="s">
        <v>12</v>
      </c>
      <c r="I64">
        <v>51</v>
      </c>
      <c r="J64">
        <f>(C64-$V$7)/$V$8</f>
        <v>-0.35906790817050166</v>
      </c>
      <c r="K64" t="str">
        <f t="shared" si="0"/>
        <v>NO</v>
      </c>
      <c r="L64">
        <f>(I64-$V$16)/$V$17</f>
        <v>0.64178778747952869</v>
      </c>
      <c r="M64" t="str">
        <f t="shared" si="1"/>
        <v>NO</v>
      </c>
      <c r="N64">
        <f>IF(ISBLANK(C64),$V$7,C64)</f>
        <v>366358.49</v>
      </c>
      <c r="O64">
        <f>IF(ISBLANK(I64),$V$16,I64)</f>
        <v>51</v>
      </c>
      <c r="P64" t="str">
        <f>IF(ISBLANK(D64),$U$42,D64)</f>
        <v>ASALARIADO</v>
      </c>
      <c r="Q64" s="7" t="str">
        <f t="shared" si="2"/>
        <v>46-55</v>
      </c>
      <c r="R64" s="7" t="str">
        <f t="shared" si="3"/>
        <v>2</v>
      </c>
    </row>
    <row r="65" spans="1:26" x14ac:dyDescent="0.3">
      <c r="A65">
        <v>64</v>
      </c>
      <c r="B65" t="s">
        <v>14</v>
      </c>
      <c r="C65">
        <v>411794</v>
      </c>
      <c r="D65" t="s">
        <v>17</v>
      </c>
      <c r="E65" t="s">
        <v>15</v>
      </c>
      <c r="F65" t="s">
        <v>11</v>
      </c>
      <c r="G65" t="s">
        <v>12</v>
      </c>
      <c r="H65" t="s">
        <v>12</v>
      </c>
      <c r="I65">
        <v>53</v>
      </c>
      <c r="J65">
        <f>(C65-$V$7)/$V$8</f>
        <v>-0.30303841190230102</v>
      </c>
      <c r="K65" t="str">
        <f t="shared" si="0"/>
        <v>NO</v>
      </c>
      <c r="L65">
        <f>(I65-$V$16)/$V$17</f>
        <v>0.78293844763380371</v>
      </c>
      <c r="M65" t="str">
        <f t="shared" si="1"/>
        <v>NO</v>
      </c>
      <c r="N65">
        <f>IF(ISBLANK(C65),$V$7,C65)</f>
        <v>411794</v>
      </c>
      <c r="O65">
        <f>IF(ISBLANK(I65),$V$16,I65)</f>
        <v>53</v>
      </c>
      <c r="P65" t="str">
        <f>IF(ISBLANK(D65),$U$42,D65)</f>
        <v>TRABAJADOR INDEPENDIENTE</v>
      </c>
      <c r="Q65" s="7" t="str">
        <f t="shared" si="2"/>
        <v>46-55</v>
      </c>
      <c r="R65" s="7" t="str">
        <f t="shared" si="3"/>
        <v>3</v>
      </c>
    </row>
    <row r="66" spans="1:26" x14ac:dyDescent="0.3">
      <c r="A66">
        <v>65</v>
      </c>
      <c r="B66" t="s">
        <v>8</v>
      </c>
      <c r="C66">
        <v>340510.83</v>
      </c>
      <c r="D66" t="s">
        <v>9</v>
      </c>
      <c r="E66" t="s">
        <v>15</v>
      </c>
      <c r="F66" t="s">
        <v>11</v>
      </c>
      <c r="G66" t="s">
        <v>12</v>
      </c>
      <c r="H66" t="s">
        <v>12</v>
      </c>
      <c r="I66">
        <v>40</v>
      </c>
      <c r="J66">
        <f>(C66-$V$7)/$V$8</f>
        <v>-0.39094234667711725</v>
      </c>
      <c r="K66" t="str">
        <f t="shared" ref="K66:K129" si="4">IF(ABS(J66)&gt;1.96,"ATIPICO","NO")</f>
        <v>NO</v>
      </c>
      <c r="L66">
        <f>(I66-$V$16)/$V$17</f>
        <v>-0.13454084336898386</v>
      </c>
      <c r="M66" t="str">
        <f t="shared" ref="M66:M129" si="5">IF(ABS(L66)&gt;1.96,"ATIPICO","NO")</f>
        <v>NO</v>
      </c>
      <c r="N66">
        <f>IF(ISBLANK(C66),$V$7,C66)</f>
        <v>340510.83</v>
      </c>
      <c r="O66">
        <f>IF(ISBLANK(I66),$V$16,I66)</f>
        <v>40</v>
      </c>
      <c r="P66" t="str">
        <f>IF(ISBLANK(D66),$U$42,D66)</f>
        <v>ASALARIADO</v>
      </c>
      <c r="Q66" s="7" t="str">
        <f t="shared" ref="Q66:Q129" si="6">IF(O66&lt;26,"18-25",IF(O66&lt;36,"26-35",
 IF(O66&lt;46,"36-45",IF(O66&lt;56,"46-55","56+"))))</f>
        <v>36-45</v>
      </c>
      <c r="R66" s="7" t="str">
        <f t="shared" ref="R66:R129" si="7">IF(N66&lt;300000,"1",
 IF(N66&lt;=408495,"2",
 IF(N66&lt;=700000,"3",
 "4")))</f>
        <v>2</v>
      </c>
    </row>
    <row r="67" spans="1:26" x14ac:dyDescent="0.3">
      <c r="A67">
        <v>66</v>
      </c>
      <c r="B67" t="s">
        <v>8</v>
      </c>
      <c r="C67">
        <v>3217736</v>
      </c>
      <c r="D67" t="s">
        <v>9</v>
      </c>
      <c r="E67" t="s">
        <v>15</v>
      </c>
      <c r="F67" t="s">
        <v>11</v>
      </c>
      <c r="G67" t="s">
        <v>12</v>
      </c>
      <c r="H67" t="s">
        <v>12</v>
      </c>
      <c r="I67">
        <v>32</v>
      </c>
      <c r="J67">
        <f>(C67-$V$7)/$V$8</f>
        <v>3.157152016636684</v>
      </c>
      <c r="K67" t="str">
        <f t="shared" si="4"/>
        <v>ATIPICO</v>
      </c>
      <c r="L67">
        <f>(I67-$V$16)/$V$17</f>
        <v>-0.69914348398608395</v>
      </c>
      <c r="M67" t="str">
        <f t="shared" si="5"/>
        <v>NO</v>
      </c>
      <c r="N67">
        <f>IF(ISBLANK(C67),$V$7,C67)</f>
        <v>3217736</v>
      </c>
      <c r="O67">
        <f>IF(ISBLANK(I67),$V$16,I67)</f>
        <v>32</v>
      </c>
      <c r="P67" t="str">
        <f>IF(ISBLANK(D67),$U$42,D67)</f>
        <v>ASALARIADO</v>
      </c>
      <c r="Q67" s="7" t="str">
        <f t="shared" si="6"/>
        <v>26-35</v>
      </c>
      <c r="R67" s="7" t="str">
        <f t="shared" si="7"/>
        <v>4</v>
      </c>
    </row>
    <row r="68" spans="1:26" x14ac:dyDescent="0.3">
      <c r="A68">
        <v>67</v>
      </c>
      <c r="B68" t="s">
        <v>8</v>
      </c>
      <c r="C68">
        <v>133603.53</v>
      </c>
      <c r="D68" t="s">
        <v>13</v>
      </c>
      <c r="E68" t="s">
        <v>10</v>
      </c>
      <c r="F68" t="s">
        <v>11</v>
      </c>
      <c r="G68" t="s">
        <v>12</v>
      </c>
      <c r="H68" t="s">
        <v>12</v>
      </c>
      <c r="I68">
        <v>72</v>
      </c>
      <c r="J68">
        <f>(C68-$V$7)/$V$8</f>
        <v>-0.64609325822655206</v>
      </c>
      <c r="K68" t="str">
        <f t="shared" si="4"/>
        <v>NO</v>
      </c>
      <c r="L68">
        <f>(I68-$V$16)/$V$17</f>
        <v>2.1238697190994165</v>
      </c>
      <c r="M68" t="str">
        <f t="shared" si="5"/>
        <v>ATIPICO</v>
      </c>
      <c r="N68">
        <f>IF(ISBLANK(C68),$V$7,C68)</f>
        <v>133603.53</v>
      </c>
      <c r="O68">
        <f>IF(ISBLANK(I68),$V$16,I68)</f>
        <v>72</v>
      </c>
      <c r="P68" t="str">
        <f>IF(ISBLANK(D68),$U$42,D68)</f>
        <v>PENSIONADOS EN SU PROPIO SISTEMA</v>
      </c>
      <c r="Q68" s="7" t="str">
        <f t="shared" si="6"/>
        <v>56+</v>
      </c>
      <c r="R68" s="7" t="str">
        <f t="shared" si="7"/>
        <v>1</v>
      </c>
      <c r="U68" s="2" t="s">
        <v>46</v>
      </c>
      <c r="V68" s="2" t="s">
        <v>47</v>
      </c>
      <c r="X68" s="8"/>
      <c r="Y68" s="8"/>
    </row>
    <row r="69" spans="1:26" x14ac:dyDescent="0.3">
      <c r="A69">
        <v>68</v>
      </c>
      <c r="B69" t="s">
        <v>8</v>
      </c>
      <c r="C69">
        <v>140435.81</v>
      </c>
      <c r="D69" t="s">
        <v>13</v>
      </c>
      <c r="E69" t="s">
        <v>10</v>
      </c>
      <c r="F69" t="s">
        <v>11</v>
      </c>
      <c r="G69" t="s">
        <v>12</v>
      </c>
      <c r="H69" t="s">
        <v>12</v>
      </c>
      <c r="I69">
        <v>74</v>
      </c>
      <c r="J69">
        <f>(C69-$V$7)/$V$8</f>
        <v>-0.63766792731768152</v>
      </c>
      <c r="K69" t="str">
        <f t="shared" si="4"/>
        <v>NO</v>
      </c>
      <c r="L69">
        <f>(I69-$V$16)/$V$17</f>
        <v>2.2650203792536914</v>
      </c>
      <c r="M69" t="str">
        <f t="shared" si="5"/>
        <v>ATIPICO</v>
      </c>
      <c r="N69">
        <f>IF(ISBLANK(C69),$V$7,C69)</f>
        <v>140435.81</v>
      </c>
      <c r="O69">
        <f>IF(ISBLANK(I69),$V$16,I69)</f>
        <v>74</v>
      </c>
      <c r="P69" t="str">
        <f>IF(ISBLANK(D69),$U$42,D69)</f>
        <v>PENSIONADOS EN SU PROPIO SISTEMA</v>
      </c>
      <c r="Q69" s="7" t="str">
        <f t="shared" si="6"/>
        <v>56+</v>
      </c>
      <c r="R69" s="7" t="str">
        <f t="shared" si="7"/>
        <v>1</v>
      </c>
      <c r="U69" s="3" t="s">
        <v>10</v>
      </c>
      <c r="V69" s="3">
        <f>COUNTIF($E$2:$E$5001,E2)</f>
        <v>1094</v>
      </c>
      <c r="X69" s="8"/>
      <c r="Y69" s="8"/>
    </row>
    <row r="70" spans="1:26" x14ac:dyDescent="0.3">
      <c r="A70">
        <v>69</v>
      </c>
      <c r="B70" t="s">
        <v>8</v>
      </c>
      <c r="C70">
        <v>1866932.5</v>
      </c>
      <c r="D70" t="s">
        <v>9</v>
      </c>
      <c r="E70" t="s">
        <v>10</v>
      </c>
      <c r="F70" t="s">
        <v>11</v>
      </c>
      <c r="G70" t="s">
        <v>12</v>
      </c>
      <c r="H70" t="s">
        <v>12</v>
      </c>
      <c r="I70">
        <v>57</v>
      </c>
      <c r="J70">
        <f>(C70-$V$7)/$V$8</f>
        <v>1.4913879553920251</v>
      </c>
      <c r="K70" t="str">
        <f t="shared" si="4"/>
        <v>NO</v>
      </c>
      <c r="L70">
        <f>(I70-$V$16)/$V$17</f>
        <v>1.0652397679423538</v>
      </c>
      <c r="M70" t="str">
        <f t="shared" si="5"/>
        <v>NO</v>
      </c>
      <c r="N70">
        <f>IF(ISBLANK(C70),$V$7,C70)</f>
        <v>1866932.5</v>
      </c>
      <c r="O70">
        <f>IF(ISBLANK(I70),$V$16,I70)</f>
        <v>57</v>
      </c>
      <c r="P70" t="str">
        <f>IF(ISBLANK(D70),$U$42,D70)</f>
        <v>ASALARIADO</v>
      </c>
      <c r="Q70" s="7" t="str">
        <f t="shared" si="6"/>
        <v>56+</v>
      </c>
      <c r="R70" s="7" t="str">
        <f t="shared" si="7"/>
        <v>4</v>
      </c>
      <c r="U70" s="3" t="s">
        <v>15</v>
      </c>
      <c r="V70" s="3">
        <f>COUNTIF($E$2:$E$5001,E4)</f>
        <v>3906</v>
      </c>
    </row>
    <row r="71" spans="1:26" x14ac:dyDescent="0.3">
      <c r="A71">
        <v>70</v>
      </c>
      <c r="B71" t="s">
        <v>8</v>
      </c>
      <c r="C71">
        <v>299647</v>
      </c>
      <c r="D71" t="s">
        <v>16</v>
      </c>
      <c r="E71" t="s">
        <v>15</v>
      </c>
      <c r="F71" t="s">
        <v>11</v>
      </c>
      <c r="G71" t="s">
        <v>12</v>
      </c>
      <c r="H71" t="s">
        <v>12</v>
      </c>
      <c r="J71">
        <f>(C71-$V$7)/$V$8</f>
        <v>-0.44133420561056785</v>
      </c>
      <c r="K71" t="str">
        <f t="shared" si="4"/>
        <v>NO</v>
      </c>
      <c r="L71">
        <f>(I71-$V$16)/$V$17</f>
        <v>-2.9575540464544843</v>
      </c>
      <c r="M71" t="str">
        <f t="shared" si="5"/>
        <v>ATIPICO</v>
      </c>
      <c r="N71">
        <f>IF(ISBLANK(C71),$V$7,C71)</f>
        <v>299647</v>
      </c>
      <c r="O71">
        <f>IF(ISBLANK(I71),$V$16,I71)</f>
        <v>41.906343806283772</v>
      </c>
      <c r="P71" t="str">
        <f>IF(ISBLANK(D71),$U$42,D71)</f>
        <v>ASEGURADO VOLUNTARIO</v>
      </c>
      <c r="Q71" s="7" t="str">
        <f t="shared" si="6"/>
        <v>36-45</v>
      </c>
      <c r="R71" s="7" t="str">
        <f t="shared" si="7"/>
        <v>1</v>
      </c>
    </row>
    <row r="72" spans="1:26" x14ac:dyDescent="0.3">
      <c r="A72">
        <v>71</v>
      </c>
      <c r="B72" t="s">
        <v>14</v>
      </c>
      <c r="C72">
        <v>544163.5</v>
      </c>
      <c r="D72" t="s">
        <v>9</v>
      </c>
      <c r="E72" t="s">
        <v>15</v>
      </c>
      <c r="F72" t="s">
        <v>11</v>
      </c>
      <c r="G72" t="s">
        <v>12</v>
      </c>
      <c r="H72" t="s">
        <v>12</v>
      </c>
      <c r="I72">
        <v>24</v>
      </c>
      <c r="J72">
        <f>(C72-$V$7)/$V$8</f>
        <v>-0.13980493204758873</v>
      </c>
      <c r="K72" t="str">
        <f t="shared" si="4"/>
        <v>NO</v>
      </c>
      <c r="L72">
        <f>(I72-$V$16)/$V$17</f>
        <v>-1.263746124603184</v>
      </c>
      <c r="M72" t="str">
        <f t="shared" si="5"/>
        <v>NO</v>
      </c>
      <c r="N72">
        <f>IF(ISBLANK(C72),$V$7,C72)</f>
        <v>544163.5</v>
      </c>
      <c r="O72">
        <f>IF(ISBLANK(I72),$V$16,I72)</f>
        <v>24</v>
      </c>
      <c r="P72" t="str">
        <f>IF(ISBLANK(D72),$U$42,D72)</f>
        <v>ASALARIADO</v>
      </c>
      <c r="Q72" s="7" t="str">
        <f t="shared" si="6"/>
        <v>18-25</v>
      </c>
      <c r="R72" s="7" t="str">
        <f t="shared" si="7"/>
        <v>3</v>
      </c>
    </row>
    <row r="73" spans="1:26" x14ac:dyDescent="0.3">
      <c r="A73">
        <v>72</v>
      </c>
      <c r="B73" t="s">
        <v>14</v>
      </c>
      <c r="C73">
        <v>2128928</v>
      </c>
      <c r="E73" t="s">
        <v>10</v>
      </c>
      <c r="F73" t="s">
        <v>11</v>
      </c>
      <c r="G73" t="s">
        <v>12</v>
      </c>
      <c r="H73" t="s">
        <v>11</v>
      </c>
      <c r="I73">
        <v>42</v>
      </c>
      <c r="J73">
        <f>(C73-$V$7)/$V$8</f>
        <v>1.814471725983251</v>
      </c>
      <c r="K73" t="str">
        <f t="shared" si="4"/>
        <v>NO</v>
      </c>
      <c r="L73">
        <f>(I73-$V$16)/$V$17</f>
        <v>6.6098167852911317E-3</v>
      </c>
      <c r="M73" t="str">
        <f t="shared" si="5"/>
        <v>NO</v>
      </c>
      <c r="N73">
        <f>IF(ISBLANK(C73),$V$7,C73)</f>
        <v>2128928</v>
      </c>
      <c r="O73">
        <f>IF(ISBLANK(I73),$V$16,I73)</f>
        <v>42</v>
      </c>
      <c r="P73" t="str">
        <f>IF(ISBLANK(D73),$U$42,D73)</f>
        <v>ASALARIADO</v>
      </c>
      <c r="Q73" s="7" t="str">
        <f t="shared" si="6"/>
        <v>36-45</v>
      </c>
      <c r="R73" s="7" t="str">
        <f t="shared" si="7"/>
        <v>4</v>
      </c>
    </row>
    <row r="74" spans="1:26" x14ac:dyDescent="0.3">
      <c r="A74">
        <v>73</v>
      </c>
      <c r="B74" t="s">
        <v>8</v>
      </c>
      <c r="C74">
        <v>278030</v>
      </c>
      <c r="D74" t="s">
        <v>18</v>
      </c>
      <c r="E74" t="s">
        <v>15</v>
      </c>
      <c r="F74" t="s">
        <v>11</v>
      </c>
      <c r="G74" t="s">
        <v>12</v>
      </c>
      <c r="H74" t="s">
        <v>12</v>
      </c>
      <c r="I74">
        <v>57</v>
      </c>
      <c r="J74">
        <f>(C74-$V$7)/$V$8</f>
        <v>-0.46799154082766331</v>
      </c>
      <c r="K74" t="str">
        <f t="shared" si="4"/>
        <v>NO</v>
      </c>
      <c r="L74">
        <f>(I74-$V$16)/$V$17</f>
        <v>1.0652397679423538</v>
      </c>
      <c r="M74" t="str">
        <f t="shared" si="5"/>
        <v>NO</v>
      </c>
      <c r="N74">
        <f>IF(ISBLANK(C74),$V$7,C74)</f>
        <v>278030</v>
      </c>
      <c r="O74">
        <f>IF(ISBLANK(I74),$V$16,I74)</f>
        <v>57</v>
      </c>
      <c r="P74" t="str">
        <f>IF(ISBLANK(D74),$U$42,D74)</f>
        <v>CONVENIOS ESPECIALES DE TRABAJADORES INDEPENDIENTES</v>
      </c>
      <c r="Q74" s="7" t="str">
        <f t="shared" si="6"/>
        <v>56+</v>
      </c>
      <c r="R74" s="7" t="str">
        <f t="shared" si="7"/>
        <v>1</v>
      </c>
    </row>
    <row r="75" spans="1:26" x14ac:dyDescent="0.3">
      <c r="A75">
        <v>74</v>
      </c>
      <c r="B75" t="s">
        <v>14</v>
      </c>
      <c r="C75">
        <v>508972.79999999999</v>
      </c>
      <c r="D75" t="s">
        <v>9</v>
      </c>
      <c r="E75" t="s">
        <v>10</v>
      </c>
      <c r="F75" t="s">
        <v>11</v>
      </c>
      <c r="G75" t="s">
        <v>12</v>
      </c>
      <c r="H75" t="s">
        <v>12</v>
      </c>
      <c r="I75">
        <v>46</v>
      </c>
      <c r="J75">
        <f>(C75-$V$7)/$V$8</f>
        <v>-0.18320088367937118</v>
      </c>
      <c r="K75" t="str">
        <f t="shared" si="4"/>
        <v>NO</v>
      </c>
      <c r="L75">
        <f>(I75-$V$16)/$V$17</f>
        <v>0.28891113709384114</v>
      </c>
      <c r="M75" t="str">
        <f t="shared" si="5"/>
        <v>NO</v>
      </c>
      <c r="N75">
        <f>IF(ISBLANK(C75),$V$7,C75)</f>
        <v>508972.79999999999</v>
      </c>
      <c r="O75">
        <f>IF(ISBLANK(I75),$V$16,I75)</f>
        <v>46</v>
      </c>
      <c r="P75" t="str">
        <f>IF(ISBLANK(D75),$U$42,D75)</f>
        <v>ASALARIADO</v>
      </c>
      <c r="Q75" s="7" t="str">
        <f t="shared" si="6"/>
        <v>46-55</v>
      </c>
      <c r="R75" s="7" t="str">
        <f t="shared" si="7"/>
        <v>3</v>
      </c>
    </row>
    <row r="76" spans="1:26" x14ac:dyDescent="0.3">
      <c r="A76">
        <v>75</v>
      </c>
      <c r="B76" t="s">
        <v>8</v>
      </c>
      <c r="C76">
        <v>476424.06</v>
      </c>
      <c r="D76" t="s">
        <v>9</v>
      </c>
      <c r="E76" t="s">
        <v>15</v>
      </c>
      <c r="F76" t="s">
        <v>11</v>
      </c>
      <c r="G76" t="s">
        <v>12</v>
      </c>
      <c r="H76" t="s">
        <v>12</v>
      </c>
      <c r="I76">
        <v>24</v>
      </c>
      <c r="J76">
        <f>(C76-$V$7)/$V$8</f>
        <v>-0.22333886180187121</v>
      </c>
      <c r="K76" t="str">
        <f t="shared" si="4"/>
        <v>NO</v>
      </c>
      <c r="L76">
        <f>(I76-$V$16)/$V$17</f>
        <v>-1.263746124603184</v>
      </c>
      <c r="M76" t="str">
        <f t="shared" si="5"/>
        <v>NO</v>
      </c>
      <c r="N76">
        <f>IF(ISBLANK(C76),$V$7,C76)</f>
        <v>476424.06</v>
      </c>
      <c r="O76">
        <f>IF(ISBLANK(I76),$V$16,I76)</f>
        <v>24</v>
      </c>
      <c r="P76" t="str">
        <f>IF(ISBLANK(D76),$U$42,D76)</f>
        <v>ASALARIADO</v>
      </c>
      <c r="Q76" s="7" t="str">
        <f t="shared" si="6"/>
        <v>18-25</v>
      </c>
      <c r="R76" s="7" t="str">
        <f t="shared" si="7"/>
        <v>3</v>
      </c>
    </row>
    <row r="77" spans="1:26" x14ac:dyDescent="0.3">
      <c r="A77">
        <v>76</v>
      </c>
      <c r="B77" t="s">
        <v>14</v>
      </c>
      <c r="C77">
        <v>278035</v>
      </c>
      <c r="D77" t="s">
        <v>17</v>
      </c>
      <c r="E77" t="s">
        <v>15</v>
      </c>
      <c r="F77" t="s">
        <v>11</v>
      </c>
      <c r="G77" t="s">
        <v>12</v>
      </c>
      <c r="H77" t="s">
        <v>11</v>
      </c>
      <c r="I77">
        <v>27</v>
      </c>
      <c r="J77">
        <f>(C77-$V$7)/$V$8</f>
        <v>-0.46798537500094889</v>
      </c>
      <c r="K77" t="str">
        <f t="shared" si="4"/>
        <v>NO</v>
      </c>
      <c r="L77">
        <f>(I77-$V$16)/$V$17</f>
        <v>-1.0520201343717714</v>
      </c>
      <c r="M77" t="str">
        <f t="shared" si="5"/>
        <v>NO</v>
      </c>
      <c r="N77">
        <f>IF(ISBLANK(C77),$V$7,C77)</f>
        <v>278035</v>
      </c>
      <c r="O77">
        <f>IF(ISBLANK(I77),$V$16,I77)</f>
        <v>27</v>
      </c>
      <c r="P77" t="str">
        <f>IF(ISBLANK(D77),$U$42,D77)</f>
        <v>TRABAJADOR INDEPENDIENTE</v>
      </c>
      <c r="Q77" s="7" t="str">
        <f t="shared" si="6"/>
        <v>26-35</v>
      </c>
      <c r="R77" s="7" t="str">
        <f t="shared" si="7"/>
        <v>1</v>
      </c>
    </row>
    <row r="78" spans="1:26" x14ac:dyDescent="0.3">
      <c r="A78">
        <v>77</v>
      </c>
      <c r="B78" t="s">
        <v>8</v>
      </c>
      <c r="C78">
        <v>297046</v>
      </c>
      <c r="D78" t="s">
        <v>16</v>
      </c>
      <c r="E78" t="s">
        <v>15</v>
      </c>
      <c r="F78" t="s">
        <v>12</v>
      </c>
      <c r="G78" t="s">
        <v>12</v>
      </c>
      <c r="H78" t="s">
        <v>11</v>
      </c>
      <c r="I78">
        <v>29</v>
      </c>
      <c r="J78">
        <f>(C78-$V$7)/$V$8</f>
        <v>-0.44454166866740574</v>
      </c>
      <c r="K78" t="str">
        <f t="shared" si="4"/>
        <v>NO</v>
      </c>
      <c r="L78">
        <f>(I78-$V$16)/$V$17</f>
        <v>-0.91086947421749642</v>
      </c>
      <c r="M78" t="str">
        <f t="shared" si="5"/>
        <v>NO</v>
      </c>
      <c r="N78">
        <f>IF(ISBLANK(C78),$V$7,C78)</f>
        <v>297046</v>
      </c>
      <c r="O78">
        <f>IF(ISBLANK(I78),$V$16,I78)</f>
        <v>29</v>
      </c>
      <c r="P78" t="str">
        <f>IF(ISBLANK(D78),$U$42,D78)</f>
        <v>ASEGURADO VOLUNTARIO</v>
      </c>
      <c r="Q78" s="7" t="str">
        <f t="shared" si="6"/>
        <v>26-35</v>
      </c>
      <c r="R78" s="7" t="str">
        <f t="shared" si="7"/>
        <v>1</v>
      </c>
      <c r="W78" s="9" t="s">
        <v>110</v>
      </c>
      <c r="X78" s="9"/>
      <c r="Y78" s="9"/>
      <c r="Z78" s="9"/>
    </row>
    <row r="79" spans="1:26" x14ac:dyDescent="0.3">
      <c r="A79">
        <v>78</v>
      </c>
      <c r="B79" t="s">
        <v>14</v>
      </c>
      <c r="C79">
        <v>643859.19999999995</v>
      </c>
      <c r="D79" t="s">
        <v>9</v>
      </c>
      <c r="E79" t="s">
        <v>10</v>
      </c>
      <c r="F79" t="s">
        <v>11</v>
      </c>
      <c r="G79" t="s">
        <v>12</v>
      </c>
      <c r="H79" t="s">
        <v>12</v>
      </c>
      <c r="I79">
        <v>35</v>
      </c>
      <c r="J79">
        <f>(C79-$V$7)/$V$8</f>
        <v>-1.6863649973157407E-2</v>
      </c>
      <c r="K79" t="str">
        <f t="shared" si="4"/>
        <v>NO</v>
      </c>
      <c r="L79">
        <f>(I79-$V$16)/$V$17</f>
        <v>-0.48741749375467142</v>
      </c>
      <c r="M79" t="str">
        <f t="shared" si="5"/>
        <v>NO</v>
      </c>
      <c r="N79">
        <f>IF(ISBLANK(C79),$V$7,C79)</f>
        <v>643859.19999999995</v>
      </c>
      <c r="O79">
        <f>IF(ISBLANK(I79),$V$16,I79)</f>
        <v>35</v>
      </c>
      <c r="P79" t="str">
        <f>IF(ISBLANK(D79),$U$42,D79)</f>
        <v>ASALARIADO</v>
      </c>
      <c r="Q79" s="7" t="str">
        <f t="shared" si="6"/>
        <v>26-35</v>
      </c>
      <c r="R79" s="7" t="str">
        <f t="shared" si="7"/>
        <v>3</v>
      </c>
      <c r="W79" s="9"/>
      <c r="X79" s="9"/>
      <c r="Y79" s="9"/>
      <c r="Z79" s="9"/>
    </row>
    <row r="80" spans="1:26" x14ac:dyDescent="0.3">
      <c r="A80">
        <v>79</v>
      </c>
      <c r="B80" t="s">
        <v>8</v>
      </c>
      <c r="C80">
        <v>364678.16</v>
      </c>
      <c r="D80" t="s">
        <v>9</v>
      </c>
      <c r="E80" t="s">
        <v>15</v>
      </c>
      <c r="F80" t="s">
        <v>11</v>
      </c>
      <c r="G80" t="s">
        <v>12</v>
      </c>
      <c r="H80" t="s">
        <v>12</v>
      </c>
      <c r="I80">
        <v>28</v>
      </c>
      <c r="J80">
        <f>(C80-$V$7)/$V$8</f>
        <v>-0.3611400328911078</v>
      </c>
      <c r="K80" t="str">
        <f t="shared" si="4"/>
        <v>NO</v>
      </c>
      <c r="L80">
        <f>(I80-$V$16)/$V$17</f>
        <v>-0.98144480429463388</v>
      </c>
      <c r="M80" t="str">
        <f t="shared" si="5"/>
        <v>NO</v>
      </c>
      <c r="N80">
        <f>IF(ISBLANK(C80),$V$7,C80)</f>
        <v>364678.16</v>
      </c>
      <c r="O80">
        <f>IF(ISBLANK(I80),$V$16,I80)</f>
        <v>28</v>
      </c>
      <c r="P80" t="str">
        <f>IF(ISBLANK(D80),$U$42,D80)</f>
        <v>ASALARIADO</v>
      </c>
      <c r="Q80" s="7" t="str">
        <f t="shared" si="6"/>
        <v>26-35</v>
      </c>
      <c r="R80" s="7" t="str">
        <f t="shared" si="7"/>
        <v>2</v>
      </c>
      <c r="W80" s="9"/>
      <c r="X80" s="9"/>
      <c r="Y80" s="9"/>
      <c r="Z80" s="9"/>
    </row>
    <row r="81" spans="1:26" x14ac:dyDescent="0.3">
      <c r="A81">
        <v>80</v>
      </c>
      <c r="B81" t="s">
        <v>14</v>
      </c>
      <c r="C81">
        <v>297046</v>
      </c>
      <c r="D81" t="s">
        <v>16</v>
      </c>
      <c r="E81" t="s">
        <v>15</v>
      </c>
      <c r="F81" t="s">
        <v>11</v>
      </c>
      <c r="G81" t="s">
        <v>12</v>
      </c>
      <c r="H81" t="s">
        <v>12</v>
      </c>
      <c r="I81">
        <v>50</v>
      </c>
      <c r="J81">
        <f>(C81-$V$7)/$V$8</f>
        <v>-0.44454166866740574</v>
      </c>
      <c r="K81" t="str">
        <f t="shared" si="4"/>
        <v>NO</v>
      </c>
      <c r="L81">
        <f>(I81-$V$16)/$V$17</f>
        <v>0.57121245740239113</v>
      </c>
      <c r="M81" t="str">
        <f t="shared" si="5"/>
        <v>NO</v>
      </c>
      <c r="N81">
        <f>IF(ISBLANK(C81),$V$7,C81)</f>
        <v>297046</v>
      </c>
      <c r="O81">
        <f>IF(ISBLANK(I81),$V$16,I81)</f>
        <v>50</v>
      </c>
      <c r="P81" t="str">
        <f>IF(ISBLANK(D81),$U$42,D81)</f>
        <v>ASEGURADO VOLUNTARIO</v>
      </c>
      <c r="Q81" s="7" t="str">
        <f t="shared" si="6"/>
        <v>46-55</v>
      </c>
      <c r="R81" s="7" t="str">
        <f t="shared" si="7"/>
        <v>1</v>
      </c>
      <c r="W81" s="9"/>
      <c r="X81" s="9"/>
      <c r="Y81" s="9"/>
      <c r="Z81" s="9"/>
    </row>
    <row r="82" spans="1:26" x14ac:dyDescent="0.3">
      <c r="A82">
        <v>81</v>
      </c>
      <c r="B82" t="s">
        <v>14</v>
      </c>
      <c r="C82">
        <v>909000</v>
      </c>
      <c r="D82" t="s">
        <v>9</v>
      </c>
      <c r="E82" t="s">
        <v>15</v>
      </c>
      <c r="F82" t="s">
        <v>11</v>
      </c>
      <c r="G82" t="s">
        <v>12</v>
      </c>
      <c r="H82" t="s">
        <v>11</v>
      </c>
      <c r="I82">
        <v>27</v>
      </c>
      <c r="J82">
        <f>(C82-$V$7)/$V$8</f>
        <v>0.31009879557103759</v>
      </c>
      <c r="K82" t="str">
        <f t="shared" si="4"/>
        <v>NO</v>
      </c>
      <c r="L82">
        <f>(I82-$V$16)/$V$17</f>
        <v>-1.0520201343717714</v>
      </c>
      <c r="M82" t="str">
        <f t="shared" si="5"/>
        <v>NO</v>
      </c>
      <c r="N82">
        <f>IF(ISBLANK(C82),$V$7,C82)</f>
        <v>909000</v>
      </c>
      <c r="O82">
        <f>IF(ISBLANK(I82),$V$16,I82)</f>
        <v>27</v>
      </c>
      <c r="P82" t="str">
        <f>IF(ISBLANK(D82),$U$42,D82)</f>
        <v>ASALARIADO</v>
      </c>
      <c r="Q82" s="7" t="str">
        <f t="shared" si="6"/>
        <v>26-35</v>
      </c>
      <c r="R82" s="7" t="str">
        <f t="shared" si="7"/>
        <v>4</v>
      </c>
      <c r="W82" s="9"/>
      <c r="X82" s="9"/>
      <c r="Y82" s="9"/>
      <c r="Z82" s="9"/>
    </row>
    <row r="83" spans="1:26" x14ac:dyDescent="0.3">
      <c r="A83">
        <v>82</v>
      </c>
      <c r="B83" t="s">
        <v>14</v>
      </c>
      <c r="C83">
        <v>1769610.96</v>
      </c>
      <c r="D83" t="s">
        <v>9</v>
      </c>
      <c r="E83" t="s">
        <v>10</v>
      </c>
      <c r="F83" t="s">
        <v>11</v>
      </c>
      <c r="G83" t="s">
        <v>12</v>
      </c>
      <c r="H83" t="s">
        <v>12</v>
      </c>
      <c r="I83">
        <v>56</v>
      </c>
      <c r="J83">
        <f>(C83-$V$7)/$V$8</f>
        <v>1.3713744051480521</v>
      </c>
      <c r="K83" t="str">
        <f t="shared" si="4"/>
        <v>NO</v>
      </c>
      <c r="L83">
        <f>(I83-$V$16)/$V$17</f>
        <v>0.99466443786521619</v>
      </c>
      <c r="M83" t="str">
        <f t="shared" si="5"/>
        <v>NO</v>
      </c>
      <c r="N83">
        <f>IF(ISBLANK(C83),$V$7,C83)</f>
        <v>1769610.96</v>
      </c>
      <c r="O83">
        <f>IF(ISBLANK(I83),$V$16,I83)</f>
        <v>56</v>
      </c>
      <c r="P83" t="str">
        <f>IF(ISBLANK(D83),$U$42,D83)</f>
        <v>ASALARIADO</v>
      </c>
      <c r="Q83" s="7" t="str">
        <f t="shared" si="6"/>
        <v>56+</v>
      </c>
      <c r="R83" s="7" t="str">
        <f t="shared" si="7"/>
        <v>4</v>
      </c>
      <c r="W83" s="9"/>
      <c r="X83" s="9"/>
      <c r="Y83" s="9"/>
      <c r="Z83" s="9"/>
    </row>
    <row r="84" spans="1:26" x14ac:dyDescent="0.3">
      <c r="A84">
        <v>83</v>
      </c>
      <c r="B84" t="s">
        <v>8</v>
      </c>
      <c r="C84">
        <v>415861</v>
      </c>
      <c r="D84" t="s">
        <v>17</v>
      </c>
      <c r="E84" t="s">
        <v>15</v>
      </c>
      <c r="F84" t="s">
        <v>11</v>
      </c>
      <c r="G84" t="s">
        <v>12</v>
      </c>
      <c r="H84" t="s">
        <v>11</v>
      </c>
      <c r="I84">
        <v>34</v>
      </c>
      <c r="J84">
        <f>(C84-$V$7)/$V$8</f>
        <v>-0.2980231284527971</v>
      </c>
      <c r="K84" t="str">
        <f t="shared" si="4"/>
        <v>NO</v>
      </c>
      <c r="L84">
        <f>(I84-$V$16)/$V$17</f>
        <v>-0.55799282383180893</v>
      </c>
      <c r="M84" t="str">
        <f t="shared" si="5"/>
        <v>NO</v>
      </c>
      <c r="N84">
        <f>IF(ISBLANK(C84),$V$7,C84)</f>
        <v>415861</v>
      </c>
      <c r="O84">
        <f>IF(ISBLANK(I84),$V$16,I84)</f>
        <v>34</v>
      </c>
      <c r="P84" t="str">
        <f>IF(ISBLANK(D84),$U$42,D84)</f>
        <v>TRABAJADOR INDEPENDIENTE</v>
      </c>
      <c r="Q84" s="7" t="str">
        <f t="shared" si="6"/>
        <v>26-35</v>
      </c>
      <c r="R84" s="7" t="str">
        <f t="shared" si="7"/>
        <v>3</v>
      </c>
      <c r="W84" s="9"/>
      <c r="X84" s="9"/>
      <c r="Y84" s="9"/>
      <c r="Z84" s="9"/>
    </row>
    <row r="85" spans="1:26" ht="14.4" customHeight="1" x14ac:dyDescent="0.3">
      <c r="A85">
        <v>84</v>
      </c>
      <c r="B85" t="s">
        <v>14</v>
      </c>
      <c r="C85">
        <v>1404047</v>
      </c>
      <c r="D85" t="s">
        <v>9</v>
      </c>
      <c r="E85" t="s">
        <v>10</v>
      </c>
      <c r="F85" t="s">
        <v>11</v>
      </c>
      <c r="G85" t="s">
        <v>12</v>
      </c>
      <c r="H85" t="s">
        <v>11</v>
      </c>
      <c r="I85">
        <v>53</v>
      </c>
      <c r="J85">
        <f>(C85-$V$7)/$V$8</f>
        <v>0.92057359906909242</v>
      </c>
      <c r="K85" t="str">
        <f t="shared" si="4"/>
        <v>NO</v>
      </c>
      <c r="L85">
        <f>(I85-$V$16)/$V$17</f>
        <v>0.78293844763380371</v>
      </c>
      <c r="M85" t="str">
        <f t="shared" si="5"/>
        <v>NO</v>
      </c>
      <c r="N85">
        <f>IF(ISBLANK(C85),$V$7,C85)</f>
        <v>1404047</v>
      </c>
      <c r="O85">
        <f>IF(ISBLANK(I85),$V$16,I85)</f>
        <v>53</v>
      </c>
      <c r="P85" t="str">
        <f>IF(ISBLANK(D85),$U$42,D85)</f>
        <v>ASALARIADO</v>
      </c>
      <c r="Q85" s="7" t="str">
        <f t="shared" si="6"/>
        <v>46-55</v>
      </c>
      <c r="R85" s="7" t="str">
        <f t="shared" si="7"/>
        <v>4</v>
      </c>
    </row>
    <row r="86" spans="1:26" x14ac:dyDescent="0.3">
      <c r="A86">
        <v>85</v>
      </c>
      <c r="B86" t="s">
        <v>14</v>
      </c>
      <c r="C86">
        <v>457842.57</v>
      </c>
      <c r="D86" t="s">
        <v>9</v>
      </c>
      <c r="E86" t="s">
        <v>15</v>
      </c>
      <c r="F86" t="s">
        <v>11</v>
      </c>
      <c r="G86" t="s">
        <v>12</v>
      </c>
      <c r="H86" t="s">
        <v>12</v>
      </c>
      <c r="I86">
        <v>50</v>
      </c>
      <c r="J86">
        <f>(C86-$V$7)/$V$8</f>
        <v>-0.24625291128899277</v>
      </c>
      <c r="K86" t="str">
        <f t="shared" si="4"/>
        <v>NO</v>
      </c>
      <c r="L86">
        <f>(I86-$V$16)/$V$17</f>
        <v>0.57121245740239113</v>
      </c>
      <c r="M86" t="str">
        <f t="shared" si="5"/>
        <v>NO</v>
      </c>
      <c r="N86">
        <f>IF(ISBLANK(C86),$V$7,C86)</f>
        <v>457842.57</v>
      </c>
      <c r="O86">
        <f>IF(ISBLANK(I86),$V$16,I86)</f>
        <v>50</v>
      </c>
      <c r="P86" t="str">
        <f>IF(ISBLANK(D86),$U$42,D86)</f>
        <v>ASALARIADO</v>
      </c>
      <c r="Q86" s="7" t="str">
        <f t="shared" si="6"/>
        <v>46-55</v>
      </c>
      <c r="R86" s="7" t="str">
        <f t="shared" si="7"/>
        <v>3</v>
      </c>
    </row>
    <row r="87" spans="1:26" x14ac:dyDescent="0.3">
      <c r="A87">
        <v>86</v>
      </c>
      <c r="B87" t="s">
        <v>14</v>
      </c>
      <c r="C87">
        <v>297046</v>
      </c>
      <c r="D87" t="s">
        <v>16</v>
      </c>
      <c r="E87" t="s">
        <v>15</v>
      </c>
      <c r="F87" t="s">
        <v>11</v>
      </c>
      <c r="G87" t="s">
        <v>12</v>
      </c>
      <c r="H87" t="s">
        <v>12</v>
      </c>
      <c r="I87">
        <v>36</v>
      </c>
      <c r="J87">
        <f>(C87-$V$7)/$V$8</f>
        <v>-0.44454166866740574</v>
      </c>
      <c r="K87" t="str">
        <f t="shared" si="4"/>
        <v>NO</v>
      </c>
      <c r="L87">
        <f>(I87-$V$16)/$V$17</f>
        <v>-0.41684216367753391</v>
      </c>
      <c r="M87" t="str">
        <f t="shared" si="5"/>
        <v>NO</v>
      </c>
      <c r="N87">
        <f>IF(ISBLANK(C87),$V$7,C87)</f>
        <v>297046</v>
      </c>
      <c r="O87">
        <f>IF(ISBLANK(I87),$V$16,I87)</f>
        <v>36</v>
      </c>
      <c r="P87" t="str">
        <f>IF(ISBLANK(D87),$U$42,D87)</f>
        <v>ASEGURADO VOLUNTARIO</v>
      </c>
      <c r="Q87" s="7" t="str">
        <f t="shared" si="6"/>
        <v>36-45</v>
      </c>
      <c r="R87" s="7" t="str">
        <f t="shared" si="7"/>
        <v>1</v>
      </c>
    </row>
    <row r="88" spans="1:26" x14ac:dyDescent="0.3">
      <c r="A88">
        <v>87</v>
      </c>
      <c r="B88" t="s">
        <v>8</v>
      </c>
      <c r="C88">
        <v>347356.26</v>
      </c>
      <c r="D88" t="s">
        <v>9</v>
      </c>
      <c r="E88" t="s">
        <v>15</v>
      </c>
      <c r="F88" t="s">
        <v>11</v>
      </c>
      <c r="G88" t="s">
        <v>12</v>
      </c>
      <c r="H88" t="s">
        <v>12</v>
      </c>
      <c r="I88">
        <v>38</v>
      </c>
      <c r="J88">
        <f>(C88-$V$7)/$V$8</f>
        <v>-0.3825007996439877</v>
      </c>
      <c r="K88" t="str">
        <f t="shared" si="4"/>
        <v>NO</v>
      </c>
      <c r="L88">
        <f>(I88-$V$16)/$V$17</f>
        <v>-0.27569150352325889</v>
      </c>
      <c r="M88" t="str">
        <f t="shared" si="5"/>
        <v>NO</v>
      </c>
      <c r="N88">
        <f>IF(ISBLANK(C88),$V$7,C88)</f>
        <v>347356.26</v>
      </c>
      <c r="O88">
        <f>IF(ISBLANK(I88),$V$16,I88)</f>
        <v>38</v>
      </c>
      <c r="P88" t="str">
        <f>IF(ISBLANK(D88),$U$42,D88)</f>
        <v>ASALARIADO</v>
      </c>
      <c r="Q88" s="7" t="str">
        <f t="shared" si="6"/>
        <v>36-45</v>
      </c>
      <c r="R88" s="7" t="str">
        <f t="shared" si="7"/>
        <v>2</v>
      </c>
      <c r="U88" s="2" t="s">
        <v>5</v>
      </c>
      <c r="V88" s="2" t="s">
        <v>45</v>
      </c>
    </row>
    <row r="89" spans="1:26" x14ac:dyDescent="0.3">
      <c r="A89">
        <v>88</v>
      </c>
      <c r="B89" t="s">
        <v>14</v>
      </c>
      <c r="C89">
        <v>432031</v>
      </c>
      <c r="D89" t="s">
        <v>9</v>
      </c>
      <c r="E89" t="s">
        <v>10</v>
      </c>
      <c r="F89" t="s">
        <v>11</v>
      </c>
      <c r="G89" t="s">
        <v>12</v>
      </c>
      <c r="H89" t="s">
        <v>11</v>
      </c>
      <c r="I89">
        <v>31</v>
      </c>
      <c r="J89">
        <f>(C89-$V$7)/$V$8</f>
        <v>-0.27808284485838375</v>
      </c>
      <c r="K89" t="str">
        <f t="shared" si="4"/>
        <v>NO</v>
      </c>
      <c r="L89">
        <f>(I89-$V$16)/$V$17</f>
        <v>-0.7697188140632214</v>
      </c>
      <c r="M89" t="str">
        <f t="shared" si="5"/>
        <v>NO</v>
      </c>
      <c r="N89">
        <f>IF(ISBLANK(C89),$V$7,C89)</f>
        <v>432031</v>
      </c>
      <c r="O89">
        <f>IF(ISBLANK(I89),$V$16,I89)</f>
        <v>31</v>
      </c>
      <c r="P89" t="str">
        <f>IF(ISBLANK(D89),$U$42,D89)</f>
        <v>ASALARIADO</v>
      </c>
      <c r="Q89" s="7" t="str">
        <f t="shared" si="6"/>
        <v>26-35</v>
      </c>
      <c r="R89" s="7" t="str">
        <f t="shared" si="7"/>
        <v>3</v>
      </c>
      <c r="U89" s="3" t="s">
        <v>11</v>
      </c>
      <c r="V89" s="3">
        <f>COUNTIF($F$2:$F$5001,F2)</f>
        <v>4966</v>
      </c>
    </row>
    <row r="90" spans="1:26" x14ac:dyDescent="0.3">
      <c r="A90">
        <v>89</v>
      </c>
      <c r="B90" t="s">
        <v>8</v>
      </c>
      <c r="C90">
        <v>419292</v>
      </c>
      <c r="D90" t="s">
        <v>17</v>
      </c>
      <c r="E90" t="s">
        <v>15</v>
      </c>
      <c r="F90" t="s">
        <v>11</v>
      </c>
      <c r="G90" t="s">
        <v>11</v>
      </c>
      <c r="H90" t="s">
        <v>12</v>
      </c>
      <c r="I90">
        <v>36</v>
      </c>
      <c r="J90">
        <f>(C90-$V$7)/$V$8</f>
        <v>-0.29379213816136651</v>
      </c>
      <c r="K90" t="str">
        <f t="shared" si="4"/>
        <v>NO</v>
      </c>
      <c r="L90">
        <f>(I90-$V$16)/$V$17</f>
        <v>-0.41684216367753391</v>
      </c>
      <c r="M90" t="str">
        <f t="shared" si="5"/>
        <v>NO</v>
      </c>
      <c r="N90">
        <f>IF(ISBLANK(C90),$V$7,C90)</f>
        <v>419292</v>
      </c>
      <c r="O90">
        <f>IF(ISBLANK(I90),$V$16,I90)</f>
        <v>36</v>
      </c>
      <c r="P90" t="str">
        <f>IF(ISBLANK(D90),$U$42,D90)</f>
        <v>TRABAJADOR INDEPENDIENTE</v>
      </c>
      <c r="Q90" s="7" t="str">
        <f t="shared" si="6"/>
        <v>36-45</v>
      </c>
      <c r="R90" s="7" t="str">
        <f t="shared" si="7"/>
        <v>3</v>
      </c>
      <c r="U90" s="3" t="s">
        <v>12</v>
      </c>
      <c r="V90" s="3">
        <f>COUNTIF($F$2:$F$5001,F78)</f>
        <v>34</v>
      </c>
    </row>
    <row r="91" spans="1:26" x14ac:dyDescent="0.3">
      <c r="A91">
        <v>90</v>
      </c>
      <c r="B91" t="s">
        <v>14</v>
      </c>
      <c r="C91">
        <v>622035.81999999995</v>
      </c>
      <c r="D91" t="s">
        <v>9</v>
      </c>
      <c r="E91" t="s">
        <v>10</v>
      </c>
      <c r="F91" t="s">
        <v>11</v>
      </c>
      <c r="G91" t="s">
        <v>12</v>
      </c>
      <c r="H91" t="s">
        <v>12</v>
      </c>
      <c r="I91">
        <v>30</v>
      </c>
      <c r="J91">
        <f>(C91-$V$7)/$V$8</f>
        <v>-4.3775485853716996E-2</v>
      </c>
      <c r="K91" t="str">
        <f t="shared" si="4"/>
        <v>NO</v>
      </c>
      <c r="L91">
        <f>(I91-$V$16)/$V$17</f>
        <v>-0.84029414414035897</v>
      </c>
      <c r="M91" t="str">
        <f t="shared" si="5"/>
        <v>NO</v>
      </c>
      <c r="N91">
        <f>IF(ISBLANK(C91),$V$7,C91)</f>
        <v>622035.81999999995</v>
      </c>
      <c r="O91">
        <f>IF(ISBLANK(I91),$V$16,I91)</f>
        <v>30</v>
      </c>
      <c r="P91" t="str">
        <f>IF(ISBLANK(D91),$U$42,D91)</f>
        <v>ASALARIADO</v>
      </c>
      <c r="Q91" s="7" t="str">
        <f t="shared" si="6"/>
        <v>26-35</v>
      </c>
      <c r="R91" s="7" t="str">
        <f t="shared" si="7"/>
        <v>3</v>
      </c>
    </row>
    <row r="92" spans="1:26" x14ac:dyDescent="0.3">
      <c r="A92">
        <v>91</v>
      </c>
      <c r="B92" t="s">
        <v>8</v>
      </c>
      <c r="C92">
        <v>483142.5</v>
      </c>
      <c r="D92" t="s">
        <v>9</v>
      </c>
      <c r="E92" t="s">
        <v>15</v>
      </c>
      <c r="F92" t="s">
        <v>11</v>
      </c>
      <c r="G92" t="s">
        <v>12</v>
      </c>
      <c r="H92" t="s">
        <v>12</v>
      </c>
      <c r="I92">
        <v>33</v>
      </c>
      <c r="J92">
        <f>(C92-$V$7)/$V$8</f>
        <v>-0.21505391443563432</v>
      </c>
      <c r="K92" t="str">
        <f t="shared" si="4"/>
        <v>NO</v>
      </c>
      <c r="L92">
        <f>(I92-$V$16)/$V$17</f>
        <v>-0.62856815390894638</v>
      </c>
      <c r="M92" t="str">
        <f t="shared" si="5"/>
        <v>NO</v>
      </c>
      <c r="N92">
        <f>IF(ISBLANK(C92),$V$7,C92)</f>
        <v>483142.5</v>
      </c>
      <c r="O92">
        <f>IF(ISBLANK(I92),$V$16,I92)</f>
        <v>33</v>
      </c>
      <c r="P92" t="str">
        <f>IF(ISBLANK(D92),$U$42,D92)</f>
        <v>ASALARIADO</v>
      </c>
      <c r="Q92" s="7" t="str">
        <f t="shared" si="6"/>
        <v>26-35</v>
      </c>
      <c r="R92" s="7" t="str">
        <f t="shared" si="7"/>
        <v>3</v>
      </c>
    </row>
    <row r="93" spans="1:26" x14ac:dyDescent="0.3">
      <c r="A93">
        <v>92</v>
      </c>
      <c r="B93" t="s">
        <v>8</v>
      </c>
      <c r="C93">
        <v>609320.69999999995</v>
      </c>
      <c r="D93" t="s">
        <v>9</v>
      </c>
      <c r="E93" t="s">
        <v>10</v>
      </c>
      <c r="F93" t="s">
        <v>11</v>
      </c>
      <c r="G93" t="s">
        <v>12</v>
      </c>
      <c r="H93" t="s">
        <v>12</v>
      </c>
      <c r="I93">
        <v>39</v>
      </c>
      <c r="J93">
        <f>(C93-$V$7)/$V$8</f>
        <v>-5.945533116831174E-2</v>
      </c>
      <c r="K93" t="str">
        <f t="shared" si="4"/>
        <v>NO</v>
      </c>
      <c r="L93">
        <f>(I93-$V$16)/$V$17</f>
        <v>-0.20511617344612137</v>
      </c>
      <c r="M93" t="str">
        <f t="shared" si="5"/>
        <v>NO</v>
      </c>
      <c r="N93">
        <f>IF(ISBLANK(C93),$V$7,C93)</f>
        <v>609320.69999999995</v>
      </c>
      <c r="O93">
        <f>IF(ISBLANK(I93),$V$16,I93)</f>
        <v>39</v>
      </c>
      <c r="P93" t="str">
        <f>IF(ISBLANK(D93),$U$42,D93)</f>
        <v>ASALARIADO</v>
      </c>
      <c r="Q93" s="7" t="str">
        <f t="shared" si="6"/>
        <v>36-45</v>
      </c>
      <c r="R93" s="7" t="str">
        <f t="shared" si="7"/>
        <v>3</v>
      </c>
    </row>
    <row r="94" spans="1:26" x14ac:dyDescent="0.3">
      <c r="A94">
        <v>93</v>
      </c>
      <c r="B94" t="s">
        <v>8</v>
      </c>
      <c r="C94">
        <v>982902.8</v>
      </c>
      <c r="D94" t="s">
        <v>9</v>
      </c>
      <c r="E94" t="s">
        <v>10</v>
      </c>
      <c r="F94" t="s">
        <v>11</v>
      </c>
      <c r="G94" t="s">
        <v>12</v>
      </c>
      <c r="H94" t="s">
        <v>12</v>
      </c>
      <c r="I94">
        <v>49</v>
      </c>
      <c r="J94">
        <f>(C94-$V$7)/$V$8</f>
        <v>0.40123316727302966</v>
      </c>
      <c r="K94" t="str">
        <f t="shared" si="4"/>
        <v>NO</v>
      </c>
      <c r="L94">
        <f>(I94-$V$16)/$V$17</f>
        <v>0.50063712732525367</v>
      </c>
      <c r="M94" t="str">
        <f t="shared" si="5"/>
        <v>NO</v>
      </c>
      <c r="N94">
        <f>IF(ISBLANK(C94),$V$7,C94)</f>
        <v>982902.8</v>
      </c>
      <c r="O94">
        <f>IF(ISBLANK(I94),$V$16,I94)</f>
        <v>49</v>
      </c>
      <c r="P94" t="str">
        <f>IF(ISBLANK(D94),$U$42,D94)</f>
        <v>ASALARIADO</v>
      </c>
      <c r="Q94" s="7" t="str">
        <f t="shared" si="6"/>
        <v>46-55</v>
      </c>
      <c r="R94" s="7" t="str">
        <f t="shared" si="7"/>
        <v>4</v>
      </c>
    </row>
    <row r="95" spans="1:26" x14ac:dyDescent="0.3">
      <c r="A95">
        <v>94</v>
      </c>
      <c r="B95" t="s">
        <v>14</v>
      </c>
      <c r="C95">
        <v>800002</v>
      </c>
      <c r="D95" t="s">
        <v>9</v>
      </c>
      <c r="E95" t="s">
        <v>15</v>
      </c>
      <c r="F95" t="s">
        <v>11</v>
      </c>
      <c r="G95" t="s">
        <v>12</v>
      </c>
      <c r="H95" t="s">
        <v>12</v>
      </c>
      <c r="I95">
        <v>30</v>
      </c>
      <c r="J95">
        <f>(C95-$V$7)/$V$8</f>
        <v>0.17568623952750839</v>
      </c>
      <c r="K95" t="str">
        <f t="shared" si="4"/>
        <v>NO</v>
      </c>
      <c r="L95">
        <f>(I95-$V$16)/$V$17</f>
        <v>-0.84029414414035897</v>
      </c>
      <c r="M95" t="str">
        <f t="shared" si="5"/>
        <v>NO</v>
      </c>
      <c r="N95">
        <f>IF(ISBLANK(C95),$V$7,C95)</f>
        <v>800002</v>
      </c>
      <c r="O95">
        <f>IF(ISBLANK(I95),$V$16,I95)</f>
        <v>30</v>
      </c>
      <c r="P95" t="str">
        <f>IF(ISBLANK(D95),$U$42,D95)</f>
        <v>ASALARIADO</v>
      </c>
      <c r="Q95" s="7" t="str">
        <f t="shared" si="6"/>
        <v>26-35</v>
      </c>
      <c r="R95" s="7" t="str">
        <f t="shared" si="7"/>
        <v>4</v>
      </c>
    </row>
    <row r="96" spans="1:26" x14ac:dyDescent="0.3">
      <c r="A96">
        <v>95</v>
      </c>
      <c r="B96" t="s">
        <v>8</v>
      </c>
      <c r="C96">
        <v>938875</v>
      </c>
      <c r="D96" t="s">
        <v>9</v>
      </c>
      <c r="E96" t="s">
        <v>15</v>
      </c>
      <c r="F96" t="s">
        <v>11</v>
      </c>
      <c r="G96" t="s">
        <v>12</v>
      </c>
      <c r="H96" t="s">
        <v>12</v>
      </c>
      <c r="I96">
        <v>28</v>
      </c>
      <c r="J96">
        <f>(C96-$V$7)/$V$8</f>
        <v>0.34693961018965841</v>
      </c>
      <c r="K96" t="str">
        <f t="shared" si="4"/>
        <v>NO</v>
      </c>
      <c r="L96">
        <f>(I96-$V$16)/$V$17</f>
        <v>-0.98144480429463388</v>
      </c>
      <c r="M96" t="str">
        <f t="shared" si="5"/>
        <v>NO</v>
      </c>
      <c r="N96">
        <f>IF(ISBLANK(C96),$V$7,C96)</f>
        <v>938875</v>
      </c>
      <c r="O96">
        <f>IF(ISBLANK(I96),$V$16,I96)</f>
        <v>28</v>
      </c>
      <c r="P96" t="str">
        <f>IF(ISBLANK(D96),$U$42,D96)</f>
        <v>ASALARIADO</v>
      </c>
      <c r="Q96" s="7" t="str">
        <f t="shared" si="6"/>
        <v>26-35</v>
      </c>
      <c r="R96" s="7" t="str">
        <f t="shared" si="7"/>
        <v>4</v>
      </c>
    </row>
    <row r="97" spans="1:22" x14ac:dyDescent="0.3">
      <c r="A97">
        <v>96</v>
      </c>
      <c r="B97" t="s">
        <v>14</v>
      </c>
      <c r="C97">
        <v>412625.63</v>
      </c>
      <c r="D97" t="s">
        <v>9</v>
      </c>
      <c r="E97" t="s">
        <v>15</v>
      </c>
      <c r="F97" t="s">
        <v>11</v>
      </c>
      <c r="G97" t="s">
        <v>12</v>
      </c>
      <c r="H97" t="s">
        <v>12</v>
      </c>
      <c r="I97">
        <v>26</v>
      </c>
      <c r="J97">
        <f>(C97-$V$7)/$V$8</f>
        <v>-0.30201287460819948</v>
      </c>
      <c r="K97" t="str">
        <f t="shared" si="4"/>
        <v>NO</v>
      </c>
      <c r="L97">
        <f>(I97-$V$16)/$V$17</f>
        <v>-1.1225954644489089</v>
      </c>
      <c r="M97" t="str">
        <f t="shared" si="5"/>
        <v>NO</v>
      </c>
      <c r="N97">
        <f>IF(ISBLANK(C97),$V$7,C97)</f>
        <v>412625.63</v>
      </c>
      <c r="O97">
        <f>IF(ISBLANK(I97),$V$16,I97)</f>
        <v>26</v>
      </c>
      <c r="P97" t="str">
        <f>IF(ISBLANK(D97),$U$42,D97)</f>
        <v>ASALARIADO</v>
      </c>
      <c r="Q97" s="7" t="str">
        <f t="shared" si="6"/>
        <v>26-35</v>
      </c>
      <c r="R97" s="7" t="str">
        <f t="shared" si="7"/>
        <v>3</v>
      </c>
    </row>
    <row r="98" spans="1:22" x14ac:dyDescent="0.3">
      <c r="A98">
        <v>97</v>
      </c>
      <c r="B98" t="s">
        <v>8</v>
      </c>
      <c r="C98">
        <v>234334</v>
      </c>
      <c r="D98" t="s">
        <v>9</v>
      </c>
      <c r="E98" t="s">
        <v>15</v>
      </c>
      <c r="F98" t="s">
        <v>11</v>
      </c>
      <c r="G98" t="s">
        <v>12</v>
      </c>
      <c r="H98" t="s">
        <v>12</v>
      </c>
      <c r="I98">
        <v>21</v>
      </c>
      <c r="J98">
        <f>(C98-$V$7)/$V$8</f>
        <v>-0.52187593365026597</v>
      </c>
      <c r="K98" t="str">
        <f t="shared" si="4"/>
        <v>NO</v>
      </c>
      <c r="L98">
        <f>(I98-$V$16)/$V$17</f>
        <v>-1.4754721148345964</v>
      </c>
      <c r="M98" t="str">
        <f t="shared" si="5"/>
        <v>NO</v>
      </c>
      <c r="N98">
        <f>IF(ISBLANK(C98),$V$7,C98)</f>
        <v>234334</v>
      </c>
      <c r="O98">
        <f>IF(ISBLANK(I98),$V$16,I98)</f>
        <v>21</v>
      </c>
      <c r="P98" t="str">
        <f>IF(ISBLANK(D98),$U$42,D98)</f>
        <v>ASALARIADO</v>
      </c>
      <c r="Q98" s="7" t="str">
        <f t="shared" si="6"/>
        <v>18-25</v>
      </c>
      <c r="R98" s="7" t="str">
        <f t="shared" si="7"/>
        <v>1</v>
      </c>
    </row>
    <row r="99" spans="1:22" x14ac:dyDescent="0.3">
      <c r="A99">
        <v>98</v>
      </c>
      <c r="B99" t="s">
        <v>14</v>
      </c>
      <c r="C99">
        <v>675720</v>
      </c>
      <c r="D99" t="s">
        <v>9</v>
      </c>
      <c r="E99" t="s">
        <v>10</v>
      </c>
      <c r="F99" t="s">
        <v>11</v>
      </c>
      <c r="G99" t="s">
        <v>12</v>
      </c>
      <c r="H99" t="s">
        <v>12</v>
      </c>
      <c r="I99">
        <v>36</v>
      </c>
      <c r="J99">
        <f>(C99-$V$7)/$V$8</f>
        <v>2.2425984383359961E-2</v>
      </c>
      <c r="K99" t="str">
        <f t="shared" si="4"/>
        <v>NO</v>
      </c>
      <c r="L99">
        <f>(I99-$V$16)/$V$17</f>
        <v>-0.41684216367753391</v>
      </c>
      <c r="M99" t="str">
        <f t="shared" si="5"/>
        <v>NO</v>
      </c>
      <c r="N99">
        <f>IF(ISBLANK(C99),$V$7,C99)</f>
        <v>675720</v>
      </c>
      <c r="O99">
        <f>IF(ISBLANK(I99),$V$16,I99)</f>
        <v>36</v>
      </c>
      <c r="P99" t="str">
        <f>IF(ISBLANK(D99),$U$42,D99)</f>
        <v>ASALARIADO</v>
      </c>
      <c r="Q99" s="7" t="str">
        <f t="shared" si="6"/>
        <v>36-45</v>
      </c>
      <c r="R99" s="7" t="str">
        <f t="shared" si="7"/>
        <v>3</v>
      </c>
    </row>
    <row r="100" spans="1:22" x14ac:dyDescent="0.3">
      <c r="A100">
        <v>99</v>
      </c>
      <c r="B100" t="s">
        <v>14</v>
      </c>
      <c r="C100">
        <v>283745.98</v>
      </c>
      <c r="D100" t="s">
        <v>9</v>
      </c>
      <c r="E100" t="s">
        <v>15</v>
      </c>
      <c r="F100" t="s">
        <v>11</v>
      </c>
      <c r="G100" t="s">
        <v>12</v>
      </c>
      <c r="H100" t="s">
        <v>12</v>
      </c>
      <c r="I100">
        <v>22</v>
      </c>
      <c r="J100">
        <f>(C100-$V$7)/$V$8</f>
        <v>-0.46094279239105262</v>
      </c>
      <c r="K100" t="str">
        <f t="shared" si="4"/>
        <v>NO</v>
      </c>
      <c r="L100">
        <f>(I100-$V$16)/$V$17</f>
        <v>-1.4048967847574589</v>
      </c>
      <c r="M100" t="str">
        <f t="shared" si="5"/>
        <v>NO</v>
      </c>
      <c r="N100">
        <f>IF(ISBLANK(C100),$V$7,C100)</f>
        <v>283745.98</v>
      </c>
      <c r="O100">
        <f>IF(ISBLANK(I100),$V$16,I100)</f>
        <v>22</v>
      </c>
      <c r="P100" t="str">
        <f>IF(ISBLANK(D100),$U$42,D100)</f>
        <v>ASALARIADO</v>
      </c>
      <c r="Q100" s="7" t="str">
        <f t="shared" si="6"/>
        <v>18-25</v>
      </c>
      <c r="R100" s="7" t="str">
        <f t="shared" si="7"/>
        <v>1</v>
      </c>
    </row>
    <row r="101" spans="1:22" x14ac:dyDescent="0.3">
      <c r="A101">
        <v>100</v>
      </c>
      <c r="B101" t="s">
        <v>14</v>
      </c>
      <c r="C101">
        <v>3729038.4</v>
      </c>
      <c r="D101" t="s">
        <v>9</v>
      </c>
      <c r="E101" t="s">
        <v>10</v>
      </c>
      <c r="F101" t="s">
        <v>11</v>
      </c>
      <c r="G101" t="s">
        <v>12</v>
      </c>
      <c r="H101" t="s">
        <v>12</v>
      </c>
      <c r="I101">
        <v>50</v>
      </c>
      <c r="J101">
        <f>(C101-$V$7)/$V$8</f>
        <v>3.7876724160494346</v>
      </c>
      <c r="K101" t="str">
        <f t="shared" si="4"/>
        <v>ATIPICO</v>
      </c>
      <c r="L101">
        <f>(I101-$V$16)/$V$17</f>
        <v>0.57121245740239113</v>
      </c>
      <c r="M101" t="str">
        <f t="shared" si="5"/>
        <v>NO</v>
      </c>
      <c r="N101">
        <f>IF(ISBLANK(C101),$V$7,C101)</f>
        <v>3729038.4</v>
      </c>
      <c r="O101">
        <f>IF(ISBLANK(I101),$V$16,I101)</f>
        <v>50</v>
      </c>
      <c r="P101" t="str">
        <f>IF(ISBLANK(D101),$U$42,D101)</f>
        <v>ASALARIADO</v>
      </c>
      <c r="Q101" s="7" t="str">
        <f t="shared" si="6"/>
        <v>46-55</v>
      </c>
      <c r="R101" s="7" t="str">
        <f t="shared" si="7"/>
        <v>4</v>
      </c>
    </row>
    <row r="102" spans="1:22" x14ac:dyDescent="0.3">
      <c r="A102">
        <v>101</v>
      </c>
      <c r="B102" t="s">
        <v>14</v>
      </c>
      <c r="C102">
        <v>300000</v>
      </c>
      <c r="D102" t="s">
        <v>9</v>
      </c>
      <c r="E102" t="s">
        <v>15</v>
      </c>
      <c r="F102" t="s">
        <v>11</v>
      </c>
      <c r="G102" t="s">
        <v>12</v>
      </c>
      <c r="H102" t="s">
        <v>12</v>
      </c>
      <c r="I102">
        <v>33</v>
      </c>
      <c r="J102">
        <f>(C102-$V$7)/$V$8</f>
        <v>-0.44089889824453027</v>
      </c>
      <c r="K102" t="str">
        <f t="shared" si="4"/>
        <v>NO</v>
      </c>
      <c r="L102">
        <f>(I102-$V$16)/$V$17</f>
        <v>-0.62856815390894638</v>
      </c>
      <c r="M102" t="str">
        <f t="shared" si="5"/>
        <v>NO</v>
      </c>
      <c r="N102">
        <f>IF(ISBLANK(C102),$V$7,C102)</f>
        <v>300000</v>
      </c>
      <c r="O102">
        <f>IF(ISBLANK(I102),$V$16,I102)</f>
        <v>33</v>
      </c>
      <c r="P102" t="str">
        <f>IF(ISBLANK(D102),$U$42,D102)</f>
        <v>ASALARIADO</v>
      </c>
      <c r="Q102" s="7" t="str">
        <f t="shared" si="6"/>
        <v>26-35</v>
      </c>
      <c r="R102" s="7" t="str">
        <f t="shared" si="7"/>
        <v>2</v>
      </c>
    </row>
    <row r="103" spans="1:22" x14ac:dyDescent="0.3">
      <c r="A103">
        <v>102</v>
      </c>
      <c r="B103" t="s">
        <v>14</v>
      </c>
      <c r="C103">
        <v>377900</v>
      </c>
      <c r="D103" t="s">
        <v>9</v>
      </c>
      <c r="E103" t="s">
        <v>15</v>
      </c>
      <c r="F103" t="s">
        <v>11</v>
      </c>
      <c r="G103" t="s">
        <v>12</v>
      </c>
      <c r="H103" t="s">
        <v>12</v>
      </c>
      <c r="I103">
        <v>57</v>
      </c>
      <c r="J103">
        <f>(C103-$V$7)/$V$8</f>
        <v>-0.3448353180339675</v>
      </c>
      <c r="K103" t="str">
        <f t="shared" si="4"/>
        <v>NO</v>
      </c>
      <c r="L103">
        <f>(I103-$V$16)/$V$17</f>
        <v>1.0652397679423538</v>
      </c>
      <c r="M103" t="str">
        <f t="shared" si="5"/>
        <v>NO</v>
      </c>
      <c r="N103">
        <f>IF(ISBLANK(C103),$V$7,C103)</f>
        <v>377900</v>
      </c>
      <c r="O103">
        <f>IF(ISBLANK(I103),$V$16,I103)</f>
        <v>57</v>
      </c>
      <c r="P103" t="str">
        <f>IF(ISBLANK(D103),$U$42,D103)</f>
        <v>ASALARIADO</v>
      </c>
      <c r="Q103" s="7" t="str">
        <f t="shared" si="6"/>
        <v>56+</v>
      </c>
      <c r="R103" s="7" t="str">
        <f t="shared" si="7"/>
        <v>2</v>
      </c>
    </row>
    <row r="104" spans="1:22" x14ac:dyDescent="0.3">
      <c r="A104">
        <v>103</v>
      </c>
      <c r="B104" t="s">
        <v>8</v>
      </c>
      <c r="C104">
        <v>300018</v>
      </c>
      <c r="D104" t="s">
        <v>16</v>
      </c>
      <c r="E104" t="s">
        <v>15</v>
      </c>
      <c r="F104" t="s">
        <v>11</v>
      </c>
      <c r="G104" t="s">
        <v>12</v>
      </c>
      <c r="H104" t="s">
        <v>12</v>
      </c>
      <c r="I104">
        <v>63</v>
      </c>
      <c r="J104">
        <f>(C104-$V$7)/$V$8</f>
        <v>-0.44087670126835837</v>
      </c>
      <c r="K104" t="str">
        <f t="shared" si="4"/>
        <v>NO</v>
      </c>
      <c r="L104">
        <f>(I104-$V$16)/$V$17</f>
        <v>1.4886917484051787</v>
      </c>
      <c r="M104" t="str">
        <f t="shared" si="5"/>
        <v>NO</v>
      </c>
      <c r="N104">
        <f>IF(ISBLANK(C104),$V$7,C104)</f>
        <v>300018</v>
      </c>
      <c r="O104">
        <f>IF(ISBLANK(I104),$V$16,I104)</f>
        <v>63</v>
      </c>
      <c r="P104" t="str">
        <f>IF(ISBLANK(D104),$U$42,D104)</f>
        <v>ASEGURADO VOLUNTARIO</v>
      </c>
      <c r="Q104" s="7" t="str">
        <f t="shared" si="6"/>
        <v>56+</v>
      </c>
      <c r="R104" s="7" t="str">
        <f t="shared" si="7"/>
        <v>2</v>
      </c>
    </row>
    <row r="105" spans="1:22" x14ac:dyDescent="0.3">
      <c r="A105">
        <v>104</v>
      </c>
      <c r="B105" t="s">
        <v>14</v>
      </c>
      <c r="C105">
        <v>306643.32</v>
      </c>
      <c r="D105" t="s">
        <v>9</v>
      </c>
      <c r="E105" t="s">
        <v>15</v>
      </c>
      <c r="F105" t="s">
        <v>11</v>
      </c>
      <c r="G105" t="s">
        <v>12</v>
      </c>
      <c r="H105" t="s">
        <v>12</v>
      </c>
      <c r="I105">
        <v>30</v>
      </c>
      <c r="J105">
        <f>(C105-$V$7)/$V$8</f>
        <v>-0.43270658625885072</v>
      </c>
      <c r="K105" t="str">
        <f t="shared" si="4"/>
        <v>NO</v>
      </c>
      <c r="L105">
        <f>(I105-$V$16)/$V$17</f>
        <v>-0.84029414414035897</v>
      </c>
      <c r="M105" t="str">
        <f t="shared" si="5"/>
        <v>NO</v>
      </c>
      <c r="N105">
        <f>IF(ISBLANK(C105),$V$7,C105)</f>
        <v>306643.32</v>
      </c>
      <c r="O105">
        <f>IF(ISBLANK(I105),$V$16,I105)</f>
        <v>30</v>
      </c>
      <c r="P105" t="str">
        <f>IF(ISBLANK(D105),$U$42,D105)</f>
        <v>ASALARIADO</v>
      </c>
      <c r="Q105" s="7" t="str">
        <f t="shared" si="6"/>
        <v>26-35</v>
      </c>
      <c r="R105" s="7" t="str">
        <f t="shared" si="7"/>
        <v>2</v>
      </c>
    </row>
    <row r="106" spans="1:22" x14ac:dyDescent="0.3">
      <c r="A106">
        <v>105</v>
      </c>
      <c r="B106" t="s">
        <v>8</v>
      </c>
      <c r="C106">
        <v>462759</v>
      </c>
      <c r="D106" t="s">
        <v>9</v>
      </c>
      <c r="E106" t="s">
        <v>15</v>
      </c>
      <c r="F106" t="s">
        <v>11</v>
      </c>
      <c r="G106" t="s">
        <v>12</v>
      </c>
      <c r="H106" t="s">
        <v>12</v>
      </c>
      <c r="I106">
        <v>35</v>
      </c>
      <c r="J106">
        <f>(C106-$V$7)/$V$8</f>
        <v>-0.24019014020228394</v>
      </c>
      <c r="K106" t="str">
        <f t="shared" si="4"/>
        <v>NO</v>
      </c>
      <c r="L106">
        <f>(I106-$V$16)/$V$17</f>
        <v>-0.48741749375467142</v>
      </c>
      <c r="M106" t="str">
        <f t="shared" si="5"/>
        <v>NO</v>
      </c>
      <c r="N106">
        <f>IF(ISBLANK(C106),$V$7,C106)</f>
        <v>462759</v>
      </c>
      <c r="O106">
        <f>IF(ISBLANK(I106),$V$16,I106)</f>
        <v>35</v>
      </c>
      <c r="P106" t="str">
        <f>IF(ISBLANK(D106),$U$42,D106)</f>
        <v>ASALARIADO</v>
      </c>
      <c r="Q106" s="7" t="str">
        <f t="shared" si="6"/>
        <v>26-35</v>
      </c>
      <c r="R106" s="7" t="str">
        <f t="shared" si="7"/>
        <v>3</v>
      </c>
    </row>
    <row r="107" spans="1:22" x14ac:dyDescent="0.3">
      <c r="A107">
        <v>106</v>
      </c>
      <c r="B107" t="s">
        <v>14</v>
      </c>
      <c r="C107">
        <v>1411236</v>
      </c>
      <c r="D107" t="s">
        <v>9</v>
      </c>
      <c r="E107" t="s">
        <v>10</v>
      </c>
      <c r="F107" t="s">
        <v>11</v>
      </c>
      <c r="G107" t="s">
        <v>12</v>
      </c>
      <c r="H107" t="s">
        <v>12</v>
      </c>
      <c r="I107">
        <v>30</v>
      </c>
      <c r="J107">
        <f>(C107-$V$7)/$V$8</f>
        <v>0.92943882471907613</v>
      </c>
      <c r="K107" t="str">
        <f t="shared" si="4"/>
        <v>NO</v>
      </c>
      <c r="L107">
        <f>(I107-$V$16)/$V$17</f>
        <v>-0.84029414414035897</v>
      </c>
      <c r="M107" t="str">
        <f t="shared" si="5"/>
        <v>NO</v>
      </c>
      <c r="N107">
        <f>IF(ISBLANK(C107),$V$7,C107)</f>
        <v>1411236</v>
      </c>
      <c r="O107">
        <f>IF(ISBLANK(I107),$V$16,I107)</f>
        <v>30</v>
      </c>
      <c r="P107" t="str">
        <f>IF(ISBLANK(D107),$U$42,D107)</f>
        <v>ASALARIADO</v>
      </c>
      <c r="Q107" s="7" t="str">
        <f t="shared" si="6"/>
        <v>26-35</v>
      </c>
      <c r="R107" s="7" t="str">
        <f t="shared" si="7"/>
        <v>4</v>
      </c>
    </row>
    <row r="108" spans="1:22" x14ac:dyDescent="0.3">
      <c r="A108">
        <v>107</v>
      </c>
      <c r="B108" t="s">
        <v>8</v>
      </c>
      <c r="C108">
        <v>310124</v>
      </c>
      <c r="D108" t="s">
        <v>16</v>
      </c>
      <c r="E108" t="s">
        <v>15</v>
      </c>
      <c r="F108" t="s">
        <v>11</v>
      </c>
      <c r="G108" t="s">
        <v>12</v>
      </c>
      <c r="H108" t="s">
        <v>12</v>
      </c>
      <c r="I108">
        <v>51</v>
      </c>
      <c r="J108">
        <f>(C108-$V$7)/$V$8</f>
        <v>-0.42841433231318576</v>
      </c>
      <c r="K108" t="str">
        <f t="shared" si="4"/>
        <v>NO</v>
      </c>
      <c r="L108">
        <f>(I108-$V$16)/$V$17</f>
        <v>0.64178778747952869</v>
      </c>
      <c r="M108" t="str">
        <f t="shared" si="5"/>
        <v>NO</v>
      </c>
      <c r="N108">
        <f>IF(ISBLANK(C108),$V$7,C108)</f>
        <v>310124</v>
      </c>
      <c r="O108">
        <f>IF(ISBLANK(I108),$V$16,I108)</f>
        <v>51</v>
      </c>
      <c r="P108" t="str">
        <f>IF(ISBLANK(D108),$U$42,D108)</f>
        <v>ASEGURADO VOLUNTARIO</v>
      </c>
      <c r="Q108" s="7" t="str">
        <f t="shared" si="6"/>
        <v>46-55</v>
      </c>
      <c r="R108" s="7" t="str">
        <f t="shared" si="7"/>
        <v>2</v>
      </c>
    </row>
    <row r="109" spans="1:22" x14ac:dyDescent="0.3">
      <c r="A109">
        <v>108</v>
      </c>
      <c r="B109" t="s">
        <v>8</v>
      </c>
      <c r="C109">
        <v>505145</v>
      </c>
      <c r="D109" t="s">
        <v>17</v>
      </c>
      <c r="E109" t="s">
        <v>15</v>
      </c>
      <c r="F109" t="s">
        <v>11</v>
      </c>
      <c r="G109" t="s">
        <v>11</v>
      </c>
      <c r="H109" t="s">
        <v>11</v>
      </c>
      <c r="I109">
        <v>30</v>
      </c>
      <c r="J109">
        <f>(C109-$V$7)/$V$8</f>
        <v>-0.18792119397885756</v>
      </c>
      <c r="K109" t="str">
        <f t="shared" si="4"/>
        <v>NO</v>
      </c>
      <c r="L109">
        <f>(I109-$V$16)/$V$17</f>
        <v>-0.84029414414035897</v>
      </c>
      <c r="M109" t="str">
        <f t="shared" si="5"/>
        <v>NO</v>
      </c>
      <c r="N109">
        <f>IF(ISBLANK(C109),$V$7,C109)</f>
        <v>505145</v>
      </c>
      <c r="O109">
        <f>IF(ISBLANK(I109),$V$16,I109)</f>
        <v>30</v>
      </c>
      <c r="P109" t="str">
        <f>IF(ISBLANK(D109),$U$42,D109)</f>
        <v>TRABAJADOR INDEPENDIENTE</v>
      </c>
      <c r="Q109" s="7" t="str">
        <f t="shared" si="6"/>
        <v>26-35</v>
      </c>
      <c r="R109" s="7" t="str">
        <f t="shared" si="7"/>
        <v>3</v>
      </c>
    </row>
    <row r="110" spans="1:22" x14ac:dyDescent="0.3">
      <c r="A110">
        <v>109</v>
      </c>
      <c r="B110" t="s">
        <v>8</v>
      </c>
      <c r="C110">
        <v>386161</v>
      </c>
      <c r="D110" t="s">
        <v>17</v>
      </c>
      <c r="E110" t="s">
        <v>15</v>
      </c>
      <c r="F110" t="s">
        <v>11</v>
      </c>
      <c r="G110" t="s">
        <v>12</v>
      </c>
      <c r="H110" t="s">
        <v>11</v>
      </c>
      <c r="I110">
        <v>44</v>
      </c>
      <c r="J110">
        <f>(C110-$V$7)/$V$8</f>
        <v>-0.33464813913641345</v>
      </c>
      <c r="K110" t="str">
        <f t="shared" si="4"/>
        <v>NO</v>
      </c>
      <c r="L110">
        <f>(I110-$V$16)/$V$17</f>
        <v>0.14776047693956615</v>
      </c>
      <c r="M110" t="str">
        <f t="shared" si="5"/>
        <v>NO</v>
      </c>
      <c r="N110">
        <f>IF(ISBLANK(C110),$V$7,C110)</f>
        <v>386161</v>
      </c>
      <c r="O110">
        <f>IF(ISBLANK(I110),$V$16,I110)</f>
        <v>44</v>
      </c>
      <c r="P110" t="str">
        <f>IF(ISBLANK(D110),$U$42,D110)</f>
        <v>TRABAJADOR INDEPENDIENTE</v>
      </c>
      <c r="Q110" s="7" t="str">
        <f t="shared" si="6"/>
        <v>36-45</v>
      </c>
      <c r="R110" s="7" t="str">
        <f t="shared" si="7"/>
        <v>2</v>
      </c>
    </row>
    <row r="111" spans="1:22" x14ac:dyDescent="0.3">
      <c r="A111">
        <v>110</v>
      </c>
      <c r="B111" t="s">
        <v>14</v>
      </c>
      <c r="C111">
        <v>297973.5</v>
      </c>
      <c r="D111" t="s">
        <v>9</v>
      </c>
      <c r="E111" t="s">
        <v>10</v>
      </c>
      <c r="F111" t="s">
        <v>11</v>
      </c>
      <c r="G111" t="s">
        <v>12</v>
      </c>
      <c r="H111" t="s">
        <v>12</v>
      </c>
      <c r="I111">
        <v>43</v>
      </c>
      <c r="J111">
        <f>(C111-$V$7)/$V$8</f>
        <v>-0.44339790781188204</v>
      </c>
      <c r="K111" t="str">
        <f t="shared" si="4"/>
        <v>NO</v>
      </c>
      <c r="L111">
        <f>(I111-$V$16)/$V$17</f>
        <v>7.7185146862428639E-2</v>
      </c>
      <c r="M111" t="str">
        <f t="shared" si="5"/>
        <v>NO</v>
      </c>
      <c r="N111">
        <f>IF(ISBLANK(C111),$V$7,C111)</f>
        <v>297973.5</v>
      </c>
      <c r="O111">
        <f>IF(ISBLANK(I111),$V$16,I111)</f>
        <v>43</v>
      </c>
      <c r="P111" t="str">
        <f>IF(ISBLANK(D111),$U$42,D111)</f>
        <v>ASALARIADO</v>
      </c>
      <c r="Q111" s="7" t="str">
        <f t="shared" si="6"/>
        <v>36-45</v>
      </c>
      <c r="R111" s="7" t="str">
        <f t="shared" si="7"/>
        <v>1</v>
      </c>
    </row>
    <row r="112" spans="1:22" x14ac:dyDescent="0.3">
      <c r="A112">
        <v>111</v>
      </c>
      <c r="B112" t="s">
        <v>14</v>
      </c>
      <c r="C112">
        <v>338049.9</v>
      </c>
      <c r="D112" t="s">
        <v>9</v>
      </c>
      <c r="E112" t="s">
        <v>15</v>
      </c>
      <c r="F112" t="s">
        <v>11</v>
      </c>
      <c r="G112" t="s">
        <v>12</v>
      </c>
      <c r="H112" t="s">
        <v>12</v>
      </c>
      <c r="I112">
        <v>43</v>
      </c>
      <c r="J112">
        <f>(C112-$V$7)/$V$8</f>
        <v>-0.39397708026437755</v>
      </c>
      <c r="K112" t="str">
        <f t="shared" si="4"/>
        <v>NO</v>
      </c>
      <c r="L112">
        <f>(I112-$V$16)/$V$17</f>
        <v>7.7185146862428639E-2</v>
      </c>
      <c r="M112" t="str">
        <f t="shared" si="5"/>
        <v>NO</v>
      </c>
      <c r="N112">
        <f>IF(ISBLANK(C112),$V$7,C112)</f>
        <v>338049.9</v>
      </c>
      <c r="O112">
        <f>IF(ISBLANK(I112),$V$16,I112)</f>
        <v>43</v>
      </c>
      <c r="P112" t="str">
        <f>IF(ISBLANK(D112),$U$42,D112)</f>
        <v>ASALARIADO</v>
      </c>
      <c r="Q112" s="7" t="str">
        <f t="shared" si="6"/>
        <v>36-45</v>
      </c>
      <c r="R112" s="7" t="str">
        <f t="shared" si="7"/>
        <v>2</v>
      </c>
      <c r="U112" s="2" t="s">
        <v>48</v>
      </c>
      <c r="V112" s="2" t="s">
        <v>47</v>
      </c>
    </row>
    <row r="113" spans="1:22" x14ac:dyDescent="0.3">
      <c r="A113">
        <v>112</v>
      </c>
      <c r="B113" t="s">
        <v>14</v>
      </c>
      <c r="C113">
        <v>298155</v>
      </c>
      <c r="D113" t="s">
        <v>16</v>
      </c>
      <c r="E113" t="s">
        <v>15</v>
      </c>
      <c r="F113" t="s">
        <v>11</v>
      </c>
      <c r="G113" t="s">
        <v>12</v>
      </c>
      <c r="H113" t="s">
        <v>12</v>
      </c>
      <c r="I113">
        <v>47</v>
      </c>
      <c r="J113">
        <f>(C113-$V$7)/$V$8</f>
        <v>-0.44317408830214883</v>
      </c>
      <c r="K113" t="str">
        <f t="shared" si="4"/>
        <v>NO</v>
      </c>
      <c r="L113">
        <f>(I113-$V$16)/$V$17</f>
        <v>0.35948646717097865</v>
      </c>
      <c r="M113" t="str">
        <f t="shared" si="5"/>
        <v>NO</v>
      </c>
      <c r="N113">
        <f>IF(ISBLANK(C113),$V$7,C113)</f>
        <v>298155</v>
      </c>
      <c r="O113">
        <f>IF(ISBLANK(I113),$V$16,I113)</f>
        <v>47</v>
      </c>
      <c r="P113" t="str">
        <f>IF(ISBLANK(D113),$U$42,D113)</f>
        <v>ASEGURADO VOLUNTARIO</v>
      </c>
      <c r="Q113" s="7" t="str">
        <f t="shared" si="6"/>
        <v>46-55</v>
      </c>
      <c r="R113" s="7" t="str">
        <f t="shared" si="7"/>
        <v>1</v>
      </c>
      <c r="U113" s="3" t="s">
        <v>49</v>
      </c>
      <c r="V113" s="3">
        <f>COUNTIF($G$2:$G$5001,G2)</f>
        <v>4397</v>
      </c>
    </row>
    <row r="114" spans="1:22" x14ac:dyDescent="0.3">
      <c r="A114">
        <v>113</v>
      </c>
      <c r="B114" t="s">
        <v>14</v>
      </c>
      <c r="C114">
        <v>278030.99</v>
      </c>
      <c r="D114" t="s">
        <v>18</v>
      </c>
      <c r="E114" t="s">
        <v>15</v>
      </c>
      <c r="F114" t="s">
        <v>11</v>
      </c>
      <c r="G114" t="s">
        <v>12</v>
      </c>
      <c r="H114" t="s">
        <v>12</v>
      </c>
      <c r="I114">
        <v>30</v>
      </c>
      <c r="J114">
        <f>(C114-$V$7)/$V$8</f>
        <v>-0.46799031999397384</v>
      </c>
      <c r="K114" t="str">
        <f t="shared" si="4"/>
        <v>NO</v>
      </c>
      <c r="L114">
        <f>(I114-$V$16)/$V$17</f>
        <v>-0.84029414414035897</v>
      </c>
      <c r="M114" t="str">
        <f t="shared" si="5"/>
        <v>NO</v>
      </c>
      <c r="N114">
        <f>IF(ISBLANK(C114),$V$7,C114)</f>
        <v>278030.99</v>
      </c>
      <c r="O114">
        <f>IF(ISBLANK(I114),$V$16,I114)</f>
        <v>30</v>
      </c>
      <c r="P114" t="str">
        <f>IF(ISBLANK(D114),$U$42,D114)</f>
        <v>CONVENIOS ESPECIALES DE TRABAJADORES INDEPENDIENTES</v>
      </c>
      <c r="Q114" s="7" t="str">
        <f t="shared" si="6"/>
        <v>26-35</v>
      </c>
      <c r="R114" s="7" t="str">
        <f t="shared" si="7"/>
        <v>1</v>
      </c>
      <c r="U114" s="3" t="s">
        <v>50</v>
      </c>
      <c r="V114" s="3">
        <f>COUNTIF($G$2:$G$5001,G9)</f>
        <v>603</v>
      </c>
    </row>
    <row r="115" spans="1:22" x14ac:dyDescent="0.3">
      <c r="A115">
        <v>114</v>
      </c>
      <c r="B115" t="s">
        <v>14</v>
      </c>
      <c r="C115">
        <v>382026.4</v>
      </c>
      <c r="D115" t="s">
        <v>9</v>
      </c>
      <c r="E115" t="s">
        <v>15</v>
      </c>
      <c r="F115" t="s">
        <v>11</v>
      </c>
      <c r="G115" t="s">
        <v>12</v>
      </c>
      <c r="H115" t="s">
        <v>12</v>
      </c>
      <c r="I115">
        <v>44</v>
      </c>
      <c r="J115">
        <f>(C115-$V$7)/$V$8</f>
        <v>-0.33974678456309626</v>
      </c>
      <c r="K115" t="str">
        <f t="shared" si="4"/>
        <v>NO</v>
      </c>
      <c r="L115">
        <f>(I115-$V$16)/$V$17</f>
        <v>0.14776047693956615</v>
      </c>
      <c r="M115" t="str">
        <f t="shared" si="5"/>
        <v>NO</v>
      </c>
      <c r="N115">
        <f>IF(ISBLANK(C115),$V$7,C115)</f>
        <v>382026.4</v>
      </c>
      <c r="O115">
        <f>IF(ISBLANK(I115),$V$16,I115)</f>
        <v>44</v>
      </c>
      <c r="P115" t="str">
        <f>IF(ISBLANK(D115),$U$42,D115)</f>
        <v>ASALARIADO</v>
      </c>
      <c r="Q115" s="7" t="str">
        <f t="shared" si="6"/>
        <v>36-45</v>
      </c>
      <c r="R115" s="7" t="str">
        <f t="shared" si="7"/>
        <v>2</v>
      </c>
    </row>
    <row r="116" spans="1:22" x14ac:dyDescent="0.3">
      <c r="A116">
        <v>115</v>
      </c>
      <c r="B116" t="s">
        <v>14</v>
      </c>
      <c r="C116">
        <v>239485.57</v>
      </c>
      <c r="D116" t="s">
        <v>9</v>
      </c>
      <c r="E116" t="s">
        <v>15</v>
      </c>
      <c r="F116" t="s">
        <v>11</v>
      </c>
      <c r="G116" t="s">
        <v>12</v>
      </c>
      <c r="H116" t="s">
        <v>12</v>
      </c>
      <c r="I116">
        <v>21</v>
      </c>
      <c r="J116">
        <f>(C116-$V$7)/$V$8</f>
        <v>-0.51552319606483177</v>
      </c>
      <c r="K116" t="str">
        <f t="shared" si="4"/>
        <v>NO</v>
      </c>
      <c r="L116">
        <f>(I116-$V$16)/$V$17</f>
        <v>-1.4754721148345964</v>
      </c>
      <c r="M116" t="str">
        <f t="shared" si="5"/>
        <v>NO</v>
      </c>
      <c r="N116">
        <f>IF(ISBLANK(C116),$V$7,C116)</f>
        <v>239485.57</v>
      </c>
      <c r="O116">
        <f>IF(ISBLANK(I116),$V$16,I116)</f>
        <v>21</v>
      </c>
      <c r="P116" t="str">
        <f>IF(ISBLANK(D116),$U$42,D116)</f>
        <v>ASALARIADO</v>
      </c>
      <c r="Q116" s="7" t="str">
        <f t="shared" si="6"/>
        <v>18-25</v>
      </c>
      <c r="R116" s="7" t="str">
        <f t="shared" si="7"/>
        <v>1</v>
      </c>
    </row>
    <row r="117" spans="1:22" x14ac:dyDescent="0.3">
      <c r="A117">
        <v>116</v>
      </c>
      <c r="B117" t="s">
        <v>8</v>
      </c>
      <c r="C117">
        <v>672873.47</v>
      </c>
      <c r="D117" t="s">
        <v>9</v>
      </c>
      <c r="E117" t="s">
        <v>15</v>
      </c>
      <c r="F117" t="s">
        <v>11</v>
      </c>
      <c r="G117" t="s">
        <v>11</v>
      </c>
      <c r="H117" t="s">
        <v>12</v>
      </c>
      <c r="I117">
        <v>32</v>
      </c>
      <c r="J117">
        <f>(C117-$V$7)/$V$8</f>
        <v>1.8915742239884022E-2</v>
      </c>
      <c r="K117" t="str">
        <f t="shared" si="4"/>
        <v>NO</v>
      </c>
      <c r="L117">
        <f>(I117-$V$16)/$V$17</f>
        <v>-0.69914348398608395</v>
      </c>
      <c r="M117" t="str">
        <f t="shared" si="5"/>
        <v>NO</v>
      </c>
      <c r="N117">
        <f>IF(ISBLANK(C117),$V$7,C117)</f>
        <v>672873.47</v>
      </c>
      <c r="O117">
        <f>IF(ISBLANK(I117),$V$16,I117)</f>
        <v>32</v>
      </c>
      <c r="P117" t="str">
        <f>IF(ISBLANK(D117),$U$42,D117)</f>
        <v>ASALARIADO</v>
      </c>
      <c r="Q117" s="7" t="str">
        <f t="shared" si="6"/>
        <v>26-35</v>
      </c>
      <c r="R117" s="7" t="str">
        <f t="shared" si="7"/>
        <v>3</v>
      </c>
    </row>
    <row r="118" spans="1:22" x14ac:dyDescent="0.3">
      <c r="A118">
        <v>117</v>
      </c>
      <c r="B118" t="s">
        <v>14</v>
      </c>
      <c r="C118">
        <v>995442</v>
      </c>
      <c r="D118" t="s">
        <v>9</v>
      </c>
      <c r="E118" t="s">
        <v>15</v>
      </c>
      <c r="F118" t="s">
        <v>11</v>
      </c>
      <c r="G118" t="s">
        <v>11</v>
      </c>
      <c r="H118" t="s">
        <v>11</v>
      </c>
      <c r="I118">
        <v>52</v>
      </c>
      <c r="J118">
        <f>(C118-$V$7)/$V$8</f>
        <v>0.41669607414050441</v>
      </c>
      <c r="K118" t="str">
        <f t="shared" si="4"/>
        <v>NO</v>
      </c>
      <c r="L118">
        <f>(I118-$V$16)/$V$17</f>
        <v>0.71236311755666615</v>
      </c>
      <c r="M118" t="str">
        <f t="shared" si="5"/>
        <v>NO</v>
      </c>
      <c r="N118">
        <f>IF(ISBLANK(C118),$V$7,C118)</f>
        <v>995442</v>
      </c>
      <c r="O118">
        <f>IF(ISBLANK(I118),$V$16,I118)</f>
        <v>52</v>
      </c>
      <c r="P118" t="str">
        <f>IF(ISBLANK(D118),$U$42,D118)</f>
        <v>ASALARIADO</v>
      </c>
      <c r="Q118" s="7" t="str">
        <f t="shared" si="6"/>
        <v>46-55</v>
      </c>
      <c r="R118" s="7" t="str">
        <f t="shared" si="7"/>
        <v>4</v>
      </c>
    </row>
    <row r="119" spans="1:22" x14ac:dyDescent="0.3">
      <c r="A119">
        <v>118</v>
      </c>
      <c r="B119" t="s">
        <v>8</v>
      </c>
      <c r="C119">
        <v>659864.57999999996</v>
      </c>
      <c r="D119" t="s">
        <v>9</v>
      </c>
      <c r="E119" t="s">
        <v>15</v>
      </c>
      <c r="F119" t="s">
        <v>11</v>
      </c>
      <c r="G119" t="s">
        <v>12</v>
      </c>
      <c r="H119" t="s">
        <v>12</v>
      </c>
      <c r="I119">
        <v>27</v>
      </c>
      <c r="J119">
        <f>(C119-$V$7)/$V$8</f>
        <v>2.8736299425106003E-3</v>
      </c>
      <c r="K119" t="str">
        <f t="shared" si="4"/>
        <v>NO</v>
      </c>
      <c r="L119">
        <f>(I119-$V$16)/$V$17</f>
        <v>-1.0520201343717714</v>
      </c>
      <c r="M119" t="str">
        <f t="shared" si="5"/>
        <v>NO</v>
      </c>
      <c r="N119">
        <f>IF(ISBLANK(C119),$V$7,C119)</f>
        <v>659864.57999999996</v>
      </c>
      <c r="O119">
        <f>IF(ISBLANK(I119),$V$16,I119)</f>
        <v>27</v>
      </c>
      <c r="P119" t="str">
        <f>IF(ISBLANK(D119),$U$42,D119)</f>
        <v>ASALARIADO</v>
      </c>
      <c r="Q119" s="7" t="str">
        <f t="shared" si="6"/>
        <v>26-35</v>
      </c>
      <c r="R119" s="7" t="str">
        <f t="shared" si="7"/>
        <v>3</v>
      </c>
    </row>
    <row r="120" spans="1:22" x14ac:dyDescent="0.3">
      <c r="A120">
        <v>119</v>
      </c>
      <c r="B120" t="s">
        <v>8</v>
      </c>
      <c r="C120">
        <v>681758.7</v>
      </c>
      <c r="D120" t="s">
        <v>9</v>
      </c>
      <c r="E120" t="s">
        <v>15</v>
      </c>
      <c r="F120" t="s">
        <v>11</v>
      </c>
      <c r="G120" t="s">
        <v>12</v>
      </c>
      <c r="H120" t="s">
        <v>12</v>
      </c>
      <c r="I120">
        <v>30</v>
      </c>
      <c r="J120">
        <f>(C120-$V$7)/$V$8</f>
        <v>2.98726999394257E-2</v>
      </c>
      <c r="K120" t="str">
        <f t="shared" si="4"/>
        <v>NO</v>
      </c>
      <c r="L120">
        <f>(I120-$V$16)/$V$17</f>
        <v>-0.84029414414035897</v>
      </c>
      <c r="M120" t="str">
        <f t="shared" si="5"/>
        <v>NO</v>
      </c>
      <c r="N120">
        <f>IF(ISBLANK(C120),$V$7,C120)</f>
        <v>681758.7</v>
      </c>
      <c r="O120">
        <f>IF(ISBLANK(I120),$V$16,I120)</f>
        <v>30</v>
      </c>
      <c r="P120" t="str">
        <f>IF(ISBLANK(D120),$U$42,D120)</f>
        <v>ASALARIADO</v>
      </c>
      <c r="Q120" s="7" t="str">
        <f t="shared" si="6"/>
        <v>26-35</v>
      </c>
      <c r="R120" s="7" t="str">
        <f t="shared" si="7"/>
        <v>3</v>
      </c>
    </row>
    <row r="121" spans="1:22" x14ac:dyDescent="0.3">
      <c r="A121">
        <v>120</v>
      </c>
      <c r="B121" t="s">
        <v>14</v>
      </c>
      <c r="C121">
        <v>297046</v>
      </c>
      <c r="D121" t="s">
        <v>16</v>
      </c>
      <c r="E121" t="s">
        <v>15</v>
      </c>
      <c r="F121" t="s">
        <v>11</v>
      </c>
      <c r="G121" t="s">
        <v>11</v>
      </c>
      <c r="H121" t="s">
        <v>11</v>
      </c>
      <c r="I121">
        <v>37</v>
      </c>
      <c r="J121">
        <f>(C121-$V$7)/$V$8</f>
        <v>-0.44454166866740574</v>
      </c>
      <c r="K121" t="str">
        <f t="shared" si="4"/>
        <v>NO</v>
      </c>
      <c r="L121">
        <f>(I121-$V$16)/$V$17</f>
        <v>-0.3462668336003964</v>
      </c>
      <c r="M121" t="str">
        <f t="shared" si="5"/>
        <v>NO</v>
      </c>
      <c r="N121">
        <f>IF(ISBLANK(C121),$V$7,C121)</f>
        <v>297046</v>
      </c>
      <c r="O121">
        <f>IF(ISBLANK(I121),$V$16,I121)</f>
        <v>37</v>
      </c>
      <c r="P121" t="str">
        <f>IF(ISBLANK(D121),$U$42,D121)</f>
        <v>ASEGURADO VOLUNTARIO</v>
      </c>
      <c r="Q121" s="7" t="str">
        <f t="shared" si="6"/>
        <v>36-45</v>
      </c>
      <c r="R121" s="7" t="str">
        <f t="shared" si="7"/>
        <v>1</v>
      </c>
    </row>
    <row r="122" spans="1:22" x14ac:dyDescent="0.3">
      <c r="A122">
        <v>121</v>
      </c>
      <c r="B122" t="s">
        <v>14</v>
      </c>
      <c r="C122">
        <v>149929.63</v>
      </c>
      <c r="D122" t="s">
        <v>9</v>
      </c>
      <c r="E122" t="s">
        <v>15</v>
      </c>
      <c r="F122" t="s">
        <v>11</v>
      </c>
      <c r="G122" t="s">
        <v>11</v>
      </c>
      <c r="H122" t="s">
        <v>12</v>
      </c>
      <c r="I122">
        <v>28</v>
      </c>
      <c r="J122">
        <f>(C122-$V$7)/$V$8</f>
        <v>-0.62596047752211481</v>
      </c>
      <c r="K122" t="str">
        <f t="shared" si="4"/>
        <v>NO</v>
      </c>
      <c r="L122">
        <f>(I122-$V$16)/$V$17</f>
        <v>-0.98144480429463388</v>
      </c>
      <c r="M122" t="str">
        <f t="shared" si="5"/>
        <v>NO</v>
      </c>
      <c r="N122">
        <f>IF(ISBLANK(C122),$V$7,C122)</f>
        <v>149929.63</v>
      </c>
      <c r="O122">
        <f>IF(ISBLANK(I122),$V$16,I122)</f>
        <v>28</v>
      </c>
      <c r="P122" t="str">
        <f>IF(ISBLANK(D122),$U$42,D122)</f>
        <v>ASALARIADO</v>
      </c>
      <c r="Q122" s="7" t="str">
        <f t="shared" si="6"/>
        <v>26-35</v>
      </c>
      <c r="R122" s="7" t="str">
        <f t="shared" si="7"/>
        <v>1</v>
      </c>
    </row>
    <row r="123" spans="1:22" x14ac:dyDescent="0.3">
      <c r="A123">
        <v>122</v>
      </c>
      <c r="B123" t="s">
        <v>14</v>
      </c>
      <c r="C123">
        <v>297514</v>
      </c>
      <c r="D123" t="s">
        <v>16</v>
      </c>
      <c r="E123" t="s">
        <v>15</v>
      </c>
      <c r="F123" t="s">
        <v>11</v>
      </c>
      <c r="G123" t="s">
        <v>12</v>
      </c>
      <c r="H123" t="s">
        <v>12</v>
      </c>
      <c r="I123">
        <v>45</v>
      </c>
      <c r="J123">
        <f>(C123-$V$7)/$V$8</f>
        <v>-0.44396454728693668</v>
      </c>
      <c r="K123" t="str">
        <f t="shared" si="4"/>
        <v>NO</v>
      </c>
      <c r="L123">
        <f>(I123-$V$16)/$V$17</f>
        <v>0.21833580701670366</v>
      </c>
      <c r="M123" t="str">
        <f t="shared" si="5"/>
        <v>NO</v>
      </c>
      <c r="N123">
        <f>IF(ISBLANK(C123),$V$7,C123)</f>
        <v>297514</v>
      </c>
      <c r="O123">
        <f>IF(ISBLANK(I123),$V$16,I123)</f>
        <v>45</v>
      </c>
      <c r="P123" t="str">
        <f>IF(ISBLANK(D123),$U$42,D123)</f>
        <v>ASEGURADO VOLUNTARIO</v>
      </c>
      <c r="Q123" s="7" t="str">
        <f t="shared" si="6"/>
        <v>36-45</v>
      </c>
      <c r="R123" s="7" t="str">
        <f t="shared" si="7"/>
        <v>1</v>
      </c>
    </row>
    <row r="124" spans="1:22" x14ac:dyDescent="0.3">
      <c r="A124">
        <v>123</v>
      </c>
      <c r="B124" t="s">
        <v>14</v>
      </c>
      <c r="C124">
        <v>297062</v>
      </c>
      <c r="D124" t="s">
        <v>16</v>
      </c>
      <c r="E124" t="s">
        <v>15</v>
      </c>
      <c r="F124" t="s">
        <v>11</v>
      </c>
      <c r="G124" t="s">
        <v>12</v>
      </c>
      <c r="H124" t="s">
        <v>12</v>
      </c>
      <c r="I124">
        <v>40</v>
      </c>
      <c r="J124">
        <f>(C124-$V$7)/$V$8</f>
        <v>-0.44452193802191964</v>
      </c>
      <c r="K124" t="str">
        <f t="shared" si="4"/>
        <v>NO</v>
      </c>
      <c r="L124">
        <f>(I124-$V$16)/$V$17</f>
        <v>-0.13454084336898386</v>
      </c>
      <c r="M124" t="str">
        <f t="shared" si="5"/>
        <v>NO</v>
      </c>
      <c r="N124">
        <f>IF(ISBLANK(C124),$V$7,C124)</f>
        <v>297062</v>
      </c>
      <c r="O124">
        <f>IF(ISBLANK(I124),$V$16,I124)</f>
        <v>40</v>
      </c>
      <c r="P124" t="str">
        <f>IF(ISBLANK(D124),$U$42,D124)</f>
        <v>ASEGURADO VOLUNTARIO</v>
      </c>
      <c r="Q124" s="7" t="str">
        <f t="shared" si="6"/>
        <v>36-45</v>
      </c>
      <c r="R124" s="7" t="str">
        <f t="shared" si="7"/>
        <v>1</v>
      </c>
    </row>
    <row r="125" spans="1:22" x14ac:dyDescent="0.3">
      <c r="A125">
        <v>124</v>
      </c>
      <c r="B125" t="s">
        <v>8</v>
      </c>
      <c r="C125">
        <v>1179097</v>
      </c>
      <c r="D125" t="s">
        <v>9</v>
      </c>
      <c r="E125" t="s">
        <v>15</v>
      </c>
      <c r="F125" t="s">
        <v>11</v>
      </c>
      <c r="G125" t="s">
        <v>12</v>
      </c>
      <c r="H125" t="s">
        <v>12</v>
      </c>
      <c r="I125">
        <v>41</v>
      </c>
      <c r="J125">
        <f>(C125-$V$7)/$V$8</f>
        <v>0.6431730551876278</v>
      </c>
      <c r="K125" t="str">
        <f t="shared" si="4"/>
        <v>NO</v>
      </c>
      <c r="L125">
        <f>(I125-$V$16)/$V$17</f>
        <v>-6.3965513291846368E-2</v>
      </c>
      <c r="M125" t="str">
        <f t="shared" si="5"/>
        <v>NO</v>
      </c>
      <c r="N125">
        <f>IF(ISBLANK(C125),$V$7,C125)</f>
        <v>1179097</v>
      </c>
      <c r="O125">
        <f>IF(ISBLANK(I125),$V$16,I125)</f>
        <v>41</v>
      </c>
      <c r="P125" t="str">
        <f>IF(ISBLANK(D125),$U$42,D125)</f>
        <v>ASALARIADO</v>
      </c>
      <c r="Q125" s="7" t="str">
        <f t="shared" si="6"/>
        <v>36-45</v>
      </c>
      <c r="R125" s="7" t="str">
        <f t="shared" si="7"/>
        <v>4</v>
      </c>
    </row>
    <row r="126" spans="1:22" x14ac:dyDescent="0.3">
      <c r="A126">
        <v>125</v>
      </c>
      <c r="B126" t="s">
        <v>8</v>
      </c>
      <c r="C126">
        <v>300018</v>
      </c>
      <c r="D126" t="s">
        <v>16</v>
      </c>
      <c r="E126" t="s">
        <v>15</v>
      </c>
      <c r="F126" t="s">
        <v>11</v>
      </c>
      <c r="G126" t="s">
        <v>12</v>
      </c>
      <c r="H126" t="s">
        <v>12</v>
      </c>
      <c r="I126">
        <v>82</v>
      </c>
      <c r="J126">
        <f>(C126-$V$7)/$V$8</f>
        <v>-0.44087670126835837</v>
      </c>
      <c r="K126" t="str">
        <f t="shared" si="4"/>
        <v>NO</v>
      </c>
      <c r="L126">
        <f>(I126-$V$16)/$V$17</f>
        <v>2.8296230198707915</v>
      </c>
      <c r="M126" t="str">
        <f t="shared" si="5"/>
        <v>ATIPICO</v>
      </c>
      <c r="N126">
        <f>IF(ISBLANK(C126),$V$7,C126)</f>
        <v>300018</v>
      </c>
      <c r="O126">
        <f>IF(ISBLANK(I126),$V$16,I126)</f>
        <v>82</v>
      </c>
      <c r="P126" t="str">
        <f>IF(ISBLANK(D126),$U$42,D126)</f>
        <v>ASEGURADO VOLUNTARIO</v>
      </c>
      <c r="Q126" s="7" t="str">
        <f t="shared" si="6"/>
        <v>56+</v>
      </c>
      <c r="R126" s="7" t="str">
        <f t="shared" si="7"/>
        <v>2</v>
      </c>
    </row>
    <row r="127" spans="1:22" x14ac:dyDescent="0.3">
      <c r="A127">
        <v>126</v>
      </c>
      <c r="B127" t="s">
        <v>14</v>
      </c>
      <c r="C127">
        <v>366996.25</v>
      </c>
      <c r="D127" t="s">
        <v>9</v>
      </c>
      <c r="E127" t="s">
        <v>15</v>
      </c>
      <c r="F127" t="s">
        <v>11</v>
      </c>
      <c r="G127" t="s">
        <v>12</v>
      </c>
      <c r="H127" t="s">
        <v>12</v>
      </c>
      <c r="I127">
        <v>44</v>
      </c>
      <c r="J127">
        <f>(C127-$V$7)/$V$8</f>
        <v>-0.35828144464142475</v>
      </c>
      <c r="K127" t="str">
        <f t="shared" si="4"/>
        <v>NO</v>
      </c>
      <c r="L127">
        <f>(I127-$V$16)/$V$17</f>
        <v>0.14776047693956615</v>
      </c>
      <c r="M127" t="str">
        <f t="shared" si="5"/>
        <v>NO</v>
      </c>
      <c r="N127">
        <f>IF(ISBLANK(C127),$V$7,C127)</f>
        <v>366996.25</v>
      </c>
      <c r="O127">
        <f>IF(ISBLANK(I127),$V$16,I127)</f>
        <v>44</v>
      </c>
      <c r="P127" t="str">
        <f>IF(ISBLANK(D127),$U$42,D127)</f>
        <v>ASALARIADO</v>
      </c>
      <c r="Q127" s="7" t="str">
        <f t="shared" si="6"/>
        <v>36-45</v>
      </c>
      <c r="R127" s="7" t="str">
        <f t="shared" si="7"/>
        <v>2</v>
      </c>
    </row>
    <row r="128" spans="1:22" x14ac:dyDescent="0.3">
      <c r="A128">
        <v>127</v>
      </c>
      <c r="B128" t="s">
        <v>14</v>
      </c>
      <c r="C128">
        <v>976712.18</v>
      </c>
      <c r="D128" t="s">
        <v>9</v>
      </c>
      <c r="E128" t="s">
        <v>15</v>
      </c>
      <c r="F128" t="s">
        <v>11</v>
      </c>
      <c r="G128" t="s">
        <v>12</v>
      </c>
      <c r="H128" t="s">
        <v>12</v>
      </c>
      <c r="I128">
        <v>32</v>
      </c>
      <c r="J128">
        <f>(C128-$V$7)/$V$8</f>
        <v>0.39359910923807312</v>
      </c>
      <c r="K128" t="str">
        <f t="shared" si="4"/>
        <v>NO</v>
      </c>
      <c r="L128">
        <f>(I128-$V$16)/$V$17</f>
        <v>-0.69914348398608395</v>
      </c>
      <c r="M128" t="str">
        <f t="shared" si="5"/>
        <v>NO</v>
      </c>
      <c r="N128">
        <f>IF(ISBLANK(C128),$V$7,C128)</f>
        <v>976712.18</v>
      </c>
      <c r="O128">
        <f>IF(ISBLANK(I128),$V$16,I128)</f>
        <v>32</v>
      </c>
      <c r="P128" t="str">
        <f>IF(ISBLANK(D128),$U$42,D128)</f>
        <v>ASALARIADO</v>
      </c>
      <c r="Q128" s="7" t="str">
        <f t="shared" si="6"/>
        <v>26-35</v>
      </c>
      <c r="R128" s="7" t="str">
        <f t="shared" si="7"/>
        <v>4</v>
      </c>
    </row>
    <row r="129" spans="1:22" x14ac:dyDescent="0.3">
      <c r="A129">
        <v>128</v>
      </c>
      <c r="B129" t="s">
        <v>14</v>
      </c>
      <c r="C129">
        <v>212500</v>
      </c>
      <c r="D129" t="s">
        <v>9</v>
      </c>
      <c r="E129" t="s">
        <v>15</v>
      </c>
      <c r="F129" t="s">
        <v>11</v>
      </c>
      <c r="G129" t="s">
        <v>11</v>
      </c>
      <c r="H129" t="s">
        <v>12</v>
      </c>
      <c r="I129">
        <v>45</v>
      </c>
      <c r="J129">
        <f>(C129-$V$7)/$V$8</f>
        <v>-0.54880086574676701</v>
      </c>
      <c r="K129" t="str">
        <f t="shared" si="4"/>
        <v>NO</v>
      </c>
      <c r="L129">
        <f>(I129-$V$16)/$V$17</f>
        <v>0.21833580701670366</v>
      </c>
      <c r="M129" t="str">
        <f t="shared" si="5"/>
        <v>NO</v>
      </c>
      <c r="N129">
        <f>IF(ISBLANK(C129),$V$7,C129)</f>
        <v>212500</v>
      </c>
      <c r="O129">
        <f>IF(ISBLANK(I129),$V$16,I129)</f>
        <v>45</v>
      </c>
      <c r="P129" t="str">
        <f>IF(ISBLANK(D129),$U$42,D129)</f>
        <v>ASALARIADO</v>
      </c>
      <c r="Q129" s="7" t="str">
        <f t="shared" si="6"/>
        <v>36-45</v>
      </c>
      <c r="R129" s="7" t="str">
        <f t="shared" si="7"/>
        <v>1</v>
      </c>
    </row>
    <row r="130" spans="1:22" x14ac:dyDescent="0.3">
      <c r="A130">
        <v>129</v>
      </c>
      <c r="B130" t="s">
        <v>8</v>
      </c>
      <c r="C130">
        <v>300018</v>
      </c>
      <c r="D130" t="s">
        <v>17</v>
      </c>
      <c r="E130" t="s">
        <v>15</v>
      </c>
      <c r="F130" t="s">
        <v>11</v>
      </c>
      <c r="G130" t="s">
        <v>12</v>
      </c>
      <c r="H130" t="s">
        <v>12</v>
      </c>
      <c r="I130">
        <v>58</v>
      </c>
      <c r="J130">
        <f>(C130-$V$7)/$V$8</f>
        <v>-0.44087670126835837</v>
      </c>
      <c r="K130" t="str">
        <f t="shared" ref="K130:K193" si="8">IF(ABS(J130)&gt;1.96,"ATIPICO","NO")</f>
        <v>NO</v>
      </c>
      <c r="L130">
        <f>(I130-$V$16)/$V$17</f>
        <v>1.1358150980194912</v>
      </c>
      <c r="M130" t="str">
        <f t="shared" ref="M130:M193" si="9">IF(ABS(L130)&gt;1.96,"ATIPICO","NO")</f>
        <v>NO</v>
      </c>
      <c r="N130">
        <f>IF(ISBLANK(C130),$V$7,C130)</f>
        <v>300018</v>
      </c>
      <c r="O130">
        <f>IF(ISBLANK(I130),$V$16,I130)</f>
        <v>58</v>
      </c>
      <c r="P130" t="str">
        <f>IF(ISBLANK(D130),$U$42,D130)</f>
        <v>TRABAJADOR INDEPENDIENTE</v>
      </c>
      <c r="Q130" s="7" t="str">
        <f t="shared" ref="Q130:Q193" si="10">IF(O130&lt;26,"18-25",IF(O130&lt;36,"26-35",
 IF(O130&lt;46,"36-45",IF(O130&lt;56,"46-55","56+"))))</f>
        <v>56+</v>
      </c>
      <c r="R130" s="7" t="str">
        <f t="shared" ref="R130:R193" si="11">IF(N130&lt;300000,"1",
 IF(N130&lt;=408495,"2",
 IF(N130&lt;=700000,"3",
 "4")))</f>
        <v>2</v>
      </c>
    </row>
    <row r="131" spans="1:22" x14ac:dyDescent="0.3">
      <c r="A131">
        <v>130</v>
      </c>
      <c r="B131" t="s">
        <v>8</v>
      </c>
      <c r="C131">
        <v>489327</v>
      </c>
      <c r="D131" t="s">
        <v>9</v>
      </c>
      <c r="E131" t="s">
        <v>10</v>
      </c>
      <c r="F131" t="s">
        <v>11</v>
      </c>
      <c r="G131" t="s">
        <v>12</v>
      </c>
      <c r="H131" t="s">
        <v>12</v>
      </c>
      <c r="I131">
        <v>33</v>
      </c>
      <c r="J131">
        <f>(C131-$V$7)/$V$8</f>
        <v>-0.2074274033725762</v>
      </c>
      <c r="K131" t="str">
        <f t="shared" si="8"/>
        <v>NO</v>
      </c>
      <c r="L131">
        <f>(I131-$V$16)/$V$17</f>
        <v>-0.62856815390894638</v>
      </c>
      <c r="M131" t="str">
        <f t="shared" si="9"/>
        <v>NO</v>
      </c>
      <c r="N131">
        <f>IF(ISBLANK(C131),$V$7,C131)</f>
        <v>489327</v>
      </c>
      <c r="O131">
        <f>IF(ISBLANK(I131),$V$16,I131)</f>
        <v>33</v>
      </c>
      <c r="P131" t="str">
        <f>IF(ISBLANK(D131),$U$42,D131)</f>
        <v>ASALARIADO</v>
      </c>
      <c r="Q131" s="7" t="str">
        <f t="shared" si="10"/>
        <v>26-35</v>
      </c>
      <c r="R131" s="7" t="str">
        <f t="shared" si="11"/>
        <v>3</v>
      </c>
    </row>
    <row r="132" spans="1:22" x14ac:dyDescent="0.3">
      <c r="A132">
        <v>131</v>
      </c>
      <c r="B132" t="s">
        <v>14</v>
      </c>
      <c r="C132">
        <v>299647</v>
      </c>
      <c r="D132" t="s">
        <v>16</v>
      </c>
      <c r="E132" t="s">
        <v>15</v>
      </c>
      <c r="F132" t="s">
        <v>11</v>
      </c>
      <c r="G132" t="s">
        <v>12</v>
      </c>
      <c r="H132" t="s">
        <v>12</v>
      </c>
      <c r="I132">
        <v>50</v>
      </c>
      <c r="J132">
        <f>(C132-$V$7)/$V$8</f>
        <v>-0.44133420561056785</v>
      </c>
      <c r="K132" t="str">
        <f t="shared" si="8"/>
        <v>NO</v>
      </c>
      <c r="L132">
        <f>(I132-$V$16)/$V$17</f>
        <v>0.57121245740239113</v>
      </c>
      <c r="M132" t="str">
        <f t="shared" si="9"/>
        <v>NO</v>
      </c>
      <c r="N132">
        <f>IF(ISBLANK(C132),$V$7,C132)</f>
        <v>299647</v>
      </c>
      <c r="O132">
        <f>IF(ISBLANK(I132),$V$16,I132)</f>
        <v>50</v>
      </c>
      <c r="P132" t="str">
        <f>IF(ISBLANK(D132),$U$42,D132)</f>
        <v>ASEGURADO VOLUNTARIO</v>
      </c>
      <c r="Q132" s="7" t="str">
        <f t="shared" si="10"/>
        <v>46-55</v>
      </c>
      <c r="R132" s="7" t="str">
        <f t="shared" si="11"/>
        <v>1</v>
      </c>
    </row>
    <row r="133" spans="1:22" x14ac:dyDescent="0.3">
      <c r="A133">
        <v>132</v>
      </c>
      <c r="B133" t="s">
        <v>8</v>
      </c>
      <c r="C133">
        <v>1093666.56</v>
      </c>
      <c r="D133" t="s">
        <v>9</v>
      </c>
      <c r="E133" t="s">
        <v>15</v>
      </c>
      <c r="F133" t="s">
        <v>11</v>
      </c>
      <c r="G133" t="s">
        <v>12</v>
      </c>
      <c r="H133" t="s">
        <v>11</v>
      </c>
      <c r="I133">
        <v>55</v>
      </c>
      <c r="J133">
        <f>(C133-$V$7)/$V$8</f>
        <v>0.53782319735240736</v>
      </c>
      <c r="K133" t="str">
        <f t="shared" si="8"/>
        <v>NO</v>
      </c>
      <c r="L133">
        <f>(I133-$V$16)/$V$17</f>
        <v>0.92408910778807873</v>
      </c>
      <c r="M133" t="str">
        <f t="shared" si="9"/>
        <v>NO</v>
      </c>
      <c r="N133">
        <f>IF(ISBLANK(C133),$V$7,C133)</f>
        <v>1093666.56</v>
      </c>
      <c r="O133">
        <f>IF(ISBLANK(I133),$V$16,I133)</f>
        <v>55</v>
      </c>
      <c r="P133" t="str">
        <f>IF(ISBLANK(D133),$U$42,D133)</f>
        <v>ASALARIADO</v>
      </c>
      <c r="Q133" s="7" t="str">
        <f t="shared" si="10"/>
        <v>46-55</v>
      </c>
      <c r="R133" s="7" t="str">
        <f t="shared" si="11"/>
        <v>4</v>
      </c>
      <c r="U133" s="2" t="s">
        <v>51</v>
      </c>
      <c r="V133" s="2" t="s">
        <v>47</v>
      </c>
    </row>
    <row r="134" spans="1:22" x14ac:dyDescent="0.3">
      <c r="A134">
        <v>133</v>
      </c>
      <c r="B134" t="s">
        <v>8</v>
      </c>
      <c r="C134">
        <v>677626.04</v>
      </c>
      <c r="D134" t="s">
        <v>9</v>
      </c>
      <c r="E134" t="s">
        <v>15</v>
      </c>
      <c r="F134" t="s">
        <v>11</v>
      </c>
      <c r="G134" t="s">
        <v>12</v>
      </c>
      <c r="H134" t="s">
        <v>12</v>
      </c>
      <c r="I134">
        <v>57</v>
      </c>
      <c r="J134">
        <f>(C134-$V$7)/$V$8</f>
        <v>2.4776446853508161E-2</v>
      </c>
      <c r="K134" t="str">
        <f t="shared" si="8"/>
        <v>NO</v>
      </c>
      <c r="L134">
        <f>(I134-$V$16)/$V$17</f>
        <v>1.0652397679423538</v>
      </c>
      <c r="M134" t="str">
        <f t="shared" si="9"/>
        <v>NO</v>
      </c>
      <c r="N134">
        <f>IF(ISBLANK(C134),$V$7,C134)</f>
        <v>677626.04</v>
      </c>
      <c r="O134">
        <f>IF(ISBLANK(I134),$V$16,I134)</f>
        <v>57</v>
      </c>
      <c r="P134" t="str">
        <f>IF(ISBLANK(D134),$U$42,D134)</f>
        <v>ASALARIADO</v>
      </c>
      <c r="Q134" s="7" t="str">
        <f t="shared" si="10"/>
        <v>56+</v>
      </c>
      <c r="R134" s="7" t="str">
        <f t="shared" si="11"/>
        <v>3</v>
      </c>
      <c r="U134" s="3" t="s">
        <v>49</v>
      </c>
      <c r="V134" s="3">
        <f>COUNTIF($H$2:$H$5001,H2)</f>
        <v>4130</v>
      </c>
    </row>
    <row r="135" spans="1:22" x14ac:dyDescent="0.3">
      <c r="A135">
        <v>134</v>
      </c>
      <c r="B135" t="s">
        <v>8</v>
      </c>
      <c r="C135">
        <v>462063.22</v>
      </c>
      <c r="D135" t="s">
        <v>9</v>
      </c>
      <c r="E135" t="s">
        <v>15</v>
      </c>
      <c r="F135" t="s">
        <v>11</v>
      </c>
      <c r="G135" t="s">
        <v>12</v>
      </c>
      <c r="H135" t="s">
        <v>12</v>
      </c>
      <c r="I135">
        <v>54</v>
      </c>
      <c r="J135">
        <f>(C135-$V$7)/$V$8</f>
        <v>-0.2410481519845549</v>
      </c>
      <c r="K135" t="str">
        <f t="shared" si="8"/>
        <v>NO</v>
      </c>
      <c r="L135">
        <f>(I135-$V$16)/$V$17</f>
        <v>0.85351377771094117</v>
      </c>
      <c r="M135" t="str">
        <f t="shared" si="9"/>
        <v>NO</v>
      </c>
      <c r="N135">
        <f>IF(ISBLANK(C135),$V$7,C135)</f>
        <v>462063.22</v>
      </c>
      <c r="O135">
        <f>IF(ISBLANK(I135),$V$16,I135)</f>
        <v>54</v>
      </c>
      <c r="P135" t="str">
        <f>IF(ISBLANK(D135),$U$42,D135)</f>
        <v>ASALARIADO</v>
      </c>
      <c r="Q135" s="7" t="str">
        <f t="shared" si="10"/>
        <v>46-55</v>
      </c>
      <c r="R135" s="7" t="str">
        <f t="shared" si="11"/>
        <v>3</v>
      </c>
      <c r="U135" s="3" t="s">
        <v>50</v>
      </c>
      <c r="V135" s="3">
        <f>COUNTIF($H$2:$H$5001,H9)</f>
        <v>870</v>
      </c>
    </row>
    <row r="136" spans="1:22" x14ac:dyDescent="0.3">
      <c r="A136">
        <v>135</v>
      </c>
      <c r="B136" t="s">
        <v>8</v>
      </c>
      <c r="C136">
        <v>966790.5</v>
      </c>
      <c r="D136" t="s">
        <v>9</v>
      </c>
      <c r="E136" t="s">
        <v>10</v>
      </c>
      <c r="F136" t="s">
        <v>11</v>
      </c>
      <c r="G136" t="s">
        <v>12</v>
      </c>
      <c r="H136" t="s">
        <v>12</v>
      </c>
      <c r="I136">
        <v>43</v>
      </c>
      <c r="J136">
        <f>(C136-$V$7)/$V$8</f>
        <v>0.38136403731890056</v>
      </c>
      <c r="K136" t="str">
        <f t="shared" si="8"/>
        <v>NO</v>
      </c>
      <c r="L136">
        <f>(I136-$V$16)/$V$17</f>
        <v>7.7185146862428639E-2</v>
      </c>
      <c r="M136" t="str">
        <f t="shared" si="9"/>
        <v>NO</v>
      </c>
      <c r="N136">
        <f>IF(ISBLANK(C136),$V$7,C136)</f>
        <v>966790.5</v>
      </c>
      <c r="O136">
        <f>IF(ISBLANK(I136),$V$16,I136)</f>
        <v>43</v>
      </c>
      <c r="P136" t="str">
        <f>IF(ISBLANK(D136),$U$42,D136)</f>
        <v>ASALARIADO</v>
      </c>
      <c r="Q136" s="7" t="str">
        <f t="shared" si="10"/>
        <v>36-45</v>
      </c>
      <c r="R136" s="7" t="str">
        <f t="shared" si="11"/>
        <v>4</v>
      </c>
    </row>
    <row r="137" spans="1:22" x14ac:dyDescent="0.3">
      <c r="A137">
        <v>136</v>
      </c>
      <c r="B137" t="s">
        <v>8</v>
      </c>
      <c r="C137">
        <v>318242.84000000003</v>
      </c>
      <c r="D137" t="s">
        <v>9</v>
      </c>
      <c r="E137" t="s">
        <v>10</v>
      </c>
      <c r="F137" t="s">
        <v>11</v>
      </c>
      <c r="G137" t="s">
        <v>12</v>
      </c>
      <c r="H137" t="s">
        <v>12</v>
      </c>
      <c r="I137">
        <v>59</v>
      </c>
      <c r="J137">
        <f>(C137-$V$7)/$V$8</f>
        <v>-0.41840246020077587</v>
      </c>
      <c r="K137" t="str">
        <f t="shared" si="8"/>
        <v>NO</v>
      </c>
      <c r="L137">
        <f>(I137-$V$16)/$V$17</f>
        <v>1.2063904280966287</v>
      </c>
      <c r="M137" t="str">
        <f t="shared" si="9"/>
        <v>NO</v>
      </c>
      <c r="N137">
        <f>IF(ISBLANK(C137),$V$7,C137)</f>
        <v>318242.84000000003</v>
      </c>
      <c r="O137">
        <f>IF(ISBLANK(I137),$V$16,I137)</f>
        <v>59</v>
      </c>
      <c r="P137" t="str">
        <f>IF(ISBLANK(D137),$U$42,D137)</f>
        <v>ASALARIADO</v>
      </c>
      <c r="Q137" s="7" t="str">
        <f t="shared" si="10"/>
        <v>56+</v>
      </c>
      <c r="R137" s="7" t="str">
        <f t="shared" si="11"/>
        <v>2</v>
      </c>
    </row>
    <row r="138" spans="1:22" x14ac:dyDescent="0.3">
      <c r="A138">
        <v>137</v>
      </c>
      <c r="B138" t="s">
        <v>8</v>
      </c>
      <c r="C138">
        <v>1411134.97</v>
      </c>
      <c r="D138" t="s">
        <v>9</v>
      </c>
      <c r="E138" t="s">
        <v>15</v>
      </c>
      <c r="F138" t="s">
        <v>11</v>
      </c>
      <c r="G138" t="s">
        <v>12</v>
      </c>
      <c r="H138" t="s">
        <v>12</v>
      </c>
      <c r="I138">
        <v>31</v>
      </c>
      <c r="J138">
        <f>(C138-$V$7)/$V$8</f>
        <v>0.92931423802448476</v>
      </c>
      <c r="K138" t="str">
        <f t="shared" si="8"/>
        <v>NO</v>
      </c>
      <c r="L138">
        <f>(I138-$V$16)/$V$17</f>
        <v>-0.7697188140632214</v>
      </c>
      <c r="M138" t="str">
        <f t="shared" si="9"/>
        <v>NO</v>
      </c>
      <c r="N138">
        <f>IF(ISBLANK(C138),$V$7,C138)</f>
        <v>1411134.97</v>
      </c>
      <c r="O138">
        <f>IF(ISBLANK(I138),$V$16,I138)</f>
        <v>31</v>
      </c>
      <c r="P138" t="str">
        <f>IF(ISBLANK(D138),$U$42,D138)</f>
        <v>ASALARIADO</v>
      </c>
      <c r="Q138" s="7" t="str">
        <f t="shared" si="10"/>
        <v>26-35</v>
      </c>
      <c r="R138" s="7" t="str">
        <f t="shared" si="11"/>
        <v>4</v>
      </c>
    </row>
    <row r="139" spans="1:22" x14ac:dyDescent="0.3">
      <c r="A139">
        <v>138</v>
      </c>
      <c r="B139" t="s">
        <v>14</v>
      </c>
      <c r="C139">
        <v>402904</v>
      </c>
      <c r="D139" t="s">
        <v>19</v>
      </c>
      <c r="E139" t="s">
        <v>15</v>
      </c>
      <c r="F139" t="s">
        <v>11</v>
      </c>
      <c r="G139" t="s">
        <v>11</v>
      </c>
      <c r="H139" t="s">
        <v>12</v>
      </c>
      <c r="I139">
        <v>24</v>
      </c>
      <c r="J139">
        <f>(C139-$V$7)/$V$8</f>
        <v>-0.31400125180052829</v>
      </c>
      <c r="K139" t="str">
        <f t="shared" si="8"/>
        <v>NO</v>
      </c>
      <c r="L139">
        <f>(I139-$V$16)/$V$17</f>
        <v>-1.263746124603184</v>
      </c>
      <c r="M139" t="str">
        <f t="shared" si="9"/>
        <v>NO</v>
      </c>
      <c r="N139">
        <f>IF(ISBLANK(C139),$V$7,C139)</f>
        <v>402904</v>
      </c>
      <c r="O139">
        <f>IF(ISBLANK(I139),$V$16,I139)</f>
        <v>24</v>
      </c>
      <c r="P139" t="str">
        <f>IF(ISBLANK(D139),$U$42,D139)</f>
        <v>CONVENIOS ESPECIALES DE ASEGURADOS VOLUNTARIOS</v>
      </c>
      <c r="Q139" s="7" t="str">
        <f t="shared" si="10"/>
        <v>18-25</v>
      </c>
      <c r="R139" s="7" t="str">
        <f t="shared" si="11"/>
        <v>2</v>
      </c>
    </row>
    <row r="140" spans="1:22" x14ac:dyDescent="0.3">
      <c r="A140">
        <v>139</v>
      </c>
      <c r="B140" t="s">
        <v>8</v>
      </c>
      <c r="C140">
        <v>356903.88</v>
      </c>
      <c r="D140" t="s">
        <v>9</v>
      </c>
      <c r="E140" t="s">
        <v>15</v>
      </c>
      <c r="F140" t="s">
        <v>11</v>
      </c>
      <c r="G140" t="s">
        <v>12</v>
      </c>
      <c r="H140" t="s">
        <v>12</v>
      </c>
      <c r="I140">
        <v>43</v>
      </c>
      <c r="J140">
        <f>(C140-$V$7)/$V$8</f>
        <v>-0.37072700555297389</v>
      </c>
      <c r="K140" t="str">
        <f t="shared" si="8"/>
        <v>NO</v>
      </c>
      <c r="L140">
        <f>(I140-$V$16)/$V$17</f>
        <v>7.7185146862428639E-2</v>
      </c>
      <c r="M140" t="str">
        <f t="shared" si="9"/>
        <v>NO</v>
      </c>
      <c r="N140">
        <f>IF(ISBLANK(C140),$V$7,C140)</f>
        <v>356903.88</v>
      </c>
      <c r="O140">
        <f>IF(ISBLANK(I140),$V$16,I140)</f>
        <v>43</v>
      </c>
      <c r="P140" t="str">
        <f>IF(ISBLANK(D140),$U$42,D140)</f>
        <v>ASALARIADO</v>
      </c>
      <c r="Q140" s="7" t="str">
        <f t="shared" si="10"/>
        <v>36-45</v>
      </c>
      <c r="R140" s="7" t="str">
        <f t="shared" si="11"/>
        <v>2</v>
      </c>
    </row>
    <row r="141" spans="1:22" x14ac:dyDescent="0.3">
      <c r="A141">
        <v>140</v>
      </c>
      <c r="B141" t="s">
        <v>8</v>
      </c>
      <c r="C141">
        <v>278035</v>
      </c>
      <c r="D141" t="s">
        <v>16</v>
      </c>
      <c r="E141" t="s">
        <v>15</v>
      </c>
      <c r="F141" t="s">
        <v>11</v>
      </c>
      <c r="G141" t="s">
        <v>12</v>
      </c>
      <c r="H141" t="s">
        <v>12</v>
      </c>
      <c r="I141">
        <v>41</v>
      </c>
      <c r="J141">
        <f>(C141-$V$7)/$V$8</f>
        <v>-0.46798537500094889</v>
      </c>
      <c r="K141" t="str">
        <f t="shared" si="8"/>
        <v>NO</v>
      </c>
      <c r="L141">
        <f>(I141-$V$16)/$V$17</f>
        <v>-6.3965513291846368E-2</v>
      </c>
      <c r="M141" t="str">
        <f t="shared" si="9"/>
        <v>NO</v>
      </c>
      <c r="N141">
        <f>IF(ISBLANK(C141),$V$7,C141)</f>
        <v>278035</v>
      </c>
      <c r="O141">
        <f>IF(ISBLANK(I141),$V$16,I141)</f>
        <v>41</v>
      </c>
      <c r="P141" t="str">
        <f>IF(ISBLANK(D141),$U$42,D141)</f>
        <v>ASEGURADO VOLUNTARIO</v>
      </c>
      <c r="Q141" s="7" t="str">
        <f t="shared" si="10"/>
        <v>36-45</v>
      </c>
      <c r="R141" s="7" t="str">
        <f t="shared" si="11"/>
        <v>1</v>
      </c>
    </row>
    <row r="142" spans="1:22" x14ac:dyDescent="0.3">
      <c r="A142">
        <v>141</v>
      </c>
      <c r="B142" t="s">
        <v>14</v>
      </c>
      <c r="C142">
        <v>297046</v>
      </c>
      <c r="D142" t="s">
        <v>17</v>
      </c>
      <c r="E142" t="s">
        <v>15</v>
      </c>
      <c r="F142" t="s">
        <v>11</v>
      </c>
      <c r="G142" t="s">
        <v>12</v>
      </c>
      <c r="H142" t="s">
        <v>12</v>
      </c>
      <c r="I142">
        <v>65</v>
      </c>
      <c r="J142">
        <f>(C142-$V$7)/$V$8</f>
        <v>-0.44454166866740574</v>
      </c>
      <c r="K142" t="str">
        <f t="shared" si="8"/>
        <v>NO</v>
      </c>
      <c r="L142">
        <f>(I142-$V$16)/$V$17</f>
        <v>1.6298424085594538</v>
      </c>
      <c r="M142" t="str">
        <f t="shared" si="9"/>
        <v>NO</v>
      </c>
      <c r="N142">
        <f>IF(ISBLANK(C142),$V$7,C142)</f>
        <v>297046</v>
      </c>
      <c r="O142">
        <f>IF(ISBLANK(I142),$V$16,I142)</f>
        <v>65</v>
      </c>
      <c r="P142" t="str">
        <f>IF(ISBLANK(D142),$U$42,D142)</f>
        <v>TRABAJADOR INDEPENDIENTE</v>
      </c>
      <c r="Q142" s="7" t="str">
        <f t="shared" si="10"/>
        <v>56+</v>
      </c>
      <c r="R142" s="7" t="str">
        <f t="shared" si="11"/>
        <v>1</v>
      </c>
    </row>
    <row r="143" spans="1:22" x14ac:dyDescent="0.3">
      <c r="A143">
        <v>142</v>
      </c>
      <c r="B143" t="s">
        <v>14</v>
      </c>
      <c r="C143">
        <v>400000</v>
      </c>
      <c r="D143" t="s">
        <v>9</v>
      </c>
      <c r="E143" t="s">
        <v>15</v>
      </c>
      <c r="F143" t="s">
        <v>11</v>
      </c>
      <c r="G143" t="s">
        <v>12</v>
      </c>
      <c r="H143" t="s">
        <v>12</v>
      </c>
      <c r="I143">
        <v>46</v>
      </c>
      <c r="J143">
        <f>(C143-$V$7)/$V$8</f>
        <v>-0.31758236395625966</v>
      </c>
      <c r="K143" t="str">
        <f t="shared" si="8"/>
        <v>NO</v>
      </c>
      <c r="L143">
        <f>(I143-$V$16)/$V$17</f>
        <v>0.28891113709384114</v>
      </c>
      <c r="M143" t="str">
        <f t="shared" si="9"/>
        <v>NO</v>
      </c>
      <c r="N143">
        <f>IF(ISBLANK(C143),$V$7,C143)</f>
        <v>400000</v>
      </c>
      <c r="O143">
        <f>IF(ISBLANK(I143),$V$16,I143)</f>
        <v>46</v>
      </c>
      <c r="P143" t="str">
        <f>IF(ISBLANK(D143),$U$42,D143)</f>
        <v>ASALARIADO</v>
      </c>
      <c r="Q143" s="7" t="str">
        <f t="shared" si="10"/>
        <v>46-55</v>
      </c>
      <c r="R143" s="7" t="str">
        <f t="shared" si="11"/>
        <v>2</v>
      </c>
    </row>
    <row r="144" spans="1:22" x14ac:dyDescent="0.3">
      <c r="A144">
        <v>143</v>
      </c>
      <c r="B144" t="s">
        <v>14</v>
      </c>
      <c r="C144">
        <v>497114.36</v>
      </c>
      <c r="D144" t="s">
        <v>9</v>
      </c>
      <c r="E144" t="s">
        <v>10</v>
      </c>
      <c r="F144" t="s">
        <v>11</v>
      </c>
      <c r="G144" t="s">
        <v>12</v>
      </c>
      <c r="H144" t="s">
        <v>12</v>
      </c>
      <c r="I144">
        <v>28</v>
      </c>
      <c r="J144">
        <f>(C144-$V$7)/$V$8</f>
        <v>-0.19782430090802516</v>
      </c>
      <c r="K144" t="str">
        <f t="shared" si="8"/>
        <v>NO</v>
      </c>
      <c r="L144">
        <f>(I144-$V$16)/$V$17</f>
        <v>-0.98144480429463388</v>
      </c>
      <c r="M144" t="str">
        <f t="shared" si="9"/>
        <v>NO</v>
      </c>
      <c r="N144">
        <f>IF(ISBLANK(C144),$V$7,C144)</f>
        <v>497114.36</v>
      </c>
      <c r="O144">
        <f>IF(ISBLANK(I144),$V$16,I144)</f>
        <v>28</v>
      </c>
      <c r="P144" t="str">
        <f>IF(ISBLANK(D144),$U$42,D144)</f>
        <v>ASALARIADO</v>
      </c>
      <c r="Q144" s="7" t="str">
        <f t="shared" si="10"/>
        <v>26-35</v>
      </c>
      <c r="R144" s="7" t="str">
        <f t="shared" si="11"/>
        <v>3</v>
      </c>
    </row>
    <row r="145" spans="1:25" x14ac:dyDescent="0.3">
      <c r="A145">
        <v>144</v>
      </c>
      <c r="B145" t="s">
        <v>8</v>
      </c>
      <c r="C145">
        <v>270074</v>
      </c>
      <c r="D145" t="s">
        <v>9</v>
      </c>
      <c r="E145" t="s">
        <v>15</v>
      </c>
      <c r="F145" t="s">
        <v>11</v>
      </c>
      <c r="G145" t="s">
        <v>12</v>
      </c>
      <c r="H145" t="s">
        <v>11</v>
      </c>
      <c r="I145">
        <v>60</v>
      </c>
      <c r="J145">
        <f>(C145-$V$7)/$V$8</f>
        <v>-0.47780260429563809</v>
      </c>
      <c r="K145" t="str">
        <f t="shared" si="8"/>
        <v>NO</v>
      </c>
      <c r="L145">
        <f>(I145-$V$16)/$V$17</f>
        <v>1.2769657581737661</v>
      </c>
      <c r="M145" t="str">
        <f t="shared" si="9"/>
        <v>NO</v>
      </c>
      <c r="N145">
        <f>IF(ISBLANK(C145),$V$7,C145)</f>
        <v>270074</v>
      </c>
      <c r="O145">
        <f>IF(ISBLANK(I145),$V$16,I145)</f>
        <v>60</v>
      </c>
      <c r="P145" t="str">
        <f>IF(ISBLANK(D145),$U$42,D145)</f>
        <v>ASALARIADO</v>
      </c>
      <c r="Q145" s="7" t="str">
        <f t="shared" si="10"/>
        <v>56+</v>
      </c>
      <c r="R145" s="7" t="str">
        <f t="shared" si="11"/>
        <v>1</v>
      </c>
    </row>
    <row r="146" spans="1:25" x14ac:dyDescent="0.3">
      <c r="A146">
        <v>145</v>
      </c>
      <c r="B146" t="s">
        <v>8</v>
      </c>
      <c r="C146">
        <v>680668.64</v>
      </c>
      <c r="D146" t="s">
        <v>9</v>
      </c>
      <c r="E146" t="s">
        <v>15</v>
      </c>
      <c r="F146" t="s">
        <v>11</v>
      </c>
      <c r="G146" t="s">
        <v>12</v>
      </c>
      <c r="H146" t="s">
        <v>12</v>
      </c>
      <c r="I146">
        <v>37</v>
      </c>
      <c r="J146">
        <f>(C146-$V$7)/$V$8</f>
        <v>2.8528475725763055E-2</v>
      </c>
      <c r="K146" t="str">
        <f t="shared" si="8"/>
        <v>NO</v>
      </c>
      <c r="L146">
        <f>(I146-$V$16)/$V$17</f>
        <v>-0.3462668336003964</v>
      </c>
      <c r="M146" t="str">
        <f t="shared" si="9"/>
        <v>NO</v>
      </c>
      <c r="N146">
        <f>IF(ISBLANK(C146),$V$7,C146)</f>
        <v>680668.64</v>
      </c>
      <c r="O146">
        <f>IF(ISBLANK(I146),$V$16,I146)</f>
        <v>37</v>
      </c>
      <c r="P146" t="str">
        <f>IF(ISBLANK(D146),$U$42,D146)</f>
        <v>ASALARIADO</v>
      </c>
      <c r="Q146" s="7" t="str">
        <f t="shared" si="10"/>
        <v>36-45</v>
      </c>
      <c r="R146" s="7" t="str">
        <f t="shared" si="11"/>
        <v>3</v>
      </c>
    </row>
    <row r="147" spans="1:25" x14ac:dyDescent="0.3">
      <c r="A147">
        <v>146</v>
      </c>
      <c r="B147" t="s">
        <v>14</v>
      </c>
      <c r="C147">
        <v>148500</v>
      </c>
      <c r="D147" t="s">
        <v>9</v>
      </c>
      <c r="E147" t="s">
        <v>15</v>
      </c>
      <c r="F147" t="s">
        <v>11</v>
      </c>
      <c r="G147" t="s">
        <v>12</v>
      </c>
      <c r="H147" t="s">
        <v>12</v>
      </c>
      <c r="I147">
        <v>50</v>
      </c>
      <c r="J147">
        <f>(C147-$V$7)/$V$8</f>
        <v>-0.62772344769126021</v>
      </c>
      <c r="K147" t="str">
        <f t="shared" si="8"/>
        <v>NO</v>
      </c>
      <c r="L147">
        <f>(I147-$V$16)/$V$17</f>
        <v>0.57121245740239113</v>
      </c>
      <c r="M147" t="str">
        <f t="shared" si="9"/>
        <v>NO</v>
      </c>
      <c r="N147">
        <f>IF(ISBLANK(C147),$V$7,C147)</f>
        <v>148500</v>
      </c>
      <c r="O147">
        <f>IF(ISBLANK(I147),$V$16,I147)</f>
        <v>50</v>
      </c>
      <c r="P147" t="str">
        <f>IF(ISBLANK(D147),$U$42,D147)</f>
        <v>ASALARIADO</v>
      </c>
      <c r="Q147" s="7" t="str">
        <f t="shared" si="10"/>
        <v>46-55</v>
      </c>
      <c r="R147" s="7" t="str">
        <f t="shared" si="11"/>
        <v>1</v>
      </c>
    </row>
    <row r="148" spans="1:25" x14ac:dyDescent="0.3">
      <c r="A148">
        <v>147</v>
      </c>
      <c r="B148" t="s">
        <v>14</v>
      </c>
      <c r="C148">
        <v>372323</v>
      </c>
      <c r="D148" t="s">
        <v>9</v>
      </c>
      <c r="E148" t="s">
        <v>10</v>
      </c>
      <c r="F148" t="s">
        <v>11</v>
      </c>
      <c r="G148" t="s">
        <v>12</v>
      </c>
      <c r="H148" t="s">
        <v>12</v>
      </c>
      <c r="I148">
        <v>29</v>
      </c>
      <c r="J148">
        <f>(C148-$V$7)/$V$8</f>
        <v>-0.35171268115122434</v>
      </c>
      <c r="K148" t="str">
        <f t="shared" si="8"/>
        <v>NO</v>
      </c>
      <c r="L148">
        <f>(I148-$V$16)/$V$17</f>
        <v>-0.91086947421749642</v>
      </c>
      <c r="M148" t="str">
        <f t="shared" si="9"/>
        <v>NO</v>
      </c>
      <c r="N148">
        <f>IF(ISBLANK(C148),$V$7,C148)</f>
        <v>372323</v>
      </c>
      <c r="O148">
        <f>IF(ISBLANK(I148),$V$16,I148)</f>
        <v>29</v>
      </c>
      <c r="P148" t="str">
        <f>IF(ISBLANK(D148),$U$42,D148)</f>
        <v>ASALARIADO</v>
      </c>
      <c r="Q148" s="7" t="str">
        <f t="shared" si="10"/>
        <v>26-35</v>
      </c>
      <c r="R148" s="7" t="str">
        <f t="shared" si="11"/>
        <v>2</v>
      </c>
    </row>
    <row r="149" spans="1:25" x14ac:dyDescent="0.3">
      <c r="A149">
        <v>148</v>
      </c>
      <c r="B149" t="s">
        <v>14</v>
      </c>
      <c r="C149">
        <v>1069289.8</v>
      </c>
      <c r="D149" t="s">
        <v>13</v>
      </c>
      <c r="E149" t="s">
        <v>10</v>
      </c>
      <c r="F149" t="s">
        <v>11</v>
      </c>
      <c r="G149" t="s">
        <v>12</v>
      </c>
      <c r="H149" t="s">
        <v>12</v>
      </c>
      <c r="I149">
        <v>86</v>
      </c>
      <c r="J149">
        <f>(C149-$V$7)/$V$8</f>
        <v>0.50776262174863795</v>
      </c>
      <c r="K149" t="str">
        <f t="shared" si="8"/>
        <v>NO</v>
      </c>
      <c r="L149">
        <f>(I149-$V$16)/$V$17</f>
        <v>3.1119243401793413</v>
      </c>
      <c r="M149" t="str">
        <f t="shared" si="9"/>
        <v>ATIPICO</v>
      </c>
      <c r="N149">
        <f>IF(ISBLANK(C149),$V$7,C149)</f>
        <v>1069289.8</v>
      </c>
      <c r="O149">
        <f>IF(ISBLANK(I149),$V$16,I149)</f>
        <v>86</v>
      </c>
      <c r="P149" t="str">
        <f>IF(ISBLANK(D149),$U$42,D149)</f>
        <v>PENSIONADOS EN SU PROPIO SISTEMA</v>
      </c>
      <c r="Q149" s="7" t="str">
        <f t="shared" si="10"/>
        <v>56+</v>
      </c>
      <c r="R149" s="7" t="str">
        <f t="shared" si="11"/>
        <v>4</v>
      </c>
    </row>
    <row r="150" spans="1:25" x14ac:dyDescent="0.3">
      <c r="A150">
        <v>149</v>
      </c>
      <c r="B150" t="s">
        <v>14</v>
      </c>
      <c r="C150">
        <v>258000</v>
      </c>
      <c r="D150" t="s">
        <v>9</v>
      </c>
      <c r="E150" t="s">
        <v>15</v>
      </c>
      <c r="F150" t="s">
        <v>11</v>
      </c>
      <c r="G150" t="s">
        <v>12</v>
      </c>
      <c r="H150" t="s">
        <v>12</v>
      </c>
      <c r="I150">
        <v>30</v>
      </c>
      <c r="J150">
        <f>(C150-$V$7)/$V$8</f>
        <v>-0.49269184264560389</v>
      </c>
      <c r="K150" t="str">
        <f t="shared" si="8"/>
        <v>NO</v>
      </c>
      <c r="L150">
        <f>(I150-$V$16)/$V$17</f>
        <v>-0.84029414414035897</v>
      </c>
      <c r="M150" t="str">
        <f t="shared" si="9"/>
        <v>NO</v>
      </c>
      <c r="N150">
        <f>IF(ISBLANK(C150),$V$7,C150)</f>
        <v>258000</v>
      </c>
      <c r="O150">
        <f>IF(ISBLANK(I150),$V$16,I150)</f>
        <v>30</v>
      </c>
      <c r="P150" t="str">
        <f>IF(ISBLANK(D150),$U$42,D150)</f>
        <v>ASALARIADO</v>
      </c>
      <c r="Q150" s="7" t="str">
        <f t="shared" si="10"/>
        <v>26-35</v>
      </c>
      <c r="R150" s="7" t="str">
        <f t="shared" si="11"/>
        <v>1</v>
      </c>
    </row>
    <row r="151" spans="1:25" x14ac:dyDescent="0.3">
      <c r="A151">
        <v>150</v>
      </c>
      <c r="B151" t="s">
        <v>14</v>
      </c>
      <c r="C151">
        <v>304345</v>
      </c>
      <c r="D151" t="s">
        <v>16</v>
      </c>
      <c r="E151" t="s">
        <v>15</v>
      </c>
      <c r="F151" t="s">
        <v>11</v>
      </c>
      <c r="G151" t="s">
        <v>12</v>
      </c>
      <c r="H151" t="s">
        <v>12</v>
      </c>
      <c r="I151">
        <v>50</v>
      </c>
      <c r="J151">
        <f>(C151-$V$7)/$V$8</f>
        <v>-0.43554079482970487</v>
      </c>
      <c r="K151" t="str">
        <f t="shared" si="8"/>
        <v>NO</v>
      </c>
      <c r="L151">
        <f>(I151-$V$16)/$V$17</f>
        <v>0.57121245740239113</v>
      </c>
      <c r="M151" t="str">
        <f t="shared" si="9"/>
        <v>NO</v>
      </c>
      <c r="N151">
        <f>IF(ISBLANK(C151),$V$7,C151)</f>
        <v>304345</v>
      </c>
      <c r="O151">
        <f>IF(ISBLANK(I151),$V$16,I151)</f>
        <v>50</v>
      </c>
      <c r="P151" t="str">
        <f>IF(ISBLANK(D151),$U$42,D151)</f>
        <v>ASEGURADO VOLUNTARIO</v>
      </c>
      <c r="Q151" s="7" t="str">
        <f t="shared" si="10"/>
        <v>46-55</v>
      </c>
      <c r="R151" s="7" t="str">
        <f t="shared" si="11"/>
        <v>2</v>
      </c>
    </row>
    <row r="152" spans="1:25" x14ac:dyDescent="0.3">
      <c r="A152">
        <v>151</v>
      </c>
      <c r="B152" t="s">
        <v>14</v>
      </c>
      <c r="C152">
        <v>299647</v>
      </c>
      <c r="E152" t="s">
        <v>15</v>
      </c>
      <c r="F152" t="s">
        <v>11</v>
      </c>
      <c r="G152" t="s">
        <v>12</v>
      </c>
      <c r="H152" t="s">
        <v>12</v>
      </c>
      <c r="I152">
        <v>40</v>
      </c>
      <c r="J152">
        <f>(C152-$V$7)/$V$8</f>
        <v>-0.44133420561056785</v>
      </c>
      <c r="K152" t="str">
        <f t="shared" si="8"/>
        <v>NO</v>
      </c>
      <c r="L152">
        <f>(I152-$V$16)/$V$17</f>
        <v>-0.13454084336898386</v>
      </c>
      <c r="M152" t="str">
        <f t="shared" si="9"/>
        <v>NO</v>
      </c>
      <c r="N152">
        <f>IF(ISBLANK(C152),$V$7,C152)</f>
        <v>299647</v>
      </c>
      <c r="O152">
        <f>IF(ISBLANK(I152),$V$16,I152)</f>
        <v>40</v>
      </c>
      <c r="P152" t="str">
        <f>IF(ISBLANK(D152),$U$42,D152)</f>
        <v>ASALARIADO</v>
      </c>
      <c r="Q152" s="7" t="str">
        <f t="shared" si="10"/>
        <v>36-45</v>
      </c>
      <c r="R152" s="7" t="str">
        <f t="shared" si="11"/>
        <v>1</v>
      </c>
    </row>
    <row r="153" spans="1:25" x14ac:dyDescent="0.3">
      <c r="A153">
        <v>152</v>
      </c>
      <c r="B153" t="s">
        <v>8</v>
      </c>
      <c r="C153">
        <v>253472</v>
      </c>
      <c r="D153" t="s">
        <v>9</v>
      </c>
      <c r="E153" t="s">
        <v>15</v>
      </c>
      <c r="F153" t="s">
        <v>11</v>
      </c>
      <c r="G153" t="s">
        <v>11</v>
      </c>
      <c r="H153" t="s">
        <v>12</v>
      </c>
      <c r="I153">
        <v>21</v>
      </c>
      <c r="J153">
        <f>(C153-$V$7)/$V$8</f>
        <v>-0.49827561531817677</v>
      </c>
      <c r="K153" t="str">
        <f t="shared" si="8"/>
        <v>NO</v>
      </c>
      <c r="L153">
        <f>(I153-$V$16)/$V$17</f>
        <v>-1.4754721148345964</v>
      </c>
      <c r="M153" t="str">
        <f t="shared" si="9"/>
        <v>NO</v>
      </c>
      <c r="N153">
        <f>IF(ISBLANK(C153),$V$7,C153)</f>
        <v>253472</v>
      </c>
      <c r="O153">
        <f>IF(ISBLANK(I153),$V$16,I153)</f>
        <v>21</v>
      </c>
      <c r="P153" t="str">
        <f>IF(ISBLANK(D153),$U$42,D153)</f>
        <v>ASALARIADO</v>
      </c>
      <c r="Q153" s="7" t="str">
        <f t="shared" si="10"/>
        <v>18-25</v>
      </c>
      <c r="R153" s="7" t="str">
        <f t="shared" si="11"/>
        <v>1</v>
      </c>
    </row>
    <row r="154" spans="1:25" x14ac:dyDescent="0.3">
      <c r="A154">
        <v>153</v>
      </c>
      <c r="B154" t="s">
        <v>8</v>
      </c>
      <c r="C154">
        <v>851079</v>
      </c>
      <c r="D154" t="s">
        <v>9</v>
      </c>
      <c r="E154" t="s">
        <v>15</v>
      </c>
      <c r="F154" t="s">
        <v>11</v>
      </c>
      <c r="G154" t="s">
        <v>12</v>
      </c>
      <c r="H154" t="s">
        <v>12</v>
      </c>
      <c r="I154">
        <v>58</v>
      </c>
      <c r="J154">
        <f>(C154-$V$7)/$V$8</f>
        <v>0.23867262574592837</v>
      </c>
      <c r="K154" t="str">
        <f t="shared" si="8"/>
        <v>NO</v>
      </c>
      <c r="L154">
        <f>(I154-$V$16)/$V$17</f>
        <v>1.1358150980194912</v>
      </c>
      <c r="M154" t="str">
        <f t="shared" si="9"/>
        <v>NO</v>
      </c>
      <c r="N154">
        <f>IF(ISBLANK(C154),$V$7,C154)</f>
        <v>851079</v>
      </c>
      <c r="O154">
        <f>IF(ISBLANK(I154),$V$16,I154)</f>
        <v>58</v>
      </c>
      <c r="P154" t="str">
        <f>IF(ISBLANK(D154),$U$42,D154)</f>
        <v>ASALARIADO</v>
      </c>
      <c r="Q154" s="7" t="str">
        <f t="shared" si="10"/>
        <v>56+</v>
      </c>
      <c r="R154" s="7" t="str">
        <f t="shared" si="11"/>
        <v>4</v>
      </c>
    </row>
    <row r="155" spans="1:25" x14ac:dyDescent="0.3">
      <c r="A155">
        <v>154</v>
      </c>
      <c r="B155" t="s">
        <v>14</v>
      </c>
      <c r="C155">
        <v>353911.5</v>
      </c>
      <c r="D155" t="s">
        <v>9</v>
      </c>
      <c r="E155" t="s">
        <v>10</v>
      </c>
      <c r="F155" t="s">
        <v>11</v>
      </c>
      <c r="G155" t="s">
        <v>12</v>
      </c>
      <c r="H155" t="s">
        <v>12</v>
      </c>
      <c r="I155">
        <v>41</v>
      </c>
      <c r="J155">
        <f>(C155-$V$7)/$V$8</f>
        <v>-0.37441710486170926</v>
      </c>
      <c r="K155" t="str">
        <f t="shared" si="8"/>
        <v>NO</v>
      </c>
      <c r="L155">
        <f>(I155-$V$16)/$V$17</f>
        <v>-6.3965513291846368E-2</v>
      </c>
      <c r="M155" t="str">
        <f t="shared" si="9"/>
        <v>NO</v>
      </c>
      <c r="N155">
        <f>IF(ISBLANK(C155),$V$7,C155)</f>
        <v>353911.5</v>
      </c>
      <c r="O155">
        <f>IF(ISBLANK(I155),$V$16,I155)</f>
        <v>41</v>
      </c>
      <c r="P155" t="str">
        <f>IF(ISBLANK(D155),$U$42,D155)</f>
        <v>ASALARIADO</v>
      </c>
      <c r="Q155" s="7" t="str">
        <f t="shared" si="10"/>
        <v>36-45</v>
      </c>
      <c r="R155" s="7" t="str">
        <f t="shared" si="11"/>
        <v>2</v>
      </c>
      <c r="U155" t="s">
        <v>52</v>
      </c>
    </row>
    <row r="156" spans="1:25" x14ac:dyDescent="0.3">
      <c r="A156">
        <v>155</v>
      </c>
      <c r="B156" t="s">
        <v>14</v>
      </c>
      <c r="C156">
        <v>513465</v>
      </c>
      <c r="D156" t="s">
        <v>9</v>
      </c>
      <c r="E156" t="s">
        <v>15</v>
      </c>
      <c r="F156" t="s">
        <v>11</v>
      </c>
      <c r="G156" t="s">
        <v>12</v>
      </c>
      <c r="H156" t="s">
        <v>12</v>
      </c>
      <c r="I156">
        <v>49</v>
      </c>
      <c r="J156">
        <f>(C156-$V$7)/$V$8</f>
        <v>-0.17766125832607346</v>
      </c>
      <c r="K156" t="str">
        <f t="shared" si="8"/>
        <v>NO</v>
      </c>
      <c r="L156">
        <f>(I156-$V$16)/$V$17</f>
        <v>0.50063712732525367</v>
      </c>
      <c r="M156" t="str">
        <f t="shared" si="9"/>
        <v>NO</v>
      </c>
      <c r="N156">
        <f>IF(ISBLANK(C156),$V$7,C156)</f>
        <v>513465</v>
      </c>
      <c r="O156">
        <f>IF(ISBLANK(I156),$V$16,I156)</f>
        <v>49</v>
      </c>
      <c r="P156" t="str">
        <f>IF(ISBLANK(D156),$U$42,D156)</f>
        <v>ASALARIADO</v>
      </c>
      <c r="Q156" s="7" t="str">
        <f t="shared" si="10"/>
        <v>46-55</v>
      </c>
      <c r="R156" s="7" t="str">
        <f t="shared" si="11"/>
        <v>3</v>
      </c>
    </row>
    <row r="157" spans="1:25" x14ac:dyDescent="0.3">
      <c r="A157">
        <v>156</v>
      </c>
      <c r="B157" t="s">
        <v>8</v>
      </c>
      <c r="C157">
        <v>300018</v>
      </c>
      <c r="D157" t="s">
        <v>16</v>
      </c>
      <c r="E157" t="s">
        <v>15</v>
      </c>
      <c r="F157" t="s">
        <v>11</v>
      </c>
      <c r="G157" t="s">
        <v>12</v>
      </c>
      <c r="H157" t="s">
        <v>12</v>
      </c>
      <c r="I157">
        <v>57</v>
      </c>
      <c r="J157">
        <f>(C157-$V$7)/$V$8</f>
        <v>-0.44087670126835837</v>
      </c>
      <c r="K157" t="str">
        <f t="shared" si="8"/>
        <v>NO</v>
      </c>
      <c r="L157">
        <f>(I157-$V$16)/$V$17</f>
        <v>1.0652397679423538</v>
      </c>
      <c r="M157" t="str">
        <f t="shared" si="9"/>
        <v>NO</v>
      </c>
      <c r="N157">
        <f>IF(ISBLANK(C157),$V$7,C157)</f>
        <v>300018</v>
      </c>
      <c r="O157">
        <f>IF(ISBLANK(I157),$V$16,I157)</f>
        <v>57</v>
      </c>
      <c r="P157" t="str">
        <f>IF(ISBLANK(D157),$U$42,D157)</f>
        <v>ASEGURADO VOLUNTARIO</v>
      </c>
      <c r="Q157" s="7" t="str">
        <f t="shared" si="10"/>
        <v>56+</v>
      </c>
      <c r="R157" s="7" t="str">
        <f t="shared" si="11"/>
        <v>2</v>
      </c>
      <c r="V157" s="2" t="s">
        <v>1</v>
      </c>
      <c r="W157" s="2" t="s">
        <v>53</v>
      </c>
      <c r="X157" s="2" t="s">
        <v>54</v>
      </c>
      <c r="Y157" s="2" t="s">
        <v>55</v>
      </c>
    </row>
    <row r="158" spans="1:25" x14ac:dyDescent="0.3">
      <c r="A158">
        <v>157</v>
      </c>
      <c r="B158" t="s">
        <v>8</v>
      </c>
      <c r="C158">
        <v>659491.07999999996</v>
      </c>
      <c r="D158" t="s">
        <v>9</v>
      </c>
      <c r="E158" t="s">
        <v>15</v>
      </c>
      <c r="F158" t="s">
        <v>11</v>
      </c>
      <c r="G158" t="s">
        <v>12</v>
      </c>
      <c r="H158" t="s">
        <v>12</v>
      </c>
      <c r="I158">
        <v>27</v>
      </c>
      <c r="J158">
        <f>(C158-$V$7)/$V$8</f>
        <v>2.41304268694391E-3</v>
      </c>
      <c r="K158" t="str">
        <f t="shared" si="8"/>
        <v>NO</v>
      </c>
      <c r="L158">
        <f>(I158-$V$16)/$V$17</f>
        <v>-1.0520201343717714</v>
      </c>
      <c r="M158" t="str">
        <f t="shared" si="9"/>
        <v>NO</v>
      </c>
      <c r="N158">
        <f>IF(ISBLANK(C158),$V$7,C158)</f>
        <v>659491.07999999996</v>
      </c>
      <c r="O158">
        <f>IF(ISBLANK(I158),$V$16,I158)</f>
        <v>27</v>
      </c>
      <c r="P158" t="str">
        <f>IF(ISBLANK(D158),$U$42,D158)</f>
        <v>ASALARIADO</v>
      </c>
      <c r="Q158" s="7" t="str">
        <f t="shared" si="10"/>
        <v>26-35</v>
      </c>
      <c r="R158" s="7" t="str">
        <f t="shared" si="11"/>
        <v>3</v>
      </c>
      <c r="V158" s="3" t="s">
        <v>8</v>
      </c>
      <c r="W158" s="3">
        <f>COUNTIF($B$2:$B$5001,B2)</f>
        <v>3012</v>
      </c>
      <c r="X158" s="3">
        <f>COUNTIFS($B$2:$B$5001,B2,$H$2:$H$5001,"SI")</f>
        <v>534</v>
      </c>
      <c r="Y158" s="4">
        <f>(534/W158)*100 %</f>
        <v>0.17729083665338646</v>
      </c>
    </row>
    <row r="159" spans="1:25" x14ac:dyDescent="0.3">
      <c r="A159">
        <v>158</v>
      </c>
      <c r="B159" t="s">
        <v>8</v>
      </c>
      <c r="C159">
        <v>356000</v>
      </c>
      <c r="D159" t="s">
        <v>9</v>
      </c>
      <c r="E159" t="s">
        <v>15</v>
      </c>
      <c r="F159" t="s">
        <v>11</v>
      </c>
      <c r="G159" t="s">
        <v>12</v>
      </c>
      <c r="H159" t="s">
        <v>11</v>
      </c>
      <c r="I159">
        <v>56</v>
      </c>
      <c r="J159">
        <f>(C159-$V$7)/$V$8</f>
        <v>-0.37184163904309875</v>
      </c>
      <c r="K159" t="str">
        <f t="shared" si="8"/>
        <v>NO</v>
      </c>
      <c r="L159">
        <f>(I159-$V$16)/$V$17</f>
        <v>0.99466443786521619</v>
      </c>
      <c r="M159" t="str">
        <f t="shared" si="9"/>
        <v>NO</v>
      </c>
      <c r="N159">
        <f>IF(ISBLANK(C159),$V$7,C159)</f>
        <v>356000</v>
      </c>
      <c r="O159">
        <f>IF(ISBLANK(I159),$V$16,I159)</f>
        <v>56</v>
      </c>
      <c r="P159" t="str">
        <f>IF(ISBLANK(D159),$U$42,D159)</f>
        <v>ASALARIADO</v>
      </c>
      <c r="Q159" s="7" t="str">
        <f t="shared" si="10"/>
        <v>56+</v>
      </c>
      <c r="R159" s="7" t="str">
        <f t="shared" si="11"/>
        <v>2</v>
      </c>
      <c r="V159" s="3" t="s">
        <v>14</v>
      </c>
      <c r="W159" s="3">
        <f>COUNTIF($B$2:$B$5001,B4)</f>
        <v>1988</v>
      </c>
      <c r="X159" s="3">
        <f>COUNTIFS($B$2:$B$5001,B5,$H$2:$H$5001,"SI")</f>
        <v>336</v>
      </c>
      <c r="Y159" s="4">
        <f>336/W159</f>
        <v>0.16901408450704225</v>
      </c>
    </row>
    <row r="160" spans="1:25" x14ac:dyDescent="0.3">
      <c r="A160">
        <v>159</v>
      </c>
      <c r="B160" t="s">
        <v>8</v>
      </c>
      <c r="C160">
        <v>315941</v>
      </c>
      <c r="D160" t="s">
        <v>9</v>
      </c>
      <c r="E160" t="s">
        <v>15</v>
      </c>
      <c r="F160" t="s">
        <v>11</v>
      </c>
      <c r="G160" t="s">
        <v>11</v>
      </c>
      <c r="H160" t="s">
        <v>12</v>
      </c>
      <c r="I160">
        <v>52</v>
      </c>
      <c r="J160">
        <f>(C160-$V$7)/$V$8</f>
        <v>-0.42124100951363702</v>
      </c>
      <c r="K160" t="str">
        <f t="shared" si="8"/>
        <v>NO</v>
      </c>
      <c r="L160">
        <f>(I160-$V$16)/$V$17</f>
        <v>0.71236311755666615</v>
      </c>
      <c r="M160" t="str">
        <f t="shared" si="9"/>
        <v>NO</v>
      </c>
      <c r="N160">
        <f>IF(ISBLANK(C160),$V$7,C160)</f>
        <v>315941</v>
      </c>
      <c r="O160">
        <f>IF(ISBLANK(I160),$V$16,I160)</f>
        <v>52</v>
      </c>
      <c r="P160" t="str">
        <f>IF(ISBLANK(D160),$U$42,D160)</f>
        <v>ASALARIADO</v>
      </c>
      <c r="Q160" s="7" t="str">
        <f t="shared" si="10"/>
        <v>46-55</v>
      </c>
      <c r="R160" s="7" t="str">
        <f t="shared" si="11"/>
        <v>2</v>
      </c>
    </row>
    <row r="161" spans="1:18" x14ac:dyDescent="0.3">
      <c r="A161">
        <v>160</v>
      </c>
      <c r="B161" t="s">
        <v>8</v>
      </c>
      <c r="C161">
        <v>427506.38</v>
      </c>
      <c r="D161" t="s">
        <v>18</v>
      </c>
      <c r="E161" t="s">
        <v>15</v>
      </c>
      <c r="F161" t="s">
        <v>11</v>
      </c>
      <c r="G161" t="s">
        <v>12</v>
      </c>
      <c r="H161" t="s">
        <v>12</v>
      </c>
      <c r="I161">
        <v>28</v>
      </c>
      <c r="J161">
        <f>(C161-$V$7)/$V$8</f>
        <v>-0.28366244943209767</v>
      </c>
      <c r="K161" t="str">
        <f t="shared" si="8"/>
        <v>NO</v>
      </c>
      <c r="L161">
        <f>(I161-$V$16)/$V$17</f>
        <v>-0.98144480429463388</v>
      </c>
      <c r="M161" t="str">
        <f t="shared" si="9"/>
        <v>NO</v>
      </c>
      <c r="N161">
        <f>IF(ISBLANK(C161),$V$7,C161)</f>
        <v>427506.38</v>
      </c>
      <c r="O161">
        <f>IF(ISBLANK(I161),$V$16,I161)</f>
        <v>28</v>
      </c>
      <c r="P161" t="str">
        <f>IF(ISBLANK(D161),$U$42,D161)</f>
        <v>CONVENIOS ESPECIALES DE TRABAJADORES INDEPENDIENTES</v>
      </c>
      <c r="Q161" s="7" t="str">
        <f t="shared" si="10"/>
        <v>26-35</v>
      </c>
      <c r="R161" s="7" t="str">
        <f t="shared" si="11"/>
        <v>3</v>
      </c>
    </row>
    <row r="162" spans="1:18" x14ac:dyDescent="0.3">
      <c r="A162">
        <v>161</v>
      </c>
      <c r="B162" t="s">
        <v>8</v>
      </c>
      <c r="C162">
        <v>299441</v>
      </c>
      <c r="D162" t="s">
        <v>17</v>
      </c>
      <c r="E162" t="s">
        <v>15</v>
      </c>
      <c r="F162" t="s">
        <v>11</v>
      </c>
      <c r="G162" t="s">
        <v>12</v>
      </c>
      <c r="H162" t="s">
        <v>12</v>
      </c>
      <c r="I162">
        <v>54</v>
      </c>
      <c r="J162">
        <f>(C162-$V$7)/$V$8</f>
        <v>-0.4415882376712017</v>
      </c>
      <c r="K162" t="str">
        <f t="shared" si="8"/>
        <v>NO</v>
      </c>
      <c r="L162">
        <f>(I162-$V$16)/$V$17</f>
        <v>0.85351377771094117</v>
      </c>
      <c r="M162" t="str">
        <f t="shared" si="9"/>
        <v>NO</v>
      </c>
      <c r="N162">
        <f>IF(ISBLANK(C162),$V$7,C162)</f>
        <v>299441</v>
      </c>
      <c r="O162">
        <f>IF(ISBLANK(I162),$V$16,I162)</f>
        <v>54</v>
      </c>
      <c r="P162" t="str">
        <f>IF(ISBLANK(D162),$U$42,D162)</f>
        <v>TRABAJADOR INDEPENDIENTE</v>
      </c>
      <c r="Q162" s="7" t="str">
        <f t="shared" si="10"/>
        <v>46-55</v>
      </c>
      <c r="R162" s="7" t="str">
        <f t="shared" si="11"/>
        <v>1</v>
      </c>
    </row>
    <row r="163" spans="1:18" x14ac:dyDescent="0.3">
      <c r="A163">
        <v>162</v>
      </c>
      <c r="B163" t="s">
        <v>8</v>
      </c>
      <c r="C163">
        <v>360458</v>
      </c>
      <c r="D163" t="s">
        <v>9</v>
      </c>
      <c r="E163" t="s">
        <v>10</v>
      </c>
      <c r="F163" t="s">
        <v>11</v>
      </c>
      <c r="G163" t="s">
        <v>12</v>
      </c>
      <c r="H163" t="s">
        <v>12</v>
      </c>
      <c r="I163">
        <v>30</v>
      </c>
      <c r="J163">
        <f>(C163-$V$7)/$V$8</f>
        <v>-0.36634418794452761</v>
      </c>
      <c r="K163" t="str">
        <f t="shared" si="8"/>
        <v>NO</v>
      </c>
      <c r="L163">
        <f>(I163-$V$16)/$V$17</f>
        <v>-0.84029414414035897</v>
      </c>
      <c r="M163" t="str">
        <f t="shared" si="9"/>
        <v>NO</v>
      </c>
      <c r="N163">
        <f>IF(ISBLANK(C163),$V$7,C163)</f>
        <v>360458</v>
      </c>
      <c r="O163">
        <f>IF(ISBLANK(I163),$V$16,I163)</f>
        <v>30</v>
      </c>
      <c r="P163" t="str">
        <f>IF(ISBLANK(D163),$U$42,D163)</f>
        <v>ASALARIADO</v>
      </c>
      <c r="Q163" s="7" t="str">
        <f t="shared" si="10"/>
        <v>26-35</v>
      </c>
      <c r="R163" s="7" t="str">
        <f t="shared" si="11"/>
        <v>2</v>
      </c>
    </row>
    <row r="164" spans="1:18" x14ac:dyDescent="0.3">
      <c r="A164">
        <v>163</v>
      </c>
      <c r="B164" t="s">
        <v>8</v>
      </c>
      <c r="C164">
        <v>297050</v>
      </c>
      <c r="D164" t="s">
        <v>17</v>
      </c>
      <c r="E164" t="s">
        <v>15</v>
      </c>
      <c r="F164" t="s">
        <v>11</v>
      </c>
      <c r="G164" t="s">
        <v>12</v>
      </c>
      <c r="H164" t="s">
        <v>12</v>
      </c>
      <c r="I164">
        <v>46</v>
      </c>
      <c r="J164">
        <f>(C164-$V$7)/$V$8</f>
        <v>-0.44453673600603422</v>
      </c>
      <c r="K164" t="str">
        <f t="shared" si="8"/>
        <v>NO</v>
      </c>
      <c r="L164">
        <f>(I164-$V$16)/$V$17</f>
        <v>0.28891113709384114</v>
      </c>
      <c r="M164" t="str">
        <f t="shared" si="9"/>
        <v>NO</v>
      </c>
      <c r="N164">
        <f>IF(ISBLANK(C164),$V$7,C164)</f>
        <v>297050</v>
      </c>
      <c r="O164">
        <f>IF(ISBLANK(I164),$V$16,I164)</f>
        <v>46</v>
      </c>
      <c r="P164" t="str">
        <f>IF(ISBLANK(D164),$U$42,D164)</f>
        <v>TRABAJADOR INDEPENDIENTE</v>
      </c>
      <c r="Q164" s="7" t="str">
        <f t="shared" si="10"/>
        <v>46-55</v>
      </c>
      <c r="R164" s="7" t="str">
        <f t="shared" si="11"/>
        <v>1</v>
      </c>
    </row>
    <row r="165" spans="1:18" x14ac:dyDescent="0.3">
      <c r="A165">
        <v>164</v>
      </c>
      <c r="B165" t="s">
        <v>8</v>
      </c>
      <c r="C165">
        <v>338659.6</v>
      </c>
      <c r="D165" t="s">
        <v>9</v>
      </c>
      <c r="E165" t="s">
        <v>15</v>
      </c>
      <c r="F165" t="s">
        <v>11</v>
      </c>
      <c r="G165" t="s">
        <v>11</v>
      </c>
      <c r="H165" t="s">
        <v>12</v>
      </c>
      <c r="I165">
        <v>33</v>
      </c>
      <c r="J165">
        <f>(C165-$V$7)/$V$8</f>
        <v>-0.39322521935482202</v>
      </c>
      <c r="K165" t="str">
        <f t="shared" si="8"/>
        <v>NO</v>
      </c>
      <c r="L165">
        <f>(I165-$V$16)/$V$17</f>
        <v>-0.62856815390894638</v>
      </c>
      <c r="M165" t="str">
        <f t="shared" si="9"/>
        <v>NO</v>
      </c>
      <c r="N165">
        <f>IF(ISBLANK(C165),$V$7,C165)</f>
        <v>338659.6</v>
      </c>
      <c r="O165">
        <f>IF(ISBLANK(I165),$V$16,I165)</f>
        <v>33</v>
      </c>
      <c r="P165" t="str">
        <f>IF(ISBLANK(D165),$U$42,D165)</f>
        <v>ASALARIADO</v>
      </c>
      <c r="Q165" s="7" t="str">
        <f t="shared" si="10"/>
        <v>26-35</v>
      </c>
      <c r="R165" s="7" t="str">
        <f t="shared" si="11"/>
        <v>2</v>
      </c>
    </row>
    <row r="166" spans="1:18" x14ac:dyDescent="0.3">
      <c r="A166">
        <v>165</v>
      </c>
      <c r="B166" t="s">
        <v>8</v>
      </c>
      <c r="C166">
        <v>4605901.54</v>
      </c>
      <c r="D166" t="s">
        <v>9</v>
      </c>
      <c r="E166" t="s">
        <v>10</v>
      </c>
      <c r="F166" t="s">
        <v>11</v>
      </c>
      <c r="G166" t="s">
        <v>12</v>
      </c>
      <c r="H166" t="s">
        <v>12</v>
      </c>
      <c r="I166">
        <v>68</v>
      </c>
      <c r="J166">
        <f>(C166-$V$7)/$V$8</f>
        <v>4.8689896507487402</v>
      </c>
      <c r="K166" t="str">
        <f t="shared" si="8"/>
        <v>ATIPICO</v>
      </c>
      <c r="L166">
        <f>(I166-$V$16)/$V$17</f>
        <v>1.8415683987908662</v>
      </c>
      <c r="M166" t="str">
        <f t="shared" si="9"/>
        <v>NO</v>
      </c>
      <c r="N166">
        <f>IF(ISBLANK(C166),$V$7,C166)</f>
        <v>4605901.54</v>
      </c>
      <c r="O166">
        <f>IF(ISBLANK(I166),$V$16,I166)</f>
        <v>68</v>
      </c>
      <c r="P166" t="str">
        <f>IF(ISBLANK(D166),$U$42,D166)</f>
        <v>ASALARIADO</v>
      </c>
      <c r="Q166" s="7" t="str">
        <f t="shared" si="10"/>
        <v>56+</v>
      </c>
      <c r="R166" s="7" t="str">
        <f t="shared" si="11"/>
        <v>4</v>
      </c>
    </row>
    <row r="167" spans="1:18" x14ac:dyDescent="0.3">
      <c r="A167">
        <v>166</v>
      </c>
      <c r="B167" t="s">
        <v>8</v>
      </c>
      <c r="C167">
        <v>299647</v>
      </c>
      <c r="D167" t="s">
        <v>16</v>
      </c>
      <c r="E167" t="s">
        <v>15</v>
      </c>
      <c r="F167" t="s">
        <v>11</v>
      </c>
      <c r="G167" t="s">
        <v>12</v>
      </c>
      <c r="H167" t="s">
        <v>12</v>
      </c>
      <c r="I167">
        <v>68</v>
      </c>
      <c r="J167">
        <f>(C167-$V$7)/$V$8</f>
        <v>-0.44133420561056785</v>
      </c>
      <c r="K167" t="str">
        <f t="shared" si="8"/>
        <v>NO</v>
      </c>
      <c r="L167">
        <f>(I167-$V$16)/$V$17</f>
        <v>1.8415683987908662</v>
      </c>
      <c r="M167" t="str">
        <f t="shared" si="9"/>
        <v>NO</v>
      </c>
      <c r="N167">
        <f>IF(ISBLANK(C167),$V$7,C167)</f>
        <v>299647</v>
      </c>
      <c r="O167">
        <f>IF(ISBLANK(I167),$V$16,I167)</f>
        <v>68</v>
      </c>
      <c r="P167" t="str">
        <f>IF(ISBLANK(D167),$U$42,D167)</f>
        <v>ASEGURADO VOLUNTARIO</v>
      </c>
      <c r="Q167" s="7" t="str">
        <f t="shared" si="10"/>
        <v>56+</v>
      </c>
      <c r="R167" s="7" t="str">
        <f t="shared" si="11"/>
        <v>1</v>
      </c>
    </row>
    <row r="168" spans="1:18" x14ac:dyDescent="0.3">
      <c r="A168">
        <v>167</v>
      </c>
      <c r="B168" t="s">
        <v>14</v>
      </c>
      <c r="C168">
        <v>111053</v>
      </c>
      <c r="D168" t="s">
        <v>9</v>
      </c>
      <c r="E168" t="s">
        <v>15</v>
      </c>
      <c r="F168" t="s">
        <v>11</v>
      </c>
      <c r="G168" t="s">
        <v>12</v>
      </c>
      <c r="H168" t="s">
        <v>12</v>
      </c>
      <c r="I168">
        <v>54</v>
      </c>
      <c r="J168">
        <f>(C168-$V$7)/$V$8</f>
        <v>-0.67390179028618891</v>
      </c>
      <c r="K168" t="str">
        <f t="shared" si="8"/>
        <v>NO</v>
      </c>
      <c r="L168">
        <f>(I168-$V$16)/$V$17</f>
        <v>0.85351377771094117</v>
      </c>
      <c r="M168" t="str">
        <f t="shared" si="9"/>
        <v>NO</v>
      </c>
      <c r="N168">
        <f>IF(ISBLANK(C168),$V$7,C168)</f>
        <v>111053</v>
      </c>
      <c r="O168">
        <f>IF(ISBLANK(I168),$V$16,I168)</f>
        <v>54</v>
      </c>
      <c r="P168" t="str">
        <f>IF(ISBLANK(D168),$U$42,D168)</f>
        <v>ASALARIADO</v>
      </c>
      <c r="Q168" s="7" t="str">
        <f t="shared" si="10"/>
        <v>46-55</v>
      </c>
      <c r="R168" s="7" t="str">
        <f t="shared" si="11"/>
        <v>1</v>
      </c>
    </row>
    <row r="169" spans="1:18" x14ac:dyDescent="0.3">
      <c r="A169">
        <v>168</v>
      </c>
      <c r="B169" t="s">
        <v>8</v>
      </c>
      <c r="C169">
        <v>371304</v>
      </c>
      <c r="D169" t="s">
        <v>17</v>
      </c>
      <c r="E169" t="s">
        <v>15</v>
      </c>
      <c r="F169" t="s">
        <v>11</v>
      </c>
      <c r="G169" t="s">
        <v>12</v>
      </c>
      <c r="H169" t="s">
        <v>11</v>
      </c>
      <c r="I169">
        <v>46</v>
      </c>
      <c r="J169">
        <f>(C169-$V$7)/$V$8</f>
        <v>-0.35296927663562178</v>
      </c>
      <c r="K169" t="str">
        <f t="shared" si="8"/>
        <v>NO</v>
      </c>
      <c r="L169">
        <f>(I169-$V$16)/$V$17</f>
        <v>0.28891113709384114</v>
      </c>
      <c r="M169" t="str">
        <f t="shared" si="9"/>
        <v>NO</v>
      </c>
      <c r="N169">
        <f>IF(ISBLANK(C169),$V$7,C169)</f>
        <v>371304</v>
      </c>
      <c r="O169">
        <f>IF(ISBLANK(I169),$V$16,I169)</f>
        <v>46</v>
      </c>
      <c r="P169" t="str">
        <f>IF(ISBLANK(D169),$U$42,D169)</f>
        <v>TRABAJADOR INDEPENDIENTE</v>
      </c>
      <c r="Q169" s="7" t="str">
        <f t="shared" si="10"/>
        <v>46-55</v>
      </c>
      <c r="R169" s="7" t="str">
        <f t="shared" si="11"/>
        <v>2</v>
      </c>
    </row>
    <row r="170" spans="1:18" x14ac:dyDescent="0.3">
      <c r="A170">
        <v>169</v>
      </c>
      <c r="B170" t="s">
        <v>14</v>
      </c>
      <c r="C170">
        <v>672365.54</v>
      </c>
      <c r="D170" t="s">
        <v>9</v>
      </c>
      <c r="E170" t="s">
        <v>15</v>
      </c>
      <c r="F170" t="s">
        <v>11</v>
      </c>
      <c r="G170" t="s">
        <v>12</v>
      </c>
      <c r="H170" t="s">
        <v>12</v>
      </c>
      <c r="I170">
        <v>38</v>
      </c>
      <c r="J170">
        <f>(C170-$V$7)/$V$8</f>
        <v>1.8289380567273687E-2</v>
      </c>
      <c r="K170" t="str">
        <f t="shared" si="8"/>
        <v>NO</v>
      </c>
      <c r="L170">
        <f>(I170-$V$16)/$V$17</f>
        <v>-0.27569150352325889</v>
      </c>
      <c r="M170" t="str">
        <f t="shared" si="9"/>
        <v>NO</v>
      </c>
      <c r="N170">
        <f>IF(ISBLANK(C170),$V$7,C170)</f>
        <v>672365.54</v>
      </c>
      <c r="O170">
        <f>IF(ISBLANK(I170),$V$16,I170)</f>
        <v>38</v>
      </c>
      <c r="P170" t="str">
        <f>IF(ISBLANK(D170),$U$42,D170)</f>
        <v>ASALARIADO</v>
      </c>
      <c r="Q170" s="7" t="str">
        <f t="shared" si="10"/>
        <v>36-45</v>
      </c>
      <c r="R170" s="7" t="str">
        <f t="shared" si="11"/>
        <v>3</v>
      </c>
    </row>
    <row r="171" spans="1:18" x14ac:dyDescent="0.3">
      <c r="A171">
        <v>170</v>
      </c>
      <c r="B171" t="s">
        <v>8</v>
      </c>
      <c r="C171">
        <v>475269</v>
      </c>
      <c r="D171" t="s">
        <v>17</v>
      </c>
      <c r="E171" t="s">
        <v>15</v>
      </c>
      <c r="F171" t="s">
        <v>11</v>
      </c>
      <c r="G171" t="s">
        <v>12</v>
      </c>
      <c r="H171" t="s">
        <v>11</v>
      </c>
      <c r="I171">
        <v>63</v>
      </c>
      <c r="J171">
        <f>(C171-$V$7)/$V$8</f>
        <v>-0.22476324176282128</v>
      </c>
      <c r="K171" t="str">
        <f t="shared" si="8"/>
        <v>NO</v>
      </c>
      <c r="L171">
        <f>(I171-$V$16)/$V$17</f>
        <v>1.4886917484051787</v>
      </c>
      <c r="M171" t="str">
        <f t="shared" si="9"/>
        <v>NO</v>
      </c>
      <c r="N171">
        <f>IF(ISBLANK(C171),$V$7,C171)</f>
        <v>475269</v>
      </c>
      <c r="O171">
        <f>IF(ISBLANK(I171),$V$16,I171)</f>
        <v>63</v>
      </c>
      <c r="P171" t="str">
        <f>IF(ISBLANK(D171),$U$42,D171)</f>
        <v>TRABAJADOR INDEPENDIENTE</v>
      </c>
      <c r="Q171" s="7" t="str">
        <f t="shared" si="10"/>
        <v>56+</v>
      </c>
      <c r="R171" s="7" t="str">
        <f t="shared" si="11"/>
        <v>3</v>
      </c>
    </row>
    <row r="172" spans="1:18" x14ac:dyDescent="0.3">
      <c r="A172">
        <v>171</v>
      </c>
      <c r="B172" t="s">
        <v>8</v>
      </c>
      <c r="C172">
        <v>360420</v>
      </c>
      <c r="D172" t="s">
        <v>17</v>
      </c>
      <c r="E172" t="s">
        <v>15</v>
      </c>
      <c r="F172" t="s">
        <v>11</v>
      </c>
      <c r="G172" t="s">
        <v>12</v>
      </c>
      <c r="H172" t="s">
        <v>11</v>
      </c>
      <c r="I172">
        <v>33</v>
      </c>
      <c r="J172">
        <f>(C172-$V$7)/$V$8</f>
        <v>-0.36639104822755719</v>
      </c>
      <c r="K172" t="str">
        <f t="shared" si="8"/>
        <v>NO</v>
      </c>
      <c r="L172">
        <f>(I172-$V$16)/$V$17</f>
        <v>-0.62856815390894638</v>
      </c>
      <c r="M172" t="str">
        <f t="shared" si="9"/>
        <v>NO</v>
      </c>
      <c r="N172">
        <f>IF(ISBLANK(C172),$V$7,C172)</f>
        <v>360420</v>
      </c>
      <c r="O172">
        <f>IF(ISBLANK(I172),$V$16,I172)</f>
        <v>33</v>
      </c>
      <c r="P172" t="str">
        <f>IF(ISBLANK(D172),$U$42,D172)</f>
        <v>TRABAJADOR INDEPENDIENTE</v>
      </c>
      <c r="Q172" s="7" t="str">
        <f t="shared" si="10"/>
        <v>26-35</v>
      </c>
      <c r="R172" s="7" t="str">
        <f t="shared" si="11"/>
        <v>2</v>
      </c>
    </row>
    <row r="173" spans="1:18" x14ac:dyDescent="0.3">
      <c r="A173">
        <v>172</v>
      </c>
      <c r="B173" t="s">
        <v>8</v>
      </c>
      <c r="C173">
        <v>278030</v>
      </c>
      <c r="D173" t="s">
        <v>18</v>
      </c>
      <c r="E173" t="s">
        <v>15</v>
      </c>
      <c r="F173" t="s">
        <v>11</v>
      </c>
      <c r="G173" t="s">
        <v>12</v>
      </c>
      <c r="H173" t="s">
        <v>12</v>
      </c>
      <c r="I173">
        <v>48</v>
      </c>
      <c r="J173">
        <f>(C173-$V$7)/$V$8</f>
        <v>-0.46799154082766331</v>
      </c>
      <c r="K173" t="str">
        <f t="shared" si="8"/>
        <v>NO</v>
      </c>
      <c r="L173">
        <f>(I173-$V$16)/$V$17</f>
        <v>0.43006179724811616</v>
      </c>
      <c r="M173" t="str">
        <f t="shared" si="9"/>
        <v>NO</v>
      </c>
      <c r="N173">
        <f>IF(ISBLANK(C173),$V$7,C173)</f>
        <v>278030</v>
      </c>
      <c r="O173">
        <f>IF(ISBLANK(I173),$V$16,I173)</f>
        <v>48</v>
      </c>
      <c r="P173" t="str">
        <f>IF(ISBLANK(D173),$U$42,D173)</f>
        <v>CONVENIOS ESPECIALES DE TRABAJADORES INDEPENDIENTES</v>
      </c>
      <c r="Q173" s="7" t="str">
        <f t="shared" si="10"/>
        <v>46-55</v>
      </c>
      <c r="R173" s="7" t="str">
        <f t="shared" si="11"/>
        <v>1</v>
      </c>
    </row>
    <row r="174" spans="1:18" x14ac:dyDescent="0.3">
      <c r="A174">
        <v>173</v>
      </c>
      <c r="B174" t="s">
        <v>8</v>
      </c>
      <c r="C174">
        <v>472546.14</v>
      </c>
      <c r="D174" t="s">
        <v>9</v>
      </c>
      <c r="E174" t="s">
        <v>15</v>
      </c>
      <c r="F174" t="s">
        <v>11</v>
      </c>
      <c r="G174" t="s">
        <v>12</v>
      </c>
      <c r="H174" t="s">
        <v>12</v>
      </c>
      <c r="I174">
        <v>28</v>
      </c>
      <c r="J174">
        <f>(C174-$V$7)/$V$8</f>
        <v>-0.22812097834834288</v>
      </c>
      <c r="K174" t="str">
        <f t="shared" si="8"/>
        <v>NO</v>
      </c>
      <c r="L174">
        <f>(I174-$V$16)/$V$17</f>
        <v>-0.98144480429463388</v>
      </c>
      <c r="M174" t="str">
        <f t="shared" si="9"/>
        <v>NO</v>
      </c>
      <c r="N174">
        <f>IF(ISBLANK(C174),$V$7,C174)</f>
        <v>472546.14</v>
      </c>
      <c r="O174">
        <f>IF(ISBLANK(I174),$V$16,I174)</f>
        <v>28</v>
      </c>
      <c r="P174" t="str">
        <f>IF(ISBLANK(D174),$U$42,D174)</f>
        <v>ASALARIADO</v>
      </c>
      <c r="Q174" s="7" t="str">
        <f t="shared" si="10"/>
        <v>26-35</v>
      </c>
      <c r="R174" s="7" t="str">
        <f t="shared" si="11"/>
        <v>3</v>
      </c>
    </row>
    <row r="175" spans="1:18" x14ac:dyDescent="0.3">
      <c r="A175">
        <v>174</v>
      </c>
      <c r="B175" t="s">
        <v>8</v>
      </c>
      <c r="C175">
        <v>11102.62</v>
      </c>
      <c r="D175" t="s">
        <v>9</v>
      </c>
      <c r="E175" t="s">
        <v>15</v>
      </c>
      <c r="F175" t="s">
        <v>11</v>
      </c>
      <c r="G175" t="s">
        <v>12</v>
      </c>
      <c r="H175" t="s">
        <v>12</v>
      </c>
      <c r="I175">
        <v>23</v>
      </c>
      <c r="J175">
        <f>(C175-$V$7)/$V$8</f>
        <v>-0.79715713491014561</v>
      </c>
      <c r="K175" t="str">
        <f t="shared" si="8"/>
        <v>NO</v>
      </c>
      <c r="L175">
        <f>(I175-$V$16)/$V$17</f>
        <v>-1.3343214546803215</v>
      </c>
      <c r="M175" t="str">
        <f t="shared" si="9"/>
        <v>NO</v>
      </c>
      <c r="N175">
        <f>IF(ISBLANK(C175),$V$7,C175)</f>
        <v>11102.62</v>
      </c>
      <c r="O175">
        <f>IF(ISBLANK(I175),$V$16,I175)</f>
        <v>23</v>
      </c>
      <c r="P175" t="str">
        <f>IF(ISBLANK(D175),$U$42,D175)</f>
        <v>ASALARIADO</v>
      </c>
      <c r="Q175" s="7" t="str">
        <f t="shared" si="10"/>
        <v>18-25</v>
      </c>
      <c r="R175" s="7" t="str">
        <f t="shared" si="11"/>
        <v>1</v>
      </c>
    </row>
    <row r="176" spans="1:18" x14ac:dyDescent="0.3">
      <c r="A176">
        <v>175</v>
      </c>
      <c r="B176" t="s">
        <v>14</v>
      </c>
      <c r="C176">
        <v>444259.2</v>
      </c>
      <c r="D176" t="s">
        <v>9</v>
      </c>
      <c r="E176" t="s">
        <v>15</v>
      </c>
      <c r="F176" t="s">
        <v>11</v>
      </c>
      <c r="G176" t="s">
        <v>12</v>
      </c>
      <c r="H176" t="s">
        <v>12</v>
      </c>
      <c r="I176">
        <v>28</v>
      </c>
      <c r="J176">
        <f>(C176-$V$7)/$V$8</f>
        <v>-0.26300345241254541</v>
      </c>
      <c r="K176" t="str">
        <f t="shared" si="8"/>
        <v>NO</v>
      </c>
      <c r="L176">
        <f>(I176-$V$16)/$V$17</f>
        <v>-0.98144480429463388</v>
      </c>
      <c r="M176" t="str">
        <f t="shared" si="9"/>
        <v>NO</v>
      </c>
      <c r="N176">
        <f>IF(ISBLANK(C176),$V$7,C176)</f>
        <v>444259.2</v>
      </c>
      <c r="O176">
        <f>IF(ISBLANK(I176),$V$16,I176)</f>
        <v>28</v>
      </c>
      <c r="P176" t="str">
        <f>IF(ISBLANK(D176),$U$42,D176)</f>
        <v>ASALARIADO</v>
      </c>
      <c r="Q176" s="7" t="str">
        <f t="shared" si="10"/>
        <v>26-35</v>
      </c>
      <c r="R176" s="7" t="str">
        <f t="shared" si="11"/>
        <v>3</v>
      </c>
    </row>
    <row r="177" spans="1:25" x14ac:dyDescent="0.3">
      <c r="A177">
        <v>176</v>
      </c>
      <c r="B177" t="s">
        <v>8</v>
      </c>
      <c r="C177">
        <v>793801.12</v>
      </c>
      <c r="D177" t="s">
        <v>9</v>
      </c>
      <c r="E177" t="s">
        <v>15</v>
      </c>
      <c r="F177" t="s">
        <v>11</v>
      </c>
      <c r="G177" t="s">
        <v>11</v>
      </c>
      <c r="H177" t="s">
        <v>12</v>
      </c>
      <c r="I177">
        <v>36</v>
      </c>
      <c r="J177">
        <f>(C177-$V$7)/$V$8</f>
        <v>0.16803952921613388</v>
      </c>
      <c r="K177" t="str">
        <f t="shared" si="8"/>
        <v>NO</v>
      </c>
      <c r="L177">
        <f>(I177-$V$16)/$V$17</f>
        <v>-0.41684216367753391</v>
      </c>
      <c r="M177" t="str">
        <f t="shared" si="9"/>
        <v>NO</v>
      </c>
      <c r="N177">
        <f>IF(ISBLANK(C177),$V$7,C177)</f>
        <v>793801.12</v>
      </c>
      <c r="O177">
        <f>IF(ISBLANK(I177),$V$16,I177)</f>
        <v>36</v>
      </c>
      <c r="P177" t="str">
        <f>IF(ISBLANK(D177),$U$42,D177)</f>
        <v>ASALARIADO</v>
      </c>
      <c r="Q177" s="7" t="str">
        <f t="shared" si="10"/>
        <v>36-45</v>
      </c>
      <c r="R177" s="7" t="str">
        <f t="shared" si="11"/>
        <v>4</v>
      </c>
    </row>
    <row r="178" spans="1:25" x14ac:dyDescent="0.3">
      <c r="A178">
        <v>177</v>
      </c>
      <c r="B178" t="s">
        <v>14</v>
      </c>
      <c r="C178">
        <v>504963.25</v>
      </c>
      <c r="D178" t="s">
        <v>9</v>
      </c>
      <c r="E178" t="s">
        <v>15</v>
      </c>
      <c r="F178" t="s">
        <v>11</v>
      </c>
      <c r="G178" t="s">
        <v>12</v>
      </c>
      <c r="H178" t="s">
        <v>12</v>
      </c>
      <c r="I178">
        <v>44</v>
      </c>
      <c r="J178">
        <f>(C178-$V$7)/$V$8</f>
        <v>-0.18814532177992652</v>
      </c>
      <c r="K178" t="str">
        <f t="shared" si="8"/>
        <v>NO</v>
      </c>
      <c r="L178">
        <f>(I178-$V$16)/$V$17</f>
        <v>0.14776047693956615</v>
      </c>
      <c r="M178" t="str">
        <f t="shared" si="9"/>
        <v>NO</v>
      </c>
      <c r="N178">
        <f>IF(ISBLANK(C178),$V$7,C178)</f>
        <v>504963.25</v>
      </c>
      <c r="O178">
        <f>IF(ISBLANK(I178),$V$16,I178)</f>
        <v>44</v>
      </c>
      <c r="P178" t="str">
        <f>IF(ISBLANK(D178),$U$42,D178)</f>
        <v>ASALARIADO</v>
      </c>
      <c r="Q178" s="7" t="str">
        <f t="shared" si="10"/>
        <v>36-45</v>
      </c>
      <c r="R178" s="7" t="str">
        <f t="shared" si="11"/>
        <v>3</v>
      </c>
      <c r="V178" s="2" t="s">
        <v>56</v>
      </c>
      <c r="W178" s="2" t="s">
        <v>53</v>
      </c>
      <c r="X178" s="2" t="s">
        <v>54</v>
      </c>
      <c r="Y178" s="2" t="s">
        <v>55</v>
      </c>
    </row>
    <row r="179" spans="1:25" x14ac:dyDescent="0.3">
      <c r="A179">
        <v>178</v>
      </c>
      <c r="B179" t="s">
        <v>8</v>
      </c>
      <c r="C179">
        <v>345802.5</v>
      </c>
      <c r="D179" t="s">
        <v>9</v>
      </c>
      <c r="E179" t="s">
        <v>15</v>
      </c>
      <c r="F179" t="s">
        <v>11</v>
      </c>
      <c r="G179" t="s">
        <v>12</v>
      </c>
      <c r="H179" t="s">
        <v>12</v>
      </c>
      <c r="I179">
        <v>52</v>
      </c>
      <c r="J179">
        <f>(C179-$V$7)/$V$8</f>
        <v>-0.38441684262714509</v>
      </c>
      <c r="K179" t="str">
        <f t="shared" si="8"/>
        <v>NO</v>
      </c>
      <c r="L179">
        <f>(I179-$V$16)/$V$17</f>
        <v>0.71236311755666615</v>
      </c>
      <c r="M179" t="str">
        <f t="shared" si="9"/>
        <v>NO</v>
      </c>
      <c r="N179">
        <f>IF(ISBLANK(C179),$V$7,C179)</f>
        <v>345802.5</v>
      </c>
      <c r="O179">
        <f>IF(ISBLANK(I179),$V$16,I179)</f>
        <v>52</v>
      </c>
      <c r="P179" t="str">
        <f>IF(ISBLANK(D179),$U$42,D179)</f>
        <v>ASALARIADO</v>
      </c>
      <c r="Q179" s="7" t="str">
        <f t="shared" si="10"/>
        <v>46-55</v>
      </c>
      <c r="R179" s="7" t="str">
        <f t="shared" si="11"/>
        <v>2</v>
      </c>
      <c r="V179" s="3" t="s">
        <v>9</v>
      </c>
      <c r="W179" s="3">
        <f>COUNTIF(D2:D5001, D2)</f>
        <v>3462</v>
      </c>
      <c r="X179" s="3">
        <f>COUNTIFS($P:$P,"ASALARIADO",$H:$H,"SI")</f>
        <v>415</v>
      </c>
      <c r="Y179" s="4">
        <f>(X179/W179)</f>
        <v>0.11987290583477758</v>
      </c>
    </row>
    <row r="180" spans="1:25" x14ac:dyDescent="0.3">
      <c r="A180">
        <v>179</v>
      </c>
      <c r="B180" t="s">
        <v>8</v>
      </c>
      <c r="C180">
        <v>413497</v>
      </c>
      <c r="D180" t="s">
        <v>17</v>
      </c>
      <c r="E180" t="s">
        <v>15</v>
      </c>
      <c r="F180" t="s">
        <v>11</v>
      </c>
      <c r="G180" t="s">
        <v>12</v>
      </c>
      <c r="H180" t="s">
        <v>11</v>
      </c>
      <c r="I180">
        <v>54</v>
      </c>
      <c r="J180">
        <f>(C180-$V$7)/$V$8</f>
        <v>-0.30093833132337178</v>
      </c>
      <c r="K180" t="str">
        <f t="shared" si="8"/>
        <v>NO</v>
      </c>
      <c r="L180">
        <f>(I180-$V$16)/$V$17</f>
        <v>0.85351377771094117</v>
      </c>
      <c r="M180" t="str">
        <f t="shared" si="9"/>
        <v>NO</v>
      </c>
      <c r="N180">
        <f>IF(ISBLANK(C180),$V$7,C180)</f>
        <v>413497</v>
      </c>
      <c r="O180">
        <f>IF(ISBLANK(I180),$V$16,I180)</f>
        <v>54</v>
      </c>
      <c r="P180" t="str">
        <f>IF(ISBLANK(D180),$U$42,D180)</f>
        <v>TRABAJADOR INDEPENDIENTE</v>
      </c>
      <c r="Q180" s="7" t="str">
        <f t="shared" si="10"/>
        <v>46-55</v>
      </c>
      <c r="R180" s="7" t="str">
        <f t="shared" si="11"/>
        <v>3</v>
      </c>
      <c r="V180" s="3" t="s">
        <v>13</v>
      </c>
      <c r="W180" s="3">
        <f>COUNTIF(D2:D5001, D3)</f>
        <v>212</v>
      </c>
      <c r="X180" s="3">
        <f>COUNTIFS($P:$P,"PENSIONADOS EN SU PROPIO SISTEMA",$H:$H,"SI")</f>
        <v>0</v>
      </c>
      <c r="Y180" s="4">
        <f t="shared" ref="Y180:Y184" si="12">(X180/W180)</f>
        <v>0</v>
      </c>
    </row>
    <row r="181" spans="1:25" x14ac:dyDescent="0.3">
      <c r="A181">
        <v>180</v>
      </c>
      <c r="B181" t="s">
        <v>8</v>
      </c>
      <c r="C181">
        <v>683560</v>
      </c>
      <c r="D181" t="s">
        <v>9</v>
      </c>
      <c r="E181" t="s">
        <v>10</v>
      </c>
      <c r="F181" t="s">
        <v>11</v>
      </c>
      <c r="G181" t="s">
        <v>12</v>
      </c>
      <c r="H181" t="s">
        <v>12</v>
      </c>
      <c r="I181">
        <v>61</v>
      </c>
      <c r="J181">
        <f>(C181-$V$7)/$V$8</f>
        <v>3.2094000671560374E-2</v>
      </c>
      <c r="K181" t="str">
        <f t="shared" si="8"/>
        <v>NO</v>
      </c>
      <c r="L181">
        <f>(I181-$V$16)/$V$17</f>
        <v>1.3475410882509038</v>
      </c>
      <c r="M181" t="str">
        <f t="shared" si="9"/>
        <v>NO</v>
      </c>
      <c r="N181">
        <f>IF(ISBLANK(C181),$V$7,C181)</f>
        <v>683560</v>
      </c>
      <c r="O181">
        <f>IF(ISBLANK(I181),$V$16,I181)</f>
        <v>61</v>
      </c>
      <c r="P181" t="str">
        <f>IF(ISBLANK(D181),$U$42,D181)</f>
        <v>ASALARIADO</v>
      </c>
      <c r="Q181" s="7" t="str">
        <f t="shared" si="10"/>
        <v>56+</v>
      </c>
      <c r="R181" s="7" t="str">
        <f t="shared" si="11"/>
        <v>3</v>
      </c>
      <c r="V181" s="3" t="s">
        <v>39</v>
      </c>
      <c r="W181" s="3">
        <f>COUNTIF(D2:D5001, D16)</f>
        <v>700</v>
      </c>
      <c r="X181" s="3">
        <f>COUNTIFS($P:$P,"TRABAJADOR INDEPENDIENTE",$H:$H,"SI")</f>
        <v>393</v>
      </c>
      <c r="Y181" s="4">
        <f t="shared" si="12"/>
        <v>0.56142857142857139</v>
      </c>
    </row>
    <row r="182" spans="1:25" x14ac:dyDescent="0.3">
      <c r="A182">
        <v>181</v>
      </c>
      <c r="B182" t="s">
        <v>8</v>
      </c>
      <c r="C182">
        <v>375000</v>
      </c>
      <c r="D182" t="s">
        <v>9</v>
      </c>
      <c r="E182" t="s">
        <v>15</v>
      </c>
      <c r="F182" t="s">
        <v>11</v>
      </c>
      <c r="G182" t="s">
        <v>12</v>
      </c>
      <c r="H182" t="s">
        <v>11</v>
      </c>
      <c r="I182">
        <v>27</v>
      </c>
      <c r="J182">
        <f>(C182-$V$7)/$V$8</f>
        <v>-0.34841149752832734</v>
      </c>
      <c r="K182" t="str">
        <f t="shared" si="8"/>
        <v>NO</v>
      </c>
      <c r="L182">
        <f>(I182-$V$16)/$V$17</f>
        <v>-1.0520201343717714</v>
      </c>
      <c r="M182" t="str">
        <f t="shared" si="9"/>
        <v>NO</v>
      </c>
      <c r="N182">
        <f>IF(ISBLANK(C182),$V$7,C182)</f>
        <v>375000</v>
      </c>
      <c r="O182">
        <f>IF(ISBLANK(I182),$V$16,I182)</f>
        <v>27</v>
      </c>
      <c r="P182" t="str">
        <f>IF(ISBLANK(D182),$U$42,D182)</f>
        <v>ASALARIADO</v>
      </c>
      <c r="Q182" s="7" t="str">
        <f t="shared" si="10"/>
        <v>26-35</v>
      </c>
      <c r="R182" s="7" t="str">
        <f t="shared" si="11"/>
        <v>2</v>
      </c>
      <c r="V182" s="3" t="s">
        <v>16</v>
      </c>
      <c r="W182" s="3">
        <f>COUNTIF(D2:D5001, D15)</f>
        <v>436</v>
      </c>
      <c r="X182" s="3">
        <f>COUNTIFS($P:$P,"ASEGURADO VOLUNTARIO",$H:$H,"SI")</f>
        <v>58</v>
      </c>
      <c r="Y182" s="4">
        <f t="shared" si="12"/>
        <v>0.13302752293577982</v>
      </c>
    </row>
    <row r="183" spans="1:25" x14ac:dyDescent="0.3">
      <c r="A183">
        <v>182</v>
      </c>
      <c r="B183" t="s">
        <v>14</v>
      </c>
      <c r="C183">
        <v>1244526</v>
      </c>
      <c r="D183" t="s">
        <v>9</v>
      </c>
      <c r="E183" t="s">
        <v>15</v>
      </c>
      <c r="F183" t="s">
        <v>11</v>
      </c>
      <c r="G183" t="s">
        <v>12</v>
      </c>
      <c r="H183" t="s">
        <v>12</v>
      </c>
      <c r="I183">
        <v>26</v>
      </c>
      <c r="J183">
        <f>(C183-$V$7)/$V$8</f>
        <v>0.72385783040710028</v>
      </c>
      <c r="K183" t="str">
        <f t="shared" si="8"/>
        <v>NO</v>
      </c>
      <c r="L183">
        <f>(I183-$V$16)/$V$17</f>
        <v>-1.1225954644489089</v>
      </c>
      <c r="M183" t="str">
        <f t="shared" si="9"/>
        <v>NO</v>
      </c>
      <c r="N183">
        <f>IF(ISBLANK(C183),$V$7,C183)</f>
        <v>1244526</v>
      </c>
      <c r="O183">
        <f>IF(ISBLANK(I183),$V$16,I183)</f>
        <v>26</v>
      </c>
      <c r="P183" t="str">
        <f>IF(ISBLANK(D183),$U$42,D183)</f>
        <v>ASALARIADO</v>
      </c>
      <c r="Q183" s="7" t="str">
        <f t="shared" si="10"/>
        <v>26-35</v>
      </c>
      <c r="R183" s="7" t="str">
        <f t="shared" si="11"/>
        <v>4</v>
      </c>
      <c r="V183" s="3" t="s">
        <v>18</v>
      </c>
      <c r="W183" s="3">
        <f>COUNTIF(D2:D5001, D23)</f>
        <v>157</v>
      </c>
      <c r="X183" s="3">
        <f>COUNTIFS($P:$P,"CONVENIOS ESPECIALES DE TRABAJADORES INDEPENDIENTES",$H:$H,"SI")</f>
        <v>4</v>
      </c>
      <c r="Y183" s="4">
        <f t="shared" si="12"/>
        <v>2.5477707006369428E-2</v>
      </c>
    </row>
    <row r="184" spans="1:25" x14ac:dyDescent="0.3">
      <c r="A184">
        <v>183</v>
      </c>
      <c r="B184" t="s">
        <v>14</v>
      </c>
      <c r="C184">
        <v>1379419</v>
      </c>
      <c r="D184" t="s">
        <v>13</v>
      </c>
      <c r="E184" t="s">
        <v>10</v>
      </c>
      <c r="F184" t="s">
        <v>11</v>
      </c>
      <c r="G184" t="s">
        <v>12</v>
      </c>
      <c r="H184" t="s">
        <v>12</v>
      </c>
      <c r="I184">
        <v>70</v>
      </c>
      <c r="J184">
        <f>(C184-$V$7)/$V$8</f>
        <v>0.89020320300457711</v>
      </c>
      <c r="K184" t="str">
        <f t="shared" si="8"/>
        <v>NO</v>
      </c>
      <c r="L184">
        <f>(I184-$V$16)/$V$17</f>
        <v>1.9827190589451413</v>
      </c>
      <c r="M184" t="str">
        <f t="shared" si="9"/>
        <v>ATIPICO</v>
      </c>
      <c r="N184">
        <f>IF(ISBLANK(C184),$V$7,C184)</f>
        <v>1379419</v>
      </c>
      <c r="O184">
        <f>IF(ISBLANK(I184),$V$16,I184)</f>
        <v>70</v>
      </c>
      <c r="P184" t="str">
        <f>IF(ISBLANK(D184),$U$42,D184)</f>
        <v>PENSIONADOS EN SU PROPIO SISTEMA</v>
      </c>
      <c r="Q184" s="7" t="str">
        <f t="shared" si="10"/>
        <v>56+</v>
      </c>
      <c r="R184" s="7" t="str">
        <f t="shared" si="11"/>
        <v>4</v>
      </c>
      <c r="V184" s="3" t="s">
        <v>19</v>
      </c>
      <c r="W184" s="3">
        <f>COUNTIF(D2:D5001, D139)</f>
        <v>31</v>
      </c>
      <c r="X184" s="3">
        <f>COUNTIFS($P:$P,"CONVENIOS ESPECIALES DE ASEGURADOS VOLUNTARIOS",$H:$H,"SI")</f>
        <v>0</v>
      </c>
      <c r="Y184" s="4">
        <f t="shared" si="12"/>
        <v>0</v>
      </c>
    </row>
    <row r="185" spans="1:25" x14ac:dyDescent="0.3">
      <c r="A185">
        <v>184</v>
      </c>
      <c r="B185" t="s">
        <v>14</v>
      </c>
      <c r="C185">
        <v>987935</v>
      </c>
      <c r="D185" t="s">
        <v>9</v>
      </c>
      <c r="E185" t="s">
        <v>10</v>
      </c>
      <c r="F185" t="s">
        <v>11</v>
      </c>
      <c r="G185" t="s">
        <v>12</v>
      </c>
      <c r="H185" t="s">
        <v>12</v>
      </c>
      <c r="I185">
        <v>36</v>
      </c>
      <c r="J185">
        <f>(C185-$V$7)/$V$8</f>
        <v>0.40743870191148396</v>
      </c>
      <c r="K185" t="str">
        <f t="shared" si="8"/>
        <v>NO</v>
      </c>
      <c r="L185">
        <f>(I185-$V$16)/$V$17</f>
        <v>-0.41684216367753391</v>
      </c>
      <c r="M185" t="str">
        <f t="shared" si="9"/>
        <v>NO</v>
      </c>
      <c r="N185">
        <f>IF(ISBLANK(C185),$V$7,C185)</f>
        <v>987935</v>
      </c>
      <c r="O185">
        <f>IF(ISBLANK(I185),$V$16,I185)</f>
        <v>36</v>
      </c>
      <c r="P185" t="str">
        <f>IF(ISBLANK(D185),$U$42,D185)</f>
        <v>ASALARIADO</v>
      </c>
      <c r="Q185" s="7" t="str">
        <f t="shared" si="10"/>
        <v>36-45</v>
      </c>
      <c r="R185" s="7" t="str">
        <f t="shared" si="11"/>
        <v>4</v>
      </c>
    </row>
    <row r="186" spans="1:25" x14ac:dyDescent="0.3">
      <c r="A186">
        <v>185</v>
      </c>
      <c r="B186" t="s">
        <v>8</v>
      </c>
      <c r="C186">
        <v>373465.3</v>
      </c>
      <c r="D186" t="s">
        <v>9</v>
      </c>
      <c r="E186" t="s">
        <v>15</v>
      </c>
      <c r="F186" t="s">
        <v>11</v>
      </c>
      <c r="G186" t="s">
        <v>12</v>
      </c>
      <c r="H186" t="s">
        <v>12</v>
      </c>
      <c r="I186">
        <v>39</v>
      </c>
      <c r="J186">
        <f>(C186-$V$7)/$V$8</f>
        <v>-0.35030403638004942</v>
      </c>
      <c r="K186" t="str">
        <f t="shared" si="8"/>
        <v>NO</v>
      </c>
      <c r="L186">
        <f>(I186-$V$16)/$V$17</f>
        <v>-0.20511617344612137</v>
      </c>
      <c r="M186" t="str">
        <f t="shared" si="9"/>
        <v>NO</v>
      </c>
      <c r="N186">
        <f>IF(ISBLANK(C186),$V$7,C186)</f>
        <v>373465.3</v>
      </c>
      <c r="O186">
        <f>IF(ISBLANK(I186),$V$16,I186)</f>
        <v>39</v>
      </c>
      <c r="P186" t="str">
        <f>IF(ISBLANK(D186),$U$42,D186)</f>
        <v>ASALARIADO</v>
      </c>
      <c r="Q186" s="7" t="str">
        <f t="shared" si="10"/>
        <v>36-45</v>
      </c>
      <c r="R186" s="7" t="str">
        <f t="shared" si="11"/>
        <v>2</v>
      </c>
    </row>
    <row r="187" spans="1:25" x14ac:dyDescent="0.3">
      <c r="A187">
        <v>186</v>
      </c>
      <c r="B187" t="s">
        <v>8</v>
      </c>
      <c r="C187">
        <v>165495</v>
      </c>
      <c r="D187" t="s">
        <v>9</v>
      </c>
      <c r="E187" t="s">
        <v>15</v>
      </c>
      <c r="F187" t="s">
        <v>11</v>
      </c>
      <c r="G187" t="s">
        <v>12</v>
      </c>
      <c r="H187" t="s">
        <v>12</v>
      </c>
      <c r="I187">
        <v>59</v>
      </c>
      <c r="J187">
        <f>(C187-$V$7)/$V$8</f>
        <v>-0.60676580268896863</v>
      </c>
      <c r="K187" t="str">
        <f t="shared" si="8"/>
        <v>NO</v>
      </c>
      <c r="L187">
        <f>(I187-$V$16)/$V$17</f>
        <v>1.2063904280966287</v>
      </c>
      <c r="M187" t="str">
        <f t="shared" si="9"/>
        <v>NO</v>
      </c>
      <c r="N187">
        <f>IF(ISBLANK(C187),$V$7,C187)</f>
        <v>165495</v>
      </c>
      <c r="O187">
        <f>IF(ISBLANK(I187),$V$16,I187)</f>
        <v>59</v>
      </c>
      <c r="P187" t="str">
        <f>IF(ISBLANK(D187),$U$42,D187)</f>
        <v>ASALARIADO</v>
      </c>
      <c r="Q187" s="7" t="str">
        <f t="shared" si="10"/>
        <v>56+</v>
      </c>
      <c r="R187" s="7" t="str">
        <f t="shared" si="11"/>
        <v>1</v>
      </c>
    </row>
    <row r="188" spans="1:25" x14ac:dyDescent="0.3">
      <c r="A188">
        <v>187</v>
      </c>
      <c r="B188" t="s">
        <v>14</v>
      </c>
      <c r="C188">
        <v>297046</v>
      </c>
      <c r="D188" t="s">
        <v>16</v>
      </c>
      <c r="E188" t="s">
        <v>15</v>
      </c>
      <c r="F188" t="s">
        <v>11</v>
      </c>
      <c r="G188" t="s">
        <v>12</v>
      </c>
      <c r="H188" t="s">
        <v>12</v>
      </c>
      <c r="I188">
        <v>64</v>
      </c>
      <c r="J188">
        <f>(C188-$V$7)/$V$8</f>
        <v>-0.44454166866740574</v>
      </c>
      <c r="K188" t="str">
        <f t="shared" si="8"/>
        <v>NO</v>
      </c>
      <c r="L188">
        <f>(I188-$V$16)/$V$17</f>
        <v>1.5592670784823162</v>
      </c>
      <c r="M188" t="str">
        <f t="shared" si="9"/>
        <v>NO</v>
      </c>
      <c r="N188">
        <f>IF(ISBLANK(C188),$V$7,C188)</f>
        <v>297046</v>
      </c>
      <c r="O188">
        <f>IF(ISBLANK(I188),$V$16,I188)</f>
        <v>64</v>
      </c>
      <c r="P188" t="str">
        <f>IF(ISBLANK(D188),$U$42,D188)</f>
        <v>ASEGURADO VOLUNTARIO</v>
      </c>
      <c r="Q188" s="7" t="str">
        <f t="shared" si="10"/>
        <v>56+</v>
      </c>
      <c r="R188" s="7" t="str">
        <f t="shared" si="11"/>
        <v>1</v>
      </c>
    </row>
    <row r="189" spans="1:25" x14ac:dyDescent="0.3">
      <c r="A189">
        <v>188</v>
      </c>
      <c r="B189" t="s">
        <v>14</v>
      </c>
      <c r="C189">
        <v>2050000</v>
      </c>
      <c r="D189" t="s">
        <v>9</v>
      </c>
      <c r="E189" t="s">
        <v>15</v>
      </c>
      <c r="F189" t="s">
        <v>11</v>
      </c>
      <c r="G189" t="s">
        <v>12</v>
      </c>
      <c r="H189" t="s">
        <v>12</v>
      </c>
      <c r="I189">
        <v>46</v>
      </c>
      <c r="J189">
        <f>(C189-$V$7)/$V$8</f>
        <v>1.7171404518002049</v>
      </c>
      <c r="K189" t="str">
        <f t="shared" si="8"/>
        <v>NO</v>
      </c>
      <c r="L189">
        <f>(I189-$V$16)/$V$17</f>
        <v>0.28891113709384114</v>
      </c>
      <c r="M189" t="str">
        <f t="shared" si="9"/>
        <v>NO</v>
      </c>
      <c r="N189">
        <f>IF(ISBLANK(C189),$V$7,C189)</f>
        <v>2050000</v>
      </c>
      <c r="O189">
        <f>IF(ISBLANK(I189),$V$16,I189)</f>
        <v>46</v>
      </c>
      <c r="P189" t="str">
        <f>IF(ISBLANK(D189),$U$42,D189)</f>
        <v>ASALARIADO</v>
      </c>
      <c r="Q189" s="7" t="str">
        <f t="shared" si="10"/>
        <v>46-55</v>
      </c>
      <c r="R189" s="7" t="str">
        <f t="shared" si="11"/>
        <v>4</v>
      </c>
    </row>
    <row r="190" spans="1:25" x14ac:dyDescent="0.3">
      <c r="A190">
        <v>189</v>
      </c>
      <c r="B190" t="s">
        <v>14</v>
      </c>
      <c r="C190">
        <v>297045</v>
      </c>
      <c r="D190" t="s">
        <v>17</v>
      </c>
      <c r="E190" t="s">
        <v>15</v>
      </c>
      <c r="F190" t="s">
        <v>11</v>
      </c>
      <c r="G190" t="s">
        <v>12</v>
      </c>
      <c r="H190" t="s">
        <v>11</v>
      </c>
      <c r="I190">
        <v>38</v>
      </c>
      <c r="J190">
        <f>(C190-$V$7)/$V$8</f>
        <v>-0.44454290183274864</v>
      </c>
      <c r="K190" t="str">
        <f t="shared" si="8"/>
        <v>NO</v>
      </c>
      <c r="L190">
        <f>(I190-$V$16)/$V$17</f>
        <v>-0.27569150352325889</v>
      </c>
      <c r="M190" t="str">
        <f t="shared" si="9"/>
        <v>NO</v>
      </c>
      <c r="N190">
        <f>IF(ISBLANK(C190),$V$7,C190)</f>
        <v>297045</v>
      </c>
      <c r="O190">
        <f>IF(ISBLANK(I190),$V$16,I190)</f>
        <v>38</v>
      </c>
      <c r="P190" t="str">
        <f>IF(ISBLANK(D190),$U$42,D190)</f>
        <v>TRABAJADOR INDEPENDIENTE</v>
      </c>
      <c r="Q190" s="7" t="str">
        <f t="shared" si="10"/>
        <v>36-45</v>
      </c>
      <c r="R190" s="7" t="str">
        <f t="shared" si="11"/>
        <v>1</v>
      </c>
    </row>
    <row r="191" spans="1:25" x14ac:dyDescent="0.3">
      <c r="A191">
        <v>190</v>
      </c>
      <c r="B191" t="s">
        <v>14</v>
      </c>
      <c r="C191">
        <v>297045</v>
      </c>
      <c r="D191" t="s">
        <v>17</v>
      </c>
      <c r="E191" t="s">
        <v>15</v>
      </c>
      <c r="F191" t="s">
        <v>12</v>
      </c>
      <c r="G191" t="s">
        <v>12</v>
      </c>
      <c r="H191" t="s">
        <v>11</v>
      </c>
      <c r="I191">
        <v>42</v>
      </c>
      <c r="J191">
        <f>(C191-$V$7)/$V$8</f>
        <v>-0.44454290183274864</v>
      </c>
      <c r="K191" t="str">
        <f t="shared" si="8"/>
        <v>NO</v>
      </c>
      <c r="L191">
        <f>(I191-$V$16)/$V$17</f>
        <v>6.6098167852911317E-3</v>
      </c>
      <c r="M191" t="str">
        <f t="shared" si="9"/>
        <v>NO</v>
      </c>
      <c r="N191">
        <f>IF(ISBLANK(C191),$V$7,C191)</f>
        <v>297045</v>
      </c>
      <c r="O191">
        <f>IF(ISBLANK(I191),$V$16,I191)</f>
        <v>42</v>
      </c>
      <c r="P191" t="str">
        <f>IF(ISBLANK(D191),$U$42,D191)</f>
        <v>TRABAJADOR INDEPENDIENTE</v>
      </c>
      <c r="Q191" s="7" t="str">
        <f t="shared" si="10"/>
        <v>36-45</v>
      </c>
      <c r="R191" s="7" t="str">
        <f t="shared" si="11"/>
        <v>1</v>
      </c>
    </row>
    <row r="192" spans="1:25" x14ac:dyDescent="0.3">
      <c r="A192">
        <v>191</v>
      </c>
      <c r="B192" t="s">
        <v>14</v>
      </c>
      <c r="C192">
        <v>405063</v>
      </c>
      <c r="D192" t="s">
        <v>17</v>
      </c>
      <c r="E192" t="s">
        <v>15</v>
      </c>
      <c r="F192" t="s">
        <v>11</v>
      </c>
      <c r="G192" t="s">
        <v>12</v>
      </c>
      <c r="H192" t="s">
        <v>11</v>
      </c>
      <c r="I192">
        <v>69</v>
      </c>
      <c r="J192">
        <f>(C192-$V$7)/$V$8</f>
        <v>-0.31133884782524451</v>
      </c>
      <c r="K192" t="str">
        <f t="shared" si="8"/>
        <v>NO</v>
      </c>
      <c r="L192">
        <f>(I192-$V$16)/$V$17</f>
        <v>1.9121437288680037</v>
      </c>
      <c r="M192" t="str">
        <f t="shared" si="9"/>
        <v>NO</v>
      </c>
      <c r="N192">
        <f>IF(ISBLANK(C192),$V$7,C192)</f>
        <v>405063</v>
      </c>
      <c r="O192">
        <f>IF(ISBLANK(I192),$V$16,I192)</f>
        <v>69</v>
      </c>
      <c r="P192" t="str">
        <f>IF(ISBLANK(D192),$U$42,D192)</f>
        <v>TRABAJADOR INDEPENDIENTE</v>
      </c>
      <c r="Q192" s="7" t="str">
        <f t="shared" si="10"/>
        <v>56+</v>
      </c>
      <c r="R192" s="7" t="str">
        <f t="shared" si="11"/>
        <v>2</v>
      </c>
    </row>
    <row r="193" spans="1:25" x14ac:dyDescent="0.3">
      <c r="A193">
        <v>192</v>
      </c>
      <c r="B193" t="s">
        <v>14</v>
      </c>
      <c r="C193">
        <v>496208.33</v>
      </c>
      <c r="D193" t="s">
        <v>9</v>
      </c>
      <c r="E193" t="s">
        <v>15</v>
      </c>
      <c r="F193" t="s">
        <v>11</v>
      </c>
      <c r="G193" t="s">
        <v>11</v>
      </c>
      <c r="H193" t="s">
        <v>12</v>
      </c>
      <c r="I193">
        <v>45</v>
      </c>
      <c r="J193">
        <f>(C193-$V$7)/$V$8</f>
        <v>-0.19894158570363715</v>
      </c>
      <c r="K193" t="str">
        <f t="shared" si="8"/>
        <v>NO</v>
      </c>
      <c r="L193">
        <f>(I193-$V$16)/$V$17</f>
        <v>0.21833580701670366</v>
      </c>
      <c r="M193" t="str">
        <f t="shared" si="9"/>
        <v>NO</v>
      </c>
      <c r="N193">
        <f>IF(ISBLANK(C193),$V$7,C193)</f>
        <v>496208.33</v>
      </c>
      <c r="O193">
        <f>IF(ISBLANK(I193),$V$16,I193)</f>
        <v>45</v>
      </c>
      <c r="P193" t="str">
        <f>IF(ISBLANK(D193),$U$42,D193)</f>
        <v>ASALARIADO</v>
      </c>
      <c r="Q193" s="7" t="str">
        <f t="shared" si="10"/>
        <v>36-45</v>
      </c>
      <c r="R193" s="7" t="str">
        <f t="shared" si="11"/>
        <v>3</v>
      </c>
    </row>
    <row r="194" spans="1:25" x14ac:dyDescent="0.3">
      <c r="A194">
        <v>193</v>
      </c>
      <c r="B194" t="s">
        <v>8</v>
      </c>
      <c r="C194">
        <v>2033150.05</v>
      </c>
      <c r="D194" t="s">
        <v>18</v>
      </c>
      <c r="E194" t="s">
        <v>15</v>
      </c>
      <c r="F194" t="s">
        <v>11</v>
      </c>
      <c r="G194" t="s">
        <v>12</v>
      </c>
      <c r="H194" t="s">
        <v>12</v>
      </c>
      <c r="I194">
        <v>46</v>
      </c>
      <c r="J194">
        <f>(C194-$V$7)/$V$8</f>
        <v>1.6963616774308985</v>
      </c>
      <c r="K194" t="str">
        <f t="shared" ref="K194:K257" si="13">IF(ABS(J194)&gt;1.96,"ATIPICO","NO")</f>
        <v>NO</v>
      </c>
      <c r="L194">
        <f>(I194-$V$16)/$V$17</f>
        <v>0.28891113709384114</v>
      </c>
      <c r="M194" t="str">
        <f t="shared" ref="M194:M257" si="14">IF(ABS(L194)&gt;1.96,"ATIPICO","NO")</f>
        <v>NO</v>
      </c>
      <c r="N194">
        <f>IF(ISBLANK(C194),$V$7,C194)</f>
        <v>2033150.05</v>
      </c>
      <c r="O194">
        <f>IF(ISBLANK(I194),$V$16,I194)</f>
        <v>46</v>
      </c>
      <c r="P194" t="str">
        <f>IF(ISBLANK(D194),$U$42,D194)</f>
        <v>CONVENIOS ESPECIALES DE TRABAJADORES INDEPENDIENTES</v>
      </c>
      <c r="Q194" s="7" t="str">
        <f t="shared" ref="Q194:Q257" si="15">IF(O194&lt;26,"18-25",IF(O194&lt;36,"26-35",
 IF(O194&lt;46,"36-45",IF(O194&lt;56,"46-55","56+"))))</f>
        <v>46-55</v>
      </c>
      <c r="R194" s="7" t="str">
        <f t="shared" ref="R194:R257" si="16">IF(N194&lt;300000,"1",
 IF(N194&lt;=408495,"2",
 IF(N194&lt;=700000,"3",
 "4")))</f>
        <v>4</v>
      </c>
    </row>
    <row r="195" spans="1:25" x14ac:dyDescent="0.3">
      <c r="A195">
        <v>194</v>
      </c>
      <c r="B195" t="s">
        <v>14</v>
      </c>
      <c r="C195">
        <v>155250</v>
      </c>
      <c r="D195" t="s">
        <v>9</v>
      </c>
      <c r="E195" t="s">
        <v>15</v>
      </c>
      <c r="F195" t="s">
        <v>11</v>
      </c>
      <c r="G195" t="s">
        <v>12</v>
      </c>
      <c r="H195" t="s">
        <v>12</v>
      </c>
      <c r="I195">
        <v>36</v>
      </c>
      <c r="J195">
        <f>(C195-$V$7)/$V$8</f>
        <v>-0.61939958162680187</v>
      </c>
      <c r="K195" t="str">
        <f t="shared" si="13"/>
        <v>NO</v>
      </c>
      <c r="L195">
        <f>(I195-$V$16)/$V$17</f>
        <v>-0.41684216367753391</v>
      </c>
      <c r="M195" t="str">
        <f t="shared" si="14"/>
        <v>NO</v>
      </c>
      <c r="N195">
        <f>IF(ISBLANK(C195),$V$7,C195)</f>
        <v>155250</v>
      </c>
      <c r="O195">
        <f>IF(ISBLANK(I195),$V$16,I195)</f>
        <v>36</v>
      </c>
      <c r="P195" t="str">
        <f>IF(ISBLANK(D195),$U$42,D195)</f>
        <v>ASALARIADO</v>
      </c>
      <c r="Q195" s="7" t="str">
        <f t="shared" si="15"/>
        <v>36-45</v>
      </c>
      <c r="R195" s="7" t="str">
        <f t="shared" si="16"/>
        <v>1</v>
      </c>
    </row>
    <row r="196" spans="1:25" x14ac:dyDescent="0.3">
      <c r="A196">
        <v>195</v>
      </c>
      <c r="B196" t="s">
        <v>14</v>
      </c>
      <c r="C196">
        <v>278030</v>
      </c>
      <c r="D196" t="s">
        <v>17</v>
      </c>
      <c r="E196" t="s">
        <v>15</v>
      </c>
      <c r="F196" t="s">
        <v>11</v>
      </c>
      <c r="G196" t="s">
        <v>12</v>
      </c>
      <c r="H196" t="s">
        <v>11</v>
      </c>
      <c r="I196">
        <v>56</v>
      </c>
      <c r="J196">
        <f>(C196-$V$7)/$V$8</f>
        <v>-0.46799154082766331</v>
      </c>
      <c r="K196" t="str">
        <f t="shared" si="13"/>
        <v>NO</v>
      </c>
      <c r="L196">
        <f>(I196-$V$16)/$V$17</f>
        <v>0.99466443786521619</v>
      </c>
      <c r="M196" t="str">
        <f t="shared" si="14"/>
        <v>NO</v>
      </c>
      <c r="N196">
        <f>IF(ISBLANK(C196),$V$7,C196)</f>
        <v>278030</v>
      </c>
      <c r="O196">
        <f>IF(ISBLANK(I196),$V$16,I196)</f>
        <v>56</v>
      </c>
      <c r="P196" t="str">
        <f>IF(ISBLANK(D196),$U$42,D196)</f>
        <v>TRABAJADOR INDEPENDIENTE</v>
      </c>
      <c r="Q196" s="7" t="str">
        <f t="shared" si="15"/>
        <v>56+</v>
      </c>
      <c r="R196" s="7" t="str">
        <f t="shared" si="16"/>
        <v>1</v>
      </c>
    </row>
    <row r="197" spans="1:25" x14ac:dyDescent="0.3">
      <c r="A197">
        <v>196</v>
      </c>
      <c r="B197" t="s">
        <v>14</v>
      </c>
      <c r="C197">
        <v>846788</v>
      </c>
      <c r="D197" t="s">
        <v>9</v>
      </c>
      <c r="E197" t="s">
        <v>10</v>
      </c>
      <c r="F197" t="s">
        <v>11</v>
      </c>
      <c r="G197" t="s">
        <v>12</v>
      </c>
      <c r="H197" t="s">
        <v>11</v>
      </c>
      <c r="I197">
        <v>31</v>
      </c>
      <c r="J197">
        <f>(C197-$V$7)/$V$8</f>
        <v>0.23338111325961866</v>
      </c>
      <c r="K197" t="str">
        <f t="shared" si="13"/>
        <v>NO</v>
      </c>
      <c r="L197">
        <f>(I197-$V$16)/$V$17</f>
        <v>-0.7697188140632214</v>
      </c>
      <c r="M197" t="str">
        <f t="shared" si="14"/>
        <v>NO</v>
      </c>
      <c r="N197">
        <f>IF(ISBLANK(C197),$V$7,C197)</f>
        <v>846788</v>
      </c>
      <c r="O197">
        <f>IF(ISBLANK(I197),$V$16,I197)</f>
        <v>31</v>
      </c>
      <c r="P197" t="str">
        <f>IF(ISBLANK(D197),$U$42,D197)</f>
        <v>ASALARIADO</v>
      </c>
      <c r="Q197" s="7" t="str">
        <f t="shared" si="15"/>
        <v>26-35</v>
      </c>
      <c r="R197" s="7" t="str">
        <f t="shared" si="16"/>
        <v>4</v>
      </c>
    </row>
    <row r="198" spans="1:25" x14ac:dyDescent="0.3">
      <c r="A198">
        <v>197</v>
      </c>
      <c r="B198" t="s">
        <v>8</v>
      </c>
      <c r="C198">
        <v>300018</v>
      </c>
      <c r="D198" t="s">
        <v>17</v>
      </c>
      <c r="E198" t="s">
        <v>15</v>
      </c>
      <c r="F198" t="s">
        <v>11</v>
      </c>
      <c r="G198" t="s">
        <v>12</v>
      </c>
      <c r="H198" t="s">
        <v>12</v>
      </c>
      <c r="I198">
        <v>32</v>
      </c>
      <c r="J198">
        <f>(C198-$V$7)/$V$8</f>
        <v>-0.44087670126835837</v>
      </c>
      <c r="K198" t="str">
        <f t="shared" si="13"/>
        <v>NO</v>
      </c>
      <c r="L198">
        <f>(I198-$V$16)/$V$17</f>
        <v>-0.69914348398608395</v>
      </c>
      <c r="M198" t="str">
        <f t="shared" si="14"/>
        <v>NO</v>
      </c>
      <c r="N198">
        <f>IF(ISBLANK(C198),$V$7,C198)</f>
        <v>300018</v>
      </c>
      <c r="O198">
        <f>IF(ISBLANK(I198),$V$16,I198)</f>
        <v>32</v>
      </c>
      <c r="P198" t="str">
        <f>IF(ISBLANK(D198),$U$42,D198)</f>
        <v>TRABAJADOR INDEPENDIENTE</v>
      </c>
      <c r="Q198" s="7" t="str">
        <f t="shared" si="15"/>
        <v>26-35</v>
      </c>
      <c r="R198" s="7" t="str">
        <f t="shared" si="16"/>
        <v>2</v>
      </c>
    </row>
    <row r="199" spans="1:25" x14ac:dyDescent="0.3">
      <c r="A199">
        <v>198</v>
      </c>
      <c r="B199" t="s">
        <v>14</v>
      </c>
      <c r="C199">
        <v>1476004</v>
      </c>
      <c r="D199" t="s">
        <v>13</v>
      </c>
      <c r="E199" t="s">
        <v>10</v>
      </c>
      <c r="F199" t="s">
        <v>11</v>
      </c>
      <c r="G199" t="s">
        <v>12</v>
      </c>
      <c r="H199" t="s">
        <v>12</v>
      </c>
      <c r="I199">
        <v>68</v>
      </c>
      <c r="J199">
        <f>(C199-$V$7)/$V$8</f>
        <v>1.0093084776469032</v>
      </c>
      <c r="K199" t="str">
        <f t="shared" si="13"/>
        <v>NO</v>
      </c>
      <c r="L199">
        <f>(I199-$V$16)/$V$17</f>
        <v>1.8415683987908662</v>
      </c>
      <c r="M199" t="str">
        <f t="shared" si="14"/>
        <v>NO</v>
      </c>
      <c r="N199">
        <f>IF(ISBLANK(C199),$V$7,C199)</f>
        <v>1476004</v>
      </c>
      <c r="O199">
        <f>IF(ISBLANK(I199),$V$16,I199)</f>
        <v>68</v>
      </c>
      <c r="P199" t="str">
        <f>IF(ISBLANK(D199),$U$42,D199)</f>
        <v>PENSIONADOS EN SU PROPIO SISTEMA</v>
      </c>
      <c r="Q199" s="7" t="str">
        <f t="shared" si="15"/>
        <v>56+</v>
      </c>
      <c r="R199" s="7" t="str">
        <f t="shared" si="16"/>
        <v>4</v>
      </c>
    </row>
    <row r="200" spans="1:25" x14ac:dyDescent="0.3">
      <c r="A200">
        <v>199</v>
      </c>
      <c r="B200" t="s">
        <v>8</v>
      </c>
      <c r="C200">
        <v>174167</v>
      </c>
      <c r="D200" t="s">
        <v>9</v>
      </c>
      <c r="E200" t="s">
        <v>15</v>
      </c>
      <c r="F200" t="s">
        <v>11</v>
      </c>
      <c r="G200" t="s">
        <v>11</v>
      </c>
      <c r="H200" t="s">
        <v>12</v>
      </c>
      <c r="I200">
        <v>32</v>
      </c>
      <c r="J200">
        <f>(C200-$V$7)/$V$8</f>
        <v>-0.59607179283548972</v>
      </c>
      <c r="K200" t="str">
        <f t="shared" si="13"/>
        <v>NO</v>
      </c>
      <c r="L200">
        <f>(I200-$V$16)/$V$17</f>
        <v>-0.69914348398608395</v>
      </c>
      <c r="M200" t="str">
        <f t="shared" si="14"/>
        <v>NO</v>
      </c>
      <c r="N200">
        <f>IF(ISBLANK(C200),$V$7,C200)</f>
        <v>174167</v>
      </c>
      <c r="O200">
        <f>IF(ISBLANK(I200),$V$16,I200)</f>
        <v>32</v>
      </c>
      <c r="P200" t="str">
        <f>IF(ISBLANK(D200),$U$42,D200)</f>
        <v>ASALARIADO</v>
      </c>
      <c r="Q200" s="7" t="str">
        <f t="shared" si="15"/>
        <v>26-35</v>
      </c>
      <c r="R200" s="7" t="str">
        <f t="shared" si="16"/>
        <v>1</v>
      </c>
    </row>
    <row r="201" spans="1:25" x14ac:dyDescent="0.3">
      <c r="A201">
        <v>200</v>
      </c>
      <c r="B201" t="s">
        <v>8</v>
      </c>
      <c r="C201">
        <v>622035.84</v>
      </c>
      <c r="D201" t="s">
        <v>9</v>
      </c>
      <c r="E201" t="s">
        <v>10</v>
      </c>
      <c r="F201" t="s">
        <v>11</v>
      </c>
      <c r="G201" t="s">
        <v>12</v>
      </c>
      <c r="H201" t="s">
        <v>12</v>
      </c>
      <c r="I201">
        <v>27</v>
      </c>
      <c r="J201">
        <f>(C201-$V$7)/$V$8</f>
        <v>-4.3775461190410113E-2</v>
      </c>
      <c r="K201" t="str">
        <f t="shared" si="13"/>
        <v>NO</v>
      </c>
      <c r="L201">
        <f>(I201-$V$16)/$V$17</f>
        <v>-1.0520201343717714</v>
      </c>
      <c r="M201" t="str">
        <f t="shared" si="14"/>
        <v>NO</v>
      </c>
      <c r="N201">
        <f>IF(ISBLANK(C201),$V$7,C201)</f>
        <v>622035.84</v>
      </c>
      <c r="O201">
        <f>IF(ISBLANK(I201),$V$16,I201)</f>
        <v>27</v>
      </c>
      <c r="P201" t="str">
        <f>IF(ISBLANK(D201),$U$42,D201)</f>
        <v>ASALARIADO</v>
      </c>
      <c r="Q201" s="7" t="str">
        <f t="shared" si="15"/>
        <v>26-35</v>
      </c>
      <c r="R201" s="7" t="str">
        <f t="shared" si="16"/>
        <v>3</v>
      </c>
    </row>
    <row r="202" spans="1:25" x14ac:dyDescent="0.3">
      <c r="A202">
        <v>201</v>
      </c>
      <c r="B202" t="s">
        <v>8</v>
      </c>
      <c r="C202">
        <v>563607</v>
      </c>
      <c r="D202" t="s">
        <v>17</v>
      </c>
      <c r="E202" t="s">
        <v>15</v>
      </c>
      <c r="F202" t="s">
        <v>11</v>
      </c>
      <c r="G202" t="s">
        <v>12</v>
      </c>
      <c r="H202" t="s">
        <v>11</v>
      </c>
      <c r="I202">
        <v>72</v>
      </c>
      <c r="J202">
        <f>(C202-$V$7)/$V$8</f>
        <v>-0.11582788170324883</v>
      </c>
      <c r="K202" t="str">
        <f t="shared" si="13"/>
        <v>NO</v>
      </c>
      <c r="L202">
        <f>(I202-$V$16)/$V$17</f>
        <v>2.1238697190994165</v>
      </c>
      <c r="M202" t="str">
        <f t="shared" si="14"/>
        <v>ATIPICO</v>
      </c>
      <c r="N202">
        <f>IF(ISBLANK(C202),$V$7,C202)</f>
        <v>563607</v>
      </c>
      <c r="O202">
        <f>IF(ISBLANK(I202),$V$16,I202)</f>
        <v>72</v>
      </c>
      <c r="P202" t="str">
        <f>IF(ISBLANK(D202),$U$42,D202)</f>
        <v>TRABAJADOR INDEPENDIENTE</v>
      </c>
      <c r="Q202" s="7" t="str">
        <f t="shared" si="15"/>
        <v>56+</v>
      </c>
      <c r="R202" s="7" t="str">
        <f t="shared" si="16"/>
        <v>3</v>
      </c>
    </row>
    <row r="203" spans="1:25" x14ac:dyDescent="0.3">
      <c r="A203">
        <v>202</v>
      </c>
      <c r="B203" t="s">
        <v>14</v>
      </c>
      <c r="C203">
        <v>386190.46</v>
      </c>
      <c r="D203" t="s">
        <v>9</v>
      </c>
      <c r="E203" t="s">
        <v>15</v>
      </c>
      <c r="F203" t="s">
        <v>11</v>
      </c>
      <c r="G203" t="s">
        <v>12</v>
      </c>
      <c r="H203" t="s">
        <v>12</v>
      </c>
      <c r="I203">
        <v>33</v>
      </c>
      <c r="J203">
        <f>(C203-$V$7)/$V$8</f>
        <v>-0.33461181008541208</v>
      </c>
      <c r="K203" t="str">
        <f t="shared" si="13"/>
        <v>NO</v>
      </c>
      <c r="L203">
        <f>(I203-$V$16)/$V$17</f>
        <v>-0.62856815390894638</v>
      </c>
      <c r="M203" t="str">
        <f t="shared" si="14"/>
        <v>NO</v>
      </c>
      <c r="N203">
        <f>IF(ISBLANK(C203),$V$7,C203)</f>
        <v>386190.46</v>
      </c>
      <c r="O203">
        <f>IF(ISBLANK(I203),$V$16,I203)</f>
        <v>33</v>
      </c>
      <c r="P203" t="str">
        <f>IF(ISBLANK(D203),$U$42,D203)</f>
        <v>ASALARIADO</v>
      </c>
      <c r="Q203" s="7" t="str">
        <f t="shared" si="15"/>
        <v>26-35</v>
      </c>
      <c r="R203" s="7" t="str">
        <f t="shared" si="16"/>
        <v>2</v>
      </c>
    </row>
    <row r="204" spans="1:25" x14ac:dyDescent="0.3">
      <c r="A204">
        <v>203</v>
      </c>
      <c r="B204" t="s">
        <v>8</v>
      </c>
      <c r="C204">
        <v>378684</v>
      </c>
      <c r="D204" t="s">
        <v>17</v>
      </c>
      <c r="E204" t="s">
        <v>15</v>
      </c>
      <c r="F204" t="s">
        <v>11</v>
      </c>
      <c r="G204" t="s">
        <v>12</v>
      </c>
      <c r="H204" t="s">
        <v>11</v>
      </c>
      <c r="I204">
        <v>38</v>
      </c>
      <c r="J204">
        <f>(C204-$V$7)/$V$8</f>
        <v>-0.34386851640514743</v>
      </c>
      <c r="K204" t="str">
        <f t="shared" si="13"/>
        <v>NO</v>
      </c>
      <c r="L204">
        <f>(I204-$V$16)/$V$17</f>
        <v>-0.27569150352325889</v>
      </c>
      <c r="M204" t="str">
        <f t="shared" si="14"/>
        <v>NO</v>
      </c>
      <c r="N204">
        <f>IF(ISBLANK(C204),$V$7,C204)</f>
        <v>378684</v>
      </c>
      <c r="O204">
        <f>IF(ISBLANK(I204),$V$16,I204)</f>
        <v>38</v>
      </c>
      <c r="P204" t="str">
        <f>IF(ISBLANK(D204),$U$42,D204)</f>
        <v>TRABAJADOR INDEPENDIENTE</v>
      </c>
      <c r="Q204" s="7" t="str">
        <f t="shared" si="15"/>
        <v>36-45</v>
      </c>
      <c r="R204" s="7" t="str">
        <f t="shared" si="16"/>
        <v>2</v>
      </c>
      <c r="V204" s="2" t="s">
        <v>46</v>
      </c>
      <c r="W204" s="2" t="s">
        <v>57</v>
      </c>
      <c r="X204" s="2" t="s">
        <v>58</v>
      </c>
      <c r="Y204" s="2" t="s">
        <v>59</v>
      </c>
    </row>
    <row r="205" spans="1:25" x14ac:dyDescent="0.3">
      <c r="A205">
        <v>204</v>
      </c>
      <c r="B205" t="s">
        <v>8</v>
      </c>
      <c r="C205">
        <v>1623057.2</v>
      </c>
      <c r="D205" t="s">
        <v>9</v>
      </c>
      <c r="E205" t="s">
        <v>15</v>
      </c>
      <c r="F205" t="s">
        <v>11</v>
      </c>
      <c r="G205" t="s">
        <v>12</v>
      </c>
      <c r="H205" t="s">
        <v>12</v>
      </c>
      <c r="I205">
        <v>31</v>
      </c>
      <c r="J205">
        <f>(C205-$V$7)/$V$8</f>
        <v>1.1906493874469024</v>
      </c>
      <c r="K205" t="str">
        <f t="shared" si="13"/>
        <v>NO</v>
      </c>
      <c r="L205">
        <f>(I205-$V$16)/$V$17</f>
        <v>-0.7697188140632214</v>
      </c>
      <c r="M205" t="str">
        <f t="shared" si="14"/>
        <v>NO</v>
      </c>
      <c r="N205">
        <f>IF(ISBLANK(C205),$V$7,C205)</f>
        <v>1623057.2</v>
      </c>
      <c r="O205">
        <f>IF(ISBLANK(I205),$V$16,I205)</f>
        <v>31</v>
      </c>
      <c r="P205" t="str">
        <f>IF(ISBLANK(D205),$U$42,D205)</f>
        <v>ASALARIADO</v>
      </c>
      <c r="Q205" s="7" t="str">
        <f t="shared" si="15"/>
        <v>26-35</v>
      </c>
      <c r="R205" s="7" t="str">
        <f t="shared" si="16"/>
        <v>4</v>
      </c>
      <c r="V205" s="3" t="s">
        <v>60</v>
      </c>
      <c r="W205" s="3">
        <f>COUNTIF($E:$E,"SECTOR PUBLICO")</f>
        <v>1094</v>
      </c>
      <c r="X205" s="3">
        <f>COUNTIFS($E:$E,"SECTOR PUBLICO",$H:$H,"SI")</f>
        <v>166</v>
      </c>
      <c r="Y205" s="4">
        <f>X205/W205</f>
        <v>0.15173674588665448</v>
      </c>
    </row>
    <row r="206" spans="1:25" x14ac:dyDescent="0.3">
      <c r="A206">
        <v>205</v>
      </c>
      <c r="B206" t="s">
        <v>14</v>
      </c>
      <c r="C206">
        <v>126835.08</v>
      </c>
      <c r="D206" t="s">
        <v>13</v>
      </c>
      <c r="E206" t="s">
        <v>10</v>
      </c>
      <c r="F206" t="s">
        <v>11</v>
      </c>
      <c r="G206" t="s">
        <v>12</v>
      </c>
      <c r="H206" t="s">
        <v>12</v>
      </c>
      <c r="I206">
        <v>67</v>
      </c>
      <c r="J206">
        <f>(C206-$V$7)/$V$8</f>
        <v>-0.65443987619158661</v>
      </c>
      <c r="K206" t="str">
        <f t="shared" si="13"/>
        <v>NO</v>
      </c>
      <c r="L206">
        <f>(I206-$V$16)/$V$17</f>
        <v>1.7709930687137287</v>
      </c>
      <c r="M206" t="str">
        <f t="shared" si="14"/>
        <v>NO</v>
      </c>
      <c r="N206">
        <f>IF(ISBLANK(C206),$V$7,C206)</f>
        <v>126835.08</v>
      </c>
      <c r="O206">
        <f>IF(ISBLANK(I206),$V$16,I206)</f>
        <v>67</v>
      </c>
      <c r="P206" t="str">
        <f>IF(ISBLANK(D206),$U$42,D206)</f>
        <v>PENSIONADOS EN SU PROPIO SISTEMA</v>
      </c>
      <c r="Q206" s="7" t="str">
        <f t="shared" si="15"/>
        <v>56+</v>
      </c>
      <c r="R206" s="7" t="str">
        <f t="shared" si="16"/>
        <v>1</v>
      </c>
      <c r="V206" s="3" t="s">
        <v>61</v>
      </c>
      <c r="W206" s="3">
        <f>COUNTIF($E:$E,"SECTOR PRIVADO")</f>
        <v>3906</v>
      </c>
      <c r="X206" s="3">
        <f>COUNTIFS($E:$E,"SECTOR PRIVADO",$H:$H,"SI")</f>
        <v>704</v>
      </c>
      <c r="Y206" s="4">
        <f>X206/W206</f>
        <v>0.18023553507424475</v>
      </c>
    </row>
    <row r="207" spans="1:25" x14ac:dyDescent="0.3">
      <c r="A207">
        <v>206</v>
      </c>
      <c r="B207" t="s">
        <v>8</v>
      </c>
      <c r="C207">
        <v>404467</v>
      </c>
      <c r="D207" t="s">
        <v>16</v>
      </c>
      <c r="E207" t="s">
        <v>15</v>
      </c>
      <c r="F207" t="s">
        <v>11</v>
      </c>
      <c r="G207" t="s">
        <v>12</v>
      </c>
      <c r="H207" t="s">
        <v>12</v>
      </c>
      <c r="I207">
        <v>64</v>
      </c>
      <c r="J207">
        <f>(C207-$V$7)/$V$8</f>
        <v>-0.31207381436960263</v>
      </c>
      <c r="K207" t="str">
        <f t="shared" si="13"/>
        <v>NO</v>
      </c>
      <c r="L207">
        <f>(I207-$V$16)/$V$17</f>
        <v>1.5592670784823162</v>
      </c>
      <c r="M207" t="str">
        <f t="shared" si="14"/>
        <v>NO</v>
      </c>
      <c r="N207">
        <f>IF(ISBLANK(C207),$V$7,C207)</f>
        <v>404467</v>
      </c>
      <c r="O207">
        <f>IF(ISBLANK(I207),$V$16,I207)</f>
        <v>64</v>
      </c>
      <c r="P207" t="str">
        <f>IF(ISBLANK(D207),$U$42,D207)</f>
        <v>ASEGURADO VOLUNTARIO</v>
      </c>
      <c r="Q207" s="7" t="str">
        <f t="shared" si="15"/>
        <v>56+</v>
      </c>
      <c r="R207" s="7" t="str">
        <f t="shared" si="16"/>
        <v>2</v>
      </c>
    </row>
    <row r="208" spans="1:25" x14ac:dyDescent="0.3">
      <c r="A208">
        <v>207</v>
      </c>
      <c r="B208" t="s">
        <v>8</v>
      </c>
      <c r="C208">
        <v>586511.31000000006</v>
      </c>
      <c r="D208" t="s">
        <v>9</v>
      </c>
      <c r="E208" t="s">
        <v>15</v>
      </c>
      <c r="F208" t="s">
        <v>11</v>
      </c>
      <c r="G208" t="s">
        <v>12</v>
      </c>
      <c r="H208" t="s">
        <v>12</v>
      </c>
      <c r="I208">
        <v>24</v>
      </c>
      <c r="J208">
        <f>(C208-$V$7)/$V$8</f>
        <v>-8.7583080408606975E-2</v>
      </c>
      <c r="K208" t="str">
        <f t="shared" si="13"/>
        <v>NO</v>
      </c>
      <c r="L208">
        <f>(I208-$V$16)/$V$17</f>
        <v>-1.263746124603184</v>
      </c>
      <c r="M208" t="str">
        <f t="shared" si="14"/>
        <v>NO</v>
      </c>
      <c r="N208">
        <f>IF(ISBLANK(C208),$V$7,C208)</f>
        <v>586511.31000000006</v>
      </c>
      <c r="O208">
        <f>IF(ISBLANK(I208),$V$16,I208)</f>
        <v>24</v>
      </c>
      <c r="P208" t="str">
        <f>IF(ISBLANK(D208),$U$42,D208)</f>
        <v>ASALARIADO</v>
      </c>
      <c r="Q208" s="7" t="str">
        <f t="shared" si="15"/>
        <v>18-25</v>
      </c>
      <c r="R208" s="7" t="str">
        <f t="shared" si="16"/>
        <v>3</v>
      </c>
    </row>
    <row r="209" spans="1:18" x14ac:dyDescent="0.3">
      <c r="A209">
        <v>208</v>
      </c>
      <c r="B209" t="s">
        <v>8</v>
      </c>
      <c r="C209">
        <v>808295.5</v>
      </c>
      <c r="D209" t="s">
        <v>9</v>
      </c>
      <c r="E209" t="s">
        <v>10</v>
      </c>
      <c r="F209" t="s">
        <v>11</v>
      </c>
      <c r="G209" t="s">
        <v>12</v>
      </c>
      <c r="H209" t="s">
        <v>12</v>
      </c>
      <c r="I209">
        <v>42</v>
      </c>
      <c r="J209">
        <f>(C209-$V$7)/$V$8</f>
        <v>0.18591349629870613</v>
      </c>
      <c r="K209" t="str">
        <f t="shared" si="13"/>
        <v>NO</v>
      </c>
      <c r="L209">
        <f>(I209-$V$16)/$V$17</f>
        <v>6.6098167852911317E-3</v>
      </c>
      <c r="M209" t="str">
        <f t="shared" si="14"/>
        <v>NO</v>
      </c>
      <c r="N209">
        <f>IF(ISBLANK(C209),$V$7,C209)</f>
        <v>808295.5</v>
      </c>
      <c r="O209">
        <f>IF(ISBLANK(I209),$V$16,I209)</f>
        <v>42</v>
      </c>
      <c r="P209" t="str">
        <f>IF(ISBLANK(D209),$U$42,D209)</f>
        <v>ASALARIADO</v>
      </c>
      <c r="Q209" s="7" t="str">
        <f t="shared" si="15"/>
        <v>36-45</v>
      </c>
      <c r="R209" s="7" t="str">
        <f t="shared" si="16"/>
        <v>4</v>
      </c>
    </row>
    <row r="210" spans="1:18" x14ac:dyDescent="0.3">
      <c r="A210">
        <v>209</v>
      </c>
      <c r="B210" t="s">
        <v>14</v>
      </c>
      <c r="C210">
        <v>819816.67</v>
      </c>
      <c r="D210" t="s">
        <v>9</v>
      </c>
      <c r="E210" t="s">
        <v>15</v>
      </c>
      <c r="F210" t="s">
        <v>11</v>
      </c>
      <c r="G210" t="s">
        <v>11</v>
      </c>
      <c r="H210" t="s">
        <v>12</v>
      </c>
      <c r="I210">
        <v>32</v>
      </c>
      <c r="J210">
        <f>(C210-$V$7)/$V$8</f>
        <v>0.20012100385216611</v>
      </c>
      <c r="K210" t="str">
        <f t="shared" si="13"/>
        <v>NO</v>
      </c>
      <c r="L210">
        <f>(I210-$V$16)/$V$17</f>
        <v>-0.69914348398608395</v>
      </c>
      <c r="M210" t="str">
        <f t="shared" si="14"/>
        <v>NO</v>
      </c>
      <c r="N210">
        <f>IF(ISBLANK(C210),$V$7,C210)</f>
        <v>819816.67</v>
      </c>
      <c r="O210">
        <f>IF(ISBLANK(I210),$V$16,I210)</f>
        <v>32</v>
      </c>
      <c r="P210" t="str">
        <f>IF(ISBLANK(D210),$U$42,D210)</f>
        <v>ASALARIADO</v>
      </c>
      <c r="Q210" s="7" t="str">
        <f t="shared" si="15"/>
        <v>26-35</v>
      </c>
      <c r="R210" s="7" t="str">
        <f t="shared" si="16"/>
        <v>4</v>
      </c>
    </row>
    <row r="211" spans="1:18" x14ac:dyDescent="0.3">
      <c r="A211">
        <v>210</v>
      </c>
      <c r="B211" t="s">
        <v>8</v>
      </c>
      <c r="C211">
        <v>57724</v>
      </c>
      <c r="D211" t="s">
        <v>9</v>
      </c>
      <c r="E211" t="s">
        <v>15</v>
      </c>
      <c r="F211" t="s">
        <v>11</v>
      </c>
      <c r="G211" t="s">
        <v>12</v>
      </c>
      <c r="H211" t="s">
        <v>11</v>
      </c>
      <c r="I211">
        <v>19</v>
      </c>
      <c r="J211">
        <f>(C211-$V$7)/$V$8</f>
        <v>-0.73966526485678064</v>
      </c>
      <c r="K211" t="str">
        <f t="shared" si="13"/>
        <v>NO</v>
      </c>
      <c r="L211">
        <f>(I211-$V$16)/$V$17</f>
        <v>-1.6166227749888715</v>
      </c>
      <c r="M211" t="str">
        <f t="shared" si="14"/>
        <v>NO</v>
      </c>
      <c r="N211">
        <f>IF(ISBLANK(C211),$V$7,C211)</f>
        <v>57724</v>
      </c>
      <c r="O211">
        <f>IF(ISBLANK(I211),$V$16,I211)</f>
        <v>19</v>
      </c>
      <c r="P211" t="str">
        <f>IF(ISBLANK(D211),$U$42,D211)</f>
        <v>ASALARIADO</v>
      </c>
      <c r="Q211" s="7" t="str">
        <f t="shared" si="15"/>
        <v>18-25</v>
      </c>
      <c r="R211" s="7" t="str">
        <f t="shared" si="16"/>
        <v>1</v>
      </c>
    </row>
    <row r="212" spans="1:18" x14ac:dyDescent="0.3">
      <c r="A212">
        <v>211</v>
      </c>
      <c r="B212" t="s">
        <v>14</v>
      </c>
      <c r="C212">
        <v>2230223.4</v>
      </c>
      <c r="D212" t="s">
        <v>9</v>
      </c>
      <c r="E212" t="s">
        <v>10</v>
      </c>
      <c r="F212" t="s">
        <v>11</v>
      </c>
      <c r="G212" t="s">
        <v>12</v>
      </c>
      <c r="H212" t="s">
        <v>12</v>
      </c>
      <c r="I212">
        <v>56</v>
      </c>
      <c r="J212">
        <f>(C212-$V$7)/$V$8</f>
        <v>1.9393857026566919</v>
      </c>
      <c r="K212" t="str">
        <f t="shared" si="13"/>
        <v>NO</v>
      </c>
      <c r="L212">
        <f>(I212-$V$16)/$V$17</f>
        <v>0.99466443786521619</v>
      </c>
      <c r="M212" t="str">
        <f t="shared" si="14"/>
        <v>NO</v>
      </c>
      <c r="N212">
        <f>IF(ISBLANK(C212),$V$7,C212)</f>
        <v>2230223.4</v>
      </c>
      <c r="O212">
        <f>IF(ISBLANK(I212),$V$16,I212)</f>
        <v>56</v>
      </c>
      <c r="P212" t="str">
        <f>IF(ISBLANK(D212),$U$42,D212)</f>
        <v>ASALARIADO</v>
      </c>
      <c r="Q212" s="7" t="str">
        <f t="shared" si="15"/>
        <v>56+</v>
      </c>
      <c r="R212" s="7" t="str">
        <f t="shared" si="16"/>
        <v>4</v>
      </c>
    </row>
    <row r="213" spans="1:18" x14ac:dyDescent="0.3">
      <c r="A213">
        <v>212</v>
      </c>
      <c r="B213" t="s">
        <v>8</v>
      </c>
      <c r="C213">
        <v>681656.18</v>
      </c>
      <c r="D213" t="s">
        <v>9</v>
      </c>
      <c r="E213" t="s">
        <v>15</v>
      </c>
      <c r="F213" t="s">
        <v>11</v>
      </c>
      <c r="G213" t="s">
        <v>12</v>
      </c>
      <c r="H213" t="s">
        <v>12</v>
      </c>
      <c r="I213">
        <v>42</v>
      </c>
      <c r="J213">
        <f>(C213-$V$7)/$V$8</f>
        <v>2.9746275828473487E-2</v>
      </c>
      <c r="K213" t="str">
        <f t="shared" si="13"/>
        <v>NO</v>
      </c>
      <c r="L213">
        <f>(I213-$V$16)/$V$17</f>
        <v>6.6098167852911317E-3</v>
      </c>
      <c r="M213" t="str">
        <f t="shared" si="14"/>
        <v>NO</v>
      </c>
      <c r="N213">
        <f>IF(ISBLANK(C213),$V$7,C213)</f>
        <v>681656.18</v>
      </c>
      <c r="O213">
        <f>IF(ISBLANK(I213),$V$16,I213)</f>
        <v>42</v>
      </c>
      <c r="P213" t="str">
        <f>IF(ISBLANK(D213),$U$42,D213)</f>
        <v>ASALARIADO</v>
      </c>
      <c r="Q213" s="7" t="str">
        <f t="shared" si="15"/>
        <v>36-45</v>
      </c>
      <c r="R213" s="7" t="str">
        <f t="shared" si="16"/>
        <v>3</v>
      </c>
    </row>
    <row r="214" spans="1:18" x14ac:dyDescent="0.3">
      <c r="A214">
        <v>213</v>
      </c>
      <c r="B214" t="s">
        <v>14</v>
      </c>
      <c r="C214">
        <v>1611959.32</v>
      </c>
      <c r="D214" t="s">
        <v>9</v>
      </c>
      <c r="E214" t="s">
        <v>10</v>
      </c>
      <c r="F214" t="s">
        <v>11</v>
      </c>
      <c r="G214" t="s">
        <v>12</v>
      </c>
      <c r="H214" t="s">
        <v>12</v>
      </c>
      <c r="I214">
        <v>47</v>
      </c>
      <c r="J214">
        <f>(C214-$V$7)/$V$8</f>
        <v>1.1769638664514313</v>
      </c>
      <c r="K214" t="str">
        <f t="shared" si="13"/>
        <v>NO</v>
      </c>
      <c r="L214">
        <f>(I214-$V$16)/$V$17</f>
        <v>0.35948646717097865</v>
      </c>
      <c r="M214" t="str">
        <f t="shared" si="14"/>
        <v>NO</v>
      </c>
      <c r="N214">
        <f>IF(ISBLANK(C214),$V$7,C214)</f>
        <v>1611959.32</v>
      </c>
      <c r="O214">
        <f>IF(ISBLANK(I214),$V$16,I214)</f>
        <v>47</v>
      </c>
      <c r="P214" t="str">
        <f>IF(ISBLANK(D214),$U$42,D214)</f>
        <v>ASALARIADO</v>
      </c>
      <c r="Q214" s="7" t="str">
        <f t="shared" si="15"/>
        <v>46-55</v>
      </c>
      <c r="R214" s="7" t="str">
        <f t="shared" si="16"/>
        <v>4</v>
      </c>
    </row>
    <row r="215" spans="1:18" x14ac:dyDescent="0.3">
      <c r="A215">
        <v>214</v>
      </c>
      <c r="B215" t="s">
        <v>14</v>
      </c>
      <c r="C215">
        <v>1307797.8700000001</v>
      </c>
      <c r="D215" t="s">
        <v>9</v>
      </c>
      <c r="E215" t="s">
        <v>15</v>
      </c>
      <c r="F215" t="s">
        <v>11</v>
      </c>
      <c r="G215" t="s">
        <v>12</v>
      </c>
      <c r="H215" t="s">
        <v>12</v>
      </c>
      <c r="I215">
        <v>30</v>
      </c>
      <c r="J215">
        <f>(C215-$V$7)/$V$8</f>
        <v>0.80188250767048042</v>
      </c>
      <c r="K215" t="str">
        <f t="shared" si="13"/>
        <v>NO</v>
      </c>
      <c r="L215">
        <f>(I215-$V$16)/$V$17</f>
        <v>-0.84029414414035897</v>
      </c>
      <c r="M215" t="str">
        <f t="shared" si="14"/>
        <v>NO</v>
      </c>
      <c r="N215">
        <f>IF(ISBLANK(C215),$V$7,C215)</f>
        <v>1307797.8700000001</v>
      </c>
      <c r="O215">
        <f>IF(ISBLANK(I215),$V$16,I215)</f>
        <v>30</v>
      </c>
      <c r="P215" t="str">
        <f>IF(ISBLANK(D215),$U$42,D215)</f>
        <v>ASALARIADO</v>
      </c>
      <c r="Q215" s="7" t="str">
        <f t="shared" si="15"/>
        <v>26-35</v>
      </c>
      <c r="R215" s="7" t="str">
        <f t="shared" si="16"/>
        <v>4</v>
      </c>
    </row>
    <row r="216" spans="1:18" x14ac:dyDescent="0.3">
      <c r="A216">
        <v>215</v>
      </c>
      <c r="B216" t="s">
        <v>8</v>
      </c>
      <c r="C216">
        <v>366599</v>
      </c>
      <c r="D216" t="s">
        <v>9</v>
      </c>
      <c r="E216" t="s">
        <v>15</v>
      </c>
      <c r="F216" t="s">
        <v>11</v>
      </c>
      <c r="G216" t="s">
        <v>12</v>
      </c>
      <c r="H216" t="s">
        <v>12</v>
      </c>
      <c r="I216">
        <v>53</v>
      </c>
      <c r="J216">
        <f>(C216-$V$7)/$V$8</f>
        <v>-0.35877131957388492</v>
      </c>
      <c r="K216" t="str">
        <f t="shared" si="13"/>
        <v>NO</v>
      </c>
      <c r="L216">
        <f>(I216-$V$16)/$V$17</f>
        <v>0.78293844763380371</v>
      </c>
      <c r="M216" t="str">
        <f t="shared" si="14"/>
        <v>NO</v>
      </c>
      <c r="N216">
        <f>IF(ISBLANK(C216),$V$7,C216)</f>
        <v>366599</v>
      </c>
      <c r="O216">
        <f>IF(ISBLANK(I216),$V$16,I216)</f>
        <v>53</v>
      </c>
      <c r="P216" t="str">
        <f>IF(ISBLANK(D216),$U$42,D216)</f>
        <v>ASALARIADO</v>
      </c>
      <c r="Q216" s="7" t="str">
        <f t="shared" si="15"/>
        <v>46-55</v>
      </c>
      <c r="R216" s="7" t="str">
        <f t="shared" si="16"/>
        <v>2</v>
      </c>
    </row>
    <row r="217" spans="1:18" x14ac:dyDescent="0.3">
      <c r="A217">
        <v>216</v>
      </c>
      <c r="B217" t="s">
        <v>8</v>
      </c>
      <c r="C217">
        <v>462831</v>
      </c>
      <c r="D217" t="s">
        <v>17</v>
      </c>
      <c r="E217" t="s">
        <v>15</v>
      </c>
      <c r="F217" t="s">
        <v>11</v>
      </c>
      <c r="G217" t="s">
        <v>12</v>
      </c>
      <c r="H217" t="s">
        <v>12</v>
      </c>
      <c r="I217">
        <v>32</v>
      </c>
      <c r="J217">
        <f>(C217-$V$7)/$V$8</f>
        <v>-0.24010135229759638</v>
      </c>
      <c r="K217" t="str">
        <f t="shared" si="13"/>
        <v>NO</v>
      </c>
      <c r="L217">
        <f>(I217-$V$16)/$V$17</f>
        <v>-0.69914348398608395</v>
      </c>
      <c r="M217" t="str">
        <f t="shared" si="14"/>
        <v>NO</v>
      </c>
      <c r="N217">
        <f>IF(ISBLANK(C217),$V$7,C217)</f>
        <v>462831</v>
      </c>
      <c r="O217">
        <f>IF(ISBLANK(I217),$V$16,I217)</f>
        <v>32</v>
      </c>
      <c r="P217" t="str">
        <f>IF(ISBLANK(D217),$U$42,D217)</f>
        <v>TRABAJADOR INDEPENDIENTE</v>
      </c>
      <c r="Q217" s="7" t="str">
        <f t="shared" si="15"/>
        <v>26-35</v>
      </c>
      <c r="R217" s="7" t="str">
        <f t="shared" si="16"/>
        <v>3</v>
      </c>
    </row>
    <row r="218" spans="1:18" x14ac:dyDescent="0.3">
      <c r="A218">
        <v>217</v>
      </c>
      <c r="B218" t="s">
        <v>8</v>
      </c>
      <c r="C218">
        <v>639148</v>
      </c>
      <c r="D218" t="s">
        <v>17</v>
      </c>
      <c r="E218" t="s">
        <v>15</v>
      </c>
      <c r="F218" t="s">
        <v>11</v>
      </c>
      <c r="G218" t="s">
        <v>12</v>
      </c>
      <c r="H218" t="s">
        <v>11</v>
      </c>
      <c r="I218">
        <v>41</v>
      </c>
      <c r="J218">
        <f>(C218-$V$7)/$V$8</f>
        <v>-2.2673338536546354E-2</v>
      </c>
      <c r="K218" t="str">
        <f t="shared" si="13"/>
        <v>NO</v>
      </c>
      <c r="L218">
        <f>(I218-$V$16)/$V$17</f>
        <v>-6.3965513291846368E-2</v>
      </c>
      <c r="M218" t="str">
        <f t="shared" si="14"/>
        <v>NO</v>
      </c>
      <c r="N218">
        <f>IF(ISBLANK(C218),$V$7,C218)</f>
        <v>639148</v>
      </c>
      <c r="O218">
        <f>IF(ISBLANK(I218),$V$16,I218)</f>
        <v>41</v>
      </c>
      <c r="P218" t="str">
        <f>IF(ISBLANK(D218),$U$42,D218)</f>
        <v>TRABAJADOR INDEPENDIENTE</v>
      </c>
      <c r="Q218" s="7" t="str">
        <f t="shared" si="15"/>
        <v>36-45</v>
      </c>
      <c r="R218" s="7" t="str">
        <f t="shared" si="16"/>
        <v>3</v>
      </c>
    </row>
    <row r="219" spans="1:18" x14ac:dyDescent="0.3">
      <c r="A219">
        <v>218</v>
      </c>
      <c r="B219" t="s">
        <v>8</v>
      </c>
      <c r="C219">
        <v>310124</v>
      </c>
      <c r="D219" t="s">
        <v>17</v>
      </c>
      <c r="E219" t="s">
        <v>15</v>
      </c>
      <c r="F219" t="s">
        <v>11</v>
      </c>
      <c r="G219" t="s">
        <v>12</v>
      </c>
      <c r="H219" t="s">
        <v>12</v>
      </c>
      <c r="I219">
        <v>34</v>
      </c>
      <c r="J219">
        <f>(C219-$V$7)/$V$8</f>
        <v>-0.42841433231318576</v>
      </c>
      <c r="K219" t="str">
        <f t="shared" si="13"/>
        <v>NO</v>
      </c>
      <c r="L219">
        <f>(I219-$V$16)/$V$17</f>
        <v>-0.55799282383180893</v>
      </c>
      <c r="M219" t="str">
        <f t="shared" si="14"/>
        <v>NO</v>
      </c>
      <c r="N219">
        <f>IF(ISBLANK(C219),$V$7,C219)</f>
        <v>310124</v>
      </c>
      <c r="O219">
        <f>IF(ISBLANK(I219),$V$16,I219)</f>
        <v>34</v>
      </c>
      <c r="P219" t="str">
        <f>IF(ISBLANK(D219),$U$42,D219)</f>
        <v>TRABAJADOR INDEPENDIENTE</v>
      </c>
      <c r="Q219" s="7" t="str">
        <f t="shared" si="15"/>
        <v>26-35</v>
      </c>
      <c r="R219" s="7" t="str">
        <f t="shared" si="16"/>
        <v>2</v>
      </c>
    </row>
    <row r="220" spans="1:18" x14ac:dyDescent="0.3">
      <c r="A220">
        <v>219</v>
      </c>
      <c r="B220" t="s">
        <v>14</v>
      </c>
      <c r="C220">
        <v>800000</v>
      </c>
      <c r="D220" t="s">
        <v>9</v>
      </c>
      <c r="E220" t="s">
        <v>15</v>
      </c>
      <c r="F220" t="s">
        <v>11</v>
      </c>
      <c r="G220" t="s">
        <v>12</v>
      </c>
      <c r="H220" t="s">
        <v>12</v>
      </c>
      <c r="I220">
        <v>30</v>
      </c>
      <c r="J220">
        <f>(C220-$V$7)/$V$8</f>
        <v>0.17568377319682263</v>
      </c>
      <c r="K220" t="str">
        <f t="shared" si="13"/>
        <v>NO</v>
      </c>
      <c r="L220">
        <f>(I220-$V$16)/$V$17</f>
        <v>-0.84029414414035897</v>
      </c>
      <c r="M220" t="str">
        <f t="shared" si="14"/>
        <v>NO</v>
      </c>
      <c r="N220">
        <f>IF(ISBLANK(C220),$V$7,C220)</f>
        <v>800000</v>
      </c>
      <c r="O220">
        <f>IF(ISBLANK(I220),$V$16,I220)</f>
        <v>30</v>
      </c>
      <c r="P220" t="str">
        <f>IF(ISBLANK(D220),$U$42,D220)</f>
        <v>ASALARIADO</v>
      </c>
      <c r="Q220" s="7" t="str">
        <f t="shared" si="15"/>
        <v>26-35</v>
      </c>
      <c r="R220" s="7" t="str">
        <f t="shared" si="16"/>
        <v>4</v>
      </c>
    </row>
    <row r="221" spans="1:18" x14ac:dyDescent="0.3">
      <c r="A221">
        <v>220</v>
      </c>
      <c r="B221" t="s">
        <v>14</v>
      </c>
      <c r="C221">
        <v>1520118</v>
      </c>
      <c r="D221" t="s">
        <v>9</v>
      </c>
      <c r="E221" t="s">
        <v>10</v>
      </c>
      <c r="F221" t="s">
        <v>11</v>
      </c>
      <c r="G221" t="s">
        <v>12</v>
      </c>
      <c r="H221" t="s">
        <v>12</v>
      </c>
      <c r="I221">
        <v>32</v>
      </c>
      <c r="J221">
        <f>(C221-$V$7)/$V$8</f>
        <v>1.063708333582831</v>
      </c>
      <c r="K221" t="str">
        <f t="shared" si="13"/>
        <v>NO</v>
      </c>
      <c r="L221">
        <f>(I221-$V$16)/$V$17</f>
        <v>-0.69914348398608395</v>
      </c>
      <c r="M221" t="str">
        <f t="shared" si="14"/>
        <v>NO</v>
      </c>
      <c r="N221">
        <f>IF(ISBLANK(C221),$V$7,C221)</f>
        <v>1520118</v>
      </c>
      <c r="O221">
        <f>IF(ISBLANK(I221),$V$16,I221)</f>
        <v>32</v>
      </c>
      <c r="P221" t="str">
        <f>IF(ISBLANK(D221),$U$42,D221)</f>
        <v>ASALARIADO</v>
      </c>
      <c r="Q221" s="7" t="str">
        <f t="shared" si="15"/>
        <v>26-35</v>
      </c>
      <c r="R221" s="7" t="str">
        <f t="shared" si="16"/>
        <v>4</v>
      </c>
    </row>
    <row r="222" spans="1:18" x14ac:dyDescent="0.3">
      <c r="A222">
        <v>221</v>
      </c>
      <c r="B222" t="s">
        <v>14</v>
      </c>
      <c r="C222">
        <v>460000</v>
      </c>
      <c r="D222" t="s">
        <v>9</v>
      </c>
      <c r="E222" t="s">
        <v>15</v>
      </c>
      <c r="F222" t="s">
        <v>11</v>
      </c>
      <c r="G222" t="s">
        <v>12</v>
      </c>
      <c r="H222" t="s">
        <v>12</v>
      </c>
      <c r="I222">
        <v>28</v>
      </c>
      <c r="J222">
        <f>(C222-$V$7)/$V$8</f>
        <v>-0.24359244338329733</v>
      </c>
      <c r="K222" t="str">
        <f t="shared" si="13"/>
        <v>NO</v>
      </c>
      <c r="L222">
        <f>(I222-$V$16)/$V$17</f>
        <v>-0.98144480429463388</v>
      </c>
      <c r="M222" t="str">
        <f t="shared" si="14"/>
        <v>NO</v>
      </c>
      <c r="N222">
        <f>IF(ISBLANK(C222),$V$7,C222)</f>
        <v>460000</v>
      </c>
      <c r="O222">
        <f>IF(ISBLANK(I222),$V$16,I222)</f>
        <v>28</v>
      </c>
      <c r="P222" t="str">
        <f>IF(ISBLANK(D222),$U$42,D222)</f>
        <v>ASALARIADO</v>
      </c>
      <c r="Q222" s="7" t="str">
        <f t="shared" si="15"/>
        <v>26-35</v>
      </c>
      <c r="R222" s="7" t="str">
        <f t="shared" si="16"/>
        <v>3</v>
      </c>
    </row>
    <row r="223" spans="1:18" x14ac:dyDescent="0.3">
      <c r="A223">
        <v>222</v>
      </c>
      <c r="B223" t="s">
        <v>14</v>
      </c>
      <c r="C223">
        <v>446964</v>
      </c>
      <c r="D223" t="s">
        <v>9</v>
      </c>
      <c r="E223" t="s">
        <v>15</v>
      </c>
      <c r="F223" t="s">
        <v>11</v>
      </c>
      <c r="G223" t="s">
        <v>12</v>
      </c>
      <c r="H223" t="s">
        <v>12</v>
      </c>
      <c r="I223">
        <v>64</v>
      </c>
      <c r="J223">
        <f>(C223-$V$7)/$V$8</f>
        <v>-0.25966798679311626</v>
      </c>
      <c r="K223" t="str">
        <f t="shared" si="13"/>
        <v>NO</v>
      </c>
      <c r="L223">
        <f>(I223-$V$16)/$V$17</f>
        <v>1.5592670784823162</v>
      </c>
      <c r="M223" t="str">
        <f t="shared" si="14"/>
        <v>NO</v>
      </c>
      <c r="N223">
        <f>IF(ISBLANK(C223),$V$7,C223)</f>
        <v>446964</v>
      </c>
      <c r="O223">
        <f>IF(ISBLANK(I223),$V$16,I223)</f>
        <v>64</v>
      </c>
      <c r="P223" t="str">
        <f>IF(ISBLANK(D223),$U$42,D223)</f>
        <v>ASALARIADO</v>
      </c>
      <c r="Q223" s="7" t="str">
        <f t="shared" si="15"/>
        <v>56+</v>
      </c>
      <c r="R223" s="7" t="str">
        <f t="shared" si="16"/>
        <v>3</v>
      </c>
    </row>
    <row r="224" spans="1:18" x14ac:dyDescent="0.3">
      <c r="A224">
        <v>223</v>
      </c>
      <c r="B224" t="s">
        <v>14</v>
      </c>
      <c r="C224">
        <v>241000</v>
      </c>
      <c r="D224" t="s">
        <v>9</v>
      </c>
      <c r="E224" t="s">
        <v>15</v>
      </c>
      <c r="F224" t="s">
        <v>11</v>
      </c>
      <c r="G224" t="s">
        <v>11</v>
      </c>
      <c r="H224" t="s">
        <v>12</v>
      </c>
      <c r="I224">
        <v>35</v>
      </c>
      <c r="J224">
        <f>(C224-$V$7)/$V$8</f>
        <v>-0.51365565347460984</v>
      </c>
      <c r="K224" t="str">
        <f t="shared" si="13"/>
        <v>NO</v>
      </c>
      <c r="L224">
        <f>(I224-$V$16)/$V$17</f>
        <v>-0.48741749375467142</v>
      </c>
      <c r="M224" t="str">
        <f t="shared" si="14"/>
        <v>NO</v>
      </c>
      <c r="N224">
        <f>IF(ISBLANK(C224),$V$7,C224)</f>
        <v>241000</v>
      </c>
      <c r="O224">
        <f>IF(ISBLANK(I224),$V$16,I224)</f>
        <v>35</v>
      </c>
      <c r="P224" t="str">
        <f>IF(ISBLANK(D224),$U$42,D224)</f>
        <v>ASALARIADO</v>
      </c>
      <c r="Q224" s="7" t="str">
        <f t="shared" si="15"/>
        <v>26-35</v>
      </c>
      <c r="R224" s="7" t="str">
        <f t="shared" si="16"/>
        <v>1</v>
      </c>
    </row>
    <row r="225" spans="1:25" x14ac:dyDescent="0.3">
      <c r="A225">
        <v>224</v>
      </c>
      <c r="B225" t="s">
        <v>8</v>
      </c>
      <c r="C225">
        <v>1254322.1299999999</v>
      </c>
      <c r="D225" t="s">
        <v>9</v>
      </c>
      <c r="E225" t="s">
        <v>15</v>
      </c>
      <c r="F225" t="s">
        <v>11</v>
      </c>
      <c r="G225" t="s">
        <v>12</v>
      </c>
      <c r="H225" t="s">
        <v>12</v>
      </c>
      <c r="I225">
        <v>33</v>
      </c>
      <c r="J225">
        <f>(C225-$V$7)/$V$8</f>
        <v>0.73593807841747372</v>
      </c>
      <c r="K225" t="str">
        <f t="shared" si="13"/>
        <v>NO</v>
      </c>
      <c r="L225">
        <f>(I225-$V$16)/$V$17</f>
        <v>-0.62856815390894638</v>
      </c>
      <c r="M225" t="str">
        <f t="shared" si="14"/>
        <v>NO</v>
      </c>
      <c r="N225">
        <f>IF(ISBLANK(C225),$V$7,C225)</f>
        <v>1254322.1299999999</v>
      </c>
      <c r="O225">
        <f>IF(ISBLANK(I225),$V$16,I225)</f>
        <v>33</v>
      </c>
      <c r="P225" t="str">
        <f>IF(ISBLANK(D225),$U$42,D225)</f>
        <v>ASALARIADO</v>
      </c>
      <c r="Q225" s="7" t="str">
        <f t="shared" si="15"/>
        <v>26-35</v>
      </c>
      <c r="R225" s="7" t="str">
        <f t="shared" si="16"/>
        <v>4</v>
      </c>
      <c r="V225" s="2" t="s">
        <v>64</v>
      </c>
      <c r="W225" s="2" t="s">
        <v>57</v>
      </c>
      <c r="X225" s="2" t="s">
        <v>58</v>
      </c>
      <c r="Y225" s="2" t="s">
        <v>59</v>
      </c>
    </row>
    <row r="226" spans="1:25" x14ac:dyDescent="0.3">
      <c r="A226">
        <v>225</v>
      </c>
      <c r="B226" t="s">
        <v>8</v>
      </c>
      <c r="C226">
        <v>503396</v>
      </c>
      <c r="D226" t="s">
        <v>9</v>
      </c>
      <c r="E226" t="s">
        <v>10</v>
      </c>
      <c r="F226" t="s">
        <v>11</v>
      </c>
      <c r="G226" t="s">
        <v>12</v>
      </c>
      <c r="H226" t="s">
        <v>12</v>
      </c>
      <c r="I226">
        <v>55</v>
      </c>
      <c r="J226">
        <f>(C226-$V$7)/$V$8</f>
        <v>-0.19007800016355944</v>
      </c>
      <c r="K226" t="str">
        <f t="shared" si="13"/>
        <v>NO</v>
      </c>
      <c r="L226">
        <f>(I226-$V$16)/$V$17</f>
        <v>0.92408910778807873</v>
      </c>
      <c r="M226" t="str">
        <f t="shared" si="14"/>
        <v>NO</v>
      </c>
      <c r="N226">
        <f>IF(ISBLANK(C226),$V$7,C226)</f>
        <v>503396</v>
      </c>
      <c r="O226">
        <f>IF(ISBLANK(I226),$V$16,I226)</f>
        <v>55</v>
      </c>
      <c r="P226" t="str">
        <f>IF(ISBLANK(D226),$U$42,D226)</f>
        <v>ASALARIADO</v>
      </c>
      <c r="Q226" s="7" t="str">
        <f t="shared" si="15"/>
        <v>46-55</v>
      </c>
      <c r="R226" s="7" t="str">
        <f t="shared" si="16"/>
        <v>3</v>
      </c>
      <c r="V226" s="3" t="s">
        <v>62</v>
      </c>
      <c r="W226" s="3">
        <f>COUNTIF($F:$F,"SI")</f>
        <v>4966</v>
      </c>
      <c r="X226" s="3">
        <f>COUNTIFS($F:$F,"SI",$H:$H,"SI")</f>
        <v>852</v>
      </c>
      <c r="Y226" s="4">
        <f>X226/W226</f>
        <v>0.17156665324204592</v>
      </c>
    </row>
    <row r="227" spans="1:25" x14ac:dyDescent="0.3">
      <c r="A227">
        <v>226</v>
      </c>
      <c r="B227" t="s">
        <v>8</v>
      </c>
      <c r="C227">
        <v>1845300</v>
      </c>
      <c r="D227" t="s">
        <v>9</v>
      </c>
      <c r="E227" t="s">
        <v>15</v>
      </c>
      <c r="F227" t="s">
        <v>11</v>
      </c>
      <c r="G227" t="s">
        <v>12</v>
      </c>
      <c r="H227" t="s">
        <v>12</v>
      </c>
      <c r="I227">
        <v>37</v>
      </c>
      <c r="J227">
        <f>(C227-$V$7)/$V$8</f>
        <v>1.464711506112115</v>
      </c>
      <c r="K227" t="str">
        <f t="shared" si="13"/>
        <v>NO</v>
      </c>
      <c r="L227">
        <f>(I227-$V$16)/$V$17</f>
        <v>-0.3462668336003964</v>
      </c>
      <c r="M227" t="str">
        <f t="shared" si="14"/>
        <v>NO</v>
      </c>
      <c r="N227">
        <f>IF(ISBLANK(C227),$V$7,C227)</f>
        <v>1845300</v>
      </c>
      <c r="O227">
        <f>IF(ISBLANK(I227),$V$16,I227)</f>
        <v>37</v>
      </c>
      <c r="P227" t="str">
        <f>IF(ISBLANK(D227),$U$42,D227)</f>
        <v>ASALARIADO</v>
      </c>
      <c r="Q227" s="7" t="str">
        <f t="shared" si="15"/>
        <v>36-45</v>
      </c>
      <c r="R227" s="7" t="str">
        <f t="shared" si="16"/>
        <v>4</v>
      </c>
      <c r="V227" s="3" t="s">
        <v>63</v>
      </c>
      <c r="W227" s="3">
        <f>COUNTIF($F:$F,"NO")</f>
        <v>34</v>
      </c>
      <c r="X227" s="3">
        <f>COUNTIFS($F:$F,"NO",$H:$H,"SI")</f>
        <v>18</v>
      </c>
      <c r="Y227" s="4">
        <f>X227/W227</f>
        <v>0.52941176470588236</v>
      </c>
    </row>
    <row r="228" spans="1:25" x14ac:dyDescent="0.3">
      <c r="A228">
        <v>227</v>
      </c>
      <c r="B228" t="s">
        <v>8</v>
      </c>
      <c r="C228">
        <v>505464</v>
      </c>
      <c r="D228" t="s">
        <v>17</v>
      </c>
      <c r="E228" t="s">
        <v>15</v>
      </c>
      <c r="F228" t="s">
        <v>11</v>
      </c>
      <c r="G228" t="s">
        <v>12</v>
      </c>
      <c r="H228" t="s">
        <v>12</v>
      </c>
      <c r="I228">
        <v>42</v>
      </c>
      <c r="J228">
        <f>(C228-$V$7)/$V$8</f>
        <v>-0.18752781423447798</v>
      </c>
      <c r="K228" t="str">
        <f t="shared" si="13"/>
        <v>NO</v>
      </c>
      <c r="L228">
        <f>(I228-$V$16)/$V$17</f>
        <v>6.6098167852911317E-3</v>
      </c>
      <c r="M228" t="str">
        <f t="shared" si="14"/>
        <v>NO</v>
      </c>
      <c r="N228">
        <f>IF(ISBLANK(C228),$V$7,C228)</f>
        <v>505464</v>
      </c>
      <c r="O228">
        <f>IF(ISBLANK(I228),$V$16,I228)</f>
        <v>42</v>
      </c>
      <c r="P228" t="str">
        <f>IF(ISBLANK(D228),$U$42,D228)</f>
        <v>TRABAJADOR INDEPENDIENTE</v>
      </c>
      <c r="Q228" s="7" t="str">
        <f t="shared" si="15"/>
        <v>36-45</v>
      </c>
      <c r="R228" s="7" t="str">
        <f t="shared" si="16"/>
        <v>3</v>
      </c>
    </row>
    <row r="229" spans="1:25" x14ac:dyDescent="0.3">
      <c r="A229">
        <v>228</v>
      </c>
      <c r="B229" t="s">
        <v>14</v>
      </c>
      <c r="C229">
        <v>1083593.7</v>
      </c>
      <c r="D229" t="s">
        <v>9</v>
      </c>
      <c r="E229" t="s">
        <v>10</v>
      </c>
      <c r="F229" t="s">
        <v>11</v>
      </c>
      <c r="G229" t="s">
        <v>12</v>
      </c>
      <c r="H229" t="s">
        <v>12</v>
      </c>
      <c r="I229">
        <v>30</v>
      </c>
      <c r="J229">
        <f>(C229-$V$7)/$V$8</f>
        <v>0.5254016954966978</v>
      </c>
      <c r="K229" t="str">
        <f t="shared" si="13"/>
        <v>NO</v>
      </c>
      <c r="L229">
        <f>(I229-$V$16)/$V$17</f>
        <v>-0.84029414414035897</v>
      </c>
      <c r="M229" t="str">
        <f t="shared" si="14"/>
        <v>NO</v>
      </c>
      <c r="N229">
        <f>IF(ISBLANK(C229),$V$7,C229)</f>
        <v>1083593.7</v>
      </c>
      <c r="O229">
        <f>IF(ISBLANK(I229),$V$16,I229)</f>
        <v>30</v>
      </c>
      <c r="P229" t="str">
        <f>IF(ISBLANK(D229),$U$42,D229)</f>
        <v>ASALARIADO</v>
      </c>
      <c r="Q229" s="7" t="str">
        <f t="shared" si="15"/>
        <v>26-35</v>
      </c>
      <c r="R229" s="7" t="str">
        <f t="shared" si="16"/>
        <v>4</v>
      </c>
    </row>
    <row r="230" spans="1:25" x14ac:dyDescent="0.3">
      <c r="A230">
        <v>229</v>
      </c>
      <c r="B230" t="s">
        <v>14</v>
      </c>
      <c r="C230">
        <v>450680</v>
      </c>
      <c r="D230" t="s">
        <v>17</v>
      </c>
      <c r="E230" t="s">
        <v>15</v>
      </c>
      <c r="F230" t="s">
        <v>11</v>
      </c>
      <c r="G230" t="s">
        <v>12</v>
      </c>
      <c r="H230" t="s">
        <v>11</v>
      </c>
      <c r="I230">
        <v>28</v>
      </c>
      <c r="J230">
        <f>(C230-$V$7)/$V$8</f>
        <v>-0.25508554437896414</v>
      </c>
      <c r="K230" t="str">
        <f t="shared" si="13"/>
        <v>NO</v>
      </c>
      <c r="L230">
        <f>(I230-$V$16)/$V$17</f>
        <v>-0.98144480429463388</v>
      </c>
      <c r="M230" t="str">
        <f t="shared" si="14"/>
        <v>NO</v>
      </c>
      <c r="N230">
        <f>IF(ISBLANK(C230),$V$7,C230)</f>
        <v>450680</v>
      </c>
      <c r="O230">
        <f>IF(ISBLANK(I230),$V$16,I230)</f>
        <v>28</v>
      </c>
      <c r="P230" t="str">
        <f>IF(ISBLANK(D230),$U$42,D230)</f>
        <v>TRABAJADOR INDEPENDIENTE</v>
      </c>
      <c r="Q230" s="7" t="str">
        <f t="shared" si="15"/>
        <v>26-35</v>
      </c>
      <c r="R230" s="7" t="str">
        <f t="shared" si="16"/>
        <v>3</v>
      </c>
    </row>
    <row r="231" spans="1:25" x14ac:dyDescent="0.3">
      <c r="A231">
        <v>230</v>
      </c>
      <c r="B231" t="s">
        <v>8</v>
      </c>
      <c r="C231">
        <v>407031</v>
      </c>
      <c r="D231" t="s">
        <v>9</v>
      </c>
      <c r="E231" t="s">
        <v>15</v>
      </c>
      <c r="F231" t="s">
        <v>11</v>
      </c>
      <c r="G231" t="s">
        <v>12</v>
      </c>
      <c r="H231" t="s">
        <v>12</v>
      </c>
      <c r="I231">
        <v>51</v>
      </c>
      <c r="J231">
        <f>(C231-$V$7)/$V$8</f>
        <v>-0.30891197843045137</v>
      </c>
      <c r="K231" t="str">
        <f t="shared" si="13"/>
        <v>NO</v>
      </c>
      <c r="L231">
        <f>(I231-$V$16)/$V$17</f>
        <v>0.64178778747952869</v>
      </c>
      <c r="M231" t="str">
        <f t="shared" si="14"/>
        <v>NO</v>
      </c>
      <c r="N231">
        <f>IF(ISBLANK(C231),$V$7,C231)</f>
        <v>407031</v>
      </c>
      <c r="O231">
        <f>IF(ISBLANK(I231),$V$16,I231)</f>
        <v>51</v>
      </c>
      <c r="P231" t="str">
        <f>IF(ISBLANK(D231),$U$42,D231)</f>
        <v>ASALARIADO</v>
      </c>
      <c r="Q231" s="7" t="str">
        <f t="shared" si="15"/>
        <v>46-55</v>
      </c>
      <c r="R231" s="7" t="str">
        <f t="shared" si="16"/>
        <v>2</v>
      </c>
    </row>
    <row r="232" spans="1:25" x14ac:dyDescent="0.3">
      <c r="A232">
        <v>231</v>
      </c>
      <c r="B232" t="s">
        <v>8</v>
      </c>
      <c r="C232">
        <v>800000</v>
      </c>
      <c r="D232" t="s">
        <v>9</v>
      </c>
      <c r="E232" t="s">
        <v>15</v>
      </c>
      <c r="F232" t="s">
        <v>11</v>
      </c>
      <c r="G232" t="s">
        <v>12</v>
      </c>
      <c r="H232" t="s">
        <v>12</v>
      </c>
      <c r="I232">
        <v>54</v>
      </c>
      <c r="J232">
        <f>(C232-$V$7)/$V$8</f>
        <v>0.17568377319682263</v>
      </c>
      <c r="K232" t="str">
        <f t="shared" si="13"/>
        <v>NO</v>
      </c>
      <c r="L232">
        <f>(I232-$V$16)/$V$17</f>
        <v>0.85351377771094117</v>
      </c>
      <c r="M232" t="str">
        <f t="shared" si="14"/>
        <v>NO</v>
      </c>
      <c r="N232">
        <f>IF(ISBLANK(C232),$V$7,C232)</f>
        <v>800000</v>
      </c>
      <c r="O232">
        <f>IF(ISBLANK(I232),$V$16,I232)</f>
        <v>54</v>
      </c>
      <c r="P232" t="str">
        <f>IF(ISBLANK(D232),$U$42,D232)</f>
        <v>ASALARIADO</v>
      </c>
      <c r="Q232" s="7" t="str">
        <f t="shared" si="15"/>
        <v>46-55</v>
      </c>
      <c r="R232" s="7" t="str">
        <f t="shared" si="16"/>
        <v>4</v>
      </c>
    </row>
    <row r="233" spans="1:25" x14ac:dyDescent="0.3">
      <c r="A233">
        <v>232</v>
      </c>
      <c r="B233" t="s">
        <v>8</v>
      </c>
      <c r="C233">
        <v>366302.13</v>
      </c>
      <c r="D233" t="s">
        <v>9</v>
      </c>
      <c r="E233" t="s">
        <v>15</v>
      </c>
      <c r="F233" t="s">
        <v>11</v>
      </c>
      <c r="G233" t="s">
        <v>12</v>
      </c>
      <c r="H233" t="s">
        <v>12</v>
      </c>
      <c r="I233">
        <v>52</v>
      </c>
      <c r="J233">
        <f>(C233-$V$7)/$V$8</f>
        <v>-0.3591374093692265</v>
      </c>
      <c r="K233" t="str">
        <f t="shared" si="13"/>
        <v>NO</v>
      </c>
      <c r="L233">
        <f>(I233-$V$16)/$V$17</f>
        <v>0.71236311755666615</v>
      </c>
      <c r="M233" t="str">
        <f t="shared" si="14"/>
        <v>NO</v>
      </c>
      <c r="N233">
        <f>IF(ISBLANK(C233),$V$7,C233)</f>
        <v>366302.13</v>
      </c>
      <c r="O233">
        <f>IF(ISBLANK(I233),$V$16,I233)</f>
        <v>52</v>
      </c>
      <c r="P233" t="str">
        <f>IF(ISBLANK(D233),$U$42,D233)</f>
        <v>ASALARIADO</v>
      </c>
      <c r="Q233" s="7" t="str">
        <f t="shared" si="15"/>
        <v>46-55</v>
      </c>
      <c r="R233" s="7" t="str">
        <f t="shared" si="16"/>
        <v>2</v>
      </c>
    </row>
    <row r="234" spans="1:25" x14ac:dyDescent="0.3">
      <c r="A234">
        <v>233</v>
      </c>
      <c r="B234" t="s">
        <v>14</v>
      </c>
      <c r="C234">
        <v>801100.65</v>
      </c>
      <c r="D234" t="s">
        <v>9</v>
      </c>
      <c r="E234" t="s">
        <v>15</v>
      </c>
      <c r="F234" t="s">
        <v>11</v>
      </c>
      <c r="G234" t="s">
        <v>12</v>
      </c>
      <c r="H234" t="s">
        <v>12</v>
      </c>
      <c r="I234">
        <v>46</v>
      </c>
      <c r="J234">
        <f>(C234-$V$7)/$V$8</f>
        <v>0.17704105663146652</v>
      </c>
      <c r="K234" t="str">
        <f t="shared" si="13"/>
        <v>NO</v>
      </c>
      <c r="L234">
        <f>(I234-$V$16)/$V$17</f>
        <v>0.28891113709384114</v>
      </c>
      <c r="M234" t="str">
        <f t="shared" si="14"/>
        <v>NO</v>
      </c>
      <c r="N234">
        <f>IF(ISBLANK(C234),$V$7,C234)</f>
        <v>801100.65</v>
      </c>
      <c r="O234">
        <f>IF(ISBLANK(I234),$V$16,I234)</f>
        <v>46</v>
      </c>
      <c r="P234" t="str">
        <f>IF(ISBLANK(D234),$U$42,D234)</f>
        <v>ASALARIADO</v>
      </c>
      <c r="Q234" s="7" t="str">
        <f t="shared" si="15"/>
        <v>46-55</v>
      </c>
      <c r="R234" s="7" t="str">
        <f t="shared" si="16"/>
        <v>4</v>
      </c>
    </row>
    <row r="235" spans="1:25" x14ac:dyDescent="0.3">
      <c r="A235">
        <v>234</v>
      </c>
      <c r="B235" t="s">
        <v>8</v>
      </c>
      <c r="C235">
        <v>278030</v>
      </c>
      <c r="D235" t="s">
        <v>18</v>
      </c>
      <c r="E235" t="s">
        <v>15</v>
      </c>
      <c r="F235" t="s">
        <v>11</v>
      </c>
      <c r="G235" t="s">
        <v>12</v>
      </c>
      <c r="H235" t="s">
        <v>12</v>
      </c>
      <c r="I235">
        <v>37</v>
      </c>
      <c r="J235">
        <f>(C235-$V$7)/$V$8</f>
        <v>-0.46799154082766331</v>
      </c>
      <c r="K235" t="str">
        <f t="shared" si="13"/>
        <v>NO</v>
      </c>
      <c r="L235">
        <f>(I235-$V$16)/$V$17</f>
        <v>-0.3462668336003964</v>
      </c>
      <c r="M235" t="str">
        <f t="shared" si="14"/>
        <v>NO</v>
      </c>
      <c r="N235">
        <f>IF(ISBLANK(C235),$V$7,C235)</f>
        <v>278030</v>
      </c>
      <c r="O235">
        <f>IF(ISBLANK(I235),$V$16,I235)</f>
        <v>37</v>
      </c>
      <c r="P235" t="str">
        <f>IF(ISBLANK(D235),$U$42,D235)</f>
        <v>CONVENIOS ESPECIALES DE TRABAJADORES INDEPENDIENTES</v>
      </c>
      <c r="Q235" s="7" t="str">
        <f t="shared" si="15"/>
        <v>36-45</v>
      </c>
      <c r="R235" s="7" t="str">
        <f t="shared" si="16"/>
        <v>1</v>
      </c>
    </row>
    <row r="236" spans="1:25" x14ac:dyDescent="0.3">
      <c r="A236">
        <v>235</v>
      </c>
      <c r="B236" t="s">
        <v>14</v>
      </c>
      <c r="C236">
        <v>300018</v>
      </c>
      <c r="D236" t="s">
        <v>16</v>
      </c>
      <c r="E236" t="s">
        <v>15</v>
      </c>
      <c r="F236" t="s">
        <v>11</v>
      </c>
      <c r="G236" t="s">
        <v>12</v>
      </c>
      <c r="H236" t="s">
        <v>12</v>
      </c>
      <c r="I236">
        <v>56</v>
      </c>
      <c r="J236">
        <f>(C236-$V$7)/$V$8</f>
        <v>-0.44087670126835837</v>
      </c>
      <c r="K236" t="str">
        <f t="shared" si="13"/>
        <v>NO</v>
      </c>
      <c r="L236">
        <f>(I236-$V$16)/$V$17</f>
        <v>0.99466443786521619</v>
      </c>
      <c r="M236" t="str">
        <f t="shared" si="14"/>
        <v>NO</v>
      </c>
      <c r="N236">
        <f>IF(ISBLANK(C236),$V$7,C236)</f>
        <v>300018</v>
      </c>
      <c r="O236">
        <f>IF(ISBLANK(I236),$V$16,I236)</f>
        <v>56</v>
      </c>
      <c r="P236" t="str">
        <f>IF(ISBLANK(D236),$U$42,D236)</f>
        <v>ASEGURADO VOLUNTARIO</v>
      </c>
      <c r="Q236" s="7" t="str">
        <f t="shared" si="15"/>
        <v>56+</v>
      </c>
      <c r="R236" s="7" t="str">
        <f t="shared" si="16"/>
        <v>2</v>
      </c>
    </row>
    <row r="237" spans="1:25" x14ac:dyDescent="0.3">
      <c r="A237">
        <v>236</v>
      </c>
      <c r="B237" t="s">
        <v>14</v>
      </c>
      <c r="C237">
        <v>1002472.71</v>
      </c>
      <c r="D237" t="s">
        <v>9</v>
      </c>
      <c r="E237" t="s">
        <v>10</v>
      </c>
      <c r="F237" t="s">
        <v>11</v>
      </c>
      <c r="G237" t="s">
        <v>12</v>
      </c>
      <c r="H237" t="s">
        <v>12</v>
      </c>
      <c r="I237">
        <v>51</v>
      </c>
      <c r="J237">
        <f>(C237-$V$7)/$V$8</f>
        <v>0.42536610204836323</v>
      </c>
      <c r="K237" t="str">
        <f t="shared" si="13"/>
        <v>NO</v>
      </c>
      <c r="L237">
        <f>(I237-$V$16)/$V$17</f>
        <v>0.64178778747952869</v>
      </c>
      <c r="M237" t="str">
        <f t="shared" si="14"/>
        <v>NO</v>
      </c>
      <c r="N237">
        <f>IF(ISBLANK(C237),$V$7,C237)</f>
        <v>1002472.71</v>
      </c>
      <c r="O237">
        <f>IF(ISBLANK(I237),$V$16,I237)</f>
        <v>51</v>
      </c>
      <c r="P237" t="str">
        <f>IF(ISBLANK(D237),$U$42,D237)</f>
        <v>ASALARIADO</v>
      </c>
      <c r="Q237" s="7" t="str">
        <f t="shared" si="15"/>
        <v>46-55</v>
      </c>
      <c r="R237" s="7" t="str">
        <f t="shared" si="16"/>
        <v>4</v>
      </c>
    </row>
    <row r="238" spans="1:25" x14ac:dyDescent="0.3">
      <c r="A238">
        <v>237</v>
      </c>
      <c r="B238" t="s">
        <v>8</v>
      </c>
      <c r="C238">
        <v>904595.72</v>
      </c>
      <c r="D238" t="s">
        <v>9</v>
      </c>
      <c r="E238" t="s">
        <v>15</v>
      </c>
      <c r="F238" t="s">
        <v>11</v>
      </c>
      <c r="G238" t="s">
        <v>12</v>
      </c>
      <c r="H238" t="s">
        <v>12</v>
      </c>
      <c r="I238">
        <v>39</v>
      </c>
      <c r="J238">
        <f>(C238-$V$7)/$V$8</f>
        <v>0.30466759011468608</v>
      </c>
      <c r="K238" t="str">
        <f t="shared" si="13"/>
        <v>NO</v>
      </c>
      <c r="L238">
        <f>(I238-$V$16)/$V$17</f>
        <v>-0.20511617344612137</v>
      </c>
      <c r="M238" t="str">
        <f t="shared" si="14"/>
        <v>NO</v>
      </c>
      <c r="N238">
        <f>IF(ISBLANK(C238),$V$7,C238)</f>
        <v>904595.72</v>
      </c>
      <c r="O238">
        <f>IF(ISBLANK(I238),$V$16,I238)</f>
        <v>39</v>
      </c>
      <c r="P238" t="str">
        <f>IF(ISBLANK(D238),$U$42,D238)</f>
        <v>ASALARIADO</v>
      </c>
      <c r="Q238" s="7" t="str">
        <f t="shared" si="15"/>
        <v>36-45</v>
      </c>
      <c r="R238" s="7" t="str">
        <f t="shared" si="16"/>
        <v>4</v>
      </c>
      <c r="V238" s="2" t="s">
        <v>65</v>
      </c>
      <c r="W238" s="2" t="s">
        <v>57</v>
      </c>
      <c r="X238" s="2" t="s">
        <v>58</v>
      </c>
      <c r="Y238" s="2" t="s">
        <v>59</v>
      </c>
    </row>
    <row r="239" spans="1:25" x14ac:dyDescent="0.3">
      <c r="A239">
        <v>238</v>
      </c>
      <c r="B239" t="s">
        <v>14</v>
      </c>
      <c r="C239">
        <v>354854</v>
      </c>
      <c r="D239" t="s">
        <v>9</v>
      </c>
      <c r="E239" t="s">
        <v>15</v>
      </c>
      <c r="F239" t="s">
        <v>11</v>
      </c>
      <c r="G239" t="s">
        <v>12</v>
      </c>
      <c r="H239" t="s">
        <v>12</v>
      </c>
      <c r="I239">
        <v>25</v>
      </c>
      <c r="J239">
        <f>(C239-$V$7)/$V$8</f>
        <v>-0.37325484652604229</v>
      </c>
      <c r="K239" t="str">
        <f t="shared" si="13"/>
        <v>NO</v>
      </c>
      <c r="L239">
        <f>(I239-$V$16)/$V$17</f>
        <v>-1.1931707945260464</v>
      </c>
      <c r="M239" t="str">
        <f t="shared" si="14"/>
        <v>NO</v>
      </c>
      <c r="N239">
        <f>IF(ISBLANK(C239),$V$7,C239)</f>
        <v>354854</v>
      </c>
      <c r="O239">
        <f>IF(ISBLANK(I239),$V$16,I239)</f>
        <v>25</v>
      </c>
      <c r="P239" t="str">
        <f>IF(ISBLANK(D239),$U$42,D239)</f>
        <v>ASALARIADO</v>
      </c>
      <c r="Q239" s="7" t="str">
        <f t="shared" si="15"/>
        <v>18-25</v>
      </c>
      <c r="R239" s="7" t="str">
        <f t="shared" si="16"/>
        <v>2</v>
      </c>
      <c r="V239" s="3" t="s">
        <v>66</v>
      </c>
      <c r="W239" s="3">
        <f>COUNTIF($G:$G,"SI")</f>
        <v>603</v>
      </c>
      <c r="X239" s="3">
        <f>COUNTIFS($G:$G,"SI",$H:$H,"SI")</f>
        <v>145</v>
      </c>
      <c r="Y239" s="4">
        <f>X239/W239</f>
        <v>0.24046434494195687</v>
      </c>
    </row>
    <row r="240" spans="1:25" x14ac:dyDescent="0.3">
      <c r="A240">
        <v>239</v>
      </c>
      <c r="B240" t="s">
        <v>14</v>
      </c>
      <c r="C240">
        <v>448927.5</v>
      </c>
      <c r="D240" t="s">
        <v>9</v>
      </c>
      <c r="E240" t="s">
        <v>15</v>
      </c>
      <c r="F240" t="s">
        <v>11</v>
      </c>
      <c r="G240" t="s">
        <v>12</v>
      </c>
      <c r="H240" t="s">
        <v>12</v>
      </c>
      <c r="I240">
        <v>45</v>
      </c>
      <c r="J240">
        <f>(C240-$V$7)/$V$8</f>
        <v>-0.25724666664236606</v>
      </c>
      <c r="K240" t="str">
        <f t="shared" si="13"/>
        <v>NO</v>
      </c>
      <c r="L240">
        <f>(I240-$V$16)/$V$17</f>
        <v>0.21833580701670366</v>
      </c>
      <c r="M240" t="str">
        <f t="shared" si="14"/>
        <v>NO</v>
      </c>
      <c r="N240">
        <f>IF(ISBLANK(C240),$V$7,C240)</f>
        <v>448927.5</v>
      </c>
      <c r="O240">
        <f>IF(ISBLANK(I240),$V$16,I240)</f>
        <v>45</v>
      </c>
      <c r="P240" t="str">
        <f>IF(ISBLANK(D240),$U$42,D240)</f>
        <v>ASALARIADO</v>
      </c>
      <c r="Q240" s="7" t="str">
        <f t="shared" si="15"/>
        <v>36-45</v>
      </c>
      <c r="R240" s="7" t="str">
        <f t="shared" si="16"/>
        <v>3</v>
      </c>
      <c r="V240" s="3" t="s">
        <v>67</v>
      </c>
      <c r="W240" s="3">
        <f>COUNTIF($G:$G,"NO")</f>
        <v>4397</v>
      </c>
      <c r="X240" s="3">
        <f>COUNTIFS($G:$G,"NO",$H:$H,"SI")</f>
        <v>725</v>
      </c>
      <c r="Y240" s="4">
        <f>X240/W240</f>
        <v>0.16488514896520354</v>
      </c>
    </row>
    <row r="241" spans="1:24" x14ac:dyDescent="0.3">
      <c r="A241">
        <v>240</v>
      </c>
      <c r="B241" t="s">
        <v>14</v>
      </c>
      <c r="C241">
        <v>762579</v>
      </c>
      <c r="D241" t="s">
        <v>9</v>
      </c>
      <c r="E241" t="s">
        <v>15</v>
      </c>
      <c r="F241" t="s">
        <v>11</v>
      </c>
      <c r="G241" t="s">
        <v>12</v>
      </c>
      <c r="H241" t="s">
        <v>12</v>
      </c>
      <c r="I241">
        <v>26</v>
      </c>
      <c r="J241">
        <f>(C241-$V$7)/$V$8</f>
        <v>0.1295374929008089</v>
      </c>
      <c r="K241" t="str">
        <f t="shared" si="13"/>
        <v>NO</v>
      </c>
      <c r="L241">
        <f>(I241-$V$16)/$V$17</f>
        <v>-1.1225954644489089</v>
      </c>
      <c r="M241" t="str">
        <f t="shared" si="14"/>
        <v>NO</v>
      </c>
      <c r="N241">
        <f>IF(ISBLANK(C241),$V$7,C241)</f>
        <v>762579</v>
      </c>
      <c r="O241">
        <f>IF(ISBLANK(I241),$V$16,I241)</f>
        <v>26</v>
      </c>
      <c r="P241" t="str">
        <f>IF(ISBLANK(D241),$U$42,D241)</f>
        <v>ASALARIADO</v>
      </c>
      <c r="Q241" s="7" t="str">
        <f t="shared" si="15"/>
        <v>26-35</v>
      </c>
      <c r="R241" s="7" t="str">
        <f t="shared" si="16"/>
        <v>4</v>
      </c>
    </row>
    <row r="242" spans="1:24" x14ac:dyDescent="0.3">
      <c r="A242">
        <v>241</v>
      </c>
      <c r="B242" t="s">
        <v>8</v>
      </c>
      <c r="C242">
        <v>500000</v>
      </c>
      <c r="D242" t="s">
        <v>9</v>
      </c>
      <c r="E242" t="s">
        <v>15</v>
      </c>
      <c r="F242" t="s">
        <v>11</v>
      </c>
      <c r="G242" t="s">
        <v>12</v>
      </c>
      <c r="H242" t="s">
        <v>11</v>
      </c>
      <c r="I242">
        <v>61</v>
      </c>
      <c r="J242">
        <f>(C242-$V$7)/$V$8</f>
        <v>-0.19426582966798911</v>
      </c>
      <c r="K242" t="str">
        <f t="shared" si="13"/>
        <v>NO</v>
      </c>
      <c r="L242">
        <f>(I242-$V$16)/$V$17</f>
        <v>1.3475410882509038</v>
      </c>
      <c r="M242" t="str">
        <f t="shared" si="14"/>
        <v>NO</v>
      </c>
      <c r="N242">
        <f>IF(ISBLANK(C242),$V$7,C242)</f>
        <v>500000</v>
      </c>
      <c r="O242">
        <f>IF(ISBLANK(I242),$V$16,I242)</f>
        <v>61</v>
      </c>
      <c r="P242" t="str">
        <f>IF(ISBLANK(D242),$U$42,D242)</f>
        <v>ASALARIADO</v>
      </c>
      <c r="Q242" s="7" t="str">
        <f t="shared" si="15"/>
        <v>56+</v>
      </c>
      <c r="R242" s="7" t="str">
        <f t="shared" si="16"/>
        <v>3</v>
      </c>
    </row>
    <row r="243" spans="1:24" x14ac:dyDescent="0.3">
      <c r="A243">
        <v>242</v>
      </c>
      <c r="B243" t="s">
        <v>8</v>
      </c>
      <c r="C243">
        <v>606345.6</v>
      </c>
      <c r="D243" t="s">
        <v>9</v>
      </c>
      <c r="E243" t="s">
        <v>15</v>
      </c>
      <c r="F243" t="s">
        <v>11</v>
      </c>
      <c r="G243" t="s">
        <v>12</v>
      </c>
      <c r="H243" t="s">
        <v>12</v>
      </c>
      <c r="I243">
        <v>21</v>
      </c>
      <c r="J243">
        <f>(C243-$V$7)/$V$8</f>
        <v>-6.3124121379922044E-2</v>
      </c>
      <c r="K243" t="str">
        <f t="shared" si="13"/>
        <v>NO</v>
      </c>
      <c r="L243">
        <f>(I243-$V$16)/$V$17</f>
        <v>-1.4754721148345964</v>
      </c>
      <c r="M243" t="str">
        <f t="shared" si="14"/>
        <v>NO</v>
      </c>
      <c r="N243">
        <f>IF(ISBLANK(C243),$V$7,C243)</f>
        <v>606345.6</v>
      </c>
      <c r="O243">
        <f>IF(ISBLANK(I243),$V$16,I243)</f>
        <v>21</v>
      </c>
      <c r="P243" t="str">
        <f>IF(ISBLANK(D243),$U$42,D243)</f>
        <v>ASALARIADO</v>
      </c>
      <c r="Q243" s="7" t="str">
        <f t="shared" si="15"/>
        <v>18-25</v>
      </c>
      <c r="R243" s="7" t="str">
        <f t="shared" si="16"/>
        <v>3</v>
      </c>
    </row>
    <row r="244" spans="1:24" x14ac:dyDescent="0.3">
      <c r="A244">
        <v>243</v>
      </c>
      <c r="B244" t="s">
        <v>14</v>
      </c>
      <c r="C244">
        <v>411069</v>
      </c>
      <c r="D244" t="s">
        <v>17</v>
      </c>
      <c r="E244" t="s">
        <v>15</v>
      </c>
      <c r="F244" t="s">
        <v>11</v>
      </c>
      <c r="G244" t="s">
        <v>12</v>
      </c>
      <c r="H244" t="s">
        <v>11</v>
      </c>
      <c r="I244">
        <v>56</v>
      </c>
      <c r="J244">
        <f>(C244-$V$7)/$V$8</f>
        <v>-0.30393245677589098</v>
      </c>
      <c r="K244" t="str">
        <f t="shared" si="13"/>
        <v>NO</v>
      </c>
      <c r="L244">
        <f>(I244-$V$16)/$V$17</f>
        <v>0.99466443786521619</v>
      </c>
      <c r="M244" t="str">
        <f t="shared" si="14"/>
        <v>NO</v>
      </c>
      <c r="N244">
        <f>IF(ISBLANK(C244),$V$7,C244)</f>
        <v>411069</v>
      </c>
      <c r="O244">
        <f>IF(ISBLANK(I244),$V$16,I244)</f>
        <v>56</v>
      </c>
      <c r="P244" t="str">
        <f>IF(ISBLANK(D244),$U$42,D244)</f>
        <v>TRABAJADOR INDEPENDIENTE</v>
      </c>
      <c r="Q244" s="7" t="str">
        <f t="shared" si="15"/>
        <v>56+</v>
      </c>
      <c r="R244" s="7" t="str">
        <f t="shared" si="16"/>
        <v>3</v>
      </c>
      <c r="U244" t="s">
        <v>68</v>
      </c>
    </row>
    <row r="245" spans="1:24" x14ac:dyDescent="0.3">
      <c r="A245">
        <v>244</v>
      </c>
      <c r="B245" t="s">
        <v>8</v>
      </c>
      <c r="C245">
        <v>636770</v>
      </c>
      <c r="D245" t="s">
        <v>9</v>
      </c>
      <c r="E245" t="s">
        <v>15</v>
      </c>
      <c r="F245" t="s">
        <v>11</v>
      </c>
      <c r="G245" t="s">
        <v>12</v>
      </c>
      <c r="H245" t="s">
        <v>12</v>
      </c>
      <c r="I245">
        <v>37</v>
      </c>
      <c r="J245">
        <f>(C245-$V$7)/$V$8</f>
        <v>-2.5605805721921428E-2</v>
      </c>
      <c r="K245" t="str">
        <f t="shared" si="13"/>
        <v>NO</v>
      </c>
      <c r="L245">
        <f>(I245-$V$16)/$V$17</f>
        <v>-0.3462668336003964</v>
      </c>
      <c r="M245" t="str">
        <f t="shared" si="14"/>
        <v>NO</v>
      </c>
      <c r="N245">
        <f>IF(ISBLANK(C245),$V$7,C245)</f>
        <v>636770</v>
      </c>
      <c r="O245">
        <f>IF(ISBLANK(I245),$V$16,I245)</f>
        <v>37</v>
      </c>
      <c r="P245" t="str">
        <f>IF(ISBLANK(D245),$U$42,D245)</f>
        <v>ASALARIADO</v>
      </c>
      <c r="Q245" s="7" t="str">
        <f t="shared" si="15"/>
        <v>36-45</v>
      </c>
      <c r="R245" s="7" t="str">
        <f t="shared" si="16"/>
        <v>3</v>
      </c>
      <c r="V245" s="2" t="s">
        <v>75</v>
      </c>
      <c r="W245" s="2" t="s">
        <v>70</v>
      </c>
      <c r="X245" s="2" t="s">
        <v>76</v>
      </c>
    </row>
    <row r="246" spans="1:24" x14ac:dyDescent="0.3">
      <c r="A246">
        <v>245</v>
      </c>
      <c r="B246" t="s">
        <v>8</v>
      </c>
      <c r="C246">
        <v>299647</v>
      </c>
      <c r="D246" t="s">
        <v>16</v>
      </c>
      <c r="E246" t="s">
        <v>15</v>
      </c>
      <c r="F246" t="s">
        <v>11</v>
      </c>
      <c r="G246" t="s">
        <v>12</v>
      </c>
      <c r="H246" t="s">
        <v>12</v>
      </c>
      <c r="I246">
        <v>42</v>
      </c>
      <c r="J246">
        <f>(C246-$V$7)/$V$8</f>
        <v>-0.44133420561056785</v>
      </c>
      <c r="K246" t="str">
        <f t="shared" si="13"/>
        <v>NO</v>
      </c>
      <c r="L246">
        <f>(I246-$V$16)/$V$17</f>
        <v>6.6098167852911317E-3</v>
      </c>
      <c r="M246" t="str">
        <f t="shared" si="14"/>
        <v>NO</v>
      </c>
      <c r="N246">
        <f>IF(ISBLANK(C246),$V$7,C246)</f>
        <v>299647</v>
      </c>
      <c r="O246">
        <f>IF(ISBLANK(I246),$V$16,I246)</f>
        <v>42</v>
      </c>
      <c r="P246" t="str">
        <f>IF(ISBLANK(D246),$U$42,D246)</f>
        <v>ASEGURADO VOLUNTARIO</v>
      </c>
      <c r="Q246" s="7" t="str">
        <f t="shared" si="15"/>
        <v>36-45</v>
      </c>
      <c r="R246" s="7" t="str">
        <f t="shared" si="16"/>
        <v>1</v>
      </c>
      <c r="V246" s="3" t="s">
        <v>69</v>
      </c>
      <c r="W246" s="3">
        <f>COUNTIFS($Q$2:$Q$5001,"18-25",$H$2:$H$5001,"SI")</f>
        <v>51</v>
      </c>
      <c r="X246" s="3">
        <f>COUNTIFS($Q$2:$Q$5001,"18-25",$H$2:$H$5001,"NO")</f>
        <v>500</v>
      </c>
    </row>
    <row r="247" spans="1:24" x14ac:dyDescent="0.3">
      <c r="A247">
        <v>246</v>
      </c>
      <c r="B247" t="s">
        <v>8</v>
      </c>
      <c r="C247">
        <v>435182.43</v>
      </c>
      <c r="D247" t="s">
        <v>9</v>
      </c>
      <c r="E247" t="s">
        <v>15</v>
      </c>
      <c r="F247" t="s">
        <v>11</v>
      </c>
      <c r="G247" t="s">
        <v>12</v>
      </c>
      <c r="H247" t="s">
        <v>12</v>
      </c>
      <c r="I247">
        <v>24</v>
      </c>
      <c r="J247">
        <f>(C247-$V$7)/$V$8</f>
        <v>-0.2741966106018629</v>
      </c>
      <c r="K247" t="str">
        <f t="shared" si="13"/>
        <v>NO</v>
      </c>
      <c r="L247">
        <f>(I247-$V$16)/$V$17</f>
        <v>-1.263746124603184</v>
      </c>
      <c r="M247" t="str">
        <f t="shared" si="14"/>
        <v>NO</v>
      </c>
      <c r="N247">
        <f>IF(ISBLANK(C247),$V$7,C247)</f>
        <v>435182.43</v>
      </c>
      <c r="O247">
        <f>IF(ISBLANK(I247),$V$16,I247)</f>
        <v>24</v>
      </c>
      <c r="P247" t="str">
        <f>IF(ISBLANK(D247),$U$42,D247)</f>
        <v>ASALARIADO</v>
      </c>
      <c r="Q247" s="7" t="str">
        <f t="shared" si="15"/>
        <v>18-25</v>
      </c>
      <c r="R247" s="7" t="str">
        <f t="shared" si="16"/>
        <v>3</v>
      </c>
      <c r="V247" s="3" t="s">
        <v>71</v>
      </c>
      <c r="W247" s="3">
        <f>COUNTIFS($Q$2:$Q$5001,"26-35",$H$2:$H$5001,"SI")</f>
        <v>191</v>
      </c>
      <c r="X247" s="3">
        <f>COUNTIFS($Q$2:$Q$5001,"26-35",$H$2:$H$5001,"NO")</f>
        <v>1163</v>
      </c>
    </row>
    <row r="248" spans="1:24" x14ac:dyDescent="0.3">
      <c r="A248">
        <v>247</v>
      </c>
      <c r="B248" t="s">
        <v>14</v>
      </c>
      <c r="C248">
        <v>2891000</v>
      </c>
      <c r="D248" t="s">
        <v>9</v>
      </c>
      <c r="E248" t="s">
        <v>15</v>
      </c>
      <c r="F248" t="s">
        <v>11</v>
      </c>
      <c r="G248" t="s">
        <v>12</v>
      </c>
      <c r="H248" t="s">
        <v>12</v>
      </c>
      <c r="I248">
        <v>32</v>
      </c>
      <c r="J248">
        <f>(C248-$V$7)/$V$8</f>
        <v>2.7542325051645604</v>
      </c>
      <c r="K248" t="str">
        <f t="shared" si="13"/>
        <v>ATIPICO</v>
      </c>
      <c r="L248">
        <f>(I248-$V$16)/$V$17</f>
        <v>-0.69914348398608395</v>
      </c>
      <c r="M248" t="str">
        <f t="shared" si="14"/>
        <v>NO</v>
      </c>
      <c r="N248">
        <f>IF(ISBLANK(C248),$V$7,C248)</f>
        <v>2891000</v>
      </c>
      <c r="O248">
        <f>IF(ISBLANK(I248),$V$16,I248)</f>
        <v>32</v>
      </c>
      <c r="P248" t="str">
        <f>IF(ISBLANK(D248),$U$42,D248)</f>
        <v>ASALARIADO</v>
      </c>
      <c r="Q248" s="7" t="str">
        <f t="shared" si="15"/>
        <v>26-35</v>
      </c>
      <c r="R248" s="7" t="str">
        <f t="shared" si="16"/>
        <v>4</v>
      </c>
      <c r="V248" s="3" t="s">
        <v>72</v>
      </c>
      <c r="W248" s="3">
        <f>COUNTIFS($Q$2:$Q$5001,"36-45",$H$2:$H$5001,"SI")</f>
        <v>254</v>
      </c>
      <c r="X248" s="3">
        <f>COUNTIFS($Q$2:$Q$5001,"36-45",$H$2:$H$5001,"NO")</f>
        <v>1002</v>
      </c>
    </row>
    <row r="249" spans="1:24" x14ac:dyDescent="0.3">
      <c r="A249">
        <v>248</v>
      </c>
      <c r="B249" t="s">
        <v>8</v>
      </c>
      <c r="C249">
        <v>409154</v>
      </c>
      <c r="D249" t="s">
        <v>9</v>
      </c>
      <c r="E249" t="s">
        <v>10</v>
      </c>
      <c r="F249" t="s">
        <v>11</v>
      </c>
      <c r="G249" t="s">
        <v>12</v>
      </c>
      <c r="H249" t="s">
        <v>11</v>
      </c>
      <c r="I249">
        <v>36</v>
      </c>
      <c r="J249">
        <f>(C249-$V$7)/$V$8</f>
        <v>-0.30629396840751139</v>
      </c>
      <c r="K249" t="str">
        <f t="shared" si="13"/>
        <v>NO</v>
      </c>
      <c r="L249">
        <f>(I249-$V$16)/$V$17</f>
        <v>-0.41684216367753391</v>
      </c>
      <c r="M249" t="str">
        <f t="shared" si="14"/>
        <v>NO</v>
      </c>
      <c r="N249">
        <f>IF(ISBLANK(C249),$V$7,C249)</f>
        <v>409154</v>
      </c>
      <c r="O249">
        <f>IF(ISBLANK(I249),$V$16,I249)</f>
        <v>36</v>
      </c>
      <c r="P249" t="str">
        <f>IF(ISBLANK(D249),$U$42,D249)</f>
        <v>ASALARIADO</v>
      </c>
      <c r="Q249" s="7" t="str">
        <f t="shared" si="15"/>
        <v>36-45</v>
      </c>
      <c r="R249" s="7" t="str">
        <f t="shared" si="16"/>
        <v>3</v>
      </c>
      <c r="V249" s="3" t="s">
        <v>73</v>
      </c>
      <c r="W249" s="3">
        <f>COUNTIFS($Q$2:$Q$5001,"46-55",$H$2:$H$5001,"SI")</f>
        <v>212</v>
      </c>
      <c r="X249" s="3">
        <f>COUNTIFS($Q$2:$Q$5001,"46-55",$H$2:$H$5001,"NO")</f>
        <v>700</v>
      </c>
    </row>
    <row r="250" spans="1:24" x14ac:dyDescent="0.3">
      <c r="A250">
        <v>249</v>
      </c>
      <c r="B250" t="s">
        <v>14</v>
      </c>
      <c r="C250">
        <v>556132</v>
      </c>
      <c r="D250" t="s">
        <v>9</v>
      </c>
      <c r="E250" t="s">
        <v>10</v>
      </c>
      <c r="F250" t="s">
        <v>11</v>
      </c>
      <c r="G250" t="s">
        <v>12</v>
      </c>
      <c r="H250" t="s">
        <v>12</v>
      </c>
      <c r="I250">
        <v>51</v>
      </c>
      <c r="J250">
        <f>(C250-$V$7)/$V$8</f>
        <v>-0.12504579264129706</v>
      </c>
      <c r="K250" t="str">
        <f t="shared" si="13"/>
        <v>NO</v>
      </c>
      <c r="L250">
        <f>(I250-$V$16)/$V$17</f>
        <v>0.64178778747952869</v>
      </c>
      <c r="M250" t="str">
        <f t="shared" si="14"/>
        <v>NO</v>
      </c>
      <c r="N250">
        <f>IF(ISBLANK(C250),$V$7,C250)</f>
        <v>556132</v>
      </c>
      <c r="O250">
        <f>IF(ISBLANK(I250),$V$16,I250)</f>
        <v>51</v>
      </c>
      <c r="P250" t="str">
        <f>IF(ISBLANK(D250),$U$42,D250)</f>
        <v>ASALARIADO</v>
      </c>
      <c r="Q250" s="7" t="str">
        <f t="shared" si="15"/>
        <v>46-55</v>
      </c>
      <c r="R250" s="7" t="str">
        <f t="shared" si="16"/>
        <v>3</v>
      </c>
      <c r="V250" s="3" t="s">
        <v>74</v>
      </c>
      <c r="W250" s="3">
        <f>COUNTIFS($Q$2:$Q$5001,"56+",$H$2:$H$5001,"SI")</f>
        <v>162</v>
      </c>
      <c r="X250" s="3">
        <f>COUNTIFS($Q$2:$Q$5001,"56+",$H$2:$H$5001,"NO")</f>
        <v>765</v>
      </c>
    </row>
    <row r="251" spans="1:24" x14ac:dyDescent="0.3">
      <c r="A251">
        <v>250</v>
      </c>
      <c r="B251" t="s">
        <v>14</v>
      </c>
      <c r="C251">
        <v>173710</v>
      </c>
      <c r="D251" t="s">
        <v>9</v>
      </c>
      <c r="E251" t="s">
        <v>15</v>
      </c>
      <c r="F251" t="s">
        <v>11</v>
      </c>
      <c r="G251" t="s">
        <v>12</v>
      </c>
      <c r="H251" t="s">
        <v>12</v>
      </c>
      <c r="I251">
        <v>20</v>
      </c>
      <c r="J251">
        <f>(C251-$V$7)/$V$8</f>
        <v>-0.59663534939718721</v>
      </c>
      <c r="K251" t="str">
        <f t="shared" si="13"/>
        <v>NO</v>
      </c>
      <c r="L251">
        <f>(I251-$V$16)/$V$17</f>
        <v>-1.5460474449117341</v>
      </c>
      <c r="M251" t="str">
        <f t="shared" si="14"/>
        <v>NO</v>
      </c>
      <c r="N251">
        <f>IF(ISBLANK(C251),$V$7,C251)</f>
        <v>173710</v>
      </c>
      <c r="O251">
        <f>IF(ISBLANK(I251),$V$16,I251)</f>
        <v>20</v>
      </c>
      <c r="P251" t="str">
        <f>IF(ISBLANK(D251),$U$42,D251)</f>
        <v>ASALARIADO</v>
      </c>
      <c r="Q251" s="7" t="str">
        <f t="shared" si="15"/>
        <v>18-25</v>
      </c>
      <c r="R251" s="7" t="str">
        <f t="shared" si="16"/>
        <v>1</v>
      </c>
      <c r="V251" s="3" t="s">
        <v>57</v>
      </c>
      <c r="W251" s="3">
        <f>SUM(W246:W250)</f>
        <v>870</v>
      </c>
      <c r="X251" s="3">
        <f>SUM(X246:X250)</f>
        <v>4130</v>
      </c>
    </row>
    <row r="252" spans="1:24" x14ac:dyDescent="0.3">
      <c r="A252">
        <v>251</v>
      </c>
      <c r="B252" t="s">
        <v>14</v>
      </c>
      <c r="C252">
        <v>601898.22</v>
      </c>
      <c r="D252" t="s">
        <v>9</v>
      </c>
      <c r="E252" t="s">
        <v>10</v>
      </c>
      <c r="F252" t="s">
        <v>11</v>
      </c>
      <c r="G252" t="s">
        <v>12</v>
      </c>
      <c r="H252" t="s">
        <v>12</v>
      </c>
      <c r="I252">
        <v>21</v>
      </c>
      <c r="J252">
        <f>(C252-$V$7)/$V$8</f>
        <v>-6.8608476262551746E-2</v>
      </c>
      <c r="K252" t="str">
        <f t="shared" si="13"/>
        <v>NO</v>
      </c>
      <c r="L252">
        <f>(I252-$V$16)/$V$17</f>
        <v>-1.4754721148345964</v>
      </c>
      <c r="M252" t="str">
        <f t="shared" si="14"/>
        <v>NO</v>
      </c>
      <c r="N252">
        <f>IF(ISBLANK(C252),$V$7,C252)</f>
        <v>601898.22</v>
      </c>
      <c r="O252">
        <f>IF(ISBLANK(I252),$V$16,I252)</f>
        <v>21</v>
      </c>
      <c r="P252" t="str">
        <f>IF(ISBLANK(D252),$U$42,D252)</f>
        <v>ASALARIADO</v>
      </c>
      <c r="Q252" s="7" t="str">
        <f t="shared" si="15"/>
        <v>18-25</v>
      </c>
      <c r="R252" s="7" t="str">
        <f t="shared" si="16"/>
        <v>3</v>
      </c>
    </row>
    <row r="253" spans="1:24" x14ac:dyDescent="0.3">
      <c r="A253">
        <v>252</v>
      </c>
      <c r="B253" t="s">
        <v>8</v>
      </c>
      <c r="C253">
        <v>297046</v>
      </c>
      <c r="D253" t="s">
        <v>16</v>
      </c>
      <c r="E253" t="s">
        <v>15</v>
      </c>
      <c r="F253" t="s">
        <v>11</v>
      </c>
      <c r="G253" t="s">
        <v>12</v>
      </c>
      <c r="H253" t="s">
        <v>12</v>
      </c>
      <c r="I253">
        <v>26</v>
      </c>
      <c r="J253">
        <f>(C253-$V$7)/$V$8</f>
        <v>-0.44454166866740574</v>
      </c>
      <c r="K253" t="str">
        <f t="shared" si="13"/>
        <v>NO</v>
      </c>
      <c r="L253">
        <f>(I253-$V$16)/$V$17</f>
        <v>-1.1225954644489089</v>
      </c>
      <c r="M253" t="str">
        <f t="shared" si="14"/>
        <v>NO</v>
      </c>
      <c r="N253">
        <f>IF(ISBLANK(C253),$V$7,C253)</f>
        <v>297046</v>
      </c>
      <c r="O253">
        <f>IF(ISBLANK(I253),$V$16,I253)</f>
        <v>26</v>
      </c>
      <c r="P253" t="str">
        <f>IF(ISBLANK(D253),$U$42,D253)</f>
        <v>ASEGURADO VOLUNTARIO</v>
      </c>
      <c r="Q253" s="7" t="str">
        <f t="shared" si="15"/>
        <v>26-35</v>
      </c>
      <c r="R253" s="7" t="str">
        <f t="shared" si="16"/>
        <v>1</v>
      </c>
    </row>
    <row r="254" spans="1:24" x14ac:dyDescent="0.3">
      <c r="A254">
        <v>253</v>
      </c>
      <c r="B254" t="s">
        <v>8</v>
      </c>
      <c r="C254">
        <v>455087.65</v>
      </c>
      <c r="D254" t="s">
        <v>9</v>
      </c>
      <c r="E254" t="s">
        <v>15</v>
      </c>
      <c r="F254" t="s">
        <v>11</v>
      </c>
      <c r="G254" t="s">
        <v>12</v>
      </c>
      <c r="H254" t="s">
        <v>12</v>
      </c>
      <c r="I254">
        <v>58</v>
      </c>
      <c r="J254">
        <f>(C254-$V$7)/$V$8</f>
        <v>-0.24965018315540716</v>
      </c>
      <c r="K254" t="str">
        <f t="shared" si="13"/>
        <v>NO</v>
      </c>
      <c r="L254">
        <f>(I254-$V$16)/$V$17</f>
        <v>1.1358150980194912</v>
      </c>
      <c r="M254" t="str">
        <f t="shared" si="14"/>
        <v>NO</v>
      </c>
      <c r="N254">
        <f>IF(ISBLANK(C254),$V$7,C254)</f>
        <v>455087.65</v>
      </c>
      <c r="O254">
        <f>IF(ISBLANK(I254),$V$16,I254)</f>
        <v>58</v>
      </c>
      <c r="P254" t="str">
        <f>IF(ISBLANK(D254),$U$42,D254)</f>
        <v>ASALARIADO</v>
      </c>
      <c r="Q254" s="7" t="str">
        <f t="shared" si="15"/>
        <v>56+</v>
      </c>
      <c r="R254" s="7" t="str">
        <f t="shared" si="16"/>
        <v>3</v>
      </c>
    </row>
    <row r="255" spans="1:24" x14ac:dyDescent="0.3">
      <c r="A255">
        <v>254</v>
      </c>
      <c r="B255" t="s">
        <v>8</v>
      </c>
      <c r="C255">
        <v>278030</v>
      </c>
      <c r="D255" t="s">
        <v>18</v>
      </c>
      <c r="E255" t="s">
        <v>15</v>
      </c>
      <c r="F255" t="s">
        <v>11</v>
      </c>
      <c r="G255" t="s">
        <v>12</v>
      </c>
      <c r="H255" t="s">
        <v>11</v>
      </c>
      <c r="I255">
        <v>50</v>
      </c>
      <c r="J255">
        <f>(C255-$V$7)/$V$8</f>
        <v>-0.46799154082766331</v>
      </c>
      <c r="K255" t="str">
        <f t="shared" si="13"/>
        <v>NO</v>
      </c>
      <c r="L255">
        <f>(I255-$V$16)/$V$17</f>
        <v>0.57121245740239113</v>
      </c>
      <c r="M255" t="str">
        <f t="shared" si="14"/>
        <v>NO</v>
      </c>
      <c r="N255">
        <f>IF(ISBLANK(C255),$V$7,C255)</f>
        <v>278030</v>
      </c>
      <c r="O255">
        <f>IF(ISBLANK(I255),$V$16,I255)</f>
        <v>50</v>
      </c>
      <c r="P255" t="str">
        <f>IF(ISBLANK(D255),$U$42,D255)</f>
        <v>CONVENIOS ESPECIALES DE TRABAJADORES INDEPENDIENTES</v>
      </c>
      <c r="Q255" s="7" t="str">
        <f t="shared" si="15"/>
        <v>46-55</v>
      </c>
      <c r="R255" s="7" t="str">
        <f t="shared" si="16"/>
        <v>1</v>
      </c>
    </row>
    <row r="256" spans="1:24" x14ac:dyDescent="0.3">
      <c r="A256">
        <v>255</v>
      </c>
      <c r="B256" t="s">
        <v>14</v>
      </c>
      <c r="C256">
        <v>1198261.6000000001</v>
      </c>
      <c r="D256" t="s">
        <v>9</v>
      </c>
      <c r="E256" t="s">
        <v>10</v>
      </c>
      <c r="F256" t="s">
        <v>11</v>
      </c>
      <c r="G256" t="s">
        <v>12</v>
      </c>
      <c r="H256" t="s">
        <v>12</v>
      </c>
      <c r="I256">
        <v>43</v>
      </c>
      <c r="J256">
        <f>(C256-$V$7)/$V$8</f>
        <v>0.66680617571783773</v>
      </c>
      <c r="K256" t="str">
        <f t="shared" si="13"/>
        <v>NO</v>
      </c>
      <c r="L256">
        <f>(I256-$V$16)/$V$17</f>
        <v>7.7185146862428639E-2</v>
      </c>
      <c r="M256" t="str">
        <f t="shared" si="14"/>
        <v>NO</v>
      </c>
      <c r="N256">
        <f>IF(ISBLANK(C256),$V$7,C256)</f>
        <v>1198261.6000000001</v>
      </c>
      <c r="O256">
        <f>IF(ISBLANK(I256),$V$16,I256)</f>
        <v>43</v>
      </c>
      <c r="P256" t="str">
        <f>IF(ISBLANK(D256),$U$42,D256)</f>
        <v>ASALARIADO</v>
      </c>
      <c r="Q256" s="7" t="str">
        <f t="shared" si="15"/>
        <v>36-45</v>
      </c>
      <c r="R256" s="7" t="str">
        <f t="shared" si="16"/>
        <v>4</v>
      </c>
    </row>
    <row r="257" spans="1:18" x14ac:dyDescent="0.3">
      <c r="A257">
        <v>256</v>
      </c>
      <c r="B257" t="s">
        <v>14</v>
      </c>
      <c r="C257">
        <v>430147.81</v>
      </c>
      <c r="D257" t="s">
        <v>9</v>
      </c>
      <c r="E257" t="s">
        <v>15</v>
      </c>
      <c r="F257" t="s">
        <v>11</v>
      </c>
      <c r="G257" t="s">
        <v>12</v>
      </c>
      <c r="H257" t="s">
        <v>12</v>
      </c>
      <c r="I257">
        <v>50</v>
      </c>
      <c r="J257">
        <f>(C257-$V$7)/$V$8</f>
        <v>-0.28040512950044699</v>
      </c>
      <c r="K257" t="str">
        <f t="shared" si="13"/>
        <v>NO</v>
      </c>
      <c r="L257">
        <f>(I257-$V$16)/$V$17</f>
        <v>0.57121245740239113</v>
      </c>
      <c r="M257" t="str">
        <f t="shared" si="14"/>
        <v>NO</v>
      </c>
      <c r="N257">
        <f>IF(ISBLANK(C257),$V$7,C257)</f>
        <v>430147.81</v>
      </c>
      <c r="O257">
        <f>IF(ISBLANK(I257),$V$16,I257)</f>
        <v>50</v>
      </c>
      <c r="P257" t="str">
        <f>IF(ISBLANK(D257),$U$42,D257)</f>
        <v>ASALARIADO</v>
      </c>
      <c r="Q257" s="7" t="str">
        <f t="shared" si="15"/>
        <v>46-55</v>
      </c>
      <c r="R257" s="7" t="str">
        <f t="shared" si="16"/>
        <v>3</v>
      </c>
    </row>
    <row r="258" spans="1:18" x14ac:dyDescent="0.3">
      <c r="A258">
        <v>257</v>
      </c>
      <c r="B258" t="s">
        <v>14</v>
      </c>
      <c r="C258">
        <v>500000</v>
      </c>
      <c r="D258" t="s">
        <v>9</v>
      </c>
      <c r="E258" t="s">
        <v>15</v>
      </c>
      <c r="F258" t="s">
        <v>11</v>
      </c>
      <c r="G258" t="s">
        <v>12</v>
      </c>
      <c r="H258" t="s">
        <v>11</v>
      </c>
      <c r="I258">
        <v>23</v>
      </c>
      <c r="J258">
        <f>(C258-$V$7)/$V$8</f>
        <v>-0.19426582966798911</v>
      </c>
      <c r="K258" t="str">
        <f t="shared" ref="K258:K321" si="17">IF(ABS(J258)&gt;1.96,"ATIPICO","NO")</f>
        <v>NO</v>
      </c>
      <c r="L258">
        <f>(I258-$V$16)/$V$17</f>
        <v>-1.3343214546803215</v>
      </c>
      <c r="M258" t="str">
        <f t="shared" ref="M258:M321" si="18">IF(ABS(L258)&gt;1.96,"ATIPICO","NO")</f>
        <v>NO</v>
      </c>
      <c r="N258">
        <f>IF(ISBLANK(C258),$V$7,C258)</f>
        <v>500000</v>
      </c>
      <c r="O258">
        <f>IF(ISBLANK(I258),$V$16,I258)</f>
        <v>23</v>
      </c>
      <c r="P258" t="str">
        <f>IF(ISBLANK(D258),$U$42,D258)</f>
        <v>ASALARIADO</v>
      </c>
      <c r="Q258" s="7" t="str">
        <f t="shared" ref="Q258:Q321" si="19">IF(O258&lt;26,"18-25",IF(O258&lt;36,"26-35",
 IF(O258&lt;46,"36-45",IF(O258&lt;56,"46-55","56+"))))</f>
        <v>18-25</v>
      </c>
      <c r="R258" s="7" t="str">
        <f t="shared" ref="R258:R321" si="20">IF(N258&lt;300000,"1",
 IF(N258&lt;=408495,"2",
 IF(N258&lt;=700000,"3",
 "4")))</f>
        <v>3</v>
      </c>
    </row>
    <row r="259" spans="1:18" x14ac:dyDescent="0.3">
      <c r="A259">
        <v>258</v>
      </c>
      <c r="B259" t="s">
        <v>14</v>
      </c>
      <c r="C259">
        <v>1819625.78</v>
      </c>
      <c r="D259" t="s">
        <v>9</v>
      </c>
      <c r="E259" t="s">
        <v>15</v>
      </c>
      <c r="F259" t="s">
        <v>11</v>
      </c>
      <c r="G259" t="s">
        <v>12</v>
      </c>
      <c r="H259" t="s">
        <v>12</v>
      </c>
      <c r="I259">
        <v>38</v>
      </c>
      <c r="J259">
        <f>(C259-$V$7)/$V$8</f>
        <v>1.433050947802569</v>
      </c>
      <c r="K259" t="str">
        <f t="shared" si="17"/>
        <v>NO</v>
      </c>
      <c r="L259">
        <f>(I259-$V$16)/$V$17</f>
        <v>-0.27569150352325889</v>
      </c>
      <c r="M259" t="str">
        <f t="shared" si="18"/>
        <v>NO</v>
      </c>
      <c r="N259">
        <f>IF(ISBLANK(C259),$V$7,C259)</f>
        <v>1819625.78</v>
      </c>
      <c r="O259">
        <f>IF(ISBLANK(I259),$V$16,I259)</f>
        <v>38</v>
      </c>
      <c r="P259" t="str">
        <f>IF(ISBLANK(D259),$U$42,D259)</f>
        <v>ASALARIADO</v>
      </c>
      <c r="Q259" s="7" t="str">
        <f t="shared" si="19"/>
        <v>36-45</v>
      </c>
      <c r="R259" s="7" t="str">
        <f t="shared" si="20"/>
        <v>4</v>
      </c>
    </row>
    <row r="260" spans="1:18" x14ac:dyDescent="0.3">
      <c r="A260">
        <v>259</v>
      </c>
      <c r="B260" t="s">
        <v>14</v>
      </c>
      <c r="C260">
        <v>355312</v>
      </c>
      <c r="D260" t="s">
        <v>9</v>
      </c>
      <c r="E260" t="s">
        <v>15</v>
      </c>
      <c r="F260" t="s">
        <v>11</v>
      </c>
      <c r="G260" t="s">
        <v>12</v>
      </c>
      <c r="H260" t="s">
        <v>12</v>
      </c>
      <c r="I260">
        <v>56</v>
      </c>
      <c r="J260">
        <f>(C260-$V$7)/$V$8</f>
        <v>-0.37269005679900202</v>
      </c>
      <c r="K260" t="str">
        <f t="shared" si="17"/>
        <v>NO</v>
      </c>
      <c r="L260">
        <f>(I260-$V$16)/$V$17</f>
        <v>0.99466443786521619</v>
      </c>
      <c r="M260" t="str">
        <f t="shared" si="18"/>
        <v>NO</v>
      </c>
      <c r="N260">
        <f>IF(ISBLANK(C260),$V$7,C260)</f>
        <v>355312</v>
      </c>
      <c r="O260">
        <f>IF(ISBLANK(I260),$V$16,I260)</f>
        <v>56</v>
      </c>
      <c r="P260" t="str">
        <f>IF(ISBLANK(D260),$U$42,D260)</f>
        <v>ASALARIADO</v>
      </c>
      <c r="Q260" s="7" t="str">
        <f t="shared" si="19"/>
        <v>56+</v>
      </c>
      <c r="R260" s="7" t="str">
        <f t="shared" si="20"/>
        <v>2</v>
      </c>
    </row>
    <row r="261" spans="1:18" x14ac:dyDescent="0.3">
      <c r="A261">
        <v>260</v>
      </c>
      <c r="B261" t="s">
        <v>8</v>
      </c>
      <c r="C261">
        <v>262016</v>
      </c>
      <c r="D261" t="s">
        <v>9</v>
      </c>
      <c r="E261" t="s">
        <v>15</v>
      </c>
      <c r="F261" t="s">
        <v>11</v>
      </c>
      <c r="G261" t="s">
        <v>12</v>
      </c>
      <c r="H261" t="s">
        <v>12</v>
      </c>
      <c r="I261">
        <v>40</v>
      </c>
      <c r="J261">
        <f>(C261-$V$7)/$V$8</f>
        <v>-0.48773945062858692</v>
      </c>
      <c r="K261" t="str">
        <f t="shared" si="17"/>
        <v>NO</v>
      </c>
      <c r="L261">
        <f>(I261-$V$16)/$V$17</f>
        <v>-0.13454084336898386</v>
      </c>
      <c r="M261" t="str">
        <f t="shared" si="18"/>
        <v>NO</v>
      </c>
      <c r="N261">
        <f>IF(ISBLANK(C261),$V$7,C261)</f>
        <v>262016</v>
      </c>
      <c r="O261">
        <f>IF(ISBLANK(I261),$V$16,I261)</f>
        <v>40</v>
      </c>
      <c r="P261" t="str">
        <f>IF(ISBLANK(D261),$U$42,D261)</f>
        <v>ASALARIADO</v>
      </c>
      <c r="Q261" s="7" t="str">
        <f t="shared" si="19"/>
        <v>36-45</v>
      </c>
      <c r="R261" s="7" t="str">
        <f t="shared" si="20"/>
        <v>1</v>
      </c>
    </row>
    <row r="262" spans="1:18" x14ac:dyDescent="0.3">
      <c r="A262">
        <v>261</v>
      </c>
      <c r="B262" t="s">
        <v>8</v>
      </c>
      <c r="C262">
        <v>507212.75</v>
      </c>
      <c r="D262" t="s">
        <v>9</v>
      </c>
      <c r="E262" t="s">
        <v>10</v>
      </c>
      <c r="F262" t="s">
        <v>11</v>
      </c>
      <c r="G262" t="s">
        <v>12</v>
      </c>
      <c r="H262" t="s">
        <v>12</v>
      </c>
      <c r="I262">
        <v>62</v>
      </c>
      <c r="J262">
        <f>(C262-$V$7)/$V$8</f>
        <v>-0.18537131634111187</v>
      </c>
      <c r="K262" t="str">
        <f t="shared" si="17"/>
        <v>NO</v>
      </c>
      <c r="L262">
        <f>(I262-$V$16)/$V$17</f>
        <v>1.4181164183280413</v>
      </c>
      <c r="M262" t="str">
        <f t="shared" si="18"/>
        <v>NO</v>
      </c>
      <c r="N262">
        <f>IF(ISBLANK(C262),$V$7,C262)</f>
        <v>507212.75</v>
      </c>
      <c r="O262">
        <f>IF(ISBLANK(I262),$V$16,I262)</f>
        <v>62</v>
      </c>
      <c r="P262" t="str">
        <f>IF(ISBLANK(D262),$U$42,D262)</f>
        <v>ASALARIADO</v>
      </c>
      <c r="Q262" s="7" t="str">
        <f t="shared" si="19"/>
        <v>56+</v>
      </c>
      <c r="R262" s="7" t="str">
        <f t="shared" si="20"/>
        <v>3</v>
      </c>
    </row>
    <row r="263" spans="1:18" x14ac:dyDescent="0.3">
      <c r="A263">
        <v>262</v>
      </c>
      <c r="B263" t="s">
        <v>8</v>
      </c>
      <c r="C263">
        <v>319590</v>
      </c>
      <c r="D263" t="s">
        <v>9</v>
      </c>
      <c r="E263" t="s">
        <v>15</v>
      </c>
      <c r="F263" t="s">
        <v>11</v>
      </c>
      <c r="G263" t="s">
        <v>12</v>
      </c>
      <c r="H263" t="s">
        <v>12</v>
      </c>
      <c r="I263">
        <v>28</v>
      </c>
      <c r="J263">
        <f>(C263-$V$7)/$V$8</f>
        <v>-0.41674118917745806</v>
      </c>
      <c r="K263" t="str">
        <f t="shared" si="17"/>
        <v>NO</v>
      </c>
      <c r="L263">
        <f>(I263-$V$16)/$V$17</f>
        <v>-0.98144480429463388</v>
      </c>
      <c r="M263" t="str">
        <f t="shared" si="18"/>
        <v>NO</v>
      </c>
      <c r="N263">
        <f>IF(ISBLANK(C263),$V$7,C263)</f>
        <v>319590</v>
      </c>
      <c r="O263">
        <f>IF(ISBLANK(I263),$V$16,I263)</f>
        <v>28</v>
      </c>
      <c r="P263" t="str">
        <f>IF(ISBLANK(D263),$U$42,D263)</f>
        <v>ASALARIADO</v>
      </c>
      <c r="Q263" s="7" t="str">
        <f t="shared" si="19"/>
        <v>26-35</v>
      </c>
      <c r="R263" s="7" t="str">
        <f t="shared" si="20"/>
        <v>2</v>
      </c>
    </row>
    <row r="264" spans="1:18" x14ac:dyDescent="0.3">
      <c r="A264">
        <v>263</v>
      </c>
      <c r="B264" t="s">
        <v>8</v>
      </c>
      <c r="C264">
        <v>331181</v>
      </c>
      <c r="D264" t="s">
        <v>17</v>
      </c>
      <c r="E264" t="s">
        <v>15</v>
      </c>
      <c r="F264" t="s">
        <v>11</v>
      </c>
      <c r="G264" t="s">
        <v>12</v>
      </c>
      <c r="H264" t="s">
        <v>11</v>
      </c>
      <c r="I264">
        <v>62</v>
      </c>
      <c r="J264">
        <f>(C264-$V$7)/$V$8</f>
        <v>-0.40244756968810458</v>
      </c>
      <c r="K264" t="str">
        <f t="shared" si="17"/>
        <v>NO</v>
      </c>
      <c r="L264">
        <f>(I264-$V$16)/$V$17</f>
        <v>1.4181164183280413</v>
      </c>
      <c r="M264" t="str">
        <f t="shared" si="18"/>
        <v>NO</v>
      </c>
      <c r="N264">
        <f>IF(ISBLANK(C264),$V$7,C264)</f>
        <v>331181</v>
      </c>
      <c r="O264">
        <f>IF(ISBLANK(I264),$V$16,I264)</f>
        <v>62</v>
      </c>
      <c r="P264" t="str">
        <f>IF(ISBLANK(D264),$U$42,D264)</f>
        <v>TRABAJADOR INDEPENDIENTE</v>
      </c>
      <c r="Q264" s="7" t="str">
        <f t="shared" si="19"/>
        <v>56+</v>
      </c>
      <c r="R264" s="7" t="str">
        <f t="shared" si="20"/>
        <v>2</v>
      </c>
    </row>
    <row r="265" spans="1:18" x14ac:dyDescent="0.3">
      <c r="A265">
        <v>264</v>
      </c>
      <c r="B265" t="s">
        <v>8</v>
      </c>
      <c r="C265">
        <v>509509</v>
      </c>
      <c r="D265" t="s">
        <v>17</v>
      </c>
      <c r="E265" t="s">
        <v>15</v>
      </c>
      <c r="F265" t="s">
        <v>11</v>
      </c>
      <c r="G265" t="s">
        <v>12</v>
      </c>
      <c r="H265" t="s">
        <v>12</v>
      </c>
      <c r="I265">
        <v>42</v>
      </c>
      <c r="J265">
        <f>(C265-$V$7)/$V$8</f>
        <v>-0.18253966042251746</v>
      </c>
      <c r="K265" t="str">
        <f t="shared" si="17"/>
        <v>NO</v>
      </c>
      <c r="L265">
        <f>(I265-$V$16)/$V$17</f>
        <v>6.6098167852911317E-3</v>
      </c>
      <c r="M265" t="str">
        <f t="shared" si="18"/>
        <v>NO</v>
      </c>
      <c r="N265">
        <f>IF(ISBLANK(C265),$V$7,C265)</f>
        <v>509509</v>
      </c>
      <c r="O265">
        <f>IF(ISBLANK(I265),$V$16,I265)</f>
        <v>42</v>
      </c>
      <c r="P265" t="str">
        <f>IF(ISBLANK(D265),$U$42,D265)</f>
        <v>TRABAJADOR INDEPENDIENTE</v>
      </c>
      <c r="Q265" s="7" t="str">
        <f t="shared" si="19"/>
        <v>36-45</v>
      </c>
      <c r="R265" s="7" t="str">
        <f t="shared" si="20"/>
        <v>3</v>
      </c>
    </row>
    <row r="266" spans="1:18" x14ac:dyDescent="0.3">
      <c r="A266">
        <v>265</v>
      </c>
      <c r="B266" t="s">
        <v>14</v>
      </c>
      <c r="C266">
        <v>820120</v>
      </c>
      <c r="D266" t="s">
        <v>9</v>
      </c>
      <c r="E266" t="s">
        <v>15</v>
      </c>
      <c r="F266" t="s">
        <v>11</v>
      </c>
      <c r="G266" t="s">
        <v>12</v>
      </c>
      <c r="H266" t="s">
        <v>12</v>
      </c>
      <c r="I266">
        <v>27</v>
      </c>
      <c r="J266">
        <f>(C266-$V$7)/$V$8</f>
        <v>0.20049505989562269</v>
      </c>
      <c r="K266" t="str">
        <f t="shared" si="17"/>
        <v>NO</v>
      </c>
      <c r="L266">
        <f>(I266-$V$16)/$V$17</f>
        <v>-1.0520201343717714</v>
      </c>
      <c r="M266" t="str">
        <f t="shared" si="18"/>
        <v>NO</v>
      </c>
      <c r="N266">
        <f>IF(ISBLANK(C266),$V$7,C266)</f>
        <v>820120</v>
      </c>
      <c r="O266">
        <f>IF(ISBLANK(I266),$V$16,I266)</f>
        <v>27</v>
      </c>
      <c r="P266" t="str">
        <f>IF(ISBLANK(D266),$U$42,D266)</f>
        <v>ASALARIADO</v>
      </c>
      <c r="Q266" s="7" t="str">
        <f t="shared" si="19"/>
        <v>26-35</v>
      </c>
      <c r="R266" s="7" t="str">
        <f t="shared" si="20"/>
        <v>4</v>
      </c>
    </row>
    <row r="267" spans="1:18" x14ac:dyDescent="0.3">
      <c r="A267">
        <v>266</v>
      </c>
      <c r="B267" t="s">
        <v>14</v>
      </c>
      <c r="C267">
        <v>439400</v>
      </c>
      <c r="D267" t="s">
        <v>9</v>
      </c>
      <c r="E267" t="s">
        <v>15</v>
      </c>
      <c r="F267" t="s">
        <v>11</v>
      </c>
      <c r="G267" t="s">
        <v>12</v>
      </c>
      <c r="H267" t="s">
        <v>12</v>
      </c>
      <c r="I267">
        <v>34</v>
      </c>
      <c r="J267">
        <f>(C267-$V$7)/$V$8</f>
        <v>-0.26899564944668108</v>
      </c>
      <c r="K267" t="str">
        <f t="shared" si="17"/>
        <v>NO</v>
      </c>
      <c r="L267">
        <f>(I267-$V$16)/$V$17</f>
        <v>-0.55799282383180893</v>
      </c>
      <c r="M267" t="str">
        <f t="shared" si="18"/>
        <v>NO</v>
      </c>
      <c r="N267">
        <f>IF(ISBLANK(C267),$V$7,C267)</f>
        <v>439400</v>
      </c>
      <c r="O267">
        <f>IF(ISBLANK(I267),$V$16,I267)</f>
        <v>34</v>
      </c>
      <c r="P267" t="str">
        <f>IF(ISBLANK(D267),$U$42,D267)</f>
        <v>ASALARIADO</v>
      </c>
      <c r="Q267" s="7" t="str">
        <f t="shared" si="19"/>
        <v>26-35</v>
      </c>
      <c r="R267" s="7" t="str">
        <f t="shared" si="20"/>
        <v>3</v>
      </c>
    </row>
    <row r="268" spans="1:18" x14ac:dyDescent="0.3">
      <c r="A268">
        <v>267</v>
      </c>
      <c r="B268" t="s">
        <v>8</v>
      </c>
      <c r="C268">
        <v>2184000</v>
      </c>
      <c r="D268" t="s">
        <v>9</v>
      </c>
      <c r="E268" t="s">
        <v>15</v>
      </c>
      <c r="F268" t="s">
        <v>11</v>
      </c>
      <c r="G268" t="s">
        <v>12</v>
      </c>
      <c r="H268" t="s">
        <v>12</v>
      </c>
      <c r="I268">
        <v>41</v>
      </c>
      <c r="J268">
        <f>(C268-$V$7)/$V$8</f>
        <v>1.8823846077464874</v>
      </c>
      <c r="K268" t="str">
        <f t="shared" si="17"/>
        <v>NO</v>
      </c>
      <c r="L268">
        <f>(I268-$V$16)/$V$17</f>
        <v>-6.3965513291846368E-2</v>
      </c>
      <c r="M268" t="str">
        <f t="shared" si="18"/>
        <v>NO</v>
      </c>
      <c r="N268">
        <f>IF(ISBLANK(C268),$V$7,C268)</f>
        <v>2184000</v>
      </c>
      <c r="O268">
        <f>IF(ISBLANK(I268),$V$16,I268)</f>
        <v>41</v>
      </c>
      <c r="P268" t="str">
        <f>IF(ISBLANK(D268),$U$42,D268)</f>
        <v>ASALARIADO</v>
      </c>
      <c r="Q268" s="7" t="str">
        <f t="shared" si="19"/>
        <v>36-45</v>
      </c>
      <c r="R268" s="7" t="str">
        <f t="shared" si="20"/>
        <v>4</v>
      </c>
    </row>
    <row r="269" spans="1:18" x14ac:dyDescent="0.3">
      <c r="A269">
        <v>268</v>
      </c>
      <c r="B269" t="s">
        <v>14</v>
      </c>
      <c r="C269">
        <v>110000</v>
      </c>
      <c r="D269" t="s">
        <v>9</v>
      </c>
      <c r="E269" t="s">
        <v>15</v>
      </c>
      <c r="F269" t="s">
        <v>11</v>
      </c>
      <c r="G269" t="s">
        <v>11</v>
      </c>
      <c r="H269" t="s">
        <v>12</v>
      </c>
      <c r="I269">
        <v>28</v>
      </c>
      <c r="J269">
        <f>(C269-$V$7)/$V$8</f>
        <v>-0.6752003133922444</v>
      </c>
      <c r="K269" t="str">
        <f t="shared" si="17"/>
        <v>NO</v>
      </c>
      <c r="L269">
        <f>(I269-$V$16)/$V$17</f>
        <v>-0.98144480429463388</v>
      </c>
      <c r="M269" t="str">
        <f t="shared" si="18"/>
        <v>NO</v>
      </c>
      <c r="N269">
        <f>IF(ISBLANK(C269),$V$7,C269)</f>
        <v>110000</v>
      </c>
      <c r="O269">
        <f>IF(ISBLANK(I269),$V$16,I269)</f>
        <v>28</v>
      </c>
      <c r="P269" t="str">
        <f>IF(ISBLANK(D269),$U$42,D269)</f>
        <v>ASALARIADO</v>
      </c>
      <c r="Q269" s="7" t="str">
        <f t="shared" si="19"/>
        <v>26-35</v>
      </c>
      <c r="R269" s="7" t="str">
        <f t="shared" si="20"/>
        <v>1</v>
      </c>
    </row>
    <row r="270" spans="1:18" x14ac:dyDescent="0.3">
      <c r="A270">
        <v>269</v>
      </c>
      <c r="B270" t="s">
        <v>8</v>
      </c>
      <c r="C270">
        <v>180000</v>
      </c>
      <c r="D270" t="s">
        <v>9</v>
      </c>
      <c r="E270" t="s">
        <v>15</v>
      </c>
      <c r="F270" t="s">
        <v>11</v>
      </c>
      <c r="G270" t="s">
        <v>12</v>
      </c>
      <c r="H270" t="s">
        <v>12</v>
      </c>
      <c r="I270">
        <v>45</v>
      </c>
      <c r="J270">
        <f>(C270-$V$7)/$V$8</f>
        <v>-0.58887873939045499</v>
      </c>
      <c r="K270" t="str">
        <f t="shared" si="17"/>
        <v>NO</v>
      </c>
      <c r="L270">
        <f>(I270-$V$16)/$V$17</f>
        <v>0.21833580701670366</v>
      </c>
      <c r="M270" t="str">
        <f t="shared" si="18"/>
        <v>NO</v>
      </c>
      <c r="N270">
        <f>IF(ISBLANK(C270),$V$7,C270)</f>
        <v>180000</v>
      </c>
      <c r="O270">
        <f>IF(ISBLANK(I270),$V$16,I270)</f>
        <v>45</v>
      </c>
      <c r="P270" t="str">
        <f>IF(ISBLANK(D270),$U$42,D270)</f>
        <v>ASALARIADO</v>
      </c>
      <c r="Q270" s="7" t="str">
        <f t="shared" si="19"/>
        <v>36-45</v>
      </c>
      <c r="R270" s="7" t="str">
        <f t="shared" si="20"/>
        <v>1</v>
      </c>
    </row>
    <row r="271" spans="1:18" x14ac:dyDescent="0.3">
      <c r="A271">
        <v>270</v>
      </c>
      <c r="B271" t="s">
        <v>14</v>
      </c>
      <c r="C271">
        <v>350000</v>
      </c>
      <c r="D271" t="s">
        <v>9</v>
      </c>
      <c r="E271" t="s">
        <v>15</v>
      </c>
      <c r="F271" t="s">
        <v>11</v>
      </c>
      <c r="G271" t="s">
        <v>12</v>
      </c>
      <c r="H271" t="s">
        <v>12</v>
      </c>
      <c r="I271">
        <v>29</v>
      </c>
      <c r="J271">
        <f>(C271-$V$7)/$V$8</f>
        <v>-0.37924063110039496</v>
      </c>
      <c r="K271" t="str">
        <f t="shared" si="17"/>
        <v>NO</v>
      </c>
      <c r="L271">
        <f>(I271-$V$16)/$V$17</f>
        <v>-0.91086947421749642</v>
      </c>
      <c r="M271" t="str">
        <f t="shared" si="18"/>
        <v>NO</v>
      </c>
      <c r="N271">
        <f>IF(ISBLANK(C271),$V$7,C271)</f>
        <v>350000</v>
      </c>
      <c r="O271">
        <f>IF(ISBLANK(I271),$V$16,I271)</f>
        <v>29</v>
      </c>
      <c r="P271" t="str">
        <f>IF(ISBLANK(D271),$U$42,D271)</f>
        <v>ASALARIADO</v>
      </c>
      <c r="Q271" s="7" t="str">
        <f t="shared" si="19"/>
        <v>26-35</v>
      </c>
      <c r="R271" s="7" t="str">
        <f t="shared" si="20"/>
        <v>2</v>
      </c>
    </row>
    <row r="272" spans="1:18" x14ac:dyDescent="0.3">
      <c r="A272">
        <v>271</v>
      </c>
      <c r="B272" t="s">
        <v>8</v>
      </c>
      <c r="C272">
        <v>281250</v>
      </c>
      <c r="D272" t="s">
        <v>9</v>
      </c>
      <c r="E272" t="s">
        <v>10</v>
      </c>
      <c r="F272" t="s">
        <v>11</v>
      </c>
      <c r="G272" t="s">
        <v>12</v>
      </c>
      <c r="H272" t="s">
        <v>12</v>
      </c>
      <c r="I272">
        <v>58</v>
      </c>
      <c r="J272">
        <f>(C272-$V$7)/$V$8</f>
        <v>-0.46402074842358099</v>
      </c>
      <c r="K272" t="str">
        <f t="shared" si="17"/>
        <v>NO</v>
      </c>
      <c r="L272">
        <f>(I272-$V$16)/$V$17</f>
        <v>1.1358150980194912</v>
      </c>
      <c r="M272" t="str">
        <f t="shared" si="18"/>
        <v>NO</v>
      </c>
      <c r="N272">
        <f>IF(ISBLANK(C272),$V$7,C272)</f>
        <v>281250</v>
      </c>
      <c r="O272">
        <f>IF(ISBLANK(I272),$V$16,I272)</f>
        <v>58</v>
      </c>
      <c r="P272" t="str">
        <f>IF(ISBLANK(D272),$U$42,D272)</f>
        <v>ASALARIADO</v>
      </c>
      <c r="Q272" s="7" t="str">
        <f t="shared" si="19"/>
        <v>56+</v>
      </c>
      <c r="R272" s="7" t="str">
        <f t="shared" si="20"/>
        <v>1</v>
      </c>
    </row>
    <row r="273" spans="1:18" x14ac:dyDescent="0.3">
      <c r="A273">
        <v>272</v>
      </c>
      <c r="B273" t="s">
        <v>14</v>
      </c>
      <c r="C273">
        <v>829364.58</v>
      </c>
      <c r="D273" t="s">
        <v>9</v>
      </c>
      <c r="E273" t="s">
        <v>15</v>
      </c>
      <c r="F273" t="s">
        <v>11</v>
      </c>
      <c r="G273" t="s">
        <v>12</v>
      </c>
      <c r="H273" t="s">
        <v>12</v>
      </c>
      <c r="I273">
        <v>30</v>
      </c>
      <c r="J273">
        <f>(C273-$V$7)/$V$8</f>
        <v>0.21189515556112923</v>
      </c>
      <c r="K273" t="str">
        <f t="shared" si="17"/>
        <v>NO</v>
      </c>
      <c r="L273">
        <f>(I273-$V$16)/$V$17</f>
        <v>-0.84029414414035897</v>
      </c>
      <c r="M273" t="str">
        <f t="shared" si="18"/>
        <v>NO</v>
      </c>
      <c r="N273">
        <f>IF(ISBLANK(C273),$V$7,C273)</f>
        <v>829364.58</v>
      </c>
      <c r="O273">
        <f>IF(ISBLANK(I273),$V$16,I273)</f>
        <v>30</v>
      </c>
      <c r="P273" t="str">
        <f>IF(ISBLANK(D273),$U$42,D273)</f>
        <v>ASALARIADO</v>
      </c>
      <c r="Q273" s="7" t="str">
        <f t="shared" si="19"/>
        <v>26-35</v>
      </c>
      <c r="R273" s="7" t="str">
        <f t="shared" si="20"/>
        <v>4</v>
      </c>
    </row>
    <row r="274" spans="1:18" x14ac:dyDescent="0.3">
      <c r="A274">
        <v>273</v>
      </c>
      <c r="B274" t="s">
        <v>14</v>
      </c>
      <c r="C274">
        <v>403983</v>
      </c>
      <c r="D274" t="s">
        <v>17</v>
      </c>
      <c r="E274" t="s">
        <v>15</v>
      </c>
      <c r="F274" t="s">
        <v>11</v>
      </c>
      <c r="G274" t="s">
        <v>12</v>
      </c>
      <c r="H274" t="s">
        <v>11</v>
      </c>
      <c r="I274">
        <v>41</v>
      </c>
      <c r="J274">
        <f>(C274-$V$7)/$V$8</f>
        <v>-0.31267066639555785</v>
      </c>
      <c r="K274" t="str">
        <f t="shared" si="17"/>
        <v>NO</v>
      </c>
      <c r="L274">
        <f>(I274-$V$16)/$V$17</f>
        <v>-6.3965513291846368E-2</v>
      </c>
      <c r="M274" t="str">
        <f t="shared" si="18"/>
        <v>NO</v>
      </c>
      <c r="N274">
        <f>IF(ISBLANK(C274),$V$7,C274)</f>
        <v>403983</v>
      </c>
      <c r="O274">
        <f>IF(ISBLANK(I274),$V$16,I274)</f>
        <v>41</v>
      </c>
      <c r="P274" t="str">
        <f>IF(ISBLANK(D274),$U$42,D274)</f>
        <v>TRABAJADOR INDEPENDIENTE</v>
      </c>
      <c r="Q274" s="7" t="str">
        <f t="shared" si="19"/>
        <v>36-45</v>
      </c>
      <c r="R274" s="7" t="str">
        <f t="shared" si="20"/>
        <v>2</v>
      </c>
    </row>
    <row r="275" spans="1:18" x14ac:dyDescent="0.3">
      <c r="A275">
        <v>274</v>
      </c>
      <c r="B275" t="s">
        <v>14</v>
      </c>
      <c r="C275">
        <v>545646</v>
      </c>
      <c r="D275" t="s">
        <v>9</v>
      </c>
      <c r="E275" t="s">
        <v>15</v>
      </c>
      <c r="F275" t="s">
        <v>11</v>
      </c>
      <c r="G275" t="s">
        <v>12</v>
      </c>
      <c r="H275" t="s">
        <v>12</v>
      </c>
      <c r="I275">
        <v>44</v>
      </c>
      <c r="J275">
        <f>(C275-$V$7)/$V$8</f>
        <v>-0.1379767644267651</v>
      </c>
      <c r="K275" t="str">
        <f t="shared" si="17"/>
        <v>NO</v>
      </c>
      <c r="L275">
        <f>(I275-$V$16)/$V$17</f>
        <v>0.14776047693956615</v>
      </c>
      <c r="M275" t="str">
        <f t="shared" si="18"/>
        <v>NO</v>
      </c>
      <c r="N275">
        <f>IF(ISBLANK(C275),$V$7,C275)</f>
        <v>545646</v>
      </c>
      <c r="O275">
        <f>IF(ISBLANK(I275),$V$16,I275)</f>
        <v>44</v>
      </c>
      <c r="P275" t="str">
        <f>IF(ISBLANK(D275),$U$42,D275)</f>
        <v>ASALARIADO</v>
      </c>
      <c r="Q275" s="7" t="str">
        <f t="shared" si="19"/>
        <v>36-45</v>
      </c>
      <c r="R275" s="7" t="str">
        <f t="shared" si="20"/>
        <v>3</v>
      </c>
    </row>
    <row r="276" spans="1:18" x14ac:dyDescent="0.3">
      <c r="A276">
        <v>275</v>
      </c>
      <c r="B276" t="s">
        <v>8</v>
      </c>
      <c r="C276">
        <v>417064</v>
      </c>
      <c r="D276" t="s">
        <v>9</v>
      </c>
      <c r="E276" t="s">
        <v>15</v>
      </c>
      <c r="F276" t="s">
        <v>11</v>
      </c>
      <c r="G276" t="s">
        <v>12</v>
      </c>
      <c r="H276" t="s">
        <v>12</v>
      </c>
      <c r="I276">
        <v>59</v>
      </c>
      <c r="J276">
        <f>(C276-$V$7)/$V$8</f>
        <v>-0.29653963054530919</v>
      </c>
      <c r="K276" t="str">
        <f t="shared" si="17"/>
        <v>NO</v>
      </c>
      <c r="L276">
        <f>(I276-$V$16)/$V$17</f>
        <v>1.2063904280966287</v>
      </c>
      <c r="M276" t="str">
        <f t="shared" si="18"/>
        <v>NO</v>
      </c>
      <c r="N276">
        <f>IF(ISBLANK(C276),$V$7,C276)</f>
        <v>417064</v>
      </c>
      <c r="O276">
        <f>IF(ISBLANK(I276),$V$16,I276)</f>
        <v>59</v>
      </c>
      <c r="P276" t="str">
        <f>IF(ISBLANK(D276),$U$42,D276)</f>
        <v>ASALARIADO</v>
      </c>
      <c r="Q276" s="7" t="str">
        <f t="shared" si="19"/>
        <v>56+</v>
      </c>
      <c r="R276" s="7" t="str">
        <f t="shared" si="20"/>
        <v>3</v>
      </c>
    </row>
    <row r="277" spans="1:18" x14ac:dyDescent="0.3">
      <c r="A277">
        <v>276</v>
      </c>
      <c r="B277" t="s">
        <v>8</v>
      </c>
      <c r="C277">
        <v>621333.79</v>
      </c>
      <c r="D277" t="s">
        <v>9</v>
      </c>
      <c r="E277" t="s">
        <v>15</v>
      </c>
      <c r="F277" t="s">
        <v>11</v>
      </c>
      <c r="G277" t="s">
        <v>12</v>
      </c>
      <c r="H277" t="s">
        <v>12</v>
      </c>
      <c r="I277">
        <v>47</v>
      </c>
      <c r="J277">
        <f>(C277-$V$7)/$V$8</f>
        <v>-4.4641204919380832E-2</v>
      </c>
      <c r="K277" t="str">
        <f t="shared" si="17"/>
        <v>NO</v>
      </c>
      <c r="L277">
        <f>(I277-$V$16)/$V$17</f>
        <v>0.35948646717097865</v>
      </c>
      <c r="M277" t="str">
        <f t="shared" si="18"/>
        <v>NO</v>
      </c>
      <c r="N277">
        <f>IF(ISBLANK(C277),$V$7,C277)</f>
        <v>621333.79</v>
      </c>
      <c r="O277">
        <f>IF(ISBLANK(I277),$V$16,I277)</f>
        <v>47</v>
      </c>
      <c r="P277" t="str">
        <f>IF(ISBLANK(D277),$U$42,D277)</f>
        <v>ASALARIADO</v>
      </c>
      <c r="Q277" s="7" t="str">
        <f t="shared" si="19"/>
        <v>46-55</v>
      </c>
      <c r="R277" s="7" t="str">
        <f t="shared" si="20"/>
        <v>3</v>
      </c>
    </row>
    <row r="278" spans="1:18" x14ac:dyDescent="0.3">
      <c r="A278">
        <v>277</v>
      </c>
      <c r="B278" t="s">
        <v>8</v>
      </c>
      <c r="C278">
        <v>297046</v>
      </c>
      <c r="D278" t="s">
        <v>16</v>
      </c>
      <c r="E278" t="s">
        <v>15</v>
      </c>
      <c r="F278" t="s">
        <v>11</v>
      </c>
      <c r="G278" t="s">
        <v>12</v>
      </c>
      <c r="H278" t="s">
        <v>12</v>
      </c>
      <c r="I278">
        <v>24</v>
      </c>
      <c r="J278">
        <f>(C278-$V$7)/$V$8</f>
        <v>-0.44454166866740574</v>
      </c>
      <c r="K278" t="str">
        <f t="shared" si="17"/>
        <v>NO</v>
      </c>
      <c r="L278">
        <f>(I278-$V$16)/$V$17</f>
        <v>-1.263746124603184</v>
      </c>
      <c r="M278" t="str">
        <f t="shared" si="18"/>
        <v>NO</v>
      </c>
      <c r="N278">
        <f>IF(ISBLANK(C278),$V$7,C278)</f>
        <v>297046</v>
      </c>
      <c r="O278">
        <f>IF(ISBLANK(I278),$V$16,I278)</f>
        <v>24</v>
      </c>
      <c r="P278" t="str">
        <f>IF(ISBLANK(D278),$U$42,D278)</f>
        <v>ASEGURADO VOLUNTARIO</v>
      </c>
      <c r="Q278" s="7" t="str">
        <f t="shared" si="19"/>
        <v>18-25</v>
      </c>
      <c r="R278" s="7" t="str">
        <f t="shared" si="20"/>
        <v>1</v>
      </c>
    </row>
    <row r="279" spans="1:18" x14ac:dyDescent="0.3">
      <c r="A279">
        <v>278</v>
      </c>
      <c r="B279" t="s">
        <v>14</v>
      </c>
      <c r="C279">
        <v>527824.5</v>
      </c>
      <c r="D279" t="s">
        <v>13</v>
      </c>
      <c r="E279" t="s">
        <v>10</v>
      </c>
      <c r="F279" t="s">
        <v>11</v>
      </c>
      <c r="G279" t="s">
        <v>12</v>
      </c>
      <c r="H279" t="s">
        <v>12</v>
      </c>
      <c r="I279">
        <v>68</v>
      </c>
      <c r="J279">
        <f>(C279-$V$7)/$V$8</f>
        <v>-0.15995362058494925</v>
      </c>
      <c r="K279" t="str">
        <f t="shared" si="17"/>
        <v>NO</v>
      </c>
      <c r="L279">
        <f>(I279-$V$16)/$V$17</f>
        <v>1.8415683987908662</v>
      </c>
      <c r="M279" t="str">
        <f t="shared" si="18"/>
        <v>NO</v>
      </c>
      <c r="N279">
        <f>IF(ISBLANK(C279),$V$7,C279)</f>
        <v>527824.5</v>
      </c>
      <c r="O279">
        <f>IF(ISBLANK(I279),$V$16,I279)</f>
        <v>68</v>
      </c>
      <c r="P279" t="str">
        <f>IF(ISBLANK(D279),$U$42,D279)</f>
        <v>PENSIONADOS EN SU PROPIO SISTEMA</v>
      </c>
      <c r="Q279" s="7" t="str">
        <f t="shared" si="19"/>
        <v>56+</v>
      </c>
      <c r="R279" s="7" t="str">
        <f t="shared" si="20"/>
        <v>3</v>
      </c>
    </row>
    <row r="280" spans="1:18" x14ac:dyDescent="0.3">
      <c r="A280">
        <v>279</v>
      </c>
      <c r="B280" t="s">
        <v>8</v>
      </c>
      <c r="C280">
        <v>278030</v>
      </c>
      <c r="D280" t="s">
        <v>18</v>
      </c>
      <c r="E280" t="s">
        <v>15</v>
      </c>
      <c r="F280" t="s">
        <v>11</v>
      </c>
      <c r="G280" t="s">
        <v>12</v>
      </c>
      <c r="H280" t="s">
        <v>12</v>
      </c>
      <c r="I280">
        <v>43</v>
      </c>
      <c r="J280">
        <f>(C280-$V$7)/$V$8</f>
        <v>-0.46799154082766331</v>
      </c>
      <c r="K280" t="str">
        <f t="shared" si="17"/>
        <v>NO</v>
      </c>
      <c r="L280">
        <f>(I280-$V$16)/$V$17</f>
        <v>7.7185146862428639E-2</v>
      </c>
      <c r="M280" t="str">
        <f t="shared" si="18"/>
        <v>NO</v>
      </c>
      <c r="N280">
        <f>IF(ISBLANK(C280),$V$7,C280)</f>
        <v>278030</v>
      </c>
      <c r="O280">
        <f>IF(ISBLANK(I280),$V$16,I280)</f>
        <v>43</v>
      </c>
      <c r="P280" t="str">
        <f>IF(ISBLANK(D280),$U$42,D280)</f>
        <v>CONVENIOS ESPECIALES DE TRABAJADORES INDEPENDIENTES</v>
      </c>
      <c r="Q280" s="7" t="str">
        <f t="shared" si="19"/>
        <v>36-45</v>
      </c>
      <c r="R280" s="7" t="str">
        <f t="shared" si="20"/>
        <v>1</v>
      </c>
    </row>
    <row r="281" spans="1:18" x14ac:dyDescent="0.3">
      <c r="A281">
        <v>280</v>
      </c>
      <c r="B281" t="s">
        <v>14</v>
      </c>
      <c r="C281">
        <v>300000</v>
      </c>
      <c r="D281" t="s">
        <v>16</v>
      </c>
      <c r="E281" t="s">
        <v>15</v>
      </c>
      <c r="F281" t="s">
        <v>11</v>
      </c>
      <c r="G281" t="s">
        <v>11</v>
      </c>
      <c r="H281" t="s">
        <v>12</v>
      </c>
      <c r="I281">
        <v>57</v>
      </c>
      <c r="J281">
        <f>(C281-$V$7)/$V$8</f>
        <v>-0.44089889824453027</v>
      </c>
      <c r="K281" t="str">
        <f t="shared" si="17"/>
        <v>NO</v>
      </c>
      <c r="L281">
        <f>(I281-$V$16)/$V$17</f>
        <v>1.0652397679423538</v>
      </c>
      <c r="M281" t="str">
        <f t="shared" si="18"/>
        <v>NO</v>
      </c>
      <c r="N281">
        <f>IF(ISBLANK(C281),$V$7,C281)</f>
        <v>300000</v>
      </c>
      <c r="O281">
        <f>IF(ISBLANK(I281),$V$16,I281)</f>
        <v>57</v>
      </c>
      <c r="P281" t="str">
        <f>IF(ISBLANK(D281),$U$42,D281)</f>
        <v>ASEGURADO VOLUNTARIO</v>
      </c>
      <c r="Q281" s="7" t="str">
        <f t="shared" si="19"/>
        <v>56+</v>
      </c>
      <c r="R281" s="7" t="str">
        <f t="shared" si="20"/>
        <v>2</v>
      </c>
    </row>
    <row r="282" spans="1:18" x14ac:dyDescent="0.3">
      <c r="A282">
        <v>281</v>
      </c>
      <c r="B282" t="s">
        <v>14</v>
      </c>
      <c r="C282">
        <v>453393.84</v>
      </c>
      <c r="D282" t="s">
        <v>9</v>
      </c>
      <c r="E282" t="s">
        <v>15</v>
      </c>
      <c r="F282" t="s">
        <v>11</v>
      </c>
      <c r="G282" t="s">
        <v>12</v>
      </c>
      <c r="H282" t="s">
        <v>12</v>
      </c>
      <c r="I282">
        <v>31</v>
      </c>
      <c r="J282">
        <f>(C282-$V$7)/$V$8</f>
        <v>-0.25173893094483529</v>
      </c>
      <c r="K282" t="str">
        <f t="shared" si="17"/>
        <v>NO</v>
      </c>
      <c r="L282">
        <f>(I282-$V$16)/$V$17</f>
        <v>-0.7697188140632214</v>
      </c>
      <c r="M282" t="str">
        <f t="shared" si="18"/>
        <v>NO</v>
      </c>
      <c r="N282">
        <f>IF(ISBLANK(C282),$V$7,C282)</f>
        <v>453393.84</v>
      </c>
      <c r="O282">
        <f>IF(ISBLANK(I282),$V$16,I282)</f>
        <v>31</v>
      </c>
      <c r="P282" t="str">
        <f>IF(ISBLANK(D282),$U$42,D282)</f>
        <v>ASALARIADO</v>
      </c>
      <c r="Q282" s="7" t="str">
        <f t="shared" si="19"/>
        <v>26-35</v>
      </c>
      <c r="R282" s="7" t="str">
        <f t="shared" si="20"/>
        <v>3</v>
      </c>
    </row>
    <row r="283" spans="1:18" x14ac:dyDescent="0.3">
      <c r="A283">
        <v>282</v>
      </c>
      <c r="B283" t="s">
        <v>14</v>
      </c>
      <c r="C283">
        <v>297062</v>
      </c>
      <c r="D283" t="s">
        <v>17</v>
      </c>
      <c r="E283" t="s">
        <v>15</v>
      </c>
      <c r="F283" t="s">
        <v>11</v>
      </c>
      <c r="G283" t="s">
        <v>12</v>
      </c>
      <c r="H283" t="s">
        <v>11</v>
      </c>
      <c r="I283">
        <v>40</v>
      </c>
      <c r="J283">
        <f>(C283-$V$7)/$V$8</f>
        <v>-0.44452193802191964</v>
      </c>
      <c r="K283" t="str">
        <f t="shared" si="17"/>
        <v>NO</v>
      </c>
      <c r="L283">
        <f>(I283-$V$16)/$V$17</f>
        <v>-0.13454084336898386</v>
      </c>
      <c r="M283" t="str">
        <f t="shared" si="18"/>
        <v>NO</v>
      </c>
      <c r="N283">
        <f>IF(ISBLANK(C283),$V$7,C283)</f>
        <v>297062</v>
      </c>
      <c r="O283">
        <f>IF(ISBLANK(I283),$V$16,I283)</f>
        <v>40</v>
      </c>
      <c r="P283" t="str">
        <f>IF(ISBLANK(D283),$U$42,D283)</f>
        <v>TRABAJADOR INDEPENDIENTE</v>
      </c>
      <c r="Q283" s="7" t="str">
        <f t="shared" si="19"/>
        <v>36-45</v>
      </c>
      <c r="R283" s="7" t="str">
        <f t="shared" si="20"/>
        <v>1</v>
      </c>
    </row>
    <row r="284" spans="1:18" x14ac:dyDescent="0.3">
      <c r="A284">
        <v>283</v>
      </c>
      <c r="B284" t="s">
        <v>14</v>
      </c>
      <c r="C284">
        <v>245436.97</v>
      </c>
      <c r="D284" t="s">
        <v>9</v>
      </c>
      <c r="E284" t="s">
        <v>15</v>
      </c>
      <c r="F284" t="s">
        <v>11</v>
      </c>
      <c r="G284" t="s">
        <v>12</v>
      </c>
      <c r="H284" t="s">
        <v>12</v>
      </c>
      <c r="I284">
        <v>27</v>
      </c>
      <c r="J284">
        <f>(C284-$V$7)/$V$8</f>
        <v>-0.50818413584319966</v>
      </c>
      <c r="K284" t="str">
        <f t="shared" si="17"/>
        <v>NO</v>
      </c>
      <c r="L284">
        <f>(I284-$V$16)/$V$17</f>
        <v>-1.0520201343717714</v>
      </c>
      <c r="M284" t="str">
        <f t="shared" si="18"/>
        <v>NO</v>
      </c>
      <c r="N284">
        <f>IF(ISBLANK(C284),$V$7,C284)</f>
        <v>245436.97</v>
      </c>
      <c r="O284">
        <f>IF(ISBLANK(I284),$V$16,I284)</f>
        <v>27</v>
      </c>
      <c r="P284" t="str">
        <f>IF(ISBLANK(D284),$U$42,D284)</f>
        <v>ASALARIADO</v>
      </c>
      <c r="Q284" s="7" t="str">
        <f t="shared" si="19"/>
        <v>26-35</v>
      </c>
      <c r="R284" s="7" t="str">
        <f t="shared" si="20"/>
        <v>1</v>
      </c>
    </row>
    <row r="285" spans="1:18" x14ac:dyDescent="0.3">
      <c r="A285">
        <v>284</v>
      </c>
      <c r="B285" t="s">
        <v>8</v>
      </c>
      <c r="C285">
        <v>2005101</v>
      </c>
      <c r="D285" t="s">
        <v>9</v>
      </c>
      <c r="E285" t="s">
        <v>15</v>
      </c>
      <c r="F285" t="s">
        <v>11</v>
      </c>
      <c r="G285" t="s">
        <v>12</v>
      </c>
      <c r="H285" t="s">
        <v>12</v>
      </c>
      <c r="I285">
        <v>32</v>
      </c>
      <c r="J285">
        <f>(C285-$V$7)/$V$8</f>
        <v>1.6617725610701142</v>
      </c>
      <c r="K285" t="str">
        <f t="shared" si="17"/>
        <v>NO</v>
      </c>
      <c r="L285">
        <f>(I285-$V$16)/$V$17</f>
        <v>-0.69914348398608395</v>
      </c>
      <c r="M285" t="str">
        <f t="shared" si="18"/>
        <v>NO</v>
      </c>
      <c r="N285">
        <f>IF(ISBLANK(C285),$V$7,C285)</f>
        <v>2005101</v>
      </c>
      <c r="O285">
        <f>IF(ISBLANK(I285),$V$16,I285)</f>
        <v>32</v>
      </c>
      <c r="P285" t="str">
        <f>IF(ISBLANK(D285),$U$42,D285)</f>
        <v>ASALARIADO</v>
      </c>
      <c r="Q285" s="7" t="str">
        <f t="shared" si="19"/>
        <v>26-35</v>
      </c>
      <c r="R285" s="7" t="str">
        <f t="shared" si="20"/>
        <v>4</v>
      </c>
    </row>
    <row r="286" spans="1:18" x14ac:dyDescent="0.3">
      <c r="A286">
        <v>285</v>
      </c>
      <c r="B286" t="s">
        <v>14</v>
      </c>
      <c r="C286">
        <v>342332</v>
      </c>
      <c r="D286" t="s">
        <v>17</v>
      </c>
      <c r="E286" t="s">
        <v>15</v>
      </c>
      <c r="F286" t="s">
        <v>11</v>
      </c>
      <c r="G286" t="s">
        <v>12</v>
      </c>
      <c r="H286" t="s">
        <v>12</v>
      </c>
      <c r="I286">
        <v>61</v>
      </c>
      <c r="J286">
        <f>(C286-$V$7)/$V$8</f>
        <v>-0.38869654294961953</v>
      </c>
      <c r="K286" t="str">
        <f t="shared" si="17"/>
        <v>NO</v>
      </c>
      <c r="L286">
        <f>(I286-$V$16)/$V$17</f>
        <v>1.3475410882509038</v>
      </c>
      <c r="M286" t="str">
        <f t="shared" si="18"/>
        <v>NO</v>
      </c>
      <c r="N286">
        <f>IF(ISBLANK(C286),$V$7,C286)</f>
        <v>342332</v>
      </c>
      <c r="O286">
        <f>IF(ISBLANK(I286),$V$16,I286)</f>
        <v>61</v>
      </c>
      <c r="P286" t="str">
        <f>IF(ISBLANK(D286),$U$42,D286)</f>
        <v>TRABAJADOR INDEPENDIENTE</v>
      </c>
      <c r="Q286" s="7" t="str">
        <f t="shared" si="19"/>
        <v>56+</v>
      </c>
      <c r="R286" s="7" t="str">
        <f t="shared" si="20"/>
        <v>2</v>
      </c>
    </row>
    <row r="287" spans="1:18" x14ac:dyDescent="0.3">
      <c r="A287">
        <v>286</v>
      </c>
      <c r="B287" t="s">
        <v>8</v>
      </c>
      <c r="C287">
        <v>1000000</v>
      </c>
      <c r="D287" t="s">
        <v>9</v>
      </c>
      <c r="E287" t="s">
        <v>15</v>
      </c>
      <c r="F287" t="s">
        <v>11</v>
      </c>
      <c r="G287" t="s">
        <v>12</v>
      </c>
      <c r="H287" t="s">
        <v>11</v>
      </c>
      <c r="I287">
        <v>52</v>
      </c>
      <c r="J287">
        <f>(C287-$V$7)/$V$8</f>
        <v>0.42231684177336382</v>
      </c>
      <c r="K287" t="str">
        <f t="shared" si="17"/>
        <v>NO</v>
      </c>
      <c r="L287">
        <f>(I287-$V$16)/$V$17</f>
        <v>0.71236311755666615</v>
      </c>
      <c r="M287" t="str">
        <f t="shared" si="18"/>
        <v>NO</v>
      </c>
      <c r="N287">
        <f>IF(ISBLANK(C287),$V$7,C287)</f>
        <v>1000000</v>
      </c>
      <c r="O287">
        <f>IF(ISBLANK(I287),$V$16,I287)</f>
        <v>52</v>
      </c>
      <c r="P287" t="str">
        <f>IF(ISBLANK(D287),$U$42,D287)</f>
        <v>ASALARIADO</v>
      </c>
      <c r="Q287" s="7" t="str">
        <f t="shared" si="19"/>
        <v>46-55</v>
      </c>
      <c r="R287" s="7" t="str">
        <f t="shared" si="20"/>
        <v>4</v>
      </c>
    </row>
    <row r="288" spans="1:18" x14ac:dyDescent="0.3">
      <c r="A288">
        <v>287</v>
      </c>
      <c r="B288" t="s">
        <v>8</v>
      </c>
      <c r="C288">
        <v>347514.23</v>
      </c>
      <c r="D288" t="s">
        <v>9</v>
      </c>
      <c r="E288" t="s">
        <v>15</v>
      </c>
      <c r="F288" t="s">
        <v>11</v>
      </c>
      <c r="G288" t="s">
        <v>12</v>
      </c>
      <c r="H288" t="s">
        <v>12</v>
      </c>
      <c r="I288">
        <v>30</v>
      </c>
      <c r="J288">
        <f>(C288-$V$7)/$V$8</f>
        <v>-0.38230599651477254</v>
      </c>
      <c r="K288" t="str">
        <f t="shared" si="17"/>
        <v>NO</v>
      </c>
      <c r="L288">
        <f>(I288-$V$16)/$V$17</f>
        <v>-0.84029414414035897</v>
      </c>
      <c r="M288" t="str">
        <f t="shared" si="18"/>
        <v>NO</v>
      </c>
      <c r="N288">
        <f>IF(ISBLANK(C288),$V$7,C288)</f>
        <v>347514.23</v>
      </c>
      <c r="O288">
        <f>IF(ISBLANK(I288),$V$16,I288)</f>
        <v>30</v>
      </c>
      <c r="P288" t="str">
        <f>IF(ISBLANK(D288),$U$42,D288)</f>
        <v>ASALARIADO</v>
      </c>
      <c r="Q288" s="7" t="str">
        <f t="shared" si="19"/>
        <v>26-35</v>
      </c>
      <c r="R288" s="7" t="str">
        <f t="shared" si="20"/>
        <v>2</v>
      </c>
    </row>
    <row r="289" spans="1:18" x14ac:dyDescent="0.3">
      <c r="A289">
        <v>288</v>
      </c>
      <c r="B289" t="s">
        <v>14</v>
      </c>
      <c r="C289">
        <v>750000</v>
      </c>
      <c r="D289" t="s">
        <v>9</v>
      </c>
      <c r="E289" t="s">
        <v>15</v>
      </c>
      <c r="F289" t="s">
        <v>11</v>
      </c>
      <c r="G289" t="s">
        <v>12</v>
      </c>
      <c r="H289" t="s">
        <v>11</v>
      </c>
      <c r="I289">
        <v>28</v>
      </c>
      <c r="J289">
        <f>(C289-$V$7)/$V$8</f>
        <v>0.11402550605268735</v>
      </c>
      <c r="K289" t="str">
        <f t="shared" si="17"/>
        <v>NO</v>
      </c>
      <c r="L289">
        <f>(I289-$V$16)/$V$17</f>
        <v>-0.98144480429463388</v>
      </c>
      <c r="M289" t="str">
        <f t="shared" si="18"/>
        <v>NO</v>
      </c>
      <c r="N289">
        <f>IF(ISBLANK(C289),$V$7,C289)</f>
        <v>750000</v>
      </c>
      <c r="O289">
        <f>IF(ISBLANK(I289),$V$16,I289)</f>
        <v>28</v>
      </c>
      <c r="P289" t="str">
        <f>IF(ISBLANK(D289),$U$42,D289)</f>
        <v>ASALARIADO</v>
      </c>
      <c r="Q289" s="7" t="str">
        <f t="shared" si="19"/>
        <v>26-35</v>
      </c>
      <c r="R289" s="7" t="str">
        <f t="shared" si="20"/>
        <v>4</v>
      </c>
    </row>
    <row r="290" spans="1:18" x14ac:dyDescent="0.3">
      <c r="A290">
        <v>289</v>
      </c>
      <c r="B290" t="s">
        <v>8</v>
      </c>
      <c r="C290">
        <v>336364.94</v>
      </c>
      <c r="D290" t="s">
        <v>9</v>
      </c>
      <c r="E290" t="s">
        <v>15</v>
      </c>
      <c r="F290" t="s">
        <v>11</v>
      </c>
      <c r="G290" t="s">
        <v>12</v>
      </c>
      <c r="H290" t="s">
        <v>12</v>
      </c>
      <c r="I290">
        <v>24</v>
      </c>
      <c r="J290">
        <f>(C290-$V$7)/$V$8</f>
        <v>-0.39605491454052122</v>
      </c>
      <c r="K290" t="str">
        <f t="shared" si="17"/>
        <v>NO</v>
      </c>
      <c r="L290">
        <f>(I290-$V$16)/$V$17</f>
        <v>-1.263746124603184</v>
      </c>
      <c r="M290" t="str">
        <f t="shared" si="18"/>
        <v>NO</v>
      </c>
      <c r="N290">
        <f>IF(ISBLANK(C290),$V$7,C290)</f>
        <v>336364.94</v>
      </c>
      <c r="O290">
        <f>IF(ISBLANK(I290),$V$16,I290)</f>
        <v>24</v>
      </c>
      <c r="P290" t="str">
        <f>IF(ISBLANK(D290),$U$42,D290)</f>
        <v>ASALARIADO</v>
      </c>
      <c r="Q290" s="7" t="str">
        <f t="shared" si="19"/>
        <v>18-25</v>
      </c>
      <c r="R290" s="7" t="str">
        <f t="shared" si="20"/>
        <v>2</v>
      </c>
    </row>
    <row r="291" spans="1:18" x14ac:dyDescent="0.3">
      <c r="A291">
        <v>290</v>
      </c>
      <c r="B291" t="s">
        <v>8</v>
      </c>
      <c r="C291">
        <v>351055</v>
      </c>
      <c r="D291" t="s">
        <v>17</v>
      </c>
      <c r="E291" t="s">
        <v>15</v>
      </c>
      <c r="F291" t="s">
        <v>11</v>
      </c>
      <c r="G291" t="s">
        <v>12</v>
      </c>
      <c r="H291" t="s">
        <v>11</v>
      </c>
      <c r="I291">
        <v>51</v>
      </c>
      <c r="J291">
        <f>(C291-$V$7)/$V$8</f>
        <v>-0.37793964166365368</v>
      </c>
      <c r="K291" t="str">
        <f t="shared" si="17"/>
        <v>NO</v>
      </c>
      <c r="L291">
        <f>(I291-$V$16)/$V$17</f>
        <v>0.64178778747952869</v>
      </c>
      <c r="M291" t="str">
        <f t="shared" si="18"/>
        <v>NO</v>
      </c>
      <c r="N291">
        <f>IF(ISBLANK(C291),$V$7,C291)</f>
        <v>351055</v>
      </c>
      <c r="O291">
        <f>IF(ISBLANK(I291),$V$16,I291)</f>
        <v>51</v>
      </c>
      <c r="P291" t="str">
        <f>IF(ISBLANK(D291),$U$42,D291)</f>
        <v>TRABAJADOR INDEPENDIENTE</v>
      </c>
      <c r="Q291" s="7" t="str">
        <f t="shared" si="19"/>
        <v>46-55</v>
      </c>
      <c r="R291" s="7" t="str">
        <f t="shared" si="20"/>
        <v>2</v>
      </c>
    </row>
    <row r="292" spans="1:18" x14ac:dyDescent="0.3">
      <c r="A292">
        <v>291</v>
      </c>
      <c r="B292" t="s">
        <v>8</v>
      </c>
      <c r="C292">
        <v>345385</v>
      </c>
      <c r="D292" t="s">
        <v>9</v>
      </c>
      <c r="E292" t="s">
        <v>15</v>
      </c>
      <c r="F292" t="s">
        <v>11</v>
      </c>
      <c r="G292" t="s">
        <v>12</v>
      </c>
      <c r="H292" t="s">
        <v>12</v>
      </c>
      <c r="I292">
        <v>32</v>
      </c>
      <c r="J292">
        <f>(C292-$V$7)/$V$8</f>
        <v>-0.38493168915779863</v>
      </c>
      <c r="K292" t="str">
        <f t="shared" si="17"/>
        <v>NO</v>
      </c>
      <c r="L292">
        <f>(I292-$V$16)/$V$17</f>
        <v>-0.69914348398608395</v>
      </c>
      <c r="M292" t="str">
        <f t="shared" si="18"/>
        <v>NO</v>
      </c>
      <c r="N292">
        <f>IF(ISBLANK(C292),$V$7,C292)</f>
        <v>345385</v>
      </c>
      <c r="O292">
        <f>IF(ISBLANK(I292),$V$16,I292)</f>
        <v>32</v>
      </c>
      <c r="P292" t="str">
        <f>IF(ISBLANK(D292),$U$42,D292)</f>
        <v>ASALARIADO</v>
      </c>
      <c r="Q292" s="7" t="str">
        <f t="shared" si="19"/>
        <v>26-35</v>
      </c>
      <c r="R292" s="7" t="str">
        <f t="shared" si="20"/>
        <v>2</v>
      </c>
    </row>
    <row r="293" spans="1:18" x14ac:dyDescent="0.3">
      <c r="A293">
        <v>292</v>
      </c>
      <c r="B293" t="s">
        <v>8</v>
      </c>
      <c r="C293">
        <v>396805</v>
      </c>
      <c r="D293" t="s">
        <v>9</v>
      </c>
      <c r="E293" t="s">
        <v>15</v>
      </c>
      <c r="F293" t="s">
        <v>11</v>
      </c>
      <c r="G293" t="s">
        <v>12</v>
      </c>
      <c r="H293" t="s">
        <v>12</v>
      </c>
      <c r="I293">
        <v>40</v>
      </c>
      <c r="J293">
        <f>(C293-$V$7)/$V$8</f>
        <v>-0.32152232722676993</v>
      </c>
      <c r="K293" t="str">
        <f t="shared" si="17"/>
        <v>NO</v>
      </c>
      <c r="L293">
        <f>(I293-$V$16)/$V$17</f>
        <v>-0.13454084336898386</v>
      </c>
      <c r="M293" t="str">
        <f t="shared" si="18"/>
        <v>NO</v>
      </c>
      <c r="N293">
        <f>IF(ISBLANK(C293),$V$7,C293)</f>
        <v>396805</v>
      </c>
      <c r="O293">
        <f>IF(ISBLANK(I293),$V$16,I293)</f>
        <v>40</v>
      </c>
      <c r="P293" t="str">
        <f>IF(ISBLANK(D293),$U$42,D293)</f>
        <v>ASALARIADO</v>
      </c>
      <c r="Q293" s="7" t="str">
        <f t="shared" si="19"/>
        <v>36-45</v>
      </c>
      <c r="R293" s="7" t="str">
        <f t="shared" si="20"/>
        <v>2</v>
      </c>
    </row>
    <row r="294" spans="1:18" x14ac:dyDescent="0.3">
      <c r="A294">
        <v>293</v>
      </c>
      <c r="B294" t="s">
        <v>14</v>
      </c>
      <c r="C294">
        <v>297045</v>
      </c>
      <c r="D294" t="s">
        <v>17</v>
      </c>
      <c r="E294" t="s">
        <v>15</v>
      </c>
      <c r="F294" t="s">
        <v>11</v>
      </c>
      <c r="G294" t="s">
        <v>12</v>
      </c>
      <c r="H294" t="s">
        <v>11</v>
      </c>
      <c r="I294">
        <v>62</v>
      </c>
      <c r="J294">
        <f>(C294-$V$7)/$V$8</f>
        <v>-0.44454290183274864</v>
      </c>
      <c r="K294" t="str">
        <f t="shared" si="17"/>
        <v>NO</v>
      </c>
      <c r="L294">
        <f>(I294-$V$16)/$V$17</f>
        <v>1.4181164183280413</v>
      </c>
      <c r="M294" t="str">
        <f t="shared" si="18"/>
        <v>NO</v>
      </c>
      <c r="N294">
        <f>IF(ISBLANK(C294),$V$7,C294)</f>
        <v>297045</v>
      </c>
      <c r="O294">
        <f>IF(ISBLANK(I294),$V$16,I294)</f>
        <v>62</v>
      </c>
      <c r="P294" t="str">
        <f>IF(ISBLANK(D294),$U$42,D294)</f>
        <v>TRABAJADOR INDEPENDIENTE</v>
      </c>
      <c r="Q294" s="7" t="str">
        <f t="shared" si="19"/>
        <v>56+</v>
      </c>
      <c r="R294" s="7" t="str">
        <f t="shared" si="20"/>
        <v>1</v>
      </c>
    </row>
    <row r="295" spans="1:18" x14ac:dyDescent="0.3">
      <c r="A295">
        <v>294</v>
      </c>
      <c r="B295" t="s">
        <v>8</v>
      </c>
      <c r="C295">
        <v>1313852.97</v>
      </c>
      <c r="D295" t="s">
        <v>9</v>
      </c>
      <c r="E295" t="s">
        <v>15</v>
      </c>
      <c r="F295" t="s">
        <v>11</v>
      </c>
      <c r="G295" t="s">
        <v>12</v>
      </c>
      <c r="H295" t="s">
        <v>12</v>
      </c>
      <c r="I295">
        <v>52</v>
      </c>
      <c r="J295">
        <f>(C295-$V$7)/$V$8</f>
        <v>0.80934944713816936</v>
      </c>
      <c r="K295" t="str">
        <f t="shared" si="17"/>
        <v>NO</v>
      </c>
      <c r="L295">
        <f>(I295-$V$16)/$V$17</f>
        <v>0.71236311755666615</v>
      </c>
      <c r="M295" t="str">
        <f t="shared" si="18"/>
        <v>NO</v>
      </c>
      <c r="N295">
        <f>IF(ISBLANK(C295),$V$7,C295)</f>
        <v>1313852.97</v>
      </c>
      <c r="O295">
        <f>IF(ISBLANK(I295),$V$16,I295)</f>
        <v>52</v>
      </c>
      <c r="P295" t="str">
        <f>IF(ISBLANK(D295),$U$42,D295)</f>
        <v>ASALARIADO</v>
      </c>
      <c r="Q295" s="7" t="str">
        <f t="shared" si="19"/>
        <v>46-55</v>
      </c>
      <c r="R295" s="7" t="str">
        <f t="shared" si="20"/>
        <v>4</v>
      </c>
    </row>
    <row r="296" spans="1:18" x14ac:dyDescent="0.3">
      <c r="A296">
        <v>295</v>
      </c>
      <c r="B296" t="s">
        <v>8</v>
      </c>
      <c r="C296">
        <v>328192</v>
      </c>
      <c r="D296" t="s">
        <v>17</v>
      </c>
      <c r="E296" t="s">
        <v>15</v>
      </c>
      <c r="F296" t="s">
        <v>11</v>
      </c>
      <c r="G296" t="s">
        <v>11</v>
      </c>
      <c r="H296" t="s">
        <v>11</v>
      </c>
      <c r="I296">
        <v>32</v>
      </c>
      <c r="J296">
        <f>(C296-$V$7)/$V$8</f>
        <v>-0.406133500897981</v>
      </c>
      <c r="K296" t="str">
        <f t="shared" si="17"/>
        <v>NO</v>
      </c>
      <c r="L296">
        <f>(I296-$V$16)/$V$17</f>
        <v>-0.69914348398608395</v>
      </c>
      <c r="M296" t="str">
        <f t="shared" si="18"/>
        <v>NO</v>
      </c>
      <c r="N296">
        <f>IF(ISBLANK(C296),$V$7,C296)</f>
        <v>328192</v>
      </c>
      <c r="O296">
        <f>IF(ISBLANK(I296),$V$16,I296)</f>
        <v>32</v>
      </c>
      <c r="P296" t="str">
        <f>IF(ISBLANK(D296),$U$42,D296)</f>
        <v>TRABAJADOR INDEPENDIENTE</v>
      </c>
      <c r="Q296" s="7" t="str">
        <f t="shared" si="19"/>
        <v>26-35</v>
      </c>
      <c r="R296" s="7" t="str">
        <f t="shared" si="20"/>
        <v>2</v>
      </c>
    </row>
    <row r="297" spans="1:18" x14ac:dyDescent="0.3">
      <c r="A297">
        <v>296</v>
      </c>
      <c r="B297" t="s">
        <v>14</v>
      </c>
      <c r="C297">
        <v>478452</v>
      </c>
      <c r="D297" t="s">
        <v>17</v>
      </c>
      <c r="E297" t="s">
        <v>15</v>
      </c>
      <c r="F297" t="s">
        <v>11</v>
      </c>
      <c r="G297" t="s">
        <v>12</v>
      </c>
      <c r="H297" t="s">
        <v>11</v>
      </c>
      <c r="I297">
        <v>58</v>
      </c>
      <c r="J297">
        <f>(C297-$V$7)/$V$8</f>
        <v>-0.22083807647642564</v>
      </c>
      <c r="K297" t="str">
        <f t="shared" si="17"/>
        <v>NO</v>
      </c>
      <c r="L297">
        <f>(I297-$V$16)/$V$17</f>
        <v>1.1358150980194912</v>
      </c>
      <c r="M297" t="str">
        <f t="shared" si="18"/>
        <v>NO</v>
      </c>
      <c r="N297">
        <f>IF(ISBLANK(C297),$V$7,C297)</f>
        <v>478452</v>
      </c>
      <c r="O297">
        <f>IF(ISBLANK(I297),$V$16,I297)</f>
        <v>58</v>
      </c>
      <c r="P297" t="str">
        <f>IF(ISBLANK(D297),$U$42,D297)</f>
        <v>TRABAJADOR INDEPENDIENTE</v>
      </c>
      <c r="Q297" s="7" t="str">
        <f t="shared" si="19"/>
        <v>56+</v>
      </c>
      <c r="R297" s="7" t="str">
        <f t="shared" si="20"/>
        <v>3</v>
      </c>
    </row>
    <row r="298" spans="1:18" x14ac:dyDescent="0.3">
      <c r="A298">
        <v>297</v>
      </c>
      <c r="B298" t="s">
        <v>8</v>
      </c>
      <c r="C298">
        <v>299647</v>
      </c>
      <c r="D298" t="s">
        <v>17</v>
      </c>
      <c r="E298" t="s">
        <v>15</v>
      </c>
      <c r="F298" t="s">
        <v>11</v>
      </c>
      <c r="G298" t="s">
        <v>12</v>
      </c>
      <c r="H298" t="s">
        <v>11</v>
      </c>
      <c r="I298">
        <v>57</v>
      </c>
      <c r="J298">
        <f>(C298-$V$7)/$V$8</f>
        <v>-0.44133420561056785</v>
      </c>
      <c r="K298" t="str">
        <f t="shared" si="17"/>
        <v>NO</v>
      </c>
      <c r="L298">
        <f>(I298-$V$16)/$V$17</f>
        <v>1.0652397679423538</v>
      </c>
      <c r="M298" t="str">
        <f t="shared" si="18"/>
        <v>NO</v>
      </c>
      <c r="N298">
        <f>IF(ISBLANK(C298),$V$7,C298)</f>
        <v>299647</v>
      </c>
      <c r="O298">
        <f>IF(ISBLANK(I298),$V$16,I298)</f>
        <v>57</v>
      </c>
      <c r="P298" t="str">
        <f>IF(ISBLANK(D298),$U$42,D298)</f>
        <v>TRABAJADOR INDEPENDIENTE</v>
      </c>
      <c r="Q298" s="7" t="str">
        <f t="shared" si="19"/>
        <v>56+</v>
      </c>
      <c r="R298" s="7" t="str">
        <f t="shared" si="20"/>
        <v>1</v>
      </c>
    </row>
    <row r="299" spans="1:18" x14ac:dyDescent="0.3">
      <c r="A299">
        <v>298</v>
      </c>
      <c r="B299" t="s">
        <v>8</v>
      </c>
      <c r="C299">
        <v>263360.19</v>
      </c>
      <c r="D299" t="s">
        <v>9</v>
      </c>
      <c r="E299" t="s">
        <v>15</v>
      </c>
      <c r="F299" t="s">
        <v>11</v>
      </c>
      <c r="G299" t="s">
        <v>12</v>
      </c>
      <c r="H299" t="s">
        <v>12</v>
      </c>
      <c r="I299">
        <v>24</v>
      </c>
      <c r="J299">
        <f>(C299-$V$7)/$V$8</f>
        <v>-0.48608184210633743</v>
      </c>
      <c r="K299" t="str">
        <f t="shared" si="17"/>
        <v>NO</v>
      </c>
      <c r="L299">
        <f>(I299-$V$16)/$V$17</f>
        <v>-1.263746124603184</v>
      </c>
      <c r="M299" t="str">
        <f t="shared" si="18"/>
        <v>NO</v>
      </c>
      <c r="N299">
        <f>IF(ISBLANK(C299),$V$7,C299)</f>
        <v>263360.19</v>
      </c>
      <c r="O299">
        <f>IF(ISBLANK(I299),$V$16,I299)</f>
        <v>24</v>
      </c>
      <c r="P299" t="str">
        <f>IF(ISBLANK(D299),$U$42,D299)</f>
        <v>ASALARIADO</v>
      </c>
      <c r="Q299" s="7" t="str">
        <f t="shared" si="19"/>
        <v>18-25</v>
      </c>
      <c r="R299" s="7" t="str">
        <f t="shared" si="20"/>
        <v>1</v>
      </c>
    </row>
    <row r="300" spans="1:18" x14ac:dyDescent="0.3">
      <c r="A300">
        <v>299</v>
      </c>
      <c r="B300" t="s">
        <v>14</v>
      </c>
      <c r="C300">
        <v>2312395</v>
      </c>
      <c r="D300" t="s">
        <v>9</v>
      </c>
      <c r="E300" t="s">
        <v>10</v>
      </c>
      <c r="F300" t="s">
        <v>11</v>
      </c>
      <c r="G300" t="s">
        <v>12</v>
      </c>
      <c r="H300" t="s">
        <v>12</v>
      </c>
      <c r="I300">
        <v>61</v>
      </c>
      <c r="J300">
        <f>(C300-$V$7)/$V$8</f>
        <v>2.0407168719459126</v>
      </c>
      <c r="K300" t="str">
        <f t="shared" si="17"/>
        <v>ATIPICO</v>
      </c>
      <c r="L300">
        <f>(I300-$V$16)/$V$17</f>
        <v>1.3475410882509038</v>
      </c>
      <c r="M300" t="str">
        <f t="shared" si="18"/>
        <v>NO</v>
      </c>
      <c r="N300">
        <f>IF(ISBLANK(C300),$V$7,C300)</f>
        <v>2312395</v>
      </c>
      <c r="O300">
        <f>IF(ISBLANK(I300),$V$16,I300)</f>
        <v>61</v>
      </c>
      <c r="P300" t="str">
        <f>IF(ISBLANK(D300),$U$42,D300)</f>
        <v>ASALARIADO</v>
      </c>
      <c r="Q300" s="7" t="str">
        <f t="shared" si="19"/>
        <v>56+</v>
      </c>
      <c r="R300" s="7" t="str">
        <f t="shared" si="20"/>
        <v>4</v>
      </c>
    </row>
    <row r="301" spans="1:18" x14ac:dyDescent="0.3">
      <c r="A301">
        <v>300</v>
      </c>
      <c r="B301" t="s">
        <v>8</v>
      </c>
      <c r="C301">
        <v>300000</v>
      </c>
      <c r="D301" t="s">
        <v>9</v>
      </c>
      <c r="E301" t="s">
        <v>15</v>
      </c>
      <c r="F301" t="s">
        <v>11</v>
      </c>
      <c r="G301" t="s">
        <v>12</v>
      </c>
      <c r="H301" t="s">
        <v>12</v>
      </c>
      <c r="I301">
        <v>26</v>
      </c>
      <c r="J301">
        <f>(C301-$V$7)/$V$8</f>
        <v>-0.44089889824453027</v>
      </c>
      <c r="K301" t="str">
        <f t="shared" si="17"/>
        <v>NO</v>
      </c>
      <c r="L301">
        <f>(I301-$V$16)/$V$17</f>
        <v>-1.1225954644489089</v>
      </c>
      <c r="M301" t="str">
        <f t="shared" si="18"/>
        <v>NO</v>
      </c>
      <c r="N301">
        <f>IF(ISBLANK(C301),$V$7,C301)</f>
        <v>300000</v>
      </c>
      <c r="O301">
        <f>IF(ISBLANK(I301),$V$16,I301)</f>
        <v>26</v>
      </c>
      <c r="P301" t="str">
        <f>IF(ISBLANK(D301),$U$42,D301)</f>
        <v>ASALARIADO</v>
      </c>
      <c r="Q301" s="7" t="str">
        <f t="shared" si="19"/>
        <v>26-35</v>
      </c>
      <c r="R301" s="7" t="str">
        <f t="shared" si="20"/>
        <v>2</v>
      </c>
    </row>
    <row r="302" spans="1:18" x14ac:dyDescent="0.3">
      <c r="A302">
        <v>301</v>
      </c>
      <c r="B302" t="s">
        <v>8</v>
      </c>
      <c r="C302">
        <v>1819599</v>
      </c>
      <c r="D302" t="s">
        <v>13</v>
      </c>
      <c r="E302" t="s">
        <v>10</v>
      </c>
      <c r="F302" t="s">
        <v>11</v>
      </c>
      <c r="G302" t="s">
        <v>12</v>
      </c>
      <c r="H302" t="s">
        <v>12</v>
      </c>
      <c r="I302">
        <v>80</v>
      </c>
      <c r="J302">
        <f>(C302-$V$7)/$V$8</f>
        <v>1.4330179236346865</v>
      </c>
      <c r="K302" t="str">
        <f t="shared" si="17"/>
        <v>NO</v>
      </c>
      <c r="L302">
        <f>(I302-$V$16)/$V$17</f>
        <v>2.6884723597165161</v>
      </c>
      <c r="M302" t="str">
        <f t="shared" si="18"/>
        <v>ATIPICO</v>
      </c>
      <c r="N302">
        <f>IF(ISBLANK(C302),$V$7,C302)</f>
        <v>1819599</v>
      </c>
      <c r="O302">
        <f>IF(ISBLANK(I302),$V$16,I302)</f>
        <v>80</v>
      </c>
      <c r="P302" t="str">
        <f>IF(ISBLANK(D302),$U$42,D302)</f>
        <v>PENSIONADOS EN SU PROPIO SISTEMA</v>
      </c>
      <c r="Q302" s="7" t="str">
        <f t="shared" si="19"/>
        <v>56+</v>
      </c>
      <c r="R302" s="7" t="str">
        <f t="shared" si="20"/>
        <v>4</v>
      </c>
    </row>
    <row r="303" spans="1:18" x14ac:dyDescent="0.3">
      <c r="A303">
        <v>302</v>
      </c>
      <c r="B303" t="s">
        <v>8</v>
      </c>
      <c r="C303">
        <v>551500</v>
      </c>
      <c r="D303" t="s">
        <v>9</v>
      </c>
      <c r="E303" t="s">
        <v>15</v>
      </c>
      <c r="F303" t="s">
        <v>11</v>
      </c>
      <c r="G303" t="s">
        <v>12</v>
      </c>
      <c r="H303" t="s">
        <v>12</v>
      </c>
      <c r="I303">
        <v>34</v>
      </c>
      <c r="J303">
        <f>(C303-$V$7)/$V$8</f>
        <v>-0.13075781450952975</v>
      </c>
      <c r="K303" t="str">
        <f t="shared" si="17"/>
        <v>NO</v>
      </c>
      <c r="L303">
        <f>(I303-$V$16)/$V$17</f>
        <v>-0.55799282383180893</v>
      </c>
      <c r="M303" t="str">
        <f t="shared" si="18"/>
        <v>NO</v>
      </c>
      <c r="N303">
        <f>IF(ISBLANK(C303),$V$7,C303)</f>
        <v>551500</v>
      </c>
      <c r="O303">
        <f>IF(ISBLANK(I303),$V$16,I303)</f>
        <v>34</v>
      </c>
      <c r="P303" t="str">
        <f>IF(ISBLANK(D303),$U$42,D303)</f>
        <v>ASALARIADO</v>
      </c>
      <c r="Q303" s="7" t="str">
        <f t="shared" si="19"/>
        <v>26-35</v>
      </c>
      <c r="R303" s="7" t="str">
        <f t="shared" si="20"/>
        <v>3</v>
      </c>
    </row>
    <row r="304" spans="1:18" x14ac:dyDescent="0.3">
      <c r="A304">
        <v>303</v>
      </c>
      <c r="B304" t="s">
        <v>14</v>
      </c>
      <c r="C304">
        <v>338775.81</v>
      </c>
      <c r="D304" t="s">
        <v>9</v>
      </c>
      <c r="E304" t="s">
        <v>15</v>
      </c>
      <c r="F304" t="s">
        <v>11</v>
      </c>
      <c r="G304" t="s">
        <v>12</v>
      </c>
      <c r="H304" t="s">
        <v>12</v>
      </c>
      <c r="I304">
        <v>46</v>
      </c>
      <c r="J304">
        <f>(C304-$V$7)/$V$8</f>
        <v>-0.3930819132103256</v>
      </c>
      <c r="K304" t="str">
        <f t="shared" si="17"/>
        <v>NO</v>
      </c>
      <c r="L304">
        <f>(I304-$V$16)/$V$17</f>
        <v>0.28891113709384114</v>
      </c>
      <c r="M304" t="str">
        <f t="shared" si="18"/>
        <v>NO</v>
      </c>
      <c r="N304">
        <f>IF(ISBLANK(C304),$V$7,C304)</f>
        <v>338775.81</v>
      </c>
      <c r="O304">
        <f>IF(ISBLANK(I304),$V$16,I304)</f>
        <v>46</v>
      </c>
      <c r="P304" t="str">
        <f>IF(ISBLANK(D304),$U$42,D304)</f>
        <v>ASALARIADO</v>
      </c>
      <c r="Q304" s="7" t="str">
        <f t="shared" si="19"/>
        <v>46-55</v>
      </c>
      <c r="R304" s="7" t="str">
        <f t="shared" si="20"/>
        <v>2</v>
      </c>
    </row>
    <row r="305" spans="1:18" x14ac:dyDescent="0.3">
      <c r="A305">
        <v>304</v>
      </c>
      <c r="B305" t="s">
        <v>14</v>
      </c>
      <c r="C305">
        <v>278030</v>
      </c>
      <c r="D305" t="s">
        <v>18</v>
      </c>
      <c r="E305" t="s">
        <v>15</v>
      </c>
      <c r="F305" t="s">
        <v>11</v>
      </c>
      <c r="G305" t="s">
        <v>12</v>
      </c>
      <c r="H305" t="s">
        <v>12</v>
      </c>
      <c r="I305">
        <v>70</v>
      </c>
      <c r="J305">
        <f>(C305-$V$7)/$V$8</f>
        <v>-0.46799154082766331</v>
      </c>
      <c r="K305" t="str">
        <f t="shared" si="17"/>
        <v>NO</v>
      </c>
      <c r="L305">
        <f>(I305-$V$16)/$V$17</f>
        <v>1.9827190589451413</v>
      </c>
      <c r="M305" t="str">
        <f t="shared" si="18"/>
        <v>ATIPICO</v>
      </c>
      <c r="N305">
        <f>IF(ISBLANK(C305),$V$7,C305)</f>
        <v>278030</v>
      </c>
      <c r="O305">
        <f>IF(ISBLANK(I305),$V$16,I305)</f>
        <v>70</v>
      </c>
      <c r="P305" t="str">
        <f>IF(ISBLANK(D305),$U$42,D305)</f>
        <v>CONVENIOS ESPECIALES DE TRABAJADORES INDEPENDIENTES</v>
      </c>
      <c r="Q305" s="7" t="str">
        <f t="shared" si="19"/>
        <v>56+</v>
      </c>
      <c r="R305" s="7" t="str">
        <f t="shared" si="20"/>
        <v>1</v>
      </c>
    </row>
    <row r="306" spans="1:18" x14ac:dyDescent="0.3">
      <c r="A306">
        <v>305</v>
      </c>
      <c r="B306" t="s">
        <v>14</v>
      </c>
      <c r="C306">
        <v>1068785</v>
      </c>
      <c r="D306" t="s">
        <v>13</v>
      </c>
      <c r="E306" t="s">
        <v>10</v>
      </c>
      <c r="F306" t="s">
        <v>11</v>
      </c>
      <c r="G306" t="s">
        <v>12</v>
      </c>
      <c r="H306" t="s">
        <v>12</v>
      </c>
      <c r="I306">
        <v>63</v>
      </c>
      <c r="J306">
        <f>(C306-$V$7)/$V$8</f>
        <v>0.50714011988355068</v>
      </c>
      <c r="K306" t="str">
        <f t="shared" si="17"/>
        <v>NO</v>
      </c>
      <c r="L306">
        <f>(I306-$V$16)/$V$17</f>
        <v>1.4886917484051787</v>
      </c>
      <c r="M306" t="str">
        <f t="shared" si="18"/>
        <v>NO</v>
      </c>
      <c r="N306">
        <f>IF(ISBLANK(C306),$V$7,C306)</f>
        <v>1068785</v>
      </c>
      <c r="O306">
        <f>IF(ISBLANK(I306),$V$16,I306)</f>
        <v>63</v>
      </c>
      <c r="P306" t="str">
        <f>IF(ISBLANK(D306),$U$42,D306)</f>
        <v>PENSIONADOS EN SU PROPIO SISTEMA</v>
      </c>
      <c r="Q306" s="7" t="str">
        <f t="shared" si="19"/>
        <v>56+</v>
      </c>
      <c r="R306" s="7" t="str">
        <f t="shared" si="20"/>
        <v>4</v>
      </c>
    </row>
    <row r="307" spans="1:18" x14ac:dyDescent="0.3">
      <c r="A307">
        <v>306</v>
      </c>
      <c r="B307" t="s">
        <v>8</v>
      </c>
      <c r="C307">
        <v>2549958.42</v>
      </c>
      <c r="D307" t="s">
        <v>9</v>
      </c>
      <c r="E307" t="s">
        <v>15</v>
      </c>
      <c r="F307" t="s">
        <v>11</v>
      </c>
      <c r="G307" t="s">
        <v>12</v>
      </c>
      <c r="H307" t="s">
        <v>12</v>
      </c>
      <c r="I307">
        <v>41</v>
      </c>
      <c r="J307">
        <f>(C307-$V$7)/$V$8</f>
        <v>2.3336718482266008</v>
      </c>
      <c r="K307" t="str">
        <f t="shared" si="17"/>
        <v>ATIPICO</v>
      </c>
      <c r="L307">
        <f>(I307-$V$16)/$V$17</f>
        <v>-6.3965513291846368E-2</v>
      </c>
      <c r="M307" t="str">
        <f t="shared" si="18"/>
        <v>NO</v>
      </c>
      <c r="N307">
        <f>IF(ISBLANK(C307),$V$7,C307)</f>
        <v>2549958.42</v>
      </c>
      <c r="O307">
        <f>IF(ISBLANK(I307),$V$16,I307)</f>
        <v>41</v>
      </c>
      <c r="P307" t="str">
        <f>IF(ISBLANK(D307),$U$42,D307)</f>
        <v>ASALARIADO</v>
      </c>
      <c r="Q307" s="7" t="str">
        <f t="shared" si="19"/>
        <v>36-45</v>
      </c>
      <c r="R307" s="7" t="str">
        <f t="shared" si="20"/>
        <v>4</v>
      </c>
    </row>
    <row r="308" spans="1:18" x14ac:dyDescent="0.3">
      <c r="A308">
        <v>307</v>
      </c>
      <c r="B308" t="s">
        <v>8</v>
      </c>
      <c r="C308">
        <v>181084</v>
      </c>
      <c r="D308" t="s">
        <v>9</v>
      </c>
      <c r="E308" t="s">
        <v>15</v>
      </c>
      <c r="F308" t="s">
        <v>11</v>
      </c>
      <c r="G308" t="s">
        <v>12</v>
      </c>
      <c r="H308" t="s">
        <v>12</v>
      </c>
      <c r="I308">
        <v>55</v>
      </c>
      <c r="J308">
        <f>(C308-$V$7)/$V$8</f>
        <v>-0.58754198815877012</v>
      </c>
      <c r="K308" t="str">
        <f t="shared" si="17"/>
        <v>NO</v>
      </c>
      <c r="L308">
        <f>(I308-$V$16)/$V$17</f>
        <v>0.92408910778807873</v>
      </c>
      <c r="M308" t="str">
        <f t="shared" si="18"/>
        <v>NO</v>
      </c>
      <c r="N308">
        <f>IF(ISBLANK(C308),$V$7,C308)</f>
        <v>181084</v>
      </c>
      <c r="O308">
        <f>IF(ISBLANK(I308),$V$16,I308)</f>
        <v>55</v>
      </c>
      <c r="P308" t="str">
        <f>IF(ISBLANK(D308),$U$42,D308)</f>
        <v>ASALARIADO</v>
      </c>
      <c r="Q308" s="7" t="str">
        <f t="shared" si="19"/>
        <v>46-55</v>
      </c>
      <c r="R308" s="7" t="str">
        <f t="shared" si="20"/>
        <v>1</v>
      </c>
    </row>
    <row r="309" spans="1:18" x14ac:dyDescent="0.3">
      <c r="A309">
        <v>308</v>
      </c>
      <c r="B309" t="s">
        <v>8</v>
      </c>
      <c r="C309">
        <v>1059381.6000000001</v>
      </c>
      <c r="D309" t="s">
        <v>9</v>
      </c>
      <c r="E309" t="s">
        <v>15</v>
      </c>
      <c r="F309" t="s">
        <v>11</v>
      </c>
      <c r="G309" t="s">
        <v>12</v>
      </c>
      <c r="H309" t="s">
        <v>12</v>
      </c>
      <c r="I309">
        <v>28</v>
      </c>
      <c r="J309">
        <f>(C309-$V$7)/$V$8</f>
        <v>0.49554417289828756</v>
      </c>
      <c r="K309" t="str">
        <f t="shared" si="17"/>
        <v>NO</v>
      </c>
      <c r="L309">
        <f>(I309-$V$16)/$V$17</f>
        <v>-0.98144480429463388</v>
      </c>
      <c r="M309" t="str">
        <f t="shared" si="18"/>
        <v>NO</v>
      </c>
      <c r="N309">
        <f>IF(ISBLANK(C309),$V$7,C309)</f>
        <v>1059381.6000000001</v>
      </c>
      <c r="O309">
        <f>IF(ISBLANK(I309),$V$16,I309)</f>
        <v>28</v>
      </c>
      <c r="P309" t="str">
        <f>IF(ISBLANK(D309),$U$42,D309)</f>
        <v>ASALARIADO</v>
      </c>
      <c r="Q309" s="7" t="str">
        <f t="shared" si="19"/>
        <v>26-35</v>
      </c>
      <c r="R309" s="7" t="str">
        <f t="shared" si="20"/>
        <v>4</v>
      </c>
    </row>
    <row r="310" spans="1:18" x14ac:dyDescent="0.3">
      <c r="A310">
        <v>309</v>
      </c>
      <c r="B310" t="s">
        <v>8</v>
      </c>
      <c r="C310">
        <v>343178</v>
      </c>
      <c r="D310" t="s">
        <v>9</v>
      </c>
      <c r="E310" t="s">
        <v>15</v>
      </c>
      <c r="F310" t="s">
        <v>11</v>
      </c>
      <c r="G310" t="s">
        <v>12</v>
      </c>
      <c r="H310" t="s">
        <v>11</v>
      </c>
      <c r="I310">
        <v>32</v>
      </c>
      <c r="J310">
        <f>(C310-$V$7)/$V$8</f>
        <v>-0.38765328506954078</v>
      </c>
      <c r="K310" t="str">
        <f t="shared" si="17"/>
        <v>NO</v>
      </c>
      <c r="L310">
        <f>(I310-$V$16)/$V$17</f>
        <v>-0.69914348398608395</v>
      </c>
      <c r="M310" t="str">
        <f t="shared" si="18"/>
        <v>NO</v>
      </c>
      <c r="N310">
        <f>IF(ISBLANK(C310),$V$7,C310)</f>
        <v>343178</v>
      </c>
      <c r="O310">
        <f>IF(ISBLANK(I310),$V$16,I310)</f>
        <v>32</v>
      </c>
      <c r="P310" t="str">
        <f>IF(ISBLANK(D310),$U$42,D310)</f>
        <v>ASALARIADO</v>
      </c>
      <c r="Q310" s="7" t="str">
        <f t="shared" si="19"/>
        <v>26-35</v>
      </c>
      <c r="R310" s="7" t="str">
        <f t="shared" si="20"/>
        <v>2</v>
      </c>
    </row>
    <row r="311" spans="1:18" x14ac:dyDescent="0.3">
      <c r="A311">
        <v>310</v>
      </c>
      <c r="B311" t="s">
        <v>8</v>
      </c>
      <c r="C311">
        <v>606620</v>
      </c>
      <c r="D311" t="s">
        <v>9</v>
      </c>
      <c r="E311" t="s">
        <v>15</v>
      </c>
      <c r="F311" t="s">
        <v>11</v>
      </c>
      <c r="G311" t="s">
        <v>12</v>
      </c>
      <c r="H311" t="s">
        <v>12</v>
      </c>
      <c r="I311">
        <v>20</v>
      </c>
      <c r="J311">
        <f>(C311-$V$7)/$V$8</f>
        <v>-6.2785740809835011E-2</v>
      </c>
      <c r="K311" t="str">
        <f t="shared" si="17"/>
        <v>NO</v>
      </c>
      <c r="L311">
        <f>(I311-$V$16)/$V$17</f>
        <v>-1.5460474449117341</v>
      </c>
      <c r="M311" t="str">
        <f t="shared" si="18"/>
        <v>NO</v>
      </c>
      <c r="N311">
        <f>IF(ISBLANK(C311),$V$7,C311)</f>
        <v>606620</v>
      </c>
      <c r="O311">
        <f>IF(ISBLANK(I311),$V$16,I311)</f>
        <v>20</v>
      </c>
      <c r="P311" t="str">
        <f>IF(ISBLANK(D311),$U$42,D311)</f>
        <v>ASALARIADO</v>
      </c>
      <c r="Q311" s="7" t="str">
        <f t="shared" si="19"/>
        <v>18-25</v>
      </c>
      <c r="R311" s="7" t="str">
        <f t="shared" si="20"/>
        <v>3</v>
      </c>
    </row>
    <row r="312" spans="1:18" x14ac:dyDescent="0.3">
      <c r="A312">
        <v>311</v>
      </c>
      <c r="B312" t="s">
        <v>8</v>
      </c>
      <c r="C312">
        <v>320524.5</v>
      </c>
      <c r="D312" t="s">
        <v>9</v>
      </c>
      <c r="E312" t="s">
        <v>15</v>
      </c>
      <c r="F312" t="s">
        <v>11</v>
      </c>
      <c r="G312" t="s">
        <v>12</v>
      </c>
      <c r="H312" t="s">
        <v>12</v>
      </c>
      <c r="I312">
        <v>29</v>
      </c>
      <c r="J312">
        <f>(C312-$V$7)/$V$8</f>
        <v>-0.41558879616453415</v>
      </c>
      <c r="K312" t="str">
        <f t="shared" si="17"/>
        <v>NO</v>
      </c>
      <c r="L312">
        <f>(I312-$V$16)/$V$17</f>
        <v>-0.91086947421749642</v>
      </c>
      <c r="M312" t="str">
        <f t="shared" si="18"/>
        <v>NO</v>
      </c>
      <c r="N312">
        <f>IF(ISBLANK(C312),$V$7,C312)</f>
        <v>320524.5</v>
      </c>
      <c r="O312">
        <f>IF(ISBLANK(I312),$V$16,I312)</f>
        <v>29</v>
      </c>
      <c r="P312" t="str">
        <f>IF(ISBLANK(D312),$U$42,D312)</f>
        <v>ASALARIADO</v>
      </c>
      <c r="Q312" s="7" t="str">
        <f t="shared" si="19"/>
        <v>26-35</v>
      </c>
      <c r="R312" s="7" t="str">
        <f t="shared" si="20"/>
        <v>2</v>
      </c>
    </row>
    <row r="313" spans="1:18" x14ac:dyDescent="0.3">
      <c r="A313">
        <v>312</v>
      </c>
      <c r="B313" t="s">
        <v>14</v>
      </c>
      <c r="C313">
        <v>1171666.67</v>
      </c>
      <c r="D313" t="s">
        <v>9</v>
      </c>
      <c r="E313" t="s">
        <v>15</v>
      </c>
      <c r="F313" t="s">
        <v>11</v>
      </c>
      <c r="G313" t="s">
        <v>12</v>
      </c>
      <c r="H313" t="s">
        <v>12</v>
      </c>
      <c r="I313">
        <v>51</v>
      </c>
      <c r="J313">
        <f>(C313-$V$7)/$V$8</f>
        <v>0.63401022974544596</v>
      </c>
      <c r="K313" t="str">
        <f t="shared" si="17"/>
        <v>NO</v>
      </c>
      <c r="L313">
        <f>(I313-$V$16)/$V$17</f>
        <v>0.64178778747952869</v>
      </c>
      <c r="M313" t="str">
        <f t="shared" si="18"/>
        <v>NO</v>
      </c>
      <c r="N313">
        <f>IF(ISBLANK(C313),$V$7,C313)</f>
        <v>1171666.67</v>
      </c>
      <c r="O313">
        <f>IF(ISBLANK(I313),$V$16,I313)</f>
        <v>51</v>
      </c>
      <c r="P313" t="str">
        <f>IF(ISBLANK(D313),$U$42,D313)</f>
        <v>ASALARIADO</v>
      </c>
      <c r="Q313" s="7" t="str">
        <f t="shared" si="19"/>
        <v>46-55</v>
      </c>
      <c r="R313" s="7" t="str">
        <f t="shared" si="20"/>
        <v>4</v>
      </c>
    </row>
    <row r="314" spans="1:18" x14ac:dyDescent="0.3">
      <c r="A314">
        <v>313</v>
      </c>
      <c r="B314" t="s">
        <v>14</v>
      </c>
      <c r="C314">
        <v>113848</v>
      </c>
      <c r="D314" t="s">
        <v>9</v>
      </c>
      <c r="E314" t="s">
        <v>15</v>
      </c>
      <c r="F314" t="s">
        <v>11</v>
      </c>
      <c r="G314" t="s">
        <v>12</v>
      </c>
      <c r="H314" t="s">
        <v>12</v>
      </c>
      <c r="I314">
        <v>31</v>
      </c>
      <c r="J314">
        <f>(C314-$V$7)/$V$8</f>
        <v>-0.67045509315283169</v>
      </c>
      <c r="K314" t="str">
        <f t="shared" si="17"/>
        <v>NO</v>
      </c>
      <c r="L314">
        <f>(I314-$V$16)/$V$17</f>
        <v>-0.7697188140632214</v>
      </c>
      <c r="M314" t="str">
        <f t="shared" si="18"/>
        <v>NO</v>
      </c>
      <c r="N314">
        <f>IF(ISBLANK(C314),$V$7,C314)</f>
        <v>113848</v>
      </c>
      <c r="O314">
        <f>IF(ISBLANK(I314),$V$16,I314)</f>
        <v>31</v>
      </c>
      <c r="P314" t="str">
        <f>IF(ISBLANK(D314),$U$42,D314)</f>
        <v>ASALARIADO</v>
      </c>
      <c r="Q314" s="7" t="str">
        <f t="shared" si="19"/>
        <v>26-35</v>
      </c>
      <c r="R314" s="7" t="str">
        <f t="shared" si="20"/>
        <v>1</v>
      </c>
    </row>
    <row r="315" spans="1:18" x14ac:dyDescent="0.3">
      <c r="A315">
        <v>314</v>
      </c>
      <c r="B315" t="s">
        <v>8</v>
      </c>
      <c r="C315">
        <v>391476</v>
      </c>
      <c r="D315" t="s">
        <v>9</v>
      </c>
      <c r="E315" t="s">
        <v>10</v>
      </c>
      <c r="F315" t="s">
        <v>11</v>
      </c>
      <c r="G315" t="s">
        <v>12</v>
      </c>
      <c r="H315" t="s">
        <v>12</v>
      </c>
      <c r="I315">
        <v>60</v>
      </c>
      <c r="J315">
        <f>(C315-$V$7)/$V$8</f>
        <v>-0.32809386533899187</v>
      </c>
      <c r="K315" t="str">
        <f t="shared" si="17"/>
        <v>NO</v>
      </c>
      <c r="L315">
        <f>(I315-$V$16)/$V$17</f>
        <v>1.2769657581737661</v>
      </c>
      <c r="M315" t="str">
        <f t="shared" si="18"/>
        <v>NO</v>
      </c>
      <c r="N315">
        <f>IF(ISBLANK(C315),$V$7,C315)</f>
        <v>391476</v>
      </c>
      <c r="O315">
        <f>IF(ISBLANK(I315),$V$16,I315)</f>
        <v>60</v>
      </c>
      <c r="P315" t="str">
        <f>IF(ISBLANK(D315),$U$42,D315)</f>
        <v>ASALARIADO</v>
      </c>
      <c r="Q315" s="7" t="str">
        <f t="shared" si="19"/>
        <v>56+</v>
      </c>
      <c r="R315" s="7" t="str">
        <f t="shared" si="20"/>
        <v>2</v>
      </c>
    </row>
    <row r="316" spans="1:18" x14ac:dyDescent="0.3">
      <c r="A316">
        <v>315</v>
      </c>
      <c r="B316" t="s">
        <v>14</v>
      </c>
      <c r="C316">
        <v>558250</v>
      </c>
      <c r="D316" t="s">
        <v>9</v>
      </c>
      <c r="E316" t="s">
        <v>15</v>
      </c>
      <c r="F316" t="s">
        <v>11</v>
      </c>
      <c r="G316" t="s">
        <v>12</v>
      </c>
      <c r="H316" t="s">
        <v>12</v>
      </c>
      <c r="I316">
        <v>28</v>
      </c>
      <c r="J316">
        <f>(C316-$V$7)/$V$8</f>
        <v>-0.12243394844507148</v>
      </c>
      <c r="K316" t="str">
        <f t="shared" si="17"/>
        <v>NO</v>
      </c>
      <c r="L316">
        <f>(I316-$V$16)/$V$17</f>
        <v>-0.98144480429463388</v>
      </c>
      <c r="M316" t="str">
        <f t="shared" si="18"/>
        <v>NO</v>
      </c>
      <c r="N316">
        <f>IF(ISBLANK(C316),$V$7,C316)</f>
        <v>558250</v>
      </c>
      <c r="O316">
        <f>IF(ISBLANK(I316),$V$16,I316)</f>
        <v>28</v>
      </c>
      <c r="P316" t="str">
        <f>IF(ISBLANK(D316),$U$42,D316)</f>
        <v>ASALARIADO</v>
      </c>
      <c r="Q316" s="7" t="str">
        <f t="shared" si="19"/>
        <v>26-35</v>
      </c>
      <c r="R316" s="7" t="str">
        <f t="shared" si="20"/>
        <v>3</v>
      </c>
    </row>
    <row r="317" spans="1:18" x14ac:dyDescent="0.3">
      <c r="A317">
        <v>316</v>
      </c>
      <c r="B317" t="s">
        <v>8</v>
      </c>
      <c r="C317">
        <v>313164</v>
      </c>
      <c r="D317" t="s">
        <v>9</v>
      </c>
      <c r="E317" t="s">
        <v>15</v>
      </c>
      <c r="F317" t="s">
        <v>11</v>
      </c>
      <c r="G317" t="s">
        <v>12</v>
      </c>
      <c r="H317" t="s">
        <v>12</v>
      </c>
      <c r="I317">
        <v>56</v>
      </c>
      <c r="J317">
        <f>(C317-$V$7)/$V$8</f>
        <v>-0.42466550967082234</v>
      </c>
      <c r="K317" t="str">
        <f t="shared" si="17"/>
        <v>NO</v>
      </c>
      <c r="L317">
        <f>(I317-$V$16)/$V$17</f>
        <v>0.99466443786521619</v>
      </c>
      <c r="M317" t="str">
        <f t="shared" si="18"/>
        <v>NO</v>
      </c>
      <c r="N317">
        <f>IF(ISBLANK(C317),$V$7,C317)</f>
        <v>313164</v>
      </c>
      <c r="O317">
        <f>IF(ISBLANK(I317),$V$16,I317)</f>
        <v>56</v>
      </c>
      <c r="P317" t="str">
        <f>IF(ISBLANK(D317),$U$42,D317)</f>
        <v>ASALARIADO</v>
      </c>
      <c r="Q317" s="7" t="str">
        <f t="shared" si="19"/>
        <v>56+</v>
      </c>
      <c r="R317" s="7" t="str">
        <f t="shared" si="20"/>
        <v>2</v>
      </c>
    </row>
    <row r="318" spans="1:18" x14ac:dyDescent="0.3">
      <c r="A318">
        <v>317</v>
      </c>
      <c r="B318" t="s">
        <v>8</v>
      </c>
      <c r="C318">
        <v>433000</v>
      </c>
      <c r="D318" t="s">
        <v>9</v>
      </c>
      <c r="E318" t="s">
        <v>15</v>
      </c>
      <c r="F318" t="s">
        <v>11</v>
      </c>
      <c r="G318" t="s">
        <v>12</v>
      </c>
      <c r="H318" t="s">
        <v>12</v>
      </c>
      <c r="I318">
        <v>45</v>
      </c>
      <c r="J318">
        <f>(C318-$V$7)/$V$8</f>
        <v>-0.27688790764113036</v>
      </c>
      <c r="K318" t="str">
        <f t="shared" si="17"/>
        <v>NO</v>
      </c>
      <c r="L318">
        <f>(I318-$V$16)/$V$17</f>
        <v>0.21833580701670366</v>
      </c>
      <c r="M318" t="str">
        <f t="shared" si="18"/>
        <v>NO</v>
      </c>
      <c r="N318">
        <f>IF(ISBLANK(C318),$V$7,C318)</f>
        <v>433000</v>
      </c>
      <c r="O318">
        <f>IF(ISBLANK(I318),$V$16,I318)</f>
        <v>45</v>
      </c>
      <c r="P318" t="str">
        <f>IF(ISBLANK(D318),$U$42,D318)</f>
        <v>ASALARIADO</v>
      </c>
      <c r="Q318" s="7" t="str">
        <f t="shared" si="19"/>
        <v>36-45</v>
      </c>
      <c r="R318" s="7" t="str">
        <f t="shared" si="20"/>
        <v>3</v>
      </c>
    </row>
    <row r="319" spans="1:18" x14ac:dyDescent="0.3">
      <c r="A319">
        <v>318</v>
      </c>
      <c r="B319" t="s">
        <v>8</v>
      </c>
      <c r="C319">
        <v>124453.88</v>
      </c>
      <c r="D319" t="s">
        <v>9</v>
      </c>
      <c r="E319" t="s">
        <v>15</v>
      </c>
      <c r="F319" t="s">
        <v>11</v>
      </c>
      <c r="G319" t="s">
        <v>12</v>
      </c>
      <c r="H319" t="s">
        <v>12</v>
      </c>
      <c r="I319">
        <v>40</v>
      </c>
      <c r="J319">
        <f>(C319-$V$7)/$V$8</f>
        <v>-0.65737628950605886</v>
      </c>
      <c r="K319" t="str">
        <f t="shared" si="17"/>
        <v>NO</v>
      </c>
      <c r="L319">
        <f>(I319-$V$16)/$V$17</f>
        <v>-0.13454084336898386</v>
      </c>
      <c r="M319" t="str">
        <f t="shared" si="18"/>
        <v>NO</v>
      </c>
      <c r="N319">
        <f>IF(ISBLANK(C319),$V$7,C319)</f>
        <v>124453.88</v>
      </c>
      <c r="O319">
        <f>IF(ISBLANK(I319),$V$16,I319)</f>
        <v>40</v>
      </c>
      <c r="P319" t="str">
        <f>IF(ISBLANK(D319),$U$42,D319)</f>
        <v>ASALARIADO</v>
      </c>
      <c r="Q319" s="7" t="str">
        <f t="shared" si="19"/>
        <v>36-45</v>
      </c>
      <c r="R319" s="7" t="str">
        <f t="shared" si="20"/>
        <v>1</v>
      </c>
    </row>
    <row r="320" spans="1:18" x14ac:dyDescent="0.3">
      <c r="A320">
        <v>319</v>
      </c>
      <c r="B320" t="s">
        <v>14</v>
      </c>
      <c r="C320">
        <v>382136</v>
      </c>
      <c r="D320" t="s">
        <v>17</v>
      </c>
      <c r="E320" t="s">
        <v>15</v>
      </c>
      <c r="F320" t="s">
        <v>11</v>
      </c>
      <c r="G320" t="s">
        <v>12</v>
      </c>
      <c r="H320" t="s">
        <v>11</v>
      </c>
      <c r="I320">
        <v>42</v>
      </c>
      <c r="J320">
        <f>(C320-$V$7)/$V$8</f>
        <v>-0.33961162964151631</v>
      </c>
      <c r="K320" t="str">
        <f t="shared" si="17"/>
        <v>NO</v>
      </c>
      <c r="L320">
        <f>(I320-$V$16)/$V$17</f>
        <v>6.6098167852911317E-3</v>
      </c>
      <c r="M320" t="str">
        <f t="shared" si="18"/>
        <v>NO</v>
      </c>
      <c r="N320">
        <f>IF(ISBLANK(C320),$V$7,C320)</f>
        <v>382136</v>
      </c>
      <c r="O320">
        <f>IF(ISBLANK(I320),$V$16,I320)</f>
        <v>42</v>
      </c>
      <c r="P320" t="str">
        <f>IF(ISBLANK(D320),$U$42,D320)</f>
        <v>TRABAJADOR INDEPENDIENTE</v>
      </c>
      <c r="Q320" s="7" t="str">
        <f t="shared" si="19"/>
        <v>36-45</v>
      </c>
      <c r="R320" s="7" t="str">
        <f t="shared" si="20"/>
        <v>2</v>
      </c>
    </row>
    <row r="321" spans="1:18" x14ac:dyDescent="0.3">
      <c r="A321">
        <v>320</v>
      </c>
      <c r="B321" t="s">
        <v>8</v>
      </c>
      <c r="C321">
        <v>297046</v>
      </c>
      <c r="D321" t="s">
        <v>17</v>
      </c>
      <c r="E321" t="s">
        <v>15</v>
      </c>
      <c r="F321" t="s">
        <v>11</v>
      </c>
      <c r="G321" t="s">
        <v>12</v>
      </c>
      <c r="H321" t="s">
        <v>12</v>
      </c>
      <c r="I321">
        <v>50</v>
      </c>
      <c r="J321">
        <f>(C321-$V$7)/$V$8</f>
        <v>-0.44454166866740574</v>
      </c>
      <c r="K321" t="str">
        <f t="shared" si="17"/>
        <v>NO</v>
      </c>
      <c r="L321">
        <f>(I321-$V$16)/$V$17</f>
        <v>0.57121245740239113</v>
      </c>
      <c r="M321" t="str">
        <f t="shared" si="18"/>
        <v>NO</v>
      </c>
      <c r="N321">
        <f>IF(ISBLANK(C321),$V$7,C321)</f>
        <v>297046</v>
      </c>
      <c r="O321">
        <f>IF(ISBLANK(I321),$V$16,I321)</f>
        <v>50</v>
      </c>
      <c r="P321" t="str">
        <f>IF(ISBLANK(D321),$U$42,D321)</f>
        <v>TRABAJADOR INDEPENDIENTE</v>
      </c>
      <c r="Q321" s="7" t="str">
        <f t="shared" si="19"/>
        <v>46-55</v>
      </c>
      <c r="R321" s="7" t="str">
        <f t="shared" si="20"/>
        <v>1</v>
      </c>
    </row>
    <row r="322" spans="1:18" x14ac:dyDescent="0.3">
      <c r="A322">
        <v>321</v>
      </c>
      <c r="B322" t="s">
        <v>8</v>
      </c>
      <c r="C322">
        <v>401814.2</v>
      </c>
      <c r="D322" t="s">
        <v>9</v>
      </c>
      <c r="E322" t="s">
        <v>15</v>
      </c>
      <c r="F322" t="s">
        <v>11</v>
      </c>
      <c r="G322" t="s">
        <v>12</v>
      </c>
      <c r="H322" t="s">
        <v>12</v>
      </c>
      <c r="I322">
        <v>46</v>
      </c>
      <c r="J322">
        <f>(C322-$V$7)/$V$8</f>
        <v>-0.31534515539120184</v>
      </c>
      <c r="K322" t="str">
        <f t="shared" ref="K322:K385" si="21">IF(ABS(J322)&gt;1.96,"ATIPICO","NO")</f>
        <v>NO</v>
      </c>
      <c r="L322">
        <f>(I322-$V$16)/$V$17</f>
        <v>0.28891113709384114</v>
      </c>
      <c r="M322" t="str">
        <f t="shared" ref="M322:M385" si="22">IF(ABS(L322)&gt;1.96,"ATIPICO","NO")</f>
        <v>NO</v>
      </c>
      <c r="N322">
        <f>IF(ISBLANK(C322),$V$7,C322)</f>
        <v>401814.2</v>
      </c>
      <c r="O322">
        <f>IF(ISBLANK(I322),$V$16,I322)</f>
        <v>46</v>
      </c>
      <c r="P322" t="str">
        <f>IF(ISBLANK(D322),$U$42,D322)</f>
        <v>ASALARIADO</v>
      </c>
      <c r="Q322" s="7" t="str">
        <f t="shared" ref="Q322:Q385" si="23">IF(O322&lt;26,"18-25",IF(O322&lt;36,"26-35",
 IF(O322&lt;46,"36-45",IF(O322&lt;56,"46-55","56+"))))</f>
        <v>46-55</v>
      </c>
      <c r="R322" s="7" t="str">
        <f t="shared" ref="R322:R385" si="24">IF(N322&lt;300000,"1",
 IF(N322&lt;=408495,"2",
 IF(N322&lt;=700000,"3",
 "4")))</f>
        <v>2</v>
      </c>
    </row>
    <row r="323" spans="1:18" x14ac:dyDescent="0.3">
      <c r="A323">
        <v>322</v>
      </c>
      <c r="B323" t="s">
        <v>14</v>
      </c>
      <c r="C323">
        <v>1103954</v>
      </c>
      <c r="D323" t="s">
        <v>9</v>
      </c>
      <c r="E323" t="s">
        <v>10</v>
      </c>
      <c r="F323" t="s">
        <v>11</v>
      </c>
      <c r="G323" t="s">
        <v>12</v>
      </c>
      <c r="H323" t="s">
        <v>11</v>
      </c>
      <c r="I323">
        <v>60</v>
      </c>
      <c r="J323">
        <f>(C323-$V$7)/$V$8</f>
        <v>0.5505093118273926</v>
      </c>
      <c r="K323" t="str">
        <f t="shared" si="21"/>
        <v>NO</v>
      </c>
      <c r="L323">
        <f>(I323-$V$16)/$V$17</f>
        <v>1.2769657581737661</v>
      </c>
      <c r="M323" t="str">
        <f t="shared" si="22"/>
        <v>NO</v>
      </c>
      <c r="N323">
        <f>IF(ISBLANK(C323),$V$7,C323)</f>
        <v>1103954</v>
      </c>
      <c r="O323">
        <f>IF(ISBLANK(I323),$V$16,I323)</f>
        <v>60</v>
      </c>
      <c r="P323" t="str">
        <f>IF(ISBLANK(D323),$U$42,D323)</f>
        <v>ASALARIADO</v>
      </c>
      <c r="Q323" s="7" t="str">
        <f t="shared" si="23"/>
        <v>56+</v>
      </c>
      <c r="R323" s="7" t="str">
        <f t="shared" si="24"/>
        <v>4</v>
      </c>
    </row>
    <row r="324" spans="1:18" x14ac:dyDescent="0.3">
      <c r="A324">
        <v>323</v>
      </c>
      <c r="B324" t="s">
        <v>8</v>
      </c>
      <c r="C324">
        <v>207648</v>
      </c>
      <c r="D324" t="s">
        <v>9</v>
      </c>
      <c r="E324" t="s">
        <v>15</v>
      </c>
      <c r="F324" t="s">
        <v>11</v>
      </c>
      <c r="G324" t="s">
        <v>12</v>
      </c>
      <c r="H324" t="s">
        <v>12</v>
      </c>
      <c r="I324">
        <v>28</v>
      </c>
      <c r="J324">
        <f>(C324-$V$7)/$V$8</f>
        <v>-0.55478418399043394</v>
      </c>
      <c r="K324" t="str">
        <f t="shared" si="21"/>
        <v>NO</v>
      </c>
      <c r="L324">
        <f>(I324-$V$16)/$V$17</f>
        <v>-0.98144480429463388</v>
      </c>
      <c r="M324" t="str">
        <f t="shared" si="22"/>
        <v>NO</v>
      </c>
      <c r="N324">
        <f>IF(ISBLANK(C324),$V$7,C324)</f>
        <v>207648</v>
      </c>
      <c r="O324">
        <f>IF(ISBLANK(I324),$V$16,I324)</f>
        <v>28</v>
      </c>
      <c r="P324" t="str">
        <f>IF(ISBLANK(D324),$U$42,D324)</f>
        <v>ASALARIADO</v>
      </c>
      <c r="Q324" s="7" t="str">
        <f t="shared" si="23"/>
        <v>26-35</v>
      </c>
      <c r="R324" s="7" t="str">
        <f t="shared" si="24"/>
        <v>1</v>
      </c>
    </row>
    <row r="325" spans="1:18" x14ac:dyDescent="0.3">
      <c r="A325">
        <v>324</v>
      </c>
      <c r="B325" t="s">
        <v>8</v>
      </c>
      <c r="C325">
        <v>719752.5</v>
      </c>
      <c r="D325" t="s">
        <v>9</v>
      </c>
      <c r="E325" t="s">
        <v>10</v>
      </c>
      <c r="F325" t="s">
        <v>11</v>
      </c>
      <c r="G325" t="s">
        <v>12</v>
      </c>
      <c r="H325" t="s">
        <v>12</v>
      </c>
      <c r="I325">
        <v>39</v>
      </c>
      <c r="J325">
        <f>(C325-$V$7)/$V$8</f>
        <v>7.6725337343842709E-2</v>
      </c>
      <c r="K325" t="str">
        <f t="shared" si="21"/>
        <v>NO</v>
      </c>
      <c r="L325">
        <f>(I325-$V$16)/$V$17</f>
        <v>-0.20511617344612137</v>
      </c>
      <c r="M325" t="str">
        <f t="shared" si="22"/>
        <v>NO</v>
      </c>
      <c r="N325">
        <f>IF(ISBLANK(C325),$V$7,C325)</f>
        <v>719752.5</v>
      </c>
      <c r="O325">
        <f>IF(ISBLANK(I325),$V$16,I325)</f>
        <v>39</v>
      </c>
      <c r="P325" t="str">
        <f>IF(ISBLANK(D325),$U$42,D325)</f>
        <v>ASALARIADO</v>
      </c>
      <c r="Q325" s="7" t="str">
        <f t="shared" si="23"/>
        <v>36-45</v>
      </c>
      <c r="R325" s="7" t="str">
        <f t="shared" si="24"/>
        <v>4</v>
      </c>
    </row>
    <row r="326" spans="1:18" x14ac:dyDescent="0.3">
      <c r="A326">
        <v>325</v>
      </c>
      <c r="B326" t="s">
        <v>14</v>
      </c>
      <c r="C326">
        <v>140000</v>
      </c>
      <c r="D326" t="s">
        <v>9</v>
      </c>
      <c r="E326" t="s">
        <v>15</v>
      </c>
      <c r="F326" t="s">
        <v>11</v>
      </c>
      <c r="G326" t="s">
        <v>11</v>
      </c>
      <c r="H326" t="s">
        <v>11</v>
      </c>
      <c r="I326">
        <v>49</v>
      </c>
      <c r="J326">
        <f>(C326-$V$7)/$V$8</f>
        <v>-0.63820535310576321</v>
      </c>
      <c r="K326" t="str">
        <f t="shared" si="21"/>
        <v>NO</v>
      </c>
      <c r="L326">
        <f>(I326-$V$16)/$V$17</f>
        <v>0.50063712732525367</v>
      </c>
      <c r="M326" t="str">
        <f t="shared" si="22"/>
        <v>NO</v>
      </c>
      <c r="N326">
        <f>IF(ISBLANK(C326),$V$7,C326)</f>
        <v>140000</v>
      </c>
      <c r="O326">
        <f>IF(ISBLANK(I326),$V$16,I326)</f>
        <v>49</v>
      </c>
      <c r="P326" t="str">
        <f>IF(ISBLANK(D326),$U$42,D326)</f>
        <v>ASALARIADO</v>
      </c>
      <c r="Q326" s="7" t="str">
        <f t="shared" si="23"/>
        <v>46-55</v>
      </c>
      <c r="R326" s="7" t="str">
        <f t="shared" si="24"/>
        <v>1</v>
      </c>
    </row>
    <row r="327" spans="1:18" x14ac:dyDescent="0.3">
      <c r="A327">
        <v>326</v>
      </c>
      <c r="B327" t="s">
        <v>14</v>
      </c>
      <c r="C327">
        <v>1883093.97</v>
      </c>
      <c r="D327" t="s">
        <v>9</v>
      </c>
      <c r="E327" t="s">
        <v>15</v>
      </c>
      <c r="F327" t="s">
        <v>11</v>
      </c>
      <c r="G327" t="s">
        <v>12</v>
      </c>
      <c r="H327" t="s">
        <v>12</v>
      </c>
      <c r="I327">
        <v>34</v>
      </c>
      <c r="J327">
        <f>(C327-$V$7)/$V$8</f>
        <v>1.5113177200860637</v>
      </c>
      <c r="K327" t="str">
        <f t="shared" si="21"/>
        <v>NO</v>
      </c>
      <c r="L327">
        <f>(I327-$V$16)/$V$17</f>
        <v>-0.55799282383180893</v>
      </c>
      <c r="M327" t="str">
        <f t="shared" si="22"/>
        <v>NO</v>
      </c>
      <c r="N327">
        <f>IF(ISBLANK(C327),$V$7,C327)</f>
        <v>1883093.97</v>
      </c>
      <c r="O327">
        <f>IF(ISBLANK(I327),$V$16,I327)</f>
        <v>34</v>
      </c>
      <c r="P327" t="str">
        <f>IF(ISBLANK(D327),$U$42,D327)</f>
        <v>ASALARIADO</v>
      </c>
      <c r="Q327" s="7" t="str">
        <f t="shared" si="23"/>
        <v>26-35</v>
      </c>
      <c r="R327" s="7" t="str">
        <f t="shared" si="24"/>
        <v>4</v>
      </c>
    </row>
    <row r="328" spans="1:18" x14ac:dyDescent="0.3">
      <c r="A328">
        <v>327</v>
      </c>
      <c r="B328" t="s">
        <v>14</v>
      </c>
      <c r="C328">
        <v>1366089.12</v>
      </c>
      <c r="D328" t="s">
        <v>13</v>
      </c>
      <c r="E328" t="s">
        <v>10</v>
      </c>
      <c r="F328" t="s">
        <v>11</v>
      </c>
      <c r="G328" t="s">
        <v>11</v>
      </c>
      <c r="H328" t="s">
        <v>12</v>
      </c>
      <c r="I328">
        <v>73</v>
      </c>
      <c r="J328">
        <f>(C328-$V$7)/$V$8</f>
        <v>0.87376525696379193</v>
      </c>
      <c r="K328" t="str">
        <f t="shared" si="21"/>
        <v>NO</v>
      </c>
      <c r="L328">
        <f>(I328-$V$16)/$V$17</f>
        <v>2.1944450491765539</v>
      </c>
      <c r="M328" t="str">
        <f t="shared" si="22"/>
        <v>ATIPICO</v>
      </c>
      <c r="N328">
        <f>IF(ISBLANK(C328),$V$7,C328)</f>
        <v>1366089.12</v>
      </c>
      <c r="O328">
        <f>IF(ISBLANK(I328),$V$16,I328)</f>
        <v>73</v>
      </c>
      <c r="P328" t="str">
        <f>IF(ISBLANK(D328),$U$42,D328)</f>
        <v>PENSIONADOS EN SU PROPIO SISTEMA</v>
      </c>
      <c r="Q328" s="7" t="str">
        <f t="shared" si="23"/>
        <v>56+</v>
      </c>
      <c r="R328" s="7" t="str">
        <f t="shared" si="24"/>
        <v>4</v>
      </c>
    </row>
    <row r="329" spans="1:18" x14ac:dyDescent="0.3">
      <c r="A329">
        <v>328</v>
      </c>
      <c r="B329" t="s">
        <v>8</v>
      </c>
      <c r="C329">
        <v>298155</v>
      </c>
      <c r="D329" t="s">
        <v>17</v>
      </c>
      <c r="E329" t="s">
        <v>15</v>
      </c>
      <c r="F329" t="s">
        <v>11</v>
      </c>
      <c r="G329" t="s">
        <v>12</v>
      </c>
      <c r="H329" t="s">
        <v>11</v>
      </c>
      <c r="I329">
        <v>39</v>
      </c>
      <c r="J329">
        <f>(C329-$V$7)/$V$8</f>
        <v>-0.44317408830214883</v>
      </c>
      <c r="K329" t="str">
        <f t="shared" si="21"/>
        <v>NO</v>
      </c>
      <c r="L329">
        <f>(I329-$V$16)/$V$17</f>
        <v>-0.20511617344612137</v>
      </c>
      <c r="M329" t="str">
        <f t="shared" si="22"/>
        <v>NO</v>
      </c>
      <c r="N329">
        <f>IF(ISBLANK(C329),$V$7,C329)</f>
        <v>298155</v>
      </c>
      <c r="O329">
        <f>IF(ISBLANK(I329),$V$16,I329)</f>
        <v>39</v>
      </c>
      <c r="P329" t="str">
        <f>IF(ISBLANK(D329),$U$42,D329)</f>
        <v>TRABAJADOR INDEPENDIENTE</v>
      </c>
      <c r="Q329" s="7" t="str">
        <f t="shared" si="23"/>
        <v>36-45</v>
      </c>
      <c r="R329" s="7" t="str">
        <f t="shared" si="24"/>
        <v>1</v>
      </c>
    </row>
    <row r="330" spans="1:18" x14ac:dyDescent="0.3">
      <c r="A330">
        <v>329</v>
      </c>
      <c r="B330" t="s">
        <v>8</v>
      </c>
      <c r="C330">
        <v>499999</v>
      </c>
      <c r="D330" t="s">
        <v>9</v>
      </c>
      <c r="E330" t="s">
        <v>15</v>
      </c>
      <c r="F330" t="s">
        <v>11</v>
      </c>
      <c r="G330" t="s">
        <v>12</v>
      </c>
      <c r="H330" t="s">
        <v>12</v>
      </c>
      <c r="I330">
        <v>31</v>
      </c>
      <c r="J330">
        <f>(C330-$V$7)/$V$8</f>
        <v>-0.19426706283333198</v>
      </c>
      <c r="K330" t="str">
        <f t="shared" si="21"/>
        <v>NO</v>
      </c>
      <c r="L330">
        <f>(I330-$V$16)/$V$17</f>
        <v>-0.7697188140632214</v>
      </c>
      <c r="M330" t="str">
        <f t="shared" si="22"/>
        <v>NO</v>
      </c>
      <c r="N330">
        <f>IF(ISBLANK(C330),$V$7,C330)</f>
        <v>499999</v>
      </c>
      <c r="O330">
        <f>IF(ISBLANK(I330),$V$16,I330)</f>
        <v>31</v>
      </c>
      <c r="P330" t="str">
        <f>IF(ISBLANK(D330),$U$42,D330)</f>
        <v>ASALARIADO</v>
      </c>
      <c r="Q330" s="7" t="str">
        <f t="shared" si="23"/>
        <v>26-35</v>
      </c>
      <c r="R330" s="7" t="str">
        <f t="shared" si="24"/>
        <v>3</v>
      </c>
    </row>
    <row r="331" spans="1:18" x14ac:dyDescent="0.3">
      <c r="A331">
        <v>330</v>
      </c>
      <c r="B331" t="s">
        <v>8</v>
      </c>
      <c r="C331">
        <v>1340908</v>
      </c>
      <c r="D331" t="s">
        <v>9</v>
      </c>
      <c r="E331" t="s">
        <v>10</v>
      </c>
      <c r="F331" t="s">
        <v>11</v>
      </c>
      <c r="G331" t="s">
        <v>12</v>
      </c>
      <c r="H331" t="s">
        <v>12</v>
      </c>
      <c r="I331">
        <v>54</v>
      </c>
      <c r="J331">
        <f>(C331-$V$7)/$V$8</f>
        <v>0.84271277248482124</v>
      </c>
      <c r="K331" t="str">
        <f t="shared" si="21"/>
        <v>NO</v>
      </c>
      <c r="L331">
        <f>(I331-$V$16)/$V$17</f>
        <v>0.85351377771094117</v>
      </c>
      <c r="M331" t="str">
        <f t="shared" si="22"/>
        <v>NO</v>
      </c>
      <c r="N331">
        <f>IF(ISBLANK(C331),$V$7,C331)</f>
        <v>1340908</v>
      </c>
      <c r="O331">
        <f>IF(ISBLANK(I331),$V$16,I331)</f>
        <v>54</v>
      </c>
      <c r="P331" t="str">
        <f>IF(ISBLANK(D331),$U$42,D331)</f>
        <v>ASALARIADO</v>
      </c>
      <c r="Q331" s="7" t="str">
        <f t="shared" si="23"/>
        <v>46-55</v>
      </c>
      <c r="R331" s="7" t="str">
        <f t="shared" si="24"/>
        <v>4</v>
      </c>
    </row>
    <row r="332" spans="1:18" x14ac:dyDescent="0.3">
      <c r="A332">
        <v>331</v>
      </c>
      <c r="B332" t="s">
        <v>8</v>
      </c>
      <c r="C332">
        <v>300000</v>
      </c>
      <c r="D332" t="s">
        <v>9</v>
      </c>
      <c r="E332" t="s">
        <v>15</v>
      </c>
      <c r="F332" t="s">
        <v>11</v>
      </c>
      <c r="G332" t="s">
        <v>11</v>
      </c>
      <c r="H332" t="s">
        <v>12</v>
      </c>
      <c r="I332">
        <v>28</v>
      </c>
      <c r="J332">
        <f>(C332-$V$7)/$V$8</f>
        <v>-0.44089889824453027</v>
      </c>
      <c r="K332" t="str">
        <f t="shared" si="21"/>
        <v>NO</v>
      </c>
      <c r="L332">
        <f>(I332-$V$16)/$V$17</f>
        <v>-0.98144480429463388</v>
      </c>
      <c r="M332" t="str">
        <f t="shared" si="22"/>
        <v>NO</v>
      </c>
      <c r="N332">
        <f>IF(ISBLANK(C332),$V$7,C332)</f>
        <v>300000</v>
      </c>
      <c r="O332">
        <f>IF(ISBLANK(I332),$V$16,I332)</f>
        <v>28</v>
      </c>
      <c r="P332" t="str">
        <f>IF(ISBLANK(D332),$U$42,D332)</f>
        <v>ASALARIADO</v>
      </c>
      <c r="Q332" s="7" t="str">
        <f t="shared" si="23"/>
        <v>26-35</v>
      </c>
      <c r="R332" s="7" t="str">
        <f t="shared" si="24"/>
        <v>2</v>
      </c>
    </row>
    <row r="333" spans="1:18" x14ac:dyDescent="0.3">
      <c r="A333">
        <v>332</v>
      </c>
      <c r="B333" t="s">
        <v>14</v>
      </c>
      <c r="C333">
        <v>297046</v>
      </c>
      <c r="D333" t="s">
        <v>16</v>
      </c>
      <c r="E333" t="s">
        <v>15</v>
      </c>
      <c r="F333" t="s">
        <v>11</v>
      </c>
      <c r="G333" t="s">
        <v>11</v>
      </c>
      <c r="H333" t="s">
        <v>12</v>
      </c>
      <c r="I333">
        <v>27</v>
      </c>
      <c r="J333">
        <f>(C333-$V$7)/$V$8</f>
        <v>-0.44454166866740574</v>
      </c>
      <c r="K333" t="str">
        <f t="shared" si="21"/>
        <v>NO</v>
      </c>
      <c r="L333">
        <f>(I333-$V$16)/$V$17</f>
        <v>-1.0520201343717714</v>
      </c>
      <c r="M333" t="str">
        <f t="shared" si="22"/>
        <v>NO</v>
      </c>
      <c r="N333">
        <f>IF(ISBLANK(C333),$V$7,C333)</f>
        <v>297046</v>
      </c>
      <c r="O333">
        <f>IF(ISBLANK(I333),$V$16,I333)</f>
        <v>27</v>
      </c>
      <c r="P333" t="str">
        <f>IF(ISBLANK(D333),$U$42,D333)</f>
        <v>ASEGURADO VOLUNTARIO</v>
      </c>
      <c r="Q333" s="7" t="str">
        <f t="shared" si="23"/>
        <v>26-35</v>
      </c>
      <c r="R333" s="7" t="str">
        <f t="shared" si="24"/>
        <v>1</v>
      </c>
    </row>
    <row r="334" spans="1:18" x14ac:dyDescent="0.3">
      <c r="A334">
        <v>333</v>
      </c>
      <c r="B334" t="s">
        <v>8</v>
      </c>
      <c r="C334">
        <v>304232.90000000002</v>
      </c>
      <c r="D334" t="s">
        <v>9</v>
      </c>
      <c r="E334" t="s">
        <v>15</v>
      </c>
      <c r="F334" t="s">
        <v>11</v>
      </c>
      <c r="G334" t="s">
        <v>11</v>
      </c>
      <c r="H334" t="s">
        <v>12</v>
      </c>
      <c r="I334">
        <v>24</v>
      </c>
      <c r="J334">
        <f>(C334-$V$7)/$V$8</f>
        <v>-0.43567903266464203</v>
      </c>
      <c r="K334" t="str">
        <f t="shared" si="21"/>
        <v>NO</v>
      </c>
      <c r="L334">
        <f>(I334-$V$16)/$V$17</f>
        <v>-1.263746124603184</v>
      </c>
      <c r="M334" t="str">
        <f t="shared" si="22"/>
        <v>NO</v>
      </c>
      <c r="N334">
        <f>IF(ISBLANK(C334),$V$7,C334)</f>
        <v>304232.90000000002</v>
      </c>
      <c r="O334">
        <f>IF(ISBLANK(I334),$V$16,I334)</f>
        <v>24</v>
      </c>
      <c r="P334" t="str">
        <f>IF(ISBLANK(D334),$U$42,D334)</f>
        <v>ASALARIADO</v>
      </c>
      <c r="Q334" s="7" t="str">
        <f t="shared" si="23"/>
        <v>18-25</v>
      </c>
      <c r="R334" s="7" t="str">
        <f t="shared" si="24"/>
        <v>2</v>
      </c>
    </row>
    <row r="335" spans="1:18" x14ac:dyDescent="0.3">
      <c r="A335">
        <v>334</v>
      </c>
      <c r="B335" t="s">
        <v>8</v>
      </c>
      <c r="C335">
        <v>509509</v>
      </c>
      <c r="D335" t="s">
        <v>17</v>
      </c>
      <c r="E335" t="s">
        <v>15</v>
      </c>
      <c r="F335" t="s">
        <v>11</v>
      </c>
      <c r="G335" t="s">
        <v>12</v>
      </c>
      <c r="H335" t="s">
        <v>11</v>
      </c>
      <c r="I335">
        <v>35</v>
      </c>
      <c r="J335">
        <f>(C335-$V$7)/$V$8</f>
        <v>-0.18253966042251746</v>
      </c>
      <c r="K335" t="str">
        <f t="shared" si="21"/>
        <v>NO</v>
      </c>
      <c r="L335">
        <f>(I335-$V$16)/$V$17</f>
        <v>-0.48741749375467142</v>
      </c>
      <c r="M335" t="str">
        <f t="shared" si="22"/>
        <v>NO</v>
      </c>
      <c r="N335">
        <f>IF(ISBLANK(C335),$V$7,C335)</f>
        <v>509509</v>
      </c>
      <c r="O335">
        <f>IF(ISBLANK(I335),$V$16,I335)</f>
        <v>35</v>
      </c>
      <c r="P335" t="str">
        <f>IF(ISBLANK(D335),$U$42,D335)</f>
        <v>TRABAJADOR INDEPENDIENTE</v>
      </c>
      <c r="Q335" s="7" t="str">
        <f t="shared" si="23"/>
        <v>26-35</v>
      </c>
      <c r="R335" s="7" t="str">
        <f t="shared" si="24"/>
        <v>3</v>
      </c>
    </row>
    <row r="336" spans="1:18" x14ac:dyDescent="0.3">
      <c r="A336">
        <v>335</v>
      </c>
      <c r="B336" t="s">
        <v>8</v>
      </c>
      <c r="C336">
        <v>1202425</v>
      </c>
      <c r="D336" t="s">
        <v>9</v>
      </c>
      <c r="E336" t="s">
        <v>10</v>
      </c>
      <c r="F336" t="s">
        <v>11</v>
      </c>
      <c r="G336" t="s">
        <v>12</v>
      </c>
      <c r="H336" t="s">
        <v>12</v>
      </c>
      <c r="I336">
        <v>40</v>
      </c>
      <c r="J336">
        <f>(C336-$V$7)/$V$8</f>
        <v>0.67194033630639549</v>
      </c>
      <c r="K336" t="str">
        <f t="shared" si="21"/>
        <v>NO</v>
      </c>
      <c r="L336">
        <f>(I336-$V$16)/$V$17</f>
        <v>-0.13454084336898386</v>
      </c>
      <c r="M336" t="str">
        <f t="shared" si="22"/>
        <v>NO</v>
      </c>
      <c r="N336">
        <f>IF(ISBLANK(C336),$V$7,C336)</f>
        <v>1202425</v>
      </c>
      <c r="O336">
        <f>IF(ISBLANK(I336),$V$16,I336)</f>
        <v>40</v>
      </c>
      <c r="P336" t="str">
        <f>IF(ISBLANK(D336),$U$42,D336)</f>
        <v>ASALARIADO</v>
      </c>
      <c r="Q336" s="7" t="str">
        <f t="shared" si="23"/>
        <v>36-45</v>
      </c>
      <c r="R336" s="7" t="str">
        <f t="shared" si="24"/>
        <v>4</v>
      </c>
    </row>
    <row r="337" spans="1:18" x14ac:dyDescent="0.3">
      <c r="A337">
        <v>336</v>
      </c>
      <c r="B337" t="s">
        <v>8</v>
      </c>
      <c r="C337">
        <v>591445.27</v>
      </c>
      <c r="D337" t="s">
        <v>9</v>
      </c>
      <c r="E337" t="s">
        <v>15</v>
      </c>
      <c r="F337" t="s">
        <v>11</v>
      </c>
      <c r="G337" t="s">
        <v>12</v>
      </c>
      <c r="H337" t="s">
        <v>12</v>
      </c>
      <c r="I337">
        <v>30</v>
      </c>
      <c r="J337">
        <f>(C337-$V$7)/$V$8</f>
        <v>-8.1498691933437464E-2</v>
      </c>
      <c r="K337" t="str">
        <f t="shared" si="21"/>
        <v>NO</v>
      </c>
      <c r="L337">
        <f>(I337-$V$16)/$V$17</f>
        <v>-0.84029414414035897</v>
      </c>
      <c r="M337" t="str">
        <f t="shared" si="22"/>
        <v>NO</v>
      </c>
      <c r="N337">
        <f>IF(ISBLANK(C337),$V$7,C337)</f>
        <v>591445.27</v>
      </c>
      <c r="O337">
        <f>IF(ISBLANK(I337),$V$16,I337)</f>
        <v>30</v>
      </c>
      <c r="P337" t="str">
        <f>IF(ISBLANK(D337),$U$42,D337)</f>
        <v>ASALARIADO</v>
      </c>
      <c r="Q337" s="7" t="str">
        <f t="shared" si="23"/>
        <v>26-35</v>
      </c>
      <c r="R337" s="7" t="str">
        <f t="shared" si="24"/>
        <v>3</v>
      </c>
    </row>
    <row r="338" spans="1:18" x14ac:dyDescent="0.3">
      <c r="A338">
        <v>337</v>
      </c>
      <c r="B338" t="s">
        <v>14</v>
      </c>
      <c r="C338">
        <v>1953183.27</v>
      </c>
      <c r="D338" t="s">
        <v>9</v>
      </c>
      <c r="E338" t="s">
        <v>15</v>
      </c>
      <c r="F338" t="s">
        <v>11</v>
      </c>
      <c r="G338" t="s">
        <v>12</v>
      </c>
      <c r="H338" t="s">
        <v>12</v>
      </c>
      <c r="I338">
        <v>36</v>
      </c>
      <c r="J338">
        <f>(C338-$V$7)/$V$8</f>
        <v>1.5977494157529726</v>
      </c>
      <c r="K338" t="str">
        <f t="shared" si="21"/>
        <v>NO</v>
      </c>
      <c r="L338">
        <f>(I338-$V$16)/$V$17</f>
        <v>-0.41684216367753391</v>
      </c>
      <c r="M338" t="str">
        <f t="shared" si="22"/>
        <v>NO</v>
      </c>
      <c r="N338">
        <f>IF(ISBLANK(C338),$V$7,C338)</f>
        <v>1953183.27</v>
      </c>
      <c r="O338">
        <f>IF(ISBLANK(I338),$V$16,I338)</f>
        <v>36</v>
      </c>
      <c r="P338" t="str">
        <f>IF(ISBLANK(D338),$U$42,D338)</f>
        <v>ASALARIADO</v>
      </c>
      <c r="Q338" s="7" t="str">
        <f t="shared" si="23"/>
        <v>36-45</v>
      </c>
      <c r="R338" s="7" t="str">
        <f t="shared" si="24"/>
        <v>4</v>
      </c>
    </row>
    <row r="339" spans="1:18" x14ac:dyDescent="0.3">
      <c r="A339">
        <v>338</v>
      </c>
      <c r="B339" t="s">
        <v>14</v>
      </c>
      <c r="C339">
        <v>570798.64</v>
      </c>
      <c r="D339" t="s">
        <v>9</v>
      </c>
      <c r="E339" t="s">
        <v>15</v>
      </c>
      <c r="F339" t="s">
        <v>11</v>
      </c>
      <c r="G339" t="s">
        <v>12</v>
      </c>
      <c r="H339" t="s">
        <v>12</v>
      </c>
      <c r="I339">
        <v>26</v>
      </c>
      <c r="J339">
        <f>(C339-$V$7)/$V$8</f>
        <v>-0.10695940049675982</v>
      </c>
      <c r="K339" t="str">
        <f t="shared" si="21"/>
        <v>NO</v>
      </c>
      <c r="L339">
        <f>(I339-$V$16)/$V$17</f>
        <v>-1.1225954644489089</v>
      </c>
      <c r="M339" t="str">
        <f t="shared" si="22"/>
        <v>NO</v>
      </c>
      <c r="N339">
        <f>IF(ISBLANK(C339),$V$7,C339)</f>
        <v>570798.64</v>
      </c>
      <c r="O339">
        <f>IF(ISBLANK(I339),$V$16,I339)</f>
        <v>26</v>
      </c>
      <c r="P339" t="str">
        <f>IF(ISBLANK(D339),$U$42,D339)</f>
        <v>ASALARIADO</v>
      </c>
      <c r="Q339" s="7" t="str">
        <f t="shared" si="23"/>
        <v>26-35</v>
      </c>
      <c r="R339" s="7" t="str">
        <f t="shared" si="24"/>
        <v>3</v>
      </c>
    </row>
    <row r="340" spans="1:18" x14ac:dyDescent="0.3">
      <c r="A340">
        <v>339</v>
      </c>
      <c r="B340" t="s">
        <v>14</v>
      </c>
      <c r="C340">
        <v>539203</v>
      </c>
      <c r="D340" t="s">
        <v>9</v>
      </c>
      <c r="E340" t="s">
        <v>15</v>
      </c>
      <c r="F340" t="s">
        <v>11</v>
      </c>
      <c r="G340" t="s">
        <v>12</v>
      </c>
      <c r="H340" t="s">
        <v>12</v>
      </c>
      <c r="I340">
        <v>29</v>
      </c>
      <c r="J340">
        <f>(C340-$V$7)/$V$8</f>
        <v>-0.14592204873095838</v>
      </c>
      <c r="K340" t="str">
        <f t="shared" si="21"/>
        <v>NO</v>
      </c>
      <c r="L340">
        <f>(I340-$V$16)/$V$17</f>
        <v>-0.91086947421749642</v>
      </c>
      <c r="M340" t="str">
        <f t="shared" si="22"/>
        <v>NO</v>
      </c>
      <c r="N340">
        <f>IF(ISBLANK(C340),$V$7,C340)</f>
        <v>539203</v>
      </c>
      <c r="O340">
        <f>IF(ISBLANK(I340),$V$16,I340)</f>
        <v>29</v>
      </c>
      <c r="P340" t="str">
        <f>IF(ISBLANK(D340),$U$42,D340)</f>
        <v>ASALARIADO</v>
      </c>
      <c r="Q340" s="7" t="str">
        <f t="shared" si="23"/>
        <v>26-35</v>
      </c>
      <c r="R340" s="7" t="str">
        <f t="shared" si="24"/>
        <v>3</v>
      </c>
    </row>
    <row r="341" spans="1:18" x14ac:dyDescent="0.3">
      <c r="A341">
        <v>340</v>
      </c>
      <c r="B341" t="s">
        <v>14</v>
      </c>
      <c r="C341">
        <v>359544.27</v>
      </c>
      <c r="D341" t="s">
        <v>19</v>
      </c>
      <c r="E341" t="s">
        <v>15</v>
      </c>
      <c r="F341" t="s">
        <v>11</v>
      </c>
      <c r="G341" t="s">
        <v>11</v>
      </c>
      <c r="H341" t="s">
        <v>12</v>
      </c>
      <c r="I341">
        <v>32</v>
      </c>
      <c r="J341">
        <f>(C341-$V$7)/$V$8</f>
        <v>-0.36747096811327984</v>
      </c>
      <c r="K341" t="str">
        <f t="shared" si="21"/>
        <v>NO</v>
      </c>
      <c r="L341">
        <f>(I341-$V$16)/$V$17</f>
        <v>-0.69914348398608395</v>
      </c>
      <c r="M341" t="str">
        <f t="shared" si="22"/>
        <v>NO</v>
      </c>
      <c r="N341">
        <f>IF(ISBLANK(C341),$V$7,C341)</f>
        <v>359544.27</v>
      </c>
      <c r="O341">
        <f>IF(ISBLANK(I341),$V$16,I341)</f>
        <v>32</v>
      </c>
      <c r="P341" t="str">
        <f>IF(ISBLANK(D341),$U$42,D341)</f>
        <v>CONVENIOS ESPECIALES DE ASEGURADOS VOLUNTARIOS</v>
      </c>
      <c r="Q341" s="7" t="str">
        <f t="shared" si="23"/>
        <v>26-35</v>
      </c>
      <c r="R341" s="7" t="str">
        <f t="shared" si="24"/>
        <v>2</v>
      </c>
    </row>
    <row r="342" spans="1:18" x14ac:dyDescent="0.3">
      <c r="A342">
        <v>341</v>
      </c>
      <c r="B342" t="s">
        <v>14</v>
      </c>
      <c r="C342">
        <v>516446.5</v>
      </c>
      <c r="D342" t="s">
        <v>9</v>
      </c>
      <c r="E342" t="s">
        <v>10</v>
      </c>
      <c r="F342" t="s">
        <v>11</v>
      </c>
      <c r="G342" t="s">
        <v>12</v>
      </c>
      <c r="H342" t="s">
        <v>12</v>
      </c>
      <c r="I342">
        <v>33</v>
      </c>
      <c r="J342">
        <f>(C342-$V$7)/$V$8</f>
        <v>-0.17398457585626867</v>
      </c>
      <c r="K342" t="str">
        <f t="shared" si="21"/>
        <v>NO</v>
      </c>
      <c r="L342">
        <f>(I342-$V$16)/$V$17</f>
        <v>-0.62856815390894638</v>
      </c>
      <c r="M342" t="str">
        <f t="shared" si="22"/>
        <v>NO</v>
      </c>
      <c r="N342">
        <f>IF(ISBLANK(C342),$V$7,C342)</f>
        <v>516446.5</v>
      </c>
      <c r="O342">
        <f>IF(ISBLANK(I342),$V$16,I342)</f>
        <v>33</v>
      </c>
      <c r="P342" t="str">
        <f>IF(ISBLANK(D342),$U$42,D342)</f>
        <v>ASALARIADO</v>
      </c>
      <c r="Q342" s="7" t="str">
        <f t="shared" si="23"/>
        <v>26-35</v>
      </c>
      <c r="R342" s="7" t="str">
        <f t="shared" si="24"/>
        <v>3</v>
      </c>
    </row>
    <row r="343" spans="1:18" x14ac:dyDescent="0.3">
      <c r="A343">
        <v>342</v>
      </c>
      <c r="B343" t="s">
        <v>14</v>
      </c>
      <c r="C343">
        <v>378355</v>
      </c>
      <c r="D343" t="s">
        <v>9</v>
      </c>
      <c r="E343" t="s">
        <v>15</v>
      </c>
      <c r="F343" t="s">
        <v>11</v>
      </c>
      <c r="G343" t="s">
        <v>11</v>
      </c>
      <c r="H343" t="s">
        <v>12</v>
      </c>
      <c r="I343">
        <v>62</v>
      </c>
      <c r="J343">
        <f>(C343-$V$7)/$V$8</f>
        <v>-0.34427422780295586</v>
      </c>
      <c r="K343" t="str">
        <f t="shared" si="21"/>
        <v>NO</v>
      </c>
      <c r="L343">
        <f>(I343-$V$16)/$V$17</f>
        <v>1.4181164183280413</v>
      </c>
      <c r="M343" t="str">
        <f t="shared" si="22"/>
        <v>NO</v>
      </c>
      <c r="N343">
        <f>IF(ISBLANK(C343),$V$7,C343)</f>
        <v>378355</v>
      </c>
      <c r="O343">
        <f>IF(ISBLANK(I343),$V$16,I343)</f>
        <v>62</v>
      </c>
      <c r="P343" t="str">
        <f>IF(ISBLANK(D343),$U$42,D343)</f>
        <v>ASALARIADO</v>
      </c>
      <c r="Q343" s="7" t="str">
        <f t="shared" si="23"/>
        <v>56+</v>
      </c>
      <c r="R343" s="7" t="str">
        <f t="shared" si="24"/>
        <v>2</v>
      </c>
    </row>
    <row r="344" spans="1:18" x14ac:dyDescent="0.3">
      <c r="A344">
        <v>343</v>
      </c>
      <c r="B344" t="s">
        <v>8</v>
      </c>
      <c r="C344">
        <v>454558.2</v>
      </c>
      <c r="D344" t="s">
        <v>9</v>
      </c>
      <c r="E344" t="s">
        <v>10</v>
      </c>
      <c r="F344" t="s">
        <v>11</v>
      </c>
      <c r="G344" t="s">
        <v>12</v>
      </c>
      <c r="H344" t="s">
        <v>12</v>
      </c>
      <c r="I344">
        <v>34</v>
      </c>
      <c r="J344">
        <f>(C344-$V$7)/$V$8</f>
        <v>-0.25030308254619643</v>
      </c>
      <c r="K344" t="str">
        <f t="shared" si="21"/>
        <v>NO</v>
      </c>
      <c r="L344">
        <f>(I344-$V$16)/$V$17</f>
        <v>-0.55799282383180893</v>
      </c>
      <c r="M344" t="str">
        <f t="shared" si="22"/>
        <v>NO</v>
      </c>
      <c r="N344">
        <f>IF(ISBLANK(C344),$V$7,C344)</f>
        <v>454558.2</v>
      </c>
      <c r="O344">
        <f>IF(ISBLANK(I344),$V$16,I344)</f>
        <v>34</v>
      </c>
      <c r="P344" t="str">
        <f>IF(ISBLANK(D344),$U$42,D344)</f>
        <v>ASALARIADO</v>
      </c>
      <c r="Q344" s="7" t="str">
        <f t="shared" si="23"/>
        <v>26-35</v>
      </c>
      <c r="R344" s="7" t="str">
        <f t="shared" si="24"/>
        <v>3</v>
      </c>
    </row>
    <row r="345" spans="1:18" x14ac:dyDescent="0.3">
      <c r="A345">
        <v>344</v>
      </c>
      <c r="B345" t="s">
        <v>14</v>
      </c>
      <c r="C345">
        <v>403983</v>
      </c>
      <c r="D345" t="s">
        <v>17</v>
      </c>
      <c r="E345" t="s">
        <v>15</v>
      </c>
      <c r="F345" t="s">
        <v>11</v>
      </c>
      <c r="G345" t="s">
        <v>12</v>
      </c>
      <c r="H345" t="s">
        <v>11</v>
      </c>
      <c r="I345">
        <v>67</v>
      </c>
      <c r="J345">
        <f>(C345-$V$7)/$V$8</f>
        <v>-0.31267066639555785</v>
      </c>
      <c r="K345" t="str">
        <f t="shared" si="21"/>
        <v>NO</v>
      </c>
      <c r="L345">
        <f>(I345-$V$16)/$V$17</f>
        <v>1.7709930687137287</v>
      </c>
      <c r="M345" t="str">
        <f t="shared" si="22"/>
        <v>NO</v>
      </c>
      <c r="N345">
        <f>IF(ISBLANK(C345),$V$7,C345)</f>
        <v>403983</v>
      </c>
      <c r="O345">
        <f>IF(ISBLANK(I345),$V$16,I345)</f>
        <v>67</v>
      </c>
      <c r="P345" t="str">
        <f>IF(ISBLANK(D345),$U$42,D345)</f>
        <v>TRABAJADOR INDEPENDIENTE</v>
      </c>
      <c r="Q345" s="7" t="str">
        <f t="shared" si="23"/>
        <v>56+</v>
      </c>
      <c r="R345" s="7" t="str">
        <f t="shared" si="24"/>
        <v>2</v>
      </c>
    </row>
    <row r="346" spans="1:18" x14ac:dyDescent="0.3">
      <c r="A346">
        <v>345</v>
      </c>
      <c r="B346" t="s">
        <v>14</v>
      </c>
      <c r="C346">
        <v>1544187.5</v>
      </c>
      <c r="D346" t="s">
        <v>9</v>
      </c>
      <c r="E346" t="s">
        <v>15</v>
      </c>
      <c r="F346" t="s">
        <v>11</v>
      </c>
      <c r="G346" t="s">
        <v>11</v>
      </c>
      <c r="H346" t="s">
        <v>12</v>
      </c>
      <c r="I346">
        <v>28</v>
      </c>
      <c r="J346">
        <f>(C346-$V$7)/$V$8</f>
        <v>1.0933900068033462</v>
      </c>
      <c r="K346" t="str">
        <f t="shared" si="21"/>
        <v>NO</v>
      </c>
      <c r="L346">
        <f>(I346-$V$16)/$V$17</f>
        <v>-0.98144480429463388</v>
      </c>
      <c r="M346" t="str">
        <f t="shared" si="22"/>
        <v>NO</v>
      </c>
      <c r="N346">
        <f>IF(ISBLANK(C346),$V$7,C346)</f>
        <v>1544187.5</v>
      </c>
      <c r="O346">
        <f>IF(ISBLANK(I346),$V$16,I346)</f>
        <v>28</v>
      </c>
      <c r="P346" t="str">
        <f>IF(ISBLANK(D346),$U$42,D346)</f>
        <v>ASALARIADO</v>
      </c>
      <c r="Q346" s="7" t="str">
        <f t="shared" si="23"/>
        <v>26-35</v>
      </c>
      <c r="R346" s="7" t="str">
        <f t="shared" si="24"/>
        <v>4</v>
      </c>
    </row>
    <row r="347" spans="1:18" x14ac:dyDescent="0.3">
      <c r="A347">
        <v>346</v>
      </c>
      <c r="B347" t="s">
        <v>8</v>
      </c>
      <c r="C347">
        <v>328196</v>
      </c>
      <c r="D347" t="s">
        <v>17</v>
      </c>
      <c r="E347" t="s">
        <v>15</v>
      </c>
      <c r="F347" t="s">
        <v>11</v>
      </c>
      <c r="G347" t="s">
        <v>11</v>
      </c>
      <c r="H347" t="s">
        <v>11</v>
      </c>
      <c r="I347">
        <v>27</v>
      </c>
      <c r="J347">
        <f>(C347-$V$7)/$V$8</f>
        <v>-0.40612856823660948</v>
      </c>
      <c r="K347" t="str">
        <f t="shared" si="21"/>
        <v>NO</v>
      </c>
      <c r="L347">
        <f>(I347-$V$16)/$V$17</f>
        <v>-1.0520201343717714</v>
      </c>
      <c r="M347" t="str">
        <f t="shared" si="22"/>
        <v>NO</v>
      </c>
      <c r="N347">
        <f>IF(ISBLANK(C347),$V$7,C347)</f>
        <v>328196</v>
      </c>
      <c r="O347">
        <f>IF(ISBLANK(I347),$V$16,I347)</f>
        <v>27</v>
      </c>
      <c r="P347" t="str">
        <f>IF(ISBLANK(D347),$U$42,D347)</f>
        <v>TRABAJADOR INDEPENDIENTE</v>
      </c>
      <c r="Q347" s="7" t="str">
        <f t="shared" si="23"/>
        <v>26-35</v>
      </c>
      <c r="R347" s="7" t="str">
        <f t="shared" si="24"/>
        <v>2</v>
      </c>
    </row>
    <row r="348" spans="1:18" x14ac:dyDescent="0.3">
      <c r="A348">
        <v>347</v>
      </c>
      <c r="B348" t="s">
        <v>8</v>
      </c>
      <c r="C348">
        <v>574094.44999999995</v>
      </c>
      <c r="D348" t="s">
        <v>9</v>
      </c>
      <c r="E348" t="s">
        <v>15</v>
      </c>
      <c r="F348" t="s">
        <v>11</v>
      </c>
      <c r="G348" t="s">
        <v>12</v>
      </c>
      <c r="H348" t="s">
        <v>12</v>
      </c>
      <c r="I348">
        <v>57</v>
      </c>
      <c r="J348">
        <f>(C348-$V$7)/$V$8</f>
        <v>-0.10289512182803365</v>
      </c>
      <c r="K348" t="str">
        <f t="shared" si="21"/>
        <v>NO</v>
      </c>
      <c r="L348">
        <f>(I348-$V$16)/$V$17</f>
        <v>1.0652397679423538</v>
      </c>
      <c r="M348" t="str">
        <f t="shared" si="22"/>
        <v>NO</v>
      </c>
      <c r="N348">
        <f>IF(ISBLANK(C348),$V$7,C348)</f>
        <v>574094.44999999995</v>
      </c>
      <c r="O348">
        <f>IF(ISBLANK(I348),$V$16,I348)</f>
        <v>57</v>
      </c>
      <c r="P348" t="str">
        <f>IF(ISBLANK(D348),$U$42,D348)</f>
        <v>ASALARIADO</v>
      </c>
      <c r="Q348" s="7" t="str">
        <f t="shared" si="23"/>
        <v>56+</v>
      </c>
      <c r="R348" s="7" t="str">
        <f t="shared" si="24"/>
        <v>3</v>
      </c>
    </row>
    <row r="349" spans="1:18" x14ac:dyDescent="0.3">
      <c r="A349">
        <v>348</v>
      </c>
      <c r="B349" t="s">
        <v>14</v>
      </c>
      <c r="C349">
        <v>1320518.73</v>
      </c>
      <c r="D349" t="s">
        <v>9</v>
      </c>
      <c r="E349" t="s">
        <v>10</v>
      </c>
      <c r="F349" t="s">
        <v>11</v>
      </c>
      <c r="G349" t="s">
        <v>12</v>
      </c>
      <c r="H349" t="s">
        <v>12</v>
      </c>
      <c r="I349">
        <v>34</v>
      </c>
      <c r="J349">
        <f>(C349-$V$7)/$V$8</f>
        <v>0.81756943135414317</v>
      </c>
      <c r="K349" t="str">
        <f t="shared" si="21"/>
        <v>NO</v>
      </c>
      <c r="L349">
        <f>(I349-$V$16)/$V$17</f>
        <v>-0.55799282383180893</v>
      </c>
      <c r="M349" t="str">
        <f t="shared" si="22"/>
        <v>NO</v>
      </c>
      <c r="N349">
        <f>IF(ISBLANK(C349),$V$7,C349)</f>
        <v>1320518.73</v>
      </c>
      <c r="O349">
        <f>IF(ISBLANK(I349),$V$16,I349)</f>
        <v>34</v>
      </c>
      <c r="P349" t="str">
        <f>IF(ISBLANK(D349),$U$42,D349)</f>
        <v>ASALARIADO</v>
      </c>
      <c r="Q349" s="7" t="str">
        <f t="shared" si="23"/>
        <v>26-35</v>
      </c>
      <c r="R349" s="7" t="str">
        <f t="shared" si="24"/>
        <v>4</v>
      </c>
    </row>
    <row r="350" spans="1:18" x14ac:dyDescent="0.3">
      <c r="A350">
        <v>349</v>
      </c>
      <c r="B350" t="s">
        <v>8</v>
      </c>
      <c r="C350">
        <v>356455</v>
      </c>
      <c r="D350" t="s">
        <v>17</v>
      </c>
      <c r="E350" t="s">
        <v>15</v>
      </c>
      <c r="F350" t="s">
        <v>11</v>
      </c>
      <c r="G350" t="s">
        <v>12</v>
      </c>
      <c r="H350" t="s">
        <v>11</v>
      </c>
      <c r="I350">
        <v>40</v>
      </c>
      <c r="J350">
        <f>(C350-$V$7)/$V$8</f>
        <v>-0.37128054881208711</v>
      </c>
      <c r="K350" t="str">
        <f t="shared" si="21"/>
        <v>NO</v>
      </c>
      <c r="L350">
        <f>(I350-$V$16)/$V$17</f>
        <v>-0.13454084336898386</v>
      </c>
      <c r="M350" t="str">
        <f t="shared" si="22"/>
        <v>NO</v>
      </c>
      <c r="N350">
        <f>IF(ISBLANK(C350),$V$7,C350)</f>
        <v>356455</v>
      </c>
      <c r="O350">
        <f>IF(ISBLANK(I350),$V$16,I350)</f>
        <v>40</v>
      </c>
      <c r="P350" t="str">
        <f>IF(ISBLANK(D350),$U$42,D350)</f>
        <v>TRABAJADOR INDEPENDIENTE</v>
      </c>
      <c r="Q350" s="7" t="str">
        <f t="shared" si="23"/>
        <v>36-45</v>
      </c>
      <c r="R350" s="7" t="str">
        <f t="shared" si="24"/>
        <v>2</v>
      </c>
    </row>
    <row r="351" spans="1:18" x14ac:dyDescent="0.3">
      <c r="A351">
        <v>350</v>
      </c>
      <c r="B351" t="s">
        <v>8</v>
      </c>
      <c r="C351">
        <v>297046</v>
      </c>
      <c r="D351" t="s">
        <v>17</v>
      </c>
      <c r="E351" t="s">
        <v>15</v>
      </c>
      <c r="F351" t="s">
        <v>11</v>
      </c>
      <c r="G351" t="s">
        <v>12</v>
      </c>
      <c r="H351" t="s">
        <v>12</v>
      </c>
      <c r="I351">
        <v>42</v>
      </c>
      <c r="J351">
        <f>(C351-$V$7)/$V$8</f>
        <v>-0.44454166866740574</v>
      </c>
      <c r="K351" t="str">
        <f t="shared" si="21"/>
        <v>NO</v>
      </c>
      <c r="L351">
        <f>(I351-$V$16)/$V$17</f>
        <v>6.6098167852911317E-3</v>
      </c>
      <c r="M351" t="str">
        <f t="shared" si="22"/>
        <v>NO</v>
      </c>
      <c r="N351">
        <f>IF(ISBLANK(C351),$V$7,C351)</f>
        <v>297046</v>
      </c>
      <c r="O351">
        <f>IF(ISBLANK(I351),$V$16,I351)</f>
        <v>42</v>
      </c>
      <c r="P351" t="str">
        <f>IF(ISBLANK(D351),$U$42,D351)</f>
        <v>TRABAJADOR INDEPENDIENTE</v>
      </c>
      <c r="Q351" s="7" t="str">
        <f t="shared" si="23"/>
        <v>36-45</v>
      </c>
      <c r="R351" s="7" t="str">
        <f t="shared" si="24"/>
        <v>1</v>
      </c>
    </row>
    <row r="352" spans="1:18" x14ac:dyDescent="0.3">
      <c r="A352">
        <v>351</v>
      </c>
      <c r="B352" t="s">
        <v>8</v>
      </c>
      <c r="C352">
        <v>505686.39</v>
      </c>
      <c r="D352" t="s">
        <v>9</v>
      </c>
      <c r="E352" t="s">
        <v>15</v>
      </c>
      <c r="F352" t="s">
        <v>11</v>
      </c>
      <c r="G352" t="s">
        <v>12</v>
      </c>
      <c r="H352" t="s">
        <v>12</v>
      </c>
      <c r="I352">
        <v>22</v>
      </c>
      <c r="J352">
        <f>(C352-$V$7)/$V$8</f>
        <v>-0.18725357059387429</v>
      </c>
      <c r="K352" t="str">
        <f t="shared" si="21"/>
        <v>NO</v>
      </c>
      <c r="L352">
        <f>(I352-$V$16)/$V$17</f>
        <v>-1.4048967847574589</v>
      </c>
      <c r="M352" t="str">
        <f t="shared" si="22"/>
        <v>NO</v>
      </c>
      <c r="N352">
        <f>IF(ISBLANK(C352),$V$7,C352)</f>
        <v>505686.39</v>
      </c>
      <c r="O352">
        <f>IF(ISBLANK(I352),$V$16,I352)</f>
        <v>22</v>
      </c>
      <c r="P352" t="str">
        <f>IF(ISBLANK(D352),$U$42,D352)</f>
        <v>ASALARIADO</v>
      </c>
      <c r="Q352" s="7" t="str">
        <f t="shared" si="23"/>
        <v>18-25</v>
      </c>
      <c r="R352" s="7" t="str">
        <f t="shared" si="24"/>
        <v>3</v>
      </c>
    </row>
    <row r="353" spans="1:18" x14ac:dyDescent="0.3">
      <c r="A353">
        <v>352</v>
      </c>
      <c r="B353" t="s">
        <v>14</v>
      </c>
      <c r="C353">
        <v>511789.2</v>
      </c>
      <c r="D353" t="s">
        <v>9</v>
      </c>
      <c r="E353" t="s">
        <v>15</v>
      </c>
      <c r="F353" t="s">
        <v>11</v>
      </c>
      <c r="G353" t="s">
        <v>12</v>
      </c>
      <c r="H353" t="s">
        <v>12</v>
      </c>
      <c r="I353">
        <v>29</v>
      </c>
      <c r="J353">
        <f>(C353-$V$7)/$V$8</f>
        <v>-0.17972779680767628</v>
      </c>
      <c r="K353" t="str">
        <f t="shared" si="21"/>
        <v>NO</v>
      </c>
      <c r="L353">
        <f>(I353-$V$16)/$V$17</f>
        <v>-0.91086947421749642</v>
      </c>
      <c r="M353" t="str">
        <f t="shared" si="22"/>
        <v>NO</v>
      </c>
      <c r="N353">
        <f>IF(ISBLANK(C353),$V$7,C353)</f>
        <v>511789.2</v>
      </c>
      <c r="O353">
        <f>IF(ISBLANK(I353),$V$16,I353)</f>
        <v>29</v>
      </c>
      <c r="P353" t="str">
        <f>IF(ISBLANK(D353),$U$42,D353)</f>
        <v>ASALARIADO</v>
      </c>
      <c r="Q353" s="7" t="str">
        <f t="shared" si="23"/>
        <v>26-35</v>
      </c>
      <c r="R353" s="7" t="str">
        <f t="shared" si="24"/>
        <v>3</v>
      </c>
    </row>
    <row r="354" spans="1:18" x14ac:dyDescent="0.3">
      <c r="A354">
        <v>353</v>
      </c>
      <c r="B354" t="s">
        <v>14</v>
      </c>
      <c r="C354">
        <v>333094.01</v>
      </c>
      <c r="D354" t="s">
        <v>9</v>
      </c>
      <c r="E354" t="s">
        <v>15</v>
      </c>
      <c r="F354" t="s">
        <v>11</v>
      </c>
      <c r="G354" t="s">
        <v>12</v>
      </c>
      <c r="H354" t="s">
        <v>12</v>
      </c>
      <c r="I354">
        <v>32</v>
      </c>
      <c r="J354">
        <f>(C354-$V$7)/$V$8</f>
        <v>-0.40008851205551654</v>
      </c>
      <c r="K354" t="str">
        <f t="shared" si="21"/>
        <v>NO</v>
      </c>
      <c r="L354">
        <f>(I354-$V$16)/$V$17</f>
        <v>-0.69914348398608395</v>
      </c>
      <c r="M354" t="str">
        <f t="shared" si="22"/>
        <v>NO</v>
      </c>
      <c r="N354">
        <f>IF(ISBLANK(C354),$V$7,C354)</f>
        <v>333094.01</v>
      </c>
      <c r="O354">
        <f>IF(ISBLANK(I354),$V$16,I354)</f>
        <v>32</v>
      </c>
      <c r="P354" t="str">
        <f>IF(ISBLANK(D354),$U$42,D354)</f>
        <v>ASALARIADO</v>
      </c>
      <c r="Q354" s="7" t="str">
        <f t="shared" si="23"/>
        <v>26-35</v>
      </c>
      <c r="R354" s="7" t="str">
        <f t="shared" si="24"/>
        <v>2</v>
      </c>
    </row>
    <row r="355" spans="1:18" x14ac:dyDescent="0.3">
      <c r="A355">
        <v>354</v>
      </c>
      <c r="B355" t="s">
        <v>14</v>
      </c>
      <c r="C355">
        <v>419608</v>
      </c>
      <c r="D355" t="s">
        <v>17</v>
      </c>
      <c r="E355" t="s">
        <v>15</v>
      </c>
      <c r="F355" t="s">
        <v>11</v>
      </c>
      <c r="G355" t="s">
        <v>12</v>
      </c>
      <c r="H355" t="s">
        <v>12</v>
      </c>
      <c r="I355">
        <v>43</v>
      </c>
      <c r="J355">
        <f>(C355-$V$7)/$V$8</f>
        <v>-0.29340245791301556</v>
      </c>
      <c r="K355" t="str">
        <f t="shared" si="21"/>
        <v>NO</v>
      </c>
      <c r="L355">
        <f>(I355-$V$16)/$V$17</f>
        <v>7.7185146862428639E-2</v>
      </c>
      <c r="M355" t="str">
        <f t="shared" si="22"/>
        <v>NO</v>
      </c>
      <c r="N355">
        <f>IF(ISBLANK(C355),$V$7,C355)</f>
        <v>419608</v>
      </c>
      <c r="O355">
        <f>IF(ISBLANK(I355),$V$16,I355)</f>
        <v>43</v>
      </c>
      <c r="P355" t="str">
        <f>IF(ISBLANK(D355),$U$42,D355)</f>
        <v>TRABAJADOR INDEPENDIENTE</v>
      </c>
      <c r="Q355" s="7" t="str">
        <f t="shared" si="23"/>
        <v>36-45</v>
      </c>
      <c r="R355" s="7" t="str">
        <f t="shared" si="24"/>
        <v>3</v>
      </c>
    </row>
    <row r="356" spans="1:18" x14ac:dyDescent="0.3">
      <c r="A356">
        <v>355</v>
      </c>
      <c r="B356" t="s">
        <v>14</v>
      </c>
      <c r="C356">
        <v>297046</v>
      </c>
      <c r="D356" t="s">
        <v>17</v>
      </c>
      <c r="E356" t="s">
        <v>15</v>
      </c>
      <c r="F356" t="s">
        <v>11</v>
      </c>
      <c r="G356" t="s">
        <v>12</v>
      </c>
      <c r="H356" t="s">
        <v>11</v>
      </c>
      <c r="I356">
        <v>28</v>
      </c>
      <c r="J356">
        <f>(C356-$V$7)/$V$8</f>
        <v>-0.44454166866740574</v>
      </c>
      <c r="K356" t="str">
        <f t="shared" si="21"/>
        <v>NO</v>
      </c>
      <c r="L356">
        <f>(I356-$V$16)/$V$17</f>
        <v>-0.98144480429463388</v>
      </c>
      <c r="M356" t="str">
        <f t="shared" si="22"/>
        <v>NO</v>
      </c>
      <c r="N356">
        <f>IF(ISBLANK(C356),$V$7,C356)</f>
        <v>297046</v>
      </c>
      <c r="O356">
        <f>IF(ISBLANK(I356),$V$16,I356)</f>
        <v>28</v>
      </c>
      <c r="P356" t="str">
        <f>IF(ISBLANK(D356),$U$42,D356)</f>
        <v>TRABAJADOR INDEPENDIENTE</v>
      </c>
      <c r="Q356" s="7" t="str">
        <f t="shared" si="23"/>
        <v>26-35</v>
      </c>
      <c r="R356" s="7" t="str">
        <f t="shared" si="24"/>
        <v>1</v>
      </c>
    </row>
    <row r="357" spans="1:18" x14ac:dyDescent="0.3">
      <c r="A357">
        <v>356</v>
      </c>
      <c r="B357" t="s">
        <v>8</v>
      </c>
      <c r="C357">
        <v>297046</v>
      </c>
      <c r="D357" t="s">
        <v>17</v>
      </c>
      <c r="E357" t="s">
        <v>15</v>
      </c>
      <c r="F357" t="s">
        <v>11</v>
      </c>
      <c r="G357" t="s">
        <v>12</v>
      </c>
      <c r="H357" t="s">
        <v>11</v>
      </c>
      <c r="I357">
        <v>39</v>
      </c>
      <c r="J357">
        <f>(C357-$V$7)/$V$8</f>
        <v>-0.44454166866740574</v>
      </c>
      <c r="K357" t="str">
        <f t="shared" si="21"/>
        <v>NO</v>
      </c>
      <c r="L357">
        <f>(I357-$V$16)/$V$17</f>
        <v>-0.20511617344612137</v>
      </c>
      <c r="M357" t="str">
        <f t="shared" si="22"/>
        <v>NO</v>
      </c>
      <c r="N357">
        <f>IF(ISBLANK(C357),$V$7,C357)</f>
        <v>297046</v>
      </c>
      <c r="O357">
        <f>IF(ISBLANK(I357),$V$16,I357)</f>
        <v>39</v>
      </c>
      <c r="P357" t="str">
        <f>IF(ISBLANK(D357),$U$42,D357)</f>
        <v>TRABAJADOR INDEPENDIENTE</v>
      </c>
      <c r="Q357" s="7" t="str">
        <f t="shared" si="23"/>
        <v>36-45</v>
      </c>
      <c r="R357" s="7" t="str">
        <f t="shared" si="24"/>
        <v>1</v>
      </c>
    </row>
    <row r="358" spans="1:18" x14ac:dyDescent="0.3">
      <c r="A358">
        <v>357</v>
      </c>
      <c r="B358" t="s">
        <v>8</v>
      </c>
      <c r="C358">
        <v>1540950</v>
      </c>
      <c r="D358" t="s">
        <v>16</v>
      </c>
      <c r="E358" t="s">
        <v>15</v>
      </c>
      <c r="F358" t="s">
        <v>11</v>
      </c>
      <c r="G358" t="s">
        <v>11</v>
      </c>
      <c r="H358" t="s">
        <v>12</v>
      </c>
      <c r="I358">
        <v>63</v>
      </c>
      <c r="J358">
        <f>(C358-$V$7)/$V$8</f>
        <v>1.0893976340057634</v>
      </c>
      <c r="K358" t="str">
        <f t="shared" si="21"/>
        <v>NO</v>
      </c>
      <c r="L358">
        <f>(I358-$V$16)/$V$17</f>
        <v>1.4886917484051787</v>
      </c>
      <c r="M358" t="str">
        <f t="shared" si="22"/>
        <v>NO</v>
      </c>
      <c r="N358">
        <f>IF(ISBLANK(C358),$V$7,C358)</f>
        <v>1540950</v>
      </c>
      <c r="O358">
        <f>IF(ISBLANK(I358),$V$16,I358)</f>
        <v>63</v>
      </c>
      <c r="P358" t="str">
        <f>IF(ISBLANK(D358),$U$42,D358)</f>
        <v>ASEGURADO VOLUNTARIO</v>
      </c>
      <c r="Q358" s="7" t="str">
        <f t="shared" si="23"/>
        <v>56+</v>
      </c>
      <c r="R358" s="7" t="str">
        <f t="shared" si="24"/>
        <v>4</v>
      </c>
    </row>
    <row r="359" spans="1:18" x14ac:dyDescent="0.3">
      <c r="A359">
        <v>358</v>
      </c>
      <c r="B359" t="s">
        <v>14</v>
      </c>
      <c r="C359">
        <v>416150</v>
      </c>
      <c r="D359" t="s">
        <v>9</v>
      </c>
      <c r="E359" t="s">
        <v>15</v>
      </c>
      <c r="F359" t="s">
        <v>11</v>
      </c>
      <c r="G359" t="s">
        <v>11</v>
      </c>
      <c r="H359" t="s">
        <v>12</v>
      </c>
      <c r="I359">
        <v>30</v>
      </c>
      <c r="J359">
        <f>(C359-$V$7)/$V$8</f>
        <v>-0.29766674366870399</v>
      </c>
      <c r="K359" t="str">
        <f t="shared" si="21"/>
        <v>NO</v>
      </c>
      <c r="L359">
        <f>(I359-$V$16)/$V$17</f>
        <v>-0.84029414414035897</v>
      </c>
      <c r="M359" t="str">
        <f t="shared" si="22"/>
        <v>NO</v>
      </c>
      <c r="N359">
        <f>IF(ISBLANK(C359),$V$7,C359)</f>
        <v>416150</v>
      </c>
      <c r="O359">
        <f>IF(ISBLANK(I359),$V$16,I359)</f>
        <v>30</v>
      </c>
      <c r="P359" t="str">
        <f>IF(ISBLANK(D359),$U$42,D359)</f>
        <v>ASALARIADO</v>
      </c>
      <c r="Q359" s="7" t="str">
        <f t="shared" si="23"/>
        <v>26-35</v>
      </c>
      <c r="R359" s="7" t="str">
        <f t="shared" si="24"/>
        <v>3</v>
      </c>
    </row>
    <row r="360" spans="1:18" x14ac:dyDescent="0.3">
      <c r="A360">
        <v>359</v>
      </c>
      <c r="B360" t="s">
        <v>8</v>
      </c>
      <c r="C360">
        <v>400353</v>
      </c>
      <c r="D360" t="s">
        <v>17</v>
      </c>
      <c r="E360" t="s">
        <v>15</v>
      </c>
      <c r="F360" t="s">
        <v>11</v>
      </c>
      <c r="G360" t="s">
        <v>12</v>
      </c>
      <c r="H360" t="s">
        <v>12</v>
      </c>
      <c r="I360">
        <v>30</v>
      </c>
      <c r="J360">
        <f>(C360-$V$7)/$V$8</f>
        <v>-0.31714705659022208</v>
      </c>
      <c r="K360" t="str">
        <f t="shared" si="21"/>
        <v>NO</v>
      </c>
      <c r="L360">
        <f>(I360-$V$16)/$V$17</f>
        <v>-0.84029414414035897</v>
      </c>
      <c r="M360" t="str">
        <f t="shared" si="22"/>
        <v>NO</v>
      </c>
      <c r="N360">
        <f>IF(ISBLANK(C360),$V$7,C360)</f>
        <v>400353</v>
      </c>
      <c r="O360">
        <f>IF(ISBLANK(I360),$V$16,I360)</f>
        <v>30</v>
      </c>
      <c r="P360" t="str">
        <f>IF(ISBLANK(D360),$U$42,D360)</f>
        <v>TRABAJADOR INDEPENDIENTE</v>
      </c>
      <c r="Q360" s="7" t="str">
        <f t="shared" si="23"/>
        <v>26-35</v>
      </c>
      <c r="R360" s="7" t="str">
        <f t="shared" si="24"/>
        <v>2</v>
      </c>
    </row>
    <row r="361" spans="1:18" x14ac:dyDescent="0.3">
      <c r="A361">
        <v>360</v>
      </c>
      <c r="B361" t="s">
        <v>8</v>
      </c>
      <c r="C361">
        <v>323296</v>
      </c>
      <c r="D361" t="s">
        <v>17</v>
      </c>
      <c r="E361" t="s">
        <v>15</v>
      </c>
      <c r="F361" t="s">
        <v>11</v>
      </c>
      <c r="G361" t="s">
        <v>11</v>
      </c>
      <c r="H361" t="s">
        <v>11</v>
      </c>
      <c r="I361">
        <v>67</v>
      </c>
      <c r="J361">
        <f>(C361-$V$7)/$V$8</f>
        <v>-0.41217107841673473</v>
      </c>
      <c r="K361" t="str">
        <f t="shared" si="21"/>
        <v>NO</v>
      </c>
      <c r="L361">
        <f>(I361-$V$16)/$V$17</f>
        <v>1.7709930687137287</v>
      </c>
      <c r="M361" t="str">
        <f t="shared" si="22"/>
        <v>NO</v>
      </c>
      <c r="N361">
        <f>IF(ISBLANK(C361),$V$7,C361)</f>
        <v>323296</v>
      </c>
      <c r="O361">
        <f>IF(ISBLANK(I361),$V$16,I361)</f>
        <v>67</v>
      </c>
      <c r="P361" t="str">
        <f>IF(ISBLANK(D361),$U$42,D361)</f>
        <v>TRABAJADOR INDEPENDIENTE</v>
      </c>
      <c r="Q361" s="7" t="str">
        <f t="shared" si="23"/>
        <v>56+</v>
      </c>
      <c r="R361" s="7" t="str">
        <f t="shared" si="24"/>
        <v>2</v>
      </c>
    </row>
    <row r="362" spans="1:18" x14ac:dyDescent="0.3">
      <c r="A362">
        <v>361</v>
      </c>
      <c r="B362" t="s">
        <v>14</v>
      </c>
      <c r="C362">
        <v>159000</v>
      </c>
      <c r="D362" t="s">
        <v>9</v>
      </c>
      <c r="E362" t="s">
        <v>15</v>
      </c>
      <c r="F362" t="s">
        <v>11</v>
      </c>
      <c r="G362" t="s">
        <v>12</v>
      </c>
      <c r="H362" t="s">
        <v>12</v>
      </c>
      <c r="I362">
        <v>49</v>
      </c>
      <c r="J362">
        <f>(C362-$V$7)/$V$8</f>
        <v>-0.6147752115909918</v>
      </c>
      <c r="K362" t="str">
        <f t="shared" si="21"/>
        <v>NO</v>
      </c>
      <c r="L362">
        <f>(I362-$V$16)/$V$17</f>
        <v>0.50063712732525367</v>
      </c>
      <c r="M362" t="str">
        <f t="shared" si="22"/>
        <v>NO</v>
      </c>
      <c r="N362">
        <f>IF(ISBLANK(C362),$V$7,C362)</f>
        <v>159000</v>
      </c>
      <c r="O362">
        <f>IF(ISBLANK(I362),$V$16,I362)</f>
        <v>49</v>
      </c>
      <c r="P362" t="str">
        <f>IF(ISBLANK(D362),$U$42,D362)</f>
        <v>ASALARIADO</v>
      </c>
      <c r="Q362" s="7" t="str">
        <f t="shared" si="23"/>
        <v>46-55</v>
      </c>
      <c r="R362" s="7" t="str">
        <f t="shared" si="24"/>
        <v>1</v>
      </c>
    </row>
    <row r="363" spans="1:18" x14ac:dyDescent="0.3">
      <c r="A363">
        <v>362</v>
      </c>
      <c r="B363" t="s">
        <v>14</v>
      </c>
      <c r="C363">
        <v>172428.6</v>
      </c>
      <c r="D363" t="s">
        <v>9</v>
      </c>
      <c r="E363" t="s">
        <v>15</v>
      </c>
      <c r="F363" t="s">
        <v>11</v>
      </c>
      <c r="G363" t="s">
        <v>12</v>
      </c>
      <c r="H363" t="s">
        <v>12</v>
      </c>
      <c r="I363">
        <v>27</v>
      </c>
      <c r="J363">
        <f>(C363-$V$7)/$V$8</f>
        <v>-0.59821552746755713</v>
      </c>
      <c r="K363" t="str">
        <f t="shared" si="21"/>
        <v>NO</v>
      </c>
      <c r="L363">
        <f>(I363-$V$16)/$V$17</f>
        <v>-1.0520201343717714</v>
      </c>
      <c r="M363" t="str">
        <f t="shared" si="22"/>
        <v>NO</v>
      </c>
      <c r="N363">
        <f>IF(ISBLANK(C363),$V$7,C363)</f>
        <v>172428.6</v>
      </c>
      <c r="O363">
        <f>IF(ISBLANK(I363),$V$16,I363)</f>
        <v>27</v>
      </c>
      <c r="P363" t="str">
        <f>IF(ISBLANK(D363),$U$42,D363)</f>
        <v>ASALARIADO</v>
      </c>
      <c r="Q363" s="7" t="str">
        <f t="shared" si="23"/>
        <v>26-35</v>
      </c>
      <c r="R363" s="7" t="str">
        <f t="shared" si="24"/>
        <v>1</v>
      </c>
    </row>
    <row r="364" spans="1:18" x14ac:dyDescent="0.3">
      <c r="A364">
        <v>363</v>
      </c>
      <c r="B364" t="s">
        <v>14</v>
      </c>
      <c r="C364">
        <v>1331904</v>
      </c>
      <c r="D364" t="s">
        <v>9</v>
      </c>
      <c r="E364" t="s">
        <v>10</v>
      </c>
      <c r="F364" t="s">
        <v>11</v>
      </c>
      <c r="G364" t="s">
        <v>12</v>
      </c>
      <c r="H364" t="s">
        <v>12</v>
      </c>
      <c r="I364">
        <v>42</v>
      </c>
      <c r="J364">
        <f>(C364-$V$7)/$V$8</f>
        <v>0.83160935173750539</v>
      </c>
      <c r="K364" t="str">
        <f t="shared" si="21"/>
        <v>NO</v>
      </c>
      <c r="L364">
        <f>(I364-$V$16)/$V$17</f>
        <v>6.6098167852911317E-3</v>
      </c>
      <c r="M364" t="str">
        <f t="shared" si="22"/>
        <v>NO</v>
      </c>
      <c r="N364">
        <f>IF(ISBLANK(C364),$V$7,C364)</f>
        <v>1331904</v>
      </c>
      <c r="O364">
        <f>IF(ISBLANK(I364),$V$16,I364)</f>
        <v>42</v>
      </c>
      <c r="P364" t="str">
        <f>IF(ISBLANK(D364),$U$42,D364)</f>
        <v>ASALARIADO</v>
      </c>
      <c r="Q364" s="7" t="str">
        <f t="shared" si="23"/>
        <v>36-45</v>
      </c>
      <c r="R364" s="7" t="str">
        <f t="shared" si="24"/>
        <v>4</v>
      </c>
    </row>
    <row r="365" spans="1:18" x14ac:dyDescent="0.3">
      <c r="A365">
        <v>364</v>
      </c>
      <c r="B365" t="s">
        <v>8</v>
      </c>
      <c r="C365">
        <v>339750</v>
      </c>
      <c r="D365" t="s">
        <v>16</v>
      </c>
      <c r="E365" t="s">
        <v>15</v>
      </c>
      <c r="F365" t="s">
        <v>11</v>
      </c>
      <c r="G365" t="s">
        <v>11</v>
      </c>
      <c r="H365" t="s">
        <v>12</v>
      </c>
      <c r="I365">
        <v>30</v>
      </c>
      <c r="J365">
        <f>(C365-$V$7)/$V$8</f>
        <v>-0.39188057586494268</v>
      </c>
      <c r="K365" t="str">
        <f t="shared" si="21"/>
        <v>NO</v>
      </c>
      <c r="L365">
        <f>(I365-$V$16)/$V$17</f>
        <v>-0.84029414414035897</v>
      </c>
      <c r="M365" t="str">
        <f t="shared" si="22"/>
        <v>NO</v>
      </c>
      <c r="N365">
        <f>IF(ISBLANK(C365),$V$7,C365)</f>
        <v>339750</v>
      </c>
      <c r="O365">
        <f>IF(ISBLANK(I365),$V$16,I365)</f>
        <v>30</v>
      </c>
      <c r="P365" t="str">
        <f>IF(ISBLANK(D365),$U$42,D365)</f>
        <v>ASEGURADO VOLUNTARIO</v>
      </c>
      <c r="Q365" s="7" t="str">
        <f t="shared" si="23"/>
        <v>26-35</v>
      </c>
      <c r="R365" s="7" t="str">
        <f t="shared" si="24"/>
        <v>2</v>
      </c>
    </row>
    <row r="366" spans="1:18" x14ac:dyDescent="0.3">
      <c r="A366">
        <v>365</v>
      </c>
      <c r="B366" t="s">
        <v>8</v>
      </c>
      <c r="C366">
        <v>445567</v>
      </c>
      <c r="D366" t="s">
        <v>17</v>
      </c>
      <c r="E366" t="s">
        <v>15</v>
      </c>
      <c r="F366" t="s">
        <v>11</v>
      </c>
      <c r="G366" t="s">
        <v>12</v>
      </c>
      <c r="H366" t="s">
        <v>11</v>
      </c>
      <c r="I366">
        <v>74</v>
      </c>
      <c r="J366">
        <f>(C366-$V$7)/$V$8</f>
        <v>-0.26139071877712344</v>
      </c>
      <c r="K366" t="str">
        <f t="shared" si="21"/>
        <v>NO</v>
      </c>
      <c r="L366">
        <f>(I366-$V$16)/$V$17</f>
        <v>2.2650203792536914</v>
      </c>
      <c r="M366" t="str">
        <f t="shared" si="22"/>
        <v>ATIPICO</v>
      </c>
      <c r="N366">
        <f>IF(ISBLANK(C366),$V$7,C366)</f>
        <v>445567</v>
      </c>
      <c r="O366">
        <f>IF(ISBLANK(I366),$V$16,I366)</f>
        <v>74</v>
      </c>
      <c r="P366" t="str">
        <f>IF(ISBLANK(D366),$U$42,D366)</f>
        <v>TRABAJADOR INDEPENDIENTE</v>
      </c>
      <c r="Q366" s="7" t="str">
        <f t="shared" si="23"/>
        <v>56+</v>
      </c>
      <c r="R366" s="7" t="str">
        <f t="shared" si="24"/>
        <v>3</v>
      </c>
    </row>
    <row r="367" spans="1:18" x14ac:dyDescent="0.3">
      <c r="A367">
        <v>366</v>
      </c>
      <c r="B367" t="s">
        <v>8</v>
      </c>
      <c r="C367">
        <v>1076127.4099999999</v>
      </c>
      <c r="D367" t="s">
        <v>9</v>
      </c>
      <c r="E367" t="s">
        <v>15</v>
      </c>
      <c r="F367" t="s">
        <v>11</v>
      </c>
      <c r="G367" t="s">
        <v>12</v>
      </c>
      <c r="H367" t="s">
        <v>12</v>
      </c>
      <c r="I367">
        <v>48</v>
      </c>
      <c r="J367">
        <f>(C367-$V$7)/$V$8</f>
        <v>0.51619452542878597</v>
      </c>
      <c r="K367" t="str">
        <f t="shared" si="21"/>
        <v>NO</v>
      </c>
      <c r="L367">
        <f>(I367-$V$16)/$V$17</f>
        <v>0.43006179724811616</v>
      </c>
      <c r="M367" t="str">
        <f t="shared" si="22"/>
        <v>NO</v>
      </c>
      <c r="N367">
        <f>IF(ISBLANK(C367),$V$7,C367)</f>
        <v>1076127.4099999999</v>
      </c>
      <c r="O367">
        <f>IF(ISBLANK(I367),$V$16,I367)</f>
        <v>48</v>
      </c>
      <c r="P367" t="str">
        <f>IF(ISBLANK(D367),$U$42,D367)</f>
        <v>ASALARIADO</v>
      </c>
      <c r="Q367" s="7" t="str">
        <f t="shared" si="23"/>
        <v>46-55</v>
      </c>
      <c r="R367" s="7" t="str">
        <f t="shared" si="24"/>
        <v>4</v>
      </c>
    </row>
    <row r="368" spans="1:18" x14ac:dyDescent="0.3">
      <c r="A368">
        <v>367</v>
      </c>
      <c r="B368" t="s">
        <v>8</v>
      </c>
      <c r="C368">
        <v>597379.25</v>
      </c>
      <c r="D368" t="s">
        <v>9</v>
      </c>
      <c r="E368" t="s">
        <v>15</v>
      </c>
      <c r="F368" t="s">
        <v>11</v>
      </c>
      <c r="G368" t="s">
        <v>12</v>
      </c>
      <c r="H368" t="s">
        <v>12</v>
      </c>
      <c r="I368">
        <v>36</v>
      </c>
      <c r="J368">
        <f>(C368-$V$7)/$V$8</f>
        <v>-7.4181113452078368E-2</v>
      </c>
      <c r="K368" t="str">
        <f t="shared" si="21"/>
        <v>NO</v>
      </c>
      <c r="L368">
        <f>(I368-$V$16)/$V$17</f>
        <v>-0.41684216367753391</v>
      </c>
      <c r="M368" t="str">
        <f t="shared" si="22"/>
        <v>NO</v>
      </c>
      <c r="N368">
        <f>IF(ISBLANK(C368),$V$7,C368)</f>
        <v>597379.25</v>
      </c>
      <c r="O368">
        <f>IF(ISBLANK(I368),$V$16,I368)</f>
        <v>36</v>
      </c>
      <c r="P368" t="str">
        <f>IF(ISBLANK(D368),$U$42,D368)</f>
        <v>ASALARIADO</v>
      </c>
      <c r="Q368" s="7" t="str">
        <f t="shared" si="23"/>
        <v>36-45</v>
      </c>
      <c r="R368" s="7" t="str">
        <f t="shared" si="24"/>
        <v>3</v>
      </c>
    </row>
    <row r="369" spans="1:18" x14ac:dyDescent="0.3">
      <c r="A369">
        <v>368</v>
      </c>
      <c r="B369" t="s">
        <v>8</v>
      </c>
      <c r="C369">
        <v>400000</v>
      </c>
      <c r="D369" t="s">
        <v>9</v>
      </c>
      <c r="E369" t="s">
        <v>15</v>
      </c>
      <c r="F369" t="s">
        <v>11</v>
      </c>
      <c r="G369" t="s">
        <v>11</v>
      </c>
      <c r="H369" t="s">
        <v>12</v>
      </c>
      <c r="I369">
        <v>34</v>
      </c>
      <c r="J369">
        <f>(C369-$V$7)/$V$8</f>
        <v>-0.31758236395625966</v>
      </c>
      <c r="K369" t="str">
        <f t="shared" si="21"/>
        <v>NO</v>
      </c>
      <c r="L369">
        <f>(I369-$V$16)/$V$17</f>
        <v>-0.55799282383180893</v>
      </c>
      <c r="M369" t="str">
        <f t="shared" si="22"/>
        <v>NO</v>
      </c>
      <c r="N369">
        <f>IF(ISBLANK(C369),$V$7,C369)</f>
        <v>400000</v>
      </c>
      <c r="O369">
        <f>IF(ISBLANK(I369),$V$16,I369)</f>
        <v>34</v>
      </c>
      <c r="P369" t="str">
        <f>IF(ISBLANK(D369),$U$42,D369)</f>
        <v>ASALARIADO</v>
      </c>
      <c r="Q369" s="7" t="str">
        <f t="shared" si="23"/>
        <v>26-35</v>
      </c>
      <c r="R369" s="7" t="str">
        <f t="shared" si="24"/>
        <v>2</v>
      </c>
    </row>
    <row r="370" spans="1:18" x14ac:dyDescent="0.3">
      <c r="A370">
        <v>369</v>
      </c>
      <c r="B370" t="s">
        <v>8</v>
      </c>
      <c r="C370">
        <v>10652</v>
      </c>
      <c r="D370" t="s">
        <v>9</v>
      </c>
      <c r="E370" t="s">
        <v>15</v>
      </c>
      <c r="F370" t="s">
        <v>11</v>
      </c>
      <c r="G370" t="s">
        <v>11</v>
      </c>
      <c r="H370" t="s">
        <v>12</v>
      </c>
      <c r="I370">
        <v>42</v>
      </c>
      <c r="J370">
        <f>(C370-$V$7)/$V$8</f>
        <v>-0.79771282387695541</v>
      </c>
      <c r="K370" t="str">
        <f t="shared" si="21"/>
        <v>NO</v>
      </c>
      <c r="L370">
        <f>(I370-$V$16)/$V$17</f>
        <v>6.6098167852911317E-3</v>
      </c>
      <c r="M370" t="str">
        <f t="shared" si="22"/>
        <v>NO</v>
      </c>
      <c r="N370">
        <f>IF(ISBLANK(C370),$V$7,C370)</f>
        <v>10652</v>
      </c>
      <c r="O370">
        <f>IF(ISBLANK(I370),$V$16,I370)</f>
        <v>42</v>
      </c>
      <c r="P370" t="str">
        <f>IF(ISBLANK(D370),$U$42,D370)</f>
        <v>ASALARIADO</v>
      </c>
      <c r="Q370" s="7" t="str">
        <f t="shared" si="23"/>
        <v>36-45</v>
      </c>
      <c r="R370" s="7" t="str">
        <f t="shared" si="24"/>
        <v>1</v>
      </c>
    </row>
    <row r="371" spans="1:18" x14ac:dyDescent="0.3">
      <c r="A371">
        <v>370</v>
      </c>
      <c r="B371" t="s">
        <v>14</v>
      </c>
      <c r="C371">
        <v>474509.98</v>
      </c>
      <c r="D371" t="s">
        <v>9</v>
      </c>
      <c r="E371" t="s">
        <v>15</v>
      </c>
      <c r="F371" t="s">
        <v>11</v>
      </c>
      <c r="G371" t="s">
        <v>12</v>
      </c>
      <c r="H371" t="s">
        <v>12</v>
      </c>
      <c r="I371">
        <v>28</v>
      </c>
      <c r="J371">
        <f>(C371-$V$7)/$V$8</f>
        <v>-0.22569923892137614</v>
      </c>
      <c r="K371" t="str">
        <f t="shared" si="21"/>
        <v>NO</v>
      </c>
      <c r="L371">
        <f>(I371-$V$16)/$V$17</f>
        <v>-0.98144480429463388</v>
      </c>
      <c r="M371" t="str">
        <f t="shared" si="22"/>
        <v>NO</v>
      </c>
      <c r="N371">
        <f>IF(ISBLANK(C371),$V$7,C371)</f>
        <v>474509.98</v>
      </c>
      <c r="O371">
        <f>IF(ISBLANK(I371),$V$16,I371)</f>
        <v>28</v>
      </c>
      <c r="P371" t="str">
        <f>IF(ISBLANK(D371),$U$42,D371)</f>
        <v>ASALARIADO</v>
      </c>
      <c r="Q371" s="7" t="str">
        <f t="shared" si="23"/>
        <v>26-35</v>
      </c>
      <c r="R371" s="7" t="str">
        <f t="shared" si="24"/>
        <v>3</v>
      </c>
    </row>
    <row r="372" spans="1:18" x14ac:dyDescent="0.3">
      <c r="A372">
        <v>371</v>
      </c>
      <c r="B372" t="s">
        <v>14</v>
      </c>
      <c r="C372">
        <v>3053247.24</v>
      </c>
      <c r="D372" t="s">
        <v>13</v>
      </c>
      <c r="E372" t="s">
        <v>10</v>
      </c>
      <c r="F372" t="s">
        <v>11</v>
      </c>
      <c r="G372" t="s">
        <v>12</v>
      </c>
      <c r="H372" t="s">
        <v>12</v>
      </c>
      <c r="I372">
        <v>99</v>
      </c>
      <c r="J372">
        <f>(C372-$V$7)/$V$8</f>
        <v>2.9543101785109331</v>
      </c>
      <c r="K372" t="str">
        <f t="shared" si="21"/>
        <v>ATIPICO</v>
      </c>
      <c r="L372">
        <f>(I372-$V$16)/$V$17</f>
        <v>4.0294036311821291</v>
      </c>
      <c r="M372" t="str">
        <f t="shared" si="22"/>
        <v>ATIPICO</v>
      </c>
      <c r="N372">
        <f>IF(ISBLANK(C372),$V$7,C372)</f>
        <v>3053247.24</v>
      </c>
      <c r="O372">
        <f>IF(ISBLANK(I372),$V$16,I372)</f>
        <v>99</v>
      </c>
      <c r="P372" t="str">
        <f>IF(ISBLANK(D372),$U$42,D372)</f>
        <v>PENSIONADOS EN SU PROPIO SISTEMA</v>
      </c>
      <c r="Q372" s="7" t="str">
        <f t="shared" si="23"/>
        <v>56+</v>
      </c>
      <c r="R372" s="7" t="str">
        <f t="shared" si="24"/>
        <v>4</v>
      </c>
    </row>
    <row r="373" spans="1:18" x14ac:dyDescent="0.3">
      <c r="A373">
        <v>372</v>
      </c>
      <c r="B373" t="s">
        <v>8</v>
      </c>
      <c r="C373">
        <v>1233060.23</v>
      </c>
      <c r="D373" t="s">
        <v>9</v>
      </c>
      <c r="E373" t="s">
        <v>15</v>
      </c>
      <c r="F373" t="s">
        <v>11</v>
      </c>
      <c r="G373" t="s">
        <v>12</v>
      </c>
      <c r="H373" t="s">
        <v>12</v>
      </c>
      <c r="I373">
        <v>30</v>
      </c>
      <c r="J373">
        <f>(C373-$V$7)/$V$8</f>
        <v>0.70971864021363607</v>
      </c>
      <c r="K373" t="str">
        <f t="shared" si="21"/>
        <v>NO</v>
      </c>
      <c r="L373">
        <f>(I373-$V$16)/$V$17</f>
        <v>-0.84029414414035897</v>
      </c>
      <c r="M373" t="str">
        <f t="shared" si="22"/>
        <v>NO</v>
      </c>
      <c r="N373">
        <f>IF(ISBLANK(C373),$V$7,C373)</f>
        <v>1233060.23</v>
      </c>
      <c r="O373">
        <f>IF(ISBLANK(I373),$V$16,I373)</f>
        <v>30</v>
      </c>
      <c r="P373" t="str">
        <f>IF(ISBLANK(D373),$U$42,D373)</f>
        <v>ASALARIADO</v>
      </c>
      <c r="Q373" s="7" t="str">
        <f t="shared" si="23"/>
        <v>26-35</v>
      </c>
      <c r="R373" s="7" t="str">
        <f t="shared" si="24"/>
        <v>4</v>
      </c>
    </row>
    <row r="374" spans="1:18" x14ac:dyDescent="0.3">
      <c r="A374">
        <v>373</v>
      </c>
      <c r="B374" t="s">
        <v>14</v>
      </c>
      <c r="C374">
        <v>529014.48</v>
      </c>
      <c r="D374" t="s">
        <v>9</v>
      </c>
      <c r="E374" t="s">
        <v>15</v>
      </c>
      <c r="F374" t="s">
        <v>11</v>
      </c>
      <c r="G374" t="s">
        <v>12</v>
      </c>
      <c r="H374" t="s">
        <v>12</v>
      </c>
      <c r="I374">
        <v>29</v>
      </c>
      <c r="J374">
        <f>(C374-$V$7)/$V$8</f>
        <v>-0.1584861784902257</v>
      </c>
      <c r="K374" t="str">
        <f t="shared" si="21"/>
        <v>NO</v>
      </c>
      <c r="L374">
        <f>(I374-$V$16)/$V$17</f>
        <v>-0.91086947421749642</v>
      </c>
      <c r="M374" t="str">
        <f t="shared" si="22"/>
        <v>NO</v>
      </c>
      <c r="N374">
        <f>IF(ISBLANK(C374),$V$7,C374)</f>
        <v>529014.48</v>
      </c>
      <c r="O374">
        <f>IF(ISBLANK(I374),$V$16,I374)</f>
        <v>29</v>
      </c>
      <c r="P374" t="str">
        <f>IF(ISBLANK(D374),$U$42,D374)</f>
        <v>ASALARIADO</v>
      </c>
      <c r="Q374" s="7" t="str">
        <f t="shared" si="23"/>
        <v>26-35</v>
      </c>
      <c r="R374" s="7" t="str">
        <f t="shared" si="24"/>
        <v>3</v>
      </c>
    </row>
    <row r="375" spans="1:18" x14ac:dyDescent="0.3">
      <c r="A375">
        <v>374</v>
      </c>
      <c r="B375" t="s">
        <v>8</v>
      </c>
      <c r="C375">
        <v>297000</v>
      </c>
      <c r="D375" t="s">
        <v>17</v>
      </c>
      <c r="E375" t="s">
        <v>15</v>
      </c>
      <c r="F375" t="s">
        <v>11</v>
      </c>
      <c r="G375" t="s">
        <v>12</v>
      </c>
      <c r="H375" t="s">
        <v>12</v>
      </c>
      <c r="I375">
        <v>21</v>
      </c>
      <c r="J375">
        <f>(C375-$V$7)/$V$8</f>
        <v>-0.44459839427317838</v>
      </c>
      <c r="K375" t="str">
        <f t="shared" si="21"/>
        <v>NO</v>
      </c>
      <c r="L375">
        <f>(I375-$V$16)/$V$17</f>
        <v>-1.4754721148345964</v>
      </c>
      <c r="M375" t="str">
        <f t="shared" si="22"/>
        <v>NO</v>
      </c>
      <c r="N375">
        <f>IF(ISBLANK(C375),$V$7,C375)</f>
        <v>297000</v>
      </c>
      <c r="O375">
        <f>IF(ISBLANK(I375),$V$16,I375)</f>
        <v>21</v>
      </c>
      <c r="P375" t="str">
        <f>IF(ISBLANK(D375),$U$42,D375)</f>
        <v>TRABAJADOR INDEPENDIENTE</v>
      </c>
      <c r="Q375" s="7" t="str">
        <f t="shared" si="23"/>
        <v>18-25</v>
      </c>
      <c r="R375" s="7" t="str">
        <f t="shared" si="24"/>
        <v>1</v>
      </c>
    </row>
    <row r="376" spans="1:18" x14ac:dyDescent="0.3">
      <c r="A376">
        <v>375</v>
      </c>
      <c r="B376" t="s">
        <v>8</v>
      </c>
      <c r="C376">
        <v>711457.86</v>
      </c>
      <c r="D376" t="s">
        <v>9</v>
      </c>
      <c r="E376" t="s">
        <v>15</v>
      </c>
      <c r="F376" t="s">
        <v>11</v>
      </c>
      <c r="G376" t="s">
        <v>11</v>
      </c>
      <c r="H376" t="s">
        <v>12</v>
      </c>
      <c r="I376">
        <v>44</v>
      </c>
      <c r="J376">
        <f>(C376-$V$7)/$V$8</f>
        <v>6.6496674764154079E-2</v>
      </c>
      <c r="K376" t="str">
        <f t="shared" si="21"/>
        <v>NO</v>
      </c>
      <c r="L376">
        <f>(I376-$V$16)/$V$17</f>
        <v>0.14776047693956615</v>
      </c>
      <c r="M376" t="str">
        <f t="shared" si="22"/>
        <v>NO</v>
      </c>
      <c r="N376">
        <f>IF(ISBLANK(C376),$V$7,C376)</f>
        <v>711457.86</v>
      </c>
      <c r="O376">
        <f>IF(ISBLANK(I376),$V$16,I376)</f>
        <v>44</v>
      </c>
      <c r="P376" t="str">
        <f>IF(ISBLANK(D376),$U$42,D376)</f>
        <v>ASALARIADO</v>
      </c>
      <c r="Q376" s="7" t="str">
        <f t="shared" si="23"/>
        <v>36-45</v>
      </c>
      <c r="R376" s="7" t="str">
        <f t="shared" si="24"/>
        <v>4</v>
      </c>
    </row>
    <row r="377" spans="1:18" x14ac:dyDescent="0.3">
      <c r="A377">
        <v>376</v>
      </c>
      <c r="B377" t="s">
        <v>8</v>
      </c>
      <c r="C377">
        <v>765532.1</v>
      </c>
      <c r="D377" t="s">
        <v>9</v>
      </c>
      <c r="E377" t="s">
        <v>15</v>
      </c>
      <c r="F377" t="s">
        <v>11</v>
      </c>
      <c r="G377" t="s">
        <v>11</v>
      </c>
      <c r="H377" t="s">
        <v>12</v>
      </c>
      <c r="I377">
        <v>43</v>
      </c>
      <c r="J377">
        <f>(C377-$V$7)/$V$8</f>
        <v>0.1331791534748758</v>
      </c>
      <c r="K377" t="str">
        <f t="shared" si="21"/>
        <v>NO</v>
      </c>
      <c r="L377">
        <f>(I377-$V$16)/$V$17</f>
        <v>7.7185146862428639E-2</v>
      </c>
      <c r="M377" t="str">
        <f t="shared" si="22"/>
        <v>NO</v>
      </c>
      <c r="N377">
        <f>IF(ISBLANK(C377),$V$7,C377)</f>
        <v>765532.1</v>
      </c>
      <c r="O377">
        <f>IF(ISBLANK(I377),$V$16,I377)</f>
        <v>43</v>
      </c>
      <c r="P377" t="str">
        <f>IF(ISBLANK(D377),$U$42,D377)</f>
        <v>ASALARIADO</v>
      </c>
      <c r="Q377" s="7" t="str">
        <f t="shared" si="23"/>
        <v>36-45</v>
      </c>
      <c r="R377" s="7" t="str">
        <f t="shared" si="24"/>
        <v>4</v>
      </c>
    </row>
    <row r="378" spans="1:18" x14ac:dyDescent="0.3">
      <c r="A378">
        <v>377</v>
      </c>
      <c r="B378" t="s">
        <v>14</v>
      </c>
      <c r="C378">
        <v>300018</v>
      </c>
      <c r="D378" t="s">
        <v>17</v>
      </c>
      <c r="E378" t="s">
        <v>15</v>
      </c>
      <c r="F378" t="s">
        <v>11</v>
      </c>
      <c r="G378" t="s">
        <v>12</v>
      </c>
      <c r="H378" t="s">
        <v>12</v>
      </c>
      <c r="I378">
        <v>55</v>
      </c>
      <c r="J378">
        <f>(C378-$V$7)/$V$8</f>
        <v>-0.44087670126835837</v>
      </c>
      <c r="K378" t="str">
        <f t="shared" si="21"/>
        <v>NO</v>
      </c>
      <c r="L378">
        <f>(I378-$V$16)/$V$17</f>
        <v>0.92408910778807873</v>
      </c>
      <c r="M378" t="str">
        <f t="shared" si="22"/>
        <v>NO</v>
      </c>
      <c r="N378">
        <f>IF(ISBLANK(C378),$V$7,C378)</f>
        <v>300018</v>
      </c>
      <c r="O378">
        <f>IF(ISBLANK(I378),$V$16,I378)</f>
        <v>55</v>
      </c>
      <c r="P378" t="str">
        <f>IF(ISBLANK(D378),$U$42,D378)</f>
        <v>TRABAJADOR INDEPENDIENTE</v>
      </c>
      <c r="Q378" s="7" t="str">
        <f t="shared" si="23"/>
        <v>46-55</v>
      </c>
      <c r="R378" s="7" t="str">
        <f t="shared" si="24"/>
        <v>2</v>
      </c>
    </row>
    <row r="379" spans="1:18" x14ac:dyDescent="0.3">
      <c r="A379">
        <v>378</v>
      </c>
      <c r="B379" t="s">
        <v>8</v>
      </c>
      <c r="C379">
        <v>594092</v>
      </c>
      <c r="D379" t="s">
        <v>17</v>
      </c>
      <c r="E379" t="s">
        <v>15</v>
      </c>
      <c r="F379" t="s">
        <v>11</v>
      </c>
      <c r="G379" t="s">
        <v>12</v>
      </c>
      <c r="H379" t="s">
        <v>11</v>
      </c>
      <c r="I379">
        <v>53</v>
      </c>
      <c r="J379">
        <f>(C379-$V$7)/$V$8</f>
        <v>-7.8234836225469548E-2</v>
      </c>
      <c r="K379" t="str">
        <f t="shared" si="21"/>
        <v>NO</v>
      </c>
      <c r="L379">
        <f>(I379-$V$16)/$V$17</f>
        <v>0.78293844763380371</v>
      </c>
      <c r="M379" t="str">
        <f t="shared" si="22"/>
        <v>NO</v>
      </c>
      <c r="N379">
        <f>IF(ISBLANK(C379),$V$7,C379)</f>
        <v>594092</v>
      </c>
      <c r="O379">
        <f>IF(ISBLANK(I379),$V$16,I379)</f>
        <v>53</v>
      </c>
      <c r="P379" t="str">
        <f>IF(ISBLANK(D379),$U$42,D379)</f>
        <v>TRABAJADOR INDEPENDIENTE</v>
      </c>
      <c r="Q379" s="7" t="str">
        <f t="shared" si="23"/>
        <v>46-55</v>
      </c>
      <c r="R379" s="7" t="str">
        <f t="shared" si="24"/>
        <v>3</v>
      </c>
    </row>
    <row r="380" spans="1:18" x14ac:dyDescent="0.3">
      <c r="A380">
        <v>379</v>
      </c>
      <c r="B380" t="s">
        <v>14</v>
      </c>
      <c r="C380">
        <v>943396.65</v>
      </c>
      <c r="D380" t="s">
        <v>9</v>
      </c>
      <c r="E380" t="s">
        <v>10</v>
      </c>
      <c r="F380" t="s">
        <v>11</v>
      </c>
      <c r="G380" t="s">
        <v>12</v>
      </c>
      <c r="H380" t="s">
        <v>12</v>
      </c>
      <c r="I380">
        <v>38</v>
      </c>
      <c r="J380">
        <f>(C380-$V$7)/$V$8</f>
        <v>0.35251555226230402</v>
      </c>
      <c r="K380" t="str">
        <f t="shared" si="21"/>
        <v>NO</v>
      </c>
      <c r="L380">
        <f>(I380-$V$16)/$V$17</f>
        <v>-0.27569150352325889</v>
      </c>
      <c r="M380" t="str">
        <f t="shared" si="22"/>
        <v>NO</v>
      </c>
      <c r="N380">
        <f>IF(ISBLANK(C380),$V$7,C380)</f>
        <v>943396.65</v>
      </c>
      <c r="O380">
        <f>IF(ISBLANK(I380),$V$16,I380)</f>
        <v>38</v>
      </c>
      <c r="P380" t="str">
        <f>IF(ISBLANK(D380),$U$42,D380)</f>
        <v>ASALARIADO</v>
      </c>
      <c r="Q380" s="7" t="str">
        <f t="shared" si="23"/>
        <v>36-45</v>
      </c>
      <c r="R380" s="7" t="str">
        <f t="shared" si="24"/>
        <v>4</v>
      </c>
    </row>
    <row r="381" spans="1:18" x14ac:dyDescent="0.3">
      <c r="A381">
        <v>380</v>
      </c>
      <c r="B381" t="s">
        <v>8</v>
      </c>
      <c r="C381">
        <v>280000</v>
      </c>
      <c r="D381" t="s">
        <v>9</v>
      </c>
      <c r="E381" t="s">
        <v>15</v>
      </c>
      <c r="F381" t="s">
        <v>11</v>
      </c>
      <c r="G381" t="s">
        <v>12</v>
      </c>
      <c r="H381" t="s">
        <v>12</v>
      </c>
      <c r="I381">
        <v>33</v>
      </c>
      <c r="J381">
        <f>(C381-$V$7)/$V$8</f>
        <v>-0.46556220510218438</v>
      </c>
      <c r="K381" t="str">
        <f t="shared" si="21"/>
        <v>NO</v>
      </c>
      <c r="L381">
        <f>(I381-$V$16)/$V$17</f>
        <v>-0.62856815390894638</v>
      </c>
      <c r="M381" t="str">
        <f t="shared" si="22"/>
        <v>NO</v>
      </c>
      <c r="N381">
        <f>IF(ISBLANK(C381),$V$7,C381)</f>
        <v>280000</v>
      </c>
      <c r="O381">
        <f>IF(ISBLANK(I381),$V$16,I381)</f>
        <v>33</v>
      </c>
      <c r="P381" t="str">
        <f>IF(ISBLANK(D381),$U$42,D381)</f>
        <v>ASALARIADO</v>
      </c>
      <c r="Q381" s="7" t="str">
        <f t="shared" si="23"/>
        <v>26-35</v>
      </c>
      <c r="R381" s="7" t="str">
        <f t="shared" si="24"/>
        <v>1</v>
      </c>
    </row>
    <row r="382" spans="1:18" x14ac:dyDescent="0.3">
      <c r="A382">
        <v>381</v>
      </c>
      <c r="B382" t="s">
        <v>8</v>
      </c>
      <c r="C382">
        <v>1414130.5</v>
      </c>
      <c r="D382" t="s">
        <v>9</v>
      </c>
      <c r="E382" t="s">
        <v>10</v>
      </c>
      <c r="F382" t="s">
        <v>11</v>
      </c>
      <c r="G382" t="s">
        <v>12</v>
      </c>
      <c r="H382" t="s">
        <v>12</v>
      </c>
      <c r="I382">
        <v>34</v>
      </c>
      <c r="J382">
        <f>(C382-$V$7)/$V$8</f>
        <v>0.93300822180405019</v>
      </c>
      <c r="K382" t="str">
        <f t="shared" si="21"/>
        <v>NO</v>
      </c>
      <c r="L382">
        <f>(I382-$V$16)/$V$17</f>
        <v>-0.55799282383180893</v>
      </c>
      <c r="M382" t="str">
        <f t="shared" si="22"/>
        <v>NO</v>
      </c>
      <c r="N382">
        <f>IF(ISBLANK(C382),$V$7,C382)</f>
        <v>1414130.5</v>
      </c>
      <c r="O382">
        <f>IF(ISBLANK(I382),$V$16,I382)</f>
        <v>34</v>
      </c>
      <c r="P382" t="str">
        <f>IF(ISBLANK(D382),$U$42,D382)</f>
        <v>ASALARIADO</v>
      </c>
      <c r="Q382" s="7" t="str">
        <f t="shared" si="23"/>
        <v>26-35</v>
      </c>
      <c r="R382" s="7" t="str">
        <f t="shared" si="24"/>
        <v>4</v>
      </c>
    </row>
    <row r="383" spans="1:18" x14ac:dyDescent="0.3">
      <c r="A383">
        <v>382</v>
      </c>
      <c r="B383" t="s">
        <v>14</v>
      </c>
      <c r="C383">
        <v>300018</v>
      </c>
      <c r="D383" t="s">
        <v>17</v>
      </c>
      <c r="E383" t="s">
        <v>15</v>
      </c>
      <c r="F383" t="s">
        <v>11</v>
      </c>
      <c r="G383" t="s">
        <v>12</v>
      </c>
      <c r="H383" t="s">
        <v>11</v>
      </c>
      <c r="I383">
        <v>32</v>
      </c>
      <c r="J383">
        <f>(C383-$V$7)/$V$8</f>
        <v>-0.44087670126835837</v>
      </c>
      <c r="K383" t="str">
        <f t="shared" si="21"/>
        <v>NO</v>
      </c>
      <c r="L383">
        <f>(I383-$V$16)/$V$17</f>
        <v>-0.69914348398608395</v>
      </c>
      <c r="M383" t="str">
        <f t="shared" si="22"/>
        <v>NO</v>
      </c>
      <c r="N383">
        <f>IF(ISBLANK(C383),$V$7,C383)</f>
        <v>300018</v>
      </c>
      <c r="O383">
        <f>IF(ISBLANK(I383),$V$16,I383)</f>
        <v>32</v>
      </c>
      <c r="P383" t="str">
        <f>IF(ISBLANK(D383),$U$42,D383)</f>
        <v>TRABAJADOR INDEPENDIENTE</v>
      </c>
      <c r="Q383" s="7" t="str">
        <f t="shared" si="23"/>
        <v>26-35</v>
      </c>
      <c r="R383" s="7" t="str">
        <f t="shared" si="24"/>
        <v>2</v>
      </c>
    </row>
    <row r="384" spans="1:18" x14ac:dyDescent="0.3">
      <c r="A384">
        <v>383</v>
      </c>
      <c r="B384" t="s">
        <v>8</v>
      </c>
      <c r="C384">
        <v>695508.19</v>
      </c>
      <c r="D384" t="s">
        <v>9</v>
      </c>
      <c r="E384" t="s">
        <v>15</v>
      </c>
      <c r="F384" t="s">
        <v>11</v>
      </c>
      <c r="G384" t="s">
        <v>12</v>
      </c>
      <c r="H384" t="s">
        <v>12</v>
      </c>
      <c r="I384">
        <v>36</v>
      </c>
      <c r="J384">
        <f>(C384-$V$7)/$V$8</f>
        <v>4.6828094489738022E-2</v>
      </c>
      <c r="K384" t="str">
        <f t="shared" si="21"/>
        <v>NO</v>
      </c>
      <c r="L384">
        <f>(I384-$V$16)/$V$17</f>
        <v>-0.41684216367753391</v>
      </c>
      <c r="M384" t="str">
        <f t="shared" si="22"/>
        <v>NO</v>
      </c>
      <c r="N384">
        <f>IF(ISBLANK(C384),$V$7,C384)</f>
        <v>695508.19</v>
      </c>
      <c r="O384">
        <f>IF(ISBLANK(I384),$V$16,I384)</f>
        <v>36</v>
      </c>
      <c r="P384" t="str">
        <f>IF(ISBLANK(D384),$U$42,D384)</f>
        <v>ASALARIADO</v>
      </c>
      <c r="Q384" s="7" t="str">
        <f t="shared" si="23"/>
        <v>36-45</v>
      </c>
      <c r="R384" s="7" t="str">
        <f t="shared" si="24"/>
        <v>3</v>
      </c>
    </row>
    <row r="385" spans="1:18" x14ac:dyDescent="0.3">
      <c r="A385">
        <v>384</v>
      </c>
      <c r="B385" t="s">
        <v>8</v>
      </c>
      <c r="C385">
        <v>343811</v>
      </c>
      <c r="D385" t="s">
        <v>17</v>
      </c>
      <c r="E385" t="s">
        <v>15</v>
      </c>
      <c r="F385" t="s">
        <v>11</v>
      </c>
      <c r="G385" t="s">
        <v>12</v>
      </c>
      <c r="H385" t="s">
        <v>12</v>
      </c>
      <c r="I385">
        <v>64</v>
      </c>
      <c r="J385">
        <f>(C385-$V$7)/$V$8</f>
        <v>-0.38687269140749603</v>
      </c>
      <c r="K385" t="str">
        <f t="shared" si="21"/>
        <v>NO</v>
      </c>
      <c r="L385">
        <f>(I385-$V$16)/$V$17</f>
        <v>1.5592670784823162</v>
      </c>
      <c r="M385" t="str">
        <f t="shared" si="22"/>
        <v>NO</v>
      </c>
      <c r="N385">
        <f>IF(ISBLANK(C385),$V$7,C385)</f>
        <v>343811</v>
      </c>
      <c r="O385">
        <f>IF(ISBLANK(I385),$V$16,I385)</f>
        <v>64</v>
      </c>
      <c r="P385" t="str">
        <f>IF(ISBLANK(D385),$U$42,D385)</f>
        <v>TRABAJADOR INDEPENDIENTE</v>
      </c>
      <c r="Q385" s="7" t="str">
        <f t="shared" si="23"/>
        <v>56+</v>
      </c>
      <c r="R385" s="7" t="str">
        <f t="shared" si="24"/>
        <v>2</v>
      </c>
    </row>
    <row r="386" spans="1:18" x14ac:dyDescent="0.3">
      <c r="A386">
        <v>385</v>
      </c>
      <c r="B386" t="s">
        <v>8</v>
      </c>
      <c r="C386">
        <v>356858</v>
      </c>
      <c r="D386" t="s">
        <v>17</v>
      </c>
      <c r="E386" t="s">
        <v>15</v>
      </c>
      <c r="F386" t="s">
        <v>11</v>
      </c>
      <c r="G386" t="s">
        <v>12</v>
      </c>
      <c r="H386" t="s">
        <v>12</v>
      </c>
      <c r="I386">
        <v>57</v>
      </c>
      <c r="J386">
        <f>(C386-$V$7)/$V$8</f>
        <v>-0.37078358317890536</v>
      </c>
      <c r="K386" t="str">
        <f t="shared" ref="K386:K449" si="25">IF(ABS(J386)&gt;1.96,"ATIPICO","NO")</f>
        <v>NO</v>
      </c>
      <c r="L386">
        <f>(I386-$V$16)/$V$17</f>
        <v>1.0652397679423538</v>
      </c>
      <c r="M386" t="str">
        <f t="shared" ref="M386:M449" si="26">IF(ABS(L386)&gt;1.96,"ATIPICO","NO")</f>
        <v>NO</v>
      </c>
      <c r="N386">
        <f>IF(ISBLANK(C386),$V$7,C386)</f>
        <v>356858</v>
      </c>
      <c r="O386">
        <f>IF(ISBLANK(I386),$V$16,I386)</f>
        <v>57</v>
      </c>
      <c r="P386" t="str">
        <f>IF(ISBLANK(D386),$U$42,D386)</f>
        <v>TRABAJADOR INDEPENDIENTE</v>
      </c>
      <c r="Q386" s="7" t="str">
        <f t="shared" ref="Q386:Q449" si="27">IF(O386&lt;26,"18-25",IF(O386&lt;36,"26-35",
 IF(O386&lt;46,"36-45",IF(O386&lt;56,"46-55","56+"))))</f>
        <v>56+</v>
      </c>
      <c r="R386" s="7" t="str">
        <f t="shared" ref="R386:R449" si="28">IF(N386&lt;300000,"1",
 IF(N386&lt;=408495,"2",
 IF(N386&lt;=700000,"3",
 "4")))</f>
        <v>2</v>
      </c>
    </row>
    <row r="387" spans="1:18" x14ac:dyDescent="0.3">
      <c r="A387">
        <v>386</v>
      </c>
      <c r="B387" t="s">
        <v>14</v>
      </c>
      <c r="C387">
        <v>1314924.8600000001</v>
      </c>
      <c r="D387" t="s">
        <v>9</v>
      </c>
      <c r="E387" t="s">
        <v>15</v>
      </c>
      <c r="F387" t="s">
        <v>11</v>
      </c>
      <c r="G387" t="s">
        <v>12</v>
      </c>
      <c r="H387" t="s">
        <v>12</v>
      </c>
      <c r="I387">
        <v>37</v>
      </c>
      <c r="J387">
        <f>(C387-$V$7)/$V$8</f>
        <v>0.81067126473755202</v>
      </c>
      <c r="K387" t="str">
        <f t="shared" si="25"/>
        <v>NO</v>
      </c>
      <c r="L387">
        <f>(I387-$V$16)/$V$17</f>
        <v>-0.3462668336003964</v>
      </c>
      <c r="M387" t="str">
        <f t="shared" si="26"/>
        <v>NO</v>
      </c>
      <c r="N387">
        <f>IF(ISBLANK(C387),$V$7,C387)</f>
        <v>1314924.8600000001</v>
      </c>
      <c r="O387">
        <f>IF(ISBLANK(I387),$V$16,I387)</f>
        <v>37</v>
      </c>
      <c r="P387" t="str">
        <f>IF(ISBLANK(D387),$U$42,D387)</f>
        <v>ASALARIADO</v>
      </c>
      <c r="Q387" s="7" t="str">
        <f t="shared" si="27"/>
        <v>36-45</v>
      </c>
      <c r="R387" s="7" t="str">
        <f t="shared" si="28"/>
        <v>4</v>
      </c>
    </row>
    <row r="388" spans="1:18" x14ac:dyDescent="0.3">
      <c r="A388">
        <v>387</v>
      </c>
      <c r="B388" t="s">
        <v>8</v>
      </c>
      <c r="C388">
        <v>652872.57999999996</v>
      </c>
      <c r="D388" t="s">
        <v>9</v>
      </c>
      <c r="E388" t="s">
        <v>15</v>
      </c>
      <c r="F388" t="s">
        <v>11</v>
      </c>
      <c r="G388" t="s">
        <v>11</v>
      </c>
      <c r="H388" t="s">
        <v>12</v>
      </c>
      <c r="I388">
        <v>54</v>
      </c>
      <c r="J388">
        <f>(C388-$V$7)/$V$8</f>
        <v>-5.7486621349252783E-3</v>
      </c>
      <c r="K388" t="str">
        <f t="shared" si="25"/>
        <v>NO</v>
      </c>
      <c r="L388">
        <f>(I388-$V$16)/$V$17</f>
        <v>0.85351377771094117</v>
      </c>
      <c r="M388" t="str">
        <f t="shared" si="26"/>
        <v>NO</v>
      </c>
      <c r="N388">
        <f>IF(ISBLANK(C388),$V$7,C388)</f>
        <v>652872.57999999996</v>
      </c>
      <c r="O388">
        <f>IF(ISBLANK(I388),$V$16,I388)</f>
        <v>54</v>
      </c>
      <c r="P388" t="str">
        <f>IF(ISBLANK(D388),$U$42,D388)</f>
        <v>ASALARIADO</v>
      </c>
      <c r="Q388" s="7" t="str">
        <f t="shared" si="27"/>
        <v>46-55</v>
      </c>
      <c r="R388" s="7" t="str">
        <f t="shared" si="28"/>
        <v>3</v>
      </c>
    </row>
    <row r="389" spans="1:18" x14ac:dyDescent="0.3">
      <c r="A389">
        <v>388</v>
      </c>
      <c r="B389" t="s">
        <v>8</v>
      </c>
      <c r="C389">
        <v>297045</v>
      </c>
      <c r="D389" t="s">
        <v>16</v>
      </c>
      <c r="E389" t="s">
        <v>15</v>
      </c>
      <c r="F389" t="s">
        <v>11</v>
      </c>
      <c r="G389" t="s">
        <v>12</v>
      </c>
      <c r="H389" t="s">
        <v>12</v>
      </c>
      <c r="I389">
        <v>44</v>
      </c>
      <c r="J389">
        <f>(C389-$V$7)/$V$8</f>
        <v>-0.44454290183274864</v>
      </c>
      <c r="K389" t="str">
        <f t="shared" si="25"/>
        <v>NO</v>
      </c>
      <c r="L389">
        <f>(I389-$V$16)/$V$17</f>
        <v>0.14776047693956615</v>
      </c>
      <c r="M389" t="str">
        <f t="shared" si="26"/>
        <v>NO</v>
      </c>
      <c r="N389">
        <f>IF(ISBLANK(C389),$V$7,C389)</f>
        <v>297045</v>
      </c>
      <c r="O389">
        <f>IF(ISBLANK(I389),$V$16,I389)</f>
        <v>44</v>
      </c>
      <c r="P389" t="str">
        <f>IF(ISBLANK(D389),$U$42,D389)</f>
        <v>ASEGURADO VOLUNTARIO</v>
      </c>
      <c r="Q389" s="7" t="str">
        <f t="shared" si="27"/>
        <v>36-45</v>
      </c>
      <c r="R389" s="7" t="str">
        <f t="shared" si="28"/>
        <v>1</v>
      </c>
    </row>
    <row r="390" spans="1:18" x14ac:dyDescent="0.3">
      <c r="A390">
        <v>389</v>
      </c>
      <c r="B390" t="s">
        <v>8</v>
      </c>
      <c r="C390">
        <v>463313.7</v>
      </c>
      <c r="D390" t="s">
        <v>9</v>
      </c>
      <c r="E390" t="s">
        <v>10</v>
      </c>
      <c r="F390" t="s">
        <v>11</v>
      </c>
      <c r="G390" t="s">
        <v>12</v>
      </c>
      <c r="H390" t="s">
        <v>12</v>
      </c>
      <c r="I390">
        <v>36</v>
      </c>
      <c r="J390">
        <f>(C390-$V$7)/$V$8</f>
        <v>-0.2395061033865869</v>
      </c>
      <c r="K390" t="str">
        <f t="shared" si="25"/>
        <v>NO</v>
      </c>
      <c r="L390">
        <f>(I390-$V$16)/$V$17</f>
        <v>-0.41684216367753391</v>
      </c>
      <c r="M390" t="str">
        <f t="shared" si="26"/>
        <v>NO</v>
      </c>
      <c r="N390">
        <f>IF(ISBLANK(C390),$V$7,C390)</f>
        <v>463313.7</v>
      </c>
      <c r="O390">
        <f>IF(ISBLANK(I390),$V$16,I390)</f>
        <v>36</v>
      </c>
      <c r="P390" t="str">
        <f>IF(ISBLANK(D390),$U$42,D390)</f>
        <v>ASALARIADO</v>
      </c>
      <c r="Q390" s="7" t="str">
        <f t="shared" si="27"/>
        <v>36-45</v>
      </c>
      <c r="R390" s="7" t="str">
        <f t="shared" si="28"/>
        <v>3</v>
      </c>
    </row>
    <row r="391" spans="1:18" x14ac:dyDescent="0.3">
      <c r="A391">
        <v>390</v>
      </c>
      <c r="B391" t="s">
        <v>14</v>
      </c>
      <c r="C391">
        <v>144000</v>
      </c>
      <c r="D391" t="s">
        <v>9</v>
      </c>
      <c r="E391" t="s">
        <v>15</v>
      </c>
      <c r="F391" t="s">
        <v>11</v>
      </c>
      <c r="G391" t="s">
        <v>12</v>
      </c>
      <c r="H391" t="s">
        <v>12</v>
      </c>
      <c r="I391">
        <v>20</v>
      </c>
      <c r="J391">
        <f>(C391-$V$7)/$V$8</f>
        <v>-0.6332726917342324</v>
      </c>
      <c r="K391" t="str">
        <f t="shared" si="25"/>
        <v>NO</v>
      </c>
      <c r="L391">
        <f>(I391-$V$16)/$V$17</f>
        <v>-1.5460474449117341</v>
      </c>
      <c r="M391" t="str">
        <f t="shared" si="26"/>
        <v>NO</v>
      </c>
      <c r="N391">
        <f>IF(ISBLANK(C391),$V$7,C391)</f>
        <v>144000</v>
      </c>
      <c r="O391">
        <f>IF(ISBLANK(I391),$V$16,I391)</f>
        <v>20</v>
      </c>
      <c r="P391" t="str">
        <f>IF(ISBLANK(D391),$U$42,D391)</f>
        <v>ASALARIADO</v>
      </c>
      <c r="Q391" s="7" t="str">
        <f t="shared" si="27"/>
        <v>18-25</v>
      </c>
      <c r="R391" s="7" t="str">
        <f t="shared" si="28"/>
        <v>1</v>
      </c>
    </row>
    <row r="392" spans="1:18" x14ac:dyDescent="0.3">
      <c r="A392">
        <v>391</v>
      </c>
      <c r="B392" t="s">
        <v>8</v>
      </c>
      <c r="C392">
        <v>610513</v>
      </c>
      <c r="D392" t="s">
        <v>17</v>
      </c>
      <c r="E392" t="s">
        <v>15</v>
      </c>
      <c r="F392" t="s">
        <v>11</v>
      </c>
      <c r="G392" t="s">
        <v>12</v>
      </c>
      <c r="H392" t="s">
        <v>11</v>
      </c>
      <c r="I392">
        <v>34</v>
      </c>
      <c r="J392">
        <f>(C392-$V$7)/$V$8</f>
        <v>-5.7985028129992636E-2</v>
      </c>
      <c r="K392" t="str">
        <f t="shared" si="25"/>
        <v>NO</v>
      </c>
      <c r="L392">
        <f>(I392-$V$16)/$V$17</f>
        <v>-0.55799282383180893</v>
      </c>
      <c r="M392" t="str">
        <f t="shared" si="26"/>
        <v>NO</v>
      </c>
      <c r="N392">
        <f>IF(ISBLANK(C392),$V$7,C392)</f>
        <v>610513</v>
      </c>
      <c r="O392">
        <f>IF(ISBLANK(I392),$V$16,I392)</f>
        <v>34</v>
      </c>
      <c r="P392" t="str">
        <f>IF(ISBLANK(D392),$U$42,D392)</f>
        <v>TRABAJADOR INDEPENDIENTE</v>
      </c>
      <c r="Q392" s="7" t="str">
        <f t="shared" si="27"/>
        <v>26-35</v>
      </c>
      <c r="R392" s="7" t="str">
        <f t="shared" si="28"/>
        <v>3</v>
      </c>
    </row>
    <row r="393" spans="1:18" x14ac:dyDescent="0.3">
      <c r="A393">
        <v>392</v>
      </c>
      <c r="B393" t="s">
        <v>14</v>
      </c>
      <c r="C393">
        <v>950292</v>
      </c>
      <c r="D393" t="s">
        <v>9</v>
      </c>
      <c r="E393" t="s">
        <v>15</v>
      </c>
      <c r="F393" t="s">
        <v>11</v>
      </c>
      <c r="G393" t="s">
        <v>12</v>
      </c>
      <c r="H393" t="s">
        <v>12</v>
      </c>
      <c r="I393">
        <v>38</v>
      </c>
      <c r="J393">
        <f>(C393-$V$7)/$V$8</f>
        <v>0.36101865890935025</v>
      </c>
      <c r="K393" t="str">
        <f t="shared" si="25"/>
        <v>NO</v>
      </c>
      <c r="L393">
        <f>(I393-$V$16)/$V$17</f>
        <v>-0.27569150352325889</v>
      </c>
      <c r="M393" t="str">
        <f t="shared" si="26"/>
        <v>NO</v>
      </c>
      <c r="N393">
        <f>IF(ISBLANK(C393),$V$7,C393)</f>
        <v>950292</v>
      </c>
      <c r="O393">
        <f>IF(ISBLANK(I393),$V$16,I393)</f>
        <v>38</v>
      </c>
      <c r="P393" t="str">
        <f>IF(ISBLANK(D393),$U$42,D393)</f>
        <v>ASALARIADO</v>
      </c>
      <c r="Q393" s="7" t="str">
        <f t="shared" si="27"/>
        <v>36-45</v>
      </c>
      <c r="R393" s="7" t="str">
        <f t="shared" si="28"/>
        <v>4</v>
      </c>
    </row>
    <row r="394" spans="1:18" x14ac:dyDescent="0.3">
      <c r="A394">
        <v>393</v>
      </c>
      <c r="B394" t="s">
        <v>8</v>
      </c>
      <c r="C394">
        <v>798210</v>
      </c>
      <c r="D394" t="s">
        <v>9</v>
      </c>
      <c r="E394" t="s">
        <v>10</v>
      </c>
      <c r="F394" t="s">
        <v>11</v>
      </c>
      <c r="G394" t="s">
        <v>12</v>
      </c>
      <c r="H394" t="s">
        <v>12</v>
      </c>
      <c r="I394">
        <v>39</v>
      </c>
      <c r="J394">
        <f>(C394-$V$7)/$V$8</f>
        <v>0.1734764072330626</v>
      </c>
      <c r="K394" t="str">
        <f t="shared" si="25"/>
        <v>NO</v>
      </c>
      <c r="L394">
        <f>(I394-$V$16)/$V$17</f>
        <v>-0.20511617344612137</v>
      </c>
      <c r="M394" t="str">
        <f t="shared" si="26"/>
        <v>NO</v>
      </c>
      <c r="N394">
        <f>IF(ISBLANK(C394),$V$7,C394)</f>
        <v>798210</v>
      </c>
      <c r="O394">
        <f>IF(ISBLANK(I394),$V$16,I394)</f>
        <v>39</v>
      </c>
      <c r="P394" t="str">
        <f>IF(ISBLANK(D394),$U$42,D394)</f>
        <v>ASALARIADO</v>
      </c>
      <c r="Q394" s="7" t="str">
        <f t="shared" si="27"/>
        <v>36-45</v>
      </c>
      <c r="R394" s="7" t="str">
        <f t="shared" si="28"/>
        <v>4</v>
      </c>
    </row>
    <row r="395" spans="1:18" x14ac:dyDescent="0.3">
      <c r="A395">
        <v>394</v>
      </c>
      <c r="B395" t="s">
        <v>8</v>
      </c>
      <c r="C395">
        <v>783125</v>
      </c>
      <c r="D395" t="s">
        <v>9</v>
      </c>
      <c r="E395" t="s">
        <v>15</v>
      </c>
      <c r="F395" t="s">
        <v>11</v>
      </c>
      <c r="G395" t="s">
        <v>12</v>
      </c>
      <c r="H395" t="s">
        <v>11</v>
      </c>
      <c r="I395">
        <v>32</v>
      </c>
      <c r="J395">
        <f>(C395-$V$7)/$V$8</f>
        <v>0.15487410803567697</v>
      </c>
      <c r="K395" t="str">
        <f t="shared" si="25"/>
        <v>NO</v>
      </c>
      <c r="L395">
        <f>(I395-$V$16)/$V$17</f>
        <v>-0.69914348398608395</v>
      </c>
      <c r="M395" t="str">
        <f t="shared" si="26"/>
        <v>NO</v>
      </c>
      <c r="N395">
        <f>IF(ISBLANK(C395),$V$7,C395)</f>
        <v>783125</v>
      </c>
      <c r="O395">
        <f>IF(ISBLANK(I395),$V$16,I395)</f>
        <v>32</v>
      </c>
      <c r="P395" t="str">
        <f>IF(ISBLANK(D395),$U$42,D395)</f>
        <v>ASALARIADO</v>
      </c>
      <c r="Q395" s="7" t="str">
        <f t="shared" si="27"/>
        <v>26-35</v>
      </c>
      <c r="R395" s="7" t="str">
        <f t="shared" si="28"/>
        <v>4</v>
      </c>
    </row>
    <row r="396" spans="1:18" x14ac:dyDescent="0.3">
      <c r="A396">
        <v>395</v>
      </c>
      <c r="B396" t="s">
        <v>8</v>
      </c>
      <c r="C396">
        <v>466553.21</v>
      </c>
      <c r="D396" t="s">
        <v>9</v>
      </c>
      <c r="E396" t="s">
        <v>15</v>
      </c>
      <c r="F396" t="s">
        <v>11</v>
      </c>
      <c r="G396" t="s">
        <v>12</v>
      </c>
      <c r="H396" t="s">
        <v>12</v>
      </c>
      <c r="I396">
        <v>36</v>
      </c>
      <c r="J396">
        <f>(C396-$V$7)/$V$8</f>
        <v>-0.23551125192666492</v>
      </c>
      <c r="K396" t="str">
        <f t="shared" si="25"/>
        <v>NO</v>
      </c>
      <c r="L396">
        <f>(I396-$V$16)/$V$17</f>
        <v>-0.41684216367753391</v>
      </c>
      <c r="M396" t="str">
        <f t="shared" si="26"/>
        <v>NO</v>
      </c>
      <c r="N396">
        <f>IF(ISBLANK(C396),$V$7,C396)</f>
        <v>466553.21</v>
      </c>
      <c r="O396">
        <f>IF(ISBLANK(I396),$V$16,I396)</f>
        <v>36</v>
      </c>
      <c r="P396" t="str">
        <f>IF(ISBLANK(D396),$U$42,D396)</f>
        <v>ASALARIADO</v>
      </c>
      <c r="Q396" s="7" t="str">
        <f t="shared" si="27"/>
        <v>36-45</v>
      </c>
      <c r="R396" s="7" t="str">
        <f t="shared" si="28"/>
        <v>3</v>
      </c>
    </row>
    <row r="397" spans="1:18" x14ac:dyDescent="0.3">
      <c r="A397">
        <v>396</v>
      </c>
      <c r="B397" t="s">
        <v>8</v>
      </c>
      <c r="C397">
        <v>14290</v>
      </c>
      <c r="D397" t="s">
        <v>9</v>
      </c>
      <c r="E397" t="s">
        <v>15</v>
      </c>
      <c r="F397" t="s">
        <v>11</v>
      </c>
      <c r="G397" t="s">
        <v>12</v>
      </c>
      <c r="H397" t="s">
        <v>12</v>
      </c>
      <c r="I397">
        <v>57</v>
      </c>
      <c r="J397">
        <f>(C397-$V$7)/$V$8</f>
        <v>-0.79322656835954808</v>
      </c>
      <c r="K397" t="str">
        <f t="shared" si="25"/>
        <v>NO</v>
      </c>
      <c r="L397">
        <f>(I397-$V$16)/$V$17</f>
        <v>1.0652397679423538</v>
      </c>
      <c r="M397" t="str">
        <f t="shared" si="26"/>
        <v>NO</v>
      </c>
      <c r="N397">
        <f>IF(ISBLANK(C397),$V$7,C397)</f>
        <v>14290</v>
      </c>
      <c r="O397">
        <f>IF(ISBLANK(I397),$V$16,I397)</f>
        <v>57</v>
      </c>
      <c r="P397" t="str">
        <f>IF(ISBLANK(D397),$U$42,D397)</f>
        <v>ASALARIADO</v>
      </c>
      <c r="Q397" s="7" t="str">
        <f t="shared" si="27"/>
        <v>56+</v>
      </c>
      <c r="R397" s="7" t="str">
        <f t="shared" si="28"/>
        <v>1</v>
      </c>
    </row>
    <row r="398" spans="1:18" x14ac:dyDescent="0.3">
      <c r="A398">
        <v>397</v>
      </c>
      <c r="B398" t="s">
        <v>8</v>
      </c>
      <c r="C398">
        <v>289448</v>
      </c>
      <c r="D398" t="s">
        <v>17</v>
      </c>
      <c r="E398" t="s">
        <v>15</v>
      </c>
      <c r="F398" t="s">
        <v>11</v>
      </c>
      <c r="G398" t="s">
        <v>12</v>
      </c>
      <c r="H398" t="s">
        <v>12</v>
      </c>
      <c r="I398">
        <v>52</v>
      </c>
      <c r="J398">
        <f>(C398-$V$7)/$V$8</f>
        <v>-0.45391125894262857</v>
      </c>
      <c r="K398" t="str">
        <f t="shared" si="25"/>
        <v>NO</v>
      </c>
      <c r="L398">
        <f>(I398-$V$16)/$V$17</f>
        <v>0.71236311755666615</v>
      </c>
      <c r="M398" t="str">
        <f t="shared" si="26"/>
        <v>NO</v>
      </c>
      <c r="N398">
        <f>IF(ISBLANK(C398),$V$7,C398)</f>
        <v>289448</v>
      </c>
      <c r="O398">
        <f>IF(ISBLANK(I398),$V$16,I398)</f>
        <v>52</v>
      </c>
      <c r="P398" t="str">
        <f>IF(ISBLANK(D398),$U$42,D398)</f>
        <v>TRABAJADOR INDEPENDIENTE</v>
      </c>
      <c r="Q398" s="7" t="str">
        <f t="shared" si="27"/>
        <v>46-55</v>
      </c>
      <c r="R398" s="7" t="str">
        <f t="shared" si="28"/>
        <v>1</v>
      </c>
    </row>
    <row r="399" spans="1:18" x14ac:dyDescent="0.3">
      <c r="A399">
        <v>398</v>
      </c>
      <c r="B399" t="s">
        <v>8</v>
      </c>
      <c r="C399">
        <v>323432.7</v>
      </c>
      <c r="D399" t="s">
        <v>9</v>
      </c>
      <c r="E399" t="s">
        <v>15</v>
      </c>
      <c r="F399" t="s">
        <v>11</v>
      </c>
      <c r="G399" t="s">
        <v>11</v>
      </c>
      <c r="H399" t="s">
        <v>12</v>
      </c>
      <c r="I399">
        <v>50</v>
      </c>
      <c r="J399">
        <f>(C399-$V$7)/$V$8</f>
        <v>-0.41200250471436267</v>
      </c>
      <c r="K399" t="str">
        <f t="shared" si="25"/>
        <v>NO</v>
      </c>
      <c r="L399">
        <f>(I399-$V$16)/$V$17</f>
        <v>0.57121245740239113</v>
      </c>
      <c r="M399" t="str">
        <f t="shared" si="26"/>
        <v>NO</v>
      </c>
      <c r="N399">
        <f>IF(ISBLANK(C399),$V$7,C399)</f>
        <v>323432.7</v>
      </c>
      <c r="O399">
        <f>IF(ISBLANK(I399),$V$16,I399)</f>
        <v>50</v>
      </c>
      <c r="P399" t="str">
        <f>IF(ISBLANK(D399),$U$42,D399)</f>
        <v>ASALARIADO</v>
      </c>
      <c r="Q399" s="7" t="str">
        <f t="shared" si="27"/>
        <v>46-55</v>
      </c>
      <c r="R399" s="7" t="str">
        <f t="shared" si="28"/>
        <v>2</v>
      </c>
    </row>
    <row r="400" spans="1:18" x14ac:dyDescent="0.3">
      <c r="A400">
        <v>399</v>
      </c>
      <c r="B400" t="s">
        <v>14</v>
      </c>
      <c r="C400">
        <v>577151</v>
      </c>
      <c r="D400" t="s">
        <v>9</v>
      </c>
      <c r="E400" t="s">
        <v>10</v>
      </c>
      <c r="F400" t="s">
        <v>11</v>
      </c>
      <c r="G400" t="s">
        <v>12</v>
      </c>
      <c r="H400" t="s">
        <v>12</v>
      </c>
      <c r="I400">
        <v>34</v>
      </c>
      <c r="J400">
        <f>(C400-$V$7)/$V$8</f>
        <v>-9.9125890299245456E-2</v>
      </c>
      <c r="K400" t="str">
        <f t="shared" si="25"/>
        <v>NO</v>
      </c>
      <c r="L400">
        <f>(I400-$V$16)/$V$17</f>
        <v>-0.55799282383180893</v>
      </c>
      <c r="M400" t="str">
        <f t="shared" si="26"/>
        <v>NO</v>
      </c>
      <c r="N400">
        <f>IF(ISBLANK(C400),$V$7,C400)</f>
        <v>577151</v>
      </c>
      <c r="O400">
        <f>IF(ISBLANK(I400),$V$16,I400)</f>
        <v>34</v>
      </c>
      <c r="P400" t="str">
        <f>IF(ISBLANK(D400),$U$42,D400)</f>
        <v>ASALARIADO</v>
      </c>
      <c r="Q400" s="7" t="str">
        <f t="shared" si="27"/>
        <v>26-35</v>
      </c>
      <c r="R400" s="7" t="str">
        <f t="shared" si="28"/>
        <v>3</v>
      </c>
    </row>
    <row r="401" spans="1:18" x14ac:dyDescent="0.3">
      <c r="A401">
        <v>400</v>
      </c>
      <c r="B401" t="s">
        <v>8</v>
      </c>
      <c r="C401">
        <v>622335.6</v>
      </c>
      <c r="D401" t="s">
        <v>9</v>
      </c>
      <c r="E401" t="s">
        <v>15</v>
      </c>
      <c r="F401" t="s">
        <v>11</v>
      </c>
      <c r="G401" t="s">
        <v>12</v>
      </c>
      <c r="H401" t="s">
        <v>12</v>
      </c>
      <c r="I401">
        <v>50</v>
      </c>
      <c r="J401">
        <f>(C401-$V$7)/$V$8</f>
        <v>-4.3405807547227587E-2</v>
      </c>
      <c r="K401" t="str">
        <f t="shared" si="25"/>
        <v>NO</v>
      </c>
      <c r="L401">
        <f>(I401-$V$16)/$V$17</f>
        <v>0.57121245740239113</v>
      </c>
      <c r="M401" t="str">
        <f t="shared" si="26"/>
        <v>NO</v>
      </c>
      <c r="N401">
        <f>IF(ISBLANK(C401),$V$7,C401)</f>
        <v>622335.6</v>
      </c>
      <c r="O401">
        <f>IF(ISBLANK(I401),$V$16,I401)</f>
        <v>50</v>
      </c>
      <c r="P401" t="str">
        <f>IF(ISBLANK(D401),$U$42,D401)</f>
        <v>ASALARIADO</v>
      </c>
      <c r="Q401" s="7" t="str">
        <f t="shared" si="27"/>
        <v>46-55</v>
      </c>
      <c r="R401" s="7" t="str">
        <f t="shared" si="28"/>
        <v>3</v>
      </c>
    </row>
    <row r="402" spans="1:18" x14ac:dyDescent="0.3">
      <c r="A402">
        <v>401</v>
      </c>
      <c r="B402" t="s">
        <v>14</v>
      </c>
      <c r="C402">
        <v>205048</v>
      </c>
      <c r="D402" t="s">
        <v>9</v>
      </c>
      <c r="E402" t="s">
        <v>15</v>
      </c>
      <c r="F402" t="s">
        <v>11</v>
      </c>
      <c r="G402" t="s">
        <v>11</v>
      </c>
      <c r="H402" t="s">
        <v>12</v>
      </c>
      <c r="I402">
        <v>36</v>
      </c>
      <c r="J402">
        <f>(C402-$V$7)/$V$8</f>
        <v>-0.55799041388192894</v>
      </c>
      <c r="K402" t="str">
        <f t="shared" si="25"/>
        <v>NO</v>
      </c>
      <c r="L402">
        <f>(I402-$V$16)/$V$17</f>
        <v>-0.41684216367753391</v>
      </c>
      <c r="M402" t="str">
        <f t="shared" si="26"/>
        <v>NO</v>
      </c>
      <c r="N402">
        <f>IF(ISBLANK(C402),$V$7,C402)</f>
        <v>205048</v>
      </c>
      <c r="O402">
        <f>IF(ISBLANK(I402),$V$16,I402)</f>
        <v>36</v>
      </c>
      <c r="P402" t="str">
        <f>IF(ISBLANK(D402),$U$42,D402)</f>
        <v>ASALARIADO</v>
      </c>
      <c r="Q402" s="7" t="str">
        <f t="shared" si="27"/>
        <v>36-45</v>
      </c>
      <c r="R402" s="7" t="str">
        <f t="shared" si="28"/>
        <v>1</v>
      </c>
    </row>
    <row r="403" spans="1:18" x14ac:dyDescent="0.3">
      <c r="A403">
        <v>402</v>
      </c>
      <c r="B403" t="s">
        <v>8</v>
      </c>
      <c r="C403">
        <v>278030.99</v>
      </c>
      <c r="D403" t="s">
        <v>18</v>
      </c>
      <c r="E403" t="s">
        <v>15</v>
      </c>
      <c r="F403" t="s">
        <v>11</v>
      </c>
      <c r="G403" t="s">
        <v>12</v>
      </c>
      <c r="H403" t="s">
        <v>12</v>
      </c>
      <c r="I403">
        <v>52</v>
      </c>
      <c r="J403">
        <f>(C403-$V$7)/$V$8</f>
        <v>-0.46799031999397384</v>
      </c>
      <c r="K403" t="str">
        <f t="shared" si="25"/>
        <v>NO</v>
      </c>
      <c r="L403">
        <f>(I403-$V$16)/$V$17</f>
        <v>0.71236311755666615</v>
      </c>
      <c r="M403" t="str">
        <f t="shared" si="26"/>
        <v>NO</v>
      </c>
      <c r="N403">
        <f>IF(ISBLANK(C403),$V$7,C403)</f>
        <v>278030.99</v>
      </c>
      <c r="O403">
        <f>IF(ISBLANK(I403),$V$16,I403)</f>
        <v>52</v>
      </c>
      <c r="P403" t="str">
        <f>IF(ISBLANK(D403),$U$42,D403)</f>
        <v>CONVENIOS ESPECIALES DE TRABAJADORES INDEPENDIENTES</v>
      </c>
      <c r="Q403" s="7" t="str">
        <f t="shared" si="27"/>
        <v>46-55</v>
      </c>
      <c r="R403" s="7" t="str">
        <f t="shared" si="28"/>
        <v>1</v>
      </c>
    </row>
    <row r="404" spans="1:18" x14ac:dyDescent="0.3">
      <c r="A404">
        <v>403</v>
      </c>
      <c r="B404" t="s">
        <v>8</v>
      </c>
      <c r="C404">
        <v>425699.65</v>
      </c>
      <c r="D404" t="s">
        <v>9</v>
      </c>
      <c r="E404" t="s">
        <v>15</v>
      </c>
      <c r="F404" t="s">
        <v>11</v>
      </c>
      <c r="G404" t="s">
        <v>12</v>
      </c>
      <c r="H404" t="s">
        <v>12</v>
      </c>
      <c r="I404">
        <v>42</v>
      </c>
      <c r="J404">
        <f>(C404-$V$7)/$V$8</f>
        <v>-0.28589044625204413</v>
      </c>
      <c r="K404" t="str">
        <f t="shared" si="25"/>
        <v>NO</v>
      </c>
      <c r="L404">
        <f>(I404-$V$16)/$V$17</f>
        <v>6.6098167852911317E-3</v>
      </c>
      <c r="M404" t="str">
        <f t="shared" si="26"/>
        <v>NO</v>
      </c>
      <c r="N404">
        <f>IF(ISBLANK(C404),$V$7,C404)</f>
        <v>425699.65</v>
      </c>
      <c r="O404">
        <f>IF(ISBLANK(I404),$V$16,I404)</f>
        <v>42</v>
      </c>
      <c r="P404" t="str">
        <f>IF(ISBLANK(D404),$U$42,D404)</f>
        <v>ASALARIADO</v>
      </c>
      <c r="Q404" s="7" t="str">
        <f t="shared" si="27"/>
        <v>36-45</v>
      </c>
      <c r="R404" s="7" t="str">
        <f t="shared" si="28"/>
        <v>3</v>
      </c>
    </row>
    <row r="405" spans="1:18" x14ac:dyDescent="0.3">
      <c r="A405">
        <v>404</v>
      </c>
      <c r="B405" t="s">
        <v>8</v>
      </c>
      <c r="C405">
        <v>74118.77</v>
      </c>
      <c r="D405" t="s">
        <v>9</v>
      </c>
      <c r="E405" t="s">
        <v>10</v>
      </c>
      <c r="F405" t="s">
        <v>11</v>
      </c>
      <c r="G405" t="s">
        <v>12</v>
      </c>
      <c r="H405" t="s">
        <v>12</v>
      </c>
      <c r="I405">
        <v>22</v>
      </c>
      <c r="J405">
        <f>(C405-$V$7)/$V$8</f>
        <v>-0.7194478026882476</v>
      </c>
      <c r="K405" t="str">
        <f t="shared" si="25"/>
        <v>NO</v>
      </c>
      <c r="L405">
        <f>(I405-$V$16)/$V$17</f>
        <v>-1.4048967847574589</v>
      </c>
      <c r="M405" t="str">
        <f t="shared" si="26"/>
        <v>NO</v>
      </c>
      <c r="N405">
        <f>IF(ISBLANK(C405),$V$7,C405)</f>
        <v>74118.77</v>
      </c>
      <c r="O405">
        <f>IF(ISBLANK(I405),$V$16,I405)</f>
        <v>22</v>
      </c>
      <c r="P405" t="str">
        <f>IF(ISBLANK(D405),$U$42,D405)</f>
        <v>ASALARIADO</v>
      </c>
      <c r="Q405" s="7" t="str">
        <f t="shared" si="27"/>
        <v>18-25</v>
      </c>
      <c r="R405" s="7" t="str">
        <f t="shared" si="28"/>
        <v>1</v>
      </c>
    </row>
    <row r="406" spans="1:18" x14ac:dyDescent="0.3">
      <c r="A406">
        <v>405</v>
      </c>
      <c r="B406" t="s">
        <v>8</v>
      </c>
      <c r="C406">
        <v>1063180</v>
      </c>
      <c r="D406" t="s">
        <v>9</v>
      </c>
      <c r="E406" t="s">
        <v>15</v>
      </c>
      <c r="F406" t="s">
        <v>11</v>
      </c>
      <c r="G406" t="s">
        <v>12</v>
      </c>
      <c r="H406" t="s">
        <v>12</v>
      </c>
      <c r="I406">
        <v>55</v>
      </c>
      <c r="J406">
        <f>(C406-$V$7)/$V$8</f>
        <v>0.5002282281366931</v>
      </c>
      <c r="K406" t="str">
        <f t="shared" si="25"/>
        <v>NO</v>
      </c>
      <c r="L406">
        <f>(I406-$V$16)/$V$17</f>
        <v>0.92408910778807873</v>
      </c>
      <c r="M406" t="str">
        <f t="shared" si="26"/>
        <v>NO</v>
      </c>
      <c r="N406">
        <f>IF(ISBLANK(C406),$V$7,C406)</f>
        <v>1063180</v>
      </c>
      <c r="O406">
        <f>IF(ISBLANK(I406),$V$16,I406)</f>
        <v>55</v>
      </c>
      <c r="P406" t="str">
        <f>IF(ISBLANK(D406),$U$42,D406)</f>
        <v>ASALARIADO</v>
      </c>
      <c r="Q406" s="7" t="str">
        <f t="shared" si="27"/>
        <v>46-55</v>
      </c>
      <c r="R406" s="7" t="str">
        <f t="shared" si="28"/>
        <v>4</v>
      </c>
    </row>
    <row r="407" spans="1:18" x14ac:dyDescent="0.3">
      <c r="A407">
        <v>406</v>
      </c>
      <c r="B407" t="s">
        <v>8</v>
      </c>
      <c r="C407">
        <v>614527</v>
      </c>
      <c r="D407" t="s">
        <v>9</v>
      </c>
      <c r="E407" t="s">
        <v>15</v>
      </c>
      <c r="F407" t="s">
        <v>11</v>
      </c>
      <c r="G407" t="s">
        <v>12</v>
      </c>
      <c r="H407" t="s">
        <v>12</v>
      </c>
      <c r="I407">
        <v>38</v>
      </c>
      <c r="J407">
        <f>(C407-$V$7)/$V$8</f>
        <v>-5.3035102443661448E-2</v>
      </c>
      <c r="K407" t="str">
        <f t="shared" si="25"/>
        <v>NO</v>
      </c>
      <c r="L407">
        <f>(I407-$V$16)/$V$17</f>
        <v>-0.27569150352325889</v>
      </c>
      <c r="M407" t="str">
        <f t="shared" si="26"/>
        <v>NO</v>
      </c>
      <c r="N407">
        <f>IF(ISBLANK(C407),$V$7,C407)</f>
        <v>614527</v>
      </c>
      <c r="O407">
        <f>IF(ISBLANK(I407),$V$16,I407)</f>
        <v>38</v>
      </c>
      <c r="P407" t="str">
        <f>IF(ISBLANK(D407),$U$42,D407)</f>
        <v>ASALARIADO</v>
      </c>
      <c r="Q407" s="7" t="str">
        <f t="shared" si="27"/>
        <v>36-45</v>
      </c>
      <c r="R407" s="7" t="str">
        <f t="shared" si="28"/>
        <v>3</v>
      </c>
    </row>
    <row r="408" spans="1:18" x14ac:dyDescent="0.3">
      <c r="A408">
        <v>407</v>
      </c>
      <c r="B408" t="s">
        <v>8</v>
      </c>
      <c r="C408">
        <v>278030</v>
      </c>
      <c r="D408" t="s">
        <v>18</v>
      </c>
      <c r="E408" t="s">
        <v>15</v>
      </c>
      <c r="F408" t="s">
        <v>11</v>
      </c>
      <c r="G408" t="s">
        <v>12</v>
      </c>
      <c r="H408" t="s">
        <v>12</v>
      </c>
      <c r="I408">
        <v>42</v>
      </c>
      <c r="J408">
        <f>(C408-$V$7)/$V$8</f>
        <v>-0.46799154082766331</v>
      </c>
      <c r="K408" t="str">
        <f t="shared" si="25"/>
        <v>NO</v>
      </c>
      <c r="L408">
        <f>(I408-$V$16)/$V$17</f>
        <v>6.6098167852911317E-3</v>
      </c>
      <c r="M408" t="str">
        <f t="shared" si="26"/>
        <v>NO</v>
      </c>
      <c r="N408">
        <f>IF(ISBLANK(C408),$V$7,C408)</f>
        <v>278030</v>
      </c>
      <c r="O408">
        <f>IF(ISBLANK(I408),$V$16,I408)</f>
        <v>42</v>
      </c>
      <c r="P408" t="str">
        <f>IF(ISBLANK(D408),$U$42,D408)</f>
        <v>CONVENIOS ESPECIALES DE TRABAJADORES INDEPENDIENTES</v>
      </c>
      <c r="Q408" s="7" t="str">
        <f t="shared" si="27"/>
        <v>36-45</v>
      </c>
      <c r="R408" s="7" t="str">
        <f t="shared" si="28"/>
        <v>1</v>
      </c>
    </row>
    <row r="409" spans="1:18" x14ac:dyDescent="0.3">
      <c r="A409">
        <v>408</v>
      </c>
      <c r="B409" t="s">
        <v>14</v>
      </c>
      <c r="C409">
        <v>398320</v>
      </c>
      <c r="D409" t="s">
        <v>9</v>
      </c>
      <c r="E409" t="s">
        <v>10</v>
      </c>
      <c r="F409" t="s">
        <v>11</v>
      </c>
      <c r="G409" t="s">
        <v>12</v>
      </c>
      <c r="H409" t="s">
        <v>11</v>
      </c>
      <c r="I409">
        <v>62</v>
      </c>
      <c r="J409">
        <f>(C409-$V$7)/$V$8</f>
        <v>-0.31965408173230264</v>
      </c>
      <c r="K409" t="str">
        <f t="shared" si="25"/>
        <v>NO</v>
      </c>
      <c r="L409">
        <f>(I409-$V$16)/$V$17</f>
        <v>1.4181164183280413</v>
      </c>
      <c r="M409" t="str">
        <f t="shared" si="26"/>
        <v>NO</v>
      </c>
      <c r="N409">
        <f>IF(ISBLANK(C409),$V$7,C409)</f>
        <v>398320</v>
      </c>
      <c r="O409">
        <f>IF(ISBLANK(I409),$V$16,I409)</f>
        <v>62</v>
      </c>
      <c r="P409" t="str">
        <f>IF(ISBLANK(D409),$U$42,D409)</f>
        <v>ASALARIADO</v>
      </c>
      <c r="Q409" s="7" t="str">
        <f t="shared" si="27"/>
        <v>56+</v>
      </c>
      <c r="R409" s="7" t="str">
        <f t="shared" si="28"/>
        <v>2</v>
      </c>
    </row>
    <row r="410" spans="1:18" x14ac:dyDescent="0.3">
      <c r="A410">
        <v>409</v>
      </c>
      <c r="B410" t="s">
        <v>8</v>
      </c>
      <c r="C410">
        <v>302188</v>
      </c>
      <c r="D410" t="s">
        <v>16</v>
      </c>
      <c r="E410" t="s">
        <v>15</v>
      </c>
      <c r="F410" t="s">
        <v>11</v>
      </c>
      <c r="G410" t="s">
        <v>12</v>
      </c>
      <c r="H410" t="s">
        <v>12</v>
      </c>
      <c r="I410">
        <v>36</v>
      </c>
      <c r="J410">
        <f>(C410-$V$7)/$V$8</f>
        <v>-0.43820073247430291</v>
      </c>
      <c r="K410" t="str">
        <f t="shared" si="25"/>
        <v>NO</v>
      </c>
      <c r="L410">
        <f>(I410-$V$16)/$V$17</f>
        <v>-0.41684216367753391</v>
      </c>
      <c r="M410" t="str">
        <f t="shared" si="26"/>
        <v>NO</v>
      </c>
      <c r="N410">
        <f>IF(ISBLANK(C410),$V$7,C410)</f>
        <v>302188</v>
      </c>
      <c r="O410">
        <f>IF(ISBLANK(I410),$V$16,I410)</f>
        <v>36</v>
      </c>
      <c r="P410" t="str">
        <f>IF(ISBLANK(D410),$U$42,D410)</f>
        <v>ASEGURADO VOLUNTARIO</v>
      </c>
      <c r="Q410" s="7" t="str">
        <f t="shared" si="27"/>
        <v>36-45</v>
      </c>
      <c r="R410" s="7" t="str">
        <f t="shared" si="28"/>
        <v>2</v>
      </c>
    </row>
    <row r="411" spans="1:18" x14ac:dyDescent="0.3">
      <c r="A411">
        <v>410</v>
      </c>
      <c r="B411" t="s">
        <v>8</v>
      </c>
      <c r="C411">
        <v>500000</v>
      </c>
      <c r="D411" t="s">
        <v>9</v>
      </c>
      <c r="E411" t="s">
        <v>15</v>
      </c>
      <c r="F411" t="s">
        <v>11</v>
      </c>
      <c r="G411" t="s">
        <v>12</v>
      </c>
      <c r="H411" t="s">
        <v>12</v>
      </c>
      <c r="I411">
        <v>22</v>
      </c>
      <c r="J411">
        <f>(C411-$V$7)/$V$8</f>
        <v>-0.19426582966798911</v>
      </c>
      <c r="K411" t="str">
        <f t="shared" si="25"/>
        <v>NO</v>
      </c>
      <c r="L411">
        <f>(I411-$V$16)/$V$17</f>
        <v>-1.4048967847574589</v>
      </c>
      <c r="M411" t="str">
        <f t="shared" si="26"/>
        <v>NO</v>
      </c>
      <c r="N411">
        <f>IF(ISBLANK(C411),$V$7,C411)</f>
        <v>500000</v>
      </c>
      <c r="O411">
        <f>IF(ISBLANK(I411),$V$16,I411)</f>
        <v>22</v>
      </c>
      <c r="P411" t="str">
        <f>IF(ISBLANK(D411),$U$42,D411)</f>
        <v>ASALARIADO</v>
      </c>
      <c r="Q411" s="7" t="str">
        <f t="shared" si="27"/>
        <v>18-25</v>
      </c>
      <c r="R411" s="7" t="str">
        <f t="shared" si="28"/>
        <v>3</v>
      </c>
    </row>
    <row r="412" spans="1:18" x14ac:dyDescent="0.3">
      <c r="A412">
        <v>411</v>
      </c>
      <c r="B412" t="s">
        <v>14</v>
      </c>
      <c r="C412">
        <v>594092</v>
      </c>
      <c r="D412" t="s">
        <v>17</v>
      </c>
      <c r="E412" t="s">
        <v>15</v>
      </c>
      <c r="F412" t="s">
        <v>11</v>
      </c>
      <c r="G412" t="s">
        <v>12</v>
      </c>
      <c r="H412" t="s">
        <v>12</v>
      </c>
      <c r="I412">
        <v>55</v>
      </c>
      <c r="J412">
        <f>(C412-$V$7)/$V$8</f>
        <v>-7.8234836225469548E-2</v>
      </c>
      <c r="K412" t="str">
        <f t="shared" si="25"/>
        <v>NO</v>
      </c>
      <c r="L412">
        <f>(I412-$V$16)/$V$17</f>
        <v>0.92408910778807873</v>
      </c>
      <c r="M412" t="str">
        <f t="shared" si="26"/>
        <v>NO</v>
      </c>
      <c r="N412">
        <f>IF(ISBLANK(C412),$V$7,C412)</f>
        <v>594092</v>
      </c>
      <c r="O412">
        <f>IF(ISBLANK(I412),$V$16,I412)</f>
        <v>55</v>
      </c>
      <c r="P412" t="str">
        <f>IF(ISBLANK(D412),$U$42,D412)</f>
        <v>TRABAJADOR INDEPENDIENTE</v>
      </c>
      <c r="Q412" s="7" t="str">
        <f t="shared" si="27"/>
        <v>46-55</v>
      </c>
      <c r="R412" s="7" t="str">
        <f t="shared" si="28"/>
        <v>3</v>
      </c>
    </row>
    <row r="413" spans="1:18" x14ac:dyDescent="0.3">
      <c r="A413">
        <v>412</v>
      </c>
      <c r="B413" t="s">
        <v>8</v>
      </c>
      <c r="C413">
        <v>639148</v>
      </c>
      <c r="D413" t="s">
        <v>17</v>
      </c>
      <c r="E413" t="s">
        <v>15</v>
      </c>
      <c r="F413" t="s">
        <v>11</v>
      </c>
      <c r="G413" t="s">
        <v>11</v>
      </c>
      <c r="H413" t="s">
        <v>11</v>
      </c>
      <c r="I413">
        <v>49</v>
      </c>
      <c r="J413">
        <f>(C413-$V$7)/$V$8</f>
        <v>-2.2673338536546354E-2</v>
      </c>
      <c r="K413" t="str">
        <f t="shared" si="25"/>
        <v>NO</v>
      </c>
      <c r="L413">
        <f>(I413-$V$16)/$V$17</f>
        <v>0.50063712732525367</v>
      </c>
      <c r="M413" t="str">
        <f t="shared" si="26"/>
        <v>NO</v>
      </c>
      <c r="N413">
        <f>IF(ISBLANK(C413),$V$7,C413)</f>
        <v>639148</v>
      </c>
      <c r="O413">
        <f>IF(ISBLANK(I413),$V$16,I413)</f>
        <v>49</v>
      </c>
      <c r="P413" t="str">
        <f>IF(ISBLANK(D413),$U$42,D413)</f>
        <v>TRABAJADOR INDEPENDIENTE</v>
      </c>
      <c r="Q413" s="7" t="str">
        <f t="shared" si="27"/>
        <v>46-55</v>
      </c>
      <c r="R413" s="7" t="str">
        <f t="shared" si="28"/>
        <v>3</v>
      </c>
    </row>
    <row r="414" spans="1:18" x14ac:dyDescent="0.3">
      <c r="A414">
        <v>413</v>
      </c>
      <c r="B414" t="s">
        <v>8</v>
      </c>
      <c r="C414">
        <v>415861</v>
      </c>
      <c r="D414" t="s">
        <v>17</v>
      </c>
      <c r="E414" t="s">
        <v>15</v>
      </c>
      <c r="F414" t="s">
        <v>11</v>
      </c>
      <c r="G414" t="s">
        <v>11</v>
      </c>
      <c r="H414" t="s">
        <v>11</v>
      </c>
      <c r="I414">
        <v>45</v>
      </c>
      <c r="J414">
        <f>(C414-$V$7)/$V$8</f>
        <v>-0.2980231284527971</v>
      </c>
      <c r="K414" t="str">
        <f t="shared" si="25"/>
        <v>NO</v>
      </c>
      <c r="L414">
        <f>(I414-$V$16)/$V$17</f>
        <v>0.21833580701670366</v>
      </c>
      <c r="M414" t="str">
        <f t="shared" si="26"/>
        <v>NO</v>
      </c>
      <c r="N414">
        <f>IF(ISBLANK(C414),$V$7,C414)</f>
        <v>415861</v>
      </c>
      <c r="O414">
        <f>IF(ISBLANK(I414),$V$16,I414)</f>
        <v>45</v>
      </c>
      <c r="P414" t="str">
        <f>IF(ISBLANK(D414),$U$42,D414)</f>
        <v>TRABAJADOR INDEPENDIENTE</v>
      </c>
      <c r="Q414" s="7" t="str">
        <f t="shared" si="27"/>
        <v>36-45</v>
      </c>
      <c r="R414" s="7" t="str">
        <f t="shared" si="28"/>
        <v>3</v>
      </c>
    </row>
    <row r="415" spans="1:18" x14ac:dyDescent="0.3">
      <c r="A415">
        <v>414</v>
      </c>
      <c r="B415" t="s">
        <v>8</v>
      </c>
      <c r="C415">
        <v>854328.45</v>
      </c>
      <c r="D415" t="s">
        <v>9</v>
      </c>
      <c r="E415" t="s">
        <v>10</v>
      </c>
      <c r="F415" t="s">
        <v>11</v>
      </c>
      <c r="G415" t="s">
        <v>12</v>
      </c>
      <c r="H415" t="s">
        <v>12</v>
      </c>
      <c r="I415">
        <v>50</v>
      </c>
      <c r="J415">
        <f>(C415-$V$7)/$V$8</f>
        <v>0.24267973486935851</v>
      </c>
      <c r="K415" t="str">
        <f t="shared" si="25"/>
        <v>NO</v>
      </c>
      <c r="L415">
        <f>(I415-$V$16)/$V$17</f>
        <v>0.57121245740239113</v>
      </c>
      <c r="M415" t="str">
        <f t="shared" si="26"/>
        <v>NO</v>
      </c>
      <c r="N415">
        <f>IF(ISBLANK(C415),$V$7,C415)</f>
        <v>854328.45</v>
      </c>
      <c r="O415">
        <f>IF(ISBLANK(I415),$V$16,I415)</f>
        <v>50</v>
      </c>
      <c r="P415" t="str">
        <f>IF(ISBLANK(D415),$U$42,D415)</f>
        <v>ASALARIADO</v>
      </c>
      <c r="Q415" s="7" t="str">
        <f t="shared" si="27"/>
        <v>46-55</v>
      </c>
      <c r="R415" s="7" t="str">
        <f t="shared" si="28"/>
        <v>4</v>
      </c>
    </row>
    <row r="416" spans="1:18" x14ac:dyDescent="0.3">
      <c r="A416">
        <v>415</v>
      </c>
      <c r="B416" t="s">
        <v>8</v>
      </c>
      <c r="C416">
        <v>293000</v>
      </c>
      <c r="D416" t="s">
        <v>9</v>
      </c>
      <c r="E416" t="s">
        <v>15</v>
      </c>
      <c r="F416" t="s">
        <v>11</v>
      </c>
      <c r="G416" t="s">
        <v>12</v>
      </c>
      <c r="H416" t="s">
        <v>12</v>
      </c>
      <c r="I416">
        <v>38</v>
      </c>
      <c r="J416">
        <f>(C416-$V$7)/$V$8</f>
        <v>-0.44953105564470919</v>
      </c>
      <c r="K416" t="str">
        <f t="shared" si="25"/>
        <v>NO</v>
      </c>
      <c r="L416">
        <f>(I416-$V$16)/$V$17</f>
        <v>-0.27569150352325889</v>
      </c>
      <c r="M416" t="str">
        <f t="shared" si="26"/>
        <v>NO</v>
      </c>
      <c r="N416">
        <f>IF(ISBLANK(C416),$V$7,C416)</f>
        <v>293000</v>
      </c>
      <c r="O416">
        <f>IF(ISBLANK(I416),$V$16,I416)</f>
        <v>38</v>
      </c>
      <c r="P416" t="str">
        <f>IF(ISBLANK(D416),$U$42,D416)</f>
        <v>ASALARIADO</v>
      </c>
      <c r="Q416" s="7" t="str">
        <f t="shared" si="27"/>
        <v>36-45</v>
      </c>
      <c r="R416" s="7" t="str">
        <f t="shared" si="28"/>
        <v>1</v>
      </c>
    </row>
    <row r="417" spans="1:18" x14ac:dyDescent="0.3">
      <c r="A417">
        <v>416</v>
      </c>
      <c r="B417" t="s">
        <v>8</v>
      </c>
      <c r="C417">
        <v>213192</v>
      </c>
      <c r="D417" t="s">
        <v>9</v>
      </c>
      <c r="E417" t="s">
        <v>15</v>
      </c>
      <c r="F417" t="s">
        <v>11</v>
      </c>
      <c r="G417" t="s">
        <v>12</v>
      </c>
      <c r="H417" t="s">
        <v>12</v>
      </c>
      <c r="I417">
        <v>30</v>
      </c>
      <c r="J417">
        <f>(C417-$V$7)/$V$8</f>
        <v>-0.54794751532949215</v>
      </c>
      <c r="K417" t="str">
        <f t="shared" si="25"/>
        <v>NO</v>
      </c>
      <c r="L417">
        <f>(I417-$V$16)/$V$17</f>
        <v>-0.84029414414035897</v>
      </c>
      <c r="M417" t="str">
        <f t="shared" si="26"/>
        <v>NO</v>
      </c>
      <c r="N417">
        <f>IF(ISBLANK(C417),$V$7,C417)</f>
        <v>213192</v>
      </c>
      <c r="O417">
        <f>IF(ISBLANK(I417),$V$16,I417)</f>
        <v>30</v>
      </c>
      <c r="P417" t="str">
        <f>IF(ISBLANK(D417),$U$42,D417)</f>
        <v>ASALARIADO</v>
      </c>
      <c r="Q417" s="7" t="str">
        <f t="shared" si="27"/>
        <v>26-35</v>
      </c>
      <c r="R417" s="7" t="str">
        <f t="shared" si="28"/>
        <v>1</v>
      </c>
    </row>
    <row r="418" spans="1:18" x14ac:dyDescent="0.3">
      <c r="A418">
        <v>417</v>
      </c>
      <c r="B418" t="s">
        <v>14</v>
      </c>
      <c r="C418">
        <v>5063660</v>
      </c>
      <c r="D418" t="s">
        <v>9</v>
      </c>
      <c r="E418" t="s">
        <v>10</v>
      </c>
      <c r="F418" t="s">
        <v>11</v>
      </c>
      <c r="G418" t="s">
        <v>12</v>
      </c>
      <c r="H418" t="s">
        <v>11</v>
      </c>
      <c r="I418">
        <v>40</v>
      </c>
      <c r="J418">
        <f>(C418-$V$7)/$V$8</f>
        <v>5.4334815190320995</v>
      </c>
      <c r="K418" t="str">
        <f t="shared" si="25"/>
        <v>ATIPICO</v>
      </c>
      <c r="L418">
        <f>(I418-$V$16)/$V$17</f>
        <v>-0.13454084336898386</v>
      </c>
      <c r="M418" t="str">
        <f t="shared" si="26"/>
        <v>NO</v>
      </c>
      <c r="N418">
        <f>IF(ISBLANK(C418),$V$7,C418)</f>
        <v>5063660</v>
      </c>
      <c r="O418">
        <f>IF(ISBLANK(I418),$V$16,I418)</f>
        <v>40</v>
      </c>
      <c r="P418" t="str">
        <f>IF(ISBLANK(D418),$U$42,D418)</f>
        <v>ASALARIADO</v>
      </c>
      <c r="Q418" s="7" t="str">
        <f t="shared" si="27"/>
        <v>36-45</v>
      </c>
      <c r="R418" s="7" t="str">
        <f t="shared" si="28"/>
        <v>4</v>
      </c>
    </row>
    <row r="419" spans="1:18" x14ac:dyDescent="0.3">
      <c r="A419">
        <v>418</v>
      </c>
      <c r="B419" t="s">
        <v>14</v>
      </c>
      <c r="C419">
        <v>736280</v>
      </c>
      <c r="D419" t="s">
        <v>9</v>
      </c>
      <c r="E419" t="s">
        <v>15</v>
      </c>
      <c r="F419" t="s">
        <v>11</v>
      </c>
      <c r="G419" t="s">
        <v>12</v>
      </c>
      <c r="H419" t="s">
        <v>12</v>
      </c>
      <c r="I419">
        <v>33</v>
      </c>
      <c r="J419">
        <f>(C419-$V$7)/$V$8</f>
        <v>9.7106477548336623E-2</v>
      </c>
      <c r="K419" t="str">
        <f t="shared" si="25"/>
        <v>NO</v>
      </c>
      <c r="L419">
        <f>(I419-$V$16)/$V$17</f>
        <v>-0.62856815390894638</v>
      </c>
      <c r="M419" t="str">
        <f t="shared" si="26"/>
        <v>NO</v>
      </c>
      <c r="N419">
        <f>IF(ISBLANK(C419),$V$7,C419)</f>
        <v>736280</v>
      </c>
      <c r="O419">
        <f>IF(ISBLANK(I419),$V$16,I419)</f>
        <v>33</v>
      </c>
      <c r="P419" t="str">
        <f>IF(ISBLANK(D419),$U$42,D419)</f>
        <v>ASALARIADO</v>
      </c>
      <c r="Q419" s="7" t="str">
        <f t="shared" si="27"/>
        <v>26-35</v>
      </c>
      <c r="R419" s="7" t="str">
        <f t="shared" si="28"/>
        <v>4</v>
      </c>
    </row>
    <row r="420" spans="1:18" x14ac:dyDescent="0.3">
      <c r="A420">
        <v>419</v>
      </c>
      <c r="B420" t="s">
        <v>8</v>
      </c>
      <c r="C420">
        <v>200000</v>
      </c>
      <c r="D420" t="s">
        <v>9</v>
      </c>
      <c r="E420" t="s">
        <v>15</v>
      </c>
      <c r="F420" t="s">
        <v>11</v>
      </c>
      <c r="G420" t="s">
        <v>12</v>
      </c>
      <c r="H420" t="s">
        <v>12</v>
      </c>
      <c r="I420">
        <v>46</v>
      </c>
      <c r="J420">
        <f>(C420-$V$7)/$V$8</f>
        <v>-0.56421543253280082</v>
      </c>
      <c r="K420" t="str">
        <f t="shared" si="25"/>
        <v>NO</v>
      </c>
      <c r="L420">
        <f>(I420-$V$16)/$V$17</f>
        <v>0.28891113709384114</v>
      </c>
      <c r="M420" t="str">
        <f t="shared" si="26"/>
        <v>NO</v>
      </c>
      <c r="N420">
        <f>IF(ISBLANK(C420),$V$7,C420)</f>
        <v>200000</v>
      </c>
      <c r="O420">
        <f>IF(ISBLANK(I420),$V$16,I420)</f>
        <v>46</v>
      </c>
      <c r="P420" t="str">
        <f>IF(ISBLANK(D420),$U$42,D420)</f>
        <v>ASALARIADO</v>
      </c>
      <c r="Q420" s="7" t="str">
        <f t="shared" si="27"/>
        <v>46-55</v>
      </c>
      <c r="R420" s="7" t="str">
        <f t="shared" si="28"/>
        <v>1</v>
      </c>
    </row>
    <row r="421" spans="1:18" x14ac:dyDescent="0.3">
      <c r="A421">
        <v>420</v>
      </c>
      <c r="B421" t="s">
        <v>8</v>
      </c>
      <c r="C421">
        <v>92670</v>
      </c>
      <c r="D421" t="s">
        <v>9</v>
      </c>
      <c r="E421" t="s">
        <v>15</v>
      </c>
      <c r="F421" t="s">
        <v>11</v>
      </c>
      <c r="G421" t="s">
        <v>12</v>
      </c>
      <c r="H421" t="s">
        <v>12</v>
      </c>
      <c r="I421">
        <v>22</v>
      </c>
      <c r="J421">
        <f>(C421-$V$7)/$V$8</f>
        <v>-0.69657106878440167</v>
      </c>
      <c r="K421" t="str">
        <f t="shared" si="25"/>
        <v>NO</v>
      </c>
      <c r="L421">
        <f>(I421-$V$16)/$V$17</f>
        <v>-1.4048967847574589</v>
      </c>
      <c r="M421" t="str">
        <f t="shared" si="26"/>
        <v>NO</v>
      </c>
      <c r="N421">
        <f>IF(ISBLANK(C421),$V$7,C421)</f>
        <v>92670</v>
      </c>
      <c r="O421">
        <f>IF(ISBLANK(I421),$V$16,I421)</f>
        <v>22</v>
      </c>
      <c r="P421" t="str">
        <f>IF(ISBLANK(D421),$U$42,D421)</f>
        <v>ASALARIADO</v>
      </c>
      <c r="Q421" s="7" t="str">
        <f t="shared" si="27"/>
        <v>18-25</v>
      </c>
      <c r="R421" s="7" t="str">
        <f t="shared" si="28"/>
        <v>1</v>
      </c>
    </row>
    <row r="422" spans="1:18" x14ac:dyDescent="0.3">
      <c r="A422">
        <v>421</v>
      </c>
      <c r="B422" t="s">
        <v>8</v>
      </c>
      <c r="C422">
        <v>492739.1</v>
      </c>
      <c r="D422" t="s">
        <v>9</v>
      </c>
      <c r="E422" t="s">
        <v>15</v>
      </c>
      <c r="F422" t="s">
        <v>11</v>
      </c>
      <c r="G422" t="s">
        <v>11</v>
      </c>
      <c r="H422" t="s">
        <v>12</v>
      </c>
      <c r="I422">
        <v>45</v>
      </c>
      <c r="J422">
        <f>(C422-$V$7)/$V$8</f>
        <v>-0.20321971990612617</v>
      </c>
      <c r="K422" t="str">
        <f t="shared" si="25"/>
        <v>NO</v>
      </c>
      <c r="L422">
        <f>(I422-$V$16)/$V$17</f>
        <v>0.21833580701670366</v>
      </c>
      <c r="M422" t="str">
        <f t="shared" si="26"/>
        <v>NO</v>
      </c>
      <c r="N422">
        <f>IF(ISBLANK(C422),$V$7,C422)</f>
        <v>492739.1</v>
      </c>
      <c r="O422">
        <f>IF(ISBLANK(I422),$V$16,I422)</f>
        <v>45</v>
      </c>
      <c r="P422" t="str">
        <f>IF(ISBLANK(D422),$U$42,D422)</f>
        <v>ASALARIADO</v>
      </c>
      <c r="Q422" s="7" t="str">
        <f t="shared" si="27"/>
        <v>36-45</v>
      </c>
      <c r="R422" s="7" t="str">
        <f t="shared" si="28"/>
        <v>3</v>
      </c>
    </row>
    <row r="423" spans="1:18" x14ac:dyDescent="0.3">
      <c r="A423">
        <v>422</v>
      </c>
      <c r="B423" t="s">
        <v>8</v>
      </c>
      <c r="C423">
        <v>136224.42000000001</v>
      </c>
      <c r="D423" t="s">
        <v>9</v>
      </c>
      <c r="E423" t="s">
        <v>15</v>
      </c>
      <c r="F423" t="s">
        <v>11</v>
      </c>
      <c r="G423" t="s">
        <v>12</v>
      </c>
      <c r="H423" t="s">
        <v>12</v>
      </c>
      <c r="I423">
        <v>30</v>
      </c>
      <c r="J423">
        <f>(C423-$V$7)/$V$8</f>
        <v>-0.64286126751104422</v>
      </c>
      <c r="K423" t="str">
        <f t="shared" si="25"/>
        <v>NO</v>
      </c>
      <c r="L423">
        <f>(I423-$V$16)/$V$17</f>
        <v>-0.84029414414035897</v>
      </c>
      <c r="M423" t="str">
        <f t="shared" si="26"/>
        <v>NO</v>
      </c>
      <c r="N423">
        <f>IF(ISBLANK(C423),$V$7,C423)</f>
        <v>136224.42000000001</v>
      </c>
      <c r="O423">
        <f>IF(ISBLANK(I423),$V$16,I423)</f>
        <v>30</v>
      </c>
      <c r="P423" t="str">
        <f>IF(ISBLANK(D423),$U$42,D423)</f>
        <v>ASALARIADO</v>
      </c>
      <c r="Q423" s="7" t="str">
        <f t="shared" si="27"/>
        <v>26-35</v>
      </c>
      <c r="R423" s="7" t="str">
        <f t="shared" si="28"/>
        <v>1</v>
      </c>
    </row>
    <row r="424" spans="1:18" x14ac:dyDescent="0.3">
      <c r="A424">
        <v>423</v>
      </c>
      <c r="B424" t="s">
        <v>8</v>
      </c>
      <c r="C424">
        <v>1189549</v>
      </c>
      <c r="D424" t="s">
        <v>17</v>
      </c>
      <c r="E424" t="s">
        <v>15</v>
      </c>
      <c r="F424" t="s">
        <v>11</v>
      </c>
      <c r="G424" t="s">
        <v>12</v>
      </c>
      <c r="H424" t="s">
        <v>12</v>
      </c>
      <c r="I424">
        <v>50</v>
      </c>
      <c r="J424">
        <f>(C424-$V$7)/$V$8</f>
        <v>0.65606209935143778</v>
      </c>
      <c r="K424" t="str">
        <f t="shared" si="25"/>
        <v>NO</v>
      </c>
      <c r="L424">
        <f>(I424-$V$16)/$V$17</f>
        <v>0.57121245740239113</v>
      </c>
      <c r="M424" t="str">
        <f t="shared" si="26"/>
        <v>NO</v>
      </c>
      <c r="N424">
        <f>IF(ISBLANK(C424),$V$7,C424)</f>
        <v>1189549</v>
      </c>
      <c r="O424">
        <f>IF(ISBLANK(I424),$V$16,I424)</f>
        <v>50</v>
      </c>
      <c r="P424" t="str">
        <f>IF(ISBLANK(D424),$U$42,D424)</f>
        <v>TRABAJADOR INDEPENDIENTE</v>
      </c>
      <c r="Q424" s="7" t="str">
        <f t="shared" si="27"/>
        <v>46-55</v>
      </c>
      <c r="R424" s="7" t="str">
        <f t="shared" si="28"/>
        <v>4</v>
      </c>
    </row>
    <row r="425" spans="1:18" x14ac:dyDescent="0.3">
      <c r="A425">
        <v>424</v>
      </c>
      <c r="B425" t="s">
        <v>14</v>
      </c>
      <c r="C425">
        <v>339035</v>
      </c>
      <c r="D425" t="s">
        <v>9</v>
      </c>
      <c r="E425" t="s">
        <v>15</v>
      </c>
      <c r="F425" t="s">
        <v>11</v>
      </c>
      <c r="G425" t="s">
        <v>12</v>
      </c>
      <c r="H425" t="s">
        <v>12</v>
      </c>
      <c r="I425">
        <v>40</v>
      </c>
      <c r="J425">
        <f>(C425-$V$7)/$V$8</f>
        <v>-0.39276228908510386</v>
      </c>
      <c r="K425" t="str">
        <f t="shared" si="25"/>
        <v>NO</v>
      </c>
      <c r="L425">
        <f>(I425-$V$16)/$V$17</f>
        <v>-0.13454084336898386</v>
      </c>
      <c r="M425" t="str">
        <f t="shared" si="26"/>
        <v>NO</v>
      </c>
      <c r="N425">
        <f>IF(ISBLANK(C425),$V$7,C425)</f>
        <v>339035</v>
      </c>
      <c r="O425">
        <f>IF(ISBLANK(I425),$V$16,I425)</f>
        <v>40</v>
      </c>
      <c r="P425" t="str">
        <f>IF(ISBLANK(D425),$U$42,D425)</f>
        <v>ASALARIADO</v>
      </c>
      <c r="Q425" s="7" t="str">
        <f t="shared" si="27"/>
        <v>36-45</v>
      </c>
      <c r="R425" s="7" t="str">
        <f t="shared" si="28"/>
        <v>2</v>
      </c>
    </row>
    <row r="426" spans="1:18" x14ac:dyDescent="0.3">
      <c r="A426">
        <v>425</v>
      </c>
      <c r="B426" t="s">
        <v>8</v>
      </c>
      <c r="C426">
        <v>581850</v>
      </c>
      <c r="D426" t="s">
        <v>9</v>
      </c>
      <c r="E426" t="s">
        <v>15</v>
      </c>
      <c r="F426" t="s">
        <v>11</v>
      </c>
      <c r="G426" t="s">
        <v>12</v>
      </c>
      <c r="H426" t="s">
        <v>12</v>
      </c>
      <c r="I426">
        <v>32</v>
      </c>
      <c r="J426">
        <f>(C426-$V$7)/$V$8</f>
        <v>-9.3331246353039632E-2</v>
      </c>
      <c r="K426" t="str">
        <f t="shared" si="25"/>
        <v>NO</v>
      </c>
      <c r="L426">
        <f>(I426-$V$16)/$V$17</f>
        <v>-0.69914348398608395</v>
      </c>
      <c r="M426" t="str">
        <f t="shared" si="26"/>
        <v>NO</v>
      </c>
      <c r="N426">
        <f>IF(ISBLANK(C426),$V$7,C426)</f>
        <v>581850</v>
      </c>
      <c r="O426">
        <f>IF(ISBLANK(I426),$V$16,I426)</f>
        <v>32</v>
      </c>
      <c r="P426" t="str">
        <f>IF(ISBLANK(D426),$U$42,D426)</f>
        <v>ASALARIADO</v>
      </c>
      <c r="Q426" s="7" t="str">
        <f t="shared" si="27"/>
        <v>26-35</v>
      </c>
      <c r="R426" s="7" t="str">
        <f t="shared" si="28"/>
        <v>3</v>
      </c>
    </row>
    <row r="427" spans="1:18" x14ac:dyDescent="0.3">
      <c r="A427">
        <v>426</v>
      </c>
      <c r="B427" t="s">
        <v>8</v>
      </c>
      <c r="C427">
        <v>425737</v>
      </c>
      <c r="D427" t="s">
        <v>17</v>
      </c>
      <c r="E427" t="s">
        <v>15</v>
      </c>
      <c r="F427" t="s">
        <v>11</v>
      </c>
      <c r="G427" t="s">
        <v>12</v>
      </c>
      <c r="H427" t="s">
        <v>11</v>
      </c>
      <c r="I427">
        <v>52</v>
      </c>
      <c r="J427">
        <f>(C427-$V$7)/$V$8</f>
        <v>-0.2858443875264875</v>
      </c>
      <c r="K427" t="str">
        <f t="shared" si="25"/>
        <v>NO</v>
      </c>
      <c r="L427">
        <f>(I427-$V$16)/$V$17</f>
        <v>0.71236311755666615</v>
      </c>
      <c r="M427" t="str">
        <f t="shared" si="26"/>
        <v>NO</v>
      </c>
      <c r="N427">
        <f>IF(ISBLANK(C427),$V$7,C427)</f>
        <v>425737</v>
      </c>
      <c r="O427">
        <f>IF(ISBLANK(I427),$V$16,I427)</f>
        <v>52</v>
      </c>
      <c r="P427" t="str">
        <f>IF(ISBLANK(D427),$U$42,D427)</f>
        <v>TRABAJADOR INDEPENDIENTE</v>
      </c>
      <c r="Q427" s="7" t="str">
        <f t="shared" si="27"/>
        <v>46-55</v>
      </c>
      <c r="R427" s="7" t="str">
        <f t="shared" si="28"/>
        <v>3</v>
      </c>
    </row>
    <row r="428" spans="1:18" x14ac:dyDescent="0.3">
      <c r="A428">
        <v>427</v>
      </c>
      <c r="B428" t="s">
        <v>14</v>
      </c>
      <c r="C428">
        <v>622188</v>
      </c>
      <c r="D428" t="s">
        <v>9</v>
      </c>
      <c r="E428" t="s">
        <v>15</v>
      </c>
      <c r="F428" t="s">
        <v>11</v>
      </c>
      <c r="G428" t="s">
        <v>12</v>
      </c>
      <c r="H428" t="s">
        <v>12</v>
      </c>
      <c r="I428">
        <v>31</v>
      </c>
      <c r="J428">
        <f>(C428-$V$7)/$V$8</f>
        <v>-4.3587822751837042E-2</v>
      </c>
      <c r="K428" t="str">
        <f t="shared" si="25"/>
        <v>NO</v>
      </c>
      <c r="L428">
        <f>(I428-$V$16)/$V$17</f>
        <v>-0.7697188140632214</v>
      </c>
      <c r="M428" t="str">
        <f t="shared" si="26"/>
        <v>NO</v>
      </c>
      <c r="N428">
        <f>IF(ISBLANK(C428),$V$7,C428)</f>
        <v>622188</v>
      </c>
      <c r="O428">
        <f>IF(ISBLANK(I428),$V$16,I428)</f>
        <v>31</v>
      </c>
      <c r="P428" t="str">
        <f>IF(ISBLANK(D428),$U$42,D428)</f>
        <v>ASALARIADO</v>
      </c>
      <c r="Q428" s="7" t="str">
        <f t="shared" si="27"/>
        <v>26-35</v>
      </c>
      <c r="R428" s="7" t="str">
        <f t="shared" si="28"/>
        <v>3</v>
      </c>
    </row>
    <row r="429" spans="1:18" x14ac:dyDescent="0.3">
      <c r="A429">
        <v>428</v>
      </c>
      <c r="B429" t="s">
        <v>14</v>
      </c>
      <c r="C429">
        <v>519825</v>
      </c>
      <c r="D429" t="s">
        <v>17</v>
      </c>
      <c r="E429" t="s">
        <v>15</v>
      </c>
      <c r="F429" t="s">
        <v>11</v>
      </c>
      <c r="G429" t="s">
        <v>12</v>
      </c>
      <c r="H429" t="s">
        <v>11</v>
      </c>
      <c r="I429">
        <v>52</v>
      </c>
      <c r="J429">
        <f>(C429-$V$7)/$V$8</f>
        <v>-0.16981832674533945</v>
      </c>
      <c r="K429" t="str">
        <f t="shared" si="25"/>
        <v>NO</v>
      </c>
      <c r="L429">
        <f>(I429-$V$16)/$V$17</f>
        <v>0.71236311755666615</v>
      </c>
      <c r="M429" t="str">
        <f t="shared" si="26"/>
        <v>NO</v>
      </c>
      <c r="N429">
        <f>IF(ISBLANK(C429),$V$7,C429)</f>
        <v>519825</v>
      </c>
      <c r="O429">
        <f>IF(ISBLANK(I429),$V$16,I429)</f>
        <v>52</v>
      </c>
      <c r="P429" t="str">
        <f>IF(ISBLANK(D429),$U$42,D429)</f>
        <v>TRABAJADOR INDEPENDIENTE</v>
      </c>
      <c r="Q429" s="7" t="str">
        <f t="shared" si="27"/>
        <v>46-55</v>
      </c>
      <c r="R429" s="7" t="str">
        <f t="shared" si="28"/>
        <v>3</v>
      </c>
    </row>
    <row r="430" spans="1:18" x14ac:dyDescent="0.3">
      <c r="A430">
        <v>429</v>
      </c>
      <c r="B430" t="s">
        <v>14</v>
      </c>
      <c r="C430">
        <v>651555</v>
      </c>
      <c r="D430" t="s">
        <v>9</v>
      </c>
      <c r="E430" t="s">
        <v>15</v>
      </c>
      <c r="F430" t="s">
        <v>11</v>
      </c>
      <c r="G430" t="s">
        <v>12</v>
      </c>
      <c r="H430" t="s">
        <v>12</v>
      </c>
      <c r="I430">
        <v>39</v>
      </c>
      <c r="J430">
        <f>(C430-$V$7)/$V$8</f>
        <v>-7.3734561274006218E-3</v>
      </c>
      <c r="K430" t="str">
        <f t="shared" si="25"/>
        <v>NO</v>
      </c>
      <c r="L430">
        <f>(I430-$V$16)/$V$17</f>
        <v>-0.20511617344612137</v>
      </c>
      <c r="M430" t="str">
        <f t="shared" si="26"/>
        <v>NO</v>
      </c>
      <c r="N430">
        <f>IF(ISBLANK(C430),$V$7,C430)</f>
        <v>651555</v>
      </c>
      <c r="O430">
        <f>IF(ISBLANK(I430),$V$16,I430)</f>
        <v>39</v>
      </c>
      <c r="P430" t="str">
        <f>IF(ISBLANK(D430),$U$42,D430)</f>
        <v>ASALARIADO</v>
      </c>
      <c r="Q430" s="7" t="str">
        <f t="shared" si="27"/>
        <v>36-45</v>
      </c>
      <c r="R430" s="7" t="str">
        <f t="shared" si="28"/>
        <v>3</v>
      </c>
    </row>
    <row r="431" spans="1:18" x14ac:dyDescent="0.3">
      <c r="A431">
        <v>430</v>
      </c>
      <c r="B431" t="s">
        <v>8</v>
      </c>
      <c r="C431">
        <v>432667</v>
      </c>
      <c r="D431" t="s">
        <v>9</v>
      </c>
      <c r="E431" t="s">
        <v>15</v>
      </c>
      <c r="F431" t="s">
        <v>11</v>
      </c>
      <c r="G431" t="s">
        <v>12</v>
      </c>
      <c r="H431" t="s">
        <v>12</v>
      </c>
      <c r="I431">
        <v>23</v>
      </c>
      <c r="J431">
        <f>(C431-$V$7)/$V$8</f>
        <v>-0.27729855170031031</v>
      </c>
      <c r="K431" t="str">
        <f t="shared" si="25"/>
        <v>NO</v>
      </c>
      <c r="L431">
        <f>(I431-$V$16)/$V$17</f>
        <v>-1.3343214546803215</v>
      </c>
      <c r="M431" t="str">
        <f t="shared" si="26"/>
        <v>NO</v>
      </c>
      <c r="N431">
        <f>IF(ISBLANK(C431),$V$7,C431)</f>
        <v>432667</v>
      </c>
      <c r="O431">
        <f>IF(ISBLANK(I431),$V$16,I431)</f>
        <v>23</v>
      </c>
      <c r="P431" t="str">
        <f>IF(ISBLANK(D431),$U$42,D431)</f>
        <v>ASALARIADO</v>
      </c>
      <c r="Q431" s="7" t="str">
        <f t="shared" si="27"/>
        <v>18-25</v>
      </c>
      <c r="R431" s="7" t="str">
        <f t="shared" si="28"/>
        <v>3</v>
      </c>
    </row>
    <row r="432" spans="1:18" x14ac:dyDescent="0.3">
      <c r="A432">
        <v>431</v>
      </c>
      <c r="B432" t="s">
        <v>14</v>
      </c>
      <c r="C432">
        <v>575270</v>
      </c>
      <c r="D432" t="s">
        <v>9</v>
      </c>
      <c r="E432" t="s">
        <v>15</v>
      </c>
      <c r="F432" t="s">
        <v>11</v>
      </c>
      <c r="G432" t="s">
        <v>12</v>
      </c>
      <c r="H432" t="s">
        <v>12</v>
      </c>
      <c r="I432">
        <v>54</v>
      </c>
      <c r="J432">
        <f>(C432-$V$7)/$V$8</f>
        <v>-0.10144547430920783</v>
      </c>
      <c r="K432" t="str">
        <f t="shared" si="25"/>
        <v>NO</v>
      </c>
      <c r="L432">
        <f>(I432-$V$16)/$V$17</f>
        <v>0.85351377771094117</v>
      </c>
      <c r="M432" t="str">
        <f t="shared" si="26"/>
        <v>NO</v>
      </c>
      <c r="N432">
        <f>IF(ISBLANK(C432),$V$7,C432)</f>
        <v>575270</v>
      </c>
      <c r="O432">
        <f>IF(ISBLANK(I432),$V$16,I432)</f>
        <v>54</v>
      </c>
      <c r="P432" t="str">
        <f>IF(ISBLANK(D432),$U$42,D432)</f>
        <v>ASALARIADO</v>
      </c>
      <c r="Q432" s="7" t="str">
        <f t="shared" si="27"/>
        <v>46-55</v>
      </c>
      <c r="R432" s="7" t="str">
        <f t="shared" si="28"/>
        <v>3</v>
      </c>
    </row>
    <row r="433" spans="1:18" x14ac:dyDescent="0.3">
      <c r="A433">
        <v>432</v>
      </c>
      <c r="B433" t="s">
        <v>14</v>
      </c>
      <c r="C433">
        <v>297046</v>
      </c>
      <c r="D433" t="s">
        <v>16</v>
      </c>
      <c r="E433" t="s">
        <v>15</v>
      </c>
      <c r="F433" t="s">
        <v>11</v>
      </c>
      <c r="G433" t="s">
        <v>12</v>
      </c>
      <c r="H433" t="s">
        <v>12</v>
      </c>
      <c r="I433">
        <v>54</v>
      </c>
      <c r="J433">
        <f>(C433-$V$7)/$V$8</f>
        <v>-0.44454166866740574</v>
      </c>
      <c r="K433" t="str">
        <f t="shared" si="25"/>
        <v>NO</v>
      </c>
      <c r="L433">
        <f>(I433-$V$16)/$V$17</f>
        <v>0.85351377771094117</v>
      </c>
      <c r="M433" t="str">
        <f t="shared" si="26"/>
        <v>NO</v>
      </c>
      <c r="N433">
        <f>IF(ISBLANK(C433),$V$7,C433)</f>
        <v>297046</v>
      </c>
      <c r="O433">
        <f>IF(ISBLANK(I433),$V$16,I433)</f>
        <v>54</v>
      </c>
      <c r="P433" t="str">
        <f>IF(ISBLANK(D433),$U$42,D433)</f>
        <v>ASEGURADO VOLUNTARIO</v>
      </c>
      <c r="Q433" s="7" t="str">
        <f t="shared" si="27"/>
        <v>46-55</v>
      </c>
      <c r="R433" s="7" t="str">
        <f t="shared" si="28"/>
        <v>1</v>
      </c>
    </row>
    <row r="434" spans="1:18" x14ac:dyDescent="0.3">
      <c r="A434">
        <v>433</v>
      </c>
      <c r="B434" t="s">
        <v>8</v>
      </c>
      <c r="C434">
        <v>107146.67</v>
      </c>
      <c r="D434" t="s">
        <v>9</v>
      </c>
      <c r="E434" t="s">
        <v>15</v>
      </c>
      <c r="F434" t="s">
        <v>11</v>
      </c>
      <c r="G434" t="s">
        <v>11</v>
      </c>
      <c r="H434" t="s">
        <v>12</v>
      </c>
      <c r="I434">
        <v>34</v>
      </c>
      <c r="J434">
        <f>(C434-$V$7)/$V$8</f>
        <v>-0.67871894106005182</v>
      </c>
      <c r="K434" t="str">
        <f t="shared" si="25"/>
        <v>NO</v>
      </c>
      <c r="L434">
        <f>(I434-$V$16)/$V$17</f>
        <v>-0.55799282383180893</v>
      </c>
      <c r="M434" t="str">
        <f t="shared" si="26"/>
        <v>NO</v>
      </c>
      <c r="N434">
        <f>IF(ISBLANK(C434),$V$7,C434)</f>
        <v>107146.67</v>
      </c>
      <c r="O434">
        <f>IF(ISBLANK(I434),$V$16,I434)</f>
        <v>34</v>
      </c>
      <c r="P434" t="str">
        <f>IF(ISBLANK(D434),$U$42,D434)</f>
        <v>ASALARIADO</v>
      </c>
      <c r="Q434" s="7" t="str">
        <f t="shared" si="27"/>
        <v>26-35</v>
      </c>
      <c r="R434" s="7" t="str">
        <f t="shared" si="28"/>
        <v>1</v>
      </c>
    </row>
    <row r="435" spans="1:18" x14ac:dyDescent="0.3">
      <c r="A435">
        <v>434</v>
      </c>
      <c r="B435" t="s">
        <v>14</v>
      </c>
      <c r="C435">
        <v>389357</v>
      </c>
      <c r="D435" t="s">
        <v>9</v>
      </c>
      <c r="E435" t="s">
        <v>15</v>
      </c>
      <c r="F435" t="s">
        <v>11</v>
      </c>
      <c r="G435" t="s">
        <v>12</v>
      </c>
      <c r="H435" t="s">
        <v>11</v>
      </c>
      <c r="I435">
        <v>51</v>
      </c>
      <c r="J435">
        <f>(C435-$V$7)/$V$8</f>
        <v>-0.33070694270056034</v>
      </c>
      <c r="K435" t="str">
        <f t="shared" si="25"/>
        <v>NO</v>
      </c>
      <c r="L435">
        <f>(I435-$V$16)/$V$17</f>
        <v>0.64178778747952869</v>
      </c>
      <c r="M435" t="str">
        <f t="shared" si="26"/>
        <v>NO</v>
      </c>
      <c r="N435">
        <f>IF(ISBLANK(C435),$V$7,C435)</f>
        <v>389357</v>
      </c>
      <c r="O435">
        <f>IF(ISBLANK(I435),$V$16,I435)</f>
        <v>51</v>
      </c>
      <c r="P435" t="str">
        <f>IF(ISBLANK(D435),$U$42,D435)</f>
        <v>ASALARIADO</v>
      </c>
      <c r="Q435" s="7" t="str">
        <f t="shared" si="27"/>
        <v>46-55</v>
      </c>
      <c r="R435" s="7" t="str">
        <f t="shared" si="28"/>
        <v>2</v>
      </c>
    </row>
    <row r="436" spans="1:18" x14ac:dyDescent="0.3">
      <c r="A436">
        <v>435</v>
      </c>
      <c r="B436" t="s">
        <v>8</v>
      </c>
      <c r="C436">
        <v>408495</v>
      </c>
      <c r="D436" t="s">
        <v>9</v>
      </c>
      <c r="E436" t="s">
        <v>15</v>
      </c>
      <c r="F436" t="s">
        <v>11</v>
      </c>
      <c r="G436" t="s">
        <v>12</v>
      </c>
      <c r="H436" t="s">
        <v>12</v>
      </c>
      <c r="I436">
        <v>49</v>
      </c>
      <c r="J436">
        <f>(C436-$V$7)/$V$8</f>
        <v>-0.30710662436847108</v>
      </c>
      <c r="K436" t="str">
        <f t="shared" si="25"/>
        <v>NO</v>
      </c>
      <c r="L436">
        <f>(I436-$V$16)/$V$17</f>
        <v>0.50063712732525367</v>
      </c>
      <c r="M436" t="str">
        <f t="shared" si="26"/>
        <v>NO</v>
      </c>
      <c r="N436">
        <f>IF(ISBLANK(C436),$V$7,C436)</f>
        <v>408495</v>
      </c>
      <c r="O436">
        <f>IF(ISBLANK(I436),$V$16,I436)</f>
        <v>49</v>
      </c>
      <c r="P436" t="str">
        <f>IF(ISBLANK(D436),$U$42,D436)</f>
        <v>ASALARIADO</v>
      </c>
      <c r="Q436" s="7" t="str">
        <f t="shared" si="27"/>
        <v>46-55</v>
      </c>
      <c r="R436" s="7" t="str">
        <f t="shared" si="28"/>
        <v>2</v>
      </c>
    </row>
    <row r="437" spans="1:18" x14ac:dyDescent="0.3">
      <c r="A437">
        <v>436</v>
      </c>
      <c r="B437" t="s">
        <v>8</v>
      </c>
      <c r="C437">
        <v>150222</v>
      </c>
      <c r="D437" t="s">
        <v>9</v>
      </c>
      <c r="E437" t="s">
        <v>15</v>
      </c>
      <c r="F437" t="s">
        <v>11</v>
      </c>
      <c r="G437" t="s">
        <v>12</v>
      </c>
      <c r="H437" t="s">
        <v>12</v>
      </c>
      <c r="I437">
        <v>56</v>
      </c>
      <c r="J437">
        <f>(C437-$V$7)/$V$8</f>
        <v>-0.62559993697081617</v>
      </c>
      <c r="K437" t="str">
        <f t="shared" si="25"/>
        <v>NO</v>
      </c>
      <c r="L437">
        <f>(I437-$V$16)/$V$17</f>
        <v>0.99466443786521619</v>
      </c>
      <c r="M437" t="str">
        <f t="shared" si="26"/>
        <v>NO</v>
      </c>
      <c r="N437">
        <f>IF(ISBLANK(C437),$V$7,C437)</f>
        <v>150222</v>
      </c>
      <c r="O437">
        <f>IF(ISBLANK(I437),$V$16,I437)</f>
        <v>56</v>
      </c>
      <c r="P437" t="str">
        <f>IF(ISBLANK(D437),$U$42,D437)</f>
        <v>ASALARIADO</v>
      </c>
      <c r="Q437" s="7" t="str">
        <f t="shared" si="27"/>
        <v>56+</v>
      </c>
      <c r="R437" s="7" t="str">
        <f t="shared" si="28"/>
        <v>1</v>
      </c>
    </row>
    <row r="438" spans="1:18" x14ac:dyDescent="0.3">
      <c r="A438">
        <v>437</v>
      </c>
      <c r="B438" t="s">
        <v>14</v>
      </c>
      <c r="C438">
        <v>297046</v>
      </c>
      <c r="D438" t="s">
        <v>16</v>
      </c>
      <c r="E438" t="s">
        <v>15</v>
      </c>
      <c r="F438" t="s">
        <v>11</v>
      </c>
      <c r="G438" t="s">
        <v>11</v>
      </c>
      <c r="H438" t="s">
        <v>12</v>
      </c>
      <c r="I438">
        <v>47</v>
      </c>
      <c r="J438">
        <f>(C438-$V$7)/$V$8</f>
        <v>-0.44454166866740574</v>
      </c>
      <c r="K438" t="str">
        <f t="shared" si="25"/>
        <v>NO</v>
      </c>
      <c r="L438">
        <f>(I438-$V$16)/$V$17</f>
        <v>0.35948646717097865</v>
      </c>
      <c r="M438" t="str">
        <f t="shared" si="26"/>
        <v>NO</v>
      </c>
      <c r="N438">
        <f>IF(ISBLANK(C438),$V$7,C438)</f>
        <v>297046</v>
      </c>
      <c r="O438">
        <f>IF(ISBLANK(I438),$V$16,I438)</f>
        <v>47</v>
      </c>
      <c r="P438" t="str">
        <f>IF(ISBLANK(D438),$U$42,D438)</f>
        <v>ASEGURADO VOLUNTARIO</v>
      </c>
      <c r="Q438" s="7" t="str">
        <f t="shared" si="27"/>
        <v>46-55</v>
      </c>
      <c r="R438" s="7" t="str">
        <f t="shared" si="28"/>
        <v>1</v>
      </c>
    </row>
    <row r="439" spans="1:18" x14ac:dyDescent="0.3">
      <c r="A439">
        <v>438</v>
      </c>
      <c r="B439" t="s">
        <v>8</v>
      </c>
      <c r="C439">
        <v>1042254.3</v>
      </c>
      <c r="D439" t="s">
        <v>9</v>
      </c>
      <c r="E439" t="s">
        <v>15</v>
      </c>
      <c r="F439" t="s">
        <v>11</v>
      </c>
      <c r="G439" t="s">
        <v>12</v>
      </c>
      <c r="H439" t="s">
        <v>12</v>
      </c>
      <c r="I439">
        <v>41</v>
      </c>
      <c r="J439">
        <f>(C439-$V$7)/$V$8</f>
        <v>0.47442338012113255</v>
      </c>
      <c r="K439" t="str">
        <f t="shared" si="25"/>
        <v>NO</v>
      </c>
      <c r="L439">
        <f>(I439-$V$16)/$V$17</f>
        <v>-6.3965513291846368E-2</v>
      </c>
      <c r="M439" t="str">
        <f t="shared" si="26"/>
        <v>NO</v>
      </c>
      <c r="N439">
        <f>IF(ISBLANK(C439),$V$7,C439)</f>
        <v>1042254.3</v>
      </c>
      <c r="O439">
        <f>IF(ISBLANK(I439),$V$16,I439)</f>
        <v>41</v>
      </c>
      <c r="P439" t="str">
        <f>IF(ISBLANK(D439),$U$42,D439)</f>
        <v>ASALARIADO</v>
      </c>
      <c r="Q439" s="7" t="str">
        <f t="shared" si="27"/>
        <v>36-45</v>
      </c>
      <c r="R439" s="7" t="str">
        <f t="shared" si="28"/>
        <v>4</v>
      </c>
    </row>
    <row r="440" spans="1:18" x14ac:dyDescent="0.3">
      <c r="A440">
        <v>439</v>
      </c>
      <c r="B440" t="s">
        <v>8</v>
      </c>
      <c r="C440">
        <v>685221</v>
      </c>
      <c r="D440" t="s">
        <v>13</v>
      </c>
      <c r="E440" t="s">
        <v>10</v>
      </c>
      <c r="F440" t="s">
        <v>11</v>
      </c>
      <c r="G440" t="s">
        <v>12</v>
      </c>
      <c r="H440" t="s">
        <v>12</v>
      </c>
      <c r="I440">
        <v>81</v>
      </c>
      <c r="J440">
        <f>(C440-$V$7)/$V$8</f>
        <v>3.414228830608855E-2</v>
      </c>
      <c r="K440" t="str">
        <f t="shared" si="25"/>
        <v>NO</v>
      </c>
      <c r="L440">
        <f>(I440-$V$16)/$V$17</f>
        <v>2.759047689793654</v>
      </c>
      <c r="M440" t="str">
        <f t="shared" si="26"/>
        <v>ATIPICO</v>
      </c>
      <c r="N440">
        <f>IF(ISBLANK(C440),$V$7,C440)</f>
        <v>685221</v>
      </c>
      <c r="O440">
        <f>IF(ISBLANK(I440),$V$16,I440)</f>
        <v>81</v>
      </c>
      <c r="P440" t="str">
        <f>IF(ISBLANK(D440),$U$42,D440)</f>
        <v>PENSIONADOS EN SU PROPIO SISTEMA</v>
      </c>
      <c r="Q440" s="7" t="str">
        <f t="shared" si="27"/>
        <v>56+</v>
      </c>
      <c r="R440" s="7" t="str">
        <f t="shared" si="28"/>
        <v>3</v>
      </c>
    </row>
    <row r="441" spans="1:18" x14ac:dyDescent="0.3">
      <c r="A441">
        <v>440</v>
      </c>
      <c r="B441" t="s">
        <v>8</v>
      </c>
      <c r="C441">
        <v>806740.07</v>
      </c>
      <c r="D441" t="s">
        <v>9</v>
      </c>
      <c r="E441" t="s">
        <v>15</v>
      </c>
      <c r="F441" t="s">
        <v>11</v>
      </c>
      <c r="G441" t="s">
        <v>12</v>
      </c>
      <c r="H441" t="s">
        <v>12</v>
      </c>
      <c r="I441">
        <v>23</v>
      </c>
      <c r="J441">
        <f>(C441-$V$7)/$V$8</f>
        <v>0.18399539392942602</v>
      </c>
      <c r="K441" t="str">
        <f t="shared" si="25"/>
        <v>NO</v>
      </c>
      <c r="L441">
        <f>(I441-$V$16)/$V$17</f>
        <v>-1.3343214546803215</v>
      </c>
      <c r="M441" t="str">
        <f t="shared" si="26"/>
        <v>NO</v>
      </c>
      <c r="N441">
        <f>IF(ISBLANK(C441),$V$7,C441)</f>
        <v>806740.07</v>
      </c>
      <c r="O441">
        <f>IF(ISBLANK(I441),$V$16,I441)</f>
        <v>23</v>
      </c>
      <c r="P441" t="str">
        <f>IF(ISBLANK(D441),$U$42,D441)</f>
        <v>ASALARIADO</v>
      </c>
      <c r="Q441" s="7" t="str">
        <f t="shared" si="27"/>
        <v>18-25</v>
      </c>
      <c r="R441" s="7" t="str">
        <f t="shared" si="28"/>
        <v>4</v>
      </c>
    </row>
    <row r="442" spans="1:18" x14ac:dyDescent="0.3">
      <c r="A442">
        <v>441</v>
      </c>
      <c r="B442" t="s">
        <v>14</v>
      </c>
      <c r="C442">
        <v>140000</v>
      </c>
      <c r="D442" t="s">
        <v>9</v>
      </c>
      <c r="E442" t="s">
        <v>15</v>
      </c>
      <c r="F442" t="s">
        <v>11</v>
      </c>
      <c r="G442" t="s">
        <v>11</v>
      </c>
      <c r="H442" t="s">
        <v>12</v>
      </c>
      <c r="I442">
        <v>39</v>
      </c>
      <c r="J442">
        <f>(C442-$V$7)/$V$8</f>
        <v>-0.63820535310576321</v>
      </c>
      <c r="K442" t="str">
        <f t="shared" si="25"/>
        <v>NO</v>
      </c>
      <c r="L442">
        <f>(I442-$V$16)/$V$17</f>
        <v>-0.20511617344612137</v>
      </c>
      <c r="M442" t="str">
        <f t="shared" si="26"/>
        <v>NO</v>
      </c>
      <c r="N442">
        <f>IF(ISBLANK(C442),$V$7,C442)</f>
        <v>140000</v>
      </c>
      <c r="O442">
        <f>IF(ISBLANK(I442),$V$16,I442)</f>
        <v>39</v>
      </c>
      <c r="P442" t="str">
        <f>IF(ISBLANK(D442),$U$42,D442)</f>
        <v>ASALARIADO</v>
      </c>
      <c r="Q442" s="7" t="str">
        <f t="shared" si="27"/>
        <v>36-45</v>
      </c>
      <c r="R442" s="7" t="str">
        <f t="shared" si="28"/>
        <v>1</v>
      </c>
    </row>
    <row r="443" spans="1:18" x14ac:dyDescent="0.3">
      <c r="A443">
        <v>442</v>
      </c>
      <c r="B443" t="s">
        <v>14</v>
      </c>
      <c r="C443">
        <v>567930</v>
      </c>
      <c r="D443" t="s">
        <v>17</v>
      </c>
      <c r="E443" t="s">
        <v>15</v>
      </c>
      <c r="F443" t="s">
        <v>11</v>
      </c>
      <c r="G443" t="s">
        <v>12</v>
      </c>
      <c r="H443" t="s">
        <v>11</v>
      </c>
      <c r="I443">
        <v>74</v>
      </c>
      <c r="J443">
        <f>(C443-$V$7)/$V$8</f>
        <v>-0.11049690792596689</v>
      </c>
      <c r="K443" t="str">
        <f t="shared" si="25"/>
        <v>NO</v>
      </c>
      <c r="L443">
        <f>(I443-$V$16)/$V$17</f>
        <v>2.2650203792536914</v>
      </c>
      <c r="M443" t="str">
        <f t="shared" si="26"/>
        <v>ATIPICO</v>
      </c>
      <c r="N443">
        <f>IF(ISBLANK(C443),$V$7,C443)</f>
        <v>567930</v>
      </c>
      <c r="O443">
        <f>IF(ISBLANK(I443),$V$16,I443)</f>
        <v>74</v>
      </c>
      <c r="P443" t="str">
        <f>IF(ISBLANK(D443),$U$42,D443)</f>
        <v>TRABAJADOR INDEPENDIENTE</v>
      </c>
      <c r="Q443" s="7" t="str">
        <f t="shared" si="27"/>
        <v>56+</v>
      </c>
      <c r="R443" s="7" t="str">
        <f t="shared" si="28"/>
        <v>3</v>
      </c>
    </row>
    <row r="444" spans="1:18" x14ac:dyDescent="0.3">
      <c r="A444">
        <v>443</v>
      </c>
      <c r="B444" t="s">
        <v>8</v>
      </c>
      <c r="C444">
        <v>539324</v>
      </c>
      <c r="D444" t="s">
        <v>9</v>
      </c>
      <c r="E444" t="s">
        <v>10</v>
      </c>
      <c r="F444" t="s">
        <v>11</v>
      </c>
      <c r="G444" t="s">
        <v>12</v>
      </c>
      <c r="H444" t="s">
        <v>12</v>
      </c>
      <c r="I444">
        <v>38</v>
      </c>
      <c r="J444">
        <f>(C444-$V$7)/$V$8</f>
        <v>-0.14577283572446958</v>
      </c>
      <c r="K444" t="str">
        <f t="shared" si="25"/>
        <v>NO</v>
      </c>
      <c r="L444">
        <f>(I444-$V$16)/$V$17</f>
        <v>-0.27569150352325889</v>
      </c>
      <c r="M444" t="str">
        <f t="shared" si="26"/>
        <v>NO</v>
      </c>
      <c r="N444">
        <f>IF(ISBLANK(C444),$V$7,C444)</f>
        <v>539324</v>
      </c>
      <c r="O444">
        <f>IF(ISBLANK(I444),$V$16,I444)</f>
        <v>38</v>
      </c>
      <c r="P444" t="str">
        <f>IF(ISBLANK(D444),$U$42,D444)</f>
        <v>ASALARIADO</v>
      </c>
      <c r="Q444" s="7" t="str">
        <f t="shared" si="27"/>
        <v>36-45</v>
      </c>
      <c r="R444" s="7" t="str">
        <f t="shared" si="28"/>
        <v>3</v>
      </c>
    </row>
    <row r="445" spans="1:18" x14ac:dyDescent="0.3">
      <c r="A445">
        <v>444</v>
      </c>
      <c r="B445" t="s">
        <v>14</v>
      </c>
      <c r="C445">
        <v>105633.33</v>
      </c>
      <c r="D445" t="s">
        <v>9</v>
      </c>
      <c r="E445" t="s">
        <v>10</v>
      </c>
      <c r="F445" t="s">
        <v>11</v>
      </c>
      <c r="G445" t="s">
        <v>12</v>
      </c>
      <c r="H445" t="s">
        <v>12</v>
      </c>
      <c r="I445">
        <v>40</v>
      </c>
      <c r="J445">
        <f>(C445-$V$7)/$V$8</f>
        <v>-0.68058513950005006</v>
      </c>
      <c r="K445" t="str">
        <f t="shared" si="25"/>
        <v>NO</v>
      </c>
      <c r="L445">
        <f>(I445-$V$16)/$V$17</f>
        <v>-0.13454084336898386</v>
      </c>
      <c r="M445" t="str">
        <f t="shared" si="26"/>
        <v>NO</v>
      </c>
      <c r="N445">
        <f>IF(ISBLANK(C445),$V$7,C445)</f>
        <v>105633.33</v>
      </c>
      <c r="O445">
        <f>IF(ISBLANK(I445),$V$16,I445)</f>
        <v>40</v>
      </c>
      <c r="P445" t="str">
        <f>IF(ISBLANK(D445),$U$42,D445)</f>
        <v>ASALARIADO</v>
      </c>
      <c r="Q445" s="7" t="str">
        <f t="shared" si="27"/>
        <v>36-45</v>
      </c>
      <c r="R445" s="7" t="str">
        <f t="shared" si="28"/>
        <v>1</v>
      </c>
    </row>
    <row r="446" spans="1:18" x14ac:dyDescent="0.3">
      <c r="A446">
        <v>445</v>
      </c>
      <c r="B446" t="s">
        <v>8</v>
      </c>
      <c r="C446">
        <v>310544</v>
      </c>
      <c r="D446" t="s">
        <v>16</v>
      </c>
      <c r="E446" t="s">
        <v>15</v>
      </c>
      <c r="F446" t="s">
        <v>11</v>
      </c>
      <c r="G446" t="s">
        <v>12</v>
      </c>
      <c r="H446" t="s">
        <v>12</v>
      </c>
      <c r="I446">
        <v>58</v>
      </c>
      <c r="J446">
        <f>(C446-$V$7)/$V$8</f>
        <v>-0.42789640286917502</v>
      </c>
      <c r="K446" t="str">
        <f t="shared" si="25"/>
        <v>NO</v>
      </c>
      <c r="L446">
        <f>(I446-$V$16)/$V$17</f>
        <v>1.1358150980194912</v>
      </c>
      <c r="M446" t="str">
        <f t="shared" si="26"/>
        <v>NO</v>
      </c>
      <c r="N446">
        <f>IF(ISBLANK(C446),$V$7,C446)</f>
        <v>310544</v>
      </c>
      <c r="O446">
        <f>IF(ISBLANK(I446),$V$16,I446)</f>
        <v>58</v>
      </c>
      <c r="P446" t="str">
        <f>IF(ISBLANK(D446),$U$42,D446)</f>
        <v>ASEGURADO VOLUNTARIO</v>
      </c>
      <c r="Q446" s="7" t="str">
        <f t="shared" si="27"/>
        <v>56+</v>
      </c>
      <c r="R446" s="7" t="str">
        <f t="shared" si="28"/>
        <v>2</v>
      </c>
    </row>
    <row r="447" spans="1:18" x14ac:dyDescent="0.3">
      <c r="A447">
        <v>446</v>
      </c>
      <c r="B447" t="s">
        <v>14</v>
      </c>
      <c r="C447">
        <v>375321.53</v>
      </c>
      <c r="D447" t="s">
        <v>9</v>
      </c>
      <c r="E447" t="s">
        <v>15</v>
      </c>
      <c r="F447" t="s">
        <v>11</v>
      </c>
      <c r="G447" t="s">
        <v>12</v>
      </c>
      <c r="H447" t="s">
        <v>11</v>
      </c>
      <c r="I447">
        <v>32</v>
      </c>
      <c r="J447">
        <f>(C447-$V$7)/$V$8</f>
        <v>-0.34801499787563023</v>
      </c>
      <c r="K447" t="str">
        <f t="shared" si="25"/>
        <v>NO</v>
      </c>
      <c r="L447">
        <f>(I447-$V$16)/$V$17</f>
        <v>-0.69914348398608395</v>
      </c>
      <c r="M447" t="str">
        <f t="shared" si="26"/>
        <v>NO</v>
      </c>
      <c r="N447">
        <f>IF(ISBLANK(C447),$V$7,C447)</f>
        <v>375321.53</v>
      </c>
      <c r="O447">
        <f>IF(ISBLANK(I447),$V$16,I447)</f>
        <v>32</v>
      </c>
      <c r="P447" t="str">
        <f>IF(ISBLANK(D447),$U$42,D447)</f>
        <v>ASALARIADO</v>
      </c>
      <c r="Q447" s="7" t="str">
        <f t="shared" si="27"/>
        <v>26-35</v>
      </c>
      <c r="R447" s="7" t="str">
        <f t="shared" si="28"/>
        <v>2</v>
      </c>
    </row>
    <row r="448" spans="1:18" x14ac:dyDescent="0.3">
      <c r="A448">
        <v>447</v>
      </c>
      <c r="B448" t="s">
        <v>8</v>
      </c>
      <c r="C448">
        <v>255660</v>
      </c>
      <c r="D448" t="s">
        <v>9</v>
      </c>
      <c r="E448" t="s">
        <v>15</v>
      </c>
      <c r="F448" t="s">
        <v>11</v>
      </c>
      <c r="G448" t="s">
        <v>11</v>
      </c>
      <c r="H448" t="s">
        <v>12</v>
      </c>
      <c r="I448">
        <v>22</v>
      </c>
      <c r="J448">
        <f>(C448-$V$7)/$V$8</f>
        <v>-0.49557744954794941</v>
      </c>
      <c r="K448" t="str">
        <f t="shared" si="25"/>
        <v>NO</v>
      </c>
      <c r="L448">
        <f>(I448-$V$16)/$V$17</f>
        <v>-1.4048967847574589</v>
      </c>
      <c r="M448" t="str">
        <f t="shared" si="26"/>
        <v>NO</v>
      </c>
      <c r="N448">
        <f>IF(ISBLANK(C448),$V$7,C448)</f>
        <v>255660</v>
      </c>
      <c r="O448">
        <f>IF(ISBLANK(I448),$V$16,I448)</f>
        <v>22</v>
      </c>
      <c r="P448" t="str">
        <f>IF(ISBLANK(D448),$U$42,D448)</f>
        <v>ASALARIADO</v>
      </c>
      <c r="Q448" s="7" t="str">
        <f t="shared" si="27"/>
        <v>18-25</v>
      </c>
      <c r="R448" s="7" t="str">
        <f t="shared" si="28"/>
        <v>1</v>
      </c>
    </row>
    <row r="449" spans="1:18" x14ac:dyDescent="0.3">
      <c r="A449">
        <v>448</v>
      </c>
      <c r="B449" t="s">
        <v>14</v>
      </c>
      <c r="C449">
        <v>213862.5</v>
      </c>
      <c r="D449" t="s">
        <v>9</v>
      </c>
      <c r="E449" t="s">
        <v>15</v>
      </c>
      <c r="F449" t="s">
        <v>11</v>
      </c>
      <c r="G449" t="s">
        <v>12</v>
      </c>
      <c r="H449" t="s">
        <v>12</v>
      </c>
      <c r="I449">
        <v>32</v>
      </c>
      <c r="J449">
        <f>(C449-$V$7)/$V$8</f>
        <v>-0.5471206779670893</v>
      </c>
      <c r="K449" t="str">
        <f t="shared" si="25"/>
        <v>NO</v>
      </c>
      <c r="L449">
        <f>(I449-$V$16)/$V$17</f>
        <v>-0.69914348398608395</v>
      </c>
      <c r="M449" t="str">
        <f t="shared" si="26"/>
        <v>NO</v>
      </c>
      <c r="N449">
        <f>IF(ISBLANK(C449),$V$7,C449)</f>
        <v>213862.5</v>
      </c>
      <c r="O449">
        <f>IF(ISBLANK(I449),$V$16,I449)</f>
        <v>32</v>
      </c>
      <c r="P449" t="str">
        <f>IF(ISBLANK(D449),$U$42,D449)</f>
        <v>ASALARIADO</v>
      </c>
      <c r="Q449" s="7" t="str">
        <f t="shared" si="27"/>
        <v>26-35</v>
      </c>
      <c r="R449" s="7" t="str">
        <f t="shared" si="28"/>
        <v>1</v>
      </c>
    </row>
    <row r="450" spans="1:18" x14ac:dyDescent="0.3">
      <c r="A450">
        <v>449</v>
      </c>
      <c r="B450" t="s">
        <v>14</v>
      </c>
      <c r="C450">
        <v>404463</v>
      </c>
      <c r="D450" t="s">
        <v>17</v>
      </c>
      <c r="E450" t="s">
        <v>15</v>
      </c>
      <c r="F450" t="s">
        <v>11</v>
      </c>
      <c r="G450" t="s">
        <v>12</v>
      </c>
      <c r="H450" t="s">
        <v>11</v>
      </c>
      <c r="I450">
        <v>38</v>
      </c>
      <c r="J450">
        <f>(C450-$V$7)/$V$8</f>
        <v>-0.31207874703097416</v>
      </c>
      <c r="K450" t="str">
        <f t="shared" ref="K450:K513" si="29">IF(ABS(J450)&gt;1.96,"ATIPICO","NO")</f>
        <v>NO</v>
      </c>
      <c r="L450">
        <f>(I450-$V$16)/$V$17</f>
        <v>-0.27569150352325889</v>
      </c>
      <c r="M450" t="str">
        <f t="shared" ref="M450:M513" si="30">IF(ABS(L450)&gt;1.96,"ATIPICO","NO")</f>
        <v>NO</v>
      </c>
      <c r="N450">
        <f>IF(ISBLANK(C450),$V$7,C450)</f>
        <v>404463</v>
      </c>
      <c r="O450">
        <f>IF(ISBLANK(I450),$V$16,I450)</f>
        <v>38</v>
      </c>
      <c r="P450" t="str">
        <f>IF(ISBLANK(D450),$U$42,D450)</f>
        <v>TRABAJADOR INDEPENDIENTE</v>
      </c>
      <c r="Q450" s="7" t="str">
        <f t="shared" ref="Q450:Q513" si="31">IF(O450&lt;26,"18-25",IF(O450&lt;36,"26-35",
 IF(O450&lt;46,"36-45",IF(O450&lt;56,"46-55","56+"))))</f>
        <v>36-45</v>
      </c>
      <c r="R450" s="7" t="str">
        <f t="shared" ref="R450:R513" si="32">IF(N450&lt;300000,"1",
 IF(N450&lt;=408495,"2",
 IF(N450&lt;=700000,"3",
 "4")))</f>
        <v>2</v>
      </c>
    </row>
    <row r="451" spans="1:18" x14ac:dyDescent="0.3">
      <c r="A451">
        <v>450</v>
      </c>
      <c r="B451" t="s">
        <v>8</v>
      </c>
      <c r="C451">
        <v>5712732</v>
      </c>
      <c r="D451" t="s">
        <v>9</v>
      </c>
      <c r="E451" t="s">
        <v>15</v>
      </c>
      <c r="F451" t="s">
        <v>11</v>
      </c>
      <c r="G451" t="s">
        <v>12</v>
      </c>
      <c r="H451" t="s">
        <v>12</v>
      </c>
      <c r="I451">
        <v>37</v>
      </c>
      <c r="J451">
        <f>(C451-$V$7)/$V$8</f>
        <v>6.2338946144676637</v>
      </c>
      <c r="K451" t="str">
        <f t="shared" si="29"/>
        <v>ATIPICO</v>
      </c>
      <c r="L451">
        <f>(I451-$V$16)/$V$17</f>
        <v>-0.3462668336003964</v>
      </c>
      <c r="M451" t="str">
        <f t="shared" si="30"/>
        <v>NO</v>
      </c>
      <c r="N451">
        <f>IF(ISBLANK(C451),$V$7,C451)</f>
        <v>5712732</v>
      </c>
      <c r="O451">
        <f>IF(ISBLANK(I451),$V$16,I451)</f>
        <v>37</v>
      </c>
      <c r="P451" t="str">
        <f>IF(ISBLANK(D451),$U$42,D451)</f>
        <v>ASALARIADO</v>
      </c>
      <c r="Q451" s="7" t="str">
        <f t="shared" si="31"/>
        <v>36-45</v>
      </c>
      <c r="R451" s="7" t="str">
        <f t="shared" si="32"/>
        <v>4</v>
      </c>
    </row>
    <row r="452" spans="1:18" x14ac:dyDescent="0.3">
      <c r="A452">
        <v>451</v>
      </c>
      <c r="B452" t="s">
        <v>14</v>
      </c>
      <c r="C452">
        <v>1633023.24</v>
      </c>
      <c r="D452" t="s">
        <v>9</v>
      </c>
      <c r="E452" t="s">
        <v>10</v>
      </c>
      <c r="F452" t="s">
        <v>11</v>
      </c>
      <c r="G452" t="s">
        <v>12</v>
      </c>
      <c r="H452" t="s">
        <v>12</v>
      </c>
      <c r="I452">
        <v>31</v>
      </c>
      <c r="J452">
        <f>(C452-$V$7)/$V$8</f>
        <v>1.2029391625806851</v>
      </c>
      <c r="K452" t="str">
        <f t="shared" si="29"/>
        <v>NO</v>
      </c>
      <c r="L452">
        <f>(I452-$V$16)/$V$17</f>
        <v>-0.7697188140632214</v>
      </c>
      <c r="M452" t="str">
        <f t="shared" si="30"/>
        <v>NO</v>
      </c>
      <c r="N452">
        <f>IF(ISBLANK(C452),$V$7,C452)</f>
        <v>1633023.24</v>
      </c>
      <c r="O452">
        <f>IF(ISBLANK(I452),$V$16,I452)</f>
        <v>31</v>
      </c>
      <c r="P452" t="str">
        <f>IF(ISBLANK(D452),$U$42,D452)</f>
        <v>ASALARIADO</v>
      </c>
      <c r="Q452" s="7" t="str">
        <f t="shared" si="31"/>
        <v>26-35</v>
      </c>
      <c r="R452" s="7" t="str">
        <f t="shared" si="32"/>
        <v>4</v>
      </c>
    </row>
    <row r="453" spans="1:18" x14ac:dyDescent="0.3">
      <c r="A453">
        <v>452</v>
      </c>
      <c r="B453" t="s">
        <v>8</v>
      </c>
      <c r="C453">
        <v>269000</v>
      </c>
      <c r="D453" t="s">
        <v>9</v>
      </c>
      <c r="E453" t="s">
        <v>15</v>
      </c>
      <c r="F453" t="s">
        <v>11</v>
      </c>
      <c r="G453" t="s">
        <v>11</v>
      </c>
      <c r="H453" t="s">
        <v>12</v>
      </c>
      <c r="I453">
        <v>43</v>
      </c>
      <c r="J453">
        <f>(C453-$V$7)/$V$8</f>
        <v>-0.47912702387389411</v>
      </c>
      <c r="K453" t="str">
        <f t="shared" si="29"/>
        <v>NO</v>
      </c>
      <c r="L453">
        <f>(I453-$V$16)/$V$17</f>
        <v>7.7185146862428639E-2</v>
      </c>
      <c r="M453" t="str">
        <f t="shared" si="30"/>
        <v>NO</v>
      </c>
      <c r="N453">
        <f>IF(ISBLANK(C453),$V$7,C453)</f>
        <v>269000</v>
      </c>
      <c r="O453">
        <f>IF(ISBLANK(I453),$V$16,I453)</f>
        <v>43</v>
      </c>
      <c r="P453" t="str">
        <f>IF(ISBLANK(D453),$U$42,D453)</f>
        <v>ASALARIADO</v>
      </c>
      <c r="Q453" s="7" t="str">
        <f t="shared" si="31"/>
        <v>36-45</v>
      </c>
      <c r="R453" s="7" t="str">
        <f t="shared" si="32"/>
        <v>1</v>
      </c>
    </row>
    <row r="454" spans="1:18" x14ac:dyDescent="0.3">
      <c r="A454">
        <v>453</v>
      </c>
      <c r="B454" t="s">
        <v>8</v>
      </c>
      <c r="C454">
        <v>531666.67000000004</v>
      </c>
      <c r="D454" t="s">
        <v>9</v>
      </c>
      <c r="E454" t="s">
        <v>15</v>
      </c>
      <c r="F454" t="s">
        <v>11</v>
      </c>
      <c r="G454" t="s">
        <v>12</v>
      </c>
      <c r="H454" t="s">
        <v>12</v>
      </c>
      <c r="I454">
        <v>29</v>
      </c>
      <c r="J454">
        <f>(C454-$V$7)/$V$8</f>
        <v>-0.15521558969948554</v>
      </c>
      <c r="K454" t="str">
        <f t="shared" si="29"/>
        <v>NO</v>
      </c>
      <c r="L454">
        <f>(I454-$V$16)/$V$17</f>
        <v>-0.91086947421749642</v>
      </c>
      <c r="M454" t="str">
        <f t="shared" si="30"/>
        <v>NO</v>
      </c>
      <c r="N454">
        <f>IF(ISBLANK(C454),$V$7,C454)</f>
        <v>531666.67000000004</v>
      </c>
      <c r="O454">
        <f>IF(ISBLANK(I454),$V$16,I454)</f>
        <v>29</v>
      </c>
      <c r="P454" t="str">
        <f>IF(ISBLANK(D454),$U$42,D454)</f>
        <v>ASALARIADO</v>
      </c>
      <c r="Q454" s="7" t="str">
        <f t="shared" si="31"/>
        <v>26-35</v>
      </c>
      <c r="R454" s="7" t="str">
        <f t="shared" si="32"/>
        <v>3</v>
      </c>
    </row>
    <row r="455" spans="1:18" x14ac:dyDescent="0.3">
      <c r="A455">
        <v>454</v>
      </c>
      <c r="B455" t="s">
        <v>14</v>
      </c>
      <c r="C455">
        <v>3263393.64</v>
      </c>
      <c r="D455" t="s">
        <v>9</v>
      </c>
      <c r="E455" t="s">
        <v>10</v>
      </c>
      <c r="F455" t="s">
        <v>11</v>
      </c>
      <c r="G455" t="s">
        <v>12</v>
      </c>
      <c r="H455" t="s">
        <v>12</v>
      </c>
      <c r="I455">
        <v>39</v>
      </c>
      <c r="J455">
        <f>(C455-$V$7)/$V$8</f>
        <v>3.2134554359224996</v>
      </c>
      <c r="K455" t="str">
        <f t="shared" si="29"/>
        <v>ATIPICO</v>
      </c>
      <c r="L455">
        <f>(I455-$V$16)/$V$17</f>
        <v>-0.20511617344612137</v>
      </c>
      <c r="M455" t="str">
        <f t="shared" si="30"/>
        <v>NO</v>
      </c>
      <c r="N455">
        <f>IF(ISBLANK(C455),$V$7,C455)</f>
        <v>3263393.64</v>
      </c>
      <c r="O455">
        <f>IF(ISBLANK(I455),$V$16,I455)</f>
        <v>39</v>
      </c>
      <c r="P455" t="str">
        <f>IF(ISBLANK(D455),$U$42,D455)</f>
        <v>ASALARIADO</v>
      </c>
      <c r="Q455" s="7" t="str">
        <f t="shared" si="31"/>
        <v>36-45</v>
      </c>
      <c r="R455" s="7" t="str">
        <f t="shared" si="32"/>
        <v>4</v>
      </c>
    </row>
    <row r="456" spans="1:18" x14ac:dyDescent="0.3">
      <c r="A456">
        <v>455</v>
      </c>
      <c r="B456" t="s">
        <v>8</v>
      </c>
      <c r="C456">
        <v>404950</v>
      </c>
      <c r="D456" t="s">
        <v>9</v>
      </c>
      <c r="E456" t="s">
        <v>15</v>
      </c>
      <c r="F456" t="s">
        <v>11</v>
      </c>
      <c r="G456" t="s">
        <v>11</v>
      </c>
      <c r="H456" t="s">
        <v>12</v>
      </c>
      <c r="I456">
        <v>36</v>
      </c>
      <c r="J456">
        <f>(C456-$V$7)/$V$8</f>
        <v>-0.31147819550899025</v>
      </c>
      <c r="K456" t="str">
        <f t="shared" si="29"/>
        <v>NO</v>
      </c>
      <c r="L456">
        <f>(I456-$V$16)/$V$17</f>
        <v>-0.41684216367753391</v>
      </c>
      <c r="M456" t="str">
        <f t="shared" si="30"/>
        <v>NO</v>
      </c>
      <c r="N456">
        <f>IF(ISBLANK(C456),$V$7,C456)</f>
        <v>404950</v>
      </c>
      <c r="O456">
        <f>IF(ISBLANK(I456),$V$16,I456)</f>
        <v>36</v>
      </c>
      <c r="P456" t="str">
        <f>IF(ISBLANK(D456),$U$42,D456)</f>
        <v>ASALARIADO</v>
      </c>
      <c r="Q456" s="7" t="str">
        <f t="shared" si="31"/>
        <v>36-45</v>
      </c>
      <c r="R456" s="7" t="str">
        <f t="shared" si="32"/>
        <v>2</v>
      </c>
    </row>
    <row r="457" spans="1:18" x14ac:dyDescent="0.3">
      <c r="A457">
        <v>456</v>
      </c>
      <c r="B457" t="s">
        <v>8</v>
      </c>
      <c r="C457">
        <v>1549936.32</v>
      </c>
      <c r="D457" t="s">
        <v>9</v>
      </c>
      <c r="E457" t="s">
        <v>15</v>
      </c>
      <c r="F457" t="s">
        <v>11</v>
      </c>
      <c r="G457" t="s">
        <v>12</v>
      </c>
      <c r="H457" t="s">
        <v>12</v>
      </c>
      <c r="I457">
        <v>39</v>
      </c>
      <c r="J457">
        <f>(C457-$V$7)/$V$8</f>
        <v>1.1004792523898173</v>
      </c>
      <c r="K457" t="str">
        <f t="shared" si="29"/>
        <v>NO</v>
      </c>
      <c r="L457">
        <f>(I457-$V$16)/$V$17</f>
        <v>-0.20511617344612137</v>
      </c>
      <c r="M457" t="str">
        <f t="shared" si="30"/>
        <v>NO</v>
      </c>
      <c r="N457">
        <f>IF(ISBLANK(C457),$V$7,C457)</f>
        <v>1549936.32</v>
      </c>
      <c r="O457">
        <f>IF(ISBLANK(I457),$V$16,I457)</f>
        <v>39</v>
      </c>
      <c r="P457" t="str">
        <f>IF(ISBLANK(D457),$U$42,D457)</f>
        <v>ASALARIADO</v>
      </c>
      <c r="Q457" s="7" t="str">
        <f t="shared" si="31"/>
        <v>36-45</v>
      </c>
      <c r="R457" s="7" t="str">
        <f t="shared" si="32"/>
        <v>4</v>
      </c>
    </row>
    <row r="458" spans="1:18" x14ac:dyDescent="0.3">
      <c r="A458">
        <v>457</v>
      </c>
      <c r="B458" t="s">
        <v>14</v>
      </c>
      <c r="C458">
        <v>300018</v>
      </c>
      <c r="D458" t="s">
        <v>17</v>
      </c>
      <c r="E458" t="s">
        <v>15</v>
      </c>
      <c r="F458" t="s">
        <v>11</v>
      </c>
      <c r="G458" t="s">
        <v>12</v>
      </c>
      <c r="H458" t="s">
        <v>12</v>
      </c>
      <c r="I458">
        <v>56</v>
      </c>
      <c r="J458">
        <f>(C458-$V$7)/$V$8</f>
        <v>-0.44087670126835837</v>
      </c>
      <c r="K458" t="str">
        <f t="shared" si="29"/>
        <v>NO</v>
      </c>
      <c r="L458">
        <f>(I458-$V$16)/$V$17</f>
        <v>0.99466443786521619</v>
      </c>
      <c r="M458" t="str">
        <f t="shared" si="30"/>
        <v>NO</v>
      </c>
      <c r="N458">
        <f>IF(ISBLANK(C458),$V$7,C458)</f>
        <v>300018</v>
      </c>
      <c r="O458">
        <f>IF(ISBLANK(I458),$V$16,I458)</f>
        <v>56</v>
      </c>
      <c r="P458" t="str">
        <f>IF(ISBLANK(D458),$U$42,D458)</f>
        <v>TRABAJADOR INDEPENDIENTE</v>
      </c>
      <c r="Q458" s="7" t="str">
        <f t="shared" si="31"/>
        <v>56+</v>
      </c>
      <c r="R458" s="7" t="str">
        <f t="shared" si="32"/>
        <v>2</v>
      </c>
    </row>
    <row r="459" spans="1:18" x14ac:dyDescent="0.3">
      <c r="A459">
        <v>458</v>
      </c>
      <c r="B459" t="s">
        <v>14</v>
      </c>
      <c r="C459">
        <v>157790</v>
      </c>
      <c r="D459" t="s">
        <v>9</v>
      </c>
      <c r="E459" t="s">
        <v>15</v>
      </c>
      <c r="F459" t="s">
        <v>11</v>
      </c>
      <c r="G459" t="s">
        <v>12</v>
      </c>
      <c r="H459" t="s">
        <v>12</v>
      </c>
      <c r="I459">
        <v>24</v>
      </c>
      <c r="J459">
        <f>(C459-$V$7)/$V$8</f>
        <v>-0.61626734165587982</v>
      </c>
      <c r="K459" t="str">
        <f t="shared" si="29"/>
        <v>NO</v>
      </c>
      <c r="L459">
        <f>(I459-$V$16)/$V$17</f>
        <v>-1.263746124603184</v>
      </c>
      <c r="M459" t="str">
        <f t="shared" si="30"/>
        <v>NO</v>
      </c>
      <c r="N459">
        <f>IF(ISBLANK(C459),$V$7,C459)</f>
        <v>157790</v>
      </c>
      <c r="O459">
        <f>IF(ISBLANK(I459),$V$16,I459)</f>
        <v>24</v>
      </c>
      <c r="P459" t="str">
        <f>IF(ISBLANK(D459),$U$42,D459)</f>
        <v>ASALARIADO</v>
      </c>
      <c r="Q459" s="7" t="str">
        <f t="shared" si="31"/>
        <v>18-25</v>
      </c>
      <c r="R459" s="7" t="str">
        <f t="shared" si="32"/>
        <v>1</v>
      </c>
    </row>
    <row r="460" spans="1:18" x14ac:dyDescent="0.3">
      <c r="A460">
        <v>459</v>
      </c>
      <c r="B460" t="s">
        <v>8</v>
      </c>
      <c r="C460">
        <v>1642037.78</v>
      </c>
      <c r="D460" t="s">
        <v>13</v>
      </c>
      <c r="E460" t="s">
        <v>10</v>
      </c>
      <c r="F460" t="s">
        <v>11</v>
      </c>
      <c r="G460" t="s">
        <v>12</v>
      </c>
      <c r="H460" t="s">
        <v>12</v>
      </c>
      <c r="I460">
        <v>80</v>
      </c>
      <c r="J460">
        <f>(C460-$V$7)/$V$8</f>
        <v>1.214055580890715</v>
      </c>
      <c r="K460" t="str">
        <f t="shared" si="29"/>
        <v>NO</v>
      </c>
      <c r="L460">
        <f>(I460-$V$16)/$V$17</f>
        <v>2.6884723597165161</v>
      </c>
      <c r="M460" t="str">
        <f t="shared" si="30"/>
        <v>ATIPICO</v>
      </c>
      <c r="N460">
        <f>IF(ISBLANK(C460),$V$7,C460)</f>
        <v>1642037.78</v>
      </c>
      <c r="O460">
        <f>IF(ISBLANK(I460),$V$16,I460)</f>
        <v>80</v>
      </c>
      <c r="P460" t="str">
        <f>IF(ISBLANK(D460),$U$42,D460)</f>
        <v>PENSIONADOS EN SU PROPIO SISTEMA</v>
      </c>
      <c r="Q460" s="7" t="str">
        <f t="shared" si="31"/>
        <v>56+</v>
      </c>
      <c r="R460" s="7" t="str">
        <f t="shared" si="32"/>
        <v>4</v>
      </c>
    </row>
    <row r="461" spans="1:18" x14ac:dyDescent="0.3">
      <c r="A461">
        <v>460</v>
      </c>
      <c r="B461" t="s">
        <v>8</v>
      </c>
      <c r="C461">
        <v>335205.06</v>
      </c>
      <c r="D461" t="s">
        <v>9</v>
      </c>
      <c r="E461" t="s">
        <v>15</v>
      </c>
      <c r="F461" t="s">
        <v>11</v>
      </c>
      <c r="G461" t="s">
        <v>11</v>
      </c>
      <c r="H461" t="s">
        <v>12</v>
      </c>
      <c r="I461">
        <v>52</v>
      </c>
      <c r="J461">
        <f>(C461-$V$7)/$V$8</f>
        <v>-0.39748523835842403</v>
      </c>
      <c r="K461" t="str">
        <f t="shared" si="29"/>
        <v>NO</v>
      </c>
      <c r="L461">
        <f>(I461-$V$16)/$V$17</f>
        <v>0.71236311755666615</v>
      </c>
      <c r="M461" t="str">
        <f t="shared" si="30"/>
        <v>NO</v>
      </c>
      <c r="N461">
        <f>IF(ISBLANK(C461),$V$7,C461)</f>
        <v>335205.06</v>
      </c>
      <c r="O461">
        <f>IF(ISBLANK(I461),$V$16,I461)</f>
        <v>52</v>
      </c>
      <c r="P461" t="str">
        <f>IF(ISBLANK(D461),$U$42,D461)</f>
        <v>ASALARIADO</v>
      </c>
      <c r="Q461" s="7" t="str">
        <f t="shared" si="31"/>
        <v>46-55</v>
      </c>
      <c r="R461" s="7" t="str">
        <f t="shared" si="32"/>
        <v>2</v>
      </c>
    </row>
    <row r="462" spans="1:18" x14ac:dyDescent="0.3">
      <c r="A462">
        <v>461</v>
      </c>
      <c r="B462" t="s">
        <v>14</v>
      </c>
      <c r="C462">
        <v>639148</v>
      </c>
      <c r="D462" t="s">
        <v>17</v>
      </c>
      <c r="E462" t="s">
        <v>15</v>
      </c>
      <c r="F462" t="s">
        <v>11</v>
      </c>
      <c r="G462" t="s">
        <v>11</v>
      </c>
      <c r="H462" t="s">
        <v>12</v>
      </c>
      <c r="I462">
        <v>44</v>
      </c>
      <c r="J462">
        <f>(C462-$V$7)/$V$8</f>
        <v>-2.2673338536546354E-2</v>
      </c>
      <c r="K462" t="str">
        <f t="shared" si="29"/>
        <v>NO</v>
      </c>
      <c r="L462">
        <f>(I462-$V$16)/$V$17</f>
        <v>0.14776047693956615</v>
      </c>
      <c r="M462" t="str">
        <f t="shared" si="30"/>
        <v>NO</v>
      </c>
      <c r="N462">
        <f>IF(ISBLANK(C462),$V$7,C462)</f>
        <v>639148</v>
      </c>
      <c r="O462">
        <f>IF(ISBLANK(I462),$V$16,I462)</f>
        <v>44</v>
      </c>
      <c r="P462" t="str">
        <f>IF(ISBLANK(D462),$U$42,D462)</f>
        <v>TRABAJADOR INDEPENDIENTE</v>
      </c>
      <c r="Q462" s="7" t="str">
        <f t="shared" si="31"/>
        <v>36-45</v>
      </c>
      <c r="R462" s="7" t="str">
        <f t="shared" si="32"/>
        <v>3</v>
      </c>
    </row>
    <row r="463" spans="1:18" x14ac:dyDescent="0.3">
      <c r="A463">
        <v>462</v>
      </c>
      <c r="B463" t="s">
        <v>8</v>
      </c>
      <c r="C463">
        <v>316964.69</v>
      </c>
      <c r="D463" t="s">
        <v>9</v>
      </c>
      <c r="E463" t="s">
        <v>15</v>
      </c>
      <c r="F463" t="s">
        <v>11</v>
      </c>
      <c r="G463" t="s">
        <v>11</v>
      </c>
      <c r="H463" t="s">
        <v>12</v>
      </c>
      <c r="I463">
        <v>19</v>
      </c>
      <c r="J463">
        <f>(C463-$V$7)/$V$8</f>
        <v>-0.41997863048378142</v>
      </c>
      <c r="K463" t="str">
        <f t="shared" si="29"/>
        <v>NO</v>
      </c>
      <c r="L463">
        <f>(I463-$V$16)/$V$17</f>
        <v>-1.6166227749888715</v>
      </c>
      <c r="M463" t="str">
        <f t="shared" si="30"/>
        <v>NO</v>
      </c>
      <c r="N463">
        <f>IF(ISBLANK(C463),$V$7,C463)</f>
        <v>316964.69</v>
      </c>
      <c r="O463">
        <f>IF(ISBLANK(I463),$V$16,I463)</f>
        <v>19</v>
      </c>
      <c r="P463" t="str">
        <f>IF(ISBLANK(D463),$U$42,D463)</f>
        <v>ASALARIADO</v>
      </c>
      <c r="Q463" s="7" t="str">
        <f t="shared" si="31"/>
        <v>18-25</v>
      </c>
      <c r="R463" s="7" t="str">
        <f t="shared" si="32"/>
        <v>2</v>
      </c>
    </row>
    <row r="464" spans="1:18" x14ac:dyDescent="0.3">
      <c r="A464">
        <v>463</v>
      </c>
      <c r="B464" t="s">
        <v>14</v>
      </c>
      <c r="C464">
        <v>525373.54</v>
      </c>
      <c r="D464" t="s">
        <v>9</v>
      </c>
      <c r="E464" t="s">
        <v>15</v>
      </c>
      <c r="F464" t="s">
        <v>11</v>
      </c>
      <c r="G464" t="s">
        <v>12</v>
      </c>
      <c r="H464" t="s">
        <v>12</v>
      </c>
      <c r="I464">
        <v>27</v>
      </c>
      <c r="J464">
        <f>(C464-$V$7)/$V$8</f>
        <v>-0.162976059513741</v>
      </c>
      <c r="K464" t="str">
        <f t="shared" si="29"/>
        <v>NO</v>
      </c>
      <c r="L464">
        <f>(I464-$V$16)/$V$17</f>
        <v>-1.0520201343717714</v>
      </c>
      <c r="M464" t="str">
        <f t="shared" si="30"/>
        <v>NO</v>
      </c>
      <c r="N464">
        <f>IF(ISBLANK(C464),$V$7,C464)</f>
        <v>525373.54</v>
      </c>
      <c r="O464">
        <f>IF(ISBLANK(I464),$V$16,I464)</f>
        <v>27</v>
      </c>
      <c r="P464" t="str">
        <f>IF(ISBLANK(D464),$U$42,D464)</f>
        <v>ASALARIADO</v>
      </c>
      <c r="Q464" s="7" t="str">
        <f t="shared" si="31"/>
        <v>26-35</v>
      </c>
      <c r="R464" s="7" t="str">
        <f t="shared" si="32"/>
        <v>3</v>
      </c>
    </row>
    <row r="465" spans="1:18" x14ac:dyDescent="0.3">
      <c r="A465">
        <v>464</v>
      </c>
      <c r="B465" t="s">
        <v>14</v>
      </c>
      <c r="C465">
        <v>150000</v>
      </c>
      <c r="D465" t="s">
        <v>9</v>
      </c>
      <c r="E465" t="s">
        <v>15</v>
      </c>
      <c r="F465" t="s">
        <v>11</v>
      </c>
      <c r="G465" t="s">
        <v>12</v>
      </c>
      <c r="H465" t="s">
        <v>12</v>
      </c>
      <c r="I465">
        <v>42</v>
      </c>
      <c r="J465">
        <f>(C465-$V$7)/$V$8</f>
        <v>-0.62587369967693607</v>
      </c>
      <c r="K465" t="str">
        <f t="shared" si="29"/>
        <v>NO</v>
      </c>
      <c r="L465">
        <f>(I465-$V$16)/$V$17</f>
        <v>6.6098167852911317E-3</v>
      </c>
      <c r="M465" t="str">
        <f t="shared" si="30"/>
        <v>NO</v>
      </c>
      <c r="N465">
        <f>IF(ISBLANK(C465),$V$7,C465)</f>
        <v>150000</v>
      </c>
      <c r="O465">
        <f>IF(ISBLANK(I465),$V$16,I465)</f>
        <v>42</v>
      </c>
      <c r="P465" t="str">
        <f>IF(ISBLANK(D465),$U$42,D465)</f>
        <v>ASALARIADO</v>
      </c>
      <c r="Q465" s="7" t="str">
        <f t="shared" si="31"/>
        <v>36-45</v>
      </c>
      <c r="R465" s="7" t="str">
        <f t="shared" si="32"/>
        <v>1</v>
      </c>
    </row>
    <row r="466" spans="1:18" x14ac:dyDescent="0.3">
      <c r="A466">
        <v>465</v>
      </c>
      <c r="B466" t="s">
        <v>14</v>
      </c>
      <c r="C466">
        <v>1346033</v>
      </c>
      <c r="D466" t="s">
        <v>13</v>
      </c>
      <c r="E466" t="s">
        <v>10</v>
      </c>
      <c r="F466" t="s">
        <v>11</v>
      </c>
      <c r="G466" t="s">
        <v>12</v>
      </c>
      <c r="H466" t="s">
        <v>12</v>
      </c>
      <c r="I466">
        <v>55</v>
      </c>
      <c r="J466">
        <f>(C466-$V$7)/$V$8</f>
        <v>0.84903274486709512</v>
      </c>
      <c r="K466" t="str">
        <f t="shared" si="29"/>
        <v>NO</v>
      </c>
      <c r="L466">
        <f>(I466-$V$16)/$V$17</f>
        <v>0.92408910778807873</v>
      </c>
      <c r="M466" t="str">
        <f t="shared" si="30"/>
        <v>NO</v>
      </c>
      <c r="N466">
        <f>IF(ISBLANK(C466),$V$7,C466)</f>
        <v>1346033</v>
      </c>
      <c r="O466">
        <f>IF(ISBLANK(I466),$V$16,I466)</f>
        <v>55</v>
      </c>
      <c r="P466" t="str">
        <f>IF(ISBLANK(D466),$U$42,D466)</f>
        <v>PENSIONADOS EN SU PROPIO SISTEMA</v>
      </c>
      <c r="Q466" s="7" t="str">
        <f t="shared" si="31"/>
        <v>46-55</v>
      </c>
      <c r="R466" s="7" t="str">
        <f t="shared" si="32"/>
        <v>4</v>
      </c>
    </row>
    <row r="467" spans="1:18" x14ac:dyDescent="0.3">
      <c r="A467">
        <v>466</v>
      </c>
      <c r="B467" t="s">
        <v>14</v>
      </c>
      <c r="C467">
        <v>963278.53</v>
      </c>
      <c r="D467" t="s">
        <v>9</v>
      </c>
      <c r="E467" t="s">
        <v>10</v>
      </c>
      <c r="F467" t="s">
        <v>11</v>
      </c>
      <c r="G467" t="s">
        <v>12</v>
      </c>
      <c r="H467" t="s">
        <v>12</v>
      </c>
      <c r="I467">
        <v>57</v>
      </c>
      <c r="J467">
        <f>(C467-$V$7)/$V$8</f>
        <v>0.37703319762965681</v>
      </c>
      <c r="K467" t="str">
        <f t="shared" si="29"/>
        <v>NO</v>
      </c>
      <c r="L467">
        <f>(I467-$V$16)/$V$17</f>
        <v>1.0652397679423538</v>
      </c>
      <c r="M467" t="str">
        <f t="shared" si="30"/>
        <v>NO</v>
      </c>
      <c r="N467">
        <f>IF(ISBLANK(C467),$V$7,C467)</f>
        <v>963278.53</v>
      </c>
      <c r="O467">
        <f>IF(ISBLANK(I467),$V$16,I467)</f>
        <v>57</v>
      </c>
      <c r="P467" t="str">
        <f>IF(ISBLANK(D467),$U$42,D467)</f>
        <v>ASALARIADO</v>
      </c>
      <c r="Q467" s="7" t="str">
        <f t="shared" si="31"/>
        <v>56+</v>
      </c>
      <c r="R467" s="7" t="str">
        <f t="shared" si="32"/>
        <v>4</v>
      </c>
    </row>
    <row r="468" spans="1:18" x14ac:dyDescent="0.3">
      <c r="A468">
        <v>467</v>
      </c>
      <c r="B468" t="s">
        <v>8</v>
      </c>
      <c r="C468">
        <v>2172786.41</v>
      </c>
      <c r="D468" t="s">
        <v>9</v>
      </c>
      <c r="E468" t="s">
        <v>10</v>
      </c>
      <c r="F468" t="s">
        <v>11</v>
      </c>
      <c r="G468" t="s">
        <v>12</v>
      </c>
      <c r="H468" t="s">
        <v>12</v>
      </c>
      <c r="I468">
        <v>34</v>
      </c>
      <c r="J468">
        <f>(C468-$V$7)/$V$8</f>
        <v>1.8685563971891916</v>
      </c>
      <c r="K468" t="str">
        <f t="shared" si="29"/>
        <v>NO</v>
      </c>
      <c r="L468">
        <f>(I468-$V$16)/$V$17</f>
        <v>-0.55799282383180893</v>
      </c>
      <c r="M468" t="str">
        <f t="shared" si="30"/>
        <v>NO</v>
      </c>
      <c r="N468">
        <f>IF(ISBLANK(C468),$V$7,C468)</f>
        <v>2172786.41</v>
      </c>
      <c r="O468">
        <f>IF(ISBLANK(I468),$V$16,I468)</f>
        <v>34</v>
      </c>
      <c r="P468" t="str">
        <f>IF(ISBLANK(D468),$U$42,D468)</f>
        <v>ASALARIADO</v>
      </c>
      <c r="Q468" s="7" t="str">
        <f t="shared" si="31"/>
        <v>26-35</v>
      </c>
      <c r="R468" s="7" t="str">
        <f t="shared" si="32"/>
        <v>4</v>
      </c>
    </row>
    <row r="469" spans="1:18" x14ac:dyDescent="0.3">
      <c r="A469">
        <v>468</v>
      </c>
      <c r="B469" t="s">
        <v>8</v>
      </c>
      <c r="C469">
        <v>400000</v>
      </c>
      <c r="D469" t="s">
        <v>9</v>
      </c>
      <c r="E469" t="s">
        <v>15</v>
      </c>
      <c r="F469" t="s">
        <v>11</v>
      </c>
      <c r="G469" t="s">
        <v>12</v>
      </c>
      <c r="H469" t="s">
        <v>12</v>
      </c>
      <c r="I469">
        <v>35</v>
      </c>
      <c r="J469">
        <f>(C469-$V$7)/$V$8</f>
        <v>-0.31758236395625966</v>
      </c>
      <c r="K469" t="str">
        <f t="shared" si="29"/>
        <v>NO</v>
      </c>
      <c r="L469">
        <f>(I469-$V$16)/$V$17</f>
        <v>-0.48741749375467142</v>
      </c>
      <c r="M469" t="str">
        <f t="shared" si="30"/>
        <v>NO</v>
      </c>
      <c r="N469">
        <f>IF(ISBLANK(C469),$V$7,C469)</f>
        <v>400000</v>
      </c>
      <c r="O469">
        <f>IF(ISBLANK(I469),$V$16,I469)</f>
        <v>35</v>
      </c>
      <c r="P469" t="str">
        <f>IF(ISBLANK(D469),$U$42,D469)</f>
        <v>ASALARIADO</v>
      </c>
      <c r="Q469" s="7" t="str">
        <f t="shared" si="31"/>
        <v>26-35</v>
      </c>
      <c r="R469" s="7" t="str">
        <f t="shared" si="32"/>
        <v>2</v>
      </c>
    </row>
    <row r="470" spans="1:18" x14ac:dyDescent="0.3">
      <c r="A470">
        <v>469</v>
      </c>
      <c r="B470" t="s">
        <v>14</v>
      </c>
      <c r="C470">
        <v>355252.75</v>
      </c>
      <c r="D470" t="s">
        <v>9</v>
      </c>
      <c r="E470" t="s">
        <v>15</v>
      </c>
      <c r="F470" t="s">
        <v>11</v>
      </c>
      <c r="G470" t="s">
        <v>12</v>
      </c>
      <c r="H470" t="s">
        <v>12</v>
      </c>
      <c r="I470">
        <v>47</v>
      </c>
      <c r="J470">
        <f>(C470-$V$7)/$V$8</f>
        <v>-0.37276312184556781</v>
      </c>
      <c r="K470" t="str">
        <f t="shared" si="29"/>
        <v>NO</v>
      </c>
      <c r="L470">
        <f>(I470-$V$16)/$V$17</f>
        <v>0.35948646717097865</v>
      </c>
      <c r="M470" t="str">
        <f t="shared" si="30"/>
        <v>NO</v>
      </c>
      <c r="N470">
        <f>IF(ISBLANK(C470),$V$7,C470)</f>
        <v>355252.75</v>
      </c>
      <c r="O470">
        <f>IF(ISBLANK(I470),$V$16,I470)</f>
        <v>47</v>
      </c>
      <c r="P470" t="str">
        <f>IF(ISBLANK(D470),$U$42,D470)</f>
        <v>ASALARIADO</v>
      </c>
      <c r="Q470" s="7" t="str">
        <f t="shared" si="31"/>
        <v>46-55</v>
      </c>
      <c r="R470" s="7" t="str">
        <f t="shared" si="32"/>
        <v>2</v>
      </c>
    </row>
    <row r="471" spans="1:18" x14ac:dyDescent="0.3">
      <c r="A471">
        <v>470</v>
      </c>
      <c r="B471" t="s">
        <v>8</v>
      </c>
      <c r="C471">
        <v>451135</v>
      </c>
      <c r="D471" t="s">
        <v>9</v>
      </c>
      <c r="E471" t="s">
        <v>15</v>
      </c>
      <c r="F471" t="s">
        <v>11</v>
      </c>
      <c r="G471" t="s">
        <v>12</v>
      </c>
      <c r="H471" t="s">
        <v>12</v>
      </c>
      <c r="I471">
        <v>28</v>
      </c>
      <c r="J471">
        <f>(C471-$V$7)/$V$8</f>
        <v>-0.25452445414795249</v>
      </c>
      <c r="K471" t="str">
        <f t="shared" si="29"/>
        <v>NO</v>
      </c>
      <c r="L471">
        <f>(I471-$V$16)/$V$17</f>
        <v>-0.98144480429463388</v>
      </c>
      <c r="M471" t="str">
        <f t="shared" si="30"/>
        <v>NO</v>
      </c>
      <c r="N471">
        <f>IF(ISBLANK(C471),$V$7,C471)</f>
        <v>451135</v>
      </c>
      <c r="O471">
        <f>IF(ISBLANK(I471),$V$16,I471)</f>
        <v>28</v>
      </c>
      <c r="P471" t="str">
        <f>IF(ISBLANK(D471),$U$42,D471)</f>
        <v>ASALARIADO</v>
      </c>
      <c r="Q471" s="7" t="str">
        <f t="shared" si="31"/>
        <v>26-35</v>
      </c>
      <c r="R471" s="7" t="str">
        <f t="shared" si="32"/>
        <v>3</v>
      </c>
    </row>
    <row r="472" spans="1:18" x14ac:dyDescent="0.3">
      <c r="A472">
        <v>471</v>
      </c>
      <c r="B472" t="s">
        <v>14</v>
      </c>
      <c r="C472">
        <v>1554200</v>
      </c>
      <c r="D472" t="s">
        <v>9</v>
      </c>
      <c r="E472" t="s">
        <v>10</v>
      </c>
      <c r="F472" t="s">
        <v>11</v>
      </c>
      <c r="G472" t="s">
        <v>12</v>
      </c>
      <c r="H472" t="s">
        <v>11</v>
      </c>
      <c r="I472">
        <v>55</v>
      </c>
      <c r="J472">
        <f>(C472-$V$7)/$V$8</f>
        <v>1.1057370747989594</v>
      </c>
      <c r="K472" t="str">
        <f t="shared" si="29"/>
        <v>NO</v>
      </c>
      <c r="L472">
        <f>(I472-$V$16)/$V$17</f>
        <v>0.92408910778807873</v>
      </c>
      <c r="M472" t="str">
        <f t="shared" si="30"/>
        <v>NO</v>
      </c>
      <c r="N472">
        <f>IF(ISBLANK(C472),$V$7,C472)</f>
        <v>1554200</v>
      </c>
      <c r="O472">
        <f>IF(ISBLANK(I472),$V$16,I472)</f>
        <v>55</v>
      </c>
      <c r="P472" t="str">
        <f>IF(ISBLANK(D472),$U$42,D472)</f>
        <v>ASALARIADO</v>
      </c>
      <c r="Q472" s="7" t="str">
        <f t="shared" si="31"/>
        <v>46-55</v>
      </c>
      <c r="R472" s="7" t="str">
        <f t="shared" si="32"/>
        <v>4</v>
      </c>
    </row>
    <row r="473" spans="1:18" x14ac:dyDescent="0.3">
      <c r="A473">
        <v>472</v>
      </c>
      <c r="B473" t="s">
        <v>14</v>
      </c>
      <c r="C473">
        <v>300000</v>
      </c>
      <c r="D473" t="s">
        <v>17</v>
      </c>
      <c r="E473" t="s">
        <v>15</v>
      </c>
      <c r="F473" t="s">
        <v>11</v>
      </c>
      <c r="G473" t="s">
        <v>12</v>
      </c>
      <c r="H473" t="s">
        <v>12</v>
      </c>
      <c r="I473">
        <v>41</v>
      </c>
      <c r="J473">
        <f>(C473-$V$7)/$V$8</f>
        <v>-0.44089889824453027</v>
      </c>
      <c r="K473" t="str">
        <f t="shared" si="29"/>
        <v>NO</v>
      </c>
      <c r="L473">
        <f>(I473-$V$16)/$V$17</f>
        <v>-6.3965513291846368E-2</v>
      </c>
      <c r="M473" t="str">
        <f t="shared" si="30"/>
        <v>NO</v>
      </c>
      <c r="N473">
        <f>IF(ISBLANK(C473),$V$7,C473)</f>
        <v>300000</v>
      </c>
      <c r="O473">
        <f>IF(ISBLANK(I473),$V$16,I473)</f>
        <v>41</v>
      </c>
      <c r="P473" t="str">
        <f>IF(ISBLANK(D473),$U$42,D473)</f>
        <v>TRABAJADOR INDEPENDIENTE</v>
      </c>
      <c r="Q473" s="7" t="str">
        <f t="shared" si="31"/>
        <v>36-45</v>
      </c>
      <c r="R473" s="7" t="str">
        <f t="shared" si="32"/>
        <v>2</v>
      </c>
    </row>
    <row r="474" spans="1:18" x14ac:dyDescent="0.3">
      <c r="A474">
        <v>473</v>
      </c>
      <c r="B474" t="s">
        <v>8</v>
      </c>
      <c r="C474">
        <v>229799.17</v>
      </c>
      <c r="D474" t="s">
        <v>9</v>
      </c>
      <c r="E474" t="s">
        <v>15</v>
      </c>
      <c r="F474" t="s">
        <v>11</v>
      </c>
      <c r="G474" t="s">
        <v>12</v>
      </c>
      <c r="H474" t="s">
        <v>12</v>
      </c>
      <c r="I474">
        <v>34</v>
      </c>
      <c r="J474">
        <f>(C474-$V$7)/$V$8</f>
        <v>-0.52746812884213079</v>
      </c>
      <c r="K474" t="str">
        <f t="shared" si="29"/>
        <v>NO</v>
      </c>
      <c r="L474">
        <f>(I474-$V$16)/$V$17</f>
        <v>-0.55799282383180893</v>
      </c>
      <c r="M474" t="str">
        <f t="shared" si="30"/>
        <v>NO</v>
      </c>
      <c r="N474">
        <f>IF(ISBLANK(C474),$V$7,C474)</f>
        <v>229799.17</v>
      </c>
      <c r="O474">
        <f>IF(ISBLANK(I474),$V$16,I474)</f>
        <v>34</v>
      </c>
      <c r="P474" t="str">
        <f>IF(ISBLANK(D474),$U$42,D474)</f>
        <v>ASALARIADO</v>
      </c>
      <c r="Q474" s="7" t="str">
        <f t="shared" si="31"/>
        <v>26-35</v>
      </c>
      <c r="R474" s="7" t="str">
        <f t="shared" si="32"/>
        <v>1</v>
      </c>
    </row>
    <row r="475" spans="1:18" x14ac:dyDescent="0.3">
      <c r="A475">
        <v>474</v>
      </c>
      <c r="B475" t="s">
        <v>8</v>
      </c>
      <c r="C475">
        <v>202270</v>
      </c>
      <c r="D475" t="s">
        <v>9</v>
      </c>
      <c r="E475" t="s">
        <v>15</v>
      </c>
      <c r="F475" t="s">
        <v>11</v>
      </c>
      <c r="G475" t="s">
        <v>12</v>
      </c>
      <c r="H475" t="s">
        <v>11</v>
      </c>
      <c r="I475">
        <v>27</v>
      </c>
      <c r="J475">
        <f>(C475-$V$7)/$V$8</f>
        <v>-0.56141614720445709</v>
      </c>
      <c r="K475" t="str">
        <f t="shared" si="29"/>
        <v>NO</v>
      </c>
      <c r="L475">
        <f>(I475-$V$16)/$V$17</f>
        <v>-1.0520201343717714</v>
      </c>
      <c r="M475" t="str">
        <f t="shared" si="30"/>
        <v>NO</v>
      </c>
      <c r="N475">
        <f>IF(ISBLANK(C475),$V$7,C475)</f>
        <v>202270</v>
      </c>
      <c r="O475">
        <f>IF(ISBLANK(I475),$V$16,I475)</f>
        <v>27</v>
      </c>
      <c r="P475" t="str">
        <f>IF(ISBLANK(D475),$U$42,D475)</f>
        <v>ASALARIADO</v>
      </c>
      <c r="Q475" s="7" t="str">
        <f t="shared" si="31"/>
        <v>26-35</v>
      </c>
      <c r="R475" s="7" t="str">
        <f t="shared" si="32"/>
        <v>1</v>
      </c>
    </row>
    <row r="476" spans="1:18" x14ac:dyDescent="0.3">
      <c r="A476">
        <v>475</v>
      </c>
      <c r="B476" t="s">
        <v>8</v>
      </c>
      <c r="C476">
        <v>278030</v>
      </c>
      <c r="D476" t="s">
        <v>18</v>
      </c>
      <c r="E476" t="s">
        <v>15</v>
      </c>
      <c r="F476" t="s">
        <v>11</v>
      </c>
      <c r="G476" t="s">
        <v>12</v>
      </c>
      <c r="H476" t="s">
        <v>12</v>
      </c>
      <c r="I476">
        <v>43</v>
      </c>
      <c r="J476">
        <f>(C476-$V$7)/$V$8</f>
        <v>-0.46799154082766331</v>
      </c>
      <c r="K476" t="str">
        <f t="shared" si="29"/>
        <v>NO</v>
      </c>
      <c r="L476">
        <f>(I476-$V$16)/$V$17</f>
        <v>7.7185146862428639E-2</v>
      </c>
      <c r="M476" t="str">
        <f t="shared" si="30"/>
        <v>NO</v>
      </c>
      <c r="N476">
        <f>IF(ISBLANK(C476),$V$7,C476)</f>
        <v>278030</v>
      </c>
      <c r="O476">
        <f>IF(ISBLANK(I476),$V$16,I476)</f>
        <v>43</v>
      </c>
      <c r="P476" t="str">
        <f>IF(ISBLANK(D476),$U$42,D476)</f>
        <v>CONVENIOS ESPECIALES DE TRABAJADORES INDEPENDIENTES</v>
      </c>
      <c r="Q476" s="7" t="str">
        <f t="shared" si="31"/>
        <v>36-45</v>
      </c>
      <c r="R476" s="7" t="str">
        <f t="shared" si="32"/>
        <v>1</v>
      </c>
    </row>
    <row r="477" spans="1:18" x14ac:dyDescent="0.3">
      <c r="A477">
        <v>476</v>
      </c>
      <c r="B477" t="s">
        <v>8</v>
      </c>
      <c r="C477">
        <v>298195</v>
      </c>
      <c r="D477" t="s">
        <v>17</v>
      </c>
      <c r="E477" t="s">
        <v>15</v>
      </c>
      <c r="F477" t="s">
        <v>11</v>
      </c>
      <c r="G477" t="s">
        <v>12</v>
      </c>
      <c r="H477" t="s">
        <v>11</v>
      </c>
      <c r="I477">
        <v>40</v>
      </c>
      <c r="J477">
        <f>(C477-$V$7)/$V$8</f>
        <v>-0.44312476168843351</v>
      </c>
      <c r="K477" t="str">
        <f t="shared" si="29"/>
        <v>NO</v>
      </c>
      <c r="L477">
        <f>(I477-$V$16)/$V$17</f>
        <v>-0.13454084336898386</v>
      </c>
      <c r="M477" t="str">
        <f t="shared" si="30"/>
        <v>NO</v>
      </c>
      <c r="N477">
        <f>IF(ISBLANK(C477),$V$7,C477)</f>
        <v>298195</v>
      </c>
      <c r="O477">
        <f>IF(ISBLANK(I477),$V$16,I477)</f>
        <v>40</v>
      </c>
      <c r="P477" t="str">
        <f>IF(ISBLANK(D477),$U$42,D477)</f>
        <v>TRABAJADOR INDEPENDIENTE</v>
      </c>
      <c r="Q477" s="7" t="str">
        <f t="shared" si="31"/>
        <v>36-45</v>
      </c>
      <c r="R477" s="7" t="str">
        <f t="shared" si="32"/>
        <v>1</v>
      </c>
    </row>
    <row r="478" spans="1:18" x14ac:dyDescent="0.3">
      <c r="A478">
        <v>477</v>
      </c>
      <c r="B478" t="s">
        <v>8</v>
      </c>
      <c r="C478">
        <v>297050</v>
      </c>
      <c r="D478" t="s">
        <v>16</v>
      </c>
      <c r="E478" t="s">
        <v>15</v>
      </c>
      <c r="F478" t="s">
        <v>11</v>
      </c>
      <c r="G478" t="s">
        <v>12</v>
      </c>
      <c r="H478" t="s">
        <v>12</v>
      </c>
      <c r="I478">
        <v>48</v>
      </c>
      <c r="J478">
        <f>(C478-$V$7)/$V$8</f>
        <v>-0.44453673600603422</v>
      </c>
      <c r="K478" t="str">
        <f t="shared" si="29"/>
        <v>NO</v>
      </c>
      <c r="L478">
        <f>(I478-$V$16)/$V$17</f>
        <v>0.43006179724811616</v>
      </c>
      <c r="M478" t="str">
        <f t="shared" si="30"/>
        <v>NO</v>
      </c>
      <c r="N478">
        <f>IF(ISBLANK(C478),$V$7,C478)</f>
        <v>297050</v>
      </c>
      <c r="O478">
        <f>IF(ISBLANK(I478),$V$16,I478)</f>
        <v>48</v>
      </c>
      <c r="P478" t="str">
        <f>IF(ISBLANK(D478),$U$42,D478)</f>
        <v>ASEGURADO VOLUNTARIO</v>
      </c>
      <c r="Q478" s="7" t="str">
        <f t="shared" si="31"/>
        <v>46-55</v>
      </c>
      <c r="R478" s="7" t="str">
        <f t="shared" si="32"/>
        <v>1</v>
      </c>
    </row>
    <row r="479" spans="1:18" x14ac:dyDescent="0.3">
      <c r="A479">
        <v>478</v>
      </c>
      <c r="B479" t="s">
        <v>8</v>
      </c>
      <c r="C479">
        <v>5189999.8</v>
      </c>
      <c r="D479" t="s">
        <v>9</v>
      </c>
      <c r="E479" t="s">
        <v>15</v>
      </c>
      <c r="F479" t="s">
        <v>11</v>
      </c>
      <c r="G479" t="s">
        <v>12</v>
      </c>
      <c r="H479" t="s">
        <v>12</v>
      </c>
      <c r="I479">
        <v>49</v>
      </c>
      <c r="J479">
        <f>(C479-$V$7)/$V$8</f>
        <v>5.589279381818832</v>
      </c>
      <c r="K479" t="str">
        <f t="shared" si="29"/>
        <v>ATIPICO</v>
      </c>
      <c r="L479">
        <f>(I479-$V$16)/$V$17</f>
        <v>0.50063712732525367</v>
      </c>
      <c r="M479" t="str">
        <f t="shared" si="30"/>
        <v>NO</v>
      </c>
      <c r="N479">
        <f>IF(ISBLANK(C479),$V$7,C479)</f>
        <v>5189999.8</v>
      </c>
      <c r="O479">
        <f>IF(ISBLANK(I479),$V$16,I479)</f>
        <v>49</v>
      </c>
      <c r="P479" t="str">
        <f>IF(ISBLANK(D479),$U$42,D479)</f>
        <v>ASALARIADO</v>
      </c>
      <c r="Q479" s="7" t="str">
        <f t="shared" si="31"/>
        <v>46-55</v>
      </c>
      <c r="R479" s="7" t="str">
        <f t="shared" si="32"/>
        <v>4</v>
      </c>
    </row>
    <row r="480" spans="1:18" x14ac:dyDescent="0.3">
      <c r="A480">
        <v>479</v>
      </c>
      <c r="B480" t="s">
        <v>8</v>
      </c>
      <c r="C480">
        <v>3309108</v>
      </c>
      <c r="D480" t="s">
        <v>9</v>
      </c>
      <c r="E480" t="s">
        <v>10</v>
      </c>
      <c r="F480" t="s">
        <v>11</v>
      </c>
      <c r="G480" t="s">
        <v>12</v>
      </c>
      <c r="H480" t="s">
        <v>12</v>
      </c>
      <c r="I480">
        <v>47</v>
      </c>
      <c r="J480">
        <f>(C480-$V$7)/$V$8</f>
        <v>3.2698288003465628</v>
      </c>
      <c r="K480" t="str">
        <f t="shared" si="29"/>
        <v>ATIPICO</v>
      </c>
      <c r="L480">
        <f>(I480-$V$16)/$V$17</f>
        <v>0.35948646717097865</v>
      </c>
      <c r="M480" t="str">
        <f t="shared" si="30"/>
        <v>NO</v>
      </c>
      <c r="N480">
        <f>IF(ISBLANK(C480),$V$7,C480)</f>
        <v>3309108</v>
      </c>
      <c r="O480">
        <f>IF(ISBLANK(I480),$V$16,I480)</f>
        <v>47</v>
      </c>
      <c r="P480" t="str">
        <f>IF(ISBLANK(D480),$U$42,D480)</f>
        <v>ASALARIADO</v>
      </c>
      <c r="Q480" s="7" t="str">
        <f t="shared" si="31"/>
        <v>46-55</v>
      </c>
      <c r="R480" s="7" t="str">
        <f t="shared" si="32"/>
        <v>4</v>
      </c>
    </row>
    <row r="481" spans="1:18" x14ac:dyDescent="0.3">
      <c r="A481">
        <v>480</v>
      </c>
      <c r="B481" t="s">
        <v>8</v>
      </c>
      <c r="C481">
        <v>575846</v>
      </c>
      <c r="D481" t="s">
        <v>17</v>
      </c>
      <c r="E481" t="s">
        <v>15</v>
      </c>
      <c r="F481" t="s">
        <v>11</v>
      </c>
      <c r="G481" t="s">
        <v>11</v>
      </c>
      <c r="H481" t="s">
        <v>11</v>
      </c>
      <c r="I481">
        <v>46</v>
      </c>
      <c r="J481">
        <f>(C481-$V$7)/$V$8</f>
        <v>-0.10073517107170739</v>
      </c>
      <c r="K481" t="str">
        <f t="shared" si="29"/>
        <v>NO</v>
      </c>
      <c r="L481">
        <f>(I481-$V$16)/$V$17</f>
        <v>0.28891113709384114</v>
      </c>
      <c r="M481" t="str">
        <f t="shared" si="30"/>
        <v>NO</v>
      </c>
      <c r="N481">
        <f>IF(ISBLANK(C481),$V$7,C481)</f>
        <v>575846</v>
      </c>
      <c r="O481">
        <f>IF(ISBLANK(I481),$V$16,I481)</f>
        <v>46</v>
      </c>
      <c r="P481" t="str">
        <f>IF(ISBLANK(D481),$U$42,D481)</f>
        <v>TRABAJADOR INDEPENDIENTE</v>
      </c>
      <c r="Q481" s="7" t="str">
        <f t="shared" si="31"/>
        <v>46-55</v>
      </c>
      <c r="R481" s="7" t="str">
        <f t="shared" si="32"/>
        <v>3</v>
      </c>
    </row>
    <row r="482" spans="1:18" x14ac:dyDescent="0.3">
      <c r="A482">
        <v>481</v>
      </c>
      <c r="B482" t="s">
        <v>8</v>
      </c>
      <c r="C482">
        <v>458557</v>
      </c>
      <c r="D482" t="s">
        <v>17</v>
      </c>
      <c r="E482" t="s">
        <v>15</v>
      </c>
      <c r="F482" t="s">
        <v>11</v>
      </c>
      <c r="G482" t="s">
        <v>12</v>
      </c>
      <c r="H482" t="s">
        <v>11</v>
      </c>
      <c r="I482">
        <v>49</v>
      </c>
      <c r="J482">
        <f>(C482-$V$7)/$V$8</f>
        <v>-0.24537190097307707</v>
      </c>
      <c r="K482" t="str">
        <f t="shared" si="29"/>
        <v>NO</v>
      </c>
      <c r="L482">
        <f>(I482-$V$16)/$V$17</f>
        <v>0.50063712732525367</v>
      </c>
      <c r="M482" t="str">
        <f t="shared" si="30"/>
        <v>NO</v>
      </c>
      <c r="N482">
        <f>IF(ISBLANK(C482),$V$7,C482)</f>
        <v>458557</v>
      </c>
      <c r="O482">
        <f>IF(ISBLANK(I482),$V$16,I482)</f>
        <v>49</v>
      </c>
      <c r="P482" t="str">
        <f>IF(ISBLANK(D482),$U$42,D482)</f>
        <v>TRABAJADOR INDEPENDIENTE</v>
      </c>
      <c r="Q482" s="7" t="str">
        <f t="shared" si="31"/>
        <v>46-55</v>
      </c>
      <c r="R482" s="7" t="str">
        <f t="shared" si="32"/>
        <v>3</v>
      </c>
    </row>
    <row r="483" spans="1:18" x14ac:dyDescent="0.3">
      <c r="A483">
        <v>482</v>
      </c>
      <c r="B483" t="s">
        <v>8</v>
      </c>
      <c r="C483">
        <v>449214</v>
      </c>
      <c r="D483" t="s">
        <v>9</v>
      </c>
      <c r="E483" t="s">
        <v>15</v>
      </c>
      <c r="F483" t="s">
        <v>11</v>
      </c>
      <c r="G483" t="s">
        <v>11</v>
      </c>
      <c r="H483" t="s">
        <v>12</v>
      </c>
      <c r="I483">
        <v>47</v>
      </c>
      <c r="J483">
        <f>(C483-$V$7)/$V$8</f>
        <v>-0.25689336477163022</v>
      </c>
      <c r="K483" t="str">
        <f t="shared" si="29"/>
        <v>NO</v>
      </c>
      <c r="L483">
        <f>(I483-$V$16)/$V$17</f>
        <v>0.35948646717097865</v>
      </c>
      <c r="M483" t="str">
        <f t="shared" si="30"/>
        <v>NO</v>
      </c>
      <c r="N483">
        <f>IF(ISBLANK(C483),$V$7,C483)</f>
        <v>449214</v>
      </c>
      <c r="O483">
        <f>IF(ISBLANK(I483),$V$16,I483)</f>
        <v>47</v>
      </c>
      <c r="P483" t="str">
        <f>IF(ISBLANK(D483),$U$42,D483)</f>
        <v>ASALARIADO</v>
      </c>
      <c r="Q483" s="7" t="str">
        <f t="shared" si="31"/>
        <v>46-55</v>
      </c>
      <c r="R483" s="7" t="str">
        <f t="shared" si="32"/>
        <v>3</v>
      </c>
    </row>
    <row r="484" spans="1:18" x14ac:dyDescent="0.3">
      <c r="A484">
        <v>483</v>
      </c>
      <c r="B484" t="s">
        <v>8</v>
      </c>
      <c r="C484">
        <v>957595</v>
      </c>
      <c r="D484" t="s">
        <v>9</v>
      </c>
      <c r="E484" t="s">
        <v>15</v>
      </c>
      <c r="F484" t="s">
        <v>11</v>
      </c>
      <c r="G484" t="s">
        <v>12</v>
      </c>
      <c r="H484" t="s">
        <v>12</v>
      </c>
      <c r="I484">
        <v>30</v>
      </c>
      <c r="J484">
        <f>(C484-$V$7)/$V$8</f>
        <v>0.37002446540842265</v>
      </c>
      <c r="K484" t="str">
        <f t="shared" si="29"/>
        <v>NO</v>
      </c>
      <c r="L484">
        <f>(I484-$V$16)/$V$17</f>
        <v>-0.84029414414035897</v>
      </c>
      <c r="M484" t="str">
        <f t="shared" si="30"/>
        <v>NO</v>
      </c>
      <c r="N484">
        <f>IF(ISBLANK(C484),$V$7,C484)</f>
        <v>957595</v>
      </c>
      <c r="O484">
        <f>IF(ISBLANK(I484),$V$16,I484)</f>
        <v>30</v>
      </c>
      <c r="P484" t="str">
        <f>IF(ISBLANK(D484),$U$42,D484)</f>
        <v>ASALARIADO</v>
      </c>
      <c r="Q484" s="7" t="str">
        <f t="shared" si="31"/>
        <v>26-35</v>
      </c>
      <c r="R484" s="7" t="str">
        <f t="shared" si="32"/>
        <v>4</v>
      </c>
    </row>
    <row r="485" spans="1:18" x14ac:dyDescent="0.3">
      <c r="A485">
        <v>484</v>
      </c>
      <c r="B485" t="s">
        <v>8</v>
      </c>
      <c r="C485">
        <v>667314</v>
      </c>
      <c r="D485" t="s">
        <v>9</v>
      </c>
      <c r="E485" t="s">
        <v>10</v>
      </c>
      <c r="F485" t="s">
        <v>11</v>
      </c>
      <c r="G485" t="s">
        <v>12</v>
      </c>
      <c r="H485" t="s">
        <v>12</v>
      </c>
      <c r="I485">
        <v>40</v>
      </c>
      <c r="J485">
        <f>(C485-$V$7)/$V$8</f>
        <v>1.2059996511087938E-2</v>
      </c>
      <c r="K485" t="str">
        <f t="shared" si="29"/>
        <v>NO</v>
      </c>
      <c r="L485">
        <f>(I485-$V$16)/$V$17</f>
        <v>-0.13454084336898386</v>
      </c>
      <c r="M485" t="str">
        <f t="shared" si="30"/>
        <v>NO</v>
      </c>
      <c r="N485">
        <f>IF(ISBLANK(C485),$V$7,C485)</f>
        <v>667314</v>
      </c>
      <c r="O485">
        <f>IF(ISBLANK(I485),$V$16,I485)</f>
        <v>40</v>
      </c>
      <c r="P485" t="str">
        <f>IF(ISBLANK(D485),$U$42,D485)</f>
        <v>ASALARIADO</v>
      </c>
      <c r="Q485" s="7" t="str">
        <f t="shared" si="31"/>
        <v>36-45</v>
      </c>
      <c r="R485" s="7" t="str">
        <f t="shared" si="32"/>
        <v>3</v>
      </c>
    </row>
    <row r="486" spans="1:18" x14ac:dyDescent="0.3">
      <c r="A486">
        <v>485</v>
      </c>
      <c r="B486" t="s">
        <v>14</v>
      </c>
      <c r="C486">
        <v>297046</v>
      </c>
      <c r="D486" t="s">
        <v>16</v>
      </c>
      <c r="E486" t="s">
        <v>15</v>
      </c>
      <c r="F486" t="s">
        <v>11</v>
      </c>
      <c r="G486" t="s">
        <v>12</v>
      </c>
      <c r="H486" t="s">
        <v>12</v>
      </c>
      <c r="I486">
        <v>49</v>
      </c>
      <c r="J486">
        <f>(C486-$V$7)/$V$8</f>
        <v>-0.44454166866740574</v>
      </c>
      <c r="K486" t="str">
        <f t="shared" si="29"/>
        <v>NO</v>
      </c>
      <c r="L486">
        <f>(I486-$V$16)/$V$17</f>
        <v>0.50063712732525367</v>
      </c>
      <c r="M486" t="str">
        <f t="shared" si="30"/>
        <v>NO</v>
      </c>
      <c r="N486">
        <f>IF(ISBLANK(C486),$V$7,C486)</f>
        <v>297046</v>
      </c>
      <c r="O486">
        <f>IF(ISBLANK(I486),$V$16,I486)</f>
        <v>49</v>
      </c>
      <c r="P486" t="str">
        <f>IF(ISBLANK(D486),$U$42,D486)</f>
        <v>ASEGURADO VOLUNTARIO</v>
      </c>
      <c r="Q486" s="7" t="str">
        <f t="shared" si="31"/>
        <v>46-55</v>
      </c>
      <c r="R486" s="7" t="str">
        <f t="shared" si="32"/>
        <v>1</v>
      </c>
    </row>
    <row r="487" spans="1:18" x14ac:dyDescent="0.3">
      <c r="A487">
        <v>486</v>
      </c>
      <c r="B487" t="s">
        <v>14</v>
      </c>
      <c r="C487">
        <v>1476678</v>
      </c>
      <c r="D487" t="s">
        <v>9</v>
      </c>
      <c r="E487" t="s">
        <v>10</v>
      </c>
      <c r="F487" t="s">
        <v>11</v>
      </c>
      <c r="G487" t="s">
        <v>12</v>
      </c>
      <c r="H487" t="s">
        <v>11</v>
      </c>
      <c r="I487">
        <v>54</v>
      </c>
      <c r="J487">
        <f>(C487-$V$7)/$V$8</f>
        <v>1.0101396310880062</v>
      </c>
      <c r="K487" t="str">
        <f t="shared" si="29"/>
        <v>NO</v>
      </c>
      <c r="L487">
        <f>(I487-$V$16)/$V$17</f>
        <v>0.85351377771094117</v>
      </c>
      <c r="M487" t="str">
        <f t="shared" si="30"/>
        <v>NO</v>
      </c>
      <c r="N487">
        <f>IF(ISBLANK(C487),$V$7,C487)</f>
        <v>1476678</v>
      </c>
      <c r="O487">
        <f>IF(ISBLANK(I487),$V$16,I487)</f>
        <v>54</v>
      </c>
      <c r="P487" t="str">
        <f>IF(ISBLANK(D487),$U$42,D487)</f>
        <v>ASALARIADO</v>
      </c>
      <c r="Q487" s="7" t="str">
        <f t="shared" si="31"/>
        <v>46-55</v>
      </c>
      <c r="R487" s="7" t="str">
        <f t="shared" si="32"/>
        <v>4</v>
      </c>
    </row>
    <row r="488" spans="1:18" x14ac:dyDescent="0.3">
      <c r="A488">
        <v>487</v>
      </c>
      <c r="B488" t="s">
        <v>8</v>
      </c>
      <c r="C488">
        <v>1708336.5</v>
      </c>
      <c r="D488" t="s">
        <v>9</v>
      </c>
      <c r="E488" t="s">
        <v>10</v>
      </c>
      <c r="F488" t="s">
        <v>11</v>
      </c>
      <c r="G488" t="s">
        <v>12</v>
      </c>
      <c r="H488" t="s">
        <v>12</v>
      </c>
      <c r="I488">
        <v>25</v>
      </c>
      <c r="J488">
        <f>(C488-$V$7)/$V$8</f>
        <v>1.2958128646721996</v>
      </c>
      <c r="K488" t="str">
        <f t="shared" si="29"/>
        <v>NO</v>
      </c>
      <c r="L488">
        <f>(I488-$V$16)/$V$17</f>
        <v>-1.1931707945260464</v>
      </c>
      <c r="M488" t="str">
        <f t="shared" si="30"/>
        <v>NO</v>
      </c>
      <c r="N488">
        <f>IF(ISBLANK(C488),$V$7,C488)</f>
        <v>1708336.5</v>
      </c>
      <c r="O488">
        <f>IF(ISBLANK(I488),$V$16,I488)</f>
        <v>25</v>
      </c>
      <c r="P488" t="str">
        <f>IF(ISBLANK(D488),$U$42,D488)</f>
        <v>ASALARIADO</v>
      </c>
      <c r="Q488" s="7" t="str">
        <f t="shared" si="31"/>
        <v>18-25</v>
      </c>
      <c r="R488" s="7" t="str">
        <f t="shared" si="32"/>
        <v>4</v>
      </c>
    </row>
    <row r="489" spans="1:18" x14ac:dyDescent="0.3">
      <c r="A489">
        <v>488</v>
      </c>
      <c r="B489" t="s">
        <v>8</v>
      </c>
      <c r="C489">
        <v>294619</v>
      </c>
      <c r="D489" t="s">
        <v>9</v>
      </c>
      <c r="E489" t="s">
        <v>15</v>
      </c>
      <c r="F489" t="s">
        <v>11</v>
      </c>
      <c r="G489" t="s">
        <v>12</v>
      </c>
      <c r="H489" t="s">
        <v>12</v>
      </c>
      <c r="I489">
        <v>46</v>
      </c>
      <c r="J489">
        <f>(C489-$V$7)/$V$8</f>
        <v>-0.44753456095458211</v>
      </c>
      <c r="K489" t="str">
        <f t="shared" si="29"/>
        <v>NO</v>
      </c>
      <c r="L489">
        <f>(I489-$V$16)/$V$17</f>
        <v>0.28891113709384114</v>
      </c>
      <c r="M489" t="str">
        <f t="shared" si="30"/>
        <v>NO</v>
      </c>
      <c r="N489">
        <f>IF(ISBLANK(C489),$V$7,C489)</f>
        <v>294619</v>
      </c>
      <c r="O489">
        <f>IF(ISBLANK(I489),$V$16,I489)</f>
        <v>46</v>
      </c>
      <c r="P489" t="str">
        <f>IF(ISBLANK(D489),$U$42,D489)</f>
        <v>ASALARIADO</v>
      </c>
      <c r="Q489" s="7" t="str">
        <f t="shared" si="31"/>
        <v>46-55</v>
      </c>
      <c r="R489" s="7" t="str">
        <f t="shared" si="32"/>
        <v>1</v>
      </c>
    </row>
    <row r="490" spans="1:18" x14ac:dyDescent="0.3">
      <c r="A490">
        <v>489</v>
      </c>
      <c r="B490" t="s">
        <v>14</v>
      </c>
      <c r="C490">
        <v>480000</v>
      </c>
      <c r="D490" t="s">
        <v>9</v>
      </c>
      <c r="E490" t="s">
        <v>15</v>
      </c>
      <c r="F490" t="s">
        <v>11</v>
      </c>
      <c r="G490" t="s">
        <v>12</v>
      </c>
      <c r="H490" t="s">
        <v>12</v>
      </c>
      <c r="I490">
        <v>26</v>
      </c>
      <c r="J490">
        <f>(C490-$V$7)/$V$8</f>
        <v>-0.21892913652564322</v>
      </c>
      <c r="K490" t="str">
        <f t="shared" si="29"/>
        <v>NO</v>
      </c>
      <c r="L490">
        <f>(I490-$V$16)/$V$17</f>
        <v>-1.1225954644489089</v>
      </c>
      <c r="M490" t="str">
        <f t="shared" si="30"/>
        <v>NO</v>
      </c>
      <c r="N490">
        <f>IF(ISBLANK(C490),$V$7,C490)</f>
        <v>480000</v>
      </c>
      <c r="O490">
        <f>IF(ISBLANK(I490),$V$16,I490)</f>
        <v>26</v>
      </c>
      <c r="P490" t="str">
        <f>IF(ISBLANK(D490),$U$42,D490)</f>
        <v>ASALARIADO</v>
      </c>
      <c r="Q490" s="7" t="str">
        <f t="shared" si="31"/>
        <v>26-35</v>
      </c>
      <c r="R490" s="7" t="str">
        <f t="shared" si="32"/>
        <v>3</v>
      </c>
    </row>
    <row r="491" spans="1:18" x14ac:dyDescent="0.3">
      <c r="A491">
        <v>490</v>
      </c>
      <c r="B491" t="s">
        <v>8</v>
      </c>
      <c r="C491">
        <v>131000</v>
      </c>
      <c r="D491" t="s">
        <v>9</v>
      </c>
      <c r="E491" t="s">
        <v>15</v>
      </c>
      <c r="F491" t="s">
        <v>11</v>
      </c>
      <c r="G491" t="s">
        <v>12</v>
      </c>
      <c r="H491" t="s">
        <v>12</v>
      </c>
      <c r="I491">
        <v>53</v>
      </c>
      <c r="J491">
        <f>(C491-$V$7)/$V$8</f>
        <v>-0.64930384119170748</v>
      </c>
      <c r="K491" t="str">
        <f t="shared" si="29"/>
        <v>NO</v>
      </c>
      <c r="L491">
        <f>(I491-$V$16)/$V$17</f>
        <v>0.78293844763380371</v>
      </c>
      <c r="M491" t="str">
        <f t="shared" si="30"/>
        <v>NO</v>
      </c>
      <c r="N491">
        <f>IF(ISBLANK(C491),$V$7,C491)</f>
        <v>131000</v>
      </c>
      <c r="O491">
        <f>IF(ISBLANK(I491),$V$16,I491)</f>
        <v>53</v>
      </c>
      <c r="P491" t="str">
        <f>IF(ISBLANK(D491),$U$42,D491)</f>
        <v>ASALARIADO</v>
      </c>
      <c r="Q491" s="7" t="str">
        <f t="shared" si="31"/>
        <v>46-55</v>
      </c>
      <c r="R491" s="7" t="str">
        <f t="shared" si="32"/>
        <v>1</v>
      </c>
    </row>
    <row r="492" spans="1:18" x14ac:dyDescent="0.3">
      <c r="A492">
        <v>491</v>
      </c>
      <c r="B492" t="s">
        <v>8</v>
      </c>
      <c r="C492">
        <v>2034486</v>
      </c>
      <c r="D492" t="s">
        <v>9</v>
      </c>
      <c r="E492" t="s">
        <v>15</v>
      </c>
      <c r="F492" t="s">
        <v>11</v>
      </c>
      <c r="G492" t="s">
        <v>12</v>
      </c>
      <c r="H492" t="s">
        <v>12</v>
      </c>
      <c r="I492">
        <v>36</v>
      </c>
      <c r="J492">
        <f>(C492-$V$7)/$V$8</f>
        <v>1.6980091246707225</v>
      </c>
      <c r="K492" t="str">
        <f t="shared" si="29"/>
        <v>NO</v>
      </c>
      <c r="L492">
        <f>(I492-$V$16)/$V$17</f>
        <v>-0.41684216367753391</v>
      </c>
      <c r="M492" t="str">
        <f t="shared" si="30"/>
        <v>NO</v>
      </c>
      <c r="N492">
        <f>IF(ISBLANK(C492),$V$7,C492)</f>
        <v>2034486</v>
      </c>
      <c r="O492">
        <f>IF(ISBLANK(I492),$V$16,I492)</f>
        <v>36</v>
      </c>
      <c r="P492" t="str">
        <f>IF(ISBLANK(D492),$U$42,D492)</f>
        <v>ASALARIADO</v>
      </c>
      <c r="Q492" s="7" t="str">
        <f t="shared" si="31"/>
        <v>36-45</v>
      </c>
      <c r="R492" s="7" t="str">
        <f t="shared" si="32"/>
        <v>4</v>
      </c>
    </row>
    <row r="493" spans="1:18" x14ac:dyDescent="0.3">
      <c r="A493">
        <v>492</v>
      </c>
      <c r="B493" t="s">
        <v>8</v>
      </c>
      <c r="C493">
        <v>450886</v>
      </c>
      <c r="D493" t="s">
        <v>17</v>
      </c>
      <c r="E493" t="s">
        <v>15</v>
      </c>
      <c r="F493" t="s">
        <v>11</v>
      </c>
      <c r="G493" t="s">
        <v>12</v>
      </c>
      <c r="H493" t="s">
        <v>12</v>
      </c>
      <c r="I493">
        <v>42</v>
      </c>
      <c r="J493">
        <f>(C493-$V$7)/$V$8</f>
        <v>-0.25483151231833029</v>
      </c>
      <c r="K493" t="str">
        <f t="shared" si="29"/>
        <v>NO</v>
      </c>
      <c r="L493">
        <f>(I493-$V$16)/$V$17</f>
        <v>6.6098167852911317E-3</v>
      </c>
      <c r="M493" t="str">
        <f t="shared" si="30"/>
        <v>NO</v>
      </c>
      <c r="N493">
        <f>IF(ISBLANK(C493),$V$7,C493)</f>
        <v>450886</v>
      </c>
      <c r="O493">
        <f>IF(ISBLANK(I493),$V$16,I493)</f>
        <v>42</v>
      </c>
      <c r="P493" t="str">
        <f>IF(ISBLANK(D493),$U$42,D493)</f>
        <v>TRABAJADOR INDEPENDIENTE</v>
      </c>
      <c r="Q493" s="7" t="str">
        <f t="shared" si="31"/>
        <v>36-45</v>
      </c>
      <c r="R493" s="7" t="str">
        <f t="shared" si="32"/>
        <v>3</v>
      </c>
    </row>
    <row r="494" spans="1:18" x14ac:dyDescent="0.3">
      <c r="A494">
        <v>493</v>
      </c>
      <c r="B494" t="s">
        <v>8</v>
      </c>
      <c r="C494">
        <v>911309</v>
      </c>
      <c r="D494" t="s">
        <v>17</v>
      </c>
      <c r="E494" t="s">
        <v>15</v>
      </c>
      <c r="F494" t="s">
        <v>11</v>
      </c>
      <c r="G494" t="s">
        <v>12</v>
      </c>
      <c r="H494" t="s">
        <v>12</v>
      </c>
      <c r="I494">
        <v>51</v>
      </c>
      <c r="J494">
        <f>(C494-$V$7)/$V$8</f>
        <v>0.31294617434775374</v>
      </c>
      <c r="K494" t="str">
        <f t="shared" si="29"/>
        <v>NO</v>
      </c>
      <c r="L494">
        <f>(I494-$V$16)/$V$17</f>
        <v>0.64178778747952869</v>
      </c>
      <c r="M494" t="str">
        <f t="shared" si="30"/>
        <v>NO</v>
      </c>
      <c r="N494">
        <f>IF(ISBLANK(C494),$V$7,C494)</f>
        <v>911309</v>
      </c>
      <c r="O494">
        <f>IF(ISBLANK(I494),$V$16,I494)</f>
        <v>51</v>
      </c>
      <c r="P494" t="str">
        <f>IF(ISBLANK(D494),$U$42,D494)</f>
        <v>TRABAJADOR INDEPENDIENTE</v>
      </c>
      <c r="Q494" s="7" t="str">
        <f t="shared" si="31"/>
        <v>46-55</v>
      </c>
      <c r="R494" s="7" t="str">
        <f t="shared" si="32"/>
        <v>4</v>
      </c>
    </row>
    <row r="495" spans="1:18" x14ac:dyDescent="0.3">
      <c r="A495">
        <v>494</v>
      </c>
      <c r="B495" t="s">
        <v>8</v>
      </c>
      <c r="C495">
        <v>297046</v>
      </c>
      <c r="D495" t="s">
        <v>16</v>
      </c>
      <c r="E495" t="s">
        <v>15</v>
      </c>
      <c r="F495" t="s">
        <v>11</v>
      </c>
      <c r="G495" t="s">
        <v>11</v>
      </c>
      <c r="H495" t="s">
        <v>12</v>
      </c>
      <c r="I495">
        <v>36</v>
      </c>
      <c r="J495">
        <f>(C495-$V$7)/$V$8</f>
        <v>-0.44454166866740574</v>
      </c>
      <c r="K495" t="str">
        <f t="shared" si="29"/>
        <v>NO</v>
      </c>
      <c r="L495">
        <f>(I495-$V$16)/$V$17</f>
        <v>-0.41684216367753391</v>
      </c>
      <c r="M495" t="str">
        <f t="shared" si="30"/>
        <v>NO</v>
      </c>
      <c r="N495">
        <f>IF(ISBLANK(C495),$V$7,C495)</f>
        <v>297046</v>
      </c>
      <c r="O495">
        <f>IF(ISBLANK(I495),$V$16,I495)</f>
        <v>36</v>
      </c>
      <c r="P495" t="str">
        <f>IF(ISBLANK(D495),$U$42,D495)</f>
        <v>ASEGURADO VOLUNTARIO</v>
      </c>
      <c r="Q495" s="7" t="str">
        <f t="shared" si="31"/>
        <v>36-45</v>
      </c>
      <c r="R495" s="7" t="str">
        <f t="shared" si="32"/>
        <v>1</v>
      </c>
    </row>
    <row r="496" spans="1:18" x14ac:dyDescent="0.3">
      <c r="A496">
        <v>495</v>
      </c>
      <c r="B496" t="s">
        <v>14</v>
      </c>
      <c r="C496">
        <v>570322.28</v>
      </c>
      <c r="D496" t="s">
        <v>9</v>
      </c>
      <c r="E496" t="s">
        <v>15</v>
      </c>
      <c r="F496" t="s">
        <v>11</v>
      </c>
      <c r="G496" t="s">
        <v>11</v>
      </c>
      <c r="H496" t="s">
        <v>12</v>
      </c>
      <c r="I496">
        <v>43</v>
      </c>
      <c r="J496">
        <f>(C496-$V$7)/$V$8</f>
        <v>-0.10754683113949542</v>
      </c>
      <c r="K496" t="str">
        <f t="shared" si="29"/>
        <v>NO</v>
      </c>
      <c r="L496">
        <f>(I496-$V$16)/$V$17</f>
        <v>7.7185146862428639E-2</v>
      </c>
      <c r="M496" t="str">
        <f t="shared" si="30"/>
        <v>NO</v>
      </c>
      <c r="N496">
        <f>IF(ISBLANK(C496),$V$7,C496)</f>
        <v>570322.28</v>
      </c>
      <c r="O496">
        <f>IF(ISBLANK(I496),$V$16,I496)</f>
        <v>43</v>
      </c>
      <c r="P496" t="str">
        <f>IF(ISBLANK(D496),$U$42,D496)</f>
        <v>ASALARIADO</v>
      </c>
      <c r="Q496" s="7" t="str">
        <f t="shared" si="31"/>
        <v>36-45</v>
      </c>
      <c r="R496" s="7" t="str">
        <f t="shared" si="32"/>
        <v>3</v>
      </c>
    </row>
    <row r="497" spans="1:18" x14ac:dyDescent="0.3">
      <c r="A497">
        <v>496</v>
      </c>
      <c r="B497" t="s">
        <v>8</v>
      </c>
      <c r="C497">
        <v>398239.35</v>
      </c>
      <c r="D497" t="s">
        <v>9</v>
      </c>
      <c r="E497" t="s">
        <v>15</v>
      </c>
      <c r="F497" t="s">
        <v>11</v>
      </c>
      <c r="G497" t="s">
        <v>12</v>
      </c>
      <c r="H497" t="s">
        <v>12</v>
      </c>
      <c r="I497">
        <v>20</v>
      </c>
      <c r="J497">
        <f>(C497-$V$7)/$V$8</f>
        <v>-0.31975353651720612</v>
      </c>
      <c r="K497" t="str">
        <f t="shared" si="29"/>
        <v>NO</v>
      </c>
      <c r="L497">
        <f>(I497-$V$16)/$V$17</f>
        <v>-1.5460474449117341</v>
      </c>
      <c r="M497" t="str">
        <f t="shared" si="30"/>
        <v>NO</v>
      </c>
      <c r="N497">
        <f>IF(ISBLANK(C497),$V$7,C497)</f>
        <v>398239.35</v>
      </c>
      <c r="O497">
        <f>IF(ISBLANK(I497),$V$16,I497)</f>
        <v>20</v>
      </c>
      <c r="P497" t="str">
        <f>IF(ISBLANK(D497),$U$42,D497)</f>
        <v>ASALARIADO</v>
      </c>
      <c r="Q497" s="7" t="str">
        <f t="shared" si="31"/>
        <v>18-25</v>
      </c>
      <c r="R497" s="7" t="str">
        <f t="shared" si="32"/>
        <v>2</v>
      </c>
    </row>
    <row r="498" spans="1:18" x14ac:dyDescent="0.3">
      <c r="A498">
        <v>497</v>
      </c>
      <c r="B498" t="s">
        <v>8</v>
      </c>
      <c r="C498">
        <v>525200</v>
      </c>
      <c r="D498" t="s">
        <v>9</v>
      </c>
      <c r="E498" t="s">
        <v>15</v>
      </c>
      <c r="F498" t="s">
        <v>11</v>
      </c>
      <c r="G498" t="s">
        <v>12</v>
      </c>
      <c r="H498" t="s">
        <v>12</v>
      </c>
      <c r="I498">
        <v>32</v>
      </c>
      <c r="J498">
        <f>(C498-$V$7)/$V$8</f>
        <v>-0.1631900630273449</v>
      </c>
      <c r="K498" t="str">
        <f t="shared" si="29"/>
        <v>NO</v>
      </c>
      <c r="L498">
        <f>(I498-$V$16)/$V$17</f>
        <v>-0.69914348398608395</v>
      </c>
      <c r="M498" t="str">
        <f t="shared" si="30"/>
        <v>NO</v>
      </c>
      <c r="N498">
        <f>IF(ISBLANK(C498),$V$7,C498)</f>
        <v>525200</v>
      </c>
      <c r="O498">
        <f>IF(ISBLANK(I498),$V$16,I498)</f>
        <v>32</v>
      </c>
      <c r="P498" t="str">
        <f>IF(ISBLANK(D498),$U$42,D498)</f>
        <v>ASALARIADO</v>
      </c>
      <c r="Q498" s="7" t="str">
        <f t="shared" si="31"/>
        <v>26-35</v>
      </c>
      <c r="R498" s="7" t="str">
        <f t="shared" si="32"/>
        <v>3</v>
      </c>
    </row>
    <row r="499" spans="1:18" x14ac:dyDescent="0.3">
      <c r="A499">
        <v>498</v>
      </c>
      <c r="B499" t="s">
        <v>14</v>
      </c>
      <c r="C499">
        <v>278030</v>
      </c>
      <c r="D499" t="s">
        <v>18</v>
      </c>
      <c r="E499" t="s">
        <v>15</v>
      </c>
      <c r="F499" t="s">
        <v>11</v>
      </c>
      <c r="G499" t="s">
        <v>12</v>
      </c>
      <c r="H499" t="s">
        <v>12</v>
      </c>
      <c r="I499">
        <v>47</v>
      </c>
      <c r="J499">
        <f>(C499-$V$7)/$V$8</f>
        <v>-0.46799154082766331</v>
      </c>
      <c r="K499" t="str">
        <f t="shared" si="29"/>
        <v>NO</v>
      </c>
      <c r="L499">
        <f>(I499-$V$16)/$V$17</f>
        <v>0.35948646717097865</v>
      </c>
      <c r="M499" t="str">
        <f t="shared" si="30"/>
        <v>NO</v>
      </c>
      <c r="N499">
        <f>IF(ISBLANK(C499),$V$7,C499)</f>
        <v>278030</v>
      </c>
      <c r="O499">
        <f>IF(ISBLANK(I499),$V$16,I499)</f>
        <v>47</v>
      </c>
      <c r="P499" t="str">
        <f>IF(ISBLANK(D499),$U$42,D499)</f>
        <v>CONVENIOS ESPECIALES DE TRABAJADORES INDEPENDIENTES</v>
      </c>
      <c r="Q499" s="7" t="str">
        <f t="shared" si="31"/>
        <v>46-55</v>
      </c>
      <c r="R499" s="7" t="str">
        <f t="shared" si="32"/>
        <v>1</v>
      </c>
    </row>
    <row r="500" spans="1:18" x14ac:dyDescent="0.3">
      <c r="A500">
        <v>499</v>
      </c>
      <c r="B500" t="s">
        <v>8</v>
      </c>
      <c r="C500">
        <v>447826</v>
      </c>
      <c r="D500" t="s">
        <v>17</v>
      </c>
      <c r="E500" t="s">
        <v>15</v>
      </c>
      <c r="F500" t="s">
        <v>11</v>
      </c>
      <c r="G500" t="s">
        <v>12</v>
      </c>
      <c r="H500" t="s">
        <v>11</v>
      </c>
      <c r="I500">
        <v>56</v>
      </c>
      <c r="J500">
        <f>(C500-$V$7)/$V$8</f>
        <v>-0.2586049982675514</v>
      </c>
      <c r="K500" t="str">
        <f t="shared" si="29"/>
        <v>NO</v>
      </c>
      <c r="L500">
        <f>(I500-$V$16)/$V$17</f>
        <v>0.99466443786521619</v>
      </c>
      <c r="M500" t="str">
        <f t="shared" si="30"/>
        <v>NO</v>
      </c>
      <c r="N500">
        <f>IF(ISBLANK(C500),$V$7,C500)</f>
        <v>447826</v>
      </c>
      <c r="O500">
        <f>IF(ISBLANK(I500),$V$16,I500)</f>
        <v>56</v>
      </c>
      <c r="P500" t="str">
        <f>IF(ISBLANK(D500),$U$42,D500)</f>
        <v>TRABAJADOR INDEPENDIENTE</v>
      </c>
      <c r="Q500" s="7" t="str">
        <f t="shared" si="31"/>
        <v>56+</v>
      </c>
      <c r="R500" s="7" t="str">
        <f t="shared" si="32"/>
        <v>3</v>
      </c>
    </row>
    <row r="501" spans="1:18" x14ac:dyDescent="0.3">
      <c r="A501">
        <v>500</v>
      </c>
      <c r="B501" t="s">
        <v>14</v>
      </c>
      <c r="C501">
        <v>600000</v>
      </c>
      <c r="D501" t="s">
        <v>9</v>
      </c>
      <c r="E501" t="s">
        <v>15</v>
      </c>
      <c r="F501" t="s">
        <v>11</v>
      </c>
      <c r="G501" t="s">
        <v>12</v>
      </c>
      <c r="H501" t="s">
        <v>12</v>
      </c>
      <c r="I501">
        <v>37</v>
      </c>
      <c r="J501">
        <f>(C501-$V$7)/$V$8</f>
        <v>-7.0949295379718516E-2</v>
      </c>
      <c r="K501" t="str">
        <f t="shared" si="29"/>
        <v>NO</v>
      </c>
      <c r="L501">
        <f>(I501-$V$16)/$V$17</f>
        <v>-0.3462668336003964</v>
      </c>
      <c r="M501" t="str">
        <f t="shared" si="30"/>
        <v>NO</v>
      </c>
      <c r="N501">
        <f>IF(ISBLANK(C501),$V$7,C501)</f>
        <v>600000</v>
      </c>
      <c r="O501">
        <f>IF(ISBLANK(I501),$V$16,I501)</f>
        <v>37</v>
      </c>
      <c r="P501" t="str">
        <f>IF(ISBLANK(D501),$U$42,D501)</f>
        <v>ASALARIADO</v>
      </c>
      <c r="Q501" s="7" t="str">
        <f t="shared" si="31"/>
        <v>36-45</v>
      </c>
      <c r="R501" s="7" t="str">
        <f t="shared" si="32"/>
        <v>3</v>
      </c>
    </row>
    <row r="502" spans="1:18" x14ac:dyDescent="0.3">
      <c r="A502">
        <v>501</v>
      </c>
      <c r="B502" t="s">
        <v>8</v>
      </c>
      <c r="C502">
        <v>461711</v>
      </c>
      <c r="D502" t="s">
        <v>17</v>
      </c>
      <c r="E502" t="s">
        <v>15</v>
      </c>
      <c r="F502" t="s">
        <v>11</v>
      </c>
      <c r="G502" t="s">
        <v>11</v>
      </c>
      <c r="H502" t="s">
        <v>11</v>
      </c>
      <c r="I502">
        <v>40</v>
      </c>
      <c r="J502">
        <f>(C502-$V$7)/$V$8</f>
        <v>-0.24148249748162501</v>
      </c>
      <c r="K502" t="str">
        <f t="shared" si="29"/>
        <v>NO</v>
      </c>
      <c r="L502">
        <f>(I502-$V$16)/$V$17</f>
        <v>-0.13454084336898386</v>
      </c>
      <c r="M502" t="str">
        <f t="shared" si="30"/>
        <v>NO</v>
      </c>
      <c r="N502">
        <f>IF(ISBLANK(C502),$V$7,C502)</f>
        <v>461711</v>
      </c>
      <c r="O502">
        <f>IF(ISBLANK(I502),$V$16,I502)</f>
        <v>40</v>
      </c>
      <c r="P502" t="str">
        <f>IF(ISBLANK(D502),$U$42,D502)</f>
        <v>TRABAJADOR INDEPENDIENTE</v>
      </c>
      <c r="Q502" s="7" t="str">
        <f t="shared" si="31"/>
        <v>36-45</v>
      </c>
      <c r="R502" s="7" t="str">
        <f t="shared" si="32"/>
        <v>3</v>
      </c>
    </row>
    <row r="503" spans="1:18" x14ac:dyDescent="0.3">
      <c r="A503">
        <v>502</v>
      </c>
      <c r="B503" t="s">
        <v>8</v>
      </c>
      <c r="C503">
        <v>482134</v>
      </c>
      <c r="D503" t="s">
        <v>17</v>
      </c>
      <c r="E503" t="s">
        <v>15</v>
      </c>
      <c r="F503" t="s">
        <v>11</v>
      </c>
      <c r="G503" t="s">
        <v>12</v>
      </c>
      <c r="H503" t="s">
        <v>12</v>
      </c>
      <c r="I503">
        <v>69</v>
      </c>
      <c r="J503">
        <f>(C503-$V$7)/$V$8</f>
        <v>-0.21629756168393152</v>
      </c>
      <c r="K503" t="str">
        <f t="shared" si="29"/>
        <v>NO</v>
      </c>
      <c r="L503">
        <f>(I503-$V$16)/$V$17</f>
        <v>1.9121437288680037</v>
      </c>
      <c r="M503" t="str">
        <f t="shared" si="30"/>
        <v>NO</v>
      </c>
      <c r="N503">
        <f>IF(ISBLANK(C503),$V$7,C503)</f>
        <v>482134</v>
      </c>
      <c r="O503">
        <f>IF(ISBLANK(I503),$V$16,I503)</f>
        <v>69</v>
      </c>
      <c r="P503" t="str">
        <f>IF(ISBLANK(D503),$U$42,D503)</f>
        <v>TRABAJADOR INDEPENDIENTE</v>
      </c>
      <c r="Q503" s="7" t="str">
        <f t="shared" si="31"/>
        <v>56+</v>
      </c>
      <c r="R503" s="7" t="str">
        <f t="shared" si="32"/>
        <v>3</v>
      </c>
    </row>
    <row r="504" spans="1:18" x14ac:dyDescent="0.3">
      <c r="A504">
        <v>503</v>
      </c>
      <c r="B504" t="s">
        <v>14</v>
      </c>
      <c r="C504">
        <v>355157</v>
      </c>
      <c r="D504" t="s">
        <v>9</v>
      </c>
      <c r="E504" t="s">
        <v>15</v>
      </c>
      <c r="F504" t="s">
        <v>11</v>
      </c>
      <c r="G504" t="s">
        <v>12</v>
      </c>
      <c r="H504" t="s">
        <v>12</v>
      </c>
      <c r="I504">
        <v>40</v>
      </c>
      <c r="J504">
        <f>(C504-$V$7)/$V$8</f>
        <v>-0.37288119742714887</v>
      </c>
      <c r="K504" t="str">
        <f t="shared" si="29"/>
        <v>NO</v>
      </c>
      <c r="L504">
        <f>(I504-$V$16)/$V$17</f>
        <v>-0.13454084336898386</v>
      </c>
      <c r="M504" t="str">
        <f t="shared" si="30"/>
        <v>NO</v>
      </c>
      <c r="N504">
        <f>IF(ISBLANK(C504),$V$7,C504)</f>
        <v>355157</v>
      </c>
      <c r="O504">
        <f>IF(ISBLANK(I504),$V$16,I504)</f>
        <v>40</v>
      </c>
      <c r="P504" t="str">
        <f>IF(ISBLANK(D504),$U$42,D504)</f>
        <v>ASALARIADO</v>
      </c>
      <c r="Q504" s="7" t="str">
        <f t="shared" si="31"/>
        <v>36-45</v>
      </c>
      <c r="R504" s="7" t="str">
        <f t="shared" si="32"/>
        <v>2</v>
      </c>
    </row>
    <row r="505" spans="1:18" x14ac:dyDescent="0.3">
      <c r="A505">
        <v>504</v>
      </c>
      <c r="B505" t="s">
        <v>8</v>
      </c>
      <c r="C505">
        <v>2029285.16</v>
      </c>
      <c r="D505" t="s">
        <v>9</v>
      </c>
      <c r="E505" t="s">
        <v>15</v>
      </c>
      <c r="F505" t="s">
        <v>11</v>
      </c>
      <c r="G505" t="s">
        <v>12</v>
      </c>
      <c r="H505" t="s">
        <v>12</v>
      </c>
      <c r="I505">
        <v>38</v>
      </c>
      <c r="J505">
        <f>(C505-$V$7)/$V$8</f>
        <v>1.6915956290288443</v>
      </c>
      <c r="K505" t="str">
        <f t="shared" si="29"/>
        <v>NO</v>
      </c>
      <c r="L505">
        <f>(I505-$V$16)/$V$17</f>
        <v>-0.27569150352325889</v>
      </c>
      <c r="M505" t="str">
        <f t="shared" si="30"/>
        <v>NO</v>
      </c>
      <c r="N505">
        <f>IF(ISBLANK(C505),$V$7,C505)</f>
        <v>2029285.16</v>
      </c>
      <c r="O505">
        <f>IF(ISBLANK(I505),$V$16,I505)</f>
        <v>38</v>
      </c>
      <c r="P505" t="str">
        <f>IF(ISBLANK(D505),$U$42,D505)</f>
        <v>ASALARIADO</v>
      </c>
      <c r="Q505" s="7" t="str">
        <f t="shared" si="31"/>
        <v>36-45</v>
      </c>
      <c r="R505" s="7" t="str">
        <f t="shared" si="32"/>
        <v>4</v>
      </c>
    </row>
    <row r="506" spans="1:18" x14ac:dyDescent="0.3">
      <c r="A506">
        <v>505</v>
      </c>
      <c r="B506" t="s">
        <v>8</v>
      </c>
      <c r="C506">
        <v>278030</v>
      </c>
      <c r="D506" t="s">
        <v>18</v>
      </c>
      <c r="E506" t="s">
        <v>15</v>
      </c>
      <c r="F506" t="s">
        <v>11</v>
      </c>
      <c r="G506" t="s">
        <v>12</v>
      </c>
      <c r="H506" t="s">
        <v>12</v>
      </c>
      <c r="I506">
        <v>54</v>
      </c>
      <c r="J506">
        <f>(C506-$V$7)/$V$8</f>
        <v>-0.46799154082766331</v>
      </c>
      <c r="K506" t="str">
        <f t="shared" si="29"/>
        <v>NO</v>
      </c>
      <c r="L506">
        <f>(I506-$V$16)/$V$17</f>
        <v>0.85351377771094117</v>
      </c>
      <c r="M506" t="str">
        <f t="shared" si="30"/>
        <v>NO</v>
      </c>
      <c r="N506">
        <f>IF(ISBLANK(C506),$V$7,C506)</f>
        <v>278030</v>
      </c>
      <c r="O506">
        <f>IF(ISBLANK(I506),$V$16,I506)</f>
        <v>54</v>
      </c>
      <c r="P506" t="str">
        <f>IF(ISBLANK(D506),$U$42,D506)</f>
        <v>CONVENIOS ESPECIALES DE TRABAJADORES INDEPENDIENTES</v>
      </c>
      <c r="Q506" s="7" t="str">
        <f t="shared" si="31"/>
        <v>46-55</v>
      </c>
      <c r="R506" s="7" t="str">
        <f t="shared" si="32"/>
        <v>1</v>
      </c>
    </row>
    <row r="507" spans="1:18" x14ac:dyDescent="0.3">
      <c r="A507">
        <v>506</v>
      </c>
      <c r="B507" t="s">
        <v>8</v>
      </c>
      <c r="C507">
        <v>104180.5</v>
      </c>
      <c r="D507" t="s">
        <v>9</v>
      </c>
      <c r="E507" t="s">
        <v>15</v>
      </c>
      <c r="F507" t="s">
        <v>11</v>
      </c>
      <c r="G507" t="s">
        <v>12</v>
      </c>
      <c r="H507" t="s">
        <v>12</v>
      </c>
      <c r="I507">
        <v>28</v>
      </c>
      <c r="J507">
        <f>(C507-$V$7)/$V$8</f>
        <v>-0.6823767191051503</v>
      </c>
      <c r="K507" t="str">
        <f t="shared" si="29"/>
        <v>NO</v>
      </c>
      <c r="L507">
        <f>(I507-$V$16)/$V$17</f>
        <v>-0.98144480429463388</v>
      </c>
      <c r="M507" t="str">
        <f t="shared" si="30"/>
        <v>NO</v>
      </c>
      <c r="N507">
        <f>IF(ISBLANK(C507),$V$7,C507)</f>
        <v>104180.5</v>
      </c>
      <c r="O507">
        <f>IF(ISBLANK(I507),$V$16,I507)</f>
        <v>28</v>
      </c>
      <c r="P507" t="str">
        <f>IF(ISBLANK(D507),$U$42,D507)</f>
        <v>ASALARIADO</v>
      </c>
      <c r="Q507" s="7" t="str">
        <f t="shared" si="31"/>
        <v>26-35</v>
      </c>
      <c r="R507" s="7" t="str">
        <f t="shared" si="32"/>
        <v>1</v>
      </c>
    </row>
    <row r="508" spans="1:18" x14ac:dyDescent="0.3">
      <c r="A508">
        <v>507</v>
      </c>
      <c r="B508" t="s">
        <v>14</v>
      </c>
      <c r="C508">
        <v>450000</v>
      </c>
      <c r="D508" t="s">
        <v>9</v>
      </c>
      <c r="E508" t="s">
        <v>15</v>
      </c>
      <c r="F508" t="s">
        <v>11</v>
      </c>
      <c r="G508" t="s">
        <v>12</v>
      </c>
      <c r="H508" t="s">
        <v>12</v>
      </c>
      <c r="I508">
        <v>54</v>
      </c>
      <c r="J508">
        <f>(C508-$V$7)/$V$8</f>
        <v>-0.25592409681212436</v>
      </c>
      <c r="K508" t="str">
        <f t="shared" si="29"/>
        <v>NO</v>
      </c>
      <c r="L508">
        <f>(I508-$V$16)/$V$17</f>
        <v>0.85351377771094117</v>
      </c>
      <c r="M508" t="str">
        <f t="shared" si="30"/>
        <v>NO</v>
      </c>
      <c r="N508">
        <f>IF(ISBLANK(C508),$V$7,C508)</f>
        <v>450000</v>
      </c>
      <c r="O508">
        <f>IF(ISBLANK(I508),$V$16,I508)</f>
        <v>54</v>
      </c>
      <c r="P508" t="str">
        <f>IF(ISBLANK(D508),$U$42,D508)</f>
        <v>ASALARIADO</v>
      </c>
      <c r="Q508" s="7" t="str">
        <f t="shared" si="31"/>
        <v>46-55</v>
      </c>
      <c r="R508" s="7" t="str">
        <f t="shared" si="32"/>
        <v>3</v>
      </c>
    </row>
    <row r="509" spans="1:18" x14ac:dyDescent="0.3">
      <c r="A509">
        <v>508</v>
      </c>
      <c r="B509" t="s">
        <v>14</v>
      </c>
      <c r="C509">
        <v>300018</v>
      </c>
      <c r="D509" t="s">
        <v>16</v>
      </c>
      <c r="E509" t="s">
        <v>15</v>
      </c>
      <c r="F509" t="s">
        <v>11</v>
      </c>
      <c r="G509" t="s">
        <v>12</v>
      </c>
      <c r="H509" t="s">
        <v>12</v>
      </c>
      <c r="I509">
        <v>55</v>
      </c>
      <c r="J509">
        <f>(C509-$V$7)/$V$8</f>
        <v>-0.44087670126835837</v>
      </c>
      <c r="K509" t="str">
        <f t="shared" si="29"/>
        <v>NO</v>
      </c>
      <c r="L509">
        <f>(I509-$V$16)/$V$17</f>
        <v>0.92408910778807873</v>
      </c>
      <c r="M509" t="str">
        <f t="shared" si="30"/>
        <v>NO</v>
      </c>
      <c r="N509">
        <f>IF(ISBLANK(C509),$V$7,C509)</f>
        <v>300018</v>
      </c>
      <c r="O509">
        <f>IF(ISBLANK(I509),$V$16,I509)</f>
        <v>55</v>
      </c>
      <c r="P509" t="str">
        <f>IF(ISBLANK(D509),$U$42,D509)</f>
        <v>ASEGURADO VOLUNTARIO</v>
      </c>
      <c r="Q509" s="7" t="str">
        <f t="shared" si="31"/>
        <v>46-55</v>
      </c>
      <c r="R509" s="7" t="str">
        <f t="shared" si="32"/>
        <v>2</v>
      </c>
    </row>
    <row r="510" spans="1:18" x14ac:dyDescent="0.3">
      <c r="A510">
        <v>509</v>
      </c>
      <c r="B510" t="s">
        <v>8</v>
      </c>
      <c r="C510">
        <v>562770.44999999995</v>
      </c>
      <c r="D510" t="s">
        <v>9</v>
      </c>
      <c r="E510" t="s">
        <v>15</v>
      </c>
      <c r="F510" t="s">
        <v>11</v>
      </c>
      <c r="G510" t="s">
        <v>12</v>
      </c>
      <c r="H510" t="s">
        <v>12</v>
      </c>
      <c r="I510">
        <v>36</v>
      </c>
      <c r="J510">
        <f>(C510-$V$7)/$V$8</f>
        <v>-0.11685948617083741</v>
      </c>
      <c r="K510" t="str">
        <f t="shared" si="29"/>
        <v>NO</v>
      </c>
      <c r="L510">
        <f>(I510-$V$16)/$V$17</f>
        <v>-0.41684216367753391</v>
      </c>
      <c r="M510" t="str">
        <f t="shared" si="30"/>
        <v>NO</v>
      </c>
      <c r="N510">
        <f>IF(ISBLANK(C510),$V$7,C510)</f>
        <v>562770.44999999995</v>
      </c>
      <c r="O510">
        <f>IF(ISBLANK(I510),$V$16,I510)</f>
        <v>36</v>
      </c>
      <c r="P510" t="str">
        <f>IF(ISBLANK(D510),$U$42,D510)</f>
        <v>ASALARIADO</v>
      </c>
      <c r="Q510" s="7" t="str">
        <f t="shared" si="31"/>
        <v>36-45</v>
      </c>
      <c r="R510" s="7" t="str">
        <f t="shared" si="32"/>
        <v>3</v>
      </c>
    </row>
    <row r="511" spans="1:18" x14ac:dyDescent="0.3">
      <c r="A511">
        <v>510</v>
      </c>
      <c r="B511" t="s">
        <v>14</v>
      </c>
      <c r="C511">
        <v>571789</v>
      </c>
      <c r="D511" t="s">
        <v>17</v>
      </c>
      <c r="E511" t="s">
        <v>15</v>
      </c>
      <c r="F511" t="s">
        <v>11</v>
      </c>
      <c r="G511" t="s">
        <v>12</v>
      </c>
      <c r="H511" t="s">
        <v>12</v>
      </c>
      <c r="I511">
        <v>30</v>
      </c>
      <c r="J511">
        <f>(C511-$V$7)/$V$8</f>
        <v>-0.10573812286778253</v>
      </c>
      <c r="K511" t="str">
        <f t="shared" si="29"/>
        <v>NO</v>
      </c>
      <c r="L511">
        <f>(I511-$V$16)/$V$17</f>
        <v>-0.84029414414035897</v>
      </c>
      <c r="M511" t="str">
        <f t="shared" si="30"/>
        <v>NO</v>
      </c>
      <c r="N511">
        <f>IF(ISBLANK(C511),$V$7,C511)</f>
        <v>571789</v>
      </c>
      <c r="O511">
        <f>IF(ISBLANK(I511),$V$16,I511)</f>
        <v>30</v>
      </c>
      <c r="P511" t="str">
        <f>IF(ISBLANK(D511),$U$42,D511)</f>
        <v>TRABAJADOR INDEPENDIENTE</v>
      </c>
      <c r="Q511" s="7" t="str">
        <f t="shared" si="31"/>
        <v>26-35</v>
      </c>
      <c r="R511" s="7" t="str">
        <f t="shared" si="32"/>
        <v>3</v>
      </c>
    </row>
    <row r="512" spans="1:18" x14ac:dyDescent="0.3">
      <c r="A512">
        <v>511</v>
      </c>
      <c r="B512" t="s">
        <v>8</v>
      </c>
      <c r="C512">
        <v>896977</v>
      </c>
      <c r="D512" t="s">
        <v>9</v>
      </c>
      <c r="E512" t="s">
        <v>15</v>
      </c>
      <c r="F512" t="s">
        <v>11</v>
      </c>
      <c r="G512" t="s">
        <v>12</v>
      </c>
      <c r="H512" t="s">
        <v>12</v>
      </c>
      <c r="I512">
        <v>53</v>
      </c>
      <c r="J512">
        <f>(C512-$V$7)/$V$8</f>
        <v>0.29527244865355878</v>
      </c>
      <c r="K512" t="str">
        <f t="shared" si="29"/>
        <v>NO</v>
      </c>
      <c r="L512">
        <f>(I512-$V$16)/$V$17</f>
        <v>0.78293844763380371</v>
      </c>
      <c r="M512" t="str">
        <f t="shared" si="30"/>
        <v>NO</v>
      </c>
      <c r="N512">
        <f>IF(ISBLANK(C512),$V$7,C512)</f>
        <v>896977</v>
      </c>
      <c r="O512">
        <f>IF(ISBLANK(I512),$V$16,I512)</f>
        <v>53</v>
      </c>
      <c r="P512" t="str">
        <f>IF(ISBLANK(D512),$U$42,D512)</f>
        <v>ASALARIADO</v>
      </c>
      <c r="Q512" s="7" t="str">
        <f t="shared" si="31"/>
        <v>46-55</v>
      </c>
      <c r="R512" s="7" t="str">
        <f t="shared" si="32"/>
        <v>4</v>
      </c>
    </row>
    <row r="513" spans="1:18" x14ac:dyDescent="0.3">
      <c r="A513">
        <v>512</v>
      </c>
      <c r="B513" t="s">
        <v>14</v>
      </c>
      <c r="C513">
        <v>220000</v>
      </c>
      <c r="D513" t="s">
        <v>9</v>
      </c>
      <c r="E513" t="s">
        <v>15</v>
      </c>
      <c r="F513" t="s">
        <v>11</v>
      </c>
      <c r="G513" t="s">
        <v>12</v>
      </c>
      <c r="H513" t="s">
        <v>12</v>
      </c>
      <c r="I513">
        <v>19</v>
      </c>
      <c r="J513">
        <f>(C513-$V$7)/$V$8</f>
        <v>-0.53955212567514677</v>
      </c>
      <c r="K513" t="str">
        <f t="shared" si="29"/>
        <v>NO</v>
      </c>
      <c r="L513">
        <f>(I513-$V$16)/$V$17</f>
        <v>-1.6166227749888715</v>
      </c>
      <c r="M513" t="str">
        <f t="shared" si="30"/>
        <v>NO</v>
      </c>
      <c r="N513">
        <f>IF(ISBLANK(C513),$V$7,C513)</f>
        <v>220000</v>
      </c>
      <c r="O513">
        <f>IF(ISBLANK(I513),$V$16,I513)</f>
        <v>19</v>
      </c>
      <c r="P513" t="str">
        <f>IF(ISBLANK(D513),$U$42,D513)</f>
        <v>ASALARIADO</v>
      </c>
      <c r="Q513" s="7" t="str">
        <f t="shared" si="31"/>
        <v>18-25</v>
      </c>
      <c r="R513" s="7" t="str">
        <f t="shared" si="32"/>
        <v>1</v>
      </c>
    </row>
    <row r="514" spans="1:18" x14ac:dyDescent="0.3">
      <c r="A514">
        <v>513</v>
      </c>
      <c r="B514" t="s">
        <v>8</v>
      </c>
      <c r="C514">
        <v>447772</v>
      </c>
      <c r="D514" t="s">
        <v>9</v>
      </c>
      <c r="E514" t="s">
        <v>10</v>
      </c>
      <c r="F514" t="s">
        <v>11</v>
      </c>
      <c r="G514" t="s">
        <v>12</v>
      </c>
      <c r="H514" t="s">
        <v>12</v>
      </c>
      <c r="I514">
        <v>41</v>
      </c>
      <c r="J514">
        <f>(C514-$V$7)/$V$8</f>
        <v>-0.25867158919606703</v>
      </c>
      <c r="K514" t="str">
        <f t="shared" ref="K514:K577" si="33">IF(ABS(J514)&gt;1.96,"ATIPICO","NO")</f>
        <v>NO</v>
      </c>
      <c r="L514">
        <f>(I514-$V$16)/$V$17</f>
        <v>-6.3965513291846368E-2</v>
      </c>
      <c r="M514" t="str">
        <f t="shared" ref="M514:M577" si="34">IF(ABS(L514)&gt;1.96,"ATIPICO","NO")</f>
        <v>NO</v>
      </c>
      <c r="N514">
        <f>IF(ISBLANK(C514),$V$7,C514)</f>
        <v>447772</v>
      </c>
      <c r="O514">
        <f>IF(ISBLANK(I514),$V$16,I514)</f>
        <v>41</v>
      </c>
      <c r="P514" t="str">
        <f>IF(ISBLANK(D514),$U$42,D514)</f>
        <v>ASALARIADO</v>
      </c>
      <c r="Q514" s="7" t="str">
        <f t="shared" ref="Q514:Q577" si="35">IF(O514&lt;26,"18-25",IF(O514&lt;36,"26-35",
 IF(O514&lt;46,"36-45",IF(O514&lt;56,"46-55","56+"))))</f>
        <v>36-45</v>
      </c>
      <c r="R514" s="7" t="str">
        <f t="shared" ref="R514:R577" si="36">IF(N514&lt;300000,"1",
 IF(N514&lt;=408495,"2",
 IF(N514&lt;=700000,"3",
 "4")))</f>
        <v>3</v>
      </c>
    </row>
    <row r="515" spans="1:18" x14ac:dyDescent="0.3">
      <c r="A515">
        <v>514</v>
      </c>
      <c r="B515" t="s">
        <v>8</v>
      </c>
      <c r="C515">
        <v>297046</v>
      </c>
      <c r="D515" t="s">
        <v>16</v>
      </c>
      <c r="E515" t="s">
        <v>15</v>
      </c>
      <c r="F515" t="s">
        <v>11</v>
      </c>
      <c r="G515" t="s">
        <v>12</v>
      </c>
      <c r="H515" t="s">
        <v>12</v>
      </c>
      <c r="I515">
        <v>39</v>
      </c>
      <c r="J515">
        <f>(C515-$V$7)/$V$8</f>
        <v>-0.44454166866740574</v>
      </c>
      <c r="K515" t="str">
        <f t="shared" si="33"/>
        <v>NO</v>
      </c>
      <c r="L515">
        <f>(I515-$V$16)/$V$17</f>
        <v>-0.20511617344612137</v>
      </c>
      <c r="M515" t="str">
        <f t="shared" si="34"/>
        <v>NO</v>
      </c>
      <c r="N515">
        <f>IF(ISBLANK(C515),$V$7,C515)</f>
        <v>297046</v>
      </c>
      <c r="O515">
        <f>IF(ISBLANK(I515),$V$16,I515)</f>
        <v>39</v>
      </c>
      <c r="P515" t="str">
        <f>IF(ISBLANK(D515),$U$42,D515)</f>
        <v>ASEGURADO VOLUNTARIO</v>
      </c>
      <c r="Q515" s="7" t="str">
        <f t="shared" si="35"/>
        <v>36-45</v>
      </c>
      <c r="R515" s="7" t="str">
        <f t="shared" si="36"/>
        <v>1</v>
      </c>
    </row>
    <row r="516" spans="1:18" x14ac:dyDescent="0.3">
      <c r="A516">
        <v>515</v>
      </c>
      <c r="B516" t="s">
        <v>8</v>
      </c>
      <c r="C516">
        <v>319574.40000000002</v>
      </c>
      <c r="D516" t="s">
        <v>9</v>
      </c>
      <c r="E516" t="s">
        <v>15</v>
      </c>
      <c r="F516" t="s">
        <v>11</v>
      </c>
      <c r="G516" t="s">
        <v>12</v>
      </c>
      <c r="H516" t="s">
        <v>11</v>
      </c>
      <c r="I516">
        <v>52</v>
      </c>
      <c r="J516">
        <f>(C516-$V$7)/$V$8</f>
        <v>-0.41676042655680701</v>
      </c>
      <c r="K516" t="str">
        <f t="shared" si="33"/>
        <v>NO</v>
      </c>
      <c r="L516">
        <f>(I516-$V$16)/$V$17</f>
        <v>0.71236311755666615</v>
      </c>
      <c r="M516" t="str">
        <f t="shared" si="34"/>
        <v>NO</v>
      </c>
      <c r="N516">
        <f>IF(ISBLANK(C516),$V$7,C516)</f>
        <v>319574.40000000002</v>
      </c>
      <c r="O516">
        <f>IF(ISBLANK(I516),$V$16,I516)</f>
        <v>52</v>
      </c>
      <c r="P516" t="str">
        <f>IF(ISBLANK(D516),$U$42,D516)</f>
        <v>ASALARIADO</v>
      </c>
      <c r="Q516" s="7" t="str">
        <f t="shared" si="35"/>
        <v>46-55</v>
      </c>
      <c r="R516" s="7" t="str">
        <f t="shared" si="36"/>
        <v>2</v>
      </c>
    </row>
    <row r="517" spans="1:18" x14ac:dyDescent="0.3">
      <c r="A517">
        <v>516</v>
      </c>
      <c r="B517" t="s">
        <v>8</v>
      </c>
      <c r="C517">
        <v>343390.86</v>
      </c>
      <c r="D517" t="s">
        <v>9</v>
      </c>
      <c r="E517" t="s">
        <v>15</v>
      </c>
      <c r="F517" t="s">
        <v>11</v>
      </c>
      <c r="G517" t="s">
        <v>11</v>
      </c>
      <c r="H517" t="s">
        <v>12</v>
      </c>
      <c r="I517">
        <v>64</v>
      </c>
      <c r="J517">
        <f>(C517-$V$7)/$V$8</f>
        <v>-0.38739079349465477</v>
      </c>
      <c r="K517" t="str">
        <f t="shared" si="33"/>
        <v>NO</v>
      </c>
      <c r="L517">
        <f>(I517-$V$16)/$V$17</f>
        <v>1.5592670784823162</v>
      </c>
      <c r="M517" t="str">
        <f t="shared" si="34"/>
        <v>NO</v>
      </c>
      <c r="N517">
        <f>IF(ISBLANK(C517),$V$7,C517)</f>
        <v>343390.86</v>
      </c>
      <c r="O517">
        <f>IF(ISBLANK(I517),$V$16,I517)</f>
        <v>64</v>
      </c>
      <c r="P517" t="str">
        <f>IF(ISBLANK(D517),$U$42,D517)</f>
        <v>ASALARIADO</v>
      </c>
      <c r="Q517" s="7" t="str">
        <f t="shared" si="35"/>
        <v>56+</v>
      </c>
      <c r="R517" s="7" t="str">
        <f t="shared" si="36"/>
        <v>2</v>
      </c>
    </row>
    <row r="518" spans="1:18" x14ac:dyDescent="0.3">
      <c r="A518">
        <v>517</v>
      </c>
      <c r="B518" t="s">
        <v>14</v>
      </c>
      <c r="C518">
        <v>184342.85</v>
      </c>
      <c r="D518" t="s">
        <v>9</v>
      </c>
      <c r="E518" t="s">
        <v>15</v>
      </c>
      <c r="F518" t="s">
        <v>11</v>
      </c>
      <c r="G518" t="s">
        <v>12</v>
      </c>
      <c r="H518" t="s">
        <v>12</v>
      </c>
      <c r="I518">
        <v>28</v>
      </c>
      <c r="J518">
        <f>(C518-$V$7)/$V$8</f>
        <v>-0.5835232872811168</v>
      </c>
      <c r="K518" t="str">
        <f t="shared" si="33"/>
        <v>NO</v>
      </c>
      <c r="L518">
        <f>(I518-$V$16)/$V$17</f>
        <v>-0.98144480429463388</v>
      </c>
      <c r="M518" t="str">
        <f t="shared" si="34"/>
        <v>NO</v>
      </c>
      <c r="N518">
        <f>IF(ISBLANK(C518),$V$7,C518)</f>
        <v>184342.85</v>
      </c>
      <c r="O518">
        <f>IF(ISBLANK(I518),$V$16,I518)</f>
        <v>28</v>
      </c>
      <c r="P518" t="str">
        <f>IF(ISBLANK(D518),$U$42,D518)</f>
        <v>ASALARIADO</v>
      </c>
      <c r="Q518" s="7" t="str">
        <f t="shared" si="35"/>
        <v>26-35</v>
      </c>
      <c r="R518" s="7" t="str">
        <f t="shared" si="36"/>
        <v>1</v>
      </c>
    </row>
    <row r="519" spans="1:18" x14ac:dyDescent="0.3">
      <c r="A519">
        <v>518</v>
      </c>
      <c r="B519" t="s">
        <v>8</v>
      </c>
      <c r="C519">
        <v>699800</v>
      </c>
      <c r="D519" t="s">
        <v>9</v>
      </c>
      <c r="E519" t="s">
        <v>15</v>
      </c>
      <c r="F519" t="s">
        <v>11</v>
      </c>
      <c r="G519" t="s">
        <v>12</v>
      </c>
      <c r="H519" t="s">
        <v>12</v>
      </c>
      <c r="I519">
        <v>26</v>
      </c>
      <c r="J519">
        <f>(C519-$V$7)/$V$8</f>
        <v>5.212060583997552E-2</v>
      </c>
      <c r="K519" t="str">
        <f t="shared" si="33"/>
        <v>NO</v>
      </c>
      <c r="L519">
        <f>(I519-$V$16)/$V$17</f>
        <v>-1.1225954644489089</v>
      </c>
      <c r="M519" t="str">
        <f t="shared" si="34"/>
        <v>NO</v>
      </c>
      <c r="N519">
        <f>IF(ISBLANK(C519),$V$7,C519)</f>
        <v>699800</v>
      </c>
      <c r="O519">
        <f>IF(ISBLANK(I519),$V$16,I519)</f>
        <v>26</v>
      </c>
      <c r="P519" t="str">
        <f>IF(ISBLANK(D519),$U$42,D519)</f>
        <v>ASALARIADO</v>
      </c>
      <c r="Q519" s="7" t="str">
        <f t="shared" si="35"/>
        <v>26-35</v>
      </c>
      <c r="R519" s="7" t="str">
        <f t="shared" si="36"/>
        <v>3</v>
      </c>
    </row>
    <row r="520" spans="1:18" x14ac:dyDescent="0.3">
      <c r="A520">
        <v>519</v>
      </c>
      <c r="B520" t="s">
        <v>14</v>
      </c>
      <c r="C520">
        <v>177298.8</v>
      </c>
      <c r="D520" t="s">
        <v>9</v>
      </c>
      <c r="E520" t="s">
        <v>15</v>
      </c>
      <c r="F520" t="s">
        <v>11</v>
      </c>
      <c r="G520" t="s">
        <v>12</v>
      </c>
      <c r="H520" t="s">
        <v>12</v>
      </c>
      <c r="I520">
        <v>33</v>
      </c>
      <c r="J520">
        <f>(C520-$V$7)/$V$8</f>
        <v>-0.59220976561464977</v>
      </c>
      <c r="K520" t="str">
        <f t="shared" si="33"/>
        <v>NO</v>
      </c>
      <c r="L520">
        <f>(I520-$V$16)/$V$17</f>
        <v>-0.62856815390894638</v>
      </c>
      <c r="M520" t="str">
        <f t="shared" si="34"/>
        <v>NO</v>
      </c>
      <c r="N520">
        <f>IF(ISBLANK(C520),$V$7,C520)</f>
        <v>177298.8</v>
      </c>
      <c r="O520">
        <f>IF(ISBLANK(I520),$V$16,I520)</f>
        <v>33</v>
      </c>
      <c r="P520" t="str">
        <f>IF(ISBLANK(D520),$U$42,D520)</f>
        <v>ASALARIADO</v>
      </c>
      <c r="Q520" s="7" t="str">
        <f t="shared" si="35"/>
        <v>26-35</v>
      </c>
      <c r="R520" s="7" t="str">
        <f t="shared" si="36"/>
        <v>1</v>
      </c>
    </row>
    <row r="521" spans="1:18" x14ac:dyDescent="0.3">
      <c r="A521">
        <v>520</v>
      </c>
      <c r="B521" t="s">
        <v>8</v>
      </c>
      <c r="C521">
        <v>1599143.96</v>
      </c>
      <c r="D521" t="s">
        <v>9</v>
      </c>
      <c r="E521" t="s">
        <v>10</v>
      </c>
      <c r="F521" t="s">
        <v>11</v>
      </c>
      <c r="G521" t="s">
        <v>12</v>
      </c>
      <c r="H521" t="s">
        <v>12</v>
      </c>
      <c r="I521">
        <v>31</v>
      </c>
      <c r="J521">
        <f>(C521-$V$7)/$V$8</f>
        <v>1.161160408642866</v>
      </c>
      <c r="K521" t="str">
        <f t="shared" si="33"/>
        <v>NO</v>
      </c>
      <c r="L521">
        <f>(I521-$V$16)/$V$17</f>
        <v>-0.7697188140632214</v>
      </c>
      <c r="M521" t="str">
        <f t="shared" si="34"/>
        <v>NO</v>
      </c>
      <c r="N521">
        <f>IF(ISBLANK(C521),$V$7,C521)</f>
        <v>1599143.96</v>
      </c>
      <c r="O521">
        <f>IF(ISBLANK(I521),$V$16,I521)</f>
        <v>31</v>
      </c>
      <c r="P521" t="str">
        <f>IF(ISBLANK(D521),$U$42,D521)</f>
        <v>ASALARIADO</v>
      </c>
      <c r="Q521" s="7" t="str">
        <f t="shared" si="35"/>
        <v>26-35</v>
      </c>
      <c r="R521" s="7" t="str">
        <f t="shared" si="36"/>
        <v>4</v>
      </c>
    </row>
    <row r="522" spans="1:18" x14ac:dyDescent="0.3">
      <c r="A522">
        <v>521</v>
      </c>
      <c r="B522" t="s">
        <v>8</v>
      </c>
      <c r="C522">
        <v>556296.12</v>
      </c>
      <c r="D522" t="s">
        <v>13</v>
      </c>
      <c r="E522" t="s">
        <v>10</v>
      </c>
      <c r="F522" t="s">
        <v>11</v>
      </c>
      <c r="G522" t="s">
        <v>12</v>
      </c>
      <c r="H522" t="s">
        <v>12</v>
      </c>
      <c r="I522">
        <v>63</v>
      </c>
      <c r="J522">
        <f>(C522-$V$7)/$V$8</f>
        <v>-0.12484340554522315</v>
      </c>
      <c r="K522" t="str">
        <f t="shared" si="33"/>
        <v>NO</v>
      </c>
      <c r="L522">
        <f>(I522-$V$16)/$V$17</f>
        <v>1.4886917484051787</v>
      </c>
      <c r="M522" t="str">
        <f t="shared" si="34"/>
        <v>NO</v>
      </c>
      <c r="N522">
        <f>IF(ISBLANK(C522),$V$7,C522)</f>
        <v>556296.12</v>
      </c>
      <c r="O522">
        <f>IF(ISBLANK(I522),$V$16,I522)</f>
        <v>63</v>
      </c>
      <c r="P522" t="str">
        <f>IF(ISBLANK(D522),$U$42,D522)</f>
        <v>PENSIONADOS EN SU PROPIO SISTEMA</v>
      </c>
      <c r="Q522" s="7" t="str">
        <f t="shared" si="35"/>
        <v>56+</v>
      </c>
      <c r="R522" s="7" t="str">
        <f t="shared" si="36"/>
        <v>3</v>
      </c>
    </row>
    <row r="523" spans="1:18" x14ac:dyDescent="0.3">
      <c r="A523">
        <v>522</v>
      </c>
      <c r="B523" t="s">
        <v>14</v>
      </c>
      <c r="C523">
        <v>206538</v>
      </c>
      <c r="D523" t="s">
        <v>9</v>
      </c>
      <c r="E523" t="s">
        <v>15</v>
      </c>
      <c r="F523" t="s">
        <v>11</v>
      </c>
      <c r="G523" t="s">
        <v>12</v>
      </c>
      <c r="H523" t="s">
        <v>11</v>
      </c>
      <c r="I523">
        <v>56</v>
      </c>
      <c r="J523">
        <f>(C523-$V$7)/$V$8</f>
        <v>-0.55615299752103364</v>
      </c>
      <c r="K523" t="str">
        <f t="shared" si="33"/>
        <v>NO</v>
      </c>
      <c r="L523">
        <f>(I523-$V$16)/$V$17</f>
        <v>0.99466443786521619</v>
      </c>
      <c r="M523" t="str">
        <f t="shared" si="34"/>
        <v>NO</v>
      </c>
      <c r="N523">
        <f>IF(ISBLANK(C523),$V$7,C523)</f>
        <v>206538</v>
      </c>
      <c r="O523">
        <f>IF(ISBLANK(I523),$V$16,I523)</f>
        <v>56</v>
      </c>
      <c r="P523" t="str">
        <f>IF(ISBLANK(D523),$U$42,D523)</f>
        <v>ASALARIADO</v>
      </c>
      <c r="Q523" s="7" t="str">
        <f t="shared" si="35"/>
        <v>56+</v>
      </c>
      <c r="R523" s="7" t="str">
        <f t="shared" si="36"/>
        <v>1</v>
      </c>
    </row>
    <row r="524" spans="1:18" x14ac:dyDescent="0.3">
      <c r="A524">
        <v>523</v>
      </c>
      <c r="B524" t="s">
        <v>8</v>
      </c>
      <c r="C524">
        <v>436481</v>
      </c>
      <c r="D524" t="s">
        <v>17</v>
      </c>
      <c r="E524" t="s">
        <v>15</v>
      </c>
      <c r="F524" t="s">
        <v>11</v>
      </c>
      <c r="G524" t="s">
        <v>12</v>
      </c>
      <c r="H524" t="s">
        <v>11</v>
      </c>
      <c r="I524">
        <v>51</v>
      </c>
      <c r="J524">
        <f>(C524-$V$7)/$V$8</f>
        <v>-0.27259525908255566</v>
      </c>
      <c r="K524" t="str">
        <f t="shared" si="33"/>
        <v>NO</v>
      </c>
      <c r="L524">
        <f>(I524-$V$16)/$V$17</f>
        <v>0.64178778747952869</v>
      </c>
      <c r="M524" t="str">
        <f t="shared" si="34"/>
        <v>NO</v>
      </c>
      <c r="N524">
        <f>IF(ISBLANK(C524),$V$7,C524)</f>
        <v>436481</v>
      </c>
      <c r="O524">
        <f>IF(ISBLANK(I524),$V$16,I524)</f>
        <v>51</v>
      </c>
      <c r="P524" t="str">
        <f>IF(ISBLANK(D524),$U$42,D524)</f>
        <v>TRABAJADOR INDEPENDIENTE</v>
      </c>
      <c r="Q524" s="7" t="str">
        <f t="shared" si="35"/>
        <v>46-55</v>
      </c>
      <c r="R524" s="7" t="str">
        <f t="shared" si="36"/>
        <v>3</v>
      </c>
    </row>
    <row r="525" spans="1:18" x14ac:dyDescent="0.3">
      <c r="A525">
        <v>524</v>
      </c>
      <c r="B525" t="s">
        <v>8</v>
      </c>
      <c r="C525">
        <v>318445</v>
      </c>
      <c r="D525" t="s">
        <v>17</v>
      </c>
      <c r="E525" t="s">
        <v>15</v>
      </c>
      <c r="F525" t="s">
        <v>11</v>
      </c>
      <c r="G525" t="s">
        <v>12</v>
      </c>
      <c r="H525" t="s">
        <v>12</v>
      </c>
      <c r="I525">
        <v>47</v>
      </c>
      <c r="J525">
        <f>(C525-$V$7)/$V$8</f>
        <v>-0.41815316349505877</v>
      </c>
      <c r="K525" t="str">
        <f t="shared" si="33"/>
        <v>NO</v>
      </c>
      <c r="L525">
        <f>(I525-$V$16)/$V$17</f>
        <v>0.35948646717097865</v>
      </c>
      <c r="M525" t="str">
        <f t="shared" si="34"/>
        <v>NO</v>
      </c>
      <c r="N525">
        <f>IF(ISBLANK(C525),$V$7,C525)</f>
        <v>318445</v>
      </c>
      <c r="O525">
        <f>IF(ISBLANK(I525),$V$16,I525)</f>
        <v>47</v>
      </c>
      <c r="P525" t="str">
        <f>IF(ISBLANK(D525),$U$42,D525)</f>
        <v>TRABAJADOR INDEPENDIENTE</v>
      </c>
      <c r="Q525" s="7" t="str">
        <f t="shared" si="35"/>
        <v>46-55</v>
      </c>
      <c r="R525" s="7" t="str">
        <f t="shared" si="36"/>
        <v>2</v>
      </c>
    </row>
    <row r="526" spans="1:18" x14ac:dyDescent="0.3">
      <c r="A526">
        <v>525</v>
      </c>
      <c r="B526" t="s">
        <v>14</v>
      </c>
      <c r="C526">
        <v>280000</v>
      </c>
      <c r="D526" t="s">
        <v>9</v>
      </c>
      <c r="E526" t="s">
        <v>15</v>
      </c>
      <c r="F526" t="s">
        <v>11</v>
      </c>
      <c r="G526" t="s">
        <v>12</v>
      </c>
      <c r="H526" t="s">
        <v>12</v>
      </c>
      <c r="I526">
        <v>27</v>
      </c>
      <c r="J526">
        <f>(C526-$V$7)/$V$8</f>
        <v>-0.46556220510218438</v>
      </c>
      <c r="K526" t="str">
        <f t="shared" si="33"/>
        <v>NO</v>
      </c>
      <c r="L526">
        <f>(I526-$V$16)/$V$17</f>
        <v>-1.0520201343717714</v>
      </c>
      <c r="M526" t="str">
        <f t="shared" si="34"/>
        <v>NO</v>
      </c>
      <c r="N526">
        <f>IF(ISBLANK(C526),$V$7,C526)</f>
        <v>280000</v>
      </c>
      <c r="O526">
        <f>IF(ISBLANK(I526),$V$16,I526)</f>
        <v>27</v>
      </c>
      <c r="P526" t="str">
        <f>IF(ISBLANK(D526),$U$42,D526)</f>
        <v>ASALARIADO</v>
      </c>
      <c r="Q526" s="7" t="str">
        <f t="shared" si="35"/>
        <v>26-35</v>
      </c>
      <c r="R526" s="7" t="str">
        <f t="shared" si="36"/>
        <v>1</v>
      </c>
    </row>
    <row r="527" spans="1:18" x14ac:dyDescent="0.3">
      <c r="A527">
        <v>526</v>
      </c>
      <c r="B527" t="s">
        <v>14</v>
      </c>
      <c r="C527">
        <v>250070.75</v>
      </c>
      <c r="D527" t="s">
        <v>9</v>
      </c>
      <c r="E527" t="s">
        <v>15</v>
      </c>
      <c r="F527" t="s">
        <v>11</v>
      </c>
      <c r="G527" t="s">
        <v>12</v>
      </c>
      <c r="H527" t="s">
        <v>12</v>
      </c>
      <c r="I527">
        <v>54</v>
      </c>
      <c r="J527">
        <f>(C527-$V$7)/$V$8</f>
        <v>-0.50246991894065662</v>
      </c>
      <c r="K527" t="str">
        <f t="shared" si="33"/>
        <v>NO</v>
      </c>
      <c r="L527">
        <f>(I527-$V$16)/$V$17</f>
        <v>0.85351377771094117</v>
      </c>
      <c r="M527" t="str">
        <f t="shared" si="34"/>
        <v>NO</v>
      </c>
      <c r="N527">
        <f>IF(ISBLANK(C527),$V$7,C527)</f>
        <v>250070.75</v>
      </c>
      <c r="O527">
        <f>IF(ISBLANK(I527),$V$16,I527)</f>
        <v>54</v>
      </c>
      <c r="P527" t="str">
        <f>IF(ISBLANK(D527),$U$42,D527)</f>
        <v>ASALARIADO</v>
      </c>
      <c r="Q527" s="7" t="str">
        <f t="shared" si="35"/>
        <v>46-55</v>
      </c>
      <c r="R527" s="7" t="str">
        <f t="shared" si="36"/>
        <v>1</v>
      </c>
    </row>
    <row r="528" spans="1:18" x14ac:dyDescent="0.3">
      <c r="A528">
        <v>527</v>
      </c>
      <c r="B528" t="s">
        <v>8</v>
      </c>
      <c r="C528">
        <v>1214203</v>
      </c>
      <c r="D528" t="s">
        <v>9</v>
      </c>
      <c r="E528" t="s">
        <v>10</v>
      </c>
      <c r="F528" t="s">
        <v>11</v>
      </c>
      <c r="G528" t="s">
        <v>12</v>
      </c>
      <c r="H528" t="s">
        <v>12</v>
      </c>
      <c r="I528">
        <v>36</v>
      </c>
      <c r="J528">
        <f>(C528-$V$7)/$V$8</f>
        <v>0.68646455771486803</v>
      </c>
      <c r="K528" t="str">
        <f t="shared" si="33"/>
        <v>NO</v>
      </c>
      <c r="L528">
        <f>(I528-$V$16)/$V$17</f>
        <v>-0.41684216367753391</v>
      </c>
      <c r="M528" t="str">
        <f t="shared" si="34"/>
        <v>NO</v>
      </c>
      <c r="N528">
        <f>IF(ISBLANK(C528),$V$7,C528)</f>
        <v>1214203</v>
      </c>
      <c r="O528">
        <f>IF(ISBLANK(I528),$V$16,I528)</f>
        <v>36</v>
      </c>
      <c r="P528" t="str">
        <f>IF(ISBLANK(D528),$U$42,D528)</f>
        <v>ASALARIADO</v>
      </c>
      <c r="Q528" s="7" t="str">
        <f t="shared" si="35"/>
        <v>36-45</v>
      </c>
      <c r="R528" s="7" t="str">
        <f t="shared" si="36"/>
        <v>4</v>
      </c>
    </row>
    <row r="529" spans="1:18" x14ac:dyDescent="0.3">
      <c r="A529">
        <v>528</v>
      </c>
      <c r="B529" t="s">
        <v>8</v>
      </c>
      <c r="C529">
        <v>430371</v>
      </c>
      <c r="D529" t="s">
        <v>17</v>
      </c>
      <c r="E529" t="s">
        <v>15</v>
      </c>
      <c r="F529" t="s">
        <v>11</v>
      </c>
      <c r="G529" t="s">
        <v>12</v>
      </c>
      <c r="H529" t="s">
        <v>11</v>
      </c>
      <c r="I529">
        <v>34</v>
      </c>
      <c r="J529">
        <f>(C529-$V$7)/$V$8</f>
        <v>-0.28012989932756904</v>
      </c>
      <c r="K529" t="str">
        <f t="shared" si="33"/>
        <v>NO</v>
      </c>
      <c r="L529">
        <f>(I529-$V$16)/$V$17</f>
        <v>-0.55799282383180893</v>
      </c>
      <c r="M529" t="str">
        <f t="shared" si="34"/>
        <v>NO</v>
      </c>
      <c r="N529">
        <f>IF(ISBLANK(C529),$V$7,C529)</f>
        <v>430371</v>
      </c>
      <c r="O529">
        <f>IF(ISBLANK(I529),$V$16,I529)</f>
        <v>34</v>
      </c>
      <c r="P529" t="str">
        <f>IF(ISBLANK(D529),$U$42,D529)</f>
        <v>TRABAJADOR INDEPENDIENTE</v>
      </c>
      <c r="Q529" s="7" t="str">
        <f t="shared" si="35"/>
        <v>26-35</v>
      </c>
      <c r="R529" s="7" t="str">
        <f t="shared" si="36"/>
        <v>3</v>
      </c>
    </row>
    <row r="530" spans="1:18" x14ac:dyDescent="0.3">
      <c r="A530">
        <v>529</v>
      </c>
      <c r="B530" t="s">
        <v>8</v>
      </c>
      <c r="C530">
        <v>558244.5</v>
      </c>
      <c r="D530" t="s">
        <v>9</v>
      </c>
      <c r="E530" t="s">
        <v>15</v>
      </c>
      <c r="F530" t="s">
        <v>11</v>
      </c>
      <c r="G530" t="s">
        <v>12</v>
      </c>
      <c r="H530" t="s">
        <v>12</v>
      </c>
      <c r="I530">
        <v>51</v>
      </c>
      <c r="J530">
        <f>(C530-$V$7)/$V$8</f>
        <v>-0.12244073085445734</v>
      </c>
      <c r="K530" t="str">
        <f t="shared" si="33"/>
        <v>NO</v>
      </c>
      <c r="L530">
        <f>(I530-$V$16)/$V$17</f>
        <v>0.64178778747952869</v>
      </c>
      <c r="M530" t="str">
        <f t="shared" si="34"/>
        <v>NO</v>
      </c>
      <c r="N530">
        <f>IF(ISBLANK(C530),$V$7,C530)</f>
        <v>558244.5</v>
      </c>
      <c r="O530">
        <f>IF(ISBLANK(I530),$V$16,I530)</f>
        <v>51</v>
      </c>
      <c r="P530" t="str">
        <f>IF(ISBLANK(D530),$U$42,D530)</f>
        <v>ASALARIADO</v>
      </c>
      <c r="Q530" s="7" t="str">
        <f t="shared" si="35"/>
        <v>46-55</v>
      </c>
      <c r="R530" s="7" t="str">
        <f t="shared" si="36"/>
        <v>3</v>
      </c>
    </row>
    <row r="531" spans="1:18" x14ac:dyDescent="0.3">
      <c r="A531">
        <v>530</v>
      </c>
      <c r="B531" t="s">
        <v>14</v>
      </c>
      <c r="C531">
        <v>304913</v>
      </c>
      <c r="D531" t="s">
        <v>9</v>
      </c>
      <c r="E531" t="s">
        <v>10</v>
      </c>
      <c r="F531" t="s">
        <v>11</v>
      </c>
      <c r="G531" t="s">
        <v>12</v>
      </c>
      <c r="H531" t="s">
        <v>12</v>
      </c>
      <c r="I531">
        <v>45</v>
      </c>
      <c r="J531">
        <f>(C531-$V$7)/$V$8</f>
        <v>-0.43484035691494749</v>
      </c>
      <c r="K531" t="str">
        <f t="shared" si="33"/>
        <v>NO</v>
      </c>
      <c r="L531">
        <f>(I531-$V$16)/$V$17</f>
        <v>0.21833580701670366</v>
      </c>
      <c r="M531" t="str">
        <f t="shared" si="34"/>
        <v>NO</v>
      </c>
      <c r="N531">
        <f>IF(ISBLANK(C531),$V$7,C531)</f>
        <v>304913</v>
      </c>
      <c r="O531">
        <f>IF(ISBLANK(I531),$V$16,I531)</f>
        <v>45</v>
      </c>
      <c r="P531" t="str">
        <f>IF(ISBLANK(D531),$U$42,D531)</f>
        <v>ASALARIADO</v>
      </c>
      <c r="Q531" s="7" t="str">
        <f t="shared" si="35"/>
        <v>36-45</v>
      </c>
      <c r="R531" s="7" t="str">
        <f t="shared" si="36"/>
        <v>2</v>
      </c>
    </row>
    <row r="532" spans="1:18" x14ac:dyDescent="0.3">
      <c r="A532">
        <v>531</v>
      </c>
      <c r="B532" t="s">
        <v>8</v>
      </c>
      <c r="C532">
        <v>1736277</v>
      </c>
      <c r="D532" t="s">
        <v>9</v>
      </c>
      <c r="E532" t="s">
        <v>10</v>
      </c>
      <c r="F532" t="s">
        <v>11</v>
      </c>
      <c r="G532" t="s">
        <v>12</v>
      </c>
      <c r="H532" t="s">
        <v>12</v>
      </c>
      <c r="I532">
        <v>42</v>
      </c>
      <c r="J532">
        <f>(C532-$V$7)/$V$8</f>
        <v>1.3302681209350138</v>
      </c>
      <c r="K532" t="str">
        <f t="shared" si="33"/>
        <v>NO</v>
      </c>
      <c r="L532">
        <f>(I532-$V$16)/$V$17</f>
        <v>6.6098167852911317E-3</v>
      </c>
      <c r="M532" t="str">
        <f t="shared" si="34"/>
        <v>NO</v>
      </c>
      <c r="N532">
        <f>IF(ISBLANK(C532),$V$7,C532)</f>
        <v>1736277</v>
      </c>
      <c r="O532">
        <f>IF(ISBLANK(I532),$V$16,I532)</f>
        <v>42</v>
      </c>
      <c r="P532" t="str">
        <f>IF(ISBLANK(D532),$U$42,D532)</f>
        <v>ASALARIADO</v>
      </c>
      <c r="Q532" s="7" t="str">
        <f t="shared" si="35"/>
        <v>36-45</v>
      </c>
      <c r="R532" s="7" t="str">
        <f t="shared" si="36"/>
        <v>4</v>
      </c>
    </row>
    <row r="533" spans="1:18" x14ac:dyDescent="0.3">
      <c r="A533">
        <v>532</v>
      </c>
      <c r="B533" t="s">
        <v>14</v>
      </c>
      <c r="C533">
        <v>934810.14</v>
      </c>
      <c r="D533" t="s">
        <v>9</v>
      </c>
      <c r="E533" t="s">
        <v>10</v>
      </c>
      <c r="F533" t="s">
        <v>11</v>
      </c>
      <c r="G533" t="s">
        <v>12</v>
      </c>
      <c r="H533" t="s">
        <v>12</v>
      </c>
      <c r="I533">
        <v>44</v>
      </c>
      <c r="J533">
        <f>(C533-$V$7)/$V$8</f>
        <v>0.34192696571398823</v>
      </c>
      <c r="K533" t="str">
        <f t="shared" si="33"/>
        <v>NO</v>
      </c>
      <c r="L533">
        <f>(I533-$V$16)/$V$17</f>
        <v>0.14776047693956615</v>
      </c>
      <c r="M533" t="str">
        <f t="shared" si="34"/>
        <v>NO</v>
      </c>
      <c r="N533">
        <f>IF(ISBLANK(C533),$V$7,C533)</f>
        <v>934810.14</v>
      </c>
      <c r="O533">
        <f>IF(ISBLANK(I533),$V$16,I533)</f>
        <v>44</v>
      </c>
      <c r="P533" t="str">
        <f>IF(ISBLANK(D533),$U$42,D533)</f>
        <v>ASALARIADO</v>
      </c>
      <c r="Q533" s="7" t="str">
        <f t="shared" si="35"/>
        <v>36-45</v>
      </c>
      <c r="R533" s="7" t="str">
        <f t="shared" si="36"/>
        <v>4</v>
      </c>
    </row>
    <row r="534" spans="1:18" x14ac:dyDescent="0.3">
      <c r="A534">
        <v>533</v>
      </c>
      <c r="B534" t="s">
        <v>14</v>
      </c>
      <c r="C534">
        <v>319303</v>
      </c>
      <c r="D534" t="s">
        <v>16</v>
      </c>
      <c r="E534" t="s">
        <v>15</v>
      </c>
      <c r="F534" t="s">
        <v>11</v>
      </c>
      <c r="G534" t="s">
        <v>11</v>
      </c>
      <c r="H534" t="s">
        <v>11</v>
      </c>
      <c r="I534">
        <v>42</v>
      </c>
      <c r="J534">
        <f>(C534-$V$7)/$V$8</f>
        <v>-0.41709510763086538</v>
      </c>
      <c r="K534" t="str">
        <f t="shared" si="33"/>
        <v>NO</v>
      </c>
      <c r="L534">
        <f>(I534-$V$16)/$V$17</f>
        <v>6.6098167852911317E-3</v>
      </c>
      <c r="M534" t="str">
        <f t="shared" si="34"/>
        <v>NO</v>
      </c>
      <c r="N534">
        <f>IF(ISBLANK(C534),$V$7,C534)</f>
        <v>319303</v>
      </c>
      <c r="O534">
        <f>IF(ISBLANK(I534),$V$16,I534)</f>
        <v>42</v>
      </c>
      <c r="P534" t="str">
        <f>IF(ISBLANK(D534),$U$42,D534)</f>
        <v>ASEGURADO VOLUNTARIO</v>
      </c>
      <c r="Q534" s="7" t="str">
        <f t="shared" si="35"/>
        <v>36-45</v>
      </c>
      <c r="R534" s="7" t="str">
        <f t="shared" si="36"/>
        <v>2</v>
      </c>
    </row>
    <row r="535" spans="1:18" x14ac:dyDescent="0.3">
      <c r="A535">
        <v>534</v>
      </c>
      <c r="B535" t="s">
        <v>14</v>
      </c>
      <c r="C535">
        <v>629752</v>
      </c>
      <c r="D535" t="s">
        <v>9</v>
      </c>
      <c r="E535" t="s">
        <v>10</v>
      </c>
      <c r="F535" t="s">
        <v>11</v>
      </c>
      <c r="G535" t="s">
        <v>12</v>
      </c>
      <c r="H535" t="s">
        <v>12</v>
      </c>
      <c r="I535">
        <v>35</v>
      </c>
      <c r="J535">
        <f>(C535-$V$7)/$V$8</f>
        <v>-3.4260160098272256E-2</v>
      </c>
      <c r="K535" t="str">
        <f t="shared" si="33"/>
        <v>NO</v>
      </c>
      <c r="L535">
        <f>(I535-$V$16)/$V$17</f>
        <v>-0.48741749375467142</v>
      </c>
      <c r="M535" t="str">
        <f t="shared" si="34"/>
        <v>NO</v>
      </c>
      <c r="N535">
        <f>IF(ISBLANK(C535),$V$7,C535)</f>
        <v>629752</v>
      </c>
      <c r="O535">
        <f>IF(ISBLANK(I535),$V$16,I535)</f>
        <v>35</v>
      </c>
      <c r="P535" t="str">
        <f>IF(ISBLANK(D535),$U$42,D535)</f>
        <v>ASALARIADO</v>
      </c>
      <c r="Q535" s="7" t="str">
        <f t="shared" si="35"/>
        <v>26-35</v>
      </c>
      <c r="R535" s="7" t="str">
        <f t="shared" si="36"/>
        <v>3</v>
      </c>
    </row>
    <row r="536" spans="1:18" x14ac:dyDescent="0.3">
      <c r="A536">
        <v>535</v>
      </c>
      <c r="B536" t="s">
        <v>8</v>
      </c>
      <c r="C536">
        <v>10700</v>
      </c>
      <c r="D536" t="s">
        <v>9</v>
      </c>
      <c r="E536" t="s">
        <v>15</v>
      </c>
      <c r="F536" t="s">
        <v>11</v>
      </c>
      <c r="G536" t="s">
        <v>12</v>
      </c>
      <c r="H536" t="s">
        <v>12</v>
      </c>
      <c r="I536">
        <v>22</v>
      </c>
      <c r="J536">
        <f>(C536-$V$7)/$V$8</f>
        <v>-0.79765363194049699</v>
      </c>
      <c r="K536" t="str">
        <f t="shared" si="33"/>
        <v>NO</v>
      </c>
      <c r="L536">
        <f>(I536-$V$16)/$V$17</f>
        <v>-1.4048967847574589</v>
      </c>
      <c r="M536" t="str">
        <f t="shared" si="34"/>
        <v>NO</v>
      </c>
      <c r="N536">
        <f>IF(ISBLANK(C536),$V$7,C536)</f>
        <v>10700</v>
      </c>
      <c r="O536">
        <f>IF(ISBLANK(I536),$V$16,I536)</f>
        <v>22</v>
      </c>
      <c r="P536" t="str">
        <f>IF(ISBLANK(D536),$U$42,D536)</f>
        <v>ASALARIADO</v>
      </c>
      <c r="Q536" s="7" t="str">
        <f t="shared" si="35"/>
        <v>18-25</v>
      </c>
      <c r="R536" s="7" t="str">
        <f t="shared" si="36"/>
        <v>1</v>
      </c>
    </row>
    <row r="537" spans="1:18" x14ac:dyDescent="0.3">
      <c r="A537">
        <v>536</v>
      </c>
      <c r="B537" t="s">
        <v>8</v>
      </c>
      <c r="C537">
        <v>278030</v>
      </c>
      <c r="D537" t="s">
        <v>18</v>
      </c>
      <c r="E537" t="s">
        <v>15</v>
      </c>
      <c r="F537" t="s">
        <v>11</v>
      </c>
      <c r="G537" t="s">
        <v>12</v>
      </c>
      <c r="H537" t="s">
        <v>12</v>
      </c>
      <c r="I537">
        <v>56</v>
      </c>
      <c r="J537">
        <f>(C537-$V$7)/$V$8</f>
        <v>-0.46799154082766331</v>
      </c>
      <c r="K537" t="str">
        <f t="shared" si="33"/>
        <v>NO</v>
      </c>
      <c r="L537">
        <f>(I537-$V$16)/$V$17</f>
        <v>0.99466443786521619</v>
      </c>
      <c r="M537" t="str">
        <f t="shared" si="34"/>
        <v>NO</v>
      </c>
      <c r="N537">
        <f>IF(ISBLANK(C537),$V$7,C537)</f>
        <v>278030</v>
      </c>
      <c r="O537">
        <f>IF(ISBLANK(I537),$V$16,I537)</f>
        <v>56</v>
      </c>
      <c r="P537" t="str">
        <f>IF(ISBLANK(D537),$U$42,D537)</f>
        <v>CONVENIOS ESPECIALES DE TRABAJADORES INDEPENDIENTES</v>
      </c>
      <c r="Q537" s="7" t="str">
        <f t="shared" si="35"/>
        <v>56+</v>
      </c>
      <c r="R537" s="7" t="str">
        <f t="shared" si="36"/>
        <v>1</v>
      </c>
    </row>
    <row r="538" spans="1:18" x14ac:dyDescent="0.3">
      <c r="A538">
        <v>537</v>
      </c>
      <c r="B538" t="s">
        <v>8</v>
      </c>
      <c r="C538">
        <v>1555300.2</v>
      </c>
      <c r="D538" t="s">
        <v>9</v>
      </c>
      <c r="E538" t="s">
        <v>10</v>
      </c>
      <c r="F538" t="s">
        <v>11</v>
      </c>
      <c r="G538" t="s">
        <v>12</v>
      </c>
      <c r="H538" t="s">
        <v>12</v>
      </c>
      <c r="I538">
        <v>51</v>
      </c>
      <c r="J538">
        <f>(C538-$V$7)/$V$8</f>
        <v>1.1070938033091988</v>
      </c>
      <c r="K538" t="str">
        <f t="shared" si="33"/>
        <v>NO</v>
      </c>
      <c r="L538">
        <f>(I538-$V$16)/$V$17</f>
        <v>0.64178778747952869</v>
      </c>
      <c r="M538" t="str">
        <f t="shared" si="34"/>
        <v>NO</v>
      </c>
      <c r="N538">
        <f>IF(ISBLANK(C538),$V$7,C538)</f>
        <v>1555300.2</v>
      </c>
      <c r="O538">
        <f>IF(ISBLANK(I538),$V$16,I538)</f>
        <v>51</v>
      </c>
      <c r="P538" t="str">
        <f>IF(ISBLANK(D538),$U$42,D538)</f>
        <v>ASALARIADO</v>
      </c>
      <c r="Q538" s="7" t="str">
        <f t="shared" si="35"/>
        <v>46-55</v>
      </c>
      <c r="R538" s="7" t="str">
        <f t="shared" si="36"/>
        <v>4</v>
      </c>
    </row>
    <row r="539" spans="1:18" x14ac:dyDescent="0.3">
      <c r="A539">
        <v>538</v>
      </c>
      <c r="B539" t="s">
        <v>8</v>
      </c>
      <c r="C539">
        <v>812000</v>
      </c>
      <c r="D539" t="s">
        <v>9</v>
      </c>
      <c r="E539" t="s">
        <v>15</v>
      </c>
      <c r="F539" t="s">
        <v>11</v>
      </c>
      <c r="G539" t="s">
        <v>12</v>
      </c>
      <c r="H539" t="s">
        <v>11</v>
      </c>
      <c r="I539">
        <v>30</v>
      </c>
      <c r="J539">
        <f>(C539-$V$7)/$V$8</f>
        <v>0.19048175731141512</v>
      </c>
      <c r="K539" t="str">
        <f t="shared" si="33"/>
        <v>NO</v>
      </c>
      <c r="L539">
        <f>(I539-$V$16)/$V$17</f>
        <v>-0.84029414414035897</v>
      </c>
      <c r="M539" t="str">
        <f t="shared" si="34"/>
        <v>NO</v>
      </c>
      <c r="N539">
        <f>IF(ISBLANK(C539),$V$7,C539)</f>
        <v>812000</v>
      </c>
      <c r="O539">
        <f>IF(ISBLANK(I539),$V$16,I539)</f>
        <v>30</v>
      </c>
      <c r="P539" t="str">
        <f>IF(ISBLANK(D539),$U$42,D539)</f>
        <v>ASALARIADO</v>
      </c>
      <c r="Q539" s="7" t="str">
        <f t="shared" si="35"/>
        <v>26-35</v>
      </c>
      <c r="R539" s="7" t="str">
        <f t="shared" si="36"/>
        <v>4</v>
      </c>
    </row>
    <row r="540" spans="1:18" x14ac:dyDescent="0.3">
      <c r="A540">
        <v>539</v>
      </c>
      <c r="B540" t="s">
        <v>8</v>
      </c>
      <c r="C540">
        <v>563607</v>
      </c>
      <c r="D540" t="s">
        <v>17</v>
      </c>
      <c r="E540" t="s">
        <v>15</v>
      </c>
      <c r="F540" t="s">
        <v>11</v>
      </c>
      <c r="G540" t="s">
        <v>11</v>
      </c>
      <c r="H540" t="s">
        <v>11</v>
      </c>
      <c r="I540">
        <v>53</v>
      </c>
      <c r="J540">
        <f>(C540-$V$7)/$V$8</f>
        <v>-0.11582788170324883</v>
      </c>
      <c r="K540" t="str">
        <f t="shared" si="33"/>
        <v>NO</v>
      </c>
      <c r="L540">
        <f>(I540-$V$16)/$V$17</f>
        <v>0.78293844763380371</v>
      </c>
      <c r="M540" t="str">
        <f t="shared" si="34"/>
        <v>NO</v>
      </c>
      <c r="N540">
        <f>IF(ISBLANK(C540),$V$7,C540)</f>
        <v>563607</v>
      </c>
      <c r="O540">
        <f>IF(ISBLANK(I540),$V$16,I540)</f>
        <v>53</v>
      </c>
      <c r="P540" t="str">
        <f>IF(ISBLANK(D540),$U$42,D540)</f>
        <v>TRABAJADOR INDEPENDIENTE</v>
      </c>
      <c r="Q540" s="7" t="str">
        <f t="shared" si="35"/>
        <v>46-55</v>
      </c>
      <c r="R540" s="7" t="str">
        <f t="shared" si="36"/>
        <v>3</v>
      </c>
    </row>
    <row r="541" spans="1:18" x14ac:dyDescent="0.3">
      <c r="A541">
        <v>540</v>
      </c>
      <c r="B541" t="s">
        <v>8</v>
      </c>
      <c r="C541">
        <v>175000</v>
      </c>
      <c r="D541" t="s">
        <v>9</v>
      </c>
      <c r="E541" t="s">
        <v>15</v>
      </c>
      <c r="F541" t="s">
        <v>11</v>
      </c>
      <c r="G541" t="s">
        <v>12</v>
      </c>
      <c r="H541" t="s">
        <v>12</v>
      </c>
      <c r="I541">
        <v>29</v>
      </c>
      <c r="J541">
        <f>(C541-$V$7)/$V$8</f>
        <v>-0.59504456610486844</v>
      </c>
      <c r="K541" t="str">
        <f t="shared" si="33"/>
        <v>NO</v>
      </c>
      <c r="L541">
        <f>(I541-$V$16)/$V$17</f>
        <v>-0.91086947421749642</v>
      </c>
      <c r="M541" t="str">
        <f t="shared" si="34"/>
        <v>NO</v>
      </c>
      <c r="N541">
        <f>IF(ISBLANK(C541),$V$7,C541)</f>
        <v>175000</v>
      </c>
      <c r="O541">
        <f>IF(ISBLANK(I541),$V$16,I541)</f>
        <v>29</v>
      </c>
      <c r="P541" t="str">
        <f>IF(ISBLANK(D541),$U$42,D541)</f>
        <v>ASALARIADO</v>
      </c>
      <c r="Q541" s="7" t="str">
        <f t="shared" si="35"/>
        <v>26-35</v>
      </c>
      <c r="R541" s="7" t="str">
        <f t="shared" si="36"/>
        <v>1</v>
      </c>
    </row>
    <row r="542" spans="1:18" x14ac:dyDescent="0.3">
      <c r="A542">
        <v>541</v>
      </c>
      <c r="B542" t="s">
        <v>8</v>
      </c>
      <c r="C542">
        <v>403293</v>
      </c>
      <c r="D542" t="s">
        <v>16</v>
      </c>
      <c r="E542" t="s">
        <v>15</v>
      </c>
      <c r="F542" t="s">
        <v>11</v>
      </c>
      <c r="G542" t="s">
        <v>11</v>
      </c>
      <c r="H542" t="s">
        <v>12</v>
      </c>
      <c r="I542">
        <v>29</v>
      </c>
      <c r="J542">
        <f>(C542-$V$7)/$V$8</f>
        <v>-0.31352155048214692</v>
      </c>
      <c r="K542" t="str">
        <f t="shared" si="33"/>
        <v>NO</v>
      </c>
      <c r="L542">
        <f>(I542-$V$16)/$V$17</f>
        <v>-0.91086947421749642</v>
      </c>
      <c r="M542" t="str">
        <f t="shared" si="34"/>
        <v>NO</v>
      </c>
      <c r="N542">
        <f>IF(ISBLANK(C542),$V$7,C542)</f>
        <v>403293</v>
      </c>
      <c r="O542">
        <f>IF(ISBLANK(I542),$V$16,I542)</f>
        <v>29</v>
      </c>
      <c r="P542" t="str">
        <f>IF(ISBLANK(D542),$U$42,D542)</f>
        <v>ASEGURADO VOLUNTARIO</v>
      </c>
      <c r="Q542" s="7" t="str">
        <f t="shared" si="35"/>
        <v>26-35</v>
      </c>
      <c r="R542" s="7" t="str">
        <f t="shared" si="36"/>
        <v>2</v>
      </c>
    </row>
    <row r="543" spans="1:18" x14ac:dyDescent="0.3">
      <c r="A543">
        <v>542</v>
      </c>
      <c r="B543" t="s">
        <v>8</v>
      </c>
      <c r="C543">
        <v>1523795.76</v>
      </c>
      <c r="D543" t="s">
        <v>9</v>
      </c>
      <c r="E543" t="s">
        <v>10</v>
      </c>
      <c r="F543" t="s">
        <v>11</v>
      </c>
      <c r="G543" t="s">
        <v>12</v>
      </c>
      <c r="H543" t="s">
        <v>12</v>
      </c>
      <c r="I543">
        <v>61</v>
      </c>
      <c r="J543">
        <f>(C543-$V$7)/$V$8</f>
        <v>1.0682436197542713</v>
      </c>
      <c r="K543" t="str">
        <f t="shared" si="33"/>
        <v>NO</v>
      </c>
      <c r="L543">
        <f>(I543-$V$16)/$V$17</f>
        <v>1.3475410882509038</v>
      </c>
      <c r="M543" t="str">
        <f t="shared" si="34"/>
        <v>NO</v>
      </c>
      <c r="N543">
        <f>IF(ISBLANK(C543),$V$7,C543)</f>
        <v>1523795.76</v>
      </c>
      <c r="O543">
        <f>IF(ISBLANK(I543),$V$16,I543)</f>
        <v>61</v>
      </c>
      <c r="P543" t="str">
        <f>IF(ISBLANK(D543),$U$42,D543)</f>
        <v>ASALARIADO</v>
      </c>
      <c r="Q543" s="7" t="str">
        <f t="shared" si="35"/>
        <v>56+</v>
      </c>
      <c r="R543" s="7" t="str">
        <f t="shared" si="36"/>
        <v>4</v>
      </c>
    </row>
    <row r="544" spans="1:18" x14ac:dyDescent="0.3">
      <c r="A544">
        <v>543</v>
      </c>
      <c r="B544" t="s">
        <v>8</v>
      </c>
      <c r="C544">
        <v>997036</v>
      </c>
      <c r="D544" t="s">
        <v>9</v>
      </c>
      <c r="E544" t="s">
        <v>10</v>
      </c>
      <c r="F544" t="s">
        <v>11</v>
      </c>
      <c r="G544" t="s">
        <v>12</v>
      </c>
      <c r="H544" t="s">
        <v>12</v>
      </c>
      <c r="I544">
        <v>63</v>
      </c>
      <c r="J544">
        <f>(C544-$V$7)/$V$8</f>
        <v>0.41866173969705944</v>
      </c>
      <c r="K544" t="str">
        <f t="shared" si="33"/>
        <v>NO</v>
      </c>
      <c r="L544">
        <f>(I544-$V$16)/$V$17</f>
        <v>1.4886917484051787</v>
      </c>
      <c r="M544" t="str">
        <f t="shared" si="34"/>
        <v>NO</v>
      </c>
      <c r="N544">
        <f>IF(ISBLANK(C544),$V$7,C544)</f>
        <v>997036</v>
      </c>
      <c r="O544">
        <f>IF(ISBLANK(I544),$V$16,I544)</f>
        <v>63</v>
      </c>
      <c r="P544" t="str">
        <f>IF(ISBLANK(D544),$U$42,D544)</f>
        <v>ASALARIADO</v>
      </c>
      <c r="Q544" s="7" t="str">
        <f t="shared" si="35"/>
        <v>56+</v>
      </c>
      <c r="R544" s="7" t="str">
        <f t="shared" si="36"/>
        <v>4</v>
      </c>
    </row>
    <row r="545" spans="1:18" x14ac:dyDescent="0.3">
      <c r="A545">
        <v>544</v>
      </c>
      <c r="B545" t="s">
        <v>8</v>
      </c>
      <c r="C545">
        <v>532934.25</v>
      </c>
      <c r="D545" t="s">
        <v>9</v>
      </c>
      <c r="E545" t="s">
        <v>15</v>
      </c>
      <c r="F545" t="s">
        <v>11</v>
      </c>
      <c r="G545" t="s">
        <v>12</v>
      </c>
      <c r="H545" t="s">
        <v>12</v>
      </c>
      <c r="I545">
        <v>36</v>
      </c>
      <c r="J545">
        <f>(C545-$V$7)/$V$8</f>
        <v>-0.15365245397415433</v>
      </c>
      <c r="K545" t="str">
        <f t="shared" si="33"/>
        <v>NO</v>
      </c>
      <c r="L545">
        <f>(I545-$V$16)/$V$17</f>
        <v>-0.41684216367753391</v>
      </c>
      <c r="M545" t="str">
        <f t="shared" si="34"/>
        <v>NO</v>
      </c>
      <c r="N545">
        <f>IF(ISBLANK(C545),$V$7,C545)</f>
        <v>532934.25</v>
      </c>
      <c r="O545">
        <f>IF(ISBLANK(I545),$V$16,I545)</f>
        <v>36</v>
      </c>
      <c r="P545" t="str">
        <f>IF(ISBLANK(D545),$U$42,D545)</f>
        <v>ASALARIADO</v>
      </c>
      <c r="Q545" s="7" t="str">
        <f t="shared" si="35"/>
        <v>36-45</v>
      </c>
      <c r="R545" s="7" t="str">
        <f t="shared" si="36"/>
        <v>3</v>
      </c>
    </row>
    <row r="546" spans="1:18" x14ac:dyDescent="0.3">
      <c r="A546">
        <v>545</v>
      </c>
      <c r="B546" t="s">
        <v>8</v>
      </c>
      <c r="C546">
        <v>877312.5</v>
      </c>
      <c r="D546" t="s">
        <v>9</v>
      </c>
      <c r="E546" t="s">
        <v>15</v>
      </c>
      <c r="F546" t="s">
        <v>11</v>
      </c>
      <c r="G546" t="s">
        <v>12</v>
      </c>
      <c r="H546" t="s">
        <v>12</v>
      </c>
      <c r="I546">
        <v>29</v>
      </c>
      <c r="J546">
        <f>(C546-$V$7)/$V$8</f>
        <v>0.27102286876844184</v>
      </c>
      <c r="K546" t="str">
        <f t="shared" si="33"/>
        <v>NO</v>
      </c>
      <c r="L546">
        <f>(I546-$V$16)/$V$17</f>
        <v>-0.91086947421749642</v>
      </c>
      <c r="M546" t="str">
        <f t="shared" si="34"/>
        <v>NO</v>
      </c>
      <c r="N546">
        <f>IF(ISBLANK(C546),$V$7,C546)</f>
        <v>877312.5</v>
      </c>
      <c r="O546">
        <f>IF(ISBLANK(I546),$V$16,I546)</f>
        <v>29</v>
      </c>
      <c r="P546" t="str">
        <f>IF(ISBLANK(D546),$U$42,D546)</f>
        <v>ASALARIADO</v>
      </c>
      <c r="Q546" s="7" t="str">
        <f t="shared" si="35"/>
        <v>26-35</v>
      </c>
      <c r="R546" s="7" t="str">
        <f t="shared" si="36"/>
        <v>4</v>
      </c>
    </row>
    <row r="547" spans="1:18" x14ac:dyDescent="0.3">
      <c r="A547">
        <v>546</v>
      </c>
      <c r="B547" t="s">
        <v>8</v>
      </c>
      <c r="C547">
        <v>1738706</v>
      </c>
      <c r="D547" t="s">
        <v>13</v>
      </c>
      <c r="E547" t="s">
        <v>10</v>
      </c>
      <c r="F547" t="s">
        <v>11</v>
      </c>
      <c r="G547" t="s">
        <v>12</v>
      </c>
      <c r="H547" t="s">
        <v>12</v>
      </c>
      <c r="I547">
        <v>50</v>
      </c>
      <c r="J547">
        <f>(C547-$V$7)/$V$8</f>
        <v>1.3332634795528759</v>
      </c>
      <c r="K547" t="str">
        <f t="shared" si="33"/>
        <v>NO</v>
      </c>
      <c r="L547">
        <f>(I547-$V$16)/$V$17</f>
        <v>0.57121245740239113</v>
      </c>
      <c r="M547" t="str">
        <f t="shared" si="34"/>
        <v>NO</v>
      </c>
      <c r="N547">
        <f>IF(ISBLANK(C547),$V$7,C547)</f>
        <v>1738706</v>
      </c>
      <c r="O547">
        <f>IF(ISBLANK(I547),$V$16,I547)</f>
        <v>50</v>
      </c>
      <c r="P547" t="str">
        <f>IF(ISBLANK(D547),$U$42,D547)</f>
        <v>PENSIONADOS EN SU PROPIO SISTEMA</v>
      </c>
      <c r="Q547" s="7" t="str">
        <f t="shared" si="35"/>
        <v>46-55</v>
      </c>
      <c r="R547" s="7" t="str">
        <f t="shared" si="36"/>
        <v>4</v>
      </c>
    </row>
    <row r="548" spans="1:18" x14ac:dyDescent="0.3">
      <c r="A548">
        <v>547</v>
      </c>
      <c r="B548" t="s">
        <v>8</v>
      </c>
      <c r="C548">
        <v>487592.14</v>
      </c>
      <c r="D548" t="s">
        <v>13</v>
      </c>
      <c r="E548" t="s">
        <v>10</v>
      </c>
      <c r="F548" t="s">
        <v>11</v>
      </c>
      <c r="G548" t="s">
        <v>12</v>
      </c>
      <c r="H548" t="s">
        <v>12</v>
      </c>
      <c r="I548">
        <v>69</v>
      </c>
      <c r="J548">
        <f>(C548-$V$7)/$V$8</f>
        <v>-0.20956677259932968</v>
      </c>
      <c r="K548" t="str">
        <f t="shared" si="33"/>
        <v>NO</v>
      </c>
      <c r="L548">
        <f>(I548-$V$16)/$V$17</f>
        <v>1.9121437288680037</v>
      </c>
      <c r="M548" t="str">
        <f t="shared" si="34"/>
        <v>NO</v>
      </c>
      <c r="N548">
        <f>IF(ISBLANK(C548),$V$7,C548)</f>
        <v>487592.14</v>
      </c>
      <c r="O548">
        <f>IF(ISBLANK(I548),$V$16,I548)</f>
        <v>69</v>
      </c>
      <c r="P548" t="str">
        <f>IF(ISBLANK(D548),$U$42,D548)</f>
        <v>PENSIONADOS EN SU PROPIO SISTEMA</v>
      </c>
      <c r="Q548" s="7" t="str">
        <f t="shared" si="35"/>
        <v>56+</v>
      </c>
      <c r="R548" s="7" t="str">
        <f t="shared" si="36"/>
        <v>3</v>
      </c>
    </row>
    <row r="549" spans="1:18" x14ac:dyDescent="0.3">
      <c r="A549">
        <v>548</v>
      </c>
      <c r="B549" t="s">
        <v>14</v>
      </c>
      <c r="C549">
        <v>772981.75</v>
      </c>
      <c r="D549" t="s">
        <v>9</v>
      </c>
      <c r="E549" t="s">
        <v>15</v>
      </c>
      <c r="F549" t="s">
        <v>11</v>
      </c>
      <c r="G549" t="s">
        <v>12</v>
      </c>
      <c r="H549" t="s">
        <v>12</v>
      </c>
      <c r="I549">
        <v>37</v>
      </c>
      <c r="J549">
        <f>(C549-$V$7)/$V$8</f>
        <v>0.14236580367148197</v>
      </c>
      <c r="K549" t="str">
        <f t="shared" si="33"/>
        <v>NO</v>
      </c>
      <c r="L549">
        <f>(I549-$V$16)/$V$17</f>
        <v>-0.3462668336003964</v>
      </c>
      <c r="M549" t="str">
        <f t="shared" si="34"/>
        <v>NO</v>
      </c>
      <c r="N549">
        <f>IF(ISBLANK(C549),$V$7,C549)</f>
        <v>772981.75</v>
      </c>
      <c r="O549">
        <f>IF(ISBLANK(I549),$V$16,I549)</f>
        <v>37</v>
      </c>
      <c r="P549" t="str">
        <f>IF(ISBLANK(D549),$U$42,D549)</f>
        <v>ASALARIADO</v>
      </c>
      <c r="Q549" s="7" t="str">
        <f t="shared" si="35"/>
        <v>36-45</v>
      </c>
      <c r="R549" s="7" t="str">
        <f t="shared" si="36"/>
        <v>4</v>
      </c>
    </row>
    <row r="550" spans="1:18" x14ac:dyDescent="0.3">
      <c r="A550">
        <v>549</v>
      </c>
      <c r="B550" t="s">
        <v>14</v>
      </c>
      <c r="C550">
        <v>297046</v>
      </c>
      <c r="D550" t="s">
        <v>16</v>
      </c>
      <c r="E550" t="s">
        <v>15</v>
      </c>
      <c r="F550" t="s">
        <v>11</v>
      </c>
      <c r="G550" t="s">
        <v>12</v>
      </c>
      <c r="H550" t="s">
        <v>12</v>
      </c>
      <c r="I550">
        <v>43</v>
      </c>
      <c r="J550">
        <f>(C550-$V$7)/$V$8</f>
        <v>-0.44454166866740574</v>
      </c>
      <c r="K550" t="str">
        <f t="shared" si="33"/>
        <v>NO</v>
      </c>
      <c r="L550">
        <f>(I550-$V$16)/$V$17</f>
        <v>7.7185146862428639E-2</v>
      </c>
      <c r="M550" t="str">
        <f t="shared" si="34"/>
        <v>NO</v>
      </c>
      <c r="N550">
        <f>IF(ISBLANK(C550),$V$7,C550)</f>
        <v>297046</v>
      </c>
      <c r="O550">
        <f>IF(ISBLANK(I550),$V$16,I550)</f>
        <v>43</v>
      </c>
      <c r="P550" t="str">
        <f>IF(ISBLANK(D550),$U$42,D550)</f>
        <v>ASEGURADO VOLUNTARIO</v>
      </c>
      <c r="Q550" s="7" t="str">
        <f t="shared" si="35"/>
        <v>36-45</v>
      </c>
      <c r="R550" s="7" t="str">
        <f t="shared" si="36"/>
        <v>1</v>
      </c>
    </row>
    <row r="551" spans="1:18" x14ac:dyDescent="0.3">
      <c r="A551">
        <v>550</v>
      </c>
      <c r="B551" t="s">
        <v>8</v>
      </c>
      <c r="C551">
        <v>1769790</v>
      </c>
      <c r="D551" t="s">
        <v>9</v>
      </c>
      <c r="E551" t="s">
        <v>15</v>
      </c>
      <c r="F551" t="s">
        <v>11</v>
      </c>
      <c r="G551" t="s">
        <v>12</v>
      </c>
      <c r="H551" t="s">
        <v>12</v>
      </c>
      <c r="I551">
        <v>25</v>
      </c>
      <c r="J551">
        <f>(C551-$V$7)/$V$8</f>
        <v>1.3715951910710418</v>
      </c>
      <c r="K551" t="str">
        <f t="shared" si="33"/>
        <v>NO</v>
      </c>
      <c r="L551">
        <f>(I551-$V$16)/$V$17</f>
        <v>-1.1931707945260464</v>
      </c>
      <c r="M551" t="str">
        <f t="shared" si="34"/>
        <v>NO</v>
      </c>
      <c r="N551">
        <f>IF(ISBLANK(C551),$V$7,C551)</f>
        <v>1769790</v>
      </c>
      <c r="O551">
        <f>IF(ISBLANK(I551),$V$16,I551)</f>
        <v>25</v>
      </c>
      <c r="P551" t="str">
        <f>IF(ISBLANK(D551),$U$42,D551)</f>
        <v>ASALARIADO</v>
      </c>
      <c r="Q551" s="7" t="str">
        <f t="shared" si="35"/>
        <v>18-25</v>
      </c>
      <c r="R551" s="7" t="str">
        <f t="shared" si="36"/>
        <v>4</v>
      </c>
    </row>
    <row r="552" spans="1:18" x14ac:dyDescent="0.3">
      <c r="A552">
        <v>551</v>
      </c>
      <c r="B552" t="s">
        <v>14</v>
      </c>
      <c r="C552">
        <v>561272.5</v>
      </c>
      <c r="D552" t="s">
        <v>9</v>
      </c>
      <c r="E552" t="s">
        <v>10</v>
      </c>
      <c r="F552" t="s">
        <v>11</v>
      </c>
      <c r="G552" t="s">
        <v>12</v>
      </c>
      <c r="H552" t="s">
        <v>12</v>
      </c>
      <c r="I552">
        <v>52</v>
      </c>
      <c r="J552">
        <f>(C552-$V$7)/$V$8</f>
        <v>-0.1187067061962085</v>
      </c>
      <c r="K552" t="str">
        <f t="shared" si="33"/>
        <v>NO</v>
      </c>
      <c r="L552">
        <f>(I552-$V$16)/$V$17</f>
        <v>0.71236311755666615</v>
      </c>
      <c r="M552" t="str">
        <f t="shared" si="34"/>
        <v>NO</v>
      </c>
      <c r="N552">
        <f>IF(ISBLANK(C552),$V$7,C552)</f>
        <v>561272.5</v>
      </c>
      <c r="O552">
        <f>IF(ISBLANK(I552),$V$16,I552)</f>
        <v>52</v>
      </c>
      <c r="P552" t="str">
        <f>IF(ISBLANK(D552),$U$42,D552)</f>
        <v>ASALARIADO</v>
      </c>
      <c r="Q552" s="7" t="str">
        <f t="shared" si="35"/>
        <v>46-55</v>
      </c>
      <c r="R552" s="7" t="str">
        <f t="shared" si="36"/>
        <v>3</v>
      </c>
    </row>
    <row r="553" spans="1:18" x14ac:dyDescent="0.3">
      <c r="A553">
        <v>552</v>
      </c>
      <c r="B553" t="s">
        <v>8</v>
      </c>
      <c r="C553">
        <v>1088603.02</v>
      </c>
      <c r="D553" t="s">
        <v>9</v>
      </c>
      <c r="E553" t="s">
        <v>15</v>
      </c>
      <c r="F553" t="s">
        <v>11</v>
      </c>
      <c r="G553" t="s">
        <v>12</v>
      </c>
      <c r="H553" t="s">
        <v>12</v>
      </c>
      <c r="I553">
        <v>38</v>
      </c>
      <c r="J553">
        <f>(C553-$V$7)/$V$8</f>
        <v>0.53157901531210705</v>
      </c>
      <c r="K553" t="str">
        <f t="shared" si="33"/>
        <v>NO</v>
      </c>
      <c r="L553">
        <f>(I553-$V$16)/$V$17</f>
        <v>-0.27569150352325889</v>
      </c>
      <c r="M553" t="str">
        <f t="shared" si="34"/>
        <v>NO</v>
      </c>
      <c r="N553">
        <f>IF(ISBLANK(C553),$V$7,C553)</f>
        <v>1088603.02</v>
      </c>
      <c r="O553">
        <f>IF(ISBLANK(I553),$V$16,I553)</f>
        <v>38</v>
      </c>
      <c r="P553" t="str">
        <f>IF(ISBLANK(D553),$U$42,D553)</f>
        <v>ASALARIADO</v>
      </c>
      <c r="Q553" s="7" t="str">
        <f t="shared" si="35"/>
        <v>36-45</v>
      </c>
      <c r="R553" s="7" t="str">
        <f t="shared" si="36"/>
        <v>4</v>
      </c>
    </row>
    <row r="554" spans="1:18" x14ac:dyDescent="0.3">
      <c r="A554">
        <v>553</v>
      </c>
      <c r="B554" t="s">
        <v>8</v>
      </c>
      <c r="C554">
        <v>1024300.76</v>
      </c>
      <c r="D554" t="s">
        <v>9</v>
      </c>
      <c r="E554" t="s">
        <v>15</v>
      </c>
      <c r="F554" t="s">
        <v>11</v>
      </c>
      <c r="G554" t="s">
        <v>12</v>
      </c>
      <c r="H554" t="s">
        <v>12</v>
      </c>
      <c r="I554">
        <v>38</v>
      </c>
      <c r="J554">
        <f>(C554-$V$7)/$V$8</f>
        <v>0.45228369681107417</v>
      </c>
      <c r="K554" t="str">
        <f t="shared" si="33"/>
        <v>NO</v>
      </c>
      <c r="L554">
        <f>(I554-$V$16)/$V$17</f>
        <v>-0.27569150352325889</v>
      </c>
      <c r="M554" t="str">
        <f t="shared" si="34"/>
        <v>NO</v>
      </c>
      <c r="N554">
        <f>IF(ISBLANK(C554),$V$7,C554)</f>
        <v>1024300.76</v>
      </c>
      <c r="O554">
        <f>IF(ISBLANK(I554),$V$16,I554)</f>
        <v>38</v>
      </c>
      <c r="P554" t="str">
        <f>IF(ISBLANK(D554),$U$42,D554)</f>
        <v>ASALARIADO</v>
      </c>
      <c r="Q554" s="7" t="str">
        <f t="shared" si="35"/>
        <v>36-45</v>
      </c>
      <c r="R554" s="7" t="str">
        <f t="shared" si="36"/>
        <v>4</v>
      </c>
    </row>
    <row r="555" spans="1:18" x14ac:dyDescent="0.3">
      <c r="A555">
        <v>554</v>
      </c>
      <c r="B555" t="s">
        <v>8</v>
      </c>
      <c r="C555">
        <v>278030</v>
      </c>
      <c r="D555" t="s">
        <v>18</v>
      </c>
      <c r="E555" t="s">
        <v>15</v>
      </c>
      <c r="F555" t="s">
        <v>11</v>
      </c>
      <c r="G555" t="s">
        <v>12</v>
      </c>
      <c r="H555" t="s">
        <v>12</v>
      </c>
      <c r="I555">
        <v>30</v>
      </c>
      <c r="J555">
        <f>(C555-$V$7)/$V$8</f>
        <v>-0.46799154082766331</v>
      </c>
      <c r="K555" t="str">
        <f t="shared" si="33"/>
        <v>NO</v>
      </c>
      <c r="L555">
        <f>(I555-$V$16)/$V$17</f>
        <v>-0.84029414414035897</v>
      </c>
      <c r="M555" t="str">
        <f t="shared" si="34"/>
        <v>NO</v>
      </c>
      <c r="N555">
        <f>IF(ISBLANK(C555),$V$7,C555)</f>
        <v>278030</v>
      </c>
      <c r="O555">
        <f>IF(ISBLANK(I555),$V$16,I555)</f>
        <v>30</v>
      </c>
      <c r="P555" t="str">
        <f>IF(ISBLANK(D555),$U$42,D555)</f>
        <v>CONVENIOS ESPECIALES DE TRABAJADORES INDEPENDIENTES</v>
      </c>
      <c r="Q555" s="7" t="str">
        <f t="shared" si="35"/>
        <v>26-35</v>
      </c>
      <c r="R555" s="7" t="str">
        <f t="shared" si="36"/>
        <v>1</v>
      </c>
    </row>
    <row r="556" spans="1:18" x14ac:dyDescent="0.3">
      <c r="A556">
        <v>555</v>
      </c>
      <c r="B556" t="s">
        <v>14</v>
      </c>
      <c r="C556">
        <v>426667</v>
      </c>
      <c r="D556" t="s">
        <v>9</v>
      </c>
      <c r="E556" t="s">
        <v>15</v>
      </c>
      <c r="F556" t="s">
        <v>11</v>
      </c>
      <c r="G556" t="s">
        <v>12</v>
      </c>
      <c r="H556" t="s">
        <v>12</v>
      </c>
      <c r="I556">
        <v>25</v>
      </c>
      <c r="J556">
        <f>(C556-$V$7)/$V$8</f>
        <v>-0.28469754375760659</v>
      </c>
      <c r="K556" t="str">
        <f t="shared" si="33"/>
        <v>NO</v>
      </c>
      <c r="L556">
        <f>(I556-$V$16)/$V$17</f>
        <v>-1.1931707945260464</v>
      </c>
      <c r="M556" t="str">
        <f t="shared" si="34"/>
        <v>NO</v>
      </c>
      <c r="N556">
        <f>IF(ISBLANK(C556),$V$7,C556)</f>
        <v>426667</v>
      </c>
      <c r="O556">
        <f>IF(ISBLANK(I556),$V$16,I556)</f>
        <v>25</v>
      </c>
      <c r="P556" t="str">
        <f>IF(ISBLANK(D556),$U$42,D556)</f>
        <v>ASALARIADO</v>
      </c>
      <c r="Q556" s="7" t="str">
        <f t="shared" si="35"/>
        <v>18-25</v>
      </c>
      <c r="R556" s="7" t="str">
        <f t="shared" si="36"/>
        <v>3</v>
      </c>
    </row>
    <row r="557" spans="1:18" x14ac:dyDescent="0.3">
      <c r="A557">
        <v>556</v>
      </c>
      <c r="B557" t="s">
        <v>8</v>
      </c>
      <c r="C557">
        <v>523027</v>
      </c>
      <c r="D557" t="s">
        <v>17</v>
      </c>
      <c r="E557" t="s">
        <v>15</v>
      </c>
      <c r="F557" t="s">
        <v>11</v>
      </c>
      <c r="G557" t="s">
        <v>12</v>
      </c>
      <c r="H557" t="s">
        <v>11</v>
      </c>
      <c r="I557">
        <v>33</v>
      </c>
      <c r="J557">
        <f>(C557-$V$7)/$V$8</f>
        <v>-0.16586973131742902</v>
      </c>
      <c r="K557" t="str">
        <f t="shared" si="33"/>
        <v>NO</v>
      </c>
      <c r="L557">
        <f>(I557-$V$16)/$V$17</f>
        <v>-0.62856815390894638</v>
      </c>
      <c r="M557" t="str">
        <f t="shared" si="34"/>
        <v>NO</v>
      </c>
      <c r="N557">
        <f>IF(ISBLANK(C557),$V$7,C557)</f>
        <v>523027</v>
      </c>
      <c r="O557">
        <f>IF(ISBLANK(I557),$V$16,I557)</f>
        <v>33</v>
      </c>
      <c r="P557" t="str">
        <f>IF(ISBLANK(D557),$U$42,D557)</f>
        <v>TRABAJADOR INDEPENDIENTE</v>
      </c>
      <c r="Q557" s="7" t="str">
        <f t="shared" si="35"/>
        <v>26-35</v>
      </c>
      <c r="R557" s="7" t="str">
        <f t="shared" si="36"/>
        <v>3</v>
      </c>
    </row>
    <row r="558" spans="1:18" x14ac:dyDescent="0.3">
      <c r="A558">
        <v>557</v>
      </c>
      <c r="B558" t="s">
        <v>8</v>
      </c>
      <c r="C558">
        <v>358433</v>
      </c>
      <c r="D558" t="s">
        <v>9</v>
      </c>
      <c r="E558" t="s">
        <v>15</v>
      </c>
      <c r="F558" t="s">
        <v>11</v>
      </c>
      <c r="G558" t="s">
        <v>12</v>
      </c>
      <c r="H558" t="s">
        <v>12</v>
      </c>
      <c r="I558">
        <v>42</v>
      </c>
      <c r="J558">
        <f>(C558-$V$7)/$V$8</f>
        <v>-0.36884134776386512</v>
      </c>
      <c r="K558" t="str">
        <f t="shared" si="33"/>
        <v>NO</v>
      </c>
      <c r="L558">
        <f>(I558-$V$16)/$V$17</f>
        <v>6.6098167852911317E-3</v>
      </c>
      <c r="M558" t="str">
        <f t="shared" si="34"/>
        <v>NO</v>
      </c>
      <c r="N558">
        <f>IF(ISBLANK(C558),$V$7,C558)</f>
        <v>358433</v>
      </c>
      <c r="O558">
        <f>IF(ISBLANK(I558),$V$16,I558)</f>
        <v>42</v>
      </c>
      <c r="P558" t="str">
        <f>IF(ISBLANK(D558),$U$42,D558)</f>
        <v>ASALARIADO</v>
      </c>
      <c r="Q558" s="7" t="str">
        <f t="shared" si="35"/>
        <v>36-45</v>
      </c>
      <c r="R558" s="7" t="str">
        <f t="shared" si="36"/>
        <v>2</v>
      </c>
    </row>
    <row r="559" spans="1:18" x14ac:dyDescent="0.3">
      <c r="A559">
        <v>558</v>
      </c>
      <c r="B559" t="s">
        <v>14</v>
      </c>
      <c r="C559">
        <v>290307.3</v>
      </c>
      <c r="D559" t="s">
        <v>9</v>
      </c>
      <c r="E559" t="s">
        <v>10</v>
      </c>
      <c r="F559" t="s">
        <v>11</v>
      </c>
      <c r="G559" t="s">
        <v>12</v>
      </c>
      <c r="H559" t="s">
        <v>12</v>
      </c>
      <c r="I559">
        <v>25</v>
      </c>
      <c r="J559">
        <f>(C559-$V$7)/$V$8</f>
        <v>-0.45285159996348945</v>
      </c>
      <c r="K559" t="str">
        <f t="shared" si="33"/>
        <v>NO</v>
      </c>
      <c r="L559">
        <f>(I559-$V$16)/$V$17</f>
        <v>-1.1931707945260464</v>
      </c>
      <c r="M559" t="str">
        <f t="shared" si="34"/>
        <v>NO</v>
      </c>
      <c r="N559">
        <f>IF(ISBLANK(C559),$V$7,C559)</f>
        <v>290307.3</v>
      </c>
      <c r="O559">
        <f>IF(ISBLANK(I559),$V$16,I559)</f>
        <v>25</v>
      </c>
      <c r="P559" t="str">
        <f>IF(ISBLANK(D559),$U$42,D559)</f>
        <v>ASALARIADO</v>
      </c>
      <c r="Q559" s="7" t="str">
        <f t="shared" si="35"/>
        <v>18-25</v>
      </c>
      <c r="R559" s="7" t="str">
        <f t="shared" si="36"/>
        <v>1</v>
      </c>
    </row>
    <row r="560" spans="1:18" x14ac:dyDescent="0.3">
      <c r="A560">
        <v>559</v>
      </c>
      <c r="B560" t="s">
        <v>8</v>
      </c>
      <c r="C560">
        <v>475208</v>
      </c>
      <c r="D560" t="s">
        <v>9</v>
      </c>
      <c r="E560" t="s">
        <v>10</v>
      </c>
      <c r="F560" t="s">
        <v>11</v>
      </c>
      <c r="G560" t="s">
        <v>12</v>
      </c>
      <c r="H560" t="s">
        <v>12</v>
      </c>
      <c r="I560">
        <v>41</v>
      </c>
      <c r="J560">
        <f>(C560-$V$7)/$V$8</f>
        <v>-0.22483846484873712</v>
      </c>
      <c r="K560" t="str">
        <f t="shared" si="33"/>
        <v>NO</v>
      </c>
      <c r="L560">
        <f>(I560-$V$16)/$V$17</f>
        <v>-6.3965513291846368E-2</v>
      </c>
      <c r="M560" t="str">
        <f t="shared" si="34"/>
        <v>NO</v>
      </c>
      <c r="N560">
        <f>IF(ISBLANK(C560),$V$7,C560)</f>
        <v>475208</v>
      </c>
      <c r="O560">
        <f>IF(ISBLANK(I560),$V$16,I560)</f>
        <v>41</v>
      </c>
      <c r="P560" t="str">
        <f>IF(ISBLANK(D560),$U$42,D560)</f>
        <v>ASALARIADO</v>
      </c>
      <c r="Q560" s="7" t="str">
        <f t="shared" si="35"/>
        <v>36-45</v>
      </c>
      <c r="R560" s="7" t="str">
        <f t="shared" si="36"/>
        <v>3</v>
      </c>
    </row>
    <row r="561" spans="1:18" x14ac:dyDescent="0.3">
      <c r="A561">
        <v>560</v>
      </c>
      <c r="B561" t="s">
        <v>8</v>
      </c>
      <c r="C561">
        <v>385702</v>
      </c>
      <c r="D561" t="s">
        <v>16</v>
      </c>
      <c r="E561" t="s">
        <v>15</v>
      </c>
      <c r="F561" t="s">
        <v>11</v>
      </c>
      <c r="G561" t="s">
        <v>12</v>
      </c>
      <c r="H561" t="s">
        <v>12</v>
      </c>
      <c r="I561">
        <v>32</v>
      </c>
      <c r="J561">
        <f>(C561-$V$7)/$V$8</f>
        <v>-0.33521416202879661</v>
      </c>
      <c r="K561" t="str">
        <f t="shared" si="33"/>
        <v>NO</v>
      </c>
      <c r="L561">
        <f>(I561-$V$16)/$V$17</f>
        <v>-0.69914348398608395</v>
      </c>
      <c r="M561" t="str">
        <f t="shared" si="34"/>
        <v>NO</v>
      </c>
      <c r="N561">
        <f>IF(ISBLANK(C561),$V$7,C561)</f>
        <v>385702</v>
      </c>
      <c r="O561">
        <f>IF(ISBLANK(I561),$V$16,I561)</f>
        <v>32</v>
      </c>
      <c r="P561" t="str">
        <f>IF(ISBLANK(D561),$U$42,D561)</f>
        <v>ASEGURADO VOLUNTARIO</v>
      </c>
      <c r="Q561" s="7" t="str">
        <f t="shared" si="35"/>
        <v>26-35</v>
      </c>
      <c r="R561" s="7" t="str">
        <f t="shared" si="36"/>
        <v>2</v>
      </c>
    </row>
    <row r="562" spans="1:18" x14ac:dyDescent="0.3">
      <c r="A562">
        <v>561</v>
      </c>
      <c r="B562" t="s">
        <v>8</v>
      </c>
      <c r="C562">
        <v>297046</v>
      </c>
      <c r="D562" t="s">
        <v>17</v>
      </c>
      <c r="E562" t="s">
        <v>15</v>
      </c>
      <c r="F562" t="s">
        <v>11</v>
      </c>
      <c r="G562" t="s">
        <v>12</v>
      </c>
      <c r="H562" t="s">
        <v>12</v>
      </c>
      <c r="I562">
        <v>61</v>
      </c>
      <c r="J562">
        <f>(C562-$V$7)/$V$8</f>
        <v>-0.44454166866740574</v>
      </c>
      <c r="K562" t="str">
        <f t="shared" si="33"/>
        <v>NO</v>
      </c>
      <c r="L562">
        <f>(I562-$V$16)/$V$17</f>
        <v>1.3475410882509038</v>
      </c>
      <c r="M562" t="str">
        <f t="shared" si="34"/>
        <v>NO</v>
      </c>
      <c r="N562">
        <f>IF(ISBLANK(C562),$V$7,C562)</f>
        <v>297046</v>
      </c>
      <c r="O562">
        <f>IF(ISBLANK(I562),$V$16,I562)</f>
        <v>61</v>
      </c>
      <c r="P562" t="str">
        <f>IF(ISBLANK(D562),$U$42,D562)</f>
        <v>TRABAJADOR INDEPENDIENTE</v>
      </c>
      <c r="Q562" s="7" t="str">
        <f t="shared" si="35"/>
        <v>56+</v>
      </c>
      <c r="R562" s="7" t="str">
        <f t="shared" si="36"/>
        <v>1</v>
      </c>
    </row>
    <row r="563" spans="1:18" x14ac:dyDescent="0.3">
      <c r="A563">
        <v>562</v>
      </c>
      <c r="B563" t="s">
        <v>14</v>
      </c>
      <c r="C563">
        <v>344000</v>
      </c>
      <c r="D563" t="s">
        <v>9</v>
      </c>
      <c r="E563" t="s">
        <v>15</v>
      </c>
      <c r="F563" t="s">
        <v>11</v>
      </c>
      <c r="G563" t="s">
        <v>12</v>
      </c>
      <c r="H563" t="s">
        <v>12</v>
      </c>
      <c r="I563">
        <v>26</v>
      </c>
      <c r="J563">
        <f>(C563-$V$7)/$V$8</f>
        <v>-0.38663962315769118</v>
      </c>
      <c r="K563" t="str">
        <f t="shared" si="33"/>
        <v>NO</v>
      </c>
      <c r="L563">
        <f>(I563-$V$16)/$V$17</f>
        <v>-1.1225954644489089</v>
      </c>
      <c r="M563" t="str">
        <f t="shared" si="34"/>
        <v>NO</v>
      </c>
      <c r="N563">
        <f>IF(ISBLANK(C563),$V$7,C563)</f>
        <v>344000</v>
      </c>
      <c r="O563">
        <f>IF(ISBLANK(I563),$V$16,I563)</f>
        <v>26</v>
      </c>
      <c r="P563" t="str">
        <f>IF(ISBLANK(D563),$U$42,D563)</f>
        <v>ASALARIADO</v>
      </c>
      <c r="Q563" s="7" t="str">
        <f t="shared" si="35"/>
        <v>26-35</v>
      </c>
      <c r="R563" s="7" t="str">
        <f t="shared" si="36"/>
        <v>2</v>
      </c>
    </row>
    <row r="564" spans="1:18" x14ac:dyDescent="0.3">
      <c r="A564">
        <v>563</v>
      </c>
      <c r="B564" t="s">
        <v>14</v>
      </c>
      <c r="C564">
        <v>1302556.5</v>
      </c>
      <c r="D564" t="s">
        <v>9</v>
      </c>
      <c r="E564" t="s">
        <v>10</v>
      </c>
      <c r="F564" t="s">
        <v>11</v>
      </c>
      <c r="G564" t="s">
        <v>12</v>
      </c>
      <c r="H564" t="s">
        <v>12</v>
      </c>
      <c r="I564">
        <v>41</v>
      </c>
      <c r="J564">
        <f>(C564-$V$7)/$V$8</f>
        <v>0.79541903183725515</v>
      </c>
      <c r="K564" t="str">
        <f t="shared" si="33"/>
        <v>NO</v>
      </c>
      <c r="L564">
        <f>(I564-$V$16)/$V$17</f>
        <v>-6.3965513291846368E-2</v>
      </c>
      <c r="M564" t="str">
        <f t="shared" si="34"/>
        <v>NO</v>
      </c>
      <c r="N564">
        <f>IF(ISBLANK(C564),$V$7,C564)</f>
        <v>1302556.5</v>
      </c>
      <c r="O564">
        <f>IF(ISBLANK(I564),$V$16,I564)</f>
        <v>41</v>
      </c>
      <c r="P564" t="str">
        <f>IF(ISBLANK(D564),$U$42,D564)</f>
        <v>ASALARIADO</v>
      </c>
      <c r="Q564" s="7" t="str">
        <f t="shared" si="35"/>
        <v>36-45</v>
      </c>
      <c r="R564" s="7" t="str">
        <f t="shared" si="36"/>
        <v>4</v>
      </c>
    </row>
    <row r="565" spans="1:18" x14ac:dyDescent="0.3">
      <c r="A565">
        <v>564</v>
      </c>
      <c r="B565" t="s">
        <v>14</v>
      </c>
      <c r="C565">
        <v>939461.54</v>
      </c>
      <c r="D565" t="s">
        <v>9</v>
      </c>
      <c r="E565" t="s">
        <v>15</v>
      </c>
      <c r="F565" t="s">
        <v>11</v>
      </c>
      <c r="G565" t="s">
        <v>12</v>
      </c>
      <c r="H565" t="s">
        <v>12</v>
      </c>
      <c r="I565">
        <v>25</v>
      </c>
      <c r="J565">
        <f>(C565-$V$7)/$V$8</f>
        <v>0.34766291098987284</v>
      </c>
      <c r="K565" t="str">
        <f t="shared" si="33"/>
        <v>NO</v>
      </c>
      <c r="L565">
        <f>(I565-$V$16)/$V$17</f>
        <v>-1.1931707945260464</v>
      </c>
      <c r="M565" t="str">
        <f t="shared" si="34"/>
        <v>NO</v>
      </c>
      <c r="N565">
        <f>IF(ISBLANK(C565),$V$7,C565)</f>
        <v>939461.54</v>
      </c>
      <c r="O565">
        <f>IF(ISBLANK(I565),$V$16,I565)</f>
        <v>25</v>
      </c>
      <c r="P565" t="str">
        <f>IF(ISBLANK(D565),$U$42,D565)</f>
        <v>ASALARIADO</v>
      </c>
      <c r="Q565" s="7" t="str">
        <f t="shared" si="35"/>
        <v>18-25</v>
      </c>
      <c r="R565" s="7" t="str">
        <f t="shared" si="36"/>
        <v>4</v>
      </c>
    </row>
    <row r="566" spans="1:18" x14ac:dyDescent="0.3">
      <c r="A566">
        <v>565</v>
      </c>
      <c r="B566" t="s">
        <v>8</v>
      </c>
      <c r="C566">
        <v>402139.4</v>
      </c>
      <c r="D566" t="s">
        <v>9</v>
      </c>
      <c r="E566" t="s">
        <v>15</v>
      </c>
      <c r="F566" t="s">
        <v>11</v>
      </c>
      <c r="G566" t="s">
        <v>12</v>
      </c>
      <c r="H566" t="s">
        <v>12</v>
      </c>
      <c r="I566">
        <v>39</v>
      </c>
      <c r="J566">
        <f>(C566-$V$7)/$V$8</f>
        <v>-0.31494413002169641</v>
      </c>
      <c r="K566" t="str">
        <f t="shared" si="33"/>
        <v>NO</v>
      </c>
      <c r="L566">
        <f>(I566-$V$16)/$V$17</f>
        <v>-0.20511617344612137</v>
      </c>
      <c r="M566" t="str">
        <f t="shared" si="34"/>
        <v>NO</v>
      </c>
      <c r="N566">
        <f>IF(ISBLANK(C566),$V$7,C566)</f>
        <v>402139.4</v>
      </c>
      <c r="O566">
        <f>IF(ISBLANK(I566),$V$16,I566)</f>
        <v>39</v>
      </c>
      <c r="P566" t="str">
        <f>IF(ISBLANK(D566),$U$42,D566)</f>
        <v>ASALARIADO</v>
      </c>
      <c r="Q566" s="7" t="str">
        <f t="shared" si="35"/>
        <v>36-45</v>
      </c>
      <c r="R566" s="7" t="str">
        <f t="shared" si="36"/>
        <v>2</v>
      </c>
    </row>
    <row r="567" spans="1:18" x14ac:dyDescent="0.3">
      <c r="A567">
        <v>566</v>
      </c>
      <c r="B567" t="s">
        <v>8</v>
      </c>
      <c r="C567">
        <v>387763</v>
      </c>
      <c r="D567" t="s">
        <v>17</v>
      </c>
      <c r="E567" t="s">
        <v>15</v>
      </c>
      <c r="F567" t="s">
        <v>11</v>
      </c>
      <c r="G567" t="s">
        <v>12</v>
      </c>
      <c r="H567" t="s">
        <v>12</v>
      </c>
      <c r="I567">
        <v>53</v>
      </c>
      <c r="J567">
        <f>(C567-$V$7)/$V$8</f>
        <v>-0.33267260825711537</v>
      </c>
      <c r="K567" t="str">
        <f t="shared" si="33"/>
        <v>NO</v>
      </c>
      <c r="L567">
        <f>(I567-$V$16)/$V$17</f>
        <v>0.78293844763380371</v>
      </c>
      <c r="M567" t="str">
        <f t="shared" si="34"/>
        <v>NO</v>
      </c>
      <c r="N567">
        <f>IF(ISBLANK(C567),$V$7,C567)</f>
        <v>387763</v>
      </c>
      <c r="O567">
        <f>IF(ISBLANK(I567),$V$16,I567)</f>
        <v>53</v>
      </c>
      <c r="P567" t="str">
        <f>IF(ISBLANK(D567),$U$42,D567)</f>
        <v>TRABAJADOR INDEPENDIENTE</v>
      </c>
      <c r="Q567" s="7" t="str">
        <f t="shared" si="35"/>
        <v>46-55</v>
      </c>
      <c r="R567" s="7" t="str">
        <f t="shared" si="36"/>
        <v>2</v>
      </c>
    </row>
    <row r="568" spans="1:18" x14ac:dyDescent="0.3">
      <c r="A568">
        <v>567</v>
      </c>
      <c r="B568" t="s">
        <v>8</v>
      </c>
      <c r="C568">
        <v>370000</v>
      </c>
      <c r="D568" t="s">
        <v>9</v>
      </c>
      <c r="E568" t="s">
        <v>15</v>
      </c>
      <c r="F568" t="s">
        <v>11</v>
      </c>
      <c r="G568" t="s">
        <v>11</v>
      </c>
      <c r="H568" t="s">
        <v>12</v>
      </c>
      <c r="I568">
        <v>45</v>
      </c>
      <c r="J568">
        <f>(C568-$V$7)/$V$8</f>
        <v>-0.35457732424274085</v>
      </c>
      <c r="K568" t="str">
        <f t="shared" si="33"/>
        <v>NO</v>
      </c>
      <c r="L568">
        <f>(I568-$V$16)/$V$17</f>
        <v>0.21833580701670366</v>
      </c>
      <c r="M568" t="str">
        <f t="shared" si="34"/>
        <v>NO</v>
      </c>
      <c r="N568">
        <f>IF(ISBLANK(C568),$V$7,C568)</f>
        <v>370000</v>
      </c>
      <c r="O568">
        <f>IF(ISBLANK(I568),$V$16,I568)</f>
        <v>45</v>
      </c>
      <c r="P568" t="str">
        <f>IF(ISBLANK(D568),$U$42,D568)</f>
        <v>ASALARIADO</v>
      </c>
      <c r="Q568" s="7" t="str">
        <f t="shared" si="35"/>
        <v>36-45</v>
      </c>
      <c r="R568" s="7" t="str">
        <f t="shared" si="36"/>
        <v>2</v>
      </c>
    </row>
    <row r="569" spans="1:18" x14ac:dyDescent="0.3">
      <c r="A569">
        <v>568</v>
      </c>
      <c r="B569" t="s">
        <v>14</v>
      </c>
      <c r="C569">
        <v>444333.33</v>
      </c>
      <c r="D569" t="s">
        <v>9</v>
      </c>
      <c r="E569" t="s">
        <v>15</v>
      </c>
      <c r="F569" t="s">
        <v>11</v>
      </c>
      <c r="G569" t="s">
        <v>12</v>
      </c>
      <c r="H569" t="s">
        <v>12</v>
      </c>
      <c r="I569">
        <v>23</v>
      </c>
      <c r="J569">
        <f>(C569-$V$7)/$V$8</f>
        <v>-0.26291203786567752</v>
      </c>
      <c r="K569" t="str">
        <f t="shared" si="33"/>
        <v>NO</v>
      </c>
      <c r="L569">
        <f>(I569-$V$16)/$V$17</f>
        <v>-1.3343214546803215</v>
      </c>
      <c r="M569" t="str">
        <f t="shared" si="34"/>
        <v>NO</v>
      </c>
      <c r="N569">
        <f>IF(ISBLANK(C569),$V$7,C569)</f>
        <v>444333.33</v>
      </c>
      <c r="O569">
        <f>IF(ISBLANK(I569),$V$16,I569)</f>
        <v>23</v>
      </c>
      <c r="P569" t="str">
        <f>IF(ISBLANK(D569),$U$42,D569)</f>
        <v>ASALARIADO</v>
      </c>
      <c r="Q569" s="7" t="str">
        <f t="shared" si="35"/>
        <v>18-25</v>
      </c>
      <c r="R569" s="7" t="str">
        <f t="shared" si="36"/>
        <v>3</v>
      </c>
    </row>
    <row r="570" spans="1:18" x14ac:dyDescent="0.3">
      <c r="A570">
        <v>569</v>
      </c>
      <c r="B570" t="s">
        <v>8</v>
      </c>
      <c r="C570">
        <v>179344</v>
      </c>
      <c r="D570" t="s">
        <v>9</v>
      </c>
      <c r="E570" t="s">
        <v>15</v>
      </c>
      <c r="F570" t="s">
        <v>11</v>
      </c>
      <c r="G570" t="s">
        <v>12</v>
      </c>
      <c r="H570" t="s">
        <v>12</v>
      </c>
      <c r="I570">
        <v>29</v>
      </c>
      <c r="J570">
        <f>(C570-$V$7)/$V$8</f>
        <v>-0.58968769585538605</v>
      </c>
      <c r="K570" t="str">
        <f t="shared" si="33"/>
        <v>NO</v>
      </c>
      <c r="L570">
        <f>(I570-$V$16)/$V$17</f>
        <v>-0.91086947421749642</v>
      </c>
      <c r="M570" t="str">
        <f t="shared" si="34"/>
        <v>NO</v>
      </c>
      <c r="N570">
        <f>IF(ISBLANK(C570),$V$7,C570)</f>
        <v>179344</v>
      </c>
      <c r="O570">
        <f>IF(ISBLANK(I570),$V$16,I570)</f>
        <v>29</v>
      </c>
      <c r="P570" t="str">
        <f>IF(ISBLANK(D570),$U$42,D570)</f>
        <v>ASALARIADO</v>
      </c>
      <c r="Q570" s="7" t="str">
        <f t="shared" si="35"/>
        <v>26-35</v>
      </c>
      <c r="R570" s="7" t="str">
        <f t="shared" si="36"/>
        <v>1</v>
      </c>
    </row>
    <row r="571" spans="1:18" x14ac:dyDescent="0.3">
      <c r="A571">
        <v>570</v>
      </c>
      <c r="B571" t="s">
        <v>14</v>
      </c>
      <c r="C571">
        <v>289448</v>
      </c>
      <c r="D571" t="s">
        <v>17</v>
      </c>
      <c r="E571" t="s">
        <v>15</v>
      </c>
      <c r="F571" t="s">
        <v>11</v>
      </c>
      <c r="G571" t="s">
        <v>12</v>
      </c>
      <c r="H571" t="s">
        <v>12</v>
      </c>
      <c r="I571">
        <v>52</v>
      </c>
      <c r="J571">
        <f>(C571-$V$7)/$V$8</f>
        <v>-0.45391125894262857</v>
      </c>
      <c r="K571" t="str">
        <f t="shared" si="33"/>
        <v>NO</v>
      </c>
      <c r="L571">
        <f>(I571-$V$16)/$V$17</f>
        <v>0.71236311755666615</v>
      </c>
      <c r="M571" t="str">
        <f t="shared" si="34"/>
        <v>NO</v>
      </c>
      <c r="N571">
        <f>IF(ISBLANK(C571),$V$7,C571)</f>
        <v>289448</v>
      </c>
      <c r="O571">
        <f>IF(ISBLANK(I571),$V$16,I571)</f>
        <v>52</v>
      </c>
      <c r="P571" t="str">
        <f>IF(ISBLANK(D571),$U$42,D571)</f>
        <v>TRABAJADOR INDEPENDIENTE</v>
      </c>
      <c r="Q571" s="7" t="str">
        <f t="shared" si="35"/>
        <v>46-55</v>
      </c>
      <c r="R571" s="7" t="str">
        <f t="shared" si="36"/>
        <v>1</v>
      </c>
    </row>
    <row r="572" spans="1:18" x14ac:dyDescent="0.3">
      <c r="A572">
        <v>571</v>
      </c>
      <c r="B572" t="s">
        <v>8</v>
      </c>
      <c r="C572">
        <v>588210</v>
      </c>
      <c r="D572" t="s">
        <v>9</v>
      </c>
      <c r="E572" t="s">
        <v>10</v>
      </c>
      <c r="F572" t="s">
        <v>11</v>
      </c>
      <c r="G572" t="s">
        <v>12</v>
      </c>
      <c r="H572" t="s">
        <v>11</v>
      </c>
      <c r="I572">
        <v>35</v>
      </c>
      <c r="J572">
        <f>(C572-$V$7)/$V$8</f>
        <v>-8.5488314772305618E-2</v>
      </c>
      <c r="K572" t="str">
        <f t="shared" si="33"/>
        <v>NO</v>
      </c>
      <c r="L572">
        <f>(I572-$V$16)/$V$17</f>
        <v>-0.48741749375467142</v>
      </c>
      <c r="M572" t="str">
        <f t="shared" si="34"/>
        <v>NO</v>
      </c>
      <c r="N572">
        <f>IF(ISBLANK(C572),$V$7,C572)</f>
        <v>588210</v>
      </c>
      <c r="O572">
        <f>IF(ISBLANK(I572),$V$16,I572)</f>
        <v>35</v>
      </c>
      <c r="P572" t="str">
        <f>IF(ISBLANK(D572),$U$42,D572)</f>
        <v>ASALARIADO</v>
      </c>
      <c r="Q572" s="7" t="str">
        <f t="shared" si="35"/>
        <v>26-35</v>
      </c>
      <c r="R572" s="7" t="str">
        <f t="shared" si="36"/>
        <v>3</v>
      </c>
    </row>
    <row r="573" spans="1:18" x14ac:dyDescent="0.3">
      <c r="A573">
        <v>572</v>
      </c>
      <c r="B573" t="s">
        <v>8</v>
      </c>
      <c r="C573">
        <v>336000</v>
      </c>
      <c r="D573" t="s">
        <v>9</v>
      </c>
      <c r="E573" t="s">
        <v>15</v>
      </c>
      <c r="F573" t="s">
        <v>11</v>
      </c>
      <c r="G573" t="s">
        <v>12</v>
      </c>
      <c r="H573" t="s">
        <v>12</v>
      </c>
      <c r="I573">
        <v>53</v>
      </c>
      <c r="J573">
        <f>(C573-$V$7)/$V$8</f>
        <v>-0.39650494590075286</v>
      </c>
      <c r="K573" t="str">
        <f t="shared" si="33"/>
        <v>NO</v>
      </c>
      <c r="L573">
        <f>(I573-$V$16)/$V$17</f>
        <v>0.78293844763380371</v>
      </c>
      <c r="M573" t="str">
        <f t="shared" si="34"/>
        <v>NO</v>
      </c>
      <c r="N573">
        <f>IF(ISBLANK(C573),$V$7,C573)</f>
        <v>336000</v>
      </c>
      <c r="O573">
        <f>IF(ISBLANK(I573),$V$16,I573)</f>
        <v>53</v>
      </c>
      <c r="P573" t="str">
        <f>IF(ISBLANK(D573),$U$42,D573)</f>
        <v>ASALARIADO</v>
      </c>
      <c r="Q573" s="7" t="str">
        <f t="shared" si="35"/>
        <v>46-55</v>
      </c>
      <c r="R573" s="7" t="str">
        <f t="shared" si="36"/>
        <v>2</v>
      </c>
    </row>
    <row r="574" spans="1:18" x14ac:dyDescent="0.3">
      <c r="A574">
        <v>573</v>
      </c>
      <c r="B574" t="s">
        <v>8</v>
      </c>
      <c r="C574">
        <v>452192.8</v>
      </c>
      <c r="D574" t="s">
        <v>9</v>
      </c>
      <c r="E574" t="s">
        <v>15</v>
      </c>
      <c r="F574" t="s">
        <v>11</v>
      </c>
      <c r="G574" t="s">
        <v>12</v>
      </c>
      <c r="H574" t="s">
        <v>12</v>
      </c>
      <c r="I574">
        <v>49</v>
      </c>
      <c r="J574">
        <f>(C574-$V$7)/$V$8</f>
        <v>-0.25322001184825121</v>
      </c>
      <c r="K574" t="str">
        <f t="shared" si="33"/>
        <v>NO</v>
      </c>
      <c r="L574">
        <f>(I574-$V$16)/$V$17</f>
        <v>0.50063712732525367</v>
      </c>
      <c r="M574" t="str">
        <f t="shared" si="34"/>
        <v>NO</v>
      </c>
      <c r="N574">
        <f>IF(ISBLANK(C574),$V$7,C574)</f>
        <v>452192.8</v>
      </c>
      <c r="O574">
        <f>IF(ISBLANK(I574),$V$16,I574)</f>
        <v>49</v>
      </c>
      <c r="P574" t="str">
        <f>IF(ISBLANK(D574),$U$42,D574)</f>
        <v>ASALARIADO</v>
      </c>
      <c r="Q574" s="7" t="str">
        <f t="shared" si="35"/>
        <v>46-55</v>
      </c>
      <c r="R574" s="7" t="str">
        <f t="shared" si="36"/>
        <v>3</v>
      </c>
    </row>
    <row r="575" spans="1:18" x14ac:dyDescent="0.3">
      <c r="A575">
        <v>574</v>
      </c>
      <c r="B575" t="s">
        <v>8</v>
      </c>
      <c r="C575">
        <v>360000</v>
      </c>
      <c r="D575" t="s">
        <v>9</v>
      </c>
      <c r="E575" t="s">
        <v>15</v>
      </c>
      <c r="F575" t="s">
        <v>11</v>
      </c>
      <c r="G575" t="s">
        <v>12</v>
      </c>
      <c r="H575" t="s">
        <v>12</v>
      </c>
      <c r="I575">
        <v>36</v>
      </c>
      <c r="J575">
        <f>(C575-$V$7)/$V$8</f>
        <v>-0.36690897767156788</v>
      </c>
      <c r="K575" t="str">
        <f t="shared" si="33"/>
        <v>NO</v>
      </c>
      <c r="L575">
        <f>(I575-$V$16)/$V$17</f>
        <v>-0.41684216367753391</v>
      </c>
      <c r="M575" t="str">
        <f t="shared" si="34"/>
        <v>NO</v>
      </c>
      <c r="N575">
        <f>IF(ISBLANK(C575),$V$7,C575)</f>
        <v>360000</v>
      </c>
      <c r="O575">
        <f>IF(ISBLANK(I575),$V$16,I575)</f>
        <v>36</v>
      </c>
      <c r="P575" t="str">
        <f>IF(ISBLANK(D575),$U$42,D575)</f>
        <v>ASALARIADO</v>
      </c>
      <c r="Q575" s="7" t="str">
        <f t="shared" si="35"/>
        <v>36-45</v>
      </c>
      <c r="R575" s="7" t="str">
        <f t="shared" si="36"/>
        <v>2</v>
      </c>
    </row>
    <row r="576" spans="1:18" x14ac:dyDescent="0.3">
      <c r="A576">
        <v>575</v>
      </c>
      <c r="B576" t="s">
        <v>14</v>
      </c>
      <c r="C576">
        <v>3033354.29</v>
      </c>
      <c r="D576" t="s">
        <v>9</v>
      </c>
      <c r="E576" t="s">
        <v>10</v>
      </c>
      <c r="F576" t="s">
        <v>11</v>
      </c>
      <c r="G576" t="s">
        <v>12</v>
      </c>
      <c r="H576" t="s">
        <v>12</v>
      </c>
      <c r="I576">
        <v>27</v>
      </c>
      <c r="J576">
        <f>(C576-$V$7)/$V$8</f>
        <v>2.9297788820032347</v>
      </c>
      <c r="K576" t="str">
        <f t="shared" si="33"/>
        <v>ATIPICO</v>
      </c>
      <c r="L576">
        <f>(I576-$V$16)/$V$17</f>
        <v>-1.0520201343717714</v>
      </c>
      <c r="M576" t="str">
        <f t="shared" si="34"/>
        <v>NO</v>
      </c>
      <c r="N576">
        <f>IF(ISBLANK(C576),$V$7,C576)</f>
        <v>3033354.29</v>
      </c>
      <c r="O576">
        <f>IF(ISBLANK(I576),$V$16,I576)</f>
        <v>27</v>
      </c>
      <c r="P576" t="str">
        <f>IF(ISBLANK(D576),$U$42,D576)</f>
        <v>ASALARIADO</v>
      </c>
      <c r="Q576" s="7" t="str">
        <f t="shared" si="35"/>
        <v>26-35</v>
      </c>
      <c r="R576" s="7" t="str">
        <f t="shared" si="36"/>
        <v>4</v>
      </c>
    </row>
    <row r="577" spans="1:18" x14ac:dyDescent="0.3">
      <c r="A577">
        <v>576</v>
      </c>
      <c r="B577" t="s">
        <v>14</v>
      </c>
      <c r="C577">
        <v>1176797.18</v>
      </c>
      <c r="D577" t="s">
        <v>9</v>
      </c>
      <c r="E577" t="s">
        <v>15</v>
      </c>
      <c r="F577" t="s">
        <v>11</v>
      </c>
      <c r="G577" t="s">
        <v>12</v>
      </c>
      <c r="H577" t="s">
        <v>12</v>
      </c>
      <c r="I577">
        <v>60</v>
      </c>
      <c r="J577">
        <f>(C577-$V$7)/$V$8</f>
        <v>0.64033699686875911</v>
      </c>
      <c r="K577" t="str">
        <f t="shared" si="33"/>
        <v>NO</v>
      </c>
      <c r="L577">
        <f>(I577-$V$16)/$V$17</f>
        <v>1.2769657581737661</v>
      </c>
      <c r="M577" t="str">
        <f t="shared" si="34"/>
        <v>NO</v>
      </c>
      <c r="N577">
        <f>IF(ISBLANK(C577),$V$7,C577)</f>
        <v>1176797.18</v>
      </c>
      <c r="O577">
        <f>IF(ISBLANK(I577),$V$16,I577)</f>
        <v>60</v>
      </c>
      <c r="P577" t="str">
        <f>IF(ISBLANK(D577),$U$42,D577)</f>
        <v>ASALARIADO</v>
      </c>
      <c r="Q577" s="7" t="str">
        <f t="shared" si="35"/>
        <v>56+</v>
      </c>
      <c r="R577" s="7" t="str">
        <f t="shared" si="36"/>
        <v>4</v>
      </c>
    </row>
    <row r="578" spans="1:18" x14ac:dyDescent="0.3">
      <c r="A578">
        <v>577</v>
      </c>
      <c r="B578" t="s">
        <v>8</v>
      </c>
      <c r="C578">
        <v>293293</v>
      </c>
      <c r="D578" t="s">
        <v>9</v>
      </c>
      <c r="E578" t="s">
        <v>15</v>
      </c>
      <c r="F578" t="s">
        <v>11</v>
      </c>
      <c r="G578" t="s">
        <v>12</v>
      </c>
      <c r="H578" t="s">
        <v>12</v>
      </c>
      <c r="I578">
        <v>51</v>
      </c>
      <c r="J578">
        <f>(C578-$V$7)/$V$8</f>
        <v>-0.44916973819924455</v>
      </c>
      <c r="K578" t="str">
        <f t="shared" ref="K578:K641" si="37">IF(ABS(J578)&gt;1.96,"ATIPICO","NO")</f>
        <v>NO</v>
      </c>
      <c r="L578">
        <f>(I578-$V$16)/$V$17</f>
        <v>0.64178778747952869</v>
      </c>
      <c r="M578" t="str">
        <f t="shared" ref="M578:M641" si="38">IF(ABS(L578)&gt;1.96,"ATIPICO","NO")</f>
        <v>NO</v>
      </c>
      <c r="N578">
        <f>IF(ISBLANK(C578),$V$7,C578)</f>
        <v>293293</v>
      </c>
      <c r="O578">
        <f>IF(ISBLANK(I578),$V$16,I578)</f>
        <v>51</v>
      </c>
      <c r="P578" t="str">
        <f>IF(ISBLANK(D578),$U$42,D578)</f>
        <v>ASALARIADO</v>
      </c>
      <c r="Q578" s="7" t="str">
        <f t="shared" ref="Q578:Q641" si="39">IF(O578&lt;26,"18-25",IF(O578&lt;36,"26-35",
 IF(O578&lt;46,"36-45",IF(O578&lt;56,"46-55","56+"))))</f>
        <v>46-55</v>
      </c>
      <c r="R578" s="7" t="str">
        <f t="shared" ref="R578:R641" si="40">IF(N578&lt;300000,"1",
 IF(N578&lt;=408495,"2",
 IF(N578&lt;=700000,"3",
 "4")))</f>
        <v>1</v>
      </c>
    </row>
    <row r="579" spans="1:18" x14ac:dyDescent="0.3">
      <c r="A579">
        <v>578</v>
      </c>
      <c r="B579" t="s">
        <v>8</v>
      </c>
      <c r="C579">
        <v>297046</v>
      </c>
      <c r="D579" t="s">
        <v>16</v>
      </c>
      <c r="E579" t="s">
        <v>15</v>
      </c>
      <c r="F579" t="s">
        <v>11</v>
      </c>
      <c r="G579" t="s">
        <v>12</v>
      </c>
      <c r="H579" t="s">
        <v>12</v>
      </c>
      <c r="I579">
        <v>30</v>
      </c>
      <c r="J579">
        <f>(C579-$V$7)/$V$8</f>
        <v>-0.44454166866740574</v>
      </c>
      <c r="K579" t="str">
        <f t="shared" si="37"/>
        <v>NO</v>
      </c>
      <c r="L579">
        <f>(I579-$V$16)/$V$17</f>
        <v>-0.84029414414035897</v>
      </c>
      <c r="M579" t="str">
        <f t="shared" si="38"/>
        <v>NO</v>
      </c>
      <c r="N579">
        <f>IF(ISBLANK(C579),$V$7,C579)</f>
        <v>297046</v>
      </c>
      <c r="O579">
        <f>IF(ISBLANK(I579),$V$16,I579)</f>
        <v>30</v>
      </c>
      <c r="P579" t="str">
        <f>IF(ISBLANK(D579),$U$42,D579)</f>
        <v>ASEGURADO VOLUNTARIO</v>
      </c>
      <c r="Q579" s="7" t="str">
        <f t="shared" si="39"/>
        <v>26-35</v>
      </c>
      <c r="R579" s="7" t="str">
        <f t="shared" si="40"/>
        <v>1</v>
      </c>
    </row>
    <row r="580" spans="1:18" x14ac:dyDescent="0.3">
      <c r="A580">
        <v>579</v>
      </c>
      <c r="B580" t="s">
        <v>14</v>
      </c>
      <c r="C580">
        <v>962128.4</v>
      </c>
      <c r="D580" t="s">
        <v>9</v>
      </c>
      <c r="E580" t="s">
        <v>15</v>
      </c>
      <c r="F580" t="s">
        <v>11</v>
      </c>
      <c r="G580" t="s">
        <v>12</v>
      </c>
      <c r="H580" t="s">
        <v>12</v>
      </c>
      <c r="I580">
        <v>32</v>
      </c>
      <c r="J580">
        <f>(C580-$V$7)/$V$8</f>
        <v>0.37561489717384716</v>
      </c>
      <c r="K580" t="str">
        <f t="shared" si="37"/>
        <v>NO</v>
      </c>
      <c r="L580">
        <f>(I580-$V$16)/$V$17</f>
        <v>-0.69914348398608395</v>
      </c>
      <c r="M580" t="str">
        <f t="shared" si="38"/>
        <v>NO</v>
      </c>
      <c r="N580">
        <f>IF(ISBLANK(C580),$V$7,C580)</f>
        <v>962128.4</v>
      </c>
      <c r="O580">
        <f>IF(ISBLANK(I580),$V$16,I580)</f>
        <v>32</v>
      </c>
      <c r="P580" t="str">
        <f>IF(ISBLANK(D580),$U$42,D580)</f>
        <v>ASALARIADO</v>
      </c>
      <c r="Q580" s="7" t="str">
        <f t="shared" si="39"/>
        <v>26-35</v>
      </c>
      <c r="R580" s="7" t="str">
        <f t="shared" si="40"/>
        <v>4</v>
      </c>
    </row>
    <row r="581" spans="1:18" x14ac:dyDescent="0.3">
      <c r="A581">
        <v>580</v>
      </c>
      <c r="B581" t="s">
        <v>8</v>
      </c>
      <c r="C581">
        <v>800945.46</v>
      </c>
      <c r="D581" t="s">
        <v>9</v>
      </c>
      <c r="E581" t="s">
        <v>15</v>
      </c>
      <c r="F581" t="s">
        <v>11</v>
      </c>
      <c r="G581" t="s">
        <v>12</v>
      </c>
      <c r="H581" t="s">
        <v>12</v>
      </c>
      <c r="I581">
        <v>46</v>
      </c>
      <c r="J581">
        <f>(C581-$V$7)/$V$8</f>
        <v>0.17684968170190446</v>
      </c>
      <c r="K581" t="str">
        <f t="shared" si="37"/>
        <v>NO</v>
      </c>
      <c r="L581">
        <f>(I581-$V$16)/$V$17</f>
        <v>0.28891113709384114</v>
      </c>
      <c r="M581" t="str">
        <f t="shared" si="38"/>
        <v>NO</v>
      </c>
      <c r="N581">
        <f>IF(ISBLANK(C581),$V$7,C581)</f>
        <v>800945.46</v>
      </c>
      <c r="O581">
        <f>IF(ISBLANK(I581),$V$16,I581)</f>
        <v>46</v>
      </c>
      <c r="P581" t="str">
        <f>IF(ISBLANK(D581),$U$42,D581)</f>
        <v>ASALARIADO</v>
      </c>
      <c r="Q581" s="7" t="str">
        <f t="shared" si="39"/>
        <v>46-55</v>
      </c>
      <c r="R581" s="7" t="str">
        <f t="shared" si="40"/>
        <v>4</v>
      </c>
    </row>
    <row r="582" spans="1:18" x14ac:dyDescent="0.3">
      <c r="A582">
        <v>581</v>
      </c>
      <c r="B582" t="s">
        <v>8</v>
      </c>
      <c r="C582">
        <v>445567</v>
      </c>
      <c r="D582" t="s">
        <v>17</v>
      </c>
      <c r="E582" t="s">
        <v>15</v>
      </c>
      <c r="F582" t="s">
        <v>11</v>
      </c>
      <c r="G582" t="s">
        <v>12</v>
      </c>
      <c r="H582" t="s">
        <v>11</v>
      </c>
      <c r="I582">
        <v>56</v>
      </c>
      <c r="J582">
        <f>(C582-$V$7)/$V$8</f>
        <v>-0.26139071877712344</v>
      </c>
      <c r="K582" t="str">
        <f t="shared" si="37"/>
        <v>NO</v>
      </c>
      <c r="L582">
        <f>(I582-$V$16)/$V$17</f>
        <v>0.99466443786521619</v>
      </c>
      <c r="M582" t="str">
        <f t="shared" si="38"/>
        <v>NO</v>
      </c>
      <c r="N582">
        <f>IF(ISBLANK(C582),$V$7,C582)</f>
        <v>445567</v>
      </c>
      <c r="O582">
        <f>IF(ISBLANK(I582),$V$16,I582)</f>
        <v>56</v>
      </c>
      <c r="P582" t="str">
        <f>IF(ISBLANK(D582),$U$42,D582)</f>
        <v>TRABAJADOR INDEPENDIENTE</v>
      </c>
      <c r="Q582" s="7" t="str">
        <f t="shared" si="39"/>
        <v>56+</v>
      </c>
      <c r="R582" s="7" t="str">
        <f t="shared" si="40"/>
        <v>3</v>
      </c>
    </row>
    <row r="583" spans="1:18" x14ac:dyDescent="0.3">
      <c r="A583">
        <v>582</v>
      </c>
      <c r="B583" t="s">
        <v>8</v>
      </c>
      <c r="C583">
        <v>130000</v>
      </c>
      <c r="D583" t="s">
        <v>9</v>
      </c>
      <c r="E583" t="s">
        <v>15</v>
      </c>
      <c r="F583" t="s">
        <v>11</v>
      </c>
      <c r="G583" t="s">
        <v>12</v>
      </c>
      <c r="H583" t="s">
        <v>12</v>
      </c>
      <c r="I583">
        <v>26</v>
      </c>
      <c r="J583">
        <f>(C583-$V$7)/$V$8</f>
        <v>-0.65053700653459023</v>
      </c>
      <c r="K583" t="str">
        <f t="shared" si="37"/>
        <v>NO</v>
      </c>
      <c r="L583">
        <f>(I583-$V$16)/$V$17</f>
        <v>-1.1225954644489089</v>
      </c>
      <c r="M583" t="str">
        <f t="shared" si="38"/>
        <v>NO</v>
      </c>
      <c r="N583">
        <f>IF(ISBLANK(C583),$V$7,C583)</f>
        <v>130000</v>
      </c>
      <c r="O583">
        <f>IF(ISBLANK(I583),$V$16,I583)</f>
        <v>26</v>
      </c>
      <c r="P583" t="str">
        <f>IF(ISBLANK(D583),$U$42,D583)</f>
        <v>ASALARIADO</v>
      </c>
      <c r="Q583" s="7" t="str">
        <f t="shared" si="39"/>
        <v>26-35</v>
      </c>
      <c r="R583" s="7" t="str">
        <f t="shared" si="40"/>
        <v>1</v>
      </c>
    </row>
    <row r="584" spans="1:18" x14ac:dyDescent="0.3">
      <c r="A584">
        <v>583</v>
      </c>
      <c r="B584" t="s">
        <v>8</v>
      </c>
      <c r="C584">
        <v>753130.72</v>
      </c>
      <c r="D584" t="s">
        <v>9</v>
      </c>
      <c r="E584" t="s">
        <v>15</v>
      </c>
      <c r="F584" t="s">
        <v>11</v>
      </c>
      <c r="G584" t="s">
        <v>12</v>
      </c>
      <c r="H584" t="s">
        <v>12</v>
      </c>
      <c r="I584">
        <v>22</v>
      </c>
      <c r="J584">
        <f>(C584-$V$7)/$V$8</f>
        <v>0.11788620145495705</v>
      </c>
      <c r="K584" t="str">
        <f t="shared" si="37"/>
        <v>NO</v>
      </c>
      <c r="L584">
        <f>(I584-$V$16)/$V$17</f>
        <v>-1.4048967847574589</v>
      </c>
      <c r="M584" t="str">
        <f t="shared" si="38"/>
        <v>NO</v>
      </c>
      <c r="N584">
        <f>IF(ISBLANK(C584),$V$7,C584)</f>
        <v>753130.72</v>
      </c>
      <c r="O584">
        <f>IF(ISBLANK(I584),$V$16,I584)</f>
        <v>22</v>
      </c>
      <c r="P584" t="str">
        <f>IF(ISBLANK(D584),$U$42,D584)</f>
        <v>ASALARIADO</v>
      </c>
      <c r="Q584" s="7" t="str">
        <f t="shared" si="39"/>
        <v>18-25</v>
      </c>
      <c r="R584" s="7" t="str">
        <f t="shared" si="40"/>
        <v>4</v>
      </c>
    </row>
    <row r="585" spans="1:18" x14ac:dyDescent="0.3">
      <c r="A585">
        <v>584</v>
      </c>
      <c r="B585" t="s">
        <v>8</v>
      </c>
      <c r="C585">
        <v>180000</v>
      </c>
      <c r="D585" t="s">
        <v>9</v>
      </c>
      <c r="E585" t="s">
        <v>15</v>
      </c>
      <c r="F585" t="s">
        <v>11</v>
      </c>
      <c r="G585" t="s">
        <v>12</v>
      </c>
      <c r="H585" t="s">
        <v>12</v>
      </c>
      <c r="I585">
        <v>28</v>
      </c>
      <c r="J585">
        <f>(C585-$V$7)/$V$8</f>
        <v>-0.58887873939045499</v>
      </c>
      <c r="K585" t="str">
        <f t="shared" si="37"/>
        <v>NO</v>
      </c>
      <c r="L585">
        <f>(I585-$V$16)/$V$17</f>
        <v>-0.98144480429463388</v>
      </c>
      <c r="M585" t="str">
        <f t="shared" si="38"/>
        <v>NO</v>
      </c>
      <c r="N585">
        <f>IF(ISBLANK(C585),$V$7,C585)</f>
        <v>180000</v>
      </c>
      <c r="O585">
        <f>IF(ISBLANK(I585),$V$16,I585)</f>
        <v>28</v>
      </c>
      <c r="P585" t="str">
        <f>IF(ISBLANK(D585),$U$42,D585)</f>
        <v>ASALARIADO</v>
      </c>
      <c r="Q585" s="7" t="str">
        <f t="shared" si="39"/>
        <v>26-35</v>
      </c>
      <c r="R585" s="7" t="str">
        <f t="shared" si="40"/>
        <v>1</v>
      </c>
    </row>
    <row r="586" spans="1:18" x14ac:dyDescent="0.3">
      <c r="A586">
        <v>585</v>
      </c>
      <c r="B586" t="s">
        <v>8</v>
      </c>
      <c r="C586">
        <v>377035</v>
      </c>
      <c r="D586" t="s">
        <v>17</v>
      </c>
      <c r="E586" t="s">
        <v>15</v>
      </c>
      <c r="F586" t="s">
        <v>11</v>
      </c>
      <c r="G586" t="s">
        <v>12</v>
      </c>
      <c r="H586" t="s">
        <v>11</v>
      </c>
      <c r="I586">
        <v>49</v>
      </c>
      <c r="J586">
        <f>(C586-$V$7)/$V$8</f>
        <v>-0.34590200605556098</v>
      </c>
      <c r="K586" t="str">
        <f t="shared" si="37"/>
        <v>NO</v>
      </c>
      <c r="L586">
        <f>(I586-$V$16)/$V$17</f>
        <v>0.50063712732525367</v>
      </c>
      <c r="M586" t="str">
        <f t="shared" si="38"/>
        <v>NO</v>
      </c>
      <c r="N586">
        <f>IF(ISBLANK(C586),$V$7,C586)</f>
        <v>377035</v>
      </c>
      <c r="O586">
        <f>IF(ISBLANK(I586),$V$16,I586)</f>
        <v>49</v>
      </c>
      <c r="P586" t="str">
        <f>IF(ISBLANK(D586),$U$42,D586)</f>
        <v>TRABAJADOR INDEPENDIENTE</v>
      </c>
      <c r="Q586" s="7" t="str">
        <f t="shared" si="39"/>
        <v>46-55</v>
      </c>
      <c r="R586" s="7" t="str">
        <f t="shared" si="40"/>
        <v>2</v>
      </c>
    </row>
    <row r="587" spans="1:18" x14ac:dyDescent="0.3">
      <c r="A587">
        <v>586</v>
      </c>
      <c r="B587" t="s">
        <v>14</v>
      </c>
      <c r="C587">
        <v>308874</v>
      </c>
      <c r="D587" t="s">
        <v>9</v>
      </c>
      <c r="E587" t="s">
        <v>10</v>
      </c>
      <c r="F587" t="s">
        <v>11</v>
      </c>
      <c r="G587" t="s">
        <v>12</v>
      </c>
      <c r="H587" t="s">
        <v>11</v>
      </c>
      <c r="I587">
        <v>57</v>
      </c>
      <c r="J587">
        <f>(C587-$V$7)/$V$8</f>
        <v>-0.4299557889917891</v>
      </c>
      <c r="K587" t="str">
        <f t="shared" si="37"/>
        <v>NO</v>
      </c>
      <c r="L587">
        <f>(I587-$V$16)/$V$17</f>
        <v>1.0652397679423538</v>
      </c>
      <c r="M587" t="str">
        <f t="shared" si="38"/>
        <v>NO</v>
      </c>
      <c r="N587">
        <f>IF(ISBLANK(C587),$V$7,C587)</f>
        <v>308874</v>
      </c>
      <c r="O587">
        <f>IF(ISBLANK(I587),$V$16,I587)</f>
        <v>57</v>
      </c>
      <c r="P587" t="str">
        <f>IF(ISBLANK(D587),$U$42,D587)</f>
        <v>ASALARIADO</v>
      </c>
      <c r="Q587" s="7" t="str">
        <f t="shared" si="39"/>
        <v>56+</v>
      </c>
      <c r="R587" s="7" t="str">
        <f t="shared" si="40"/>
        <v>2</v>
      </c>
    </row>
    <row r="588" spans="1:18" x14ac:dyDescent="0.3">
      <c r="A588">
        <v>587</v>
      </c>
      <c r="B588" t="s">
        <v>14</v>
      </c>
      <c r="C588">
        <v>1591051.5</v>
      </c>
      <c r="D588" t="s">
        <v>9</v>
      </c>
      <c r="E588" t="s">
        <v>10</v>
      </c>
      <c r="F588" t="s">
        <v>11</v>
      </c>
      <c r="G588" t="s">
        <v>12</v>
      </c>
      <c r="H588" t="s">
        <v>12</v>
      </c>
      <c r="I588">
        <v>62</v>
      </c>
      <c r="J588">
        <f>(C588-$V$7)/$V$8</f>
        <v>1.1511810674322014</v>
      </c>
      <c r="K588" t="str">
        <f t="shared" si="37"/>
        <v>NO</v>
      </c>
      <c r="L588">
        <f>(I588-$V$16)/$V$17</f>
        <v>1.4181164183280413</v>
      </c>
      <c r="M588" t="str">
        <f t="shared" si="38"/>
        <v>NO</v>
      </c>
      <c r="N588">
        <f>IF(ISBLANK(C588),$V$7,C588)</f>
        <v>1591051.5</v>
      </c>
      <c r="O588">
        <f>IF(ISBLANK(I588),$V$16,I588)</f>
        <v>62</v>
      </c>
      <c r="P588" t="str">
        <f>IF(ISBLANK(D588),$U$42,D588)</f>
        <v>ASALARIADO</v>
      </c>
      <c r="Q588" s="7" t="str">
        <f t="shared" si="39"/>
        <v>56+</v>
      </c>
      <c r="R588" s="7" t="str">
        <f t="shared" si="40"/>
        <v>4</v>
      </c>
    </row>
    <row r="589" spans="1:18" x14ac:dyDescent="0.3">
      <c r="A589">
        <v>588</v>
      </c>
      <c r="B589" t="s">
        <v>8</v>
      </c>
      <c r="C589">
        <v>415503</v>
      </c>
      <c r="D589" t="s">
        <v>9</v>
      </c>
      <c r="E589" t="s">
        <v>15</v>
      </c>
      <c r="F589" t="s">
        <v>11</v>
      </c>
      <c r="G589" t="s">
        <v>12</v>
      </c>
      <c r="H589" t="s">
        <v>12</v>
      </c>
      <c r="I589">
        <v>52</v>
      </c>
      <c r="J589">
        <f>(C589-$V$7)/$V$8</f>
        <v>-0.29846460164554911</v>
      </c>
      <c r="K589" t="str">
        <f t="shared" si="37"/>
        <v>NO</v>
      </c>
      <c r="L589">
        <f>(I589-$V$16)/$V$17</f>
        <v>0.71236311755666615</v>
      </c>
      <c r="M589" t="str">
        <f t="shared" si="38"/>
        <v>NO</v>
      </c>
      <c r="N589">
        <f>IF(ISBLANK(C589),$V$7,C589)</f>
        <v>415503</v>
      </c>
      <c r="O589">
        <f>IF(ISBLANK(I589),$V$16,I589)</f>
        <v>52</v>
      </c>
      <c r="P589" t="str">
        <f>IF(ISBLANK(D589),$U$42,D589)</f>
        <v>ASALARIADO</v>
      </c>
      <c r="Q589" s="7" t="str">
        <f t="shared" si="39"/>
        <v>46-55</v>
      </c>
      <c r="R589" s="7" t="str">
        <f t="shared" si="40"/>
        <v>3</v>
      </c>
    </row>
    <row r="590" spans="1:18" x14ac:dyDescent="0.3">
      <c r="A590">
        <v>589</v>
      </c>
      <c r="B590" t="s">
        <v>14</v>
      </c>
      <c r="C590">
        <v>397559.9</v>
      </c>
      <c r="D590" t="s">
        <v>9</v>
      </c>
      <c r="E590" t="s">
        <v>15</v>
      </c>
      <c r="F590" t="s">
        <v>11</v>
      </c>
      <c r="G590" t="s">
        <v>12</v>
      </c>
      <c r="H590" t="s">
        <v>12</v>
      </c>
      <c r="I590">
        <v>21</v>
      </c>
      <c r="J590">
        <f>(C590-$V$7)/$V$8</f>
        <v>-0.32059141070942776</v>
      </c>
      <c r="K590" t="str">
        <f t="shared" si="37"/>
        <v>NO</v>
      </c>
      <c r="L590">
        <f>(I590-$V$16)/$V$17</f>
        <v>-1.4754721148345964</v>
      </c>
      <c r="M590" t="str">
        <f t="shared" si="38"/>
        <v>NO</v>
      </c>
      <c r="N590">
        <f>IF(ISBLANK(C590),$V$7,C590)</f>
        <v>397559.9</v>
      </c>
      <c r="O590">
        <f>IF(ISBLANK(I590),$V$16,I590)</f>
        <v>21</v>
      </c>
      <c r="P590" t="str">
        <f>IF(ISBLANK(D590),$U$42,D590)</f>
        <v>ASALARIADO</v>
      </c>
      <c r="Q590" s="7" t="str">
        <f t="shared" si="39"/>
        <v>18-25</v>
      </c>
      <c r="R590" s="7" t="str">
        <f t="shared" si="40"/>
        <v>2</v>
      </c>
    </row>
    <row r="591" spans="1:18" x14ac:dyDescent="0.3">
      <c r="A591">
        <v>590</v>
      </c>
      <c r="B591" t="s">
        <v>14</v>
      </c>
      <c r="C591">
        <v>1422244</v>
      </c>
      <c r="D591" t="s">
        <v>13</v>
      </c>
      <c r="E591" t="s">
        <v>10</v>
      </c>
      <c r="F591" t="s">
        <v>11</v>
      </c>
      <c r="G591" t="s">
        <v>12</v>
      </c>
      <c r="H591" t="s">
        <v>12</v>
      </c>
      <c r="I591">
        <v>77</v>
      </c>
      <c r="J591">
        <f>(C591-$V$7)/$V$8</f>
        <v>0.94301350881352897</v>
      </c>
      <c r="K591" t="str">
        <f t="shared" si="37"/>
        <v>NO</v>
      </c>
      <c r="L591">
        <f>(I591-$V$16)/$V$17</f>
        <v>2.4767463694851037</v>
      </c>
      <c r="M591" t="str">
        <f t="shared" si="38"/>
        <v>ATIPICO</v>
      </c>
      <c r="N591">
        <f>IF(ISBLANK(C591),$V$7,C591)</f>
        <v>1422244</v>
      </c>
      <c r="O591">
        <f>IF(ISBLANK(I591),$V$16,I591)</f>
        <v>77</v>
      </c>
      <c r="P591" t="str">
        <f>IF(ISBLANK(D591),$U$42,D591)</f>
        <v>PENSIONADOS EN SU PROPIO SISTEMA</v>
      </c>
      <c r="Q591" s="7" t="str">
        <f t="shared" si="39"/>
        <v>56+</v>
      </c>
      <c r="R591" s="7" t="str">
        <f t="shared" si="40"/>
        <v>4</v>
      </c>
    </row>
    <row r="592" spans="1:18" x14ac:dyDescent="0.3">
      <c r="A592">
        <v>591</v>
      </c>
      <c r="B592" t="s">
        <v>14</v>
      </c>
      <c r="C592">
        <v>297046</v>
      </c>
      <c r="D592" t="s">
        <v>16</v>
      </c>
      <c r="E592" t="s">
        <v>15</v>
      </c>
      <c r="F592" t="s">
        <v>11</v>
      </c>
      <c r="G592" t="s">
        <v>12</v>
      </c>
      <c r="H592" t="s">
        <v>12</v>
      </c>
      <c r="I592">
        <v>26</v>
      </c>
      <c r="J592">
        <f>(C592-$V$7)/$V$8</f>
        <v>-0.44454166866740574</v>
      </c>
      <c r="K592" t="str">
        <f t="shared" si="37"/>
        <v>NO</v>
      </c>
      <c r="L592">
        <f>(I592-$V$16)/$V$17</f>
        <v>-1.1225954644489089</v>
      </c>
      <c r="M592" t="str">
        <f t="shared" si="38"/>
        <v>NO</v>
      </c>
      <c r="N592">
        <f>IF(ISBLANK(C592),$V$7,C592)</f>
        <v>297046</v>
      </c>
      <c r="O592">
        <f>IF(ISBLANK(I592),$V$16,I592)</f>
        <v>26</v>
      </c>
      <c r="P592" t="str">
        <f>IF(ISBLANK(D592),$U$42,D592)</f>
        <v>ASEGURADO VOLUNTARIO</v>
      </c>
      <c r="Q592" s="7" t="str">
        <f t="shared" si="39"/>
        <v>26-35</v>
      </c>
      <c r="R592" s="7" t="str">
        <f t="shared" si="40"/>
        <v>1</v>
      </c>
    </row>
    <row r="593" spans="1:18" x14ac:dyDescent="0.3">
      <c r="A593">
        <v>592</v>
      </c>
      <c r="B593" t="s">
        <v>14</v>
      </c>
      <c r="C593">
        <v>1039384</v>
      </c>
      <c r="D593" t="s">
        <v>9</v>
      </c>
      <c r="E593" t="s">
        <v>10</v>
      </c>
      <c r="F593" t="s">
        <v>11</v>
      </c>
      <c r="G593" t="s">
        <v>12</v>
      </c>
      <c r="H593" t="s">
        <v>11</v>
      </c>
      <c r="I593">
        <v>43</v>
      </c>
      <c r="J593">
        <f>(C593-$V$7)/$V$8</f>
        <v>0.47088382563745629</v>
      </c>
      <c r="K593" t="str">
        <f t="shared" si="37"/>
        <v>NO</v>
      </c>
      <c r="L593">
        <f>(I593-$V$16)/$V$17</f>
        <v>7.7185146862428639E-2</v>
      </c>
      <c r="M593" t="str">
        <f t="shared" si="38"/>
        <v>NO</v>
      </c>
      <c r="N593">
        <f>IF(ISBLANK(C593),$V$7,C593)</f>
        <v>1039384</v>
      </c>
      <c r="O593">
        <f>IF(ISBLANK(I593),$V$16,I593)</f>
        <v>43</v>
      </c>
      <c r="P593" t="str">
        <f>IF(ISBLANK(D593),$U$42,D593)</f>
        <v>ASALARIADO</v>
      </c>
      <c r="Q593" s="7" t="str">
        <f t="shared" si="39"/>
        <v>36-45</v>
      </c>
      <c r="R593" s="7" t="str">
        <f t="shared" si="40"/>
        <v>4</v>
      </c>
    </row>
    <row r="594" spans="1:18" x14ac:dyDescent="0.3">
      <c r="A594">
        <v>593</v>
      </c>
      <c r="B594" t="s">
        <v>8</v>
      </c>
      <c r="C594">
        <v>310363</v>
      </c>
      <c r="D594" t="s">
        <v>16</v>
      </c>
      <c r="E594" t="s">
        <v>15</v>
      </c>
      <c r="F594" t="s">
        <v>11</v>
      </c>
      <c r="G594" t="s">
        <v>12</v>
      </c>
      <c r="H594" t="s">
        <v>12</v>
      </c>
      <c r="I594">
        <v>60</v>
      </c>
      <c r="J594">
        <f>(C594-$V$7)/$V$8</f>
        <v>-0.42811960579623676</v>
      </c>
      <c r="K594" t="str">
        <f t="shared" si="37"/>
        <v>NO</v>
      </c>
      <c r="L594">
        <f>(I594-$V$16)/$V$17</f>
        <v>1.2769657581737661</v>
      </c>
      <c r="M594" t="str">
        <f t="shared" si="38"/>
        <v>NO</v>
      </c>
      <c r="N594">
        <f>IF(ISBLANK(C594),$V$7,C594)</f>
        <v>310363</v>
      </c>
      <c r="O594">
        <f>IF(ISBLANK(I594),$V$16,I594)</f>
        <v>60</v>
      </c>
      <c r="P594" t="str">
        <f>IF(ISBLANK(D594),$U$42,D594)</f>
        <v>ASEGURADO VOLUNTARIO</v>
      </c>
      <c r="Q594" s="7" t="str">
        <f t="shared" si="39"/>
        <v>56+</v>
      </c>
      <c r="R594" s="7" t="str">
        <f t="shared" si="40"/>
        <v>2</v>
      </c>
    </row>
    <row r="595" spans="1:18" x14ac:dyDescent="0.3">
      <c r="A595">
        <v>594</v>
      </c>
      <c r="B595" t="s">
        <v>8</v>
      </c>
      <c r="C595">
        <v>1150000</v>
      </c>
      <c r="D595" t="s">
        <v>9</v>
      </c>
      <c r="E595" t="s">
        <v>15</v>
      </c>
      <c r="F595" t="s">
        <v>11</v>
      </c>
      <c r="G595" t="s">
        <v>12</v>
      </c>
      <c r="H595" t="s">
        <v>12</v>
      </c>
      <c r="I595">
        <v>37</v>
      </c>
      <c r="J595">
        <f>(C595-$V$7)/$V$8</f>
        <v>0.60729164320576967</v>
      </c>
      <c r="K595" t="str">
        <f t="shared" si="37"/>
        <v>NO</v>
      </c>
      <c r="L595">
        <f>(I595-$V$16)/$V$17</f>
        <v>-0.3462668336003964</v>
      </c>
      <c r="M595" t="str">
        <f t="shared" si="38"/>
        <v>NO</v>
      </c>
      <c r="N595">
        <f>IF(ISBLANK(C595),$V$7,C595)</f>
        <v>1150000</v>
      </c>
      <c r="O595">
        <f>IF(ISBLANK(I595),$V$16,I595)</f>
        <v>37</v>
      </c>
      <c r="P595" t="str">
        <f>IF(ISBLANK(D595),$U$42,D595)</f>
        <v>ASALARIADO</v>
      </c>
      <c r="Q595" s="7" t="str">
        <f t="shared" si="39"/>
        <v>36-45</v>
      </c>
      <c r="R595" s="7" t="str">
        <f t="shared" si="40"/>
        <v>4</v>
      </c>
    </row>
    <row r="596" spans="1:18" x14ac:dyDescent="0.3">
      <c r="A596">
        <v>595</v>
      </c>
      <c r="B596" t="s">
        <v>14</v>
      </c>
      <c r="C596">
        <v>360191</v>
      </c>
      <c r="D596" t="s">
        <v>9</v>
      </c>
      <c r="E596" t="s">
        <v>10</v>
      </c>
      <c r="F596" t="s">
        <v>11</v>
      </c>
      <c r="G596" t="s">
        <v>12</v>
      </c>
      <c r="H596" t="s">
        <v>11</v>
      </c>
      <c r="I596">
        <v>42</v>
      </c>
      <c r="J596">
        <f>(C596-$V$7)/$V$8</f>
        <v>-0.3666734430910773</v>
      </c>
      <c r="K596" t="str">
        <f t="shared" si="37"/>
        <v>NO</v>
      </c>
      <c r="L596">
        <f>(I596-$V$16)/$V$17</f>
        <v>6.6098167852911317E-3</v>
      </c>
      <c r="M596" t="str">
        <f t="shared" si="38"/>
        <v>NO</v>
      </c>
      <c r="N596">
        <f>IF(ISBLANK(C596),$V$7,C596)</f>
        <v>360191</v>
      </c>
      <c r="O596">
        <f>IF(ISBLANK(I596),$V$16,I596)</f>
        <v>42</v>
      </c>
      <c r="P596" t="str">
        <f>IF(ISBLANK(D596),$U$42,D596)</f>
        <v>ASALARIADO</v>
      </c>
      <c r="Q596" s="7" t="str">
        <f t="shared" si="39"/>
        <v>36-45</v>
      </c>
      <c r="R596" s="7" t="str">
        <f t="shared" si="40"/>
        <v>2</v>
      </c>
    </row>
    <row r="597" spans="1:18" x14ac:dyDescent="0.3">
      <c r="A597">
        <v>596</v>
      </c>
      <c r="B597" t="s">
        <v>8</v>
      </c>
      <c r="C597">
        <v>2183437.7799999998</v>
      </c>
      <c r="D597" t="s">
        <v>9</v>
      </c>
      <c r="E597" t="s">
        <v>10</v>
      </c>
      <c r="F597" t="s">
        <v>11</v>
      </c>
      <c r="G597" t="s">
        <v>12</v>
      </c>
      <c r="H597" t="s">
        <v>12</v>
      </c>
      <c r="I597">
        <v>43</v>
      </c>
      <c r="J597">
        <f>(C597-$V$7)/$V$8</f>
        <v>1.8816912975274116</v>
      </c>
      <c r="K597" t="str">
        <f t="shared" si="37"/>
        <v>NO</v>
      </c>
      <c r="L597">
        <f>(I597-$V$16)/$V$17</f>
        <v>7.7185146862428639E-2</v>
      </c>
      <c r="M597" t="str">
        <f t="shared" si="38"/>
        <v>NO</v>
      </c>
      <c r="N597">
        <f>IF(ISBLANK(C597),$V$7,C597)</f>
        <v>2183437.7799999998</v>
      </c>
      <c r="O597">
        <f>IF(ISBLANK(I597),$V$16,I597)</f>
        <v>43</v>
      </c>
      <c r="P597" t="str">
        <f>IF(ISBLANK(D597),$U$42,D597)</f>
        <v>ASALARIADO</v>
      </c>
      <c r="Q597" s="7" t="str">
        <f t="shared" si="39"/>
        <v>36-45</v>
      </c>
      <c r="R597" s="7" t="str">
        <f t="shared" si="40"/>
        <v>4</v>
      </c>
    </row>
    <row r="598" spans="1:18" x14ac:dyDescent="0.3">
      <c r="A598">
        <v>597</v>
      </c>
      <c r="B598" t="s">
        <v>8</v>
      </c>
      <c r="C598">
        <v>278030</v>
      </c>
      <c r="D598" t="s">
        <v>18</v>
      </c>
      <c r="E598" t="s">
        <v>15</v>
      </c>
      <c r="F598" t="s">
        <v>11</v>
      </c>
      <c r="G598" t="s">
        <v>12</v>
      </c>
      <c r="H598" t="s">
        <v>12</v>
      </c>
      <c r="I598">
        <v>53</v>
      </c>
      <c r="J598">
        <f>(C598-$V$7)/$V$8</f>
        <v>-0.46799154082766331</v>
      </c>
      <c r="K598" t="str">
        <f t="shared" si="37"/>
        <v>NO</v>
      </c>
      <c r="L598">
        <f>(I598-$V$16)/$V$17</f>
        <v>0.78293844763380371</v>
      </c>
      <c r="M598" t="str">
        <f t="shared" si="38"/>
        <v>NO</v>
      </c>
      <c r="N598">
        <f>IF(ISBLANK(C598),$V$7,C598)</f>
        <v>278030</v>
      </c>
      <c r="O598">
        <f>IF(ISBLANK(I598),$V$16,I598)</f>
        <v>53</v>
      </c>
      <c r="P598" t="str">
        <f>IF(ISBLANK(D598),$U$42,D598)</f>
        <v>CONVENIOS ESPECIALES DE TRABAJADORES INDEPENDIENTES</v>
      </c>
      <c r="Q598" s="7" t="str">
        <f t="shared" si="39"/>
        <v>46-55</v>
      </c>
      <c r="R598" s="7" t="str">
        <f t="shared" si="40"/>
        <v>1</v>
      </c>
    </row>
    <row r="599" spans="1:18" x14ac:dyDescent="0.3">
      <c r="A599">
        <v>598</v>
      </c>
      <c r="B599" t="s">
        <v>14</v>
      </c>
      <c r="C599">
        <v>518073.51</v>
      </c>
      <c r="D599" t="s">
        <v>9</v>
      </c>
      <c r="E599" t="s">
        <v>15</v>
      </c>
      <c r="F599" t="s">
        <v>11</v>
      </c>
      <c r="G599" t="s">
        <v>12</v>
      </c>
      <c r="H599" t="s">
        <v>12</v>
      </c>
      <c r="I599">
        <v>46</v>
      </c>
      <c r="J599">
        <f>(C599-$V$7)/$V$8</f>
        <v>-0.17197820351174506</v>
      </c>
      <c r="K599" t="str">
        <f t="shared" si="37"/>
        <v>NO</v>
      </c>
      <c r="L599">
        <f>(I599-$V$16)/$V$17</f>
        <v>0.28891113709384114</v>
      </c>
      <c r="M599" t="str">
        <f t="shared" si="38"/>
        <v>NO</v>
      </c>
      <c r="N599">
        <f>IF(ISBLANK(C599),$V$7,C599)</f>
        <v>518073.51</v>
      </c>
      <c r="O599">
        <f>IF(ISBLANK(I599),$V$16,I599)</f>
        <v>46</v>
      </c>
      <c r="P599" t="str">
        <f>IF(ISBLANK(D599),$U$42,D599)</f>
        <v>ASALARIADO</v>
      </c>
      <c r="Q599" s="7" t="str">
        <f t="shared" si="39"/>
        <v>46-55</v>
      </c>
      <c r="R599" s="7" t="str">
        <f t="shared" si="40"/>
        <v>3</v>
      </c>
    </row>
    <row r="600" spans="1:18" x14ac:dyDescent="0.3">
      <c r="A600">
        <v>599</v>
      </c>
      <c r="B600" t="s">
        <v>8</v>
      </c>
      <c r="C600">
        <v>390486.2</v>
      </c>
      <c r="D600" t="s">
        <v>9</v>
      </c>
      <c r="E600" t="s">
        <v>10</v>
      </c>
      <c r="F600" t="s">
        <v>11</v>
      </c>
      <c r="G600" t="s">
        <v>12</v>
      </c>
      <c r="H600" t="s">
        <v>12</v>
      </c>
      <c r="I600">
        <v>51</v>
      </c>
      <c r="J600">
        <f>(C600-$V$7)/$V$8</f>
        <v>-0.32931445239537716</v>
      </c>
      <c r="K600" t="str">
        <f t="shared" si="37"/>
        <v>NO</v>
      </c>
      <c r="L600">
        <f>(I600-$V$16)/$V$17</f>
        <v>0.64178778747952869</v>
      </c>
      <c r="M600" t="str">
        <f t="shared" si="38"/>
        <v>NO</v>
      </c>
      <c r="N600">
        <f>IF(ISBLANK(C600),$V$7,C600)</f>
        <v>390486.2</v>
      </c>
      <c r="O600">
        <f>IF(ISBLANK(I600),$V$16,I600)</f>
        <v>51</v>
      </c>
      <c r="P600" t="str">
        <f>IF(ISBLANK(D600),$U$42,D600)</f>
        <v>ASALARIADO</v>
      </c>
      <c r="Q600" s="7" t="str">
        <f t="shared" si="39"/>
        <v>46-55</v>
      </c>
      <c r="R600" s="7" t="str">
        <f t="shared" si="40"/>
        <v>2</v>
      </c>
    </row>
    <row r="601" spans="1:18" x14ac:dyDescent="0.3">
      <c r="A601">
        <v>600</v>
      </c>
      <c r="B601" t="s">
        <v>8</v>
      </c>
      <c r="C601">
        <v>2170393.56</v>
      </c>
      <c r="D601" t="s">
        <v>9</v>
      </c>
      <c r="E601" t="s">
        <v>10</v>
      </c>
      <c r="F601" t="s">
        <v>11</v>
      </c>
      <c r="G601" t="s">
        <v>12</v>
      </c>
      <c r="H601" t="s">
        <v>12</v>
      </c>
      <c r="I601">
        <v>41</v>
      </c>
      <c r="J601">
        <f>(C601-$V$7)/$V$8</f>
        <v>1.8656056174984745</v>
      </c>
      <c r="K601" t="str">
        <f t="shared" si="37"/>
        <v>NO</v>
      </c>
      <c r="L601">
        <f>(I601-$V$16)/$V$17</f>
        <v>-6.3965513291846368E-2</v>
      </c>
      <c r="M601" t="str">
        <f t="shared" si="38"/>
        <v>NO</v>
      </c>
      <c r="N601">
        <f>IF(ISBLANK(C601),$V$7,C601)</f>
        <v>2170393.56</v>
      </c>
      <c r="O601">
        <f>IF(ISBLANK(I601),$V$16,I601)</f>
        <v>41</v>
      </c>
      <c r="P601" t="str">
        <f>IF(ISBLANK(D601),$U$42,D601)</f>
        <v>ASALARIADO</v>
      </c>
      <c r="Q601" s="7" t="str">
        <f t="shared" si="39"/>
        <v>36-45</v>
      </c>
      <c r="R601" s="7" t="str">
        <f t="shared" si="40"/>
        <v>4</v>
      </c>
    </row>
    <row r="602" spans="1:18" x14ac:dyDescent="0.3">
      <c r="A602">
        <v>601</v>
      </c>
      <c r="B602" t="s">
        <v>8</v>
      </c>
      <c r="C602">
        <v>299825</v>
      </c>
      <c r="D602" t="s">
        <v>17</v>
      </c>
      <c r="E602" t="s">
        <v>15</v>
      </c>
      <c r="F602" t="s">
        <v>11</v>
      </c>
      <c r="G602" t="s">
        <v>11</v>
      </c>
      <c r="H602" t="s">
        <v>11</v>
      </c>
      <c r="I602">
        <v>36</v>
      </c>
      <c r="J602">
        <f>(C602-$V$7)/$V$8</f>
        <v>-0.44111470217953475</v>
      </c>
      <c r="K602" t="str">
        <f t="shared" si="37"/>
        <v>NO</v>
      </c>
      <c r="L602">
        <f>(I602-$V$16)/$V$17</f>
        <v>-0.41684216367753391</v>
      </c>
      <c r="M602" t="str">
        <f t="shared" si="38"/>
        <v>NO</v>
      </c>
      <c r="N602">
        <f>IF(ISBLANK(C602),$V$7,C602)</f>
        <v>299825</v>
      </c>
      <c r="O602">
        <f>IF(ISBLANK(I602),$V$16,I602)</f>
        <v>36</v>
      </c>
      <c r="P602" t="str">
        <f>IF(ISBLANK(D602),$U$42,D602)</f>
        <v>TRABAJADOR INDEPENDIENTE</v>
      </c>
      <c r="Q602" s="7" t="str">
        <f t="shared" si="39"/>
        <v>36-45</v>
      </c>
      <c r="R602" s="7" t="str">
        <f t="shared" si="40"/>
        <v>1</v>
      </c>
    </row>
    <row r="603" spans="1:18" x14ac:dyDescent="0.3">
      <c r="A603">
        <v>602</v>
      </c>
      <c r="B603" t="s">
        <v>14</v>
      </c>
      <c r="C603">
        <v>273601</v>
      </c>
      <c r="D603" t="s">
        <v>9</v>
      </c>
      <c r="E603" t="s">
        <v>15</v>
      </c>
      <c r="F603" t="s">
        <v>11</v>
      </c>
      <c r="G603" t="s">
        <v>11</v>
      </c>
      <c r="H603" t="s">
        <v>12</v>
      </c>
      <c r="I603">
        <v>39</v>
      </c>
      <c r="J603">
        <f>(C603-$V$7)/$V$8</f>
        <v>-0.47345323013129081</v>
      </c>
      <c r="K603" t="str">
        <f t="shared" si="37"/>
        <v>NO</v>
      </c>
      <c r="L603">
        <f>(I603-$V$16)/$V$17</f>
        <v>-0.20511617344612137</v>
      </c>
      <c r="M603" t="str">
        <f t="shared" si="38"/>
        <v>NO</v>
      </c>
      <c r="N603">
        <f>IF(ISBLANK(C603),$V$7,C603)</f>
        <v>273601</v>
      </c>
      <c r="O603">
        <f>IF(ISBLANK(I603),$V$16,I603)</f>
        <v>39</v>
      </c>
      <c r="P603" t="str">
        <f>IF(ISBLANK(D603),$U$42,D603)</f>
        <v>ASALARIADO</v>
      </c>
      <c r="Q603" s="7" t="str">
        <f t="shared" si="39"/>
        <v>36-45</v>
      </c>
      <c r="R603" s="7" t="str">
        <f t="shared" si="40"/>
        <v>1</v>
      </c>
    </row>
    <row r="604" spans="1:18" x14ac:dyDescent="0.3">
      <c r="A604">
        <v>603</v>
      </c>
      <c r="B604" t="s">
        <v>8</v>
      </c>
      <c r="C604">
        <v>751546.8</v>
      </c>
      <c r="D604" t="s">
        <v>9</v>
      </c>
      <c r="E604" t="s">
        <v>15</v>
      </c>
      <c r="F604" t="s">
        <v>11</v>
      </c>
      <c r="G604" t="s">
        <v>12</v>
      </c>
      <c r="H604" t="s">
        <v>12</v>
      </c>
      <c r="I604">
        <v>29</v>
      </c>
      <c r="J604">
        <f>(C604-$V$7)/$V$8</f>
        <v>0.11593296620505837</v>
      </c>
      <c r="K604" t="str">
        <f t="shared" si="37"/>
        <v>NO</v>
      </c>
      <c r="L604">
        <f>(I604-$V$16)/$V$17</f>
        <v>-0.91086947421749642</v>
      </c>
      <c r="M604" t="str">
        <f t="shared" si="38"/>
        <v>NO</v>
      </c>
      <c r="N604">
        <f>IF(ISBLANK(C604),$V$7,C604)</f>
        <v>751546.8</v>
      </c>
      <c r="O604">
        <f>IF(ISBLANK(I604),$V$16,I604)</f>
        <v>29</v>
      </c>
      <c r="P604" t="str">
        <f>IF(ISBLANK(D604),$U$42,D604)</f>
        <v>ASALARIADO</v>
      </c>
      <c r="Q604" s="7" t="str">
        <f t="shared" si="39"/>
        <v>26-35</v>
      </c>
      <c r="R604" s="7" t="str">
        <f t="shared" si="40"/>
        <v>4</v>
      </c>
    </row>
    <row r="605" spans="1:18" x14ac:dyDescent="0.3">
      <c r="A605">
        <v>604</v>
      </c>
      <c r="B605" t="s">
        <v>8</v>
      </c>
      <c r="C605">
        <v>839652</v>
      </c>
      <c r="D605" t="s">
        <v>17</v>
      </c>
      <c r="E605" t="s">
        <v>15</v>
      </c>
      <c r="F605" t="s">
        <v>11</v>
      </c>
      <c r="G605" t="s">
        <v>12</v>
      </c>
      <c r="H605" t="s">
        <v>11</v>
      </c>
      <c r="I605">
        <v>77</v>
      </c>
      <c r="J605">
        <f>(C605-$V$7)/$V$8</f>
        <v>0.22458124537280769</v>
      </c>
      <c r="K605" t="str">
        <f t="shared" si="37"/>
        <v>NO</v>
      </c>
      <c r="L605">
        <f>(I605-$V$16)/$V$17</f>
        <v>2.4767463694851037</v>
      </c>
      <c r="M605" t="str">
        <f t="shared" si="38"/>
        <v>ATIPICO</v>
      </c>
      <c r="N605">
        <f>IF(ISBLANK(C605),$V$7,C605)</f>
        <v>839652</v>
      </c>
      <c r="O605">
        <f>IF(ISBLANK(I605),$V$16,I605)</f>
        <v>77</v>
      </c>
      <c r="P605" t="str">
        <f>IF(ISBLANK(D605),$U$42,D605)</f>
        <v>TRABAJADOR INDEPENDIENTE</v>
      </c>
      <c r="Q605" s="7" t="str">
        <f t="shared" si="39"/>
        <v>56+</v>
      </c>
      <c r="R605" s="7" t="str">
        <f t="shared" si="40"/>
        <v>4</v>
      </c>
    </row>
    <row r="606" spans="1:18" x14ac:dyDescent="0.3">
      <c r="A606">
        <v>605</v>
      </c>
      <c r="B606" t="s">
        <v>14</v>
      </c>
      <c r="C606">
        <v>1742394.77</v>
      </c>
      <c r="D606" t="s">
        <v>9</v>
      </c>
      <c r="E606" t="s">
        <v>15</v>
      </c>
      <c r="F606" t="s">
        <v>11</v>
      </c>
      <c r="G606" t="s">
        <v>12</v>
      </c>
      <c r="H606" t="s">
        <v>12</v>
      </c>
      <c r="I606">
        <v>39</v>
      </c>
      <c r="J606">
        <f>(C606-$V$7)/$V$8</f>
        <v>1.3378123428747413</v>
      </c>
      <c r="K606" t="str">
        <f t="shared" si="37"/>
        <v>NO</v>
      </c>
      <c r="L606">
        <f>(I606-$V$16)/$V$17</f>
        <v>-0.20511617344612137</v>
      </c>
      <c r="M606" t="str">
        <f t="shared" si="38"/>
        <v>NO</v>
      </c>
      <c r="N606">
        <f>IF(ISBLANK(C606),$V$7,C606)</f>
        <v>1742394.77</v>
      </c>
      <c r="O606">
        <f>IF(ISBLANK(I606),$V$16,I606)</f>
        <v>39</v>
      </c>
      <c r="P606" t="str">
        <f>IF(ISBLANK(D606),$U$42,D606)</f>
        <v>ASALARIADO</v>
      </c>
      <c r="Q606" s="7" t="str">
        <f t="shared" si="39"/>
        <v>36-45</v>
      </c>
      <c r="R606" s="7" t="str">
        <f t="shared" si="40"/>
        <v>4</v>
      </c>
    </row>
    <row r="607" spans="1:18" x14ac:dyDescent="0.3">
      <c r="A607">
        <v>606</v>
      </c>
      <c r="B607" t="s">
        <v>8</v>
      </c>
      <c r="C607">
        <v>1008778</v>
      </c>
      <c r="D607" t="s">
        <v>13</v>
      </c>
      <c r="E607" t="s">
        <v>10</v>
      </c>
      <c r="F607" t="s">
        <v>11</v>
      </c>
      <c r="G607" t="s">
        <v>12</v>
      </c>
      <c r="H607" t="s">
        <v>12</v>
      </c>
      <c r="I607">
        <v>75</v>
      </c>
      <c r="J607">
        <f>(C607-$V$7)/$V$8</f>
        <v>0.43314156715318819</v>
      </c>
      <c r="K607" t="str">
        <f t="shared" si="37"/>
        <v>NO</v>
      </c>
      <c r="L607">
        <f>(I607-$V$16)/$V$17</f>
        <v>2.3355957093308288</v>
      </c>
      <c r="M607" t="str">
        <f t="shared" si="38"/>
        <v>ATIPICO</v>
      </c>
      <c r="N607">
        <f>IF(ISBLANK(C607),$V$7,C607)</f>
        <v>1008778</v>
      </c>
      <c r="O607">
        <f>IF(ISBLANK(I607),$V$16,I607)</f>
        <v>75</v>
      </c>
      <c r="P607" t="str">
        <f>IF(ISBLANK(D607),$U$42,D607)</f>
        <v>PENSIONADOS EN SU PROPIO SISTEMA</v>
      </c>
      <c r="Q607" s="7" t="str">
        <f t="shared" si="39"/>
        <v>56+</v>
      </c>
      <c r="R607" s="7" t="str">
        <f t="shared" si="40"/>
        <v>4</v>
      </c>
    </row>
    <row r="608" spans="1:18" x14ac:dyDescent="0.3">
      <c r="A608">
        <v>607</v>
      </c>
      <c r="B608" t="s">
        <v>8</v>
      </c>
      <c r="C608">
        <v>587551.63</v>
      </c>
      <c r="D608" t="s">
        <v>13</v>
      </c>
      <c r="E608" t="s">
        <v>10</v>
      </c>
      <c r="F608" t="s">
        <v>11</v>
      </c>
      <c r="G608" t="s">
        <v>12</v>
      </c>
      <c r="H608" t="s">
        <v>12</v>
      </c>
      <c r="I608">
        <v>68</v>
      </c>
      <c r="J608">
        <f>(C608-$V$7)/$V$8</f>
        <v>-8.6300193839099301E-2</v>
      </c>
      <c r="K608" t="str">
        <f t="shared" si="37"/>
        <v>NO</v>
      </c>
      <c r="L608">
        <f>(I608-$V$16)/$V$17</f>
        <v>1.8415683987908662</v>
      </c>
      <c r="M608" t="str">
        <f t="shared" si="38"/>
        <v>NO</v>
      </c>
      <c r="N608">
        <f>IF(ISBLANK(C608),$V$7,C608)</f>
        <v>587551.63</v>
      </c>
      <c r="O608">
        <f>IF(ISBLANK(I608),$V$16,I608)</f>
        <v>68</v>
      </c>
      <c r="P608" t="str">
        <f>IF(ISBLANK(D608),$U$42,D608)</f>
        <v>PENSIONADOS EN SU PROPIO SISTEMA</v>
      </c>
      <c r="Q608" s="7" t="str">
        <f t="shared" si="39"/>
        <v>56+</v>
      </c>
      <c r="R608" s="7" t="str">
        <f t="shared" si="40"/>
        <v>3</v>
      </c>
    </row>
    <row r="609" spans="1:18" x14ac:dyDescent="0.3">
      <c r="A609">
        <v>608</v>
      </c>
      <c r="B609" t="s">
        <v>14</v>
      </c>
      <c r="C609">
        <v>112200</v>
      </c>
      <c r="D609" t="s">
        <v>9</v>
      </c>
      <c r="E609" t="s">
        <v>15</v>
      </c>
      <c r="F609" t="s">
        <v>11</v>
      </c>
      <c r="G609" t="s">
        <v>12</v>
      </c>
      <c r="H609" t="s">
        <v>12</v>
      </c>
      <c r="I609">
        <v>53</v>
      </c>
      <c r="J609">
        <f>(C609-$V$7)/$V$8</f>
        <v>-0.67248734963790235</v>
      </c>
      <c r="K609" t="str">
        <f t="shared" si="37"/>
        <v>NO</v>
      </c>
      <c r="L609">
        <f>(I609-$V$16)/$V$17</f>
        <v>0.78293844763380371</v>
      </c>
      <c r="M609" t="str">
        <f t="shared" si="38"/>
        <v>NO</v>
      </c>
      <c r="N609">
        <f>IF(ISBLANK(C609),$V$7,C609)</f>
        <v>112200</v>
      </c>
      <c r="O609">
        <f>IF(ISBLANK(I609),$V$16,I609)</f>
        <v>53</v>
      </c>
      <c r="P609" t="str">
        <f>IF(ISBLANK(D609),$U$42,D609)</f>
        <v>ASALARIADO</v>
      </c>
      <c r="Q609" s="7" t="str">
        <f t="shared" si="39"/>
        <v>46-55</v>
      </c>
      <c r="R609" s="7" t="str">
        <f t="shared" si="40"/>
        <v>1</v>
      </c>
    </row>
    <row r="610" spans="1:18" x14ac:dyDescent="0.3">
      <c r="A610">
        <v>609</v>
      </c>
      <c r="B610" t="s">
        <v>14</v>
      </c>
      <c r="C610">
        <v>927718</v>
      </c>
      <c r="D610" t="s">
        <v>9</v>
      </c>
      <c r="E610" t="s">
        <v>10</v>
      </c>
      <c r="F610" t="s">
        <v>11</v>
      </c>
      <c r="G610" t="s">
        <v>12</v>
      </c>
      <c r="H610" t="s">
        <v>11</v>
      </c>
      <c r="I610">
        <v>29</v>
      </c>
      <c r="J610">
        <f>(C610-$V$7)/$V$8</f>
        <v>0.33318118445911604</v>
      </c>
      <c r="K610" t="str">
        <f t="shared" si="37"/>
        <v>NO</v>
      </c>
      <c r="L610">
        <f>(I610-$V$16)/$V$17</f>
        <v>-0.91086947421749642</v>
      </c>
      <c r="M610" t="str">
        <f t="shared" si="38"/>
        <v>NO</v>
      </c>
      <c r="N610">
        <f>IF(ISBLANK(C610),$V$7,C610)</f>
        <v>927718</v>
      </c>
      <c r="O610">
        <f>IF(ISBLANK(I610),$V$16,I610)</f>
        <v>29</v>
      </c>
      <c r="P610" t="str">
        <f>IF(ISBLANK(D610),$U$42,D610)</f>
        <v>ASALARIADO</v>
      </c>
      <c r="Q610" s="7" t="str">
        <f t="shared" si="39"/>
        <v>26-35</v>
      </c>
      <c r="R610" s="7" t="str">
        <f t="shared" si="40"/>
        <v>4</v>
      </c>
    </row>
    <row r="611" spans="1:18" x14ac:dyDescent="0.3">
      <c r="A611">
        <v>610</v>
      </c>
      <c r="B611" t="s">
        <v>8</v>
      </c>
      <c r="C611">
        <v>400166.55</v>
      </c>
      <c r="D611" t="s">
        <v>9</v>
      </c>
      <c r="E611" t="s">
        <v>15</v>
      </c>
      <c r="F611" t="s">
        <v>11</v>
      </c>
      <c r="G611" t="s">
        <v>11</v>
      </c>
      <c r="H611" t="s">
        <v>12</v>
      </c>
      <c r="I611">
        <v>31</v>
      </c>
      <c r="J611">
        <f>(C611-$V$7)/$V$8</f>
        <v>-0.31737698026840255</v>
      </c>
      <c r="K611" t="str">
        <f t="shared" si="37"/>
        <v>NO</v>
      </c>
      <c r="L611">
        <f>(I611-$V$16)/$V$17</f>
        <v>-0.7697188140632214</v>
      </c>
      <c r="M611" t="str">
        <f t="shared" si="38"/>
        <v>NO</v>
      </c>
      <c r="N611">
        <f>IF(ISBLANK(C611),$V$7,C611)</f>
        <v>400166.55</v>
      </c>
      <c r="O611">
        <f>IF(ISBLANK(I611),$V$16,I611)</f>
        <v>31</v>
      </c>
      <c r="P611" t="str">
        <f>IF(ISBLANK(D611),$U$42,D611)</f>
        <v>ASALARIADO</v>
      </c>
      <c r="Q611" s="7" t="str">
        <f t="shared" si="39"/>
        <v>26-35</v>
      </c>
      <c r="R611" s="7" t="str">
        <f t="shared" si="40"/>
        <v>2</v>
      </c>
    </row>
    <row r="612" spans="1:18" x14ac:dyDescent="0.3">
      <c r="A612">
        <v>611</v>
      </c>
      <c r="B612" t="s">
        <v>14</v>
      </c>
      <c r="C612">
        <v>1173695</v>
      </c>
      <c r="D612" t="s">
        <v>13</v>
      </c>
      <c r="E612" t="s">
        <v>10</v>
      </c>
      <c r="F612" t="s">
        <v>11</v>
      </c>
      <c r="G612" t="s">
        <v>12</v>
      </c>
      <c r="H612" t="s">
        <v>12</v>
      </c>
      <c r="I612">
        <v>71</v>
      </c>
      <c r="J612">
        <f>(C612-$V$7)/$V$8</f>
        <v>0.63651149600537538</v>
      </c>
      <c r="K612" t="str">
        <f t="shared" si="37"/>
        <v>NO</v>
      </c>
      <c r="L612">
        <f>(I612-$V$16)/$V$17</f>
        <v>2.0532943890222786</v>
      </c>
      <c r="M612" t="str">
        <f t="shared" si="38"/>
        <v>ATIPICO</v>
      </c>
      <c r="N612">
        <f>IF(ISBLANK(C612),$V$7,C612)</f>
        <v>1173695</v>
      </c>
      <c r="O612">
        <f>IF(ISBLANK(I612),$V$16,I612)</f>
        <v>71</v>
      </c>
      <c r="P612" t="str">
        <f>IF(ISBLANK(D612),$U$42,D612)</f>
        <v>PENSIONADOS EN SU PROPIO SISTEMA</v>
      </c>
      <c r="Q612" s="7" t="str">
        <f t="shared" si="39"/>
        <v>56+</v>
      </c>
      <c r="R612" s="7" t="str">
        <f t="shared" si="40"/>
        <v>4</v>
      </c>
    </row>
    <row r="613" spans="1:18" x14ac:dyDescent="0.3">
      <c r="A613">
        <v>612</v>
      </c>
      <c r="B613" t="s">
        <v>14</v>
      </c>
      <c r="C613">
        <v>317000</v>
      </c>
      <c r="D613" t="s">
        <v>9</v>
      </c>
      <c r="E613" t="s">
        <v>15</v>
      </c>
      <c r="F613" t="s">
        <v>11</v>
      </c>
      <c r="G613" t="s">
        <v>12</v>
      </c>
      <c r="H613" t="s">
        <v>11</v>
      </c>
      <c r="I613">
        <v>39</v>
      </c>
      <c r="J613">
        <f>(C613-$V$7)/$V$8</f>
        <v>-0.41993508741552427</v>
      </c>
      <c r="K613" t="str">
        <f t="shared" si="37"/>
        <v>NO</v>
      </c>
      <c r="L613">
        <f>(I613-$V$16)/$V$17</f>
        <v>-0.20511617344612137</v>
      </c>
      <c r="M613" t="str">
        <f t="shared" si="38"/>
        <v>NO</v>
      </c>
      <c r="N613">
        <f>IF(ISBLANK(C613),$V$7,C613)</f>
        <v>317000</v>
      </c>
      <c r="O613">
        <f>IF(ISBLANK(I613),$V$16,I613)</f>
        <v>39</v>
      </c>
      <c r="P613" t="str">
        <f>IF(ISBLANK(D613),$U$42,D613)</f>
        <v>ASALARIADO</v>
      </c>
      <c r="Q613" s="7" t="str">
        <f t="shared" si="39"/>
        <v>36-45</v>
      </c>
      <c r="R613" s="7" t="str">
        <f t="shared" si="40"/>
        <v>2</v>
      </c>
    </row>
    <row r="614" spans="1:18" x14ac:dyDescent="0.3">
      <c r="A614">
        <v>613</v>
      </c>
      <c r="B614" t="s">
        <v>8</v>
      </c>
      <c r="C614">
        <v>369367.93</v>
      </c>
      <c r="D614" t="s">
        <v>9</v>
      </c>
      <c r="E614" t="s">
        <v>10</v>
      </c>
      <c r="F614" t="s">
        <v>11</v>
      </c>
      <c r="G614" t="s">
        <v>12</v>
      </c>
      <c r="H614" t="s">
        <v>12</v>
      </c>
      <c r="I614">
        <v>35</v>
      </c>
      <c r="J614">
        <f>(C614-$V$7)/$V$8</f>
        <v>-0.35535677106101671</v>
      </c>
      <c r="K614" t="str">
        <f t="shared" si="37"/>
        <v>NO</v>
      </c>
      <c r="L614">
        <f>(I614-$V$16)/$V$17</f>
        <v>-0.48741749375467142</v>
      </c>
      <c r="M614" t="str">
        <f t="shared" si="38"/>
        <v>NO</v>
      </c>
      <c r="N614">
        <f>IF(ISBLANK(C614),$V$7,C614)</f>
        <v>369367.93</v>
      </c>
      <c r="O614">
        <f>IF(ISBLANK(I614),$V$16,I614)</f>
        <v>35</v>
      </c>
      <c r="P614" t="str">
        <f>IF(ISBLANK(D614),$U$42,D614)</f>
        <v>ASALARIADO</v>
      </c>
      <c r="Q614" s="7" t="str">
        <f t="shared" si="39"/>
        <v>26-35</v>
      </c>
      <c r="R614" s="7" t="str">
        <f t="shared" si="40"/>
        <v>2</v>
      </c>
    </row>
    <row r="615" spans="1:18" x14ac:dyDescent="0.3">
      <c r="A615">
        <v>614</v>
      </c>
      <c r="B615" t="s">
        <v>14</v>
      </c>
      <c r="C615">
        <v>453746</v>
      </c>
      <c r="D615" t="s">
        <v>13</v>
      </c>
      <c r="E615" t="s">
        <v>10</v>
      </c>
      <c r="F615" t="s">
        <v>11</v>
      </c>
      <c r="G615" t="s">
        <v>12</v>
      </c>
      <c r="H615" t="s">
        <v>12</v>
      </c>
      <c r="I615">
        <v>81</v>
      </c>
      <c r="J615">
        <f>(C615-$V$7)/$V$8</f>
        <v>-0.25130465943768576</v>
      </c>
      <c r="K615" t="str">
        <f t="shared" si="37"/>
        <v>NO</v>
      </c>
      <c r="L615">
        <f>(I615-$V$16)/$V$17</f>
        <v>2.759047689793654</v>
      </c>
      <c r="M615" t="str">
        <f t="shared" si="38"/>
        <v>ATIPICO</v>
      </c>
      <c r="N615">
        <f>IF(ISBLANK(C615),$V$7,C615)</f>
        <v>453746</v>
      </c>
      <c r="O615">
        <f>IF(ISBLANK(I615),$V$16,I615)</f>
        <v>81</v>
      </c>
      <c r="P615" t="str">
        <f>IF(ISBLANK(D615),$U$42,D615)</f>
        <v>PENSIONADOS EN SU PROPIO SISTEMA</v>
      </c>
      <c r="Q615" s="7" t="str">
        <f t="shared" si="39"/>
        <v>56+</v>
      </c>
      <c r="R615" s="7" t="str">
        <f t="shared" si="40"/>
        <v>3</v>
      </c>
    </row>
    <row r="616" spans="1:18" x14ac:dyDescent="0.3">
      <c r="A616">
        <v>615</v>
      </c>
      <c r="B616" t="s">
        <v>8</v>
      </c>
      <c r="C616">
        <v>319572</v>
      </c>
      <c r="D616" t="s">
        <v>9</v>
      </c>
      <c r="E616" t="s">
        <v>15</v>
      </c>
      <c r="F616" t="s">
        <v>11</v>
      </c>
      <c r="G616" t="s">
        <v>11</v>
      </c>
      <c r="H616" t="s">
        <v>12</v>
      </c>
      <c r="I616">
        <v>43</v>
      </c>
      <c r="J616">
        <f>(C616-$V$7)/$V$8</f>
        <v>-0.41676338615362996</v>
      </c>
      <c r="K616" t="str">
        <f t="shared" si="37"/>
        <v>NO</v>
      </c>
      <c r="L616">
        <f>(I616-$V$16)/$V$17</f>
        <v>7.7185146862428639E-2</v>
      </c>
      <c r="M616" t="str">
        <f t="shared" si="38"/>
        <v>NO</v>
      </c>
      <c r="N616">
        <f>IF(ISBLANK(C616),$V$7,C616)</f>
        <v>319572</v>
      </c>
      <c r="O616">
        <f>IF(ISBLANK(I616),$V$16,I616)</f>
        <v>43</v>
      </c>
      <c r="P616" t="str">
        <f>IF(ISBLANK(D616),$U$42,D616)</f>
        <v>ASALARIADO</v>
      </c>
      <c r="Q616" s="7" t="str">
        <f t="shared" si="39"/>
        <v>36-45</v>
      </c>
      <c r="R616" s="7" t="str">
        <f t="shared" si="40"/>
        <v>2</v>
      </c>
    </row>
    <row r="617" spans="1:18" x14ac:dyDescent="0.3">
      <c r="A617">
        <v>616</v>
      </c>
      <c r="B617" t="s">
        <v>8</v>
      </c>
      <c r="C617">
        <v>1486691</v>
      </c>
      <c r="D617" t="s">
        <v>9</v>
      </c>
      <c r="E617" t="s">
        <v>10</v>
      </c>
      <c r="F617" t="s">
        <v>11</v>
      </c>
      <c r="G617" t="s">
        <v>12</v>
      </c>
      <c r="H617" t="s">
        <v>11</v>
      </c>
      <c r="I617">
        <v>31</v>
      </c>
      <c r="J617">
        <f>(C617-$V$7)/$V$8</f>
        <v>1.0224873156662908</v>
      </c>
      <c r="K617" t="str">
        <f t="shared" si="37"/>
        <v>NO</v>
      </c>
      <c r="L617">
        <f>(I617-$V$16)/$V$17</f>
        <v>-0.7697188140632214</v>
      </c>
      <c r="M617" t="str">
        <f t="shared" si="38"/>
        <v>NO</v>
      </c>
      <c r="N617">
        <f>IF(ISBLANK(C617),$V$7,C617)</f>
        <v>1486691</v>
      </c>
      <c r="O617">
        <f>IF(ISBLANK(I617),$V$16,I617)</f>
        <v>31</v>
      </c>
      <c r="P617" t="str">
        <f>IF(ISBLANK(D617),$U$42,D617)</f>
        <v>ASALARIADO</v>
      </c>
      <c r="Q617" s="7" t="str">
        <f t="shared" si="39"/>
        <v>26-35</v>
      </c>
      <c r="R617" s="7" t="str">
        <f t="shared" si="40"/>
        <v>4</v>
      </c>
    </row>
    <row r="618" spans="1:18" x14ac:dyDescent="0.3">
      <c r="A618">
        <v>617</v>
      </c>
      <c r="B618" t="s">
        <v>8</v>
      </c>
      <c r="C618">
        <v>352881</v>
      </c>
      <c r="D618" t="s">
        <v>17</v>
      </c>
      <c r="E618" t="s">
        <v>15</v>
      </c>
      <c r="F618" t="s">
        <v>11</v>
      </c>
      <c r="G618" t="s">
        <v>12</v>
      </c>
      <c r="H618" t="s">
        <v>12</v>
      </c>
      <c r="I618">
        <v>53</v>
      </c>
      <c r="J618">
        <f>(C618-$V$7)/$V$8</f>
        <v>-0.37568788174754991</v>
      </c>
      <c r="K618" t="str">
        <f t="shared" si="37"/>
        <v>NO</v>
      </c>
      <c r="L618">
        <f>(I618-$V$16)/$V$17</f>
        <v>0.78293844763380371</v>
      </c>
      <c r="M618" t="str">
        <f t="shared" si="38"/>
        <v>NO</v>
      </c>
      <c r="N618">
        <f>IF(ISBLANK(C618),$V$7,C618)</f>
        <v>352881</v>
      </c>
      <c r="O618">
        <f>IF(ISBLANK(I618),$V$16,I618)</f>
        <v>53</v>
      </c>
      <c r="P618" t="str">
        <f>IF(ISBLANK(D618),$U$42,D618)</f>
        <v>TRABAJADOR INDEPENDIENTE</v>
      </c>
      <c r="Q618" s="7" t="str">
        <f t="shared" si="39"/>
        <v>46-55</v>
      </c>
      <c r="R618" s="7" t="str">
        <f t="shared" si="40"/>
        <v>2</v>
      </c>
    </row>
    <row r="619" spans="1:18" x14ac:dyDescent="0.3">
      <c r="A619">
        <v>618</v>
      </c>
      <c r="B619" t="s">
        <v>14</v>
      </c>
      <c r="C619">
        <v>352852</v>
      </c>
      <c r="D619" t="s">
        <v>9</v>
      </c>
      <c r="E619" t="s">
        <v>10</v>
      </c>
      <c r="F619" t="s">
        <v>11</v>
      </c>
      <c r="G619" t="s">
        <v>12</v>
      </c>
      <c r="H619" t="s">
        <v>12</v>
      </c>
      <c r="I619">
        <v>53</v>
      </c>
      <c r="J619">
        <f>(C619-$V$7)/$V$8</f>
        <v>-0.37572364354249349</v>
      </c>
      <c r="K619" t="str">
        <f t="shared" si="37"/>
        <v>NO</v>
      </c>
      <c r="L619">
        <f>(I619-$V$16)/$V$17</f>
        <v>0.78293844763380371</v>
      </c>
      <c r="M619" t="str">
        <f t="shared" si="38"/>
        <v>NO</v>
      </c>
      <c r="N619">
        <f>IF(ISBLANK(C619),$V$7,C619)</f>
        <v>352852</v>
      </c>
      <c r="O619">
        <f>IF(ISBLANK(I619),$V$16,I619)</f>
        <v>53</v>
      </c>
      <c r="P619" t="str">
        <f>IF(ISBLANK(D619),$U$42,D619)</f>
        <v>ASALARIADO</v>
      </c>
      <c r="Q619" s="7" t="str">
        <f t="shared" si="39"/>
        <v>46-55</v>
      </c>
      <c r="R619" s="7" t="str">
        <f t="shared" si="40"/>
        <v>2</v>
      </c>
    </row>
    <row r="620" spans="1:18" x14ac:dyDescent="0.3">
      <c r="A620">
        <v>619</v>
      </c>
      <c r="B620" t="s">
        <v>8</v>
      </c>
      <c r="C620">
        <v>223463</v>
      </c>
      <c r="D620" t="s">
        <v>9</v>
      </c>
      <c r="E620" t="s">
        <v>15</v>
      </c>
      <c r="F620" t="s">
        <v>11</v>
      </c>
      <c r="G620" t="s">
        <v>11</v>
      </c>
      <c r="H620" t="s">
        <v>12</v>
      </c>
      <c r="I620">
        <v>20</v>
      </c>
      <c r="J620">
        <f>(C620-$V$7)/$V$8</f>
        <v>-0.53528167409274385</v>
      </c>
      <c r="K620" t="str">
        <f t="shared" si="37"/>
        <v>NO</v>
      </c>
      <c r="L620">
        <f>(I620-$V$16)/$V$17</f>
        <v>-1.5460474449117341</v>
      </c>
      <c r="M620" t="str">
        <f t="shared" si="38"/>
        <v>NO</v>
      </c>
      <c r="N620">
        <f>IF(ISBLANK(C620),$V$7,C620)</f>
        <v>223463</v>
      </c>
      <c r="O620">
        <f>IF(ISBLANK(I620),$V$16,I620)</f>
        <v>20</v>
      </c>
      <c r="P620" t="str">
        <f>IF(ISBLANK(D620),$U$42,D620)</f>
        <v>ASALARIADO</v>
      </c>
      <c r="Q620" s="7" t="str">
        <f t="shared" si="39"/>
        <v>18-25</v>
      </c>
      <c r="R620" s="7" t="str">
        <f t="shared" si="40"/>
        <v>1</v>
      </c>
    </row>
    <row r="621" spans="1:18" x14ac:dyDescent="0.3">
      <c r="A621">
        <v>620</v>
      </c>
      <c r="B621" t="s">
        <v>8</v>
      </c>
      <c r="C621">
        <v>573400</v>
      </c>
      <c r="D621" t="s">
        <v>9</v>
      </c>
      <c r="E621" t="s">
        <v>15</v>
      </c>
      <c r="F621" t="s">
        <v>11</v>
      </c>
      <c r="G621" t="s">
        <v>12</v>
      </c>
      <c r="H621" t="s">
        <v>12</v>
      </c>
      <c r="I621">
        <v>23</v>
      </c>
      <c r="J621">
        <f>(C621-$V$7)/$V$8</f>
        <v>-0.10375149350039849</v>
      </c>
      <c r="K621" t="str">
        <f t="shared" si="37"/>
        <v>NO</v>
      </c>
      <c r="L621">
        <f>(I621-$V$16)/$V$17</f>
        <v>-1.3343214546803215</v>
      </c>
      <c r="M621" t="str">
        <f t="shared" si="38"/>
        <v>NO</v>
      </c>
      <c r="N621">
        <f>IF(ISBLANK(C621),$V$7,C621)</f>
        <v>573400</v>
      </c>
      <c r="O621">
        <f>IF(ISBLANK(I621),$V$16,I621)</f>
        <v>23</v>
      </c>
      <c r="P621" t="str">
        <f>IF(ISBLANK(D621),$U$42,D621)</f>
        <v>ASALARIADO</v>
      </c>
      <c r="Q621" s="7" t="str">
        <f t="shared" si="39"/>
        <v>18-25</v>
      </c>
      <c r="R621" s="7" t="str">
        <f t="shared" si="40"/>
        <v>3</v>
      </c>
    </row>
    <row r="622" spans="1:18" x14ac:dyDescent="0.3">
      <c r="A622">
        <v>621</v>
      </c>
      <c r="B622" t="s">
        <v>8</v>
      </c>
      <c r="C622">
        <v>278030</v>
      </c>
      <c r="D622" t="s">
        <v>18</v>
      </c>
      <c r="E622" t="s">
        <v>15</v>
      </c>
      <c r="F622" t="s">
        <v>11</v>
      </c>
      <c r="G622" t="s">
        <v>12</v>
      </c>
      <c r="H622" t="s">
        <v>12</v>
      </c>
      <c r="I622">
        <v>78</v>
      </c>
      <c r="J622">
        <f>(C622-$V$7)/$V$8</f>
        <v>-0.46799154082766331</v>
      </c>
      <c r="K622" t="str">
        <f t="shared" si="37"/>
        <v>NO</v>
      </c>
      <c r="L622">
        <f>(I622-$V$16)/$V$17</f>
        <v>2.5473216995622412</v>
      </c>
      <c r="M622" t="str">
        <f t="shared" si="38"/>
        <v>ATIPICO</v>
      </c>
      <c r="N622">
        <f>IF(ISBLANK(C622),$V$7,C622)</f>
        <v>278030</v>
      </c>
      <c r="O622">
        <f>IF(ISBLANK(I622),$V$16,I622)</f>
        <v>78</v>
      </c>
      <c r="P622" t="str">
        <f>IF(ISBLANK(D622),$U$42,D622)</f>
        <v>CONVENIOS ESPECIALES DE TRABAJADORES INDEPENDIENTES</v>
      </c>
      <c r="Q622" s="7" t="str">
        <f t="shared" si="39"/>
        <v>56+</v>
      </c>
      <c r="R622" s="7" t="str">
        <f t="shared" si="40"/>
        <v>1</v>
      </c>
    </row>
    <row r="623" spans="1:18" x14ac:dyDescent="0.3">
      <c r="A623">
        <v>622</v>
      </c>
      <c r="B623" t="s">
        <v>14</v>
      </c>
      <c r="C623">
        <v>502100</v>
      </c>
      <c r="D623" t="s">
        <v>17</v>
      </c>
      <c r="E623" t="s">
        <v>15</v>
      </c>
      <c r="F623" t="s">
        <v>11</v>
      </c>
      <c r="G623" t="s">
        <v>12</v>
      </c>
      <c r="H623" t="s">
        <v>12</v>
      </c>
      <c r="I623">
        <v>48</v>
      </c>
      <c r="J623">
        <f>(C623-$V$7)/$V$8</f>
        <v>-0.19167618244793541</v>
      </c>
      <c r="K623" t="str">
        <f t="shared" si="37"/>
        <v>NO</v>
      </c>
      <c r="L623">
        <f>(I623-$V$16)/$V$17</f>
        <v>0.43006179724811616</v>
      </c>
      <c r="M623" t="str">
        <f t="shared" si="38"/>
        <v>NO</v>
      </c>
      <c r="N623">
        <f>IF(ISBLANK(C623),$V$7,C623)</f>
        <v>502100</v>
      </c>
      <c r="O623">
        <f>IF(ISBLANK(I623),$V$16,I623)</f>
        <v>48</v>
      </c>
      <c r="P623" t="str">
        <f>IF(ISBLANK(D623),$U$42,D623)</f>
        <v>TRABAJADOR INDEPENDIENTE</v>
      </c>
      <c r="Q623" s="7" t="str">
        <f t="shared" si="39"/>
        <v>46-55</v>
      </c>
      <c r="R623" s="7" t="str">
        <f t="shared" si="40"/>
        <v>3</v>
      </c>
    </row>
    <row r="624" spans="1:18" x14ac:dyDescent="0.3">
      <c r="A624">
        <v>623</v>
      </c>
      <c r="B624" t="s">
        <v>8</v>
      </c>
      <c r="C624">
        <v>215000</v>
      </c>
      <c r="D624" t="s">
        <v>9</v>
      </c>
      <c r="E624" t="s">
        <v>15</v>
      </c>
      <c r="F624" t="s">
        <v>11</v>
      </c>
      <c r="G624" t="s">
        <v>12</v>
      </c>
      <c r="H624" t="s">
        <v>12</v>
      </c>
      <c r="I624">
        <v>60</v>
      </c>
      <c r="J624">
        <f>(C624-$V$7)/$V$8</f>
        <v>-0.54571795238956022</v>
      </c>
      <c r="K624" t="str">
        <f t="shared" si="37"/>
        <v>NO</v>
      </c>
      <c r="L624">
        <f>(I624-$V$16)/$V$17</f>
        <v>1.2769657581737661</v>
      </c>
      <c r="M624" t="str">
        <f t="shared" si="38"/>
        <v>NO</v>
      </c>
      <c r="N624">
        <f>IF(ISBLANK(C624),$V$7,C624)</f>
        <v>215000</v>
      </c>
      <c r="O624">
        <f>IF(ISBLANK(I624),$V$16,I624)</f>
        <v>60</v>
      </c>
      <c r="P624" t="str">
        <f>IF(ISBLANK(D624),$U$42,D624)</f>
        <v>ASALARIADO</v>
      </c>
      <c r="Q624" s="7" t="str">
        <f t="shared" si="39"/>
        <v>56+</v>
      </c>
      <c r="R624" s="7" t="str">
        <f t="shared" si="40"/>
        <v>1</v>
      </c>
    </row>
    <row r="625" spans="1:18" x14ac:dyDescent="0.3">
      <c r="A625">
        <v>624</v>
      </c>
      <c r="B625" t="s">
        <v>8</v>
      </c>
      <c r="C625">
        <v>367392</v>
      </c>
      <c r="D625" t="s">
        <v>9</v>
      </c>
      <c r="E625" t="s">
        <v>15</v>
      </c>
      <c r="F625" t="s">
        <v>11</v>
      </c>
      <c r="G625" t="s">
        <v>12</v>
      </c>
      <c r="H625" t="s">
        <v>12</v>
      </c>
      <c r="I625">
        <v>24</v>
      </c>
      <c r="J625">
        <f>(C625-$V$7)/$V$8</f>
        <v>-0.35779341945697896</v>
      </c>
      <c r="K625" t="str">
        <f t="shared" si="37"/>
        <v>NO</v>
      </c>
      <c r="L625">
        <f>(I625-$V$16)/$V$17</f>
        <v>-1.263746124603184</v>
      </c>
      <c r="M625" t="str">
        <f t="shared" si="38"/>
        <v>NO</v>
      </c>
      <c r="N625">
        <f>IF(ISBLANK(C625),$V$7,C625)</f>
        <v>367392</v>
      </c>
      <c r="O625">
        <f>IF(ISBLANK(I625),$V$16,I625)</f>
        <v>24</v>
      </c>
      <c r="P625" t="str">
        <f>IF(ISBLANK(D625),$U$42,D625)</f>
        <v>ASALARIADO</v>
      </c>
      <c r="Q625" s="7" t="str">
        <f t="shared" si="39"/>
        <v>18-25</v>
      </c>
      <c r="R625" s="7" t="str">
        <f t="shared" si="40"/>
        <v>2</v>
      </c>
    </row>
    <row r="626" spans="1:18" x14ac:dyDescent="0.3">
      <c r="A626">
        <v>625</v>
      </c>
      <c r="B626" t="s">
        <v>14</v>
      </c>
      <c r="C626">
        <v>150000</v>
      </c>
      <c r="D626" t="s">
        <v>9</v>
      </c>
      <c r="E626" t="s">
        <v>15</v>
      </c>
      <c r="F626" t="s">
        <v>11</v>
      </c>
      <c r="G626" t="s">
        <v>12</v>
      </c>
      <c r="H626" t="s">
        <v>12</v>
      </c>
      <c r="I626">
        <v>44</v>
      </c>
      <c r="J626">
        <f>(C626-$V$7)/$V$8</f>
        <v>-0.62587369967693607</v>
      </c>
      <c r="K626" t="str">
        <f t="shared" si="37"/>
        <v>NO</v>
      </c>
      <c r="L626">
        <f>(I626-$V$16)/$V$17</f>
        <v>0.14776047693956615</v>
      </c>
      <c r="M626" t="str">
        <f t="shared" si="38"/>
        <v>NO</v>
      </c>
      <c r="N626">
        <f>IF(ISBLANK(C626),$V$7,C626)</f>
        <v>150000</v>
      </c>
      <c r="O626">
        <f>IF(ISBLANK(I626),$V$16,I626)</f>
        <v>44</v>
      </c>
      <c r="P626" t="str">
        <f>IF(ISBLANK(D626),$U$42,D626)</f>
        <v>ASALARIADO</v>
      </c>
      <c r="Q626" s="7" t="str">
        <f t="shared" si="39"/>
        <v>36-45</v>
      </c>
      <c r="R626" s="7" t="str">
        <f t="shared" si="40"/>
        <v>1</v>
      </c>
    </row>
    <row r="627" spans="1:18" x14ac:dyDescent="0.3">
      <c r="A627">
        <v>626</v>
      </c>
      <c r="B627" t="s">
        <v>8</v>
      </c>
      <c r="C627">
        <v>679660.62</v>
      </c>
      <c r="D627" t="s">
        <v>9</v>
      </c>
      <c r="E627" t="s">
        <v>15</v>
      </c>
      <c r="F627" t="s">
        <v>11</v>
      </c>
      <c r="G627" t="s">
        <v>12</v>
      </c>
      <c r="H627" t="s">
        <v>12</v>
      </c>
      <c r="I627">
        <v>21</v>
      </c>
      <c r="J627">
        <f>(C627-$V$7)/$V$8</f>
        <v>2.7285420396830407E-2</v>
      </c>
      <c r="K627" t="str">
        <f t="shared" si="37"/>
        <v>NO</v>
      </c>
      <c r="L627">
        <f>(I627-$V$16)/$V$17</f>
        <v>-1.4754721148345964</v>
      </c>
      <c r="M627" t="str">
        <f t="shared" si="38"/>
        <v>NO</v>
      </c>
      <c r="N627">
        <f>IF(ISBLANK(C627),$V$7,C627)</f>
        <v>679660.62</v>
      </c>
      <c r="O627">
        <f>IF(ISBLANK(I627),$V$16,I627)</f>
        <v>21</v>
      </c>
      <c r="P627" t="str">
        <f>IF(ISBLANK(D627),$U$42,D627)</f>
        <v>ASALARIADO</v>
      </c>
      <c r="Q627" s="7" t="str">
        <f t="shared" si="39"/>
        <v>18-25</v>
      </c>
      <c r="R627" s="7" t="str">
        <f t="shared" si="40"/>
        <v>3</v>
      </c>
    </row>
    <row r="628" spans="1:18" x14ac:dyDescent="0.3">
      <c r="A628">
        <v>627</v>
      </c>
      <c r="B628" t="s">
        <v>8</v>
      </c>
      <c r="C628">
        <v>2796475</v>
      </c>
      <c r="D628" t="s">
        <v>9</v>
      </c>
      <c r="E628" t="s">
        <v>10</v>
      </c>
      <c r="F628" t="s">
        <v>11</v>
      </c>
      <c r="G628" t="s">
        <v>12</v>
      </c>
      <c r="H628" t="s">
        <v>11</v>
      </c>
      <c r="I628">
        <v>52</v>
      </c>
      <c r="J628">
        <f>(C628-$V$7)/$V$8</f>
        <v>2.6376675511285725</v>
      </c>
      <c r="K628" t="str">
        <f t="shared" si="37"/>
        <v>ATIPICO</v>
      </c>
      <c r="L628">
        <f>(I628-$V$16)/$V$17</f>
        <v>0.71236311755666615</v>
      </c>
      <c r="M628" t="str">
        <f t="shared" si="38"/>
        <v>NO</v>
      </c>
      <c r="N628">
        <f>IF(ISBLANK(C628),$V$7,C628)</f>
        <v>2796475</v>
      </c>
      <c r="O628">
        <f>IF(ISBLANK(I628),$V$16,I628)</f>
        <v>52</v>
      </c>
      <c r="P628" t="str">
        <f>IF(ISBLANK(D628),$U$42,D628)</f>
        <v>ASALARIADO</v>
      </c>
      <c r="Q628" s="7" t="str">
        <f t="shared" si="39"/>
        <v>46-55</v>
      </c>
      <c r="R628" s="7" t="str">
        <f t="shared" si="40"/>
        <v>4</v>
      </c>
    </row>
    <row r="629" spans="1:18" x14ac:dyDescent="0.3">
      <c r="A629">
        <v>628</v>
      </c>
      <c r="B629" t="s">
        <v>14</v>
      </c>
      <c r="C629">
        <v>359544.27</v>
      </c>
      <c r="D629" t="s">
        <v>19</v>
      </c>
      <c r="E629" t="s">
        <v>15</v>
      </c>
      <c r="F629" t="s">
        <v>11</v>
      </c>
      <c r="G629" t="s">
        <v>11</v>
      </c>
      <c r="H629" t="s">
        <v>12</v>
      </c>
      <c r="I629">
        <v>46</v>
      </c>
      <c r="J629">
        <f>(C629-$V$7)/$V$8</f>
        <v>-0.36747096811327984</v>
      </c>
      <c r="K629" t="str">
        <f t="shared" si="37"/>
        <v>NO</v>
      </c>
      <c r="L629">
        <f>(I629-$V$16)/$V$17</f>
        <v>0.28891113709384114</v>
      </c>
      <c r="M629" t="str">
        <f t="shared" si="38"/>
        <v>NO</v>
      </c>
      <c r="N629">
        <f>IF(ISBLANK(C629),$V$7,C629)</f>
        <v>359544.27</v>
      </c>
      <c r="O629">
        <f>IF(ISBLANK(I629),$V$16,I629)</f>
        <v>46</v>
      </c>
      <c r="P629" t="str">
        <f>IF(ISBLANK(D629),$U$42,D629)</f>
        <v>CONVENIOS ESPECIALES DE ASEGURADOS VOLUNTARIOS</v>
      </c>
      <c r="Q629" s="7" t="str">
        <f t="shared" si="39"/>
        <v>46-55</v>
      </c>
      <c r="R629" s="7" t="str">
        <f t="shared" si="40"/>
        <v>2</v>
      </c>
    </row>
    <row r="630" spans="1:18" x14ac:dyDescent="0.3">
      <c r="A630">
        <v>629</v>
      </c>
      <c r="B630" t="s">
        <v>8</v>
      </c>
      <c r="C630">
        <v>298018</v>
      </c>
      <c r="D630" t="s">
        <v>16</v>
      </c>
      <c r="E630" t="s">
        <v>15</v>
      </c>
      <c r="F630" t="s">
        <v>11</v>
      </c>
      <c r="G630" t="s">
        <v>12</v>
      </c>
      <c r="H630" t="s">
        <v>12</v>
      </c>
      <c r="I630">
        <v>36</v>
      </c>
      <c r="J630">
        <f>(C630-$V$7)/$V$8</f>
        <v>-0.44334303195412378</v>
      </c>
      <c r="K630" t="str">
        <f t="shared" si="37"/>
        <v>NO</v>
      </c>
      <c r="L630">
        <f>(I630-$V$16)/$V$17</f>
        <v>-0.41684216367753391</v>
      </c>
      <c r="M630" t="str">
        <f t="shared" si="38"/>
        <v>NO</v>
      </c>
      <c r="N630">
        <f>IF(ISBLANK(C630),$V$7,C630)</f>
        <v>298018</v>
      </c>
      <c r="O630">
        <f>IF(ISBLANK(I630),$V$16,I630)</f>
        <v>36</v>
      </c>
      <c r="P630" t="str">
        <f>IF(ISBLANK(D630),$U$42,D630)</f>
        <v>ASEGURADO VOLUNTARIO</v>
      </c>
      <c r="Q630" s="7" t="str">
        <f t="shared" si="39"/>
        <v>36-45</v>
      </c>
      <c r="R630" s="7" t="str">
        <f t="shared" si="40"/>
        <v>1</v>
      </c>
    </row>
    <row r="631" spans="1:18" x14ac:dyDescent="0.3">
      <c r="A631">
        <v>630</v>
      </c>
      <c r="B631" t="s">
        <v>14</v>
      </c>
      <c r="C631">
        <v>382136</v>
      </c>
      <c r="D631" t="s">
        <v>17</v>
      </c>
      <c r="E631" t="s">
        <v>15</v>
      </c>
      <c r="F631" t="s">
        <v>11</v>
      </c>
      <c r="G631" t="s">
        <v>12</v>
      </c>
      <c r="H631" t="s">
        <v>12</v>
      </c>
      <c r="I631">
        <v>53</v>
      </c>
      <c r="J631">
        <f>(C631-$V$7)/$V$8</f>
        <v>-0.33961162964151631</v>
      </c>
      <c r="K631" t="str">
        <f t="shared" si="37"/>
        <v>NO</v>
      </c>
      <c r="L631">
        <f>(I631-$V$16)/$V$17</f>
        <v>0.78293844763380371</v>
      </c>
      <c r="M631" t="str">
        <f t="shared" si="38"/>
        <v>NO</v>
      </c>
      <c r="N631">
        <f>IF(ISBLANK(C631),$V$7,C631)</f>
        <v>382136</v>
      </c>
      <c r="O631">
        <f>IF(ISBLANK(I631),$V$16,I631)</f>
        <v>53</v>
      </c>
      <c r="P631" t="str">
        <f>IF(ISBLANK(D631),$U$42,D631)</f>
        <v>TRABAJADOR INDEPENDIENTE</v>
      </c>
      <c r="Q631" s="7" t="str">
        <f t="shared" si="39"/>
        <v>46-55</v>
      </c>
      <c r="R631" s="7" t="str">
        <f t="shared" si="40"/>
        <v>2</v>
      </c>
    </row>
    <row r="632" spans="1:18" x14ac:dyDescent="0.3">
      <c r="A632">
        <v>631</v>
      </c>
      <c r="B632" t="s">
        <v>14</v>
      </c>
      <c r="C632">
        <v>297046</v>
      </c>
      <c r="D632" t="s">
        <v>16</v>
      </c>
      <c r="E632" t="s">
        <v>15</v>
      </c>
      <c r="F632" t="s">
        <v>11</v>
      </c>
      <c r="G632" t="s">
        <v>12</v>
      </c>
      <c r="H632" t="s">
        <v>11</v>
      </c>
      <c r="I632">
        <v>35</v>
      </c>
      <c r="J632">
        <f>(C632-$V$7)/$V$8</f>
        <v>-0.44454166866740574</v>
      </c>
      <c r="K632" t="str">
        <f t="shared" si="37"/>
        <v>NO</v>
      </c>
      <c r="L632">
        <f>(I632-$V$16)/$V$17</f>
        <v>-0.48741749375467142</v>
      </c>
      <c r="M632" t="str">
        <f t="shared" si="38"/>
        <v>NO</v>
      </c>
      <c r="N632">
        <f>IF(ISBLANK(C632),$V$7,C632)</f>
        <v>297046</v>
      </c>
      <c r="O632">
        <f>IF(ISBLANK(I632),$V$16,I632)</f>
        <v>35</v>
      </c>
      <c r="P632" t="str">
        <f>IF(ISBLANK(D632),$U$42,D632)</f>
        <v>ASEGURADO VOLUNTARIO</v>
      </c>
      <c r="Q632" s="7" t="str">
        <f t="shared" si="39"/>
        <v>26-35</v>
      </c>
      <c r="R632" s="7" t="str">
        <f t="shared" si="40"/>
        <v>1</v>
      </c>
    </row>
    <row r="633" spans="1:18" x14ac:dyDescent="0.3">
      <c r="A633">
        <v>632</v>
      </c>
      <c r="B633" t="s">
        <v>8</v>
      </c>
      <c r="C633">
        <v>297046</v>
      </c>
      <c r="D633" t="s">
        <v>16</v>
      </c>
      <c r="E633" t="s">
        <v>15</v>
      </c>
      <c r="F633" t="s">
        <v>11</v>
      </c>
      <c r="G633" t="s">
        <v>12</v>
      </c>
      <c r="H633" t="s">
        <v>12</v>
      </c>
      <c r="I633">
        <v>39</v>
      </c>
      <c r="J633">
        <f>(C633-$V$7)/$V$8</f>
        <v>-0.44454166866740574</v>
      </c>
      <c r="K633" t="str">
        <f t="shared" si="37"/>
        <v>NO</v>
      </c>
      <c r="L633">
        <f>(I633-$V$16)/$V$17</f>
        <v>-0.20511617344612137</v>
      </c>
      <c r="M633" t="str">
        <f t="shared" si="38"/>
        <v>NO</v>
      </c>
      <c r="N633">
        <f>IF(ISBLANK(C633),$V$7,C633)</f>
        <v>297046</v>
      </c>
      <c r="O633">
        <f>IF(ISBLANK(I633),$V$16,I633)</f>
        <v>39</v>
      </c>
      <c r="P633" t="str">
        <f>IF(ISBLANK(D633),$U$42,D633)</f>
        <v>ASEGURADO VOLUNTARIO</v>
      </c>
      <c r="Q633" s="7" t="str">
        <f t="shared" si="39"/>
        <v>36-45</v>
      </c>
      <c r="R633" s="7" t="str">
        <f t="shared" si="40"/>
        <v>1</v>
      </c>
    </row>
    <row r="634" spans="1:18" x14ac:dyDescent="0.3">
      <c r="A634">
        <v>633</v>
      </c>
      <c r="B634" t="s">
        <v>14</v>
      </c>
      <c r="C634">
        <v>347615</v>
      </c>
      <c r="D634" t="s">
        <v>17</v>
      </c>
      <c r="E634" t="s">
        <v>15</v>
      </c>
      <c r="F634" t="s">
        <v>11</v>
      </c>
      <c r="G634" t="s">
        <v>12</v>
      </c>
      <c r="H634" t="s">
        <v>12</v>
      </c>
      <c r="I634">
        <v>36</v>
      </c>
      <c r="J634">
        <f>(C634-$V$7)/$V$8</f>
        <v>-0.38218173044317022</v>
      </c>
      <c r="K634" t="str">
        <f t="shared" si="37"/>
        <v>NO</v>
      </c>
      <c r="L634">
        <f>(I634-$V$16)/$V$17</f>
        <v>-0.41684216367753391</v>
      </c>
      <c r="M634" t="str">
        <f t="shared" si="38"/>
        <v>NO</v>
      </c>
      <c r="N634">
        <f>IF(ISBLANK(C634),$V$7,C634)</f>
        <v>347615</v>
      </c>
      <c r="O634">
        <f>IF(ISBLANK(I634),$V$16,I634)</f>
        <v>36</v>
      </c>
      <c r="P634" t="str">
        <f>IF(ISBLANK(D634),$U$42,D634)</f>
        <v>TRABAJADOR INDEPENDIENTE</v>
      </c>
      <c r="Q634" s="7" t="str">
        <f t="shared" si="39"/>
        <v>36-45</v>
      </c>
      <c r="R634" s="7" t="str">
        <f t="shared" si="40"/>
        <v>2</v>
      </c>
    </row>
    <row r="635" spans="1:18" x14ac:dyDescent="0.3">
      <c r="A635">
        <v>634</v>
      </c>
      <c r="B635" t="s">
        <v>14</v>
      </c>
      <c r="C635">
        <v>297044</v>
      </c>
      <c r="D635" t="s">
        <v>16</v>
      </c>
      <c r="E635" t="s">
        <v>15</v>
      </c>
      <c r="F635" t="s">
        <v>11</v>
      </c>
      <c r="G635" t="s">
        <v>12</v>
      </c>
      <c r="H635" t="s">
        <v>12</v>
      </c>
      <c r="I635">
        <v>19</v>
      </c>
      <c r="J635">
        <f>(C635-$V$7)/$V$8</f>
        <v>-0.44454413499809153</v>
      </c>
      <c r="K635" t="str">
        <f t="shared" si="37"/>
        <v>NO</v>
      </c>
      <c r="L635">
        <f>(I635-$V$16)/$V$17</f>
        <v>-1.6166227749888715</v>
      </c>
      <c r="M635" t="str">
        <f t="shared" si="38"/>
        <v>NO</v>
      </c>
      <c r="N635">
        <f>IF(ISBLANK(C635),$V$7,C635)</f>
        <v>297044</v>
      </c>
      <c r="O635">
        <f>IF(ISBLANK(I635),$V$16,I635)</f>
        <v>19</v>
      </c>
      <c r="P635" t="str">
        <f>IF(ISBLANK(D635),$U$42,D635)</f>
        <v>ASEGURADO VOLUNTARIO</v>
      </c>
      <c r="Q635" s="7" t="str">
        <f t="shared" si="39"/>
        <v>18-25</v>
      </c>
      <c r="R635" s="7" t="str">
        <f t="shared" si="40"/>
        <v>1</v>
      </c>
    </row>
    <row r="636" spans="1:18" x14ac:dyDescent="0.3">
      <c r="A636">
        <v>635</v>
      </c>
      <c r="B636" t="s">
        <v>14</v>
      </c>
      <c r="C636">
        <v>297046</v>
      </c>
      <c r="D636" t="s">
        <v>16</v>
      </c>
      <c r="E636" t="s">
        <v>15</v>
      </c>
      <c r="F636" t="s">
        <v>11</v>
      </c>
      <c r="G636" t="s">
        <v>12</v>
      </c>
      <c r="H636" t="s">
        <v>12</v>
      </c>
      <c r="I636">
        <v>31</v>
      </c>
      <c r="J636">
        <f>(C636-$V$7)/$V$8</f>
        <v>-0.44454166866740574</v>
      </c>
      <c r="K636" t="str">
        <f t="shared" si="37"/>
        <v>NO</v>
      </c>
      <c r="L636">
        <f>(I636-$V$16)/$V$17</f>
        <v>-0.7697188140632214</v>
      </c>
      <c r="M636" t="str">
        <f t="shared" si="38"/>
        <v>NO</v>
      </c>
      <c r="N636">
        <f>IF(ISBLANK(C636),$V$7,C636)</f>
        <v>297046</v>
      </c>
      <c r="O636">
        <f>IF(ISBLANK(I636),$V$16,I636)</f>
        <v>31</v>
      </c>
      <c r="P636" t="str">
        <f>IF(ISBLANK(D636),$U$42,D636)</f>
        <v>ASEGURADO VOLUNTARIO</v>
      </c>
      <c r="Q636" s="7" t="str">
        <f t="shared" si="39"/>
        <v>26-35</v>
      </c>
      <c r="R636" s="7" t="str">
        <f t="shared" si="40"/>
        <v>1</v>
      </c>
    </row>
    <row r="637" spans="1:18" x14ac:dyDescent="0.3">
      <c r="A637">
        <v>636</v>
      </c>
      <c r="B637" t="s">
        <v>8</v>
      </c>
      <c r="C637">
        <v>1169887</v>
      </c>
      <c r="D637" t="s">
        <v>9</v>
      </c>
      <c r="E637" t="s">
        <v>10</v>
      </c>
      <c r="F637" t="s">
        <v>11</v>
      </c>
      <c r="G637" t="s">
        <v>12</v>
      </c>
      <c r="H637" t="s">
        <v>12</v>
      </c>
      <c r="I637">
        <v>45</v>
      </c>
      <c r="J637">
        <f>(C637-$V$7)/$V$8</f>
        <v>0.63181560237967804</v>
      </c>
      <c r="K637" t="str">
        <f t="shared" si="37"/>
        <v>NO</v>
      </c>
      <c r="L637">
        <f>(I637-$V$16)/$V$17</f>
        <v>0.21833580701670366</v>
      </c>
      <c r="M637" t="str">
        <f t="shared" si="38"/>
        <v>NO</v>
      </c>
      <c r="N637">
        <f>IF(ISBLANK(C637),$V$7,C637)</f>
        <v>1169887</v>
      </c>
      <c r="O637">
        <f>IF(ISBLANK(I637),$V$16,I637)</f>
        <v>45</v>
      </c>
      <c r="P637" t="str">
        <f>IF(ISBLANK(D637),$U$42,D637)</f>
        <v>ASALARIADO</v>
      </c>
      <c r="Q637" s="7" t="str">
        <f t="shared" si="39"/>
        <v>36-45</v>
      </c>
      <c r="R637" s="7" t="str">
        <f t="shared" si="40"/>
        <v>4</v>
      </c>
    </row>
    <row r="638" spans="1:18" x14ac:dyDescent="0.3">
      <c r="A638">
        <v>637</v>
      </c>
      <c r="B638" t="s">
        <v>8</v>
      </c>
      <c r="C638">
        <v>1253145.82</v>
      </c>
      <c r="D638" t="s">
        <v>9</v>
      </c>
      <c r="E638" t="s">
        <v>10</v>
      </c>
      <c r="F638" t="s">
        <v>11</v>
      </c>
      <c r="G638" t="s">
        <v>12</v>
      </c>
      <c r="H638" t="s">
        <v>12</v>
      </c>
      <c r="I638">
        <v>34</v>
      </c>
      <c r="J638">
        <f>(C638-$V$7)/$V$8</f>
        <v>0.7344874936929876</v>
      </c>
      <c r="K638" t="str">
        <f t="shared" si="37"/>
        <v>NO</v>
      </c>
      <c r="L638">
        <f>(I638-$V$16)/$V$17</f>
        <v>-0.55799282383180893</v>
      </c>
      <c r="M638" t="str">
        <f t="shared" si="38"/>
        <v>NO</v>
      </c>
      <c r="N638">
        <f>IF(ISBLANK(C638),$V$7,C638)</f>
        <v>1253145.82</v>
      </c>
      <c r="O638">
        <f>IF(ISBLANK(I638),$V$16,I638)</f>
        <v>34</v>
      </c>
      <c r="P638" t="str">
        <f>IF(ISBLANK(D638),$U$42,D638)</f>
        <v>ASALARIADO</v>
      </c>
      <c r="Q638" s="7" t="str">
        <f t="shared" si="39"/>
        <v>26-35</v>
      </c>
      <c r="R638" s="7" t="str">
        <f t="shared" si="40"/>
        <v>4</v>
      </c>
    </row>
    <row r="639" spans="1:18" x14ac:dyDescent="0.3">
      <c r="A639">
        <v>638</v>
      </c>
      <c r="B639" t="s">
        <v>8</v>
      </c>
      <c r="C639">
        <v>577032.5</v>
      </c>
      <c r="D639" t="s">
        <v>9</v>
      </c>
      <c r="E639" t="s">
        <v>15</v>
      </c>
      <c r="F639" t="s">
        <v>11</v>
      </c>
      <c r="G639" t="s">
        <v>12</v>
      </c>
      <c r="H639" t="s">
        <v>12</v>
      </c>
      <c r="I639">
        <v>53</v>
      </c>
      <c r="J639">
        <f>(C639-$V$7)/$V$8</f>
        <v>-9.9272020392377064E-2</v>
      </c>
      <c r="K639" t="str">
        <f t="shared" si="37"/>
        <v>NO</v>
      </c>
      <c r="L639">
        <f>(I639-$V$16)/$V$17</f>
        <v>0.78293844763380371</v>
      </c>
      <c r="M639" t="str">
        <f t="shared" si="38"/>
        <v>NO</v>
      </c>
      <c r="N639">
        <f>IF(ISBLANK(C639),$V$7,C639)</f>
        <v>577032.5</v>
      </c>
      <c r="O639">
        <f>IF(ISBLANK(I639),$V$16,I639)</f>
        <v>53</v>
      </c>
      <c r="P639" t="str">
        <f>IF(ISBLANK(D639),$U$42,D639)</f>
        <v>ASALARIADO</v>
      </c>
      <c r="Q639" s="7" t="str">
        <f t="shared" si="39"/>
        <v>46-55</v>
      </c>
      <c r="R639" s="7" t="str">
        <f t="shared" si="40"/>
        <v>3</v>
      </c>
    </row>
    <row r="640" spans="1:18" x14ac:dyDescent="0.3">
      <c r="A640">
        <v>639</v>
      </c>
      <c r="B640" t="s">
        <v>8</v>
      </c>
      <c r="C640">
        <v>305704</v>
      </c>
      <c r="D640" t="s">
        <v>17</v>
      </c>
      <c r="E640" t="s">
        <v>15</v>
      </c>
      <c r="F640" t="s">
        <v>11</v>
      </c>
      <c r="G640" t="s">
        <v>12</v>
      </c>
      <c r="H640" t="s">
        <v>12</v>
      </c>
      <c r="I640">
        <v>68</v>
      </c>
      <c r="J640">
        <f>(C640-$V$7)/$V$8</f>
        <v>-0.43386492312872732</v>
      </c>
      <c r="K640" t="str">
        <f t="shared" si="37"/>
        <v>NO</v>
      </c>
      <c r="L640">
        <f>(I640-$V$16)/$V$17</f>
        <v>1.8415683987908662</v>
      </c>
      <c r="M640" t="str">
        <f t="shared" si="38"/>
        <v>NO</v>
      </c>
      <c r="N640">
        <f>IF(ISBLANK(C640),$V$7,C640)</f>
        <v>305704</v>
      </c>
      <c r="O640">
        <f>IF(ISBLANK(I640),$V$16,I640)</f>
        <v>68</v>
      </c>
      <c r="P640" t="str">
        <f>IF(ISBLANK(D640),$U$42,D640)</f>
        <v>TRABAJADOR INDEPENDIENTE</v>
      </c>
      <c r="Q640" s="7" t="str">
        <f t="shared" si="39"/>
        <v>56+</v>
      </c>
      <c r="R640" s="7" t="str">
        <f t="shared" si="40"/>
        <v>2</v>
      </c>
    </row>
    <row r="641" spans="1:18" x14ac:dyDescent="0.3">
      <c r="A641">
        <v>640</v>
      </c>
      <c r="B641" t="s">
        <v>14</v>
      </c>
      <c r="C641">
        <v>297045</v>
      </c>
      <c r="D641" t="s">
        <v>16</v>
      </c>
      <c r="E641" t="s">
        <v>15</v>
      </c>
      <c r="F641" t="s">
        <v>11</v>
      </c>
      <c r="G641" t="s">
        <v>12</v>
      </c>
      <c r="H641" t="s">
        <v>12</v>
      </c>
      <c r="I641">
        <v>30</v>
      </c>
      <c r="J641">
        <f>(C641-$V$7)/$V$8</f>
        <v>-0.44454290183274864</v>
      </c>
      <c r="K641" t="str">
        <f t="shared" si="37"/>
        <v>NO</v>
      </c>
      <c r="L641">
        <f>(I641-$V$16)/$V$17</f>
        <v>-0.84029414414035897</v>
      </c>
      <c r="M641" t="str">
        <f t="shared" si="38"/>
        <v>NO</v>
      </c>
      <c r="N641">
        <f>IF(ISBLANK(C641),$V$7,C641)</f>
        <v>297045</v>
      </c>
      <c r="O641">
        <f>IF(ISBLANK(I641),$V$16,I641)</f>
        <v>30</v>
      </c>
      <c r="P641" t="str">
        <f>IF(ISBLANK(D641),$U$42,D641)</f>
        <v>ASEGURADO VOLUNTARIO</v>
      </c>
      <c r="Q641" s="7" t="str">
        <f t="shared" si="39"/>
        <v>26-35</v>
      </c>
      <c r="R641" s="7" t="str">
        <f t="shared" si="40"/>
        <v>1</v>
      </c>
    </row>
    <row r="642" spans="1:18" x14ac:dyDescent="0.3">
      <c r="A642">
        <v>641</v>
      </c>
      <c r="B642" t="s">
        <v>14</v>
      </c>
      <c r="C642">
        <v>697711</v>
      </c>
      <c r="D642" t="s">
        <v>13</v>
      </c>
      <c r="E642" t="s">
        <v>10</v>
      </c>
      <c r="F642" t="s">
        <v>11</v>
      </c>
      <c r="G642" t="s">
        <v>12</v>
      </c>
      <c r="H642" t="s">
        <v>12</v>
      </c>
      <c r="I642">
        <v>76</v>
      </c>
      <c r="J642">
        <f>(C642-$V$7)/$V$8</f>
        <v>4.9544523438693547E-2</v>
      </c>
      <c r="K642" t="str">
        <f t="shared" ref="K642:K705" si="41">IF(ABS(J642)&gt;1.96,"ATIPICO","NO")</f>
        <v>NO</v>
      </c>
      <c r="L642">
        <f>(I642-$V$16)/$V$17</f>
        <v>2.4061710394079663</v>
      </c>
      <c r="M642" t="str">
        <f t="shared" ref="M642:M705" si="42">IF(ABS(L642)&gt;1.96,"ATIPICO","NO")</f>
        <v>ATIPICO</v>
      </c>
      <c r="N642">
        <f>IF(ISBLANK(C642),$V$7,C642)</f>
        <v>697711</v>
      </c>
      <c r="O642">
        <f>IF(ISBLANK(I642),$V$16,I642)</f>
        <v>76</v>
      </c>
      <c r="P642" t="str">
        <f>IF(ISBLANK(D642),$U$42,D642)</f>
        <v>PENSIONADOS EN SU PROPIO SISTEMA</v>
      </c>
      <c r="Q642" s="7" t="str">
        <f t="shared" ref="Q642:Q705" si="43">IF(O642&lt;26,"18-25",IF(O642&lt;36,"26-35",
 IF(O642&lt;46,"36-45",IF(O642&lt;56,"46-55","56+"))))</f>
        <v>56+</v>
      </c>
      <c r="R642" s="7" t="str">
        <f t="shared" ref="R642:R705" si="44">IF(N642&lt;300000,"1",
 IF(N642&lt;=408495,"2",
 IF(N642&lt;=700000,"3",
 "4")))</f>
        <v>3</v>
      </c>
    </row>
    <row r="643" spans="1:18" x14ac:dyDescent="0.3">
      <c r="A643">
        <v>642</v>
      </c>
      <c r="B643" t="s">
        <v>8</v>
      </c>
      <c r="C643">
        <v>1611056.5</v>
      </c>
      <c r="D643" t="s">
        <v>9</v>
      </c>
      <c r="E643" t="s">
        <v>10</v>
      </c>
      <c r="F643" t="s">
        <v>11</v>
      </c>
      <c r="G643" t="s">
        <v>12</v>
      </c>
      <c r="H643" t="s">
        <v>12</v>
      </c>
      <c r="I643">
        <v>55</v>
      </c>
      <c r="J643">
        <f>(C643-$V$7)/$V$8</f>
        <v>1.17585054011657</v>
      </c>
      <c r="K643" t="str">
        <f t="shared" si="41"/>
        <v>NO</v>
      </c>
      <c r="L643">
        <f>(I643-$V$16)/$V$17</f>
        <v>0.92408910778807873</v>
      </c>
      <c r="M643" t="str">
        <f t="shared" si="42"/>
        <v>NO</v>
      </c>
      <c r="N643">
        <f>IF(ISBLANK(C643),$V$7,C643)</f>
        <v>1611056.5</v>
      </c>
      <c r="O643">
        <f>IF(ISBLANK(I643),$V$16,I643)</f>
        <v>55</v>
      </c>
      <c r="P643" t="str">
        <f>IF(ISBLANK(D643),$U$42,D643)</f>
        <v>ASALARIADO</v>
      </c>
      <c r="Q643" s="7" t="str">
        <f t="shared" si="43"/>
        <v>46-55</v>
      </c>
      <c r="R643" s="7" t="str">
        <f t="shared" si="44"/>
        <v>4</v>
      </c>
    </row>
    <row r="644" spans="1:18" x14ac:dyDescent="0.3">
      <c r="A644">
        <v>643</v>
      </c>
      <c r="B644" t="s">
        <v>8</v>
      </c>
      <c r="C644">
        <v>278030</v>
      </c>
      <c r="D644" t="s">
        <v>18</v>
      </c>
      <c r="E644" t="s">
        <v>15</v>
      </c>
      <c r="F644" t="s">
        <v>11</v>
      </c>
      <c r="G644" t="s">
        <v>12</v>
      </c>
      <c r="H644" t="s">
        <v>12</v>
      </c>
      <c r="I644">
        <v>26</v>
      </c>
      <c r="J644">
        <f>(C644-$V$7)/$V$8</f>
        <v>-0.46799154082766331</v>
      </c>
      <c r="K644" t="str">
        <f t="shared" si="41"/>
        <v>NO</v>
      </c>
      <c r="L644">
        <f>(I644-$V$16)/$V$17</f>
        <v>-1.1225954644489089</v>
      </c>
      <c r="M644" t="str">
        <f t="shared" si="42"/>
        <v>NO</v>
      </c>
      <c r="N644">
        <f>IF(ISBLANK(C644),$V$7,C644)</f>
        <v>278030</v>
      </c>
      <c r="O644">
        <f>IF(ISBLANK(I644),$V$16,I644)</f>
        <v>26</v>
      </c>
      <c r="P644" t="str">
        <f>IF(ISBLANK(D644),$U$42,D644)</f>
        <v>CONVENIOS ESPECIALES DE TRABAJADORES INDEPENDIENTES</v>
      </c>
      <c r="Q644" s="7" t="str">
        <f t="shared" si="43"/>
        <v>26-35</v>
      </c>
      <c r="R644" s="7" t="str">
        <f t="shared" si="44"/>
        <v>1</v>
      </c>
    </row>
    <row r="645" spans="1:18" x14ac:dyDescent="0.3">
      <c r="A645">
        <v>644</v>
      </c>
      <c r="B645" t="s">
        <v>14</v>
      </c>
      <c r="C645">
        <v>970360</v>
      </c>
      <c r="D645" t="s">
        <v>9</v>
      </c>
      <c r="E645" t="s">
        <v>10</v>
      </c>
      <c r="F645" t="s">
        <v>11</v>
      </c>
      <c r="G645" t="s">
        <v>12</v>
      </c>
      <c r="H645" t="s">
        <v>12</v>
      </c>
      <c r="I645">
        <v>41</v>
      </c>
      <c r="J645">
        <f>(C645-$V$7)/$V$8</f>
        <v>0.38576582101032042</v>
      </c>
      <c r="K645" t="str">
        <f t="shared" si="41"/>
        <v>NO</v>
      </c>
      <c r="L645">
        <f>(I645-$V$16)/$V$17</f>
        <v>-6.3965513291846368E-2</v>
      </c>
      <c r="M645" t="str">
        <f t="shared" si="42"/>
        <v>NO</v>
      </c>
      <c r="N645">
        <f>IF(ISBLANK(C645),$V$7,C645)</f>
        <v>970360</v>
      </c>
      <c r="O645">
        <f>IF(ISBLANK(I645),$V$16,I645)</f>
        <v>41</v>
      </c>
      <c r="P645" t="str">
        <f>IF(ISBLANK(D645),$U$42,D645)</f>
        <v>ASALARIADO</v>
      </c>
      <c r="Q645" s="7" t="str">
        <f t="shared" si="43"/>
        <v>36-45</v>
      </c>
      <c r="R645" s="7" t="str">
        <f t="shared" si="44"/>
        <v>4</v>
      </c>
    </row>
    <row r="646" spans="1:18" x14ac:dyDescent="0.3">
      <c r="A646">
        <v>645</v>
      </c>
      <c r="B646" t="s">
        <v>14</v>
      </c>
      <c r="C646">
        <v>159787.23000000001</v>
      </c>
      <c r="D646" t="s">
        <v>9</v>
      </c>
      <c r="E646" t="s">
        <v>15</v>
      </c>
      <c r="F646" t="s">
        <v>11</v>
      </c>
      <c r="G646" t="s">
        <v>12</v>
      </c>
      <c r="H646" t="s">
        <v>12</v>
      </c>
      <c r="I646">
        <v>36</v>
      </c>
      <c r="J646">
        <f>(C646-$V$7)/$V$8</f>
        <v>-0.6138044268381142</v>
      </c>
      <c r="K646" t="str">
        <f t="shared" si="41"/>
        <v>NO</v>
      </c>
      <c r="L646">
        <f>(I646-$V$16)/$V$17</f>
        <v>-0.41684216367753391</v>
      </c>
      <c r="M646" t="str">
        <f t="shared" si="42"/>
        <v>NO</v>
      </c>
      <c r="N646">
        <f>IF(ISBLANK(C646),$V$7,C646)</f>
        <v>159787.23000000001</v>
      </c>
      <c r="O646">
        <f>IF(ISBLANK(I646),$V$16,I646)</f>
        <v>36</v>
      </c>
      <c r="P646" t="str">
        <f>IF(ISBLANK(D646),$U$42,D646)</f>
        <v>ASALARIADO</v>
      </c>
      <c r="Q646" s="7" t="str">
        <f t="shared" si="43"/>
        <v>36-45</v>
      </c>
      <c r="R646" s="7" t="str">
        <f t="shared" si="44"/>
        <v>1</v>
      </c>
    </row>
    <row r="647" spans="1:18" x14ac:dyDescent="0.3">
      <c r="A647">
        <v>646</v>
      </c>
      <c r="B647" t="s">
        <v>8</v>
      </c>
      <c r="C647">
        <v>680400</v>
      </c>
      <c r="D647" t="s">
        <v>9</v>
      </c>
      <c r="E647" t="s">
        <v>15</v>
      </c>
      <c r="F647" t="s">
        <v>11</v>
      </c>
      <c r="G647" t="s">
        <v>12</v>
      </c>
      <c r="H647" t="s">
        <v>12</v>
      </c>
      <c r="I647">
        <v>63</v>
      </c>
      <c r="J647">
        <f>(C647-$V$7)/$V$8</f>
        <v>2.8197198188051026E-2</v>
      </c>
      <c r="K647" t="str">
        <f t="shared" si="41"/>
        <v>NO</v>
      </c>
      <c r="L647">
        <f>(I647-$V$16)/$V$17</f>
        <v>1.4886917484051787</v>
      </c>
      <c r="M647" t="str">
        <f t="shared" si="42"/>
        <v>NO</v>
      </c>
      <c r="N647">
        <f>IF(ISBLANK(C647),$V$7,C647)</f>
        <v>680400</v>
      </c>
      <c r="O647">
        <f>IF(ISBLANK(I647),$V$16,I647)</f>
        <v>63</v>
      </c>
      <c r="P647" t="str">
        <f>IF(ISBLANK(D647),$U$42,D647)</f>
        <v>ASALARIADO</v>
      </c>
      <c r="Q647" s="7" t="str">
        <f t="shared" si="43"/>
        <v>56+</v>
      </c>
      <c r="R647" s="7" t="str">
        <f t="shared" si="44"/>
        <v>3</v>
      </c>
    </row>
    <row r="648" spans="1:18" x14ac:dyDescent="0.3">
      <c r="A648">
        <v>647</v>
      </c>
      <c r="B648" t="s">
        <v>14</v>
      </c>
      <c r="C648">
        <v>1556653.39</v>
      </c>
      <c r="D648" t="s">
        <v>9</v>
      </c>
      <c r="E648" t="s">
        <v>15</v>
      </c>
      <c r="F648" t="s">
        <v>11</v>
      </c>
      <c r="G648" t="s">
        <v>12</v>
      </c>
      <c r="H648" t="s">
        <v>12</v>
      </c>
      <c r="I648">
        <v>44</v>
      </c>
      <c r="J648">
        <f>(C648-$V$7)/$V$8</f>
        <v>1.1087625103195342</v>
      </c>
      <c r="K648" t="str">
        <f t="shared" si="41"/>
        <v>NO</v>
      </c>
      <c r="L648">
        <f>(I648-$V$16)/$V$17</f>
        <v>0.14776047693956615</v>
      </c>
      <c r="M648" t="str">
        <f t="shared" si="42"/>
        <v>NO</v>
      </c>
      <c r="N648">
        <f>IF(ISBLANK(C648),$V$7,C648)</f>
        <v>1556653.39</v>
      </c>
      <c r="O648">
        <f>IF(ISBLANK(I648),$V$16,I648)</f>
        <v>44</v>
      </c>
      <c r="P648" t="str">
        <f>IF(ISBLANK(D648),$U$42,D648)</f>
        <v>ASALARIADO</v>
      </c>
      <c r="Q648" s="7" t="str">
        <f t="shared" si="43"/>
        <v>36-45</v>
      </c>
      <c r="R648" s="7" t="str">
        <f t="shared" si="44"/>
        <v>4</v>
      </c>
    </row>
    <row r="649" spans="1:18" x14ac:dyDescent="0.3">
      <c r="A649">
        <v>648</v>
      </c>
      <c r="B649" t="s">
        <v>14</v>
      </c>
      <c r="C649">
        <v>280000</v>
      </c>
      <c r="D649" t="s">
        <v>9</v>
      </c>
      <c r="E649" t="s">
        <v>15</v>
      </c>
      <c r="F649" t="s">
        <v>11</v>
      </c>
      <c r="G649" t="s">
        <v>11</v>
      </c>
      <c r="H649" t="s">
        <v>12</v>
      </c>
      <c r="I649">
        <v>59</v>
      </c>
      <c r="J649">
        <f>(C649-$V$7)/$V$8</f>
        <v>-0.46556220510218438</v>
      </c>
      <c r="K649" t="str">
        <f t="shared" si="41"/>
        <v>NO</v>
      </c>
      <c r="L649">
        <f>(I649-$V$16)/$V$17</f>
        <v>1.2063904280966287</v>
      </c>
      <c r="M649" t="str">
        <f t="shared" si="42"/>
        <v>NO</v>
      </c>
      <c r="N649">
        <f>IF(ISBLANK(C649),$V$7,C649)</f>
        <v>280000</v>
      </c>
      <c r="O649">
        <f>IF(ISBLANK(I649),$V$16,I649)</f>
        <v>59</v>
      </c>
      <c r="P649" t="str">
        <f>IF(ISBLANK(D649),$U$42,D649)</f>
        <v>ASALARIADO</v>
      </c>
      <c r="Q649" s="7" t="str">
        <f t="shared" si="43"/>
        <v>56+</v>
      </c>
      <c r="R649" s="7" t="str">
        <f t="shared" si="44"/>
        <v>1</v>
      </c>
    </row>
    <row r="650" spans="1:18" x14ac:dyDescent="0.3">
      <c r="A650">
        <v>649</v>
      </c>
      <c r="B650" t="s">
        <v>8</v>
      </c>
      <c r="C650">
        <v>311895</v>
      </c>
      <c r="D650" t="s">
        <v>17</v>
      </c>
      <c r="E650" t="s">
        <v>15</v>
      </c>
      <c r="F650" t="s">
        <v>11</v>
      </c>
      <c r="G650" t="s">
        <v>12</v>
      </c>
      <c r="H650" t="s">
        <v>11</v>
      </c>
      <c r="I650">
        <v>41</v>
      </c>
      <c r="J650">
        <f>(C650-$V$7)/$V$8</f>
        <v>-0.42623039649094047</v>
      </c>
      <c r="K650" t="str">
        <f t="shared" si="41"/>
        <v>NO</v>
      </c>
      <c r="L650">
        <f>(I650-$V$16)/$V$17</f>
        <v>-6.3965513291846368E-2</v>
      </c>
      <c r="M650" t="str">
        <f t="shared" si="42"/>
        <v>NO</v>
      </c>
      <c r="N650">
        <f>IF(ISBLANK(C650),$V$7,C650)</f>
        <v>311895</v>
      </c>
      <c r="O650">
        <f>IF(ISBLANK(I650),$V$16,I650)</f>
        <v>41</v>
      </c>
      <c r="P650" t="str">
        <f>IF(ISBLANK(D650),$U$42,D650)</f>
        <v>TRABAJADOR INDEPENDIENTE</v>
      </c>
      <c r="Q650" s="7" t="str">
        <f t="shared" si="43"/>
        <v>36-45</v>
      </c>
      <c r="R650" s="7" t="str">
        <f t="shared" si="44"/>
        <v>2</v>
      </c>
    </row>
    <row r="651" spans="1:18" x14ac:dyDescent="0.3">
      <c r="A651">
        <v>650</v>
      </c>
      <c r="B651" t="s">
        <v>8</v>
      </c>
      <c r="C651">
        <v>297046</v>
      </c>
      <c r="D651" t="s">
        <v>16</v>
      </c>
      <c r="E651" t="s">
        <v>15</v>
      </c>
      <c r="F651" t="s">
        <v>12</v>
      </c>
      <c r="G651" t="s">
        <v>11</v>
      </c>
      <c r="H651" t="s">
        <v>12</v>
      </c>
      <c r="I651">
        <v>71</v>
      </c>
      <c r="J651">
        <f>(C651-$V$7)/$V$8</f>
        <v>-0.44454166866740574</v>
      </c>
      <c r="K651" t="str">
        <f t="shared" si="41"/>
        <v>NO</v>
      </c>
      <c r="L651">
        <f>(I651-$V$16)/$V$17</f>
        <v>2.0532943890222786</v>
      </c>
      <c r="M651" t="str">
        <f t="shared" si="42"/>
        <v>ATIPICO</v>
      </c>
      <c r="N651">
        <f>IF(ISBLANK(C651),$V$7,C651)</f>
        <v>297046</v>
      </c>
      <c r="O651">
        <f>IF(ISBLANK(I651),$V$16,I651)</f>
        <v>71</v>
      </c>
      <c r="P651" t="str">
        <f>IF(ISBLANK(D651),$U$42,D651)</f>
        <v>ASEGURADO VOLUNTARIO</v>
      </c>
      <c r="Q651" s="7" t="str">
        <f t="shared" si="43"/>
        <v>56+</v>
      </c>
      <c r="R651" s="7" t="str">
        <f t="shared" si="44"/>
        <v>1</v>
      </c>
    </row>
    <row r="652" spans="1:18" x14ac:dyDescent="0.3">
      <c r="A652">
        <v>651</v>
      </c>
      <c r="B652" t="s">
        <v>14</v>
      </c>
      <c r="C652">
        <v>540000</v>
      </c>
      <c r="D652" t="s">
        <v>9</v>
      </c>
      <c r="E652" t="s">
        <v>15</v>
      </c>
      <c r="F652" t="s">
        <v>11</v>
      </c>
      <c r="G652" t="s">
        <v>12</v>
      </c>
      <c r="H652" t="s">
        <v>12</v>
      </c>
      <c r="I652">
        <v>26</v>
      </c>
      <c r="J652">
        <f>(C652-$V$7)/$V$8</f>
        <v>-0.14493921595268086</v>
      </c>
      <c r="K652" t="str">
        <f t="shared" si="41"/>
        <v>NO</v>
      </c>
      <c r="L652">
        <f>(I652-$V$16)/$V$17</f>
        <v>-1.1225954644489089</v>
      </c>
      <c r="M652" t="str">
        <f t="shared" si="42"/>
        <v>NO</v>
      </c>
      <c r="N652">
        <f>IF(ISBLANK(C652),$V$7,C652)</f>
        <v>540000</v>
      </c>
      <c r="O652">
        <f>IF(ISBLANK(I652),$V$16,I652)</f>
        <v>26</v>
      </c>
      <c r="P652" t="str">
        <f>IF(ISBLANK(D652),$U$42,D652)</f>
        <v>ASALARIADO</v>
      </c>
      <c r="Q652" s="7" t="str">
        <f t="shared" si="43"/>
        <v>26-35</v>
      </c>
      <c r="R652" s="7" t="str">
        <f t="shared" si="44"/>
        <v>3</v>
      </c>
    </row>
    <row r="653" spans="1:18" x14ac:dyDescent="0.3">
      <c r="A653">
        <v>652</v>
      </c>
      <c r="B653" t="s">
        <v>14</v>
      </c>
      <c r="C653">
        <v>312690</v>
      </c>
      <c r="D653" t="s">
        <v>9</v>
      </c>
      <c r="E653" t="s">
        <v>10</v>
      </c>
      <c r="F653" t="s">
        <v>11</v>
      </c>
      <c r="G653" t="s">
        <v>12</v>
      </c>
      <c r="H653" t="s">
        <v>12</v>
      </c>
      <c r="I653">
        <v>57</v>
      </c>
      <c r="J653">
        <f>(C653-$V$7)/$V$8</f>
        <v>-0.42525003004334871</v>
      </c>
      <c r="K653" t="str">
        <f t="shared" si="41"/>
        <v>NO</v>
      </c>
      <c r="L653">
        <f>(I653-$V$16)/$V$17</f>
        <v>1.0652397679423538</v>
      </c>
      <c r="M653" t="str">
        <f t="shared" si="42"/>
        <v>NO</v>
      </c>
      <c r="N653">
        <f>IF(ISBLANK(C653),$V$7,C653)</f>
        <v>312690</v>
      </c>
      <c r="O653">
        <f>IF(ISBLANK(I653),$V$16,I653)</f>
        <v>57</v>
      </c>
      <c r="P653" t="str">
        <f>IF(ISBLANK(D653),$U$42,D653)</f>
        <v>ASALARIADO</v>
      </c>
      <c r="Q653" s="7" t="str">
        <f t="shared" si="43"/>
        <v>56+</v>
      </c>
      <c r="R653" s="7" t="str">
        <f t="shared" si="44"/>
        <v>2</v>
      </c>
    </row>
    <row r="654" spans="1:18" x14ac:dyDescent="0.3">
      <c r="A654">
        <v>653</v>
      </c>
      <c r="B654" t="s">
        <v>8</v>
      </c>
      <c r="C654">
        <v>216975</v>
      </c>
      <c r="D654" t="s">
        <v>9</v>
      </c>
      <c r="E654" t="s">
        <v>15</v>
      </c>
      <c r="F654" t="s">
        <v>11</v>
      </c>
      <c r="G654" t="s">
        <v>12</v>
      </c>
      <c r="H654" t="s">
        <v>12</v>
      </c>
      <c r="I654">
        <v>32</v>
      </c>
      <c r="J654">
        <f>(C654-$V$7)/$V$8</f>
        <v>-0.54328245083736693</v>
      </c>
      <c r="K654" t="str">
        <f t="shared" si="41"/>
        <v>NO</v>
      </c>
      <c r="L654">
        <f>(I654-$V$16)/$V$17</f>
        <v>-0.69914348398608395</v>
      </c>
      <c r="M654" t="str">
        <f t="shared" si="42"/>
        <v>NO</v>
      </c>
      <c r="N654">
        <f>IF(ISBLANK(C654),$V$7,C654)</f>
        <v>216975</v>
      </c>
      <c r="O654">
        <f>IF(ISBLANK(I654),$V$16,I654)</f>
        <v>32</v>
      </c>
      <c r="P654" t="str">
        <f>IF(ISBLANK(D654),$U$42,D654)</f>
        <v>ASALARIADO</v>
      </c>
      <c r="Q654" s="7" t="str">
        <f t="shared" si="43"/>
        <v>26-35</v>
      </c>
      <c r="R654" s="7" t="str">
        <f t="shared" si="44"/>
        <v>1</v>
      </c>
    </row>
    <row r="655" spans="1:18" x14ac:dyDescent="0.3">
      <c r="A655">
        <v>654</v>
      </c>
      <c r="B655" t="s">
        <v>8</v>
      </c>
      <c r="C655">
        <v>254494.92</v>
      </c>
      <c r="D655" t="s">
        <v>9</v>
      </c>
      <c r="E655" t="s">
        <v>10</v>
      </c>
      <c r="F655" t="s">
        <v>11</v>
      </c>
      <c r="G655" t="s">
        <v>12</v>
      </c>
      <c r="H655" t="s">
        <v>12</v>
      </c>
      <c r="I655">
        <v>31</v>
      </c>
      <c r="J655">
        <f>(C655-$V$7)/$V$8</f>
        <v>-0.49701418582563517</v>
      </c>
      <c r="K655" t="str">
        <f t="shared" si="41"/>
        <v>NO</v>
      </c>
      <c r="L655">
        <f>(I655-$V$16)/$V$17</f>
        <v>-0.7697188140632214</v>
      </c>
      <c r="M655" t="str">
        <f t="shared" si="42"/>
        <v>NO</v>
      </c>
      <c r="N655">
        <f>IF(ISBLANK(C655),$V$7,C655)</f>
        <v>254494.92</v>
      </c>
      <c r="O655">
        <f>IF(ISBLANK(I655),$V$16,I655)</f>
        <v>31</v>
      </c>
      <c r="P655" t="str">
        <f>IF(ISBLANK(D655),$U$42,D655)</f>
        <v>ASALARIADO</v>
      </c>
      <c r="Q655" s="7" t="str">
        <f t="shared" si="43"/>
        <v>26-35</v>
      </c>
      <c r="R655" s="7" t="str">
        <f t="shared" si="44"/>
        <v>1</v>
      </c>
    </row>
    <row r="656" spans="1:18" x14ac:dyDescent="0.3">
      <c r="A656">
        <v>655</v>
      </c>
      <c r="B656" t="s">
        <v>8</v>
      </c>
      <c r="C656">
        <v>278030</v>
      </c>
      <c r="D656" t="s">
        <v>18</v>
      </c>
      <c r="E656" t="s">
        <v>15</v>
      </c>
      <c r="F656" t="s">
        <v>11</v>
      </c>
      <c r="G656" t="s">
        <v>11</v>
      </c>
      <c r="H656" t="s">
        <v>12</v>
      </c>
      <c r="I656">
        <v>38</v>
      </c>
      <c r="J656">
        <f>(C656-$V$7)/$V$8</f>
        <v>-0.46799154082766331</v>
      </c>
      <c r="K656" t="str">
        <f t="shared" si="41"/>
        <v>NO</v>
      </c>
      <c r="L656">
        <f>(I656-$V$16)/$V$17</f>
        <v>-0.27569150352325889</v>
      </c>
      <c r="M656" t="str">
        <f t="shared" si="42"/>
        <v>NO</v>
      </c>
      <c r="N656">
        <f>IF(ISBLANK(C656),$V$7,C656)</f>
        <v>278030</v>
      </c>
      <c r="O656">
        <f>IF(ISBLANK(I656),$V$16,I656)</f>
        <v>38</v>
      </c>
      <c r="P656" t="str">
        <f>IF(ISBLANK(D656),$U$42,D656)</f>
        <v>CONVENIOS ESPECIALES DE TRABAJADORES INDEPENDIENTES</v>
      </c>
      <c r="Q656" s="7" t="str">
        <f t="shared" si="43"/>
        <v>36-45</v>
      </c>
      <c r="R656" s="7" t="str">
        <f t="shared" si="44"/>
        <v>1</v>
      </c>
    </row>
    <row r="657" spans="1:18" x14ac:dyDescent="0.3">
      <c r="A657">
        <v>656</v>
      </c>
      <c r="B657" t="s">
        <v>8</v>
      </c>
      <c r="C657">
        <v>291178.01</v>
      </c>
      <c r="D657" t="s">
        <v>9</v>
      </c>
      <c r="E657" t="s">
        <v>15</v>
      </c>
      <c r="F657" t="s">
        <v>11</v>
      </c>
      <c r="G657" t="s">
        <v>12</v>
      </c>
      <c r="H657" t="s">
        <v>12</v>
      </c>
      <c r="I657">
        <v>34</v>
      </c>
      <c r="J657">
        <f>(C657-$V$7)/$V$8</f>
        <v>-0.45177787056778806</v>
      </c>
      <c r="K657" t="str">
        <f t="shared" si="41"/>
        <v>NO</v>
      </c>
      <c r="L657">
        <f>(I657-$V$16)/$V$17</f>
        <v>-0.55799282383180893</v>
      </c>
      <c r="M657" t="str">
        <f t="shared" si="42"/>
        <v>NO</v>
      </c>
      <c r="N657">
        <f>IF(ISBLANK(C657),$V$7,C657)</f>
        <v>291178.01</v>
      </c>
      <c r="O657">
        <f>IF(ISBLANK(I657),$V$16,I657)</f>
        <v>34</v>
      </c>
      <c r="P657" t="str">
        <f>IF(ISBLANK(D657),$U$42,D657)</f>
        <v>ASALARIADO</v>
      </c>
      <c r="Q657" s="7" t="str">
        <f t="shared" si="43"/>
        <v>26-35</v>
      </c>
      <c r="R657" s="7" t="str">
        <f t="shared" si="44"/>
        <v>1</v>
      </c>
    </row>
    <row r="658" spans="1:18" x14ac:dyDescent="0.3">
      <c r="A658">
        <v>657</v>
      </c>
      <c r="B658" t="s">
        <v>8</v>
      </c>
      <c r="C658">
        <v>1181901</v>
      </c>
      <c r="D658" t="s">
        <v>9</v>
      </c>
      <c r="E658" t="s">
        <v>10</v>
      </c>
      <c r="F658" t="s">
        <v>11</v>
      </c>
      <c r="G658" t="s">
        <v>12</v>
      </c>
      <c r="H658" t="s">
        <v>12</v>
      </c>
      <c r="I658">
        <v>55</v>
      </c>
      <c r="J658">
        <f>(C658-$V$7)/$V$8</f>
        <v>0.6466308508090709</v>
      </c>
      <c r="K658" t="str">
        <f t="shared" si="41"/>
        <v>NO</v>
      </c>
      <c r="L658">
        <f>(I658-$V$16)/$V$17</f>
        <v>0.92408910778807873</v>
      </c>
      <c r="M658" t="str">
        <f t="shared" si="42"/>
        <v>NO</v>
      </c>
      <c r="N658">
        <f>IF(ISBLANK(C658),$V$7,C658)</f>
        <v>1181901</v>
      </c>
      <c r="O658">
        <f>IF(ISBLANK(I658),$V$16,I658)</f>
        <v>55</v>
      </c>
      <c r="P658" t="str">
        <f>IF(ISBLANK(D658),$U$42,D658)</f>
        <v>ASALARIADO</v>
      </c>
      <c r="Q658" s="7" t="str">
        <f t="shared" si="43"/>
        <v>46-55</v>
      </c>
      <c r="R658" s="7" t="str">
        <f t="shared" si="44"/>
        <v>4</v>
      </c>
    </row>
    <row r="659" spans="1:18" x14ac:dyDescent="0.3">
      <c r="A659">
        <v>658</v>
      </c>
      <c r="B659" t="s">
        <v>8</v>
      </c>
      <c r="C659">
        <v>494539.06</v>
      </c>
      <c r="D659" t="s">
        <v>9</v>
      </c>
      <c r="E659" t="s">
        <v>15</v>
      </c>
      <c r="F659" t="s">
        <v>11</v>
      </c>
      <c r="G659" t="s">
        <v>11</v>
      </c>
      <c r="H659" t="s">
        <v>12</v>
      </c>
      <c r="I659">
        <v>39</v>
      </c>
      <c r="J659">
        <f>(C659-$V$7)/$V$8</f>
        <v>-0.20100007161555097</v>
      </c>
      <c r="K659" t="str">
        <f t="shared" si="41"/>
        <v>NO</v>
      </c>
      <c r="L659">
        <f>(I659-$V$16)/$V$17</f>
        <v>-0.20511617344612137</v>
      </c>
      <c r="M659" t="str">
        <f t="shared" si="42"/>
        <v>NO</v>
      </c>
      <c r="N659">
        <f>IF(ISBLANK(C659),$V$7,C659)</f>
        <v>494539.06</v>
      </c>
      <c r="O659">
        <f>IF(ISBLANK(I659),$V$16,I659)</f>
        <v>39</v>
      </c>
      <c r="P659" t="str">
        <f>IF(ISBLANK(D659),$U$42,D659)</f>
        <v>ASALARIADO</v>
      </c>
      <c r="Q659" s="7" t="str">
        <f t="shared" si="43"/>
        <v>36-45</v>
      </c>
      <c r="R659" s="7" t="str">
        <f t="shared" si="44"/>
        <v>3</v>
      </c>
    </row>
    <row r="660" spans="1:18" x14ac:dyDescent="0.3">
      <c r="A660">
        <v>659</v>
      </c>
      <c r="B660" t="s">
        <v>14</v>
      </c>
      <c r="C660">
        <v>299647</v>
      </c>
      <c r="D660" t="s">
        <v>16</v>
      </c>
      <c r="E660" t="s">
        <v>15</v>
      </c>
      <c r="F660" t="s">
        <v>11</v>
      </c>
      <c r="G660" t="s">
        <v>12</v>
      </c>
      <c r="H660" t="s">
        <v>12</v>
      </c>
      <c r="I660">
        <v>51</v>
      </c>
      <c r="J660">
        <f>(C660-$V$7)/$V$8</f>
        <v>-0.44133420561056785</v>
      </c>
      <c r="K660" t="str">
        <f t="shared" si="41"/>
        <v>NO</v>
      </c>
      <c r="L660">
        <f>(I660-$V$16)/$V$17</f>
        <v>0.64178778747952869</v>
      </c>
      <c r="M660" t="str">
        <f t="shared" si="42"/>
        <v>NO</v>
      </c>
      <c r="N660">
        <f>IF(ISBLANK(C660),$V$7,C660)</f>
        <v>299647</v>
      </c>
      <c r="O660">
        <f>IF(ISBLANK(I660),$V$16,I660)</f>
        <v>51</v>
      </c>
      <c r="P660" t="str">
        <f>IF(ISBLANK(D660),$U$42,D660)</f>
        <v>ASEGURADO VOLUNTARIO</v>
      </c>
      <c r="Q660" s="7" t="str">
        <f t="shared" si="43"/>
        <v>46-55</v>
      </c>
      <c r="R660" s="7" t="str">
        <f t="shared" si="44"/>
        <v>1</v>
      </c>
    </row>
    <row r="661" spans="1:18" x14ac:dyDescent="0.3">
      <c r="A661">
        <v>660</v>
      </c>
      <c r="B661" t="s">
        <v>8</v>
      </c>
      <c r="C661">
        <v>386161</v>
      </c>
      <c r="D661" t="s">
        <v>17</v>
      </c>
      <c r="E661" t="s">
        <v>15</v>
      </c>
      <c r="F661" t="s">
        <v>11</v>
      </c>
      <c r="G661" t="s">
        <v>12</v>
      </c>
      <c r="H661" t="s">
        <v>11</v>
      </c>
      <c r="I661">
        <v>49</v>
      </c>
      <c r="J661">
        <f>(C661-$V$7)/$V$8</f>
        <v>-0.33464813913641345</v>
      </c>
      <c r="K661" t="str">
        <f t="shared" si="41"/>
        <v>NO</v>
      </c>
      <c r="L661">
        <f>(I661-$V$16)/$V$17</f>
        <v>0.50063712732525367</v>
      </c>
      <c r="M661" t="str">
        <f t="shared" si="42"/>
        <v>NO</v>
      </c>
      <c r="N661">
        <f>IF(ISBLANK(C661),$V$7,C661)</f>
        <v>386161</v>
      </c>
      <c r="O661">
        <f>IF(ISBLANK(I661),$V$16,I661)</f>
        <v>49</v>
      </c>
      <c r="P661" t="str">
        <f>IF(ISBLANK(D661),$U$42,D661)</f>
        <v>TRABAJADOR INDEPENDIENTE</v>
      </c>
      <c r="Q661" s="7" t="str">
        <f t="shared" si="43"/>
        <v>46-55</v>
      </c>
      <c r="R661" s="7" t="str">
        <f t="shared" si="44"/>
        <v>2</v>
      </c>
    </row>
    <row r="662" spans="1:18" x14ac:dyDescent="0.3">
      <c r="A662">
        <v>661</v>
      </c>
      <c r="B662" t="s">
        <v>8</v>
      </c>
      <c r="C662">
        <v>300000</v>
      </c>
      <c r="D662" t="s">
        <v>17</v>
      </c>
      <c r="E662" t="s">
        <v>15</v>
      </c>
      <c r="F662" t="s">
        <v>11</v>
      </c>
      <c r="G662" t="s">
        <v>12</v>
      </c>
      <c r="H662" t="s">
        <v>12</v>
      </c>
      <c r="I662">
        <v>30</v>
      </c>
      <c r="J662">
        <f>(C662-$V$7)/$V$8</f>
        <v>-0.44089889824453027</v>
      </c>
      <c r="K662" t="str">
        <f t="shared" si="41"/>
        <v>NO</v>
      </c>
      <c r="L662">
        <f>(I662-$V$16)/$V$17</f>
        <v>-0.84029414414035897</v>
      </c>
      <c r="M662" t="str">
        <f t="shared" si="42"/>
        <v>NO</v>
      </c>
      <c r="N662">
        <f>IF(ISBLANK(C662),$V$7,C662)</f>
        <v>300000</v>
      </c>
      <c r="O662">
        <f>IF(ISBLANK(I662),$V$16,I662)</f>
        <v>30</v>
      </c>
      <c r="P662" t="str">
        <f>IF(ISBLANK(D662),$U$42,D662)</f>
        <v>TRABAJADOR INDEPENDIENTE</v>
      </c>
      <c r="Q662" s="7" t="str">
        <f t="shared" si="43"/>
        <v>26-35</v>
      </c>
      <c r="R662" s="7" t="str">
        <f t="shared" si="44"/>
        <v>2</v>
      </c>
    </row>
    <row r="663" spans="1:18" x14ac:dyDescent="0.3">
      <c r="A663">
        <v>662</v>
      </c>
      <c r="B663" t="s">
        <v>8</v>
      </c>
      <c r="C663">
        <v>2425879.86</v>
      </c>
      <c r="D663" t="s">
        <v>9</v>
      </c>
      <c r="E663" t="s">
        <v>15</v>
      </c>
      <c r="F663" t="s">
        <v>11</v>
      </c>
      <c r="G663" t="s">
        <v>12</v>
      </c>
      <c r="H663" t="s">
        <v>12</v>
      </c>
      <c r="I663">
        <v>31</v>
      </c>
      <c r="J663">
        <f>(C663-$V$7)/$V$8</f>
        <v>2.1806624682398081</v>
      </c>
      <c r="K663" t="str">
        <f t="shared" si="41"/>
        <v>ATIPICO</v>
      </c>
      <c r="L663">
        <f>(I663-$V$16)/$V$17</f>
        <v>-0.7697188140632214</v>
      </c>
      <c r="M663" t="str">
        <f t="shared" si="42"/>
        <v>NO</v>
      </c>
      <c r="N663">
        <f>IF(ISBLANK(C663),$V$7,C663)</f>
        <v>2425879.86</v>
      </c>
      <c r="O663">
        <f>IF(ISBLANK(I663),$V$16,I663)</f>
        <v>31</v>
      </c>
      <c r="P663" t="str">
        <f>IF(ISBLANK(D663),$U$42,D663)</f>
        <v>ASALARIADO</v>
      </c>
      <c r="Q663" s="7" t="str">
        <f t="shared" si="43"/>
        <v>26-35</v>
      </c>
      <c r="R663" s="7" t="str">
        <f t="shared" si="44"/>
        <v>4</v>
      </c>
    </row>
    <row r="664" spans="1:18" x14ac:dyDescent="0.3">
      <c r="A664">
        <v>663</v>
      </c>
      <c r="B664" t="s">
        <v>8</v>
      </c>
      <c r="C664">
        <v>552616.01</v>
      </c>
      <c r="D664" t="s">
        <v>9</v>
      </c>
      <c r="E664" t="s">
        <v>15</v>
      </c>
      <c r="F664" t="s">
        <v>11</v>
      </c>
      <c r="G664" t="s">
        <v>12</v>
      </c>
      <c r="H664" t="s">
        <v>12</v>
      </c>
      <c r="I664">
        <v>30</v>
      </c>
      <c r="J664">
        <f>(C664-$V$7)/$V$8</f>
        <v>-0.1293815896552192</v>
      </c>
      <c r="K664" t="str">
        <f t="shared" si="41"/>
        <v>NO</v>
      </c>
      <c r="L664">
        <f>(I664-$V$16)/$V$17</f>
        <v>-0.84029414414035897</v>
      </c>
      <c r="M664" t="str">
        <f t="shared" si="42"/>
        <v>NO</v>
      </c>
      <c r="N664">
        <f>IF(ISBLANK(C664),$V$7,C664)</f>
        <v>552616.01</v>
      </c>
      <c r="O664">
        <f>IF(ISBLANK(I664),$V$16,I664)</f>
        <v>30</v>
      </c>
      <c r="P664" t="str">
        <f>IF(ISBLANK(D664),$U$42,D664)</f>
        <v>ASALARIADO</v>
      </c>
      <c r="Q664" s="7" t="str">
        <f t="shared" si="43"/>
        <v>26-35</v>
      </c>
      <c r="R664" s="7" t="str">
        <f t="shared" si="44"/>
        <v>3</v>
      </c>
    </row>
    <row r="665" spans="1:18" x14ac:dyDescent="0.3">
      <c r="A665">
        <v>664</v>
      </c>
      <c r="B665" t="s">
        <v>8</v>
      </c>
      <c r="C665">
        <v>454965.33</v>
      </c>
      <c r="D665" t="s">
        <v>9</v>
      </c>
      <c r="E665" t="s">
        <v>15</v>
      </c>
      <c r="F665" t="s">
        <v>11</v>
      </c>
      <c r="G665" t="s">
        <v>12</v>
      </c>
      <c r="H665" t="s">
        <v>11</v>
      </c>
      <c r="I665">
        <v>48</v>
      </c>
      <c r="J665">
        <f>(C665-$V$7)/$V$8</f>
        <v>-0.24980102394014858</v>
      </c>
      <c r="K665" t="str">
        <f t="shared" si="41"/>
        <v>NO</v>
      </c>
      <c r="L665">
        <f>(I665-$V$16)/$V$17</f>
        <v>0.43006179724811616</v>
      </c>
      <c r="M665" t="str">
        <f t="shared" si="42"/>
        <v>NO</v>
      </c>
      <c r="N665">
        <f>IF(ISBLANK(C665),$V$7,C665)</f>
        <v>454965.33</v>
      </c>
      <c r="O665">
        <f>IF(ISBLANK(I665),$V$16,I665)</f>
        <v>48</v>
      </c>
      <c r="P665" t="str">
        <f>IF(ISBLANK(D665),$U$42,D665)</f>
        <v>ASALARIADO</v>
      </c>
      <c r="Q665" s="7" t="str">
        <f t="shared" si="43"/>
        <v>46-55</v>
      </c>
      <c r="R665" s="7" t="str">
        <f t="shared" si="44"/>
        <v>3</v>
      </c>
    </row>
    <row r="666" spans="1:18" x14ac:dyDescent="0.3">
      <c r="A666">
        <v>665</v>
      </c>
      <c r="B666" t="s">
        <v>14</v>
      </c>
      <c r="C666">
        <v>834260</v>
      </c>
      <c r="D666" t="s">
        <v>9</v>
      </c>
      <c r="E666" t="s">
        <v>10</v>
      </c>
      <c r="F666" t="s">
        <v>11</v>
      </c>
      <c r="G666" t="s">
        <v>12</v>
      </c>
      <c r="H666" t="s">
        <v>11</v>
      </c>
      <c r="I666">
        <v>42</v>
      </c>
      <c r="J666">
        <f>(C666-$V$7)/$V$8</f>
        <v>0.21793201784398414</v>
      </c>
      <c r="K666" t="str">
        <f t="shared" si="41"/>
        <v>NO</v>
      </c>
      <c r="L666">
        <f>(I666-$V$16)/$V$17</f>
        <v>6.6098167852911317E-3</v>
      </c>
      <c r="M666" t="str">
        <f t="shared" si="42"/>
        <v>NO</v>
      </c>
      <c r="N666">
        <f>IF(ISBLANK(C666),$V$7,C666)</f>
        <v>834260</v>
      </c>
      <c r="O666">
        <f>IF(ISBLANK(I666),$V$16,I666)</f>
        <v>42</v>
      </c>
      <c r="P666" t="str">
        <f>IF(ISBLANK(D666),$U$42,D666)</f>
        <v>ASALARIADO</v>
      </c>
      <c r="Q666" s="7" t="str">
        <f t="shared" si="43"/>
        <v>36-45</v>
      </c>
      <c r="R666" s="7" t="str">
        <f t="shared" si="44"/>
        <v>4</v>
      </c>
    </row>
    <row r="667" spans="1:18" x14ac:dyDescent="0.3">
      <c r="A667">
        <v>666</v>
      </c>
      <c r="B667" t="s">
        <v>8</v>
      </c>
      <c r="C667">
        <v>329950</v>
      </c>
      <c r="D667" t="s">
        <v>17</v>
      </c>
      <c r="E667" t="s">
        <v>15</v>
      </c>
      <c r="F667" t="s">
        <v>11</v>
      </c>
      <c r="G667" t="s">
        <v>12</v>
      </c>
      <c r="H667" t="s">
        <v>11</v>
      </c>
      <c r="I667">
        <v>41</v>
      </c>
      <c r="J667">
        <f>(C667-$V$7)/$V$8</f>
        <v>-0.40396559622519324</v>
      </c>
      <c r="K667" t="str">
        <f t="shared" si="41"/>
        <v>NO</v>
      </c>
      <c r="L667">
        <f>(I667-$V$16)/$V$17</f>
        <v>-6.3965513291846368E-2</v>
      </c>
      <c r="M667" t="str">
        <f t="shared" si="42"/>
        <v>NO</v>
      </c>
      <c r="N667">
        <f>IF(ISBLANK(C667),$V$7,C667)</f>
        <v>329950</v>
      </c>
      <c r="O667">
        <f>IF(ISBLANK(I667),$V$16,I667)</f>
        <v>41</v>
      </c>
      <c r="P667" t="str">
        <f>IF(ISBLANK(D667),$U$42,D667)</f>
        <v>TRABAJADOR INDEPENDIENTE</v>
      </c>
      <c r="Q667" s="7" t="str">
        <f t="shared" si="43"/>
        <v>36-45</v>
      </c>
      <c r="R667" s="7" t="str">
        <f t="shared" si="44"/>
        <v>2</v>
      </c>
    </row>
    <row r="668" spans="1:18" x14ac:dyDescent="0.3">
      <c r="A668">
        <v>667</v>
      </c>
      <c r="B668" t="s">
        <v>8</v>
      </c>
      <c r="C668">
        <v>11.98</v>
      </c>
      <c r="D668" t="s">
        <v>9</v>
      </c>
      <c r="E668" t="s">
        <v>15</v>
      </c>
      <c r="F668" t="s">
        <v>11</v>
      </c>
      <c r="G668" t="s">
        <v>12</v>
      </c>
      <c r="H668" t="s">
        <v>12</v>
      </c>
      <c r="I668">
        <v>25</v>
      </c>
      <c r="J668">
        <f>(C668-$V$7)/$V$8</f>
        <v>-0.81083372778853424</v>
      </c>
      <c r="K668" t="str">
        <f t="shared" si="41"/>
        <v>NO</v>
      </c>
      <c r="L668">
        <f>(I668-$V$16)/$V$17</f>
        <v>-1.1931707945260464</v>
      </c>
      <c r="M668" t="str">
        <f t="shared" si="42"/>
        <v>NO</v>
      </c>
      <c r="N668">
        <f>IF(ISBLANK(C668),$V$7,C668)</f>
        <v>11.98</v>
      </c>
      <c r="O668">
        <f>IF(ISBLANK(I668),$V$16,I668)</f>
        <v>25</v>
      </c>
      <c r="P668" t="str">
        <f>IF(ISBLANK(D668),$U$42,D668)</f>
        <v>ASALARIADO</v>
      </c>
      <c r="Q668" s="7" t="str">
        <f t="shared" si="43"/>
        <v>18-25</v>
      </c>
      <c r="R668" s="7" t="str">
        <f t="shared" si="44"/>
        <v>1</v>
      </c>
    </row>
    <row r="669" spans="1:18" x14ac:dyDescent="0.3">
      <c r="A669">
        <v>668</v>
      </c>
      <c r="B669" t="s">
        <v>14</v>
      </c>
      <c r="C669">
        <v>293333.33</v>
      </c>
      <c r="D669" t="s">
        <v>9</v>
      </c>
      <c r="E669" t="s">
        <v>15</v>
      </c>
      <c r="F669" t="s">
        <v>11</v>
      </c>
      <c r="G669" t="s">
        <v>12</v>
      </c>
      <c r="H669" t="s">
        <v>12</v>
      </c>
      <c r="I669">
        <v>24</v>
      </c>
      <c r="J669">
        <f>(C669-$V$7)/$V$8</f>
        <v>-0.44912000464096608</v>
      </c>
      <c r="K669" t="str">
        <f t="shared" si="41"/>
        <v>NO</v>
      </c>
      <c r="L669">
        <f>(I669-$V$16)/$V$17</f>
        <v>-1.263746124603184</v>
      </c>
      <c r="M669" t="str">
        <f t="shared" si="42"/>
        <v>NO</v>
      </c>
      <c r="N669">
        <f>IF(ISBLANK(C669),$V$7,C669)</f>
        <v>293333.33</v>
      </c>
      <c r="O669">
        <f>IF(ISBLANK(I669),$V$16,I669)</f>
        <v>24</v>
      </c>
      <c r="P669" t="str">
        <f>IF(ISBLANK(D669),$U$42,D669)</f>
        <v>ASALARIADO</v>
      </c>
      <c r="Q669" s="7" t="str">
        <f t="shared" si="43"/>
        <v>18-25</v>
      </c>
      <c r="R669" s="7" t="str">
        <f t="shared" si="44"/>
        <v>1</v>
      </c>
    </row>
    <row r="670" spans="1:18" x14ac:dyDescent="0.3">
      <c r="A670">
        <v>669</v>
      </c>
      <c r="B670" t="s">
        <v>8</v>
      </c>
      <c r="C670">
        <v>580000</v>
      </c>
      <c r="D670" t="s">
        <v>9</v>
      </c>
      <c r="E670" t="s">
        <v>15</v>
      </c>
      <c r="F670" t="s">
        <v>11</v>
      </c>
      <c r="G670" t="s">
        <v>12</v>
      </c>
      <c r="H670" t="s">
        <v>12</v>
      </c>
      <c r="I670">
        <v>36</v>
      </c>
      <c r="J670">
        <f>(C670-$V$7)/$V$8</f>
        <v>-9.561260223737264E-2</v>
      </c>
      <c r="K670" t="str">
        <f t="shared" si="41"/>
        <v>NO</v>
      </c>
      <c r="L670">
        <f>(I670-$V$16)/$V$17</f>
        <v>-0.41684216367753391</v>
      </c>
      <c r="M670" t="str">
        <f t="shared" si="42"/>
        <v>NO</v>
      </c>
      <c r="N670">
        <f>IF(ISBLANK(C670),$V$7,C670)</f>
        <v>580000</v>
      </c>
      <c r="O670">
        <f>IF(ISBLANK(I670),$V$16,I670)</f>
        <v>36</v>
      </c>
      <c r="P670" t="str">
        <f>IF(ISBLANK(D670),$U$42,D670)</f>
        <v>ASALARIADO</v>
      </c>
      <c r="Q670" s="7" t="str">
        <f t="shared" si="43"/>
        <v>36-45</v>
      </c>
      <c r="R670" s="7" t="str">
        <f t="shared" si="44"/>
        <v>3</v>
      </c>
    </row>
    <row r="671" spans="1:18" x14ac:dyDescent="0.3">
      <c r="A671">
        <v>670</v>
      </c>
      <c r="B671" t="s">
        <v>14</v>
      </c>
      <c r="C671">
        <v>817600</v>
      </c>
      <c r="D671" t="s">
        <v>9</v>
      </c>
      <c r="E671" t="s">
        <v>15</v>
      </c>
      <c r="F671" t="s">
        <v>11</v>
      </c>
      <c r="G671" t="s">
        <v>12</v>
      </c>
      <c r="H671" t="s">
        <v>12</v>
      </c>
      <c r="I671">
        <v>38</v>
      </c>
      <c r="J671">
        <f>(C671-$V$7)/$V$8</f>
        <v>0.19738748323155825</v>
      </c>
      <c r="K671" t="str">
        <f t="shared" si="41"/>
        <v>NO</v>
      </c>
      <c r="L671">
        <f>(I671-$V$16)/$V$17</f>
        <v>-0.27569150352325889</v>
      </c>
      <c r="M671" t="str">
        <f t="shared" si="42"/>
        <v>NO</v>
      </c>
      <c r="N671">
        <f>IF(ISBLANK(C671),$V$7,C671)</f>
        <v>817600</v>
      </c>
      <c r="O671">
        <f>IF(ISBLANK(I671),$V$16,I671)</f>
        <v>38</v>
      </c>
      <c r="P671" t="str">
        <f>IF(ISBLANK(D671),$U$42,D671)</f>
        <v>ASALARIADO</v>
      </c>
      <c r="Q671" s="7" t="str">
        <f t="shared" si="43"/>
        <v>36-45</v>
      </c>
      <c r="R671" s="7" t="str">
        <f t="shared" si="44"/>
        <v>4</v>
      </c>
    </row>
    <row r="672" spans="1:18" x14ac:dyDescent="0.3">
      <c r="A672">
        <v>671</v>
      </c>
      <c r="B672" t="s">
        <v>14</v>
      </c>
      <c r="C672">
        <v>380590.81</v>
      </c>
      <c r="D672" t="s">
        <v>9</v>
      </c>
      <c r="E672" t="s">
        <v>15</v>
      </c>
      <c r="F672" t="s">
        <v>11</v>
      </c>
      <c r="G672" t="s">
        <v>12</v>
      </c>
      <c r="H672" t="s">
        <v>12</v>
      </c>
      <c r="I672">
        <v>33</v>
      </c>
      <c r="J672">
        <f>(C672-$V$7)/$V$8</f>
        <v>-0.34151710439768523</v>
      </c>
      <c r="K672" t="str">
        <f t="shared" si="41"/>
        <v>NO</v>
      </c>
      <c r="L672">
        <f>(I672-$V$16)/$V$17</f>
        <v>-0.62856815390894638</v>
      </c>
      <c r="M672" t="str">
        <f t="shared" si="42"/>
        <v>NO</v>
      </c>
      <c r="N672">
        <f>IF(ISBLANK(C672),$V$7,C672)</f>
        <v>380590.81</v>
      </c>
      <c r="O672">
        <f>IF(ISBLANK(I672),$V$16,I672)</f>
        <v>33</v>
      </c>
      <c r="P672" t="str">
        <f>IF(ISBLANK(D672),$U$42,D672)</f>
        <v>ASALARIADO</v>
      </c>
      <c r="Q672" s="7" t="str">
        <f t="shared" si="43"/>
        <v>26-35</v>
      </c>
      <c r="R672" s="7" t="str">
        <f t="shared" si="44"/>
        <v>2</v>
      </c>
    </row>
    <row r="673" spans="1:18" x14ac:dyDescent="0.3">
      <c r="A673">
        <v>672</v>
      </c>
      <c r="B673" t="s">
        <v>14</v>
      </c>
      <c r="C673">
        <v>278868</v>
      </c>
      <c r="D673" t="s">
        <v>9</v>
      </c>
      <c r="E673" t="s">
        <v>15</v>
      </c>
      <c r="F673" t="s">
        <v>11</v>
      </c>
      <c r="G673" t="s">
        <v>12</v>
      </c>
      <c r="H673" t="s">
        <v>12</v>
      </c>
      <c r="I673">
        <v>22</v>
      </c>
      <c r="J673">
        <f>(C673-$V$7)/$V$8</f>
        <v>-0.46695814827032761</v>
      </c>
      <c r="K673" t="str">
        <f t="shared" si="41"/>
        <v>NO</v>
      </c>
      <c r="L673">
        <f>(I673-$V$16)/$V$17</f>
        <v>-1.4048967847574589</v>
      </c>
      <c r="M673" t="str">
        <f t="shared" si="42"/>
        <v>NO</v>
      </c>
      <c r="N673">
        <f>IF(ISBLANK(C673),$V$7,C673)</f>
        <v>278868</v>
      </c>
      <c r="O673">
        <f>IF(ISBLANK(I673),$V$16,I673)</f>
        <v>22</v>
      </c>
      <c r="P673" t="str">
        <f>IF(ISBLANK(D673),$U$42,D673)</f>
        <v>ASALARIADO</v>
      </c>
      <c r="Q673" s="7" t="str">
        <f t="shared" si="43"/>
        <v>18-25</v>
      </c>
      <c r="R673" s="7" t="str">
        <f t="shared" si="44"/>
        <v>1</v>
      </c>
    </row>
    <row r="674" spans="1:18" x14ac:dyDescent="0.3">
      <c r="A674">
        <v>673</v>
      </c>
      <c r="B674" t="s">
        <v>8</v>
      </c>
      <c r="C674">
        <v>600538.5</v>
      </c>
      <c r="D674" t="s">
        <v>9</v>
      </c>
      <c r="E674" t="s">
        <v>15</v>
      </c>
      <c r="F674" t="s">
        <v>11</v>
      </c>
      <c r="G674" t="s">
        <v>12</v>
      </c>
      <c r="H674" t="s">
        <v>12</v>
      </c>
      <c r="I674">
        <v>27</v>
      </c>
      <c r="J674">
        <f>(C674-$V$7)/$V$8</f>
        <v>-7.0285235842576177E-2</v>
      </c>
      <c r="K674" t="str">
        <f t="shared" si="41"/>
        <v>NO</v>
      </c>
      <c r="L674">
        <f>(I674-$V$16)/$V$17</f>
        <v>-1.0520201343717714</v>
      </c>
      <c r="M674" t="str">
        <f t="shared" si="42"/>
        <v>NO</v>
      </c>
      <c r="N674">
        <f>IF(ISBLANK(C674),$V$7,C674)</f>
        <v>600538.5</v>
      </c>
      <c r="O674">
        <f>IF(ISBLANK(I674),$V$16,I674)</f>
        <v>27</v>
      </c>
      <c r="P674" t="str">
        <f>IF(ISBLANK(D674),$U$42,D674)</f>
        <v>ASALARIADO</v>
      </c>
      <c r="Q674" s="7" t="str">
        <f t="shared" si="43"/>
        <v>26-35</v>
      </c>
      <c r="R674" s="7" t="str">
        <f t="shared" si="44"/>
        <v>3</v>
      </c>
    </row>
    <row r="675" spans="1:18" x14ac:dyDescent="0.3">
      <c r="A675">
        <v>674</v>
      </c>
      <c r="B675" t="s">
        <v>8</v>
      </c>
      <c r="C675">
        <v>4764816.1399999997</v>
      </c>
      <c r="D675" t="s">
        <v>9</v>
      </c>
      <c r="E675" t="s">
        <v>15</v>
      </c>
      <c r="F675" t="s">
        <v>11</v>
      </c>
      <c r="G675" t="s">
        <v>11</v>
      </c>
      <c r="H675" t="s">
        <v>12</v>
      </c>
      <c r="I675">
        <v>53</v>
      </c>
      <c r="J675">
        <f>(C675-$V$7)/$V$8</f>
        <v>5.064957627946808</v>
      </c>
      <c r="K675" t="str">
        <f t="shared" si="41"/>
        <v>ATIPICO</v>
      </c>
      <c r="L675">
        <f>(I675-$V$16)/$V$17</f>
        <v>0.78293844763380371</v>
      </c>
      <c r="M675" t="str">
        <f t="shared" si="42"/>
        <v>NO</v>
      </c>
      <c r="N675">
        <f>IF(ISBLANK(C675),$V$7,C675)</f>
        <v>4764816.1399999997</v>
      </c>
      <c r="O675">
        <f>IF(ISBLANK(I675),$V$16,I675)</f>
        <v>53</v>
      </c>
      <c r="P675" t="str">
        <f>IF(ISBLANK(D675),$U$42,D675)</f>
        <v>ASALARIADO</v>
      </c>
      <c r="Q675" s="7" t="str">
        <f t="shared" si="43"/>
        <v>46-55</v>
      </c>
      <c r="R675" s="7" t="str">
        <f t="shared" si="44"/>
        <v>4</v>
      </c>
    </row>
    <row r="676" spans="1:18" x14ac:dyDescent="0.3">
      <c r="A676">
        <v>675</v>
      </c>
      <c r="B676" t="s">
        <v>8</v>
      </c>
      <c r="C676">
        <v>278035</v>
      </c>
      <c r="D676" t="s">
        <v>16</v>
      </c>
      <c r="E676" t="s">
        <v>15</v>
      </c>
      <c r="F676" t="s">
        <v>11</v>
      </c>
      <c r="G676" t="s">
        <v>12</v>
      </c>
      <c r="H676" t="s">
        <v>11</v>
      </c>
      <c r="I676">
        <v>54</v>
      </c>
      <c r="J676">
        <f>(C676-$V$7)/$V$8</f>
        <v>-0.46798537500094889</v>
      </c>
      <c r="K676" t="str">
        <f t="shared" si="41"/>
        <v>NO</v>
      </c>
      <c r="L676">
        <f>(I676-$V$16)/$V$17</f>
        <v>0.85351377771094117</v>
      </c>
      <c r="M676" t="str">
        <f t="shared" si="42"/>
        <v>NO</v>
      </c>
      <c r="N676">
        <f>IF(ISBLANK(C676),$V$7,C676)</f>
        <v>278035</v>
      </c>
      <c r="O676">
        <f>IF(ISBLANK(I676),$V$16,I676)</f>
        <v>54</v>
      </c>
      <c r="P676" t="str">
        <f>IF(ISBLANK(D676),$U$42,D676)</f>
        <v>ASEGURADO VOLUNTARIO</v>
      </c>
      <c r="Q676" s="7" t="str">
        <f t="shared" si="43"/>
        <v>46-55</v>
      </c>
      <c r="R676" s="7" t="str">
        <f t="shared" si="44"/>
        <v>1</v>
      </c>
    </row>
    <row r="677" spans="1:18" x14ac:dyDescent="0.3">
      <c r="A677">
        <v>676</v>
      </c>
      <c r="B677" t="s">
        <v>14</v>
      </c>
      <c r="C677">
        <v>5215081</v>
      </c>
      <c r="D677" t="s">
        <v>9</v>
      </c>
      <c r="E677" t="s">
        <v>10</v>
      </c>
      <c r="F677" t="s">
        <v>11</v>
      </c>
      <c r="G677" t="s">
        <v>12</v>
      </c>
      <c r="H677" t="s">
        <v>12</v>
      </c>
      <c r="I677">
        <v>65</v>
      </c>
      <c r="J677">
        <f>(C677-$V$7)/$V$8</f>
        <v>5.6202086484167424</v>
      </c>
      <c r="K677" t="str">
        <f t="shared" si="41"/>
        <v>ATIPICO</v>
      </c>
      <c r="L677">
        <f>(I677-$V$16)/$V$17</f>
        <v>1.6298424085594538</v>
      </c>
      <c r="M677" t="str">
        <f t="shared" si="42"/>
        <v>NO</v>
      </c>
      <c r="N677">
        <f>IF(ISBLANK(C677),$V$7,C677)</f>
        <v>5215081</v>
      </c>
      <c r="O677">
        <f>IF(ISBLANK(I677),$V$16,I677)</f>
        <v>65</v>
      </c>
      <c r="P677" t="str">
        <f>IF(ISBLANK(D677),$U$42,D677)</f>
        <v>ASALARIADO</v>
      </c>
      <c r="Q677" s="7" t="str">
        <f t="shared" si="43"/>
        <v>56+</v>
      </c>
      <c r="R677" s="7" t="str">
        <f t="shared" si="44"/>
        <v>4</v>
      </c>
    </row>
    <row r="678" spans="1:18" x14ac:dyDescent="0.3">
      <c r="A678">
        <v>677</v>
      </c>
      <c r="B678" t="s">
        <v>8</v>
      </c>
      <c r="C678">
        <v>319600</v>
      </c>
      <c r="D678" t="s">
        <v>9</v>
      </c>
      <c r="E678" t="s">
        <v>15</v>
      </c>
      <c r="F678" t="s">
        <v>11</v>
      </c>
      <c r="G678" t="s">
        <v>12</v>
      </c>
      <c r="H678" t="s">
        <v>12</v>
      </c>
      <c r="I678">
        <v>61</v>
      </c>
      <c r="J678">
        <f>(C678-$V$7)/$V$8</f>
        <v>-0.41672885752402922</v>
      </c>
      <c r="K678" t="str">
        <f t="shared" si="41"/>
        <v>NO</v>
      </c>
      <c r="L678">
        <f>(I678-$V$16)/$V$17</f>
        <v>1.3475410882509038</v>
      </c>
      <c r="M678" t="str">
        <f t="shared" si="42"/>
        <v>NO</v>
      </c>
      <c r="N678">
        <f>IF(ISBLANK(C678),$V$7,C678)</f>
        <v>319600</v>
      </c>
      <c r="O678">
        <f>IF(ISBLANK(I678),$V$16,I678)</f>
        <v>61</v>
      </c>
      <c r="P678" t="str">
        <f>IF(ISBLANK(D678),$U$42,D678)</f>
        <v>ASALARIADO</v>
      </c>
      <c r="Q678" s="7" t="str">
        <f t="shared" si="43"/>
        <v>56+</v>
      </c>
      <c r="R678" s="7" t="str">
        <f t="shared" si="44"/>
        <v>2</v>
      </c>
    </row>
    <row r="679" spans="1:18" x14ac:dyDescent="0.3">
      <c r="A679">
        <v>678</v>
      </c>
      <c r="B679" t="s">
        <v>14</v>
      </c>
      <c r="C679">
        <v>152460</v>
      </c>
      <c r="D679" t="s">
        <v>9</v>
      </c>
      <c r="E679" t="s">
        <v>15</v>
      </c>
      <c r="F679" t="s">
        <v>11</v>
      </c>
      <c r="G679" t="s">
        <v>12</v>
      </c>
      <c r="H679" t="s">
        <v>12</v>
      </c>
      <c r="I679">
        <v>65</v>
      </c>
      <c r="J679">
        <f>(C679-$V$7)/$V$8</f>
        <v>-0.62284011293344466</v>
      </c>
      <c r="K679" t="str">
        <f t="shared" si="41"/>
        <v>NO</v>
      </c>
      <c r="L679">
        <f>(I679-$V$16)/$V$17</f>
        <v>1.6298424085594538</v>
      </c>
      <c r="M679" t="str">
        <f t="shared" si="42"/>
        <v>NO</v>
      </c>
      <c r="N679">
        <f>IF(ISBLANK(C679),$V$7,C679)</f>
        <v>152460</v>
      </c>
      <c r="O679">
        <f>IF(ISBLANK(I679),$V$16,I679)</f>
        <v>65</v>
      </c>
      <c r="P679" t="str">
        <f>IF(ISBLANK(D679),$U$42,D679)</f>
        <v>ASALARIADO</v>
      </c>
      <c r="Q679" s="7" t="str">
        <f t="shared" si="43"/>
        <v>56+</v>
      </c>
      <c r="R679" s="7" t="str">
        <f t="shared" si="44"/>
        <v>1</v>
      </c>
    </row>
    <row r="680" spans="1:18" x14ac:dyDescent="0.3">
      <c r="A680">
        <v>679</v>
      </c>
      <c r="B680" t="s">
        <v>8</v>
      </c>
      <c r="C680">
        <v>608941</v>
      </c>
      <c r="D680" t="s">
        <v>17</v>
      </c>
      <c r="E680" t="s">
        <v>15</v>
      </c>
      <c r="F680" t="s">
        <v>11</v>
      </c>
      <c r="G680" t="s">
        <v>12</v>
      </c>
      <c r="H680" t="s">
        <v>11</v>
      </c>
      <c r="I680">
        <v>45</v>
      </c>
      <c r="J680">
        <f>(C680-$V$7)/$V$8</f>
        <v>-5.9923564049004244E-2</v>
      </c>
      <c r="K680" t="str">
        <f t="shared" si="41"/>
        <v>NO</v>
      </c>
      <c r="L680">
        <f>(I680-$V$16)/$V$17</f>
        <v>0.21833580701670366</v>
      </c>
      <c r="M680" t="str">
        <f t="shared" si="42"/>
        <v>NO</v>
      </c>
      <c r="N680">
        <f>IF(ISBLANK(C680),$V$7,C680)</f>
        <v>608941</v>
      </c>
      <c r="O680">
        <f>IF(ISBLANK(I680),$V$16,I680)</f>
        <v>45</v>
      </c>
      <c r="P680" t="str">
        <f>IF(ISBLANK(D680),$U$42,D680)</f>
        <v>TRABAJADOR INDEPENDIENTE</v>
      </c>
      <c r="Q680" s="7" t="str">
        <f t="shared" si="43"/>
        <v>36-45</v>
      </c>
      <c r="R680" s="7" t="str">
        <f t="shared" si="44"/>
        <v>3</v>
      </c>
    </row>
    <row r="681" spans="1:18" x14ac:dyDescent="0.3">
      <c r="A681">
        <v>680</v>
      </c>
      <c r="B681" t="s">
        <v>14</v>
      </c>
      <c r="C681">
        <v>454962.33</v>
      </c>
      <c r="D681" t="s">
        <v>9</v>
      </c>
      <c r="E681" t="s">
        <v>15</v>
      </c>
      <c r="F681" t="s">
        <v>11</v>
      </c>
      <c r="G681" t="s">
        <v>12</v>
      </c>
      <c r="H681" t="s">
        <v>12</v>
      </c>
      <c r="I681">
        <v>44</v>
      </c>
      <c r="J681">
        <f>(C681-$V$7)/$V$8</f>
        <v>-0.24980472343617724</v>
      </c>
      <c r="K681" t="str">
        <f t="shared" si="41"/>
        <v>NO</v>
      </c>
      <c r="L681">
        <f>(I681-$V$16)/$V$17</f>
        <v>0.14776047693956615</v>
      </c>
      <c r="M681" t="str">
        <f t="shared" si="42"/>
        <v>NO</v>
      </c>
      <c r="N681">
        <f>IF(ISBLANK(C681),$V$7,C681)</f>
        <v>454962.33</v>
      </c>
      <c r="O681">
        <f>IF(ISBLANK(I681),$V$16,I681)</f>
        <v>44</v>
      </c>
      <c r="P681" t="str">
        <f>IF(ISBLANK(D681),$U$42,D681)</f>
        <v>ASALARIADO</v>
      </c>
      <c r="Q681" s="7" t="str">
        <f t="shared" si="43"/>
        <v>36-45</v>
      </c>
      <c r="R681" s="7" t="str">
        <f t="shared" si="44"/>
        <v>3</v>
      </c>
    </row>
    <row r="682" spans="1:18" x14ac:dyDescent="0.3">
      <c r="A682">
        <v>681</v>
      </c>
      <c r="B682" t="s">
        <v>8</v>
      </c>
      <c r="C682">
        <v>458557</v>
      </c>
      <c r="D682" t="s">
        <v>17</v>
      </c>
      <c r="E682" t="s">
        <v>15</v>
      </c>
      <c r="F682" t="s">
        <v>11</v>
      </c>
      <c r="G682" t="s">
        <v>12</v>
      </c>
      <c r="H682" t="s">
        <v>12</v>
      </c>
      <c r="I682">
        <v>54</v>
      </c>
      <c r="J682">
        <f>(C682-$V$7)/$V$8</f>
        <v>-0.24537190097307707</v>
      </c>
      <c r="K682" t="str">
        <f t="shared" si="41"/>
        <v>NO</v>
      </c>
      <c r="L682">
        <f>(I682-$V$16)/$V$17</f>
        <v>0.85351377771094117</v>
      </c>
      <c r="M682" t="str">
        <f t="shared" si="42"/>
        <v>NO</v>
      </c>
      <c r="N682">
        <f>IF(ISBLANK(C682),$V$7,C682)</f>
        <v>458557</v>
      </c>
      <c r="O682">
        <f>IF(ISBLANK(I682),$V$16,I682)</f>
        <v>54</v>
      </c>
      <c r="P682" t="str">
        <f>IF(ISBLANK(D682),$U$42,D682)</f>
        <v>TRABAJADOR INDEPENDIENTE</v>
      </c>
      <c r="Q682" s="7" t="str">
        <f t="shared" si="43"/>
        <v>46-55</v>
      </c>
      <c r="R682" s="7" t="str">
        <f t="shared" si="44"/>
        <v>3</v>
      </c>
    </row>
    <row r="683" spans="1:18" x14ac:dyDescent="0.3">
      <c r="A683">
        <v>682</v>
      </c>
      <c r="B683" t="s">
        <v>14</v>
      </c>
      <c r="C683">
        <v>791538.55</v>
      </c>
      <c r="D683" t="s">
        <v>9</v>
      </c>
      <c r="E683" t="s">
        <v>10</v>
      </c>
      <c r="F683" t="s">
        <v>11</v>
      </c>
      <c r="G683" t="s">
        <v>12</v>
      </c>
      <c r="H683" t="s">
        <v>12</v>
      </c>
      <c r="I683">
        <v>40</v>
      </c>
      <c r="J683">
        <f>(C683-$V$7)/$V$8</f>
        <v>0.16524940630628782</v>
      </c>
      <c r="K683" t="str">
        <f t="shared" si="41"/>
        <v>NO</v>
      </c>
      <c r="L683">
        <f>(I683-$V$16)/$V$17</f>
        <v>-0.13454084336898386</v>
      </c>
      <c r="M683" t="str">
        <f t="shared" si="42"/>
        <v>NO</v>
      </c>
      <c r="N683">
        <f>IF(ISBLANK(C683),$V$7,C683)</f>
        <v>791538.55</v>
      </c>
      <c r="O683">
        <f>IF(ISBLANK(I683),$V$16,I683)</f>
        <v>40</v>
      </c>
      <c r="P683" t="str">
        <f>IF(ISBLANK(D683),$U$42,D683)</f>
        <v>ASALARIADO</v>
      </c>
      <c r="Q683" s="7" t="str">
        <f t="shared" si="43"/>
        <v>36-45</v>
      </c>
      <c r="R683" s="7" t="str">
        <f t="shared" si="44"/>
        <v>4</v>
      </c>
    </row>
    <row r="684" spans="1:18" x14ac:dyDescent="0.3">
      <c r="A684">
        <v>683</v>
      </c>
      <c r="B684" t="s">
        <v>8</v>
      </c>
      <c r="C684">
        <v>240000</v>
      </c>
      <c r="D684" t="s">
        <v>9</v>
      </c>
      <c r="E684" t="s">
        <v>15</v>
      </c>
      <c r="F684" t="s">
        <v>11</v>
      </c>
      <c r="G684" t="s">
        <v>12</v>
      </c>
      <c r="H684" t="s">
        <v>12</v>
      </c>
      <c r="I684">
        <v>18</v>
      </c>
      <c r="J684">
        <f>(C684-$V$7)/$V$8</f>
        <v>-0.5148888188174926</v>
      </c>
      <c r="K684" t="str">
        <f t="shared" si="41"/>
        <v>NO</v>
      </c>
      <c r="L684">
        <f>(I684-$V$16)/$V$17</f>
        <v>-1.687198105066009</v>
      </c>
      <c r="M684" t="str">
        <f t="shared" si="42"/>
        <v>NO</v>
      </c>
      <c r="N684">
        <f>IF(ISBLANK(C684),$V$7,C684)</f>
        <v>240000</v>
      </c>
      <c r="O684">
        <f>IF(ISBLANK(I684),$V$16,I684)</f>
        <v>18</v>
      </c>
      <c r="P684" t="str">
        <f>IF(ISBLANK(D684),$U$42,D684)</f>
        <v>ASALARIADO</v>
      </c>
      <c r="Q684" s="7" t="str">
        <f t="shared" si="43"/>
        <v>18-25</v>
      </c>
      <c r="R684" s="7" t="str">
        <f t="shared" si="44"/>
        <v>1</v>
      </c>
    </row>
    <row r="685" spans="1:18" x14ac:dyDescent="0.3">
      <c r="A685">
        <v>684</v>
      </c>
      <c r="B685" t="s">
        <v>8</v>
      </c>
      <c r="C685">
        <v>278030</v>
      </c>
      <c r="D685" t="s">
        <v>18</v>
      </c>
      <c r="E685" t="s">
        <v>15</v>
      </c>
      <c r="F685" t="s">
        <v>11</v>
      </c>
      <c r="G685" t="s">
        <v>12</v>
      </c>
      <c r="H685" t="s">
        <v>12</v>
      </c>
      <c r="I685">
        <v>52</v>
      </c>
      <c r="J685">
        <f>(C685-$V$7)/$V$8</f>
        <v>-0.46799154082766331</v>
      </c>
      <c r="K685" t="str">
        <f t="shared" si="41"/>
        <v>NO</v>
      </c>
      <c r="L685">
        <f>(I685-$V$16)/$V$17</f>
        <v>0.71236311755666615</v>
      </c>
      <c r="M685" t="str">
        <f t="shared" si="42"/>
        <v>NO</v>
      </c>
      <c r="N685">
        <f>IF(ISBLANK(C685),$V$7,C685)</f>
        <v>278030</v>
      </c>
      <c r="O685">
        <f>IF(ISBLANK(I685),$V$16,I685)</f>
        <v>52</v>
      </c>
      <c r="P685" t="str">
        <f>IF(ISBLANK(D685),$U$42,D685)</f>
        <v>CONVENIOS ESPECIALES DE TRABAJADORES INDEPENDIENTES</v>
      </c>
      <c r="Q685" s="7" t="str">
        <f t="shared" si="43"/>
        <v>46-55</v>
      </c>
      <c r="R685" s="7" t="str">
        <f t="shared" si="44"/>
        <v>1</v>
      </c>
    </row>
    <row r="686" spans="1:18" x14ac:dyDescent="0.3">
      <c r="A686">
        <v>685</v>
      </c>
      <c r="B686" t="s">
        <v>14</v>
      </c>
      <c r="C686">
        <v>2115710.04</v>
      </c>
      <c r="D686" t="s">
        <v>9</v>
      </c>
      <c r="E686" t="s">
        <v>10</v>
      </c>
      <c r="F686" t="s">
        <v>11</v>
      </c>
      <c r="G686" t="s">
        <v>12</v>
      </c>
      <c r="H686" t="s">
        <v>12</v>
      </c>
      <c r="I686">
        <v>46</v>
      </c>
      <c r="J686">
        <f>(C686-$V$7)/$V$8</f>
        <v>1.7981717958076413</v>
      </c>
      <c r="K686" t="str">
        <f t="shared" si="41"/>
        <v>NO</v>
      </c>
      <c r="L686">
        <f>(I686-$V$16)/$V$17</f>
        <v>0.28891113709384114</v>
      </c>
      <c r="M686" t="str">
        <f t="shared" si="42"/>
        <v>NO</v>
      </c>
      <c r="N686">
        <f>IF(ISBLANK(C686),$V$7,C686)</f>
        <v>2115710.04</v>
      </c>
      <c r="O686">
        <f>IF(ISBLANK(I686),$V$16,I686)</f>
        <v>46</v>
      </c>
      <c r="P686" t="str">
        <f>IF(ISBLANK(D686),$U$42,D686)</f>
        <v>ASALARIADO</v>
      </c>
      <c r="Q686" s="7" t="str">
        <f t="shared" si="43"/>
        <v>46-55</v>
      </c>
      <c r="R686" s="7" t="str">
        <f t="shared" si="44"/>
        <v>4</v>
      </c>
    </row>
    <row r="687" spans="1:18" x14ac:dyDescent="0.3">
      <c r="A687">
        <v>686</v>
      </c>
      <c r="B687" t="s">
        <v>14</v>
      </c>
      <c r="C687">
        <v>450000</v>
      </c>
      <c r="D687" t="s">
        <v>9</v>
      </c>
      <c r="E687" t="s">
        <v>15</v>
      </c>
      <c r="F687" t="s">
        <v>11</v>
      </c>
      <c r="G687" t="s">
        <v>12</v>
      </c>
      <c r="H687" t="s">
        <v>12</v>
      </c>
      <c r="I687">
        <v>21</v>
      </c>
      <c r="J687">
        <f>(C687-$V$7)/$V$8</f>
        <v>-0.25592409681212436</v>
      </c>
      <c r="K687" t="str">
        <f t="shared" si="41"/>
        <v>NO</v>
      </c>
      <c r="L687">
        <f>(I687-$V$16)/$V$17</f>
        <v>-1.4754721148345964</v>
      </c>
      <c r="M687" t="str">
        <f t="shared" si="42"/>
        <v>NO</v>
      </c>
      <c r="N687">
        <f>IF(ISBLANK(C687),$V$7,C687)</f>
        <v>450000</v>
      </c>
      <c r="O687">
        <f>IF(ISBLANK(I687),$V$16,I687)</f>
        <v>21</v>
      </c>
      <c r="P687" t="str">
        <f>IF(ISBLANK(D687),$U$42,D687)</f>
        <v>ASALARIADO</v>
      </c>
      <c r="Q687" s="7" t="str">
        <f t="shared" si="43"/>
        <v>18-25</v>
      </c>
      <c r="R687" s="7" t="str">
        <f t="shared" si="44"/>
        <v>3</v>
      </c>
    </row>
    <row r="688" spans="1:18" x14ac:dyDescent="0.3">
      <c r="A688">
        <v>687</v>
      </c>
      <c r="B688" t="s">
        <v>8</v>
      </c>
      <c r="C688">
        <v>594527</v>
      </c>
      <c r="D688" t="s">
        <v>17</v>
      </c>
      <c r="E688" t="s">
        <v>15</v>
      </c>
      <c r="F688" t="s">
        <v>11</v>
      </c>
      <c r="G688" t="s">
        <v>12</v>
      </c>
      <c r="H688" t="s">
        <v>11</v>
      </c>
      <c r="I688">
        <v>53</v>
      </c>
      <c r="J688">
        <f>(C688-$V$7)/$V$8</f>
        <v>-7.7698409301315566E-2</v>
      </c>
      <c r="K688" t="str">
        <f t="shared" si="41"/>
        <v>NO</v>
      </c>
      <c r="L688">
        <f>(I688-$V$16)/$V$17</f>
        <v>0.78293844763380371</v>
      </c>
      <c r="M688" t="str">
        <f t="shared" si="42"/>
        <v>NO</v>
      </c>
      <c r="N688">
        <f>IF(ISBLANK(C688),$V$7,C688)</f>
        <v>594527</v>
      </c>
      <c r="O688">
        <f>IF(ISBLANK(I688),$V$16,I688)</f>
        <v>53</v>
      </c>
      <c r="P688" t="str">
        <f>IF(ISBLANK(D688),$U$42,D688)</f>
        <v>TRABAJADOR INDEPENDIENTE</v>
      </c>
      <c r="Q688" s="7" t="str">
        <f t="shared" si="43"/>
        <v>46-55</v>
      </c>
      <c r="R688" s="7" t="str">
        <f t="shared" si="44"/>
        <v>3</v>
      </c>
    </row>
    <row r="689" spans="1:18" x14ac:dyDescent="0.3">
      <c r="A689">
        <v>688</v>
      </c>
      <c r="B689" t="s">
        <v>8</v>
      </c>
      <c r="C689">
        <v>311895</v>
      </c>
      <c r="D689" t="s">
        <v>17</v>
      </c>
      <c r="E689" t="s">
        <v>15</v>
      </c>
      <c r="F689" t="s">
        <v>11</v>
      </c>
      <c r="G689" t="s">
        <v>12</v>
      </c>
      <c r="H689" t="s">
        <v>11</v>
      </c>
      <c r="I689">
        <v>37</v>
      </c>
      <c r="J689">
        <f>(C689-$V$7)/$V$8</f>
        <v>-0.42623039649094047</v>
      </c>
      <c r="K689" t="str">
        <f t="shared" si="41"/>
        <v>NO</v>
      </c>
      <c r="L689">
        <f>(I689-$V$16)/$V$17</f>
        <v>-0.3462668336003964</v>
      </c>
      <c r="M689" t="str">
        <f t="shared" si="42"/>
        <v>NO</v>
      </c>
      <c r="N689">
        <f>IF(ISBLANK(C689),$V$7,C689)</f>
        <v>311895</v>
      </c>
      <c r="O689">
        <f>IF(ISBLANK(I689),$V$16,I689)</f>
        <v>37</v>
      </c>
      <c r="P689" t="str">
        <f>IF(ISBLANK(D689),$U$42,D689)</f>
        <v>TRABAJADOR INDEPENDIENTE</v>
      </c>
      <c r="Q689" s="7" t="str">
        <f t="shared" si="43"/>
        <v>36-45</v>
      </c>
      <c r="R689" s="7" t="str">
        <f t="shared" si="44"/>
        <v>2</v>
      </c>
    </row>
    <row r="690" spans="1:18" x14ac:dyDescent="0.3">
      <c r="A690">
        <v>689</v>
      </c>
      <c r="B690" t="s">
        <v>14</v>
      </c>
      <c r="C690">
        <v>360000</v>
      </c>
      <c r="D690" t="s">
        <v>9</v>
      </c>
      <c r="E690" t="s">
        <v>15</v>
      </c>
      <c r="F690" t="s">
        <v>11</v>
      </c>
      <c r="G690" t="s">
        <v>12</v>
      </c>
      <c r="H690" t="s">
        <v>12</v>
      </c>
      <c r="I690">
        <v>52</v>
      </c>
      <c r="J690">
        <f>(C690-$V$7)/$V$8</f>
        <v>-0.36690897767156788</v>
      </c>
      <c r="K690" t="str">
        <f t="shared" si="41"/>
        <v>NO</v>
      </c>
      <c r="L690">
        <f>(I690-$V$16)/$V$17</f>
        <v>0.71236311755666615</v>
      </c>
      <c r="M690" t="str">
        <f t="shared" si="42"/>
        <v>NO</v>
      </c>
      <c r="N690">
        <f>IF(ISBLANK(C690),$V$7,C690)</f>
        <v>360000</v>
      </c>
      <c r="O690">
        <f>IF(ISBLANK(I690),$V$16,I690)</f>
        <v>52</v>
      </c>
      <c r="P690" t="str">
        <f>IF(ISBLANK(D690),$U$42,D690)</f>
        <v>ASALARIADO</v>
      </c>
      <c r="Q690" s="7" t="str">
        <f t="shared" si="43"/>
        <v>46-55</v>
      </c>
      <c r="R690" s="7" t="str">
        <f t="shared" si="44"/>
        <v>2</v>
      </c>
    </row>
    <row r="691" spans="1:18" x14ac:dyDescent="0.3">
      <c r="A691">
        <v>690</v>
      </c>
      <c r="B691" t="s">
        <v>14</v>
      </c>
      <c r="C691">
        <v>369131</v>
      </c>
      <c r="D691" t="s">
        <v>17</v>
      </c>
      <c r="E691" t="s">
        <v>15</v>
      </c>
      <c r="F691" t="s">
        <v>11</v>
      </c>
      <c r="G691" t="s">
        <v>12</v>
      </c>
      <c r="H691" t="s">
        <v>12</v>
      </c>
      <c r="I691">
        <v>47</v>
      </c>
      <c r="J691">
        <f>(C691-$V$7)/$V$8</f>
        <v>-0.35564894492570592</v>
      </c>
      <c r="K691" t="str">
        <f t="shared" si="41"/>
        <v>NO</v>
      </c>
      <c r="L691">
        <f>(I691-$V$16)/$V$17</f>
        <v>0.35948646717097865</v>
      </c>
      <c r="M691" t="str">
        <f t="shared" si="42"/>
        <v>NO</v>
      </c>
      <c r="N691">
        <f>IF(ISBLANK(C691),$V$7,C691)</f>
        <v>369131</v>
      </c>
      <c r="O691">
        <f>IF(ISBLANK(I691),$V$16,I691)</f>
        <v>47</v>
      </c>
      <c r="P691" t="str">
        <f>IF(ISBLANK(D691),$U$42,D691)</f>
        <v>TRABAJADOR INDEPENDIENTE</v>
      </c>
      <c r="Q691" s="7" t="str">
        <f t="shared" si="43"/>
        <v>46-55</v>
      </c>
      <c r="R691" s="7" t="str">
        <f t="shared" si="44"/>
        <v>2</v>
      </c>
    </row>
    <row r="692" spans="1:18" x14ac:dyDescent="0.3">
      <c r="A692">
        <v>691</v>
      </c>
      <c r="B692" t="s">
        <v>14</v>
      </c>
      <c r="C692">
        <v>1041736</v>
      </c>
      <c r="D692" t="s">
        <v>9</v>
      </c>
      <c r="E692" t="s">
        <v>15</v>
      </c>
      <c r="F692" t="s">
        <v>11</v>
      </c>
      <c r="G692" t="s">
        <v>12</v>
      </c>
      <c r="H692" t="s">
        <v>12</v>
      </c>
      <c r="I692">
        <v>24</v>
      </c>
      <c r="J692">
        <f>(C692-$V$7)/$V$8</f>
        <v>0.47378423052391638</v>
      </c>
      <c r="K692" t="str">
        <f t="shared" si="41"/>
        <v>NO</v>
      </c>
      <c r="L692">
        <f>(I692-$V$16)/$V$17</f>
        <v>-1.263746124603184</v>
      </c>
      <c r="M692" t="str">
        <f t="shared" si="42"/>
        <v>NO</v>
      </c>
      <c r="N692">
        <f>IF(ISBLANK(C692),$V$7,C692)</f>
        <v>1041736</v>
      </c>
      <c r="O692">
        <f>IF(ISBLANK(I692),$V$16,I692)</f>
        <v>24</v>
      </c>
      <c r="P692" t="str">
        <f>IF(ISBLANK(D692),$U$42,D692)</f>
        <v>ASALARIADO</v>
      </c>
      <c r="Q692" s="7" t="str">
        <f t="shared" si="43"/>
        <v>18-25</v>
      </c>
      <c r="R692" s="7" t="str">
        <f t="shared" si="44"/>
        <v>4</v>
      </c>
    </row>
    <row r="693" spans="1:18" x14ac:dyDescent="0.3">
      <c r="A693">
        <v>692</v>
      </c>
      <c r="B693" t="s">
        <v>8</v>
      </c>
      <c r="C693">
        <v>311895</v>
      </c>
      <c r="D693" t="s">
        <v>17</v>
      </c>
      <c r="E693" t="s">
        <v>15</v>
      </c>
      <c r="F693" t="s">
        <v>11</v>
      </c>
      <c r="G693" t="s">
        <v>12</v>
      </c>
      <c r="H693" t="s">
        <v>12</v>
      </c>
      <c r="I693">
        <v>40</v>
      </c>
      <c r="J693">
        <f>(C693-$V$7)/$V$8</f>
        <v>-0.42623039649094047</v>
      </c>
      <c r="K693" t="str">
        <f t="shared" si="41"/>
        <v>NO</v>
      </c>
      <c r="L693">
        <f>(I693-$V$16)/$V$17</f>
        <v>-0.13454084336898386</v>
      </c>
      <c r="M693" t="str">
        <f t="shared" si="42"/>
        <v>NO</v>
      </c>
      <c r="N693">
        <f>IF(ISBLANK(C693),$V$7,C693)</f>
        <v>311895</v>
      </c>
      <c r="O693">
        <f>IF(ISBLANK(I693),$V$16,I693)</f>
        <v>40</v>
      </c>
      <c r="P693" t="str">
        <f>IF(ISBLANK(D693),$U$42,D693)</f>
        <v>TRABAJADOR INDEPENDIENTE</v>
      </c>
      <c r="Q693" s="7" t="str">
        <f t="shared" si="43"/>
        <v>36-45</v>
      </c>
      <c r="R693" s="7" t="str">
        <f t="shared" si="44"/>
        <v>2</v>
      </c>
    </row>
    <row r="694" spans="1:18" x14ac:dyDescent="0.3">
      <c r="A694">
        <v>693</v>
      </c>
      <c r="B694" t="s">
        <v>8</v>
      </c>
      <c r="C694">
        <v>1256604.3</v>
      </c>
      <c r="D694" t="s">
        <v>9</v>
      </c>
      <c r="E694" t="s">
        <v>10</v>
      </c>
      <c r="F694" t="s">
        <v>11</v>
      </c>
      <c r="G694" t="s">
        <v>12</v>
      </c>
      <c r="H694" t="s">
        <v>12</v>
      </c>
      <c r="I694">
        <v>36</v>
      </c>
      <c r="J694">
        <f>(C694-$V$7)/$V$8</f>
        <v>0.73875237136804051</v>
      </c>
      <c r="K694" t="str">
        <f t="shared" si="41"/>
        <v>NO</v>
      </c>
      <c r="L694">
        <f>(I694-$V$16)/$V$17</f>
        <v>-0.41684216367753391</v>
      </c>
      <c r="M694" t="str">
        <f t="shared" si="42"/>
        <v>NO</v>
      </c>
      <c r="N694">
        <f>IF(ISBLANK(C694),$V$7,C694)</f>
        <v>1256604.3</v>
      </c>
      <c r="O694">
        <f>IF(ISBLANK(I694),$V$16,I694)</f>
        <v>36</v>
      </c>
      <c r="P694" t="str">
        <f>IF(ISBLANK(D694),$U$42,D694)</f>
        <v>ASALARIADO</v>
      </c>
      <c r="Q694" s="7" t="str">
        <f t="shared" si="43"/>
        <v>36-45</v>
      </c>
      <c r="R694" s="7" t="str">
        <f t="shared" si="44"/>
        <v>4</v>
      </c>
    </row>
    <row r="695" spans="1:18" x14ac:dyDescent="0.3">
      <c r="A695">
        <v>694</v>
      </c>
      <c r="B695" t="s">
        <v>8</v>
      </c>
      <c r="C695">
        <v>292181.09999999998</v>
      </c>
      <c r="D695" t="s">
        <v>9</v>
      </c>
      <c r="E695" t="s">
        <v>15</v>
      </c>
      <c r="F695" t="s">
        <v>11</v>
      </c>
      <c r="G695" t="s">
        <v>12</v>
      </c>
      <c r="H695" t="s">
        <v>12</v>
      </c>
      <c r="I695">
        <v>42</v>
      </c>
      <c r="J695">
        <f>(C695-$V$7)/$V$8</f>
        <v>-0.45054089474399589</v>
      </c>
      <c r="K695" t="str">
        <f t="shared" si="41"/>
        <v>NO</v>
      </c>
      <c r="L695">
        <f>(I695-$V$16)/$V$17</f>
        <v>6.6098167852911317E-3</v>
      </c>
      <c r="M695" t="str">
        <f t="shared" si="42"/>
        <v>NO</v>
      </c>
      <c r="N695">
        <f>IF(ISBLANK(C695),$V$7,C695)</f>
        <v>292181.09999999998</v>
      </c>
      <c r="O695">
        <f>IF(ISBLANK(I695),$V$16,I695)</f>
        <v>42</v>
      </c>
      <c r="P695" t="str">
        <f>IF(ISBLANK(D695),$U$42,D695)</f>
        <v>ASALARIADO</v>
      </c>
      <c r="Q695" s="7" t="str">
        <f t="shared" si="43"/>
        <v>36-45</v>
      </c>
      <c r="R695" s="7" t="str">
        <f t="shared" si="44"/>
        <v>1</v>
      </c>
    </row>
    <row r="696" spans="1:18" x14ac:dyDescent="0.3">
      <c r="A696">
        <v>695</v>
      </c>
      <c r="B696" t="s">
        <v>8</v>
      </c>
      <c r="C696">
        <v>643426.84</v>
      </c>
      <c r="D696" t="s">
        <v>9</v>
      </c>
      <c r="E696" t="s">
        <v>10</v>
      </c>
      <c r="F696" t="s">
        <v>11</v>
      </c>
      <c r="G696" t="s">
        <v>12</v>
      </c>
      <c r="H696" t="s">
        <v>12</v>
      </c>
      <c r="I696">
        <v>34</v>
      </c>
      <c r="J696">
        <f>(C696-$V$7)/$V$8</f>
        <v>-1.7396821340806157E-2</v>
      </c>
      <c r="K696" t="str">
        <f t="shared" si="41"/>
        <v>NO</v>
      </c>
      <c r="L696">
        <f>(I696-$V$16)/$V$17</f>
        <v>-0.55799282383180893</v>
      </c>
      <c r="M696" t="str">
        <f t="shared" si="42"/>
        <v>NO</v>
      </c>
      <c r="N696">
        <f>IF(ISBLANK(C696),$V$7,C696)</f>
        <v>643426.84</v>
      </c>
      <c r="O696">
        <f>IF(ISBLANK(I696),$V$16,I696)</f>
        <v>34</v>
      </c>
      <c r="P696" t="str">
        <f>IF(ISBLANK(D696),$U$42,D696)</f>
        <v>ASALARIADO</v>
      </c>
      <c r="Q696" s="7" t="str">
        <f t="shared" si="43"/>
        <v>26-35</v>
      </c>
      <c r="R696" s="7" t="str">
        <f t="shared" si="44"/>
        <v>3</v>
      </c>
    </row>
    <row r="697" spans="1:18" x14ac:dyDescent="0.3">
      <c r="A697">
        <v>696</v>
      </c>
      <c r="B697" t="s">
        <v>8</v>
      </c>
      <c r="C697">
        <v>377730.1</v>
      </c>
      <c r="D697" t="s">
        <v>9</v>
      </c>
      <c r="E697" t="s">
        <v>15</v>
      </c>
      <c r="F697" t="s">
        <v>11</v>
      </c>
      <c r="G697" t="s">
        <v>12</v>
      </c>
      <c r="H697" t="s">
        <v>12</v>
      </c>
      <c r="I697">
        <v>43</v>
      </c>
      <c r="J697">
        <f>(C697-$V$7)/$V$8</f>
        <v>-0.34504483282572329</v>
      </c>
      <c r="K697" t="str">
        <f t="shared" si="41"/>
        <v>NO</v>
      </c>
      <c r="L697">
        <f>(I697-$V$16)/$V$17</f>
        <v>7.7185146862428639E-2</v>
      </c>
      <c r="M697" t="str">
        <f t="shared" si="42"/>
        <v>NO</v>
      </c>
      <c r="N697">
        <f>IF(ISBLANK(C697),$V$7,C697)</f>
        <v>377730.1</v>
      </c>
      <c r="O697">
        <f>IF(ISBLANK(I697),$V$16,I697)</f>
        <v>43</v>
      </c>
      <c r="P697" t="str">
        <f>IF(ISBLANK(D697),$U$42,D697)</f>
        <v>ASALARIADO</v>
      </c>
      <c r="Q697" s="7" t="str">
        <f t="shared" si="43"/>
        <v>36-45</v>
      </c>
      <c r="R697" s="7" t="str">
        <f t="shared" si="44"/>
        <v>2</v>
      </c>
    </row>
    <row r="698" spans="1:18" x14ac:dyDescent="0.3">
      <c r="A698">
        <v>697</v>
      </c>
      <c r="B698" t="s">
        <v>8</v>
      </c>
      <c r="C698">
        <v>326653</v>
      </c>
      <c r="D698" t="s">
        <v>9</v>
      </c>
      <c r="E698" t="s">
        <v>15</v>
      </c>
      <c r="F698" t="s">
        <v>11</v>
      </c>
      <c r="G698" t="s">
        <v>12</v>
      </c>
      <c r="H698" t="s">
        <v>12</v>
      </c>
      <c r="I698">
        <v>53</v>
      </c>
      <c r="J698">
        <f>(C698-$V$7)/$V$8</f>
        <v>-0.40803134236067751</v>
      </c>
      <c r="K698" t="str">
        <f t="shared" si="41"/>
        <v>NO</v>
      </c>
      <c r="L698">
        <f>(I698-$V$16)/$V$17</f>
        <v>0.78293844763380371</v>
      </c>
      <c r="M698" t="str">
        <f t="shared" si="42"/>
        <v>NO</v>
      </c>
      <c r="N698">
        <f>IF(ISBLANK(C698),$V$7,C698)</f>
        <v>326653</v>
      </c>
      <c r="O698">
        <f>IF(ISBLANK(I698),$V$16,I698)</f>
        <v>53</v>
      </c>
      <c r="P698" t="str">
        <f>IF(ISBLANK(D698),$U$42,D698)</f>
        <v>ASALARIADO</v>
      </c>
      <c r="Q698" s="7" t="str">
        <f t="shared" si="43"/>
        <v>46-55</v>
      </c>
      <c r="R698" s="7" t="str">
        <f t="shared" si="44"/>
        <v>2</v>
      </c>
    </row>
    <row r="699" spans="1:18" x14ac:dyDescent="0.3">
      <c r="A699">
        <v>698</v>
      </c>
      <c r="B699" t="s">
        <v>8</v>
      </c>
      <c r="C699">
        <v>814289.32</v>
      </c>
      <c r="D699" t="s">
        <v>9</v>
      </c>
      <c r="E699" t="s">
        <v>15</v>
      </c>
      <c r="F699" t="s">
        <v>11</v>
      </c>
      <c r="G699" t="s">
        <v>12</v>
      </c>
      <c r="H699" t="s">
        <v>12</v>
      </c>
      <c r="I699">
        <v>36</v>
      </c>
      <c r="J699">
        <f>(C699-$V$7)/$V$8</f>
        <v>0.19330486739418329</v>
      </c>
      <c r="K699" t="str">
        <f t="shared" si="41"/>
        <v>NO</v>
      </c>
      <c r="L699">
        <f>(I699-$V$16)/$V$17</f>
        <v>-0.41684216367753391</v>
      </c>
      <c r="M699" t="str">
        <f t="shared" si="42"/>
        <v>NO</v>
      </c>
      <c r="N699">
        <f>IF(ISBLANK(C699),$V$7,C699)</f>
        <v>814289.32</v>
      </c>
      <c r="O699">
        <f>IF(ISBLANK(I699),$V$16,I699)</f>
        <v>36</v>
      </c>
      <c r="P699" t="str">
        <f>IF(ISBLANK(D699),$U$42,D699)</f>
        <v>ASALARIADO</v>
      </c>
      <c r="Q699" s="7" t="str">
        <f t="shared" si="43"/>
        <v>36-45</v>
      </c>
      <c r="R699" s="7" t="str">
        <f t="shared" si="44"/>
        <v>4</v>
      </c>
    </row>
    <row r="700" spans="1:18" x14ac:dyDescent="0.3">
      <c r="A700">
        <v>699</v>
      </c>
      <c r="B700" t="s">
        <v>8</v>
      </c>
      <c r="C700">
        <v>800000</v>
      </c>
      <c r="D700" t="s">
        <v>9</v>
      </c>
      <c r="E700" t="s">
        <v>15</v>
      </c>
      <c r="F700" t="s">
        <v>11</v>
      </c>
      <c r="G700" t="s">
        <v>12</v>
      </c>
      <c r="H700" t="s">
        <v>12</v>
      </c>
      <c r="I700">
        <v>25</v>
      </c>
      <c r="J700">
        <f>(C700-$V$7)/$V$8</f>
        <v>0.17568377319682263</v>
      </c>
      <c r="K700" t="str">
        <f t="shared" si="41"/>
        <v>NO</v>
      </c>
      <c r="L700">
        <f>(I700-$V$16)/$V$17</f>
        <v>-1.1931707945260464</v>
      </c>
      <c r="M700" t="str">
        <f t="shared" si="42"/>
        <v>NO</v>
      </c>
      <c r="N700">
        <f>IF(ISBLANK(C700),$V$7,C700)</f>
        <v>800000</v>
      </c>
      <c r="O700">
        <f>IF(ISBLANK(I700),$V$16,I700)</f>
        <v>25</v>
      </c>
      <c r="P700" t="str">
        <f>IF(ISBLANK(D700),$U$42,D700)</f>
        <v>ASALARIADO</v>
      </c>
      <c r="Q700" s="7" t="str">
        <f t="shared" si="43"/>
        <v>18-25</v>
      </c>
      <c r="R700" s="7" t="str">
        <f t="shared" si="44"/>
        <v>4</v>
      </c>
    </row>
    <row r="701" spans="1:18" x14ac:dyDescent="0.3">
      <c r="A701">
        <v>700</v>
      </c>
      <c r="B701" t="s">
        <v>8</v>
      </c>
      <c r="C701">
        <v>127421.77</v>
      </c>
      <c r="D701" t="s">
        <v>9</v>
      </c>
      <c r="E701" t="s">
        <v>15</v>
      </c>
      <c r="F701" t="s">
        <v>11</v>
      </c>
      <c r="G701" t="s">
        <v>12</v>
      </c>
      <c r="H701" t="s">
        <v>12</v>
      </c>
      <c r="I701">
        <v>49</v>
      </c>
      <c r="J701">
        <f>(C701-$V$7)/$V$8</f>
        <v>-0.6537163904165707</v>
      </c>
      <c r="K701" t="str">
        <f t="shared" si="41"/>
        <v>NO</v>
      </c>
      <c r="L701">
        <f>(I701-$V$16)/$V$17</f>
        <v>0.50063712732525367</v>
      </c>
      <c r="M701" t="str">
        <f t="shared" si="42"/>
        <v>NO</v>
      </c>
      <c r="N701">
        <f>IF(ISBLANK(C701),$V$7,C701)</f>
        <v>127421.77</v>
      </c>
      <c r="O701">
        <f>IF(ISBLANK(I701),$V$16,I701)</f>
        <v>49</v>
      </c>
      <c r="P701" t="str">
        <f>IF(ISBLANK(D701),$U$42,D701)</f>
        <v>ASALARIADO</v>
      </c>
      <c r="Q701" s="7" t="str">
        <f t="shared" si="43"/>
        <v>46-55</v>
      </c>
      <c r="R701" s="7" t="str">
        <f t="shared" si="44"/>
        <v>1</v>
      </c>
    </row>
    <row r="702" spans="1:18" x14ac:dyDescent="0.3">
      <c r="A702">
        <v>701</v>
      </c>
      <c r="B702" t="s">
        <v>8</v>
      </c>
      <c r="C702">
        <v>278030</v>
      </c>
      <c r="D702" t="s">
        <v>18</v>
      </c>
      <c r="E702" t="s">
        <v>15</v>
      </c>
      <c r="F702" t="s">
        <v>11</v>
      </c>
      <c r="G702" t="s">
        <v>12</v>
      </c>
      <c r="H702" t="s">
        <v>12</v>
      </c>
      <c r="I702">
        <v>40</v>
      </c>
      <c r="J702">
        <f>(C702-$V$7)/$V$8</f>
        <v>-0.46799154082766331</v>
      </c>
      <c r="K702" t="str">
        <f t="shared" si="41"/>
        <v>NO</v>
      </c>
      <c r="L702">
        <f>(I702-$V$16)/$V$17</f>
        <v>-0.13454084336898386</v>
      </c>
      <c r="M702" t="str">
        <f t="shared" si="42"/>
        <v>NO</v>
      </c>
      <c r="N702">
        <f>IF(ISBLANK(C702),$V$7,C702)</f>
        <v>278030</v>
      </c>
      <c r="O702">
        <f>IF(ISBLANK(I702),$V$16,I702)</f>
        <v>40</v>
      </c>
      <c r="P702" t="str">
        <f>IF(ISBLANK(D702),$U$42,D702)</f>
        <v>CONVENIOS ESPECIALES DE TRABAJADORES INDEPENDIENTES</v>
      </c>
      <c r="Q702" s="7" t="str">
        <f t="shared" si="43"/>
        <v>36-45</v>
      </c>
      <c r="R702" s="7" t="str">
        <f t="shared" si="44"/>
        <v>1</v>
      </c>
    </row>
    <row r="703" spans="1:18" x14ac:dyDescent="0.3">
      <c r="A703">
        <v>702</v>
      </c>
      <c r="B703" t="s">
        <v>8</v>
      </c>
      <c r="C703">
        <v>1120849.99</v>
      </c>
      <c r="D703" t="s">
        <v>13</v>
      </c>
      <c r="E703" t="s">
        <v>10</v>
      </c>
      <c r="F703" t="s">
        <v>11</v>
      </c>
      <c r="G703" t="s">
        <v>12</v>
      </c>
      <c r="H703" t="s">
        <v>12</v>
      </c>
      <c r="I703">
        <v>63</v>
      </c>
      <c r="J703">
        <f>(C703-$V$7)/$V$8</f>
        <v>0.57134486112908534</v>
      </c>
      <c r="K703" t="str">
        <f t="shared" si="41"/>
        <v>NO</v>
      </c>
      <c r="L703">
        <f>(I703-$V$16)/$V$17</f>
        <v>1.4886917484051787</v>
      </c>
      <c r="M703" t="str">
        <f t="shared" si="42"/>
        <v>NO</v>
      </c>
      <c r="N703">
        <f>IF(ISBLANK(C703),$V$7,C703)</f>
        <v>1120849.99</v>
      </c>
      <c r="O703">
        <f>IF(ISBLANK(I703),$V$16,I703)</f>
        <v>63</v>
      </c>
      <c r="P703" t="str">
        <f>IF(ISBLANK(D703),$U$42,D703)</f>
        <v>PENSIONADOS EN SU PROPIO SISTEMA</v>
      </c>
      <c r="Q703" s="7" t="str">
        <f t="shared" si="43"/>
        <v>56+</v>
      </c>
      <c r="R703" s="7" t="str">
        <f t="shared" si="44"/>
        <v>4</v>
      </c>
    </row>
    <row r="704" spans="1:18" x14ac:dyDescent="0.3">
      <c r="A704">
        <v>703</v>
      </c>
      <c r="B704" t="s">
        <v>14</v>
      </c>
      <c r="C704">
        <v>297078</v>
      </c>
      <c r="D704" t="s">
        <v>9</v>
      </c>
      <c r="E704" t="s">
        <v>15</v>
      </c>
      <c r="F704" t="s">
        <v>11</v>
      </c>
      <c r="G704" t="s">
        <v>12</v>
      </c>
      <c r="H704" t="s">
        <v>12</v>
      </c>
      <c r="I704">
        <v>26</v>
      </c>
      <c r="J704">
        <f>(C704-$V$7)/$V$8</f>
        <v>-0.44450220737643353</v>
      </c>
      <c r="K704" t="str">
        <f t="shared" si="41"/>
        <v>NO</v>
      </c>
      <c r="L704">
        <f>(I704-$V$16)/$V$17</f>
        <v>-1.1225954644489089</v>
      </c>
      <c r="M704" t="str">
        <f t="shared" si="42"/>
        <v>NO</v>
      </c>
      <c r="N704">
        <f>IF(ISBLANK(C704),$V$7,C704)</f>
        <v>297078</v>
      </c>
      <c r="O704">
        <f>IF(ISBLANK(I704),$V$16,I704)</f>
        <v>26</v>
      </c>
      <c r="P704" t="str">
        <f>IF(ISBLANK(D704),$U$42,D704)</f>
        <v>ASALARIADO</v>
      </c>
      <c r="Q704" s="7" t="str">
        <f t="shared" si="43"/>
        <v>26-35</v>
      </c>
      <c r="R704" s="7" t="str">
        <f t="shared" si="44"/>
        <v>1</v>
      </c>
    </row>
    <row r="705" spans="1:18" x14ac:dyDescent="0.3">
      <c r="A705">
        <v>704</v>
      </c>
      <c r="B705" t="s">
        <v>14</v>
      </c>
      <c r="C705">
        <v>890323</v>
      </c>
      <c r="D705" t="s">
        <v>9</v>
      </c>
      <c r="E705" t="s">
        <v>10</v>
      </c>
      <c r="F705" t="s">
        <v>11</v>
      </c>
      <c r="G705" t="s">
        <v>12</v>
      </c>
      <c r="H705" t="s">
        <v>12</v>
      </c>
      <c r="I705">
        <v>39</v>
      </c>
      <c r="J705">
        <f>(C705-$V$7)/$V$8</f>
        <v>0.28706696646201729</v>
      </c>
      <c r="K705" t="str">
        <f t="shared" si="41"/>
        <v>NO</v>
      </c>
      <c r="L705">
        <f>(I705-$V$16)/$V$17</f>
        <v>-0.20511617344612137</v>
      </c>
      <c r="M705" t="str">
        <f t="shared" si="42"/>
        <v>NO</v>
      </c>
      <c r="N705">
        <f>IF(ISBLANK(C705),$V$7,C705)</f>
        <v>890323</v>
      </c>
      <c r="O705">
        <f>IF(ISBLANK(I705),$V$16,I705)</f>
        <v>39</v>
      </c>
      <c r="P705" t="str">
        <f>IF(ISBLANK(D705),$U$42,D705)</f>
        <v>ASALARIADO</v>
      </c>
      <c r="Q705" s="7" t="str">
        <f t="shared" si="43"/>
        <v>36-45</v>
      </c>
      <c r="R705" s="7" t="str">
        <f t="shared" si="44"/>
        <v>4</v>
      </c>
    </row>
    <row r="706" spans="1:18" x14ac:dyDescent="0.3">
      <c r="A706">
        <v>705</v>
      </c>
      <c r="B706" t="s">
        <v>8</v>
      </c>
      <c r="C706">
        <v>387953</v>
      </c>
      <c r="D706" t="s">
        <v>17</v>
      </c>
      <c r="E706" t="s">
        <v>15</v>
      </c>
      <c r="F706" t="s">
        <v>11</v>
      </c>
      <c r="G706" t="s">
        <v>11</v>
      </c>
      <c r="H706" t="s">
        <v>11</v>
      </c>
      <c r="I706">
        <v>39</v>
      </c>
      <c r="J706">
        <f>(C706-$V$7)/$V$8</f>
        <v>-0.33243830684196762</v>
      </c>
      <c r="K706" t="str">
        <f t="shared" ref="K706:K769" si="45">IF(ABS(J706)&gt;1.96,"ATIPICO","NO")</f>
        <v>NO</v>
      </c>
      <c r="L706">
        <f>(I706-$V$16)/$V$17</f>
        <v>-0.20511617344612137</v>
      </c>
      <c r="M706" t="str">
        <f t="shared" ref="M706:M769" si="46">IF(ABS(L706)&gt;1.96,"ATIPICO","NO")</f>
        <v>NO</v>
      </c>
      <c r="N706">
        <f>IF(ISBLANK(C706),$V$7,C706)</f>
        <v>387953</v>
      </c>
      <c r="O706">
        <f>IF(ISBLANK(I706),$V$16,I706)</f>
        <v>39</v>
      </c>
      <c r="P706" t="str">
        <f>IF(ISBLANK(D706),$U$42,D706)</f>
        <v>TRABAJADOR INDEPENDIENTE</v>
      </c>
      <c r="Q706" s="7" t="str">
        <f t="shared" ref="Q706:Q769" si="47">IF(O706&lt;26,"18-25",IF(O706&lt;36,"26-35",
 IF(O706&lt;46,"36-45",IF(O706&lt;56,"46-55","56+"))))</f>
        <v>36-45</v>
      </c>
      <c r="R706" s="7" t="str">
        <f t="shared" ref="R706:R769" si="48">IF(N706&lt;300000,"1",
 IF(N706&lt;=408495,"2",
 IF(N706&lt;=700000,"3",
 "4")))</f>
        <v>2</v>
      </c>
    </row>
    <row r="707" spans="1:18" x14ac:dyDescent="0.3">
      <c r="A707">
        <v>706</v>
      </c>
      <c r="B707" t="s">
        <v>8</v>
      </c>
      <c r="C707">
        <v>148360</v>
      </c>
      <c r="D707" t="s">
        <v>9</v>
      </c>
      <c r="E707" t="s">
        <v>15</v>
      </c>
      <c r="F707" t="s">
        <v>11</v>
      </c>
      <c r="G707" t="s">
        <v>12</v>
      </c>
      <c r="H707" t="s">
        <v>12</v>
      </c>
      <c r="I707">
        <v>58</v>
      </c>
      <c r="J707">
        <f>(C707-$V$7)/$V$8</f>
        <v>-0.62789609083926379</v>
      </c>
      <c r="K707" t="str">
        <f t="shared" si="45"/>
        <v>NO</v>
      </c>
      <c r="L707">
        <f>(I707-$V$16)/$V$17</f>
        <v>1.1358150980194912</v>
      </c>
      <c r="M707" t="str">
        <f t="shared" si="46"/>
        <v>NO</v>
      </c>
      <c r="N707">
        <f>IF(ISBLANK(C707),$V$7,C707)</f>
        <v>148360</v>
      </c>
      <c r="O707">
        <f>IF(ISBLANK(I707),$V$16,I707)</f>
        <v>58</v>
      </c>
      <c r="P707" t="str">
        <f>IF(ISBLANK(D707),$U$42,D707)</f>
        <v>ASALARIADO</v>
      </c>
      <c r="Q707" s="7" t="str">
        <f t="shared" si="47"/>
        <v>56+</v>
      </c>
      <c r="R707" s="7" t="str">
        <f t="shared" si="48"/>
        <v>1</v>
      </c>
    </row>
    <row r="708" spans="1:18" x14ac:dyDescent="0.3">
      <c r="A708">
        <v>707</v>
      </c>
      <c r="B708" t="s">
        <v>14</v>
      </c>
      <c r="C708">
        <v>337511.75</v>
      </c>
      <c r="D708" t="s">
        <v>9</v>
      </c>
      <c r="E708" t="s">
        <v>10</v>
      </c>
      <c r="F708" t="s">
        <v>11</v>
      </c>
      <c r="G708" t="s">
        <v>12</v>
      </c>
      <c r="H708" t="s">
        <v>12</v>
      </c>
      <c r="I708">
        <v>30</v>
      </c>
      <c r="J708">
        <f>(C708-$V$7)/$V$8</f>
        <v>-0.39464070819364994</v>
      </c>
      <c r="K708" t="str">
        <f t="shared" si="45"/>
        <v>NO</v>
      </c>
      <c r="L708">
        <f>(I708-$V$16)/$V$17</f>
        <v>-0.84029414414035897</v>
      </c>
      <c r="M708" t="str">
        <f t="shared" si="46"/>
        <v>NO</v>
      </c>
      <c r="N708">
        <f>IF(ISBLANK(C708),$V$7,C708)</f>
        <v>337511.75</v>
      </c>
      <c r="O708">
        <f>IF(ISBLANK(I708),$V$16,I708)</f>
        <v>30</v>
      </c>
      <c r="P708" t="str">
        <f>IF(ISBLANK(D708),$U$42,D708)</f>
        <v>ASALARIADO</v>
      </c>
      <c r="Q708" s="7" t="str">
        <f t="shared" si="47"/>
        <v>26-35</v>
      </c>
      <c r="R708" s="7" t="str">
        <f t="shared" si="48"/>
        <v>2</v>
      </c>
    </row>
    <row r="709" spans="1:18" x14ac:dyDescent="0.3">
      <c r="A709">
        <v>708</v>
      </c>
      <c r="B709" t="s">
        <v>14</v>
      </c>
      <c r="C709">
        <v>223874</v>
      </c>
      <c r="D709" t="s">
        <v>9</v>
      </c>
      <c r="E709" t="s">
        <v>15</v>
      </c>
      <c r="F709" t="s">
        <v>11</v>
      </c>
      <c r="G709" t="s">
        <v>12</v>
      </c>
      <c r="H709" t="s">
        <v>12</v>
      </c>
      <c r="I709">
        <v>58</v>
      </c>
      <c r="J709">
        <f>(C709-$V$7)/$V$8</f>
        <v>-0.53477484313681911</v>
      </c>
      <c r="K709" t="str">
        <f t="shared" si="45"/>
        <v>NO</v>
      </c>
      <c r="L709">
        <f>(I709-$V$16)/$V$17</f>
        <v>1.1358150980194912</v>
      </c>
      <c r="M709" t="str">
        <f t="shared" si="46"/>
        <v>NO</v>
      </c>
      <c r="N709">
        <f>IF(ISBLANK(C709),$V$7,C709)</f>
        <v>223874</v>
      </c>
      <c r="O709">
        <f>IF(ISBLANK(I709),$V$16,I709)</f>
        <v>58</v>
      </c>
      <c r="P709" t="str">
        <f>IF(ISBLANK(D709),$U$42,D709)</f>
        <v>ASALARIADO</v>
      </c>
      <c r="Q709" s="7" t="str">
        <f t="shared" si="47"/>
        <v>56+</v>
      </c>
      <c r="R709" s="7" t="str">
        <f t="shared" si="48"/>
        <v>1</v>
      </c>
    </row>
    <row r="710" spans="1:18" x14ac:dyDescent="0.3">
      <c r="A710">
        <v>709</v>
      </c>
      <c r="B710" t="s">
        <v>8</v>
      </c>
      <c r="C710">
        <v>351531.84</v>
      </c>
      <c r="D710" t="s">
        <v>9</v>
      </c>
      <c r="E710" t="s">
        <v>15</v>
      </c>
      <c r="F710" t="s">
        <v>11</v>
      </c>
      <c r="G710" t="s">
        <v>12</v>
      </c>
      <c r="H710" t="s">
        <v>12</v>
      </c>
      <c r="I710">
        <v>26</v>
      </c>
      <c r="J710">
        <f>(C710-$V$7)/$V$8</f>
        <v>-0.37735161910155346</v>
      </c>
      <c r="K710" t="str">
        <f t="shared" si="45"/>
        <v>NO</v>
      </c>
      <c r="L710">
        <f>(I710-$V$16)/$V$17</f>
        <v>-1.1225954644489089</v>
      </c>
      <c r="M710" t="str">
        <f t="shared" si="46"/>
        <v>NO</v>
      </c>
      <c r="N710">
        <f>IF(ISBLANK(C710),$V$7,C710)</f>
        <v>351531.84</v>
      </c>
      <c r="O710">
        <f>IF(ISBLANK(I710),$V$16,I710)</f>
        <v>26</v>
      </c>
      <c r="P710" t="str">
        <f>IF(ISBLANK(D710),$U$42,D710)</f>
        <v>ASALARIADO</v>
      </c>
      <c r="Q710" s="7" t="str">
        <f t="shared" si="47"/>
        <v>26-35</v>
      </c>
      <c r="R710" s="7" t="str">
        <f t="shared" si="48"/>
        <v>2</v>
      </c>
    </row>
    <row r="711" spans="1:18" x14ac:dyDescent="0.3">
      <c r="A711">
        <v>710</v>
      </c>
      <c r="B711" t="s">
        <v>14</v>
      </c>
      <c r="C711">
        <v>300018</v>
      </c>
      <c r="D711" t="s">
        <v>17</v>
      </c>
      <c r="E711" t="s">
        <v>15</v>
      </c>
      <c r="F711" t="s">
        <v>11</v>
      </c>
      <c r="G711" t="s">
        <v>11</v>
      </c>
      <c r="H711" t="s">
        <v>11</v>
      </c>
      <c r="I711">
        <v>38</v>
      </c>
      <c r="J711">
        <f>(C711-$V$7)/$V$8</f>
        <v>-0.44087670126835837</v>
      </c>
      <c r="K711" t="str">
        <f t="shared" si="45"/>
        <v>NO</v>
      </c>
      <c r="L711">
        <f>(I711-$V$16)/$V$17</f>
        <v>-0.27569150352325889</v>
      </c>
      <c r="M711" t="str">
        <f t="shared" si="46"/>
        <v>NO</v>
      </c>
      <c r="N711">
        <f>IF(ISBLANK(C711),$V$7,C711)</f>
        <v>300018</v>
      </c>
      <c r="O711">
        <f>IF(ISBLANK(I711),$V$16,I711)</f>
        <v>38</v>
      </c>
      <c r="P711" t="str">
        <f>IF(ISBLANK(D711),$U$42,D711)</f>
        <v>TRABAJADOR INDEPENDIENTE</v>
      </c>
      <c r="Q711" s="7" t="str">
        <f t="shared" si="47"/>
        <v>36-45</v>
      </c>
      <c r="R711" s="7" t="str">
        <f t="shared" si="48"/>
        <v>2</v>
      </c>
    </row>
    <row r="712" spans="1:18" x14ac:dyDescent="0.3">
      <c r="A712">
        <v>711</v>
      </c>
      <c r="B712" t="s">
        <v>8</v>
      </c>
      <c r="C712">
        <v>8081401.7800000003</v>
      </c>
      <c r="D712" t="s">
        <v>9</v>
      </c>
      <c r="E712" t="s">
        <v>15</v>
      </c>
      <c r="F712" t="s">
        <v>11</v>
      </c>
      <c r="G712" t="s">
        <v>12</v>
      </c>
      <c r="H712" t="s">
        <v>12</v>
      </c>
      <c r="I712">
        <v>34</v>
      </c>
      <c r="J712">
        <f>(C712-$V$7)/$V$8</f>
        <v>9.1548560958972676</v>
      </c>
      <c r="K712" t="str">
        <f t="shared" si="45"/>
        <v>ATIPICO</v>
      </c>
      <c r="L712">
        <f>(I712-$V$16)/$V$17</f>
        <v>-0.55799282383180893</v>
      </c>
      <c r="M712" t="str">
        <f t="shared" si="46"/>
        <v>NO</v>
      </c>
      <c r="N712">
        <f>IF(ISBLANK(C712),$V$7,C712)</f>
        <v>8081401.7800000003</v>
      </c>
      <c r="O712">
        <f>IF(ISBLANK(I712),$V$16,I712)</f>
        <v>34</v>
      </c>
      <c r="P712" t="str">
        <f>IF(ISBLANK(D712),$U$42,D712)</f>
        <v>ASALARIADO</v>
      </c>
      <c r="Q712" s="7" t="str">
        <f t="shared" si="47"/>
        <v>26-35</v>
      </c>
      <c r="R712" s="7" t="str">
        <f t="shared" si="48"/>
        <v>4</v>
      </c>
    </row>
    <row r="713" spans="1:18" x14ac:dyDescent="0.3">
      <c r="A713">
        <v>712</v>
      </c>
      <c r="B713" t="s">
        <v>14</v>
      </c>
      <c r="C713">
        <v>244860</v>
      </c>
      <c r="D713" t="s">
        <v>9</v>
      </c>
      <c r="E713" t="s">
        <v>15</v>
      </c>
      <c r="F713" t="s">
        <v>11</v>
      </c>
      <c r="G713" t="s">
        <v>12</v>
      </c>
      <c r="H713" t="s">
        <v>12</v>
      </c>
      <c r="I713">
        <v>56</v>
      </c>
      <c r="J713">
        <f>(C713-$V$7)/$V$8</f>
        <v>-0.50889563525108261</v>
      </c>
      <c r="K713" t="str">
        <f t="shared" si="45"/>
        <v>NO</v>
      </c>
      <c r="L713">
        <f>(I713-$V$16)/$V$17</f>
        <v>0.99466443786521619</v>
      </c>
      <c r="M713" t="str">
        <f t="shared" si="46"/>
        <v>NO</v>
      </c>
      <c r="N713">
        <f>IF(ISBLANK(C713),$V$7,C713)</f>
        <v>244860</v>
      </c>
      <c r="O713">
        <f>IF(ISBLANK(I713),$V$16,I713)</f>
        <v>56</v>
      </c>
      <c r="P713" t="str">
        <f>IF(ISBLANK(D713),$U$42,D713)</f>
        <v>ASALARIADO</v>
      </c>
      <c r="Q713" s="7" t="str">
        <f t="shared" si="47"/>
        <v>56+</v>
      </c>
      <c r="R713" s="7" t="str">
        <f t="shared" si="48"/>
        <v>1</v>
      </c>
    </row>
    <row r="714" spans="1:18" x14ac:dyDescent="0.3">
      <c r="A714">
        <v>713</v>
      </c>
      <c r="B714" t="s">
        <v>8</v>
      </c>
      <c r="C714">
        <v>278030.99</v>
      </c>
      <c r="D714" t="s">
        <v>18</v>
      </c>
      <c r="E714" t="s">
        <v>15</v>
      </c>
      <c r="F714" t="s">
        <v>11</v>
      </c>
      <c r="G714" t="s">
        <v>12</v>
      </c>
      <c r="H714" t="s">
        <v>12</v>
      </c>
      <c r="I714">
        <v>73</v>
      </c>
      <c r="J714">
        <f>(C714-$V$7)/$V$8</f>
        <v>-0.46799031999397384</v>
      </c>
      <c r="K714" t="str">
        <f t="shared" si="45"/>
        <v>NO</v>
      </c>
      <c r="L714">
        <f>(I714-$V$16)/$V$17</f>
        <v>2.1944450491765539</v>
      </c>
      <c r="M714" t="str">
        <f t="shared" si="46"/>
        <v>ATIPICO</v>
      </c>
      <c r="N714">
        <f>IF(ISBLANK(C714),$V$7,C714)</f>
        <v>278030.99</v>
      </c>
      <c r="O714">
        <f>IF(ISBLANK(I714),$V$16,I714)</f>
        <v>73</v>
      </c>
      <c r="P714" t="str">
        <f>IF(ISBLANK(D714),$U$42,D714)</f>
        <v>CONVENIOS ESPECIALES DE TRABAJADORES INDEPENDIENTES</v>
      </c>
      <c r="Q714" s="7" t="str">
        <f t="shared" si="47"/>
        <v>56+</v>
      </c>
      <c r="R714" s="7" t="str">
        <f t="shared" si="48"/>
        <v>1</v>
      </c>
    </row>
    <row r="715" spans="1:18" x14ac:dyDescent="0.3">
      <c r="A715">
        <v>714</v>
      </c>
      <c r="B715" t="s">
        <v>14</v>
      </c>
      <c r="C715">
        <v>141509.48000000001</v>
      </c>
      <c r="D715" t="s">
        <v>13</v>
      </c>
      <c r="E715" t="s">
        <v>10</v>
      </c>
      <c r="F715" t="s">
        <v>11</v>
      </c>
      <c r="G715" t="s">
        <v>12</v>
      </c>
      <c r="H715" t="s">
        <v>12</v>
      </c>
      <c r="I715">
        <v>89</v>
      </c>
      <c r="J715">
        <f>(C715-$V$7)/$V$8</f>
        <v>-0.63634391468398865</v>
      </c>
      <c r="K715" t="str">
        <f t="shared" si="45"/>
        <v>NO</v>
      </c>
      <c r="L715">
        <f>(I715-$V$16)/$V$17</f>
        <v>3.3236503304107536</v>
      </c>
      <c r="M715" t="str">
        <f t="shared" si="46"/>
        <v>ATIPICO</v>
      </c>
      <c r="N715">
        <f>IF(ISBLANK(C715),$V$7,C715)</f>
        <v>141509.48000000001</v>
      </c>
      <c r="O715">
        <f>IF(ISBLANK(I715),$V$16,I715)</f>
        <v>89</v>
      </c>
      <c r="P715" t="str">
        <f>IF(ISBLANK(D715),$U$42,D715)</f>
        <v>PENSIONADOS EN SU PROPIO SISTEMA</v>
      </c>
      <c r="Q715" s="7" t="str">
        <f t="shared" si="47"/>
        <v>56+</v>
      </c>
      <c r="R715" s="7" t="str">
        <f t="shared" si="48"/>
        <v>1</v>
      </c>
    </row>
    <row r="716" spans="1:18" x14ac:dyDescent="0.3">
      <c r="A716">
        <v>715</v>
      </c>
      <c r="B716" t="s">
        <v>8</v>
      </c>
      <c r="C716">
        <v>806281.31</v>
      </c>
      <c r="D716" t="s">
        <v>9</v>
      </c>
      <c r="E716" t="s">
        <v>15</v>
      </c>
      <c r="F716" t="s">
        <v>11</v>
      </c>
      <c r="G716" t="s">
        <v>12</v>
      </c>
      <c r="H716" t="s">
        <v>12</v>
      </c>
      <c r="I716">
        <v>41</v>
      </c>
      <c r="J716">
        <f>(C716-$V$7)/$V$8</f>
        <v>0.18342966699672528</v>
      </c>
      <c r="K716" t="str">
        <f t="shared" si="45"/>
        <v>NO</v>
      </c>
      <c r="L716">
        <f>(I716-$V$16)/$V$17</f>
        <v>-6.3965513291846368E-2</v>
      </c>
      <c r="M716" t="str">
        <f t="shared" si="46"/>
        <v>NO</v>
      </c>
      <c r="N716">
        <f>IF(ISBLANK(C716),$V$7,C716)</f>
        <v>806281.31</v>
      </c>
      <c r="O716">
        <f>IF(ISBLANK(I716),$V$16,I716)</f>
        <v>41</v>
      </c>
      <c r="P716" t="str">
        <f>IF(ISBLANK(D716),$U$42,D716)</f>
        <v>ASALARIADO</v>
      </c>
      <c r="Q716" s="7" t="str">
        <f t="shared" si="47"/>
        <v>36-45</v>
      </c>
      <c r="R716" s="7" t="str">
        <f t="shared" si="48"/>
        <v>4</v>
      </c>
    </row>
    <row r="717" spans="1:18" x14ac:dyDescent="0.3">
      <c r="A717">
        <v>716</v>
      </c>
      <c r="B717" t="s">
        <v>8</v>
      </c>
      <c r="C717">
        <v>360561</v>
      </c>
      <c r="D717" t="s">
        <v>9</v>
      </c>
      <c r="E717" t="s">
        <v>15</v>
      </c>
      <c r="F717" t="s">
        <v>11</v>
      </c>
      <c r="G717" t="s">
        <v>12</v>
      </c>
      <c r="H717" t="s">
        <v>12</v>
      </c>
      <c r="I717">
        <v>28</v>
      </c>
      <c r="J717">
        <f>(C717-$V$7)/$V$8</f>
        <v>-0.36621717191421072</v>
      </c>
      <c r="K717" t="str">
        <f t="shared" si="45"/>
        <v>NO</v>
      </c>
      <c r="L717">
        <f>(I717-$V$16)/$V$17</f>
        <v>-0.98144480429463388</v>
      </c>
      <c r="M717" t="str">
        <f t="shared" si="46"/>
        <v>NO</v>
      </c>
      <c r="N717">
        <f>IF(ISBLANK(C717),$V$7,C717)</f>
        <v>360561</v>
      </c>
      <c r="O717">
        <f>IF(ISBLANK(I717),$V$16,I717)</f>
        <v>28</v>
      </c>
      <c r="P717" t="str">
        <f>IF(ISBLANK(D717),$U$42,D717)</f>
        <v>ASALARIADO</v>
      </c>
      <c r="Q717" s="7" t="str">
        <f t="shared" si="47"/>
        <v>26-35</v>
      </c>
      <c r="R717" s="7" t="str">
        <f t="shared" si="48"/>
        <v>2</v>
      </c>
    </row>
    <row r="718" spans="1:18" x14ac:dyDescent="0.3">
      <c r="A718">
        <v>717</v>
      </c>
      <c r="B718" t="s">
        <v>14</v>
      </c>
      <c r="C718">
        <v>593749.30000000005</v>
      </c>
      <c r="D718" t="s">
        <v>9</v>
      </c>
      <c r="E718" t="s">
        <v>15</v>
      </c>
      <c r="F718" t="s">
        <v>11</v>
      </c>
      <c r="G718" t="s">
        <v>12</v>
      </c>
      <c r="H718" t="s">
        <v>12</v>
      </c>
      <c r="I718">
        <v>27</v>
      </c>
      <c r="J718">
        <f>(C718-$V$7)/$V$8</f>
        <v>-7.8657441988475393E-2</v>
      </c>
      <c r="K718" t="str">
        <f t="shared" si="45"/>
        <v>NO</v>
      </c>
      <c r="L718">
        <f>(I718-$V$16)/$V$17</f>
        <v>-1.0520201343717714</v>
      </c>
      <c r="M718" t="str">
        <f t="shared" si="46"/>
        <v>NO</v>
      </c>
      <c r="N718">
        <f>IF(ISBLANK(C718),$V$7,C718)</f>
        <v>593749.30000000005</v>
      </c>
      <c r="O718">
        <f>IF(ISBLANK(I718),$V$16,I718)</f>
        <v>27</v>
      </c>
      <c r="P718" t="str">
        <f>IF(ISBLANK(D718),$U$42,D718)</f>
        <v>ASALARIADO</v>
      </c>
      <c r="Q718" s="7" t="str">
        <f t="shared" si="47"/>
        <v>26-35</v>
      </c>
      <c r="R718" s="7" t="str">
        <f t="shared" si="48"/>
        <v>3</v>
      </c>
    </row>
    <row r="719" spans="1:18" x14ac:dyDescent="0.3">
      <c r="A719">
        <v>718</v>
      </c>
      <c r="B719" t="s">
        <v>14</v>
      </c>
      <c r="C719">
        <v>2992612.3</v>
      </c>
      <c r="D719" t="s">
        <v>9</v>
      </c>
      <c r="E719" t="s">
        <v>10</v>
      </c>
      <c r="F719" t="s">
        <v>11</v>
      </c>
      <c r="G719" t="s">
        <v>12</v>
      </c>
      <c r="H719" t="s">
        <v>12</v>
      </c>
      <c r="I719">
        <v>44</v>
      </c>
      <c r="J719">
        <f>(C719-$V$7)/$V$8</f>
        <v>2.8795372719351606</v>
      </c>
      <c r="K719" t="str">
        <f t="shared" si="45"/>
        <v>ATIPICO</v>
      </c>
      <c r="L719">
        <f>(I719-$V$16)/$V$17</f>
        <v>0.14776047693956615</v>
      </c>
      <c r="M719" t="str">
        <f t="shared" si="46"/>
        <v>NO</v>
      </c>
      <c r="N719">
        <f>IF(ISBLANK(C719),$V$7,C719)</f>
        <v>2992612.3</v>
      </c>
      <c r="O719">
        <f>IF(ISBLANK(I719),$V$16,I719)</f>
        <v>44</v>
      </c>
      <c r="P719" t="str">
        <f>IF(ISBLANK(D719),$U$42,D719)</f>
        <v>ASALARIADO</v>
      </c>
      <c r="Q719" s="7" t="str">
        <f t="shared" si="47"/>
        <v>36-45</v>
      </c>
      <c r="R719" s="7" t="str">
        <f t="shared" si="48"/>
        <v>4</v>
      </c>
    </row>
    <row r="720" spans="1:18" x14ac:dyDescent="0.3">
      <c r="A720">
        <v>719</v>
      </c>
      <c r="B720" t="s">
        <v>8</v>
      </c>
      <c r="C720">
        <v>2269748.2000000002</v>
      </c>
      <c r="D720" t="s">
        <v>9</v>
      </c>
      <c r="E720" t="s">
        <v>15</v>
      </c>
      <c r="F720" t="s">
        <v>11</v>
      </c>
      <c r="G720" t="s">
        <v>12</v>
      </c>
      <c r="H720" t="s">
        <v>12</v>
      </c>
      <c r="I720">
        <v>31</v>
      </c>
      <c r="J720">
        <f>(C720-$V$7)/$V$8</f>
        <v>1.9881263162010625</v>
      </c>
      <c r="K720" t="str">
        <f t="shared" si="45"/>
        <v>ATIPICO</v>
      </c>
      <c r="L720">
        <f>(I720-$V$16)/$V$17</f>
        <v>-0.7697188140632214</v>
      </c>
      <c r="M720" t="str">
        <f t="shared" si="46"/>
        <v>NO</v>
      </c>
      <c r="N720">
        <f>IF(ISBLANK(C720),$V$7,C720)</f>
        <v>2269748.2000000002</v>
      </c>
      <c r="O720">
        <f>IF(ISBLANK(I720),$V$16,I720)</f>
        <v>31</v>
      </c>
      <c r="P720" t="str">
        <f>IF(ISBLANK(D720),$U$42,D720)</f>
        <v>ASALARIADO</v>
      </c>
      <c r="Q720" s="7" t="str">
        <f t="shared" si="47"/>
        <v>26-35</v>
      </c>
      <c r="R720" s="7" t="str">
        <f t="shared" si="48"/>
        <v>4</v>
      </c>
    </row>
    <row r="721" spans="1:18" x14ac:dyDescent="0.3">
      <c r="A721">
        <v>720</v>
      </c>
      <c r="B721" t="s">
        <v>8</v>
      </c>
      <c r="C721">
        <v>380825</v>
      </c>
      <c r="D721" t="s">
        <v>13</v>
      </c>
      <c r="E721" t="s">
        <v>10</v>
      </c>
      <c r="F721" t="s">
        <v>11</v>
      </c>
      <c r="G721" t="s">
        <v>12</v>
      </c>
      <c r="H721" t="s">
        <v>12</v>
      </c>
      <c r="I721">
        <v>68</v>
      </c>
      <c r="J721">
        <f>(C721-$V$7)/$V$8</f>
        <v>-0.34122830940603555</v>
      </c>
      <c r="K721" t="str">
        <f t="shared" si="45"/>
        <v>NO</v>
      </c>
      <c r="L721">
        <f>(I721-$V$16)/$V$17</f>
        <v>1.8415683987908662</v>
      </c>
      <c r="M721" t="str">
        <f t="shared" si="46"/>
        <v>NO</v>
      </c>
      <c r="N721">
        <f>IF(ISBLANK(C721),$V$7,C721)</f>
        <v>380825</v>
      </c>
      <c r="O721">
        <f>IF(ISBLANK(I721),$V$16,I721)</f>
        <v>68</v>
      </c>
      <c r="P721" t="str">
        <f>IF(ISBLANK(D721),$U$42,D721)</f>
        <v>PENSIONADOS EN SU PROPIO SISTEMA</v>
      </c>
      <c r="Q721" s="7" t="str">
        <f t="shared" si="47"/>
        <v>56+</v>
      </c>
      <c r="R721" s="7" t="str">
        <f t="shared" si="48"/>
        <v>2</v>
      </c>
    </row>
    <row r="722" spans="1:18" x14ac:dyDescent="0.3">
      <c r="A722">
        <v>721</v>
      </c>
      <c r="B722" t="s">
        <v>8</v>
      </c>
      <c r="C722">
        <v>403092</v>
      </c>
      <c r="D722" t="s">
        <v>17</v>
      </c>
      <c r="E722" t="s">
        <v>15</v>
      </c>
      <c r="F722" t="s">
        <v>11</v>
      </c>
      <c r="G722" t="s">
        <v>12</v>
      </c>
      <c r="H722" t="s">
        <v>11</v>
      </c>
      <c r="I722">
        <v>55</v>
      </c>
      <c r="J722">
        <f>(C722-$V$7)/$V$8</f>
        <v>-0.31376941671606634</v>
      </c>
      <c r="K722" t="str">
        <f t="shared" si="45"/>
        <v>NO</v>
      </c>
      <c r="L722">
        <f>(I722-$V$16)/$V$17</f>
        <v>0.92408910778807873</v>
      </c>
      <c r="M722" t="str">
        <f t="shared" si="46"/>
        <v>NO</v>
      </c>
      <c r="N722">
        <f>IF(ISBLANK(C722),$V$7,C722)</f>
        <v>403092</v>
      </c>
      <c r="O722">
        <f>IF(ISBLANK(I722),$V$16,I722)</f>
        <v>55</v>
      </c>
      <c r="P722" t="str">
        <f>IF(ISBLANK(D722),$U$42,D722)</f>
        <v>TRABAJADOR INDEPENDIENTE</v>
      </c>
      <c r="Q722" s="7" t="str">
        <f t="shared" si="47"/>
        <v>46-55</v>
      </c>
      <c r="R722" s="7" t="str">
        <f t="shared" si="48"/>
        <v>2</v>
      </c>
    </row>
    <row r="723" spans="1:18" x14ac:dyDescent="0.3">
      <c r="A723">
        <v>722</v>
      </c>
      <c r="B723" t="s">
        <v>8</v>
      </c>
      <c r="C723">
        <v>408100</v>
      </c>
      <c r="D723" t="s">
        <v>9</v>
      </c>
      <c r="E723" t="s">
        <v>15</v>
      </c>
      <c r="F723" t="s">
        <v>11</v>
      </c>
      <c r="G723" t="s">
        <v>11</v>
      </c>
      <c r="H723" t="s">
        <v>12</v>
      </c>
      <c r="I723">
        <v>50</v>
      </c>
      <c r="J723">
        <f>(C723-$V$7)/$V$8</f>
        <v>-0.30759372467890977</v>
      </c>
      <c r="K723" t="str">
        <f t="shared" si="45"/>
        <v>NO</v>
      </c>
      <c r="L723">
        <f>(I723-$V$16)/$V$17</f>
        <v>0.57121245740239113</v>
      </c>
      <c r="M723" t="str">
        <f t="shared" si="46"/>
        <v>NO</v>
      </c>
      <c r="N723">
        <f>IF(ISBLANK(C723),$V$7,C723)</f>
        <v>408100</v>
      </c>
      <c r="O723">
        <f>IF(ISBLANK(I723),$V$16,I723)</f>
        <v>50</v>
      </c>
      <c r="P723" t="str">
        <f>IF(ISBLANK(D723),$U$42,D723)</f>
        <v>ASALARIADO</v>
      </c>
      <c r="Q723" s="7" t="str">
        <f t="shared" si="47"/>
        <v>46-55</v>
      </c>
      <c r="R723" s="7" t="str">
        <f t="shared" si="48"/>
        <v>2</v>
      </c>
    </row>
    <row r="724" spans="1:18" x14ac:dyDescent="0.3">
      <c r="A724">
        <v>723</v>
      </c>
      <c r="B724" t="s">
        <v>8</v>
      </c>
      <c r="C724">
        <v>463260.61</v>
      </c>
      <c r="D724" t="s">
        <v>9</v>
      </c>
      <c r="E724" t="s">
        <v>15</v>
      </c>
      <c r="F724" t="s">
        <v>11</v>
      </c>
      <c r="G724" t="s">
        <v>12</v>
      </c>
      <c r="H724" t="s">
        <v>12</v>
      </c>
      <c r="I724">
        <v>21</v>
      </c>
      <c r="J724">
        <f>(C724-$V$7)/$V$8</f>
        <v>-0.23957157213464056</v>
      </c>
      <c r="K724" t="str">
        <f t="shared" si="45"/>
        <v>NO</v>
      </c>
      <c r="L724">
        <f>(I724-$V$16)/$V$17</f>
        <v>-1.4754721148345964</v>
      </c>
      <c r="M724" t="str">
        <f t="shared" si="46"/>
        <v>NO</v>
      </c>
      <c r="N724">
        <f>IF(ISBLANK(C724),$V$7,C724)</f>
        <v>463260.61</v>
      </c>
      <c r="O724">
        <f>IF(ISBLANK(I724),$V$16,I724)</f>
        <v>21</v>
      </c>
      <c r="P724" t="str">
        <f>IF(ISBLANK(D724),$U$42,D724)</f>
        <v>ASALARIADO</v>
      </c>
      <c r="Q724" s="7" t="str">
        <f t="shared" si="47"/>
        <v>18-25</v>
      </c>
      <c r="R724" s="7" t="str">
        <f t="shared" si="48"/>
        <v>3</v>
      </c>
    </row>
    <row r="725" spans="1:18" x14ac:dyDescent="0.3">
      <c r="A725">
        <v>724</v>
      </c>
      <c r="B725" t="s">
        <v>8</v>
      </c>
      <c r="C725">
        <v>377506.13</v>
      </c>
      <c r="D725" t="s">
        <v>9</v>
      </c>
      <c r="E725" t="s">
        <v>15</v>
      </c>
      <c r="F725" t="s">
        <v>11</v>
      </c>
      <c r="G725" t="s">
        <v>12</v>
      </c>
      <c r="H725" t="s">
        <v>11</v>
      </c>
      <c r="I725">
        <v>23</v>
      </c>
      <c r="J725">
        <f>(C725-$V$7)/$V$8</f>
        <v>-0.34532102486756866</v>
      </c>
      <c r="K725" t="str">
        <f t="shared" si="45"/>
        <v>NO</v>
      </c>
      <c r="L725">
        <f>(I725-$V$16)/$V$17</f>
        <v>-1.3343214546803215</v>
      </c>
      <c r="M725" t="str">
        <f t="shared" si="46"/>
        <v>NO</v>
      </c>
      <c r="N725">
        <f>IF(ISBLANK(C725),$V$7,C725)</f>
        <v>377506.13</v>
      </c>
      <c r="O725">
        <f>IF(ISBLANK(I725),$V$16,I725)</f>
        <v>23</v>
      </c>
      <c r="P725" t="str">
        <f>IF(ISBLANK(D725),$U$42,D725)</f>
        <v>ASALARIADO</v>
      </c>
      <c r="Q725" s="7" t="str">
        <f t="shared" si="47"/>
        <v>18-25</v>
      </c>
      <c r="R725" s="7" t="str">
        <f t="shared" si="48"/>
        <v>2</v>
      </c>
    </row>
    <row r="726" spans="1:18" x14ac:dyDescent="0.3">
      <c r="A726">
        <v>725</v>
      </c>
      <c r="B726" t="s">
        <v>14</v>
      </c>
      <c r="C726">
        <v>297045</v>
      </c>
      <c r="D726" t="s">
        <v>17</v>
      </c>
      <c r="E726" t="s">
        <v>15</v>
      </c>
      <c r="F726" t="s">
        <v>11</v>
      </c>
      <c r="G726" t="s">
        <v>11</v>
      </c>
      <c r="H726" t="s">
        <v>11</v>
      </c>
      <c r="I726">
        <v>43</v>
      </c>
      <c r="J726">
        <f>(C726-$V$7)/$V$8</f>
        <v>-0.44454290183274864</v>
      </c>
      <c r="K726" t="str">
        <f t="shared" si="45"/>
        <v>NO</v>
      </c>
      <c r="L726">
        <f>(I726-$V$16)/$V$17</f>
        <v>7.7185146862428639E-2</v>
      </c>
      <c r="M726" t="str">
        <f t="shared" si="46"/>
        <v>NO</v>
      </c>
      <c r="N726">
        <f>IF(ISBLANK(C726),$V$7,C726)</f>
        <v>297045</v>
      </c>
      <c r="O726">
        <f>IF(ISBLANK(I726),$V$16,I726)</f>
        <v>43</v>
      </c>
      <c r="P726" t="str">
        <f>IF(ISBLANK(D726),$U$42,D726)</f>
        <v>TRABAJADOR INDEPENDIENTE</v>
      </c>
      <c r="Q726" s="7" t="str">
        <f t="shared" si="47"/>
        <v>36-45</v>
      </c>
      <c r="R726" s="7" t="str">
        <f t="shared" si="48"/>
        <v>1</v>
      </c>
    </row>
    <row r="727" spans="1:18" x14ac:dyDescent="0.3">
      <c r="A727">
        <v>726</v>
      </c>
      <c r="B727" t="s">
        <v>8</v>
      </c>
      <c r="C727">
        <v>48602</v>
      </c>
      <c r="D727" t="s">
        <v>9</v>
      </c>
      <c r="E727" t="s">
        <v>15</v>
      </c>
      <c r="F727" t="s">
        <v>11</v>
      </c>
      <c r="G727" t="s">
        <v>12</v>
      </c>
      <c r="H727" t="s">
        <v>12</v>
      </c>
      <c r="I727">
        <v>33</v>
      </c>
      <c r="J727">
        <f>(C727-$V$7)/$V$8</f>
        <v>-0.7509141991145567</v>
      </c>
      <c r="K727" t="str">
        <f t="shared" si="45"/>
        <v>NO</v>
      </c>
      <c r="L727">
        <f>(I727-$V$16)/$V$17</f>
        <v>-0.62856815390894638</v>
      </c>
      <c r="M727" t="str">
        <f t="shared" si="46"/>
        <v>NO</v>
      </c>
      <c r="N727">
        <f>IF(ISBLANK(C727),$V$7,C727)</f>
        <v>48602</v>
      </c>
      <c r="O727">
        <f>IF(ISBLANK(I727),$V$16,I727)</f>
        <v>33</v>
      </c>
      <c r="P727" t="str">
        <f>IF(ISBLANK(D727),$U$42,D727)</f>
        <v>ASALARIADO</v>
      </c>
      <c r="Q727" s="7" t="str">
        <f t="shared" si="47"/>
        <v>26-35</v>
      </c>
      <c r="R727" s="7" t="str">
        <f t="shared" si="48"/>
        <v>1</v>
      </c>
    </row>
    <row r="728" spans="1:18" x14ac:dyDescent="0.3">
      <c r="A728">
        <v>727</v>
      </c>
      <c r="B728" t="s">
        <v>14</v>
      </c>
      <c r="C728">
        <v>375000</v>
      </c>
      <c r="D728" t="s">
        <v>9</v>
      </c>
      <c r="E728" t="s">
        <v>15</v>
      </c>
      <c r="F728" t="s">
        <v>11</v>
      </c>
      <c r="G728" t="s">
        <v>12</v>
      </c>
      <c r="H728" t="s">
        <v>12</v>
      </c>
      <c r="I728">
        <v>36</v>
      </c>
      <c r="J728">
        <f>(C728-$V$7)/$V$8</f>
        <v>-0.34841149752832734</v>
      </c>
      <c r="K728" t="str">
        <f t="shared" si="45"/>
        <v>NO</v>
      </c>
      <c r="L728">
        <f>(I728-$V$16)/$V$17</f>
        <v>-0.41684216367753391</v>
      </c>
      <c r="M728" t="str">
        <f t="shared" si="46"/>
        <v>NO</v>
      </c>
      <c r="N728">
        <f>IF(ISBLANK(C728),$V$7,C728)</f>
        <v>375000</v>
      </c>
      <c r="O728">
        <f>IF(ISBLANK(I728),$V$16,I728)</f>
        <v>36</v>
      </c>
      <c r="P728" t="str">
        <f>IF(ISBLANK(D728),$U$42,D728)</f>
        <v>ASALARIADO</v>
      </c>
      <c r="Q728" s="7" t="str">
        <f t="shared" si="47"/>
        <v>36-45</v>
      </c>
      <c r="R728" s="7" t="str">
        <f t="shared" si="48"/>
        <v>2</v>
      </c>
    </row>
    <row r="729" spans="1:18" x14ac:dyDescent="0.3">
      <c r="A729">
        <v>728</v>
      </c>
      <c r="B729" t="s">
        <v>8</v>
      </c>
      <c r="C729">
        <v>630761.15</v>
      </c>
      <c r="D729" t="s">
        <v>9</v>
      </c>
      <c r="E729" t="s">
        <v>15</v>
      </c>
      <c r="F729" t="s">
        <v>11</v>
      </c>
      <c r="G729" t="s">
        <v>12</v>
      </c>
      <c r="H729" t="s">
        <v>12</v>
      </c>
      <c r="I729">
        <v>20</v>
      </c>
      <c r="J729">
        <f>(C729-$V$7)/$V$8</f>
        <v>-3.3015711292502144E-2</v>
      </c>
      <c r="K729" t="str">
        <f t="shared" si="45"/>
        <v>NO</v>
      </c>
      <c r="L729">
        <f>(I729-$V$16)/$V$17</f>
        <v>-1.5460474449117341</v>
      </c>
      <c r="M729" t="str">
        <f t="shared" si="46"/>
        <v>NO</v>
      </c>
      <c r="N729">
        <f>IF(ISBLANK(C729),$V$7,C729)</f>
        <v>630761.15</v>
      </c>
      <c r="O729">
        <f>IF(ISBLANK(I729),$V$16,I729)</f>
        <v>20</v>
      </c>
      <c r="P729" t="str">
        <f>IF(ISBLANK(D729),$U$42,D729)</f>
        <v>ASALARIADO</v>
      </c>
      <c r="Q729" s="7" t="str">
        <f t="shared" si="47"/>
        <v>18-25</v>
      </c>
      <c r="R729" s="7" t="str">
        <f t="shared" si="48"/>
        <v>3</v>
      </c>
    </row>
    <row r="730" spans="1:18" x14ac:dyDescent="0.3">
      <c r="A730">
        <v>729</v>
      </c>
      <c r="B730" t="s">
        <v>14</v>
      </c>
      <c r="C730">
        <v>195874.42</v>
      </c>
      <c r="D730" t="s">
        <v>13</v>
      </c>
      <c r="E730" t="s">
        <v>10</v>
      </c>
      <c r="F730" t="s">
        <v>11</v>
      </c>
      <c r="G730" t="s">
        <v>12</v>
      </c>
      <c r="H730" t="s">
        <v>12</v>
      </c>
      <c r="I730">
        <v>67</v>
      </c>
      <c r="J730">
        <f>(C730-$V$7)/$V$8</f>
        <v>-0.56930295480809079</v>
      </c>
      <c r="K730" t="str">
        <f t="shared" si="45"/>
        <v>NO</v>
      </c>
      <c r="L730">
        <f>(I730-$V$16)/$V$17</f>
        <v>1.7709930687137287</v>
      </c>
      <c r="M730" t="str">
        <f t="shared" si="46"/>
        <v>NO</v>
      </c>
      <c r="N730">
        <f>IF(ISBLANK(C730),$V$7,C730)</f>
        <v>195874.42</v>
      </c>
      <c r="O730">
        <f>IF(ISBLANK(I730),$V$16,I730)</f>
        <v>67</v>
      </c>
      <c r="P730" t="str">
        <f>IF(ISBLANK(D730),$U$42,D730)</f>
        <v>PENSIONADOS EN SU PROPIO SISTEMA</v>
      </c>
      <c r="Q730" s="7" t="str">
        <f t="shared" si="47"/>
        <v>56+</v>
      </c>
      <c r="R730" s="7" t="str">
        <f t="shared" si="48"/>
        <v>1</v>
      </c>
    </row>
    <row r="731" spans="1:18" x14ac:dyDescent="0.3">
      <c r="A731">
        <v>730</v>
      </c>
      <c r="B731" t="s">
        <v>14</v>
      </c>
      <c r="C731">
        <v>650000</v>
      </c>
      <c r="D731" t="s">
        <v>9</v>
      </c>
      <c r="E731" t="s">
        <v>15</v>
      </c>
      <c r="F731" t="s">
        <v>11</v>
      </c>
      <c r="G731" t="s">
        <v>12</v>
      </c>
      <c r="H731" t="s">
        <v>12</v>
      </c>
      <c r="I731">
        <v>39</v>
      </c>
      <c r="J731">
        <f>(C731-$V$7)/$V$8</f>
        <v>-9.2910282355832298E-3</v>
      </c>
      <c r="K731" t="str">
        <f t="shared" si="45"/>
        <v>NO</v>
      </c>
      <c r="L731">
        <f>(I731-$V$16)/$V$17</f>
        <v>-0.20511617344612137</v>
      </c>
      <c r="M731" t="str">
        <f t="shared" si="46"/>
        <v>NO</v>
      </c>
      <c r="N731">
        <f>IF(ISBLANK(C731),$V$7,C731)</f>
        <v>650000</v>
      </c>
      <c r="O731">
        <f>IF(ISBLANK(I731),$V$16,I731)</f>
        <v>39</v>
      </c>
      <c r="P731" t="str">
        <f>IF(ISBLANK(D731),$U$42,D731)</f>
        <v>ASALARIADO</v>
      </c>
      <c r="Q731" s="7" t="str">
        <f t="shared" si="47"/>
        <v>36-45</v>
      </c>
      <c r="R731" s="7" t="str">
        <f t="shared" si="48"/>
        <v>3</v>
      </c>
    </row>
    <row r="732" spans="1:18" x14ac:dyDescent="0.3">
      <c r="A732">
        <v>731</v>
      </c>
      <c r="B732" t="s">
        <v>8</v>
      </c>
      <c r="C732">
        <v>1005435.78</v>
      </c>
      <c r="D732" t="s">
        <v>13</v>
      </c>
      <c r="E732" t="s">
        <v>10</v>
      </c>
      <c r="F732" t="s">
        <v>11</v>
      </c>
      <c r="G732" t="s">
        <v>12</v>
      </c>
      <c r="H732" t="s">
        <v>12</v>
      </c>
      <c r="I732">
        <v>60</v>
      </c>
      <c r="J732">
        <f>(C732-$V$7)/$V$8</f>
        <v>0.42902005728089876</v>
      </c>
      <c r="K732" t="str">
        <f t="shared" si="45"/>
        <v>NO</v>
      </c>
      <c r="L732">
        <f>(I732-$V$16)/$V$17</f>
        <v>1.2769657581737661</v>
      </c>
      <c r="M732" t="str">
        <f t="shared" si="46"/>
        <v>NO</v>
      </c>
      <c r="N732">
        <f>IF(ISBLANK(C732),$V$7,C732)</f>
        <v>1005435.78</v>
      </c>
      <c r="O732">
        <f>IF(ISBLANK(I732),$V$16,I732)</f>
        <v>60</v>
      </c>
      <c r="P732" t="str">
        <f>IF(ISBLANK(D732),$U$42,D732)</f>
        <v>PENSIONADOS EN SU PROPIO SISTEMA</v>
      </c>
      <c r="Q732" s="7" t="str">
        <f t="shared" si="47"/>
        <v>56+</v>
      </c>
      <c r="R732" s="7" t="str">
        <f t="shared" si="48"/>
        <v>4</v>
      </c>
    </row>
    <row r="733" spans="1:18" x14ac:dyDescent="0.3">
      <c r="A733">
        <v>732</v>
      </c>
      <c r="B733" t="s">
        <v>14</v>
      </c>
      <c r="C733">
        <v>639148</v>
      </c>
      <c r="D733" t="s">
        <v>17</v>
      </c>
      <c r="E733" t="s">
        <v>15</v>
      </c>
      <c r="F733" t="s">
        <v>11</v>
      </c>
      <c r="G733" t="s">
        <v>11</v>
      </c>
      <c r="H733" t="s">
        <v>11</v>
      </c>
      <c r="I733">
        <v>49</v>
      </c>
      <c r="J733">
        <f>(C733-$V$7)/$V$8</f>
        <v>-2.2673338536546354E-2</v>
      </c>
      <c r="K733" t="str">
        <f t="shared" si="45"/>
        <v>NO</v>
      </c>
      <c r="L733">
        <f>(I733-$V$16)/$V$17</f>
        <v>0.50063712732525367</v>
      </c>
      <c r="M733" t="str">
        <f t="shared" si="46"/>
        <v>NO</v>
      </c>
      <c r="N733">
        <f>IF(ISBLANK(C733),$V$7,C733)</f>
        <v>639148</v>
      </c>
      <c r="O733">
        <f>IF(ISBLANK(I733),$V$16,I733)</f>
        <v>49</v>
      </c>
      <c r="P733" t="str">
        <f>IF(ISBLANK(D733),$U$42,D733)</f>
        <v>TRABAJADOR INDEPENDIENTE</v>
      </c>
      <c r="Q733" s="7" t="str">
        <f t="shared" si="47"/>
        <v>46-55</v>
      </c>
      <c r="R733" s="7" t="str">
        <f t="shared" si="48"/>
        <v>3</v>
      </c>
    </row>
    <row r="734" spans="1:18" x14ac:dyDescent="0.3">
      <c r="A734">
        <v>733</v>
      </c>
      <c r="B734" t="s">
        <v>8</v>
      </c>
      <c r="C734">
        <v>1329203.8999999999</v>
      </c>
      <c r="D734" t="s">
        <v>9</v>
      </c>
      <c r="E734" t="s">
        <v>10</v>
      </c>
      <c r="F734" t="s">
        <v>11</v>
      </c>
      <c r="G734" t="s">
        <v>12</v>
      </c>
      <c r="H734" t="s">
        <v>12</v>
      </c>
      <c r="I734">
        <v>45</v>
      </c>
      <c r="J734">
        <f>(C734-$V$7)/$V$8</f>
        <v>0.82827968199518764</v>
      </c>
      <c r="K734" t="str">
        <f t="shared" si="45"/>
        <v>NO</v>
      </c>
      <c r="L734">
        <f>(I734-$V$16)/$V$17</f>
        <v>0.21833580701670366</v>
      </c>
      <c r="M734" t="str">
        <f t="shared" si="46"/>
        <v>NO</v>
      </c>
      <c r="N734">
        <f>IF(ISBLANK(C734),$V$7,C734)</f>
        <v>1329203.8999999999</v>
      </c>
      <c r="O734">
        <f>IF(ISBLANK(I734),$V$16,I734)</f>
        <v>45</v>
      </c>
      <c r="P734" t="str">
        <f>IF(ISBLANK(D734),$U$42,D734)</f>
        <v>ASALARIADO</v>
      </c>
      <c r="Q734" s="7" t="str">
        <f t="shared" si="47"/>
        <v>36-45</v>
      </c>
      <c r="R734" s="7" t="str">
        <f t="shared" si="48"/>
        <v>4</v>
      </c>
    </row>
    <row r="735" spans="1:18" x14ac:dyDescent="0.3">
      <c r="A735">
        <v>734</v>
      </c>
      <c r="B735" t="s">
        <v>14</v>
      </c>
      <c r="C735">
        <v>370861.03</v>
      </c>
      <c r="D735" t="s">
        <v>9</v>
      </c>
      <c r="E735" t="s">
        <v>15</v>
      </c>
      <c r="F735" t="s">
        <v>11</v>
      </c>
      <c r="G735" t="s">
        <v>12</v>
      </c>
      <c r="H735" t="s">
        <v>12</v>
      </c>
      <c r="I735">
        <v>48</v>
      </c>
      <c r="J735">
        <f>(C735-$V$7)/$V$8</f>
        <v>-0.35351553188755852</v>
      </c>
      <c r="K735" t="str">
        <f t="shared" si="45"/>
        <v>NO</v>
      </c>
      <c r="L735">
        <f>(I735-$V$16)/$V$17</f>
        <v>0.43006179724811616</v>
      </c>
      <c r="M735" t="str">
        <f t="shared" si="46"/>
        <v>NO</v>
      </c>
      <c r="N735">
        <f>IF(ISBLANK(C735),$V$7,C735)</f>
        <v>370861.03</v>
      </c>
      <c r="O735">
        <f>IF(ISBLANK(I735),$V$16,I735)</f>
        <v>48</v>
      </c>
      <c r="P735" t="str">
        <f>IF(ISBLANK(D735),$U$42,D735)</f>
        <v>ASALARIADO</v>
      </c>
      <c r="Q735" s="7" t="str">
        <f t="shared" si="47"/>
        <v>46-55</v>
      </c>
      <c r="R735" s="7" t="str">
        <f t="shared" si="48"/>
        <v>2</v>
      </c>
    </row>
    <row r="736" spans="1:18" x14ac:dyDescent="0.3">
      <c r="A736">
        <v>735</v>
      </c>
      <c r="B736" t="s">
        <v>8</v>
      </c>
      <c r="C736">
        <v>266312</v>
      </c>
      <c r="D736" t="s">
        <v>9</v>
      </c>
      <c r="E736" t="s">
        <v>15</v>
      </c>
      <c r="F736" t="s">
        <v>11</v>
      </c>
      <c r="G736" t="s">
        <v>12</v>
      </c>
      <c r="H736" t="s">
        <v>12</v>
      </c>
      <c r="I736">
        <v>22</v>
      </c>
      <c r="J736">
        <f>(C736-$V$7)/$V$8</f>
        <v>-0.48244177231556284</v>
      </c>
      <c r="K736" t="str">
        <f t="shared" si="45"/>
        <v>NO</v>
      </c>
      <c r="L736">
        <f>(I736-$V$16)/$V$17</f>
        <v>-1.4048967847574589</v>
      </c>
      <c r="M736" t="str">
        <f t="shared" si="46"/>
        <v>NO</v>
      </c>
      <c r="N736">
        <f>IF(ISBLANK(C736),$V$7,C736)</f>
        <v>266312</v>
      </c>
      <c r="O736">
        <f>IF(ISBLANK(I736),$V$16,I736)</f>
        <v>22</v>
      </c>
      <c r="P736" t="str">
        <f>IF(ISBLANK(D736),$U$42,D736)</f>
        <v>ASALARIADO</v>
      </c>
      <c r="Q736" s="7" t="str">
        <f t="shared" si="47"/>
        <v>18-25</v>
      </c>
      <c r="R736" s="7" t="str">
        <f t="shared" si="48"/>
        <v>1</v>
      </c>
    </row>
    <row r="737" spans="1:18" x14ac:dyDescent="0.3">
      <c r="A737">
        <v>736</v>
      </c>
      <c r="B737" t="s">
        <v>14</v>
      </c>
      <c r="C737">
        <v>841070</v>
      </c>
      <c r="D737" t="s">
        <v>9</v>
      </c>
      <c r="E737" t="s">
        <v>15</v>
      </c>
      <c r="F737" t="s">
        <v>11</v>
      </c>
      <c r="G737" t="s">
        <v>12</v>
      </c>
      <c r="H737" t="s">
        <v>12</v>
      </c>
      <c r="I737">
        <v>25</v>
      </c>
      <c r="J737">
        <f>(C737-$V$7)/$V$8</f>
        <v>0.22632987382901537</v>
      </c>
      <c r="K737" t="str">
        <f t="shared" si="45"/>
        <v>NO</v>
      </c>
      <c r="L737">
        <f>(I737-$V$16)/$V$17</f>
        <v>-1.1931707945260464</v>
      </c>
      <c r="M737" t="str">
        <f t="shared" si="46"/>
        <v>NO</v>
      </c>
      <c r="N737">
        <f>IF(ISBLANK(C737),$V$7,C737)</f>
        <v>841070</v>
      </c>
      <c r="O737">
        <f>IF(ISBLANK(I737),$V$16,I737)</f>
        <v>25</v>
      </c>
      <c r="P737" t="str">
        <f>IF(ISBLANK(D737),$U$42,D737)</f>
        <v>ASALARIADO</v>
      </c>
      <c r="Q737" s="7" t="str">
        <f t="shared" si="47"/>
        <v>18-25</v>
      </c>
      <c r="R737" s="7" t="str">
        <f t="shared" si="48"/>
        <v>4</v>
      </c>
    </row>
    <row r="738" spans="1:18" x14ac:dyDescent="0.3">
      <c r="A738">
        <v>737</v>
      </c>
      <c r="B738" t="s">
        <v>8</v>
      </c>
      <c r="C738">
        <v>278035</v>
      </c>
      <c r="D738" t="s">
        <v>17</v>
      </c>
      <c r="E738" t="s">
        <v>15</v>
      </c>
      <c r="F738" t="s">
        <v>11</v>
      </c>
      <c r="G738" t="s">
        <v>12</v>
      </c>
      <c r="H738" t="s">
        <v>12</v>
      </c>
      <c r="I738">
        <v>30</v>
      </c>
      <c r="J738">
        <f>(C738-$V$7)/$V$8</f>
        <v>-0.46798537500094889</v>
      </c>
      <c r="K738" t="str">
        <f t="shared" si="45"/>
        <v>NO</v>
      </c>
      <c r="L738">
        <f>(I738-$V$16)/$V$17</f>
        <v>-0.84029414414035897</v>
      </c>
      <c r="M738" t="str">
        <f t="shared" si="46"/>
        <v>NO</v>
      </c>
      <c r="N738">
        <f>IF(ISBLANK(C738),$V$7,C738)</f>
        <v>278035</v>
      </c>
      <c r="O738">
        <f>IF(ISBLANK(I738),$V$16,I738)</f>
        <v>30</v>
      </c>
      <c r="P738" t="str">
        <f>IF(ISBLANK(D738),$U$42,D738)</f>
        <v>TRABAJADOR INDEPENDIENTE</v>
      </c>
      <c r="Q738" s="7" t="str">
        <f t="shared" si="47"/>
        <v>26-35</v>
      </c>
      <c r="R738" s="7" t="str">
        <f t="shared" si="48"/>
        <v>1</v>
      </c>
    </row>
    <row r="739" spans="1:18" x14ac:dyDescent="0.3">
      <c r="A739">
        <v>738</v>
      </c>
      <c r="B739" t="s">
        <v>14</v>
      </c>
      <c r="C739">
        <v>310124</v>
      </c>
      <c r="D739" t="s">
        <v>17</v>
      </c>
      <c r="E739" t="s">
        <v>15</v>
      </c>
      <c r="F739" t="s">
        <v>11</v>
      </c>
      <c r="G739" t="s">
        <v>12</v>
      </c>
      <c r="H739" t="s">
        <v>12</v>
      </c>
      <c r="I739">
        <v>44</v>
      </c>
      <c r="J739">
        <f>(C739-$V$7)/$V$8</f>
        <v>-0.42841433231318576</v>
      </c>
      <c r="K739" t="str">
        <f t="shared" si="45"/>
        <v>NO</v>
      </c>
      <c r="L739">
        <f>(I739-$V$16)/$V$17</f>
        <v>0.14776047693956615</v>
      </c>
      <c r="M739" t="str">
        <f t="shared" si="46"/>
        <v>NO</v>
      </c>
      <c r="N739">
        <f>IF(ISBLANK(C739),$V$7,C739)</f>
        <v>310124</v>
      </c>
      <c r="O739">
        <f>IF(ISBLANK(I739),$V$16,I739)</f>
        <v>44</v>
      </c>
      <c r="P739" t="str">
        <f>IF(ISBLANK(D739),$U$42,D739)</f>
        <v>TRABAJADOR INDEPENDIENTE</v>
      </c>
      <c r="Q739" s="7" t="str">
        <f t="shared" si="47"/>
        <v>36-45</v>
      </c>
      <c r="R739" s="7" t="str">
        <f t="shared" si="48"/>
        <v>2</v>
      </c>
    </row>
    <row r="740" spans="1:18" x14ac:dyDescent="0.3">
      <c r="A740">
        <v>739</v>
      </c>
      <c r="B740" t="s">
        <v>8</v>
      </c>
      <c r="C740">
        <v>299647</v>
      </c>
      <c r="D740" t="s">
        <v>16</v>
      </c>
      <c r="E740" t="s">
        <v>15</v>
      </c>
      <c r="F740" t="s">
        <v>11</v>
      </c>
      <c r="G740" t="s">
        <v>12</v>
      </c>
      <c r="H740" t="s">
        <v>12</v>
      </c>
      <c r="I740">
        <v>67</v>
      </c>
      <c r="J740">
        <f>(C740-$V$7)/$V$8</f>
        <v>-0.44133420561056785</v>
      </c>
      <c r="K740" t="str">
        <f t="shared" si="45"/>
        <v>NO</v>
      </c>
      <c r="L740">
        <f>(I740-$V$16)/$V$17</f>
        <v>1.7709930687137287</v>
      </c>
      <c r="M740" t="str">
        <f t="shared" si="46"/>
        <v>NO</v>
      </c>
      <c r="N740">
        <f>IF(ISBLANK(C740),$V$7,C740)</f>
        <v>299647</v>
      </c>
      <c r="O740">
        <f>IF(ISBLANK(I740),$V$16,I740)</f>
        <v>67</v>
      </c>
      <c r="P740" t="str">
        <f>IF(ISBLANK(D740),$U$42,D740)</f>
        <v>ASEGURADO VOLUNTARIO</v>
      </c>
      <c r="Q740" s="7" t="str">
        <f t="shared" si="47"/>
        <v>56+</v>
      </c>
      <c r="R740" s="7" t="str">
        <f t="shared" si="48"/>
        <v>1</v>
      </c>
    </row>
    <row r="741" spans="1:18" x14ac:dyDescent="0.3">
      <c r="A741">
        <v>740</v>
      </c>
      <c r="B741" t="s">
        <v>14</v>
      </c>
      <c r="C741">
        <v>300018</v>
      </c>
      <c r="D741" t="s">
        <v>16</v>
      </c>
      <c r="E741" t="s">
        <v>15</v>
      </c>
      <c r="F741" t="s">
        <v>11</v>
      </c>
      <c r="G741" t="s">
        <v>12</v>
      </c>
      <c r="H741" t="s">
        <v>12</v>
      </c>
      <c r="I741">
        <v>61</v>
      </c>
      <c r="J741">
        <f>(C741-$V$7)/$V$8</f>
        <v>-0.44087670126835837</v>
      </c>
      <c r="K741" t="str">
        <f t="shared" si="45"/>
        <v>NO</v>
      </c>
      <c r="L741">
        <f>(I741-$V$16)/$V$17</f>
        <v>1.3475410882509038</v>
      </c>
      <c r="M741" t="str">
        <f t="shared" si="46"/>
        <v>NO</v>
      </c>
      <c r="N741">
        <f>IF(ISBLANK(C741),$V$7,C741)</f>
        <v>300018</v>
      </c>
      <c r="O741">
        <f>IF(ISBLANK(I741),$V$16,I741)</f>
        <v>61</v>
      </c>
      <c r="P741" t="str">
        <f>IF(ISBLANK(D741),$U$42,D741)</f>
        <v>ASEGURADO VOLUNTARIO</v>
      </c>
      <c r="Q741" s="7" t="str">
        <f t="shared" si="47"/>
        <v>56+</v>
      </c>
      <c r="R741" s="7" t="str">
        <f t="shared" si="48"/>
        <v>2</v>
      </c>
    </row>
    <row r="742" spans="1:18" x14ac:dyDescent="0.3">
      <c r="A742">
        <v>741</v>
      </c>
      <c r="B742" t="s">
        <v>14</v>
      </c>
      <c r="C742">
        <v>278030</v>
      </c>
      <c r="D742" t="s">
        <v>18</v>
      </c>
      <c r="E742" t="s">
        <v>15</v>
      </c>
      <c r="F742" t="s">
        <v>11</v>
      </c>
      <c r="G742" t="s">
        <v>12</v>
      </c>
      <c r="H742" t="s">
        <v>12</v>
      </c>
      <c r="I742">
        <v>41</v>
      </c>
      <c r="J742">
        <f>(C742-$V$7)/$V$8</f>
        <v>-0.46799154082766331</v>
      </c>
      <c r="K742" t="str">
        <f t="shared" si="45"/>
        <v>NO</v>
      </c>
      <c r="L742">
        <f>(I742-$V$16)/$V$17</f>
        <v>-6.3965513291846368E-2</v>
      </c>
      <c r="M742" t="str">
        <f t="shared" si="46"/>
        <v>NO</v>
      </c>
      <c r="N742">
        <f>IF(ISBLANK(C742),$V$7,C742)</f>
        <v>278030</v>
      </c>
      <c r="O742">
        <f>IF(ISBLANK(I742),$V$16,I742)</f>
        <v>41</v>
      </c>
      <c r="P742" t="str">
        <f>IF(ISBLANK(D742),$U$42,D742)</f>
        <v>CONVENIOS ESPECIALES DE TRABAJADORES INDEPENDIENTES</v>
      </c>
      <c r="Q742" s="7" t="str">
        <f t="shared" si="47"/>
        <v>36-45</v>
      </c>
      <c r="R742" s="7" t="str">
        <f t="shared" si="48"/>
        <v>1</v>
      </c>
    </row>
    <row r="743" spans="1:18" x14ac:dyDescent="0.3">
      <c r="A743">
        <v>742</v>
      </c>
      <c r="B743" t="s">
        <v>14</v>
      </c>
      <c r="C743">
        <v>194000</v>
      </c>
      <c r="D743" t="s">
        <v>9</v>
      </c>
      <c r="E743" t="s">
        <v>15</v>
      </c>
      <c r="F743" t="s">
        <v>11</v>
      </c>
      <c r="G743" t="s">
        <v>11</v>
      </c>
      <c r="H743" t="s">
        <v>12</v>
      </c>
      <c r="I743">
        <v>33</v>
      </c>
      <c r="J743">
        <f>(C743-$V$7)/$V$8</f>
        <v>-0.57161442459009704</v>
      </c>
      <c r="K743" t="str">
        <f t="shared" si="45"/>
        <v>NO</v>
      </c>
      <c r="L743">
        <f>(I743-$V$16)/$V$17</f>
        <v>-0.62856815390894638</v>
      </c>
      <c r="M743" t="str">
        <f t="shared" si="46"/>
        <v>NO</v>
      </c>
      <c r="N743">
        <f>IF(ISBLANK(C743),$V$7,C743)</f>
        <v>194000</v>
      </c>
      <c r="O743">
        <f>IF(ISBLANK(I743),$V$16,I743)</f>
        <v>33</v>
      </c>
      <c r="P743" t="str">
        <f>IF(ISBLANK(D743),$U$42,D743)</f>
        <v>ASALARIADO</v>
      </c>
      <c r="Q743" s="7" t="str">
        <f t="shared" si="47"/>
        <v>26-35</v>
      </c>
      <c r="R743" s="7" t="str">
        <f t="shared" si="48"/>
        <v>1</v>
      </c>
    </row>
    <row r="744" spans="1:18" x14ac:dyDescent="0.3">
      <c r="A744">
        <v>743</v>
      </c>
      <c r="B744" t="s">
        <v>8</v>
      </c>
      <c r="C744">
        <v>639148</v>
      </c>
      <c r="D744" t="s">
        <v>17</v>
      </c>
      <c r="E744" t="s">
        <v>15</v>
      </c>
      <c r="F744" t="s">
        <v>11</v>
      </c>
      <c r="G744" t="s">
        <v>12</v>
      </c>
      <c r="H744" t="s">
        <v>11</v>
      </c>
      <c r="I744">
        <v>39</v>
      </c>
      <c r="J744">
        <f>(C744-$V$7)/$V$8</f>
        <v>-2.2673338536546354E-2</v>
      </c>
      <c r="K744" t="str">
        <f t="shared" si="45"/>
        <v>NO</v>
      </c>
      <c r="L744">
        <f>(I744-$V$16)/$V$17</f>
        <v>-0.20511617344612137</v>
      </c>
      <c r="M744" t="str">
        <f t="shared" si="46"/>
        <v>NO</v>
      </c>
      <c r="N744">
        <f>IF(ISBLANK(C744),$V$7,C744)</f>
        <v>639148</v>
      </c>
      <c r="O744">
        <f>IF(ISBLANK(I744),$V$16,I744)</f>
        <v>39</v>
      </c>
      <c r="P744" t="str">
        <f>IF(ISBLANK(D744),$U$42,D744)</f>
        <v>TRABAJADOR INDEPENDIENTE</v>
      </c>
      <c r="Q744" s="7" t="str">
        <f t="shared" si="47"/>
        <v>36-45</v>
      </c>
      <c r="R744" s="7" t="str">
        <f t="shared" si="48"/>
        <v>3</v>
      </c>
    </row>
    <row r="745" spans="1:18" x14ac:dyDescent="0.3">
      <c r="A745">
        <v>744</v>
      </c>
      <c r="B745" t="s">
        <v>14</v>
      </c>
      <c r="C745">
        <v>232016.33</v>
      </c>
      <c r="D745" t="s">
        <v>9</v>
      </c>
      <c r="E745" t="s">
        <v>15</v>
      </c>
      <c r="F745" t="s">
        <v>11</v>
      </c>
      <c r="G745" t="s">
        <v>11</v>
      </c>
      <c r="H745" t="s">
        <v>11</v>
      </c>
      <c r="I745">
        <v>47</v>
      </c>
      <c r="J745">
        <f>(C745-$V$7)/$V$8</f>
        <v>-0.52473400397050507</v>
      </c>
      <c r="K745" t="str">
        <f t="shared" si="45"/>
        <v>NO</v>
      </c>
      <c r="L745">
        <f>(I745-$V$16)/$V$17</f>
        <v>0.35948646717097865</v>
      </c>
      <c r="M745" t="str">
        <f t="shared" si="46"/>
        <v>NO</v>
      </c>
      <c r="N745">
        <f>IF(ISBLANK(C745),$V$7,C745)</f>
        <v>232016.33</v>
      </c>
      <c r="O745">
        <f>IF(ISBLANK(I745),$V$16,I745)</f>
        <v>47</v>
      </c>
      <c r="P745" t="str">
        <f>IF(ISBLANK(D745),$U$42,D745)</f>
        <v>ASALARIADO</v>
      </c>
      <c r="Q745" s="7" t="str">
        <f t="shared" si="47"/>
        <v>46-55</v>
      </c>
      <c r="R745" s="7" t="str">
        <f t="shared" si="48"/>
        <v>1</v>
      </c>
    </row>
    <row r="746" spans="1:18" x14ac:dyDescent="0.3">
      <c r="A746">
        <v>745</v>
      </c>
      <c r="B746" t="s">
        <v>8</v>
      </c>
      <c r="C746">
        <v>255658.75</v>
      </c>
      <c r="D746" t="s">
        <v>9</v>
      </c>
      <c r="E746" t="s">
        <v>15</v>
      </c>
      <c r="F746" t="s">
        <v>11</v>
      </c>
      <c r="G746" t="s">
        <v>12</v>
      </c>
      <c r="H746" t="s">
        <v>12</v>
      </c>
      <c r="I746">
        <v>32</v>
      </c>
      <c r="J746">
        <f>(C746-$V$7)/$V$8</f>
        <v>-0.49557899100462804</v>
      </c>
      <c r="K746" t="str">
        <f t="shared" si="45"/>
        <v>NO</v>
      </c>
      <c r="L746">
        <f>(I746-$V$16)/$V$17</f>
        <v>-0.69914348398608395</v>
      </c>
      <c r="M746" t="str">
        <f t="shared" si="46"/>
        <v>NO</v>
      </c>
      <c r="N746">
        <f>IF(ISBLANK(C746),$V$7,C746)</f>
        <v>255658.75</v>
      </c>
      <c r="O746">
        <f>IF(ISBLANK(I746),$V$16,I746)</f>
        <v>32</v>
      </c>
      <c r="P746" t="str">
        <f>IF(ISBLANK(D746),$U$42,D746)</f>
        <v>ASALARIADO</v>
      </c>
      <c r="Q746" s="7" t="str">
        <f t="shared" si="47"/>
        <v>26-35</v>
      </c>
      <c r="R746" s="7" t="str">
        <f t="shared" si="48"/>
        <v>1</v>
      </c>
    </row>
    <row r="747" spans="1:18" x14ac:dyDescent="0.3">
      <c r="A747">
        <v>746</v>
      </c>
      <c r="B747" t="s">
        <v>8</v>
      </c>
      <c r="C747">
        <v>311586</v>
      </c>
      <c r="D747" t="s">
        <v>9</v>
      </c>
      <c r="E747" t="s">
        <v>15</v>
      </c>
      <c r="F747" t="s">
        <v>11</v>
      </c>
      <c r="G747" t="s">
        <v>12</v>
      </c>
      <c r="H747" t="s">
        <v>12</v>
      </c>
      <c r="I747">
        <v>51</v>
      </c>
      <c r="J747">
        <f>(C747-$V$7)/$V$8</f>
        <v>-0.42661144458189121</v>
      </c>
      <c r="K747" t="str">
        <f t="shared" si="45"/>
        <v>NO</v>
      </c>
      <c r="L747">
        <f>(I747-$V$16)/$V$17</f>
        <v>0.64178778747952869</v>
      </c>
      <c r="M747" t="str">
        <f t="shared" si="46"/>
        <v>NO</v>
      </c>
      <c r="N747">
        <f>IF(ISBLANK(C747),$V$7,C747)</f>
        <v>311586</v>
      </c>
      <c r="O747">
        <f>IF(ISBLANK(I747),$V$16,I747)</f>
        <v>51</v>
      </c>
      <c r="P747" t="str">
        <f>IF(ISBLANK(D747),$U$42,D747)</f>
        <v>ASALARIADO</v>
      </c>
      <c r="Q747" s="7" t="str">
        <f t="shared" si="47"/>
        <v>46-55</v>
      </c>
      <c r="R747" s="7" t="str">
        <f t="shared" si="48"/>
        <v>2</v>
      </c>
    </row>
    <row r="748" spans="1:18" x14ac:dyDescent="0.3">
      <c r="A748">
        <v>747</v>
      </c>
      <c r="B748" t="s">
        <v>14</v>
      </c>
      <c r="C748">
        <v>933864.5</v>
      </c>
      <c r="D748" t="s">
        <v>9</v>
      </c>
      <c r="E748" t="s">
        <v>10</v>
      </c>
      <c r="F748" t="s">
        <v>11</v>
      </c>
      <c r="G748" t="s">
        <v>12</v>
      </c>
      <c r="H748" t="s">
        <v>12</v>
      </c>
      <c r="I748">
        <v>31</v>
      </c>
      <c r="J748">
        <f>(C748-$V$7)/$V$8</f>
        <v>0.34076083523914458</v>
      </c>
      <c r="K748" t="str">
        <f t="shared" si="45"/>
        <v>NO</v>
      </c>
      <c r="L748">
        <f>(I748-$V$16)/$V$17</f>
        <v>-0.7697188140632214</v>
      </c>
      <c r="M748" t="str">
        <f t="shared" si="46"/>
        <v>NO</v>
      </c>
      <c r="N748">
        <f>IF(ISBLANK(C748),$V$7,C748)</f>
        <v>933864.5</v>
      </c>
      <c r="O748">
        <f>IF(ISBLANK(I748),$V$16,I748)</f>
        <v>31</v>
      </c>
      <c r="P748" t="str">
        <f>IF(ISBLANK(D748),$U$42,D748)</f>
        <v>ASALARIADO</v>
      </c>
      <c r="Q748" s="7" t="str">
        <f t="shared" si="47"/>
        <v>26-35</v>
      </c>
      <c r="R748" s="7" t="str">
        <f t="shared" si="48"/>
        <v>4</v>
      </c>
    </row>
    <row r="749" spans="1:18" x14ac:dyDescent="0.3">
      <c r="A749">
        <v>748</v>
      </c>
      <c r="B749" t="s">
        <v>8</v>
      </c>
      <c r="C749">
        <v>310124</v>
      </c>
      <c r="D749" t="s">
        <v>17</v>
      </c>
      <c r="E749" t="s">
        <v>15</v>
      </c>
      <c r="F749" t="s">
        <v>11</v>
      </c>
      <c r="G749" t="s">
        <v>12</v>
      </c>
      <c r="H749" t="s">
        <v>12</v>
      </c>
      <c r="I749">
        <v>45</v>
      </c>
      <c r="J749">
        <f>(C749-$V$7)/$V$8</f>
        <v>-0.42841433231318576</v>
      </c>
      <c r="K749" t="str">
        <f t="shared" si="45"/>
        <v>NO</v>
      </c>
      <c r="L749">
        <f>(I749-$V$16)/$V$17</f>
        <v>0.21833580701670366</v>
      </c>
      <c r="M749" t="str">
        <f t="shared" si="46"/>
        <v>NO</v>
      </c>
      <c r="N749">
        <f>IF(ISBLANK(C749),$V$7,C749)</f>
        <v>310124</v>
      </c>
      <c r="O749">
        <f>IF(ISBLANK(I749),$V$16,I749)</f>
        <v>45</v>
      </c>
      <c r="P749" t="str">
        <f>IF(ISBLANK(D749),$U$42,D749)</f>
        <v>TRABAJADOR INDEPENDIENTE</v>
      </c>
      <c r="Q749" s="7" t="str">
        <f t="shared" si="47"/>
        <v>36-45</v>
      </c>
      <c r="R749" s="7" t="str">
        <f t="shared" si="48"/>
        <v>2</v>
      </c>
    </row>
    <row r="750" spans="1:18" x14ac:dyDescent="0.3">
      <c r="A750">
        <v>749</v>
      </c>
      <c r="B750" t="s">
        <v>14</v>
      </c>
      <c r="C750">
        <v>359544.27</v>
      </c>
      <c r="D750" t="s">
        <v>9</v>
      </c>
      <c r="E750" t="s">
        <v>15</v>
      </c>
      <c r="F750" t="s">
        <v>11</v>
      </c>
      <c r="G750" t="s">
        <v>12</v>
      </c>
      <c r="H750" t="s">
        <v>12</v>
      </c>
      <c r="I750">
        <v>25</v>
      </c>
      <c r="J750">
        <f>(C750-$V$7)/$V$8</f>
        <v>-0.36747096811327984</v>
      </c>
      <c r="K750" t="str">
        <f t="shared" si="45"/>
        <v>NO</v>
      </c>
      <c r="L750">
        <f>(I750-$V$16)/$V$17</f>
        <v>-1.1931707945260464</v>
      </c>
      <c r="M750" t="str">
        <f t="shared" si="46"/>
        <v>NO</v>
      </c>
      <c r="N750">
        <f>IF(ISBLANK(C750),$V$7,C750)</f>
        <v>359544.27</v>
      </c>
      <c r="O750">
        <f>IF(ISBLANK(I750),$V$16,I750)</f>
        <v>25</v>
      </c>
      <c r="P750" t="str">
        <f>IF(ISBLANK(D750),$U$42,D750)</f>
        <v>ASALARIADO</v>
      </c>
      <c r="Q750" s="7" t="str">
        <f t="shared" si="47"/>
        <v>18-25</v>
      </c>
      <c r="R750" s="7" t="str">
        <f t="shared" si="48"/>
        <v>2</v>
      </c>
    </row>
    <row r="751" spans="1:18" x14ac:dyDescent="0.3">
      <c r="A751">
        <v>750</v>
      </c>
      <c r="B751" t="s">
        <v>8</v>
      </c>
      <c r="C751">
        <v>298000</v>
      </c>
      <c r="D751" t="s">
        <v>16</v>
      </c>
      <c r="E751" t="s">
        <v>15</v>
      </c>
      <c r="F751" t="s">
        <v>11</v>
      </c>
      <c r="G751" t="s">
        <v>12</v>
      </c>
      <c r="H751" t="s">
        <v>12</v>
      </c>
      <c r="I751">
        <v>63</v>
      </c>
      <c r="J751">
        <f>(C751-$V$7)/$V$8</f>
        <v>-0.44336522893029567</v>
      </c>
      <c r="K751" t="str">
        <f t="shared" si="45"/>
        <v>NO</v>
      </c>
      <c r="L751">
        <f>(I751-$V$16)/$V$17</f>
        <v>1.4886917484051787</v>
      </c>
      <c r="M751" t="str">
        <f t="shared" si="46"/>
        <v>NO</v>
      </c>
      <c r="N751">
        <f>IF(ISBLANK(C751),$V$7,C751)</f>
        <v>298000</v>
      </c>
      <c r="O751">
        <f>IF(ISBLANK(I751),$V$16,I751)</f>
        <v>63</v>
      </c>
      <c r="P751" t="str">
        <f>IF(ISBLANK(D751),$U$42,D751)</f>
        <v>ASEGURADO VOLUNTARIO</v>
      </c>
      <c r="Q751" s="7" t="str">
        <f t="shared" si="47"/>
        <v>56+</v>
      </c>
      <c r="R751" s="7" t="str">
        <f t="shared" si="48"/>
        <v>1</v>
      </c>
    </row>
    <row r="752" spans="1:18" x14ac:dyDescent="0.3">
      <c r="A752">
        <v>751</v>
      </c>
      <c r="B752" t="s">
        <v>14</v>
      </c>
      <c r="C752">
        <v>990303</v>
      </c>
      <c r="D752" t="s">
        <v>13</v>
      </c>
      <c r="E752" t="s">
        <v>10</v>
      </c>
      <c r="F752" t="s">
        <v>11</v>
      </c>
      <c r="G752" t="s">
        <v>12</v>
      </c>
      <c r="H752" t="s">
        <v>12</v>
      </c>
      <c r="I752">
        <v>80</v>
      </c>
      <c r="J752">
        <f>(C752-$V$7)/$V$8</f>
        <v>0.41035883744343021</v>
      </c>
      <c r="K752" t="str">
        <f t="shared" si="45"/>
        <v>NO</v>
      </c>
      <c r="L752">
        <f>(I752-$V$16)/$V$17</f>
        <v>2.6884723597165161</v>
      </c>
      <c r="M752" t="str">
        <f t="shared" si="46"/>
        <v>ATIPICO</v>
      </c>
      <c r="N752">
        <f>IF(ISBLANK(C752),$V$7,C752)</f>
        <v>990303</v>
      </c>
      <c r="O752">
        <f>IF(ISBLANK(I752),$V$16,I752)</f>
        <v>80</v>
      </c>
      <c r="P752" t="str">
        <f>IF(ISBLANK(D752),$U$42,D752)</f>
        <v>PENSIONADOS EN SU PROPIO SISTEMA</v>
      </c>
      <c r="Q752" s="7" t="str">
        <f t="shared" si="47"/>
        <v>56+</v>
      </c>
      <c r="R752" s="7" t="str">
        <f t="shared" si="48"/>
        <v>4</v>
      </c>
    </row>
    <row r="753" spans="1:18" x14ac:dyDescent="0.3">
      <c r="A753">
        <v>752</v>
      </c>
      <c r="B753" t="s">
        <v>14</v>
      </c>
      <c r="C753">
        <v>297046</v>
      </c>
      <c r="D753" t="s">
        <v>16</v>
      </c>
      <c r="E753" t="s">
        <v>15</v>
      </c>
      <c r="F753" t="s">
        <v>11</v>
      </c>
      <c r="G753" t="s">
        <v>12</v>
      </c>
      <c r="H753" t="s">
        <v>12</v>
      </c>
      <c r="I753">
        <v>39</v>
      </c>
      <c r="J753">
        <f>(C753-$V$7)/$V$8</f>
        <v>-0.44454166866740574</v>
      </c>
      <c r="K753" t="str">
        <f t="shared" si="45"/>
        <v>NO</v>
      </c>
      <c r="L753">
        <f>(I753-$V$16)/$V$17</f>
        <v>-0.20511617344612137</v>
      </c>
      <c r="M753" t="str">
        <f t="shared" si="46"/>
        <v>NO</v>
      </c>
      <c r="N753">
        <f>IF(ISBLANK(C753),$V$7,C753)</f>
        <v>297046</v>
      </c>
      <c r="O753">
        <f>IF(ISBLANK(I753),$V$16,I753)</f>
        <v>39</v>
      </c>
      <c r="P753" t="str">
        <f>IF(ISBLANK(D753),$U$42,D753)</f>
        <v>ASEGURADO VOLUNTARIO</v>
      </c>
      <c r="Q753" s="7" t="str">
        <f t="shared" si="47"/>
        <v>36-45</v>
      </c>
      <c r="R753" s="7" t="str">
        <f t="shared" si="48"/>
        <v>1</v>
      </c>
    </row>
    <row r="754" spans="1:18" x14ac:dyDescent="0.3">
      <c r="A754">
        <v>753</v>
      </c>
      <c r="B754" t="s">
        <v>8</v>
      </c>
      <c r="C754">
        <v>2760356.1</v>
      </c>
      <c r="D754" t="s">
        <v>9</v>
      </c>
      <c r="E754" t="s">
        <v>10</v>
      </c>
      <c r="F754" t="s">
        <v>11</v>
      </c>
      <c r="G754" t="s">
        <v>12</v>
      </c>
      <c r="H754" t="s">
        <v>12</v>
      </c>
      <c r="I754">
        <v>28</v>
      </c>
      <c r="J754">
        <f>(C754-$V$7)/$V$8</f>
        <v>2.5931269754255264</v>
      </c>
      <c r="K754" t="str">
        <f t="shared" si="45"/>
        <v>ATIPICO</v>
      </c>
      <c r="L754">
        <f>(I754-$V$16)/$V$17</f>
        <v>-0.98144480429463388</v>
      </c>
      <c r="M754" t="str">
        <f t="shared" si="46"/>
        <v>NO</v>
      </c>
      <c r="N754">
        <f>IF(ISBLANK(C754),$V$7,C754)</f>
        <v>2760356.1</v>
      </c>
      <c r="O754">
        <f>IF(ISBLANK(I754),$V$16,I754)</f>
        <v>28</v>
      </c>
      <c r="P754" t="str">
        <f>IF(ISBLANK(D754),$U$42,D754)</f>
        <v>ASALARIADO</v>
      </c>
      <c r="Q754" s="7" t="str">
        <f t="shared" si="47"/>
        <v>26-35</v>
      </c>
      <c r="R754" s="7" t="str">
        <f t="shared" si="48"/>
        <v>4</v>
      </c>
    </row>
    <row r="755" spans="1:18" x14ac:dyDescent="0.3">
      <c r="A755">
        <v>754</v>
      </c>
      <c r="B755" t="s">
        <v>8</v>
      </c>
      <c r="C755">
        <v>2244669.12</v>
      </c>
      <c r="D755" t="s">
        <v>9</v>
      </c>
      <c r="E755" t="s">
        <v>15</v>
      </c>
      <c r="F755" t="s">
        <v>11</v>
      </c>
      <c r="G755" t="s">
        <v>12</v>
      </c>
      <c r="H755" t="s">
        <v>12</v>
      </c>
      <c r="I755">
        <v>37</v>
      </c>
      <c r="J755">
        <f>(C755-$V$7)/$V$8</f>
        <v>1.9571996639136795</v>
      </c>
      <c r="K755" t="str">
        <f t="shared" si="45"/>
        <v>NO</v>
      </c>
      <c r="L755">
        <f>(I755-$V$16)/$V$17</f>
        <v>-0.3462668336003964</v>
      </c>
      <c r="M755" t="str">
        <f t="shared" si="46"/>
        <v>NO</v>
      </c>
      <c r="N755">
        <f>IF(ISBLANK(C755),$V$7,C755)</f>
        <v>2244669.12</v>
      </c>
      <c r="O755">
        <f>IF(ISBLANK(I755),$V$16,I755)</f>
        <v>37</v>
      </c>
      <c r="P755" t="str">
        <f>IF(ISBLANK(D755),$U$42,D755)</f>
        <v>ASALARIADO</v>
      </c>
      <c r="Q755" s="7" t="str">
        <f t="shared" si="47"/>
        <v>36-45</v>
      </c>
      <c r="R755" s="7" t="str">
        <f t="shared" si="48"/>
        <v>4</v>
      </c>
    </row>
    <row r="756" spans="1:18" x14ac:dyDescent="0.3">
      <c r="A756">
        <v>755</v>
      </c>
      <c r="B756" t="s">
        <v>14</v>
      </c>
      <c r="C756">
        <v>297045</v>
      </c>
      <c r="D756" t="s">
        <v>17</v>
      </c>
      <c r="E756" t="s">
        <v>15</v>
      </c>
      <c r="F756" t="s">
        <v>11</v>
      </c>
      <c r="G756" t="s">
        <v>12</v>
      </c>
      <c r="H756" t="s">
        <v>11</v>
      </c>
      <c r="I756">
        <v>53</v>
      </c>
      <c r="J756">
        <f>(C756-$V$7)/$V$8</f>
        <v>-0.44454290183274864</v>
      </c>
      <c r="K756" t="str">
        <f t="shared" si="45"/>
        <v>NO</v>
      </c>
      <c r="L756">
        <f>(I756-$V$16)/$V$17</f>
        <v>0.78293844763380371</v>
      </c>
      <c r="M756" t="str">
        <f t="shared" si="46"/>
        <v>NO</v>
      </c>
      <c r="N756">
        <f>IF(ISBLANK(C756),$V$7,C756)</f>
        <v>297045</v>
      </c>
      <c r="O756">
        <f>IF(ISBLANK(I756),$V$16,I756)</f>
        <v>53</v>
      </c>
      <c r="P756" t="str">
        <f>IF(ISBLANK(D756),$U$42,D756)</f>
        <v>TRABAJADOR INDEPENDIENTE</v>
      </c>
      <c r="Q756" s="7" t="str">
        <f t="shared" si="47"/>
        <v>46-55</v>
      </c>
      <c r="R756" s="7" t="str">
        <f t="shared" si="48"/>
        <v>1</v>
      </c>
    </row>
    <row r="757" spans="1:18" x14ac:dyDescent="0.3">
      <c r="A757">
        <v>756</v>
      </c>
      <c r="B757" t="s">
        <v>8</v>
      </c>
      <c r="C757">
        <v>1271852.72</v>
      </c>
      <c r="D757" t="s">
        <v>9</v>
      </c>
      <c r="E757" t="s">
        <v>15</v>
      </c>
      <c r="F757" t="s">
        <v>11</v>
      </c>
      <c r="G757" t="s">
        <v>12</v>
      </c>
      <c r="H757" t="s">
        <v>12</v>
      </c>
      <c r="I757">
        <v>34</v>
      </c>
      <c r="J757">
        <f>(C757-$V$7)/$V$8</f>
        <v>0.75755619444575995</v>
      </c>
      <c r="K757" t="str">
        <f t="shared" si="45"/>
        <v>NO</v>
      </c>
      <c r="L757">
        <f>(I757-$V$16)/$V$17</f>
        <v>-0.55799282383180893</v>
      </c>
      <c r="M757" t="str">
        <f t="shared" si="46"/>
        <v>NO</v>
      </c>
      <c r="N757">
        <f>IF(ISBLANK(C757),$V$7,C757)</f>
        <v>1271852.72</v>
      </c>
      <c r="O757">
        <f>IF(ISBLANK(I757),$V$16,I757)</f>
        <v>34</v>
      </c>
      <c r="P757" t="str">
        <f>IF(ISBLANK(D757),$U$42,D757)</f>
        <v>ASALARIADO</v>
      </c>
      <c r="Q757" s="7" t="str">
        <f t="shared" si="47"/>
        <v>26-35</v>
      </c>
      <c r="R757" s="7" t="str">
        <f t="shared" si="48"/>
        <v>4</v>
      </c>
    </row>
    <row r="758" spans="1:18" x14ac:dyDescent="0.3">
      <c r="A758">
        <v>757</v>
      </c>
      <c r="B758" t="s">
        <v>14</v>
      </c>
      <c r="C758">
        <v>2058548.97</v>
      </c>
      <c r="D758" t="s">
        <v>9</v>
      </c>
      <c r="E758" t="s">
        <v>10</v>
      </c>
      <c r="F758" t="s">
        <v>11</v>
      </c>
      <c r="G758" t="s">
        <v>12</v>
      </c>
      <c r="H758" t="s">
        <v>12</v>
      </c>
      <c r="I758">
        <v>38</v>
      </c>
      <c r="J758">
        <f>(C758-$V$7)/$V$8</f>
        <v>1.7276827453215489</v>
      </c>
      <c r="K758" t="str">
        <f t="shared" si="45"/>
        <v>NO</v>
      </c>
      <c r="L758">
        <f>(I758-$V$16)/$V$17</f>
        <v>-0.27569150352325889</v>
      </c>
      <c r="M758" t="str">
        <f t="shared" si="46"/>
        <v>NO</v>
      </c>
      <c r="N758">
        <f>IF(ISBLANK(C758),$V$7,C758)</f>
        <v>2058548.97</v>
      </c>
      <c r="O758">
        <f>IF(ISBLANK(I758),$V$16,I758)</f>
        <v>38</v>
      </c>
      <c r="P758" t="str">
        <f>IF(ISBLANK(D758),$U$42,D758)</f>
        <v>ASALARIADO</v>
      </c>
      <c r="Q758" s="7" t="str">
        <f t="shared" si="47"/>
        <v>36-45</v>
      </c>
      <c r="R758" s="7" t="str">
        <f t="shared" si="48"/>
        <v>4</v>
      </c>
    </row>
    <row r="759" spans="1:18" x14ac:dyDescent="0.3">
      <c r="A759">
        <v>758</v>
      </c>
      <c r="B759" t="s">
        <v>14</v>
      </c>
      <c r="C759">
        <v>352379</v>
      </c>
      <c r="D759" t="s">
        <v>9</v>
      </c>
      <c r="E759" t="s">
        <v>15</v>
      </c>
      <c r="F759" t="s">
        <v>11</v>
      </c>
      <c r="G759" t="s">
        <v>12</v>
      </c>
      <c r="H759" t="s">
        <v>12</v>
      </c>
      <c r="I759">
        <v>39</v>
      </c>
      <c r="J759">
        <f>(C759-$V$7)/$V$8</f>
        <v>-0.37630693074967703</v>
      </c>
      <c r="K759" t="str">
        <f t="shared" si="45"/>
        <v>NO</v>
      </c>
      <c r="L759">
        <f>(I759-$V$16)/$V$17</f>
        <v>-0.20511617344612137</v>
      </c>
      <c r="M759" t="str">
        <f t="shared" si="46"/>
        <v>NO</v>
      </c>
      <c r="N759">
        <f>IF(ISBLANK(C759),$V$7,C759)</f>
        <v>352379</v>
      </c>
      <c r="O759">
        <f>IF(ISBLANK(I759),$V$16,I759)</f>
        <v>39</v>
      </c>
      <c r="P759" t="str">
        <f>IF(ISBLANK(D759),$U$42,D759)</f>
        <v>ASALARIADO</v>
      </c>
      <c r="Q759" s="7" t="str">
        <f t="shared" si="47"/>
        <v>36-45</v>
      </c>
      <c r="R759" s="7" t="str">
        <f t="shared" si="48"/>
        <v>2</v>
      </c>
    </row>
    <row r="760" spans="1:18" x14ac:dyDescent="0.3">
      <c r="A760">
        <v>759</v>
      </c>
      <c r="B760" t="s">
        <v>14</v>
      </c>
      <c r="C760">
        <v>2389951.08</v>
      </c>
      <c r="D760" t="s">
        <v>9</v>
      </c>
      <c r="E760" t="s">
        <v>10</v>
      </c>
      <c r="F760" t="s">
        <v>11</v>
      </c>
      <c r="G760" t="s">
        <v>12</v>
      </c>
      <c r="H760" t="s">
        <v>12</v>
      </c>
      <c r="I760">
        <v>61</v>
      </c>
      <c r="J760">
        <f>(C760-$V$7)/$V$8</f>
        <v>2.1363563419317511</v>
      </c>
      <c r="K760" t="str">
        <f t="shared" si="45"/>
        <v>ATIPICO</v>
      </c>
      <c r="L760">
        <f>(I760-$V$16)/$V$17</f>
        <v>1.3475410882509038</v>
      </c>
      <c r="M760" t="str">
        <f t="shared" si="46"/>
        <v>NO</v>
      </c>
      <c r="N760">
        <f>IF(ISBLANK(C760),$V$7,C760)</f>
        <v>2389951.08</v>
      </c>
      <c r="O760">
        <f>IF(ISBLANK(I760),$V$16,I760)</f>
        <v>61</v>
      </c>
      <c r="P760" t="str">
        <f>IF(ISBLANK(D760),$U$42,D760)</f>
        <v>ASALARIADO</v>
      </c>
      <c r="Q760" s="7" t="str">
        <f t="shared" si="47"/>
        <v>56+</v>
      </c>
      <c r="R760" s="7" t="str">
        <f t="shared" si="48"/>
        <v>4</v>
      </c>
    </row>
    <row r="761" spans="1:18" x14ac:dyDescent="0.3">
      <c r="A761">
        <v>760</v>
      </c>
      <c r="B761" t="s">
        <v>14</v>
      </c>
      <c r="C761">
        <v>450886</v>
      </c>
      <c r="D761" t="s">
        <v>17</v>
      </c>
      <c r="E761" t="s">
        <v>15</v>
      </c>
      <c r="F761" t="s">
        <v>11</v>
      </c>
      <c r="G761" t="s">
        <v>12</v>
      </c>
      <c r="H761" t="s">
        <v>11</v>
      </c>
      <c r="I761">
        <v>51</v>
      </c>
      <c r="J761">
        <f>(C761-$V$7)/$V$8</f>
        <v>-0.25483151231833029</v>
      </c>
      <c r="K761" t="str">
        <f t="shared" si="45"/>
        <v>NO</v>
      </c>
      <c r="L761">
        <f>(I761-$V$16)/$V$17</f>
        <v>0.64178778747952869</v>
      </c>
      <c r="M761" t="str">
        <f t="shared" si="46"/>
        <v>NO</v>
      </c>
      <c r="N761">
        <f>IF(ISBLANK(C761),$V$7,C761)</f>
        <v>450886</v>
      </c>
      <c r="O761">
        <f>IF(ISBLANK(I761),$V$16,I761)</f>
        <v>51</v>
      </c>
      <c r="P761" t="str">
        <f>IF(ISBLANK(D761),$U$42,D761)</f>
        <v>TRABAJADOR INDEPENDIENTE</v>
      </c>
      <c r="Q761" s="7" t="str">
        <f t="shared" si="47"/>
        <v>46-55</v>
      </c>
      <c r="R761" s="7" t="str">
        <f t="shared" si="48"/>
        <v>3</v>
      </c>
    </row>
    <row r="762" spans="1:18" x14ac:dyDescent="0.3">
      <c r="A762">
        <v>761</v>
      </c>
      <c r="B762" t="s">
        <v>8</v>
      </c>
      <c r="C762">
        <v>558635.76</v>
      </c>
      <c r="D762" t="s">
        <v>9</v>
      </c>
      <c r="E762" t="s">
        <v>15</v>
      </c>
      <c r="F762" t="s">
        <v>11</v>
      </c>
      <c r="G762" t="s">
        <v>12</v>
      </c>
      <c r="H762" t="s">
        <v>12</v>
      </c>
      <c r="I762">
        <v>34</v>
      </c>
      <c r="J762">
        <f>(C762-$V$7)/$V$8</f>
        <v>-0.12195824258240104</v>
      </c>
      <c r="K762" t="str">
        <f t="shared" si="45"/>
        <v>NO</v>
      </c>
      <c r="L762">
        <f>(I762-$V$16)/$V$17</f>
        <v>-0.55799282383180893</v>
      </c>
      <c r="M762" t="str">
        <f t="shared" si="46"/>
        <v>NO</v>
      </c>
      <c r="N762">
        <f>IF(ISBLANK(C762),$V$7,C762)</f>
        <v>558635.76</v>
      </c>
      <c r="O762">
        <f>IF(ISBLANK(I762),$V$16,I762)</f>
        <v>34</v>
      </c>
      <c r="P762" t="str">
        <f>IF(ISBLANK(D762),$U$42,D762)</f>
        <v>ASALARIADO</v>
      </c>
      <c r="Q762" s="7" t="str">
        <f t="shared" si="47"/>
        <v>26-35</v>
      </c>
      <c r="R762" s="7" t="str">
        <f t="shared" si="48"/>
        <v>3</v>
      </c>
    </row>
    <row r="763" spans="1:18" x14ac:dyDescent="0.3">
      <c r="A763">
        <v>762</v>
      </c>
      <c r="B763" t="s">
        <v>8</v>
      </c>
      <c r="C763">
        <v>489159</v>
      </c>
      <c r="D763" t="s">
        <v>9</v>
      </c>
      <c r="E763" t="s">
        <v>15</v>
      </c>
      <c r="F763" t="s">
        <v>11</v>
      </c>
      <c r="G763" t="s">
        <v>11</v>
      </c>
      <c r="H763" t="s">
        <v>12</v>
      </c>
      <c r="I763">
        <v>34</v>
      </c>
      <c r="J763">
        <f>(C763-$V$7)/$V$8</f>
        <v>-0.20763457515018052</v>
      </c>
      <c r="K763" t="str">
        <f t="shared" si="45"/>
        <v>NO</v>
      </c>
      <c r="L763">
        <f>(I763-$V$16)/$V$17</f>
        <v>-0.55799282383180893</v>
      </c>
      <c r="M763" t="str">
        <f t="shared" si="46"/>
        <v>NO</v>
      </c>
      <c r="N763">
        <f>IF(ISBLANK(C763),$V$7,C763)</f>
        <v>489159</v>
      </c>
      <c r="O763">
        <f>IF(ISBLANK(I763),$V$16,I763)</f>
        <v>34</v>
      </c>
      <c r="P763" t="str">
        <f>IF(ISBLANK(D763),$U$42,D763)</f>
        <v>ASALARIADO</v>
      </c>
      <c r="Q763" s="7" t="str">
        <f t="shared" si="47"/>
        <v>26-35</v>
      </c>
      <c r="R763" s="7" t="str">
        <f t="shared" si="48"/>
        <v>3</v>
      </c>
    </row>
    <row r="764" spans="1:18" x14ac:dyDescent="0.3">
      <c r="A764">
        <v>763</v>
      </c>
      <c r="B764" t="s">
        <v>14</v>
      </c>
      <c r="C764">
        <v>463300</v>
      </c>
      <c r="D764" t="s">
        <v>9</v>
      </c>
      <c r="E764" t="s">
        <v>15</v>
      </c>
      <c r="F764" t="s">
        <v>11</v>
      </c>
      <c r="G764" t="s">
        <v>12</v>
      </c>
      <c r="H764" t="s">
        <v>12</v>
      </c>
      <c r="I764">
        <v>40</v>
      </c>
      <c r="J764">
        <f>(C764-$V$7)/$V$8</f>
        <v>-0.2395229977517844</v>
      </c>
      <c r="K764" t="str">
        <f t="shared" si="45"/>
        <v>NO</v>
      </c>
      <c r="L764">
        <f>(I764-$V$16)/$V$17</f>
        <v>-0.13454084336898386</v>
      </c>
      <c r="M764" t="str">
        <f t="shared" si="46"/>
        <v>NO</v>
      </c>
      <c r="N764">
        <f>IF(ISBLANK(C764),$V$7,C764)</f>
        <v>463300</v>
      </c>
      <c r="O764">
        <f>IF(ISBLANK(I764),$V$16,I764)</f>
        <v>40</v>
      </c>
      <c r="P764" t="str">
        <f>IF(ISBLANK(D764),$U$42,D764)</f>
        <v>ASALARIADO</v>
      </c>
      <c r="Q764" s="7" t="str">
        <f t="shared" si="47"/>
        <v>36-45</v>
      </c>
      <c r="R764" s="7" t="str">
        <f t="shared" si="48"/>
        <v>3</v>
      </c>
    </row>
    <row r="765" spans="1:18" x14ac:dyDescent="0.3">
      <c r="A765">
        <v>764</v>
      </c>
      <c r="B765" t="s">
        <v>8</v>
      </c>
      <c r="C765">
        <v>360904.76</v>
      </c>
      <c r="D765" t="s">
        <v>9</v>
      </c>
      <c r="E765" t="s">
        <v>15</v>
      </c>
      <c r="F765" t="s">
        <v>11</v>
      </c>
      <c r="G765" t="s">
        <v>11</v>
      </c>
      <c r="H765" t="s">
        <v>12</v>
      </c>
      <c r="I765">
        <v>43</v>
      </c>
      <c r="J765">
        <f>(C765-$V$7)/$V$8</f>
        <v>-0.36579325899594134</v>
      </c>
      <c r="K765" t="str">
        <f t="shared" si="45"/>
        <v>NO</v>
      </c>
      <c r="L765">
        <f>(I765-$V$16)/$V$17</f>
        <v>7.7185146862428639E-2</v>
      </c>
      <c r="M765" t="str">
        <f t="shared" si="46"/>
        <v>NO</v>
      </c>
      <c r="N765">
        <f>IF(ISBLANK(C765),$V$7,C765)</f>
        <v>360904.76</v>
      </c>
      <c r="O765">
        <f>IF(ISBLANK(I765),$V$16,I765)</f>
        <v>43</v>
      </c>
      <c r="P765" t="str">
        <f>IF(ISBLANK(D765),$U$42,D765)</f>
        <v>ASALARIADO</v>
      </c>
      <c r="Q765" s="7" t="str">
        <f t="shared" si="47"/>
        <v>36-45</v>
      </c>
      <c r="R765" s="7" t="str">
        <f t="shared" si="48"/>
        <v>2</v>
      </c>
    </row>
    <row r="766" spans="1:18" x14ac:dyDescent="0.3">
      <c r="A766">
        <v>765</v>
      </c>
      <c r="B766" t="s">
        <v>14</v>
      </c>
      <c r="C766">
        <v>1156421</v>
      </c>
      <c r="D766" t="s">
        <v>9</v>
      </c>
      <c r="E766" t="s">
        <v>10</v>
      </c>
      <c r="F766" t="s">
        <v>11</v>
      </c>
      <c r="G766" t="s">
        <v>12</v>
      </c>
      <c r="H766" t="s">
        <v>11</v>
      </c>
      <c r="I766">
        <v>36</v>
      </c>
      <c r="J766">
        <f>(C766-$V$7)/$V$8</f>
        <v>0.61520979787241947</v>
      </c>
      <c r="K766" t="str">
        <f t="shared" si="45"/>
        <v>NO</v>
      </c>
      <c r="L766">
        <f>(I766-$V$16)/$V$17</f>
        <v>-0.41684216367753391</v>
      </c>
      <c r="M766" t="str">
        <f t="shared" si="46"/>
        <v>NO</v>
      </c>
      <c r="N766">
        <f>IF(ISBLANK(C766),$V$7,C766)</f>
        <v>1156421</v>
      </c>
      <c r="O766">
        <f>IF(ISBLANK(I766),$V$16,I766)</f>
        <v>36</v>
      </c>
      <c r="P766" t="str">
        <f>IF(ISBLANK(D766),$U$42,D766)</f>
        <v>ASALARIADO</v>
      </c>
      <c r="Q766" s="7" t="str">
        <f t="shared" si="47"/>
        <v>36-45</v>
      </c>
      <c r="R766" s="7" t="str">
        <f t="shared" si="48"/>
        <v>4</v>
      </c>
    </row>
    <row r="767" spans="1:18" x14ac:dyDescent="0.3">
      <c r="A767">
        <v>766</v>
      </c>
      <c r="B767" t="s">
        <v>8</v>
      </c>
      <c r="C767">
        <v>388293</v>
      </c>
      <c r="D767" t="s">
        <v>9</v>
      </c>
      <c r="E767" t="s">
        <v>15</v>
      </c>
      <c r="F767" t="s">
        <v>11</v>
      </c>
      <c r="G767" t="s">
        <v>12</v>
      </c>
      <c r="H767" t="s">
        <v>12</v>
      </c>
      <c r="I767">
        <v>53</v>
      </c>
      <c r="J767">
        <f>(C767-$V$7)/$V$8</f>
        <v>-0.33201903062538751</v>
      </c>
      <c r="K767" t="str">
        <f t="shared" si="45"/>
        <v>NO</v>
      </c>
      <c r="L767">
        <f>(I767-$V$16)/$V$17</f>
        <v>0.78293844763380371</v>
      </c>
      <c r="M767" t="str">
        <f t="shared" si="46"/>
        <v>NO</v>
      </c>
      <c r="N767">
        <f>IF(ISBLANK(C767),$V$7,C767)</f>
        <v>388293</v>
      </c>
      <c r="O767">
        <f>IF(ISBLANK(I767),$V$16,I767)</f>
        <v>53</v>
      </c>
      <c r="P767" t="str">
        <f>IF(ISBLANK(D767),$U$42,D767)</f>
        <v>ASALARIADO</v>
      </c>
      <c r="Q767" s="7" t="str">
        <f t="shared" si="47"/>
        <v>46-55</v>
      </c>
      <c r="R767" s="7" t="str">
        <f t="shared" si="48"/>
        <v>2</v>
      </c>
    </row>
    <row r="768" spans="1:18" x14ac:dyDescent="0.3">
      <c r="A768">
        <v>767</v>
      </c>
      <c r="B768" t="s">
        <v>8</v>
      </c>
      <c r="C768">
        <v>1214906</v>
      </c>
      <c r="D768" t="s">
        <v>9</v>
      </c>
      <c r="E768" t="s">
        <v>10</v>
      </c>
      <c r="F768" t="s">
        <v>11</v>
      </c>
      <c r="G768" t="s">
        <v>12</v>
      </c>
      <c r="H768" t="s">
        <v>12</v>
      </c>
      <c r="I768">
        <v>29</v>
      </c>
      <c r="J768">
        <f>(C768-$V$7)/$V$8</f>
        <v>0.68733147295091457</v>
      </c>
      <c r="K768" t="str">
        <f t="shared" si="45"/>
        <v>NO</v>
      </c>
      <c r="L768">
        <f>(I768-$V$16)/$V$17</f>
        <v>-0.91086947421749642</v>
      </c>
      <c r="M768" t="str">
        <f t="shared" si="46"/>
        <v>NO</v>
      </c>
      <c r="N768">
        <f>IF(ISBLANK(C768),$V$7,C768)</f>
        <v>1214906</v>
      </c>
      <c r="O768">
        <f>IF(ISBLANK(I768),$V$16,I768)</f>
        <v>29</v>
      </c>
      <c r="P768" t="str">
        <f>IF(ISBLANK(D768),$U$42,D768)</f>
        <v>ASALARIADO</v>
      </c>
      <c r="Q768" s="7" t="str">
        <f t="shared" si="47"/>
        <v>26-35</v>
      </c>
      <c r="R768" s="7" t="str">
        <f t="shared" si="48"/>
        <v>4</v>
      </c>
    </row>
    <row r="769" spans="1:18" x14ac:dyDescent="0.3">
      <c r="A769">
        <v>768</v>
      </c>
      <c r="B769" t="s">
        <v>8</v>
      </c>
      <c r="C769">
        <v>795801</v>
      </c>
      <c r="D769" t="s">
        <v>9</v>
      </c>
      <c r="E769" t="s">
        <v>10</v>
      </c>
      <c r="F769" t="s">
        <v>11</v>
      </c>
      <c r="G769" t="s">
        <v>12</v>
      </c>
      <c r="H769" t="s">
        <v>12</v>
      </c>
      <c r="I769">
        <v>36</v>
      </c>
      <c r="J769">
        <f>(C769-$V$7)/$V$8</f>
        <v>0.17050571192205816</v>
      </c>
      <c r="K769" t="str">
        <f t="shared" si="45"/>
        <v>NO</v>
      </c>
      <c r="L769">
        <f>(I769-$V$16)/$V$17</f>
        <v>-0.41684216367753391</v>
      </c>
      <c r="M769" t="str">
        <f t="shared" si="46"/>
        <v>NO</v>
      </c>
      <c r="N769">
        <f>IF(ISBLANK(C769),$V$7,C769)</f>
        <v>795801</v>
      </c>
      <c r="O769">
        <f>IF(ISBLANK(I769),$V$16,I769)</f>
        <v>36</v>
      </c>
      <c r="P769" t="str">
        <f>IF(ISBLANK(D769),$U$42,D769)</f>
        <v>ASALARIADO</v>
      </c>
      <c r="Q769" s="7" t="str">
        <f t="shared" si="47"/>
        <v>36-45</v>
      </c>
      <c r="R769" s="7" t="str">
        <f t="shared" si="48"/>
        <v>4</v>
      </c>
    </row>
    <row r="770" spans="1:18" x14ac:dyDescent="0.3">
      <c r="A770">
        <v>769</v>
      </c>
      <c r="B770" t="s">
        <v>14</v>
      </c>
      <c r="C770">
        <v>318619.2</v>
      </c>
      <c r="D770" t="s">
        <v>9</v>
      </c>
      <c r="E770" t="s">
        <v>15</v>
      </c>
      <c r="F770" t="s">
        <v>11</v>
      </c>
      <c r="G770" t="s">
        <v>11</v>
      </c>
      <c r="H770" t="s">
        <v>12</v>
      </c>
      <c r="I770">
        <v>42</v>
      </c>
      <c r="J770">
        <f>(C770-$V$7)/$V$8</f>
        <v>-0.41793834609232855</v>
      </c>
      <c r="K770" t="str">
        <f t="shared" ref="K770:K833" si="49">IF(ABS(J770)&gt;1.96,"ATIPICO","NO")</f>
        <v>NO</v>
      </c>
      <c r="L770">
        <f>(I770-$V$16)/$V$17</f>
        <v>6.6098167852911317E-3</v>
      </c>
      <c r="M770" t="str">
        <f t="shared" ref="M770:M833" si="50">IF(ABS(L770)&gt;1.96,"ATIPICO","NO")</f>
        <v>NO</v>
      </c>
      <c r="N770">
        <f>IF(ISBLANK(C770),$V$7,C770)</f>
        <v>318619.2</v>
      </c>
      <c r="O770">
        <f>IF(ISBLANK(I770),$V$16,I770)</f>
        <v>42</v>
      </c>
      <c r="P770" t="str">
        <f>IF(ISBLANK(D770),$U$42,D770)</f>
        <v>ASALARIADO</v>
      </c>
      <c r="Q770" s="7" t="str">
        <f t="shared" ref="Q770:Q833" si="51">IF(O770&lt;26,"18-25",IF(O770&lt;36,"26-35",
 IF(O770&lt;46,"36-45",IF(O770&lt;56,"46-55","56+"))))</f>
        <v>36-45</v>
      </c>
      <c r="R770" s="7" t="str">
        <f t="shared" ref="R770:R833" si="52">IF(N770&lt;300000,"1",
 IF(N770&lt;=408495,"2",
 IF(N770&lt;=700000,"3",
 "4")))</f>
        <v>2</v>
      </c>
    </row>
    <row r="771" spans="1:18" x14ac:dyDescent="0.3">
      <c r="A771">
        <v>770</v>
      </c>
      <c r="B771" t="s">
        <v>8</v>
      </c>
      <c r="C771">
        <v>650078.5</v>
      </c>
      <c r="D771" t="s">
        <v>9</v>
      </c>
      <c r="E771" t="s">
        <v>10</v>
      </c>
      <c r="F771" t="s">
        <v>11</v>
      </c>
      <c r="G771" t="s">
        <v>12</v>
      </c>
      <c r="H771" t="s">
        <v>12</v>
      </c>
      <c r="I771">
        <v>34</v>
      </c>
      <c r="J771">
        <f>(C771-$V$7)/$V$8</f>
        <v>-9.1942247561669372E-3</v>
      </c>
      <c r="K771" t="str">
        <f t="shared" si="49"/>
        <v>NO</v>
      </c>
      <c r="L771">
        <f>(I771-$V$16)/$V$17</f>
        <v>-0.55799282383180893</v>
      </c>
      <c r="M771" t="str">
        <f t="shared" si="50"/>
        <v>NO</v>
      </c>
      <c r="N771">
        <f>IF(ISBLANK(C771),$V$7,C771)</f>
        <v>650078.5</v>
      </c>
      <c r="O771">
        <f>IF(ISBLANK(I771),$V$16,I771)</f>
        <v>34</v>
      </c>
      <c r="P771" t="str">
        <f>IF(ISBLANK(D771),$U$42,D771)</f>
        <v>ASALARIADO</v>
      </c>
      <c r="Q771" s="7" t="str">
        <f t="shared" si="51"/>
        <v>26-35</v>
      </c>
      <c r="R771" s="7" t="str">
        <f t="shared" si="52"/>
        <v>3</v>
      </c>
    </row>
    <row r="772" spans="1:18" x14ac:dyDescent="0.3">
      <c r="A772">
        <v>771</v>
      </c>
      <c r="B772" t="s">
        <v>8</v>
      </c>
      <c r="C772">
        <v>433085</v>
      </c>
      <c r="D772" t="s">
        <v>17</v>
      </c>
      <c r="E772" t="s">
        <v>15</v>
      </c>
      <c r="F772" t="s">
        <v>11</v>
      </c>
      <c r="G772" t="s">
        <v>11</v>
      </c>
      <c r="H772" t="s">
        <v>11</v>
      </c>
      <c r="I772">
        <v>53</v>
      </c>
      <c r="J772">
        <f>(C772-$V$7)/$V$8</f>
        <v>-0.27678308858698536</v>
      </c>
      <c r="K772" t="str">
        <f t="shared" si="49"/>
        <v>NO</v>
      </c>
      <c r="L772">
        <f>(I772-$V$16)/$V$17</f>
        <v>0.78293844763380371</v>
      </c>
      <c r="M772" t="str">
        <f t="shared" si="50"/>
        <v>NO</v>
      </c>
      <c r="N772">
        <f>IF(ISBLANK(C772),$V$7,C772)</f>
        <v>433085</v>
      </c>
      <c r="O772">
        <f>IF(ISBLANK(I772),$V$16,I772)</f>
        <v>53</v>
      </c>
      <c r="P772" t="str">
        <f>IF(ISBLANK(D772),$U$42,D772)</f>
        <v>TRABAJADOR INDEPENDIENTE</v>
      </c>
      <c r="Q772" s="7" t="str">
        <f t="shared" si="51"/>
        <v>46-55</v>
      </c>
      <c r="R772" s="7" t="str">
        <f t="shared" si="52"/>
        <v>3</v>
      </c>
    </row>
    <row r="773" spans="1:18" x14ac:dyDescent="0.3">
      <c r="A773">
        <v>772</v>
      </c>
      <c r="B773" t="s">
        <v>14</v>
      </c>
      <c r="C773">
        <v>294000</v>
      </c>
      <c r="D773" t="s">
        <v>9</v>
      </c>
      <c r="E773" t="s">
        <v>15</v>
      </c>
      <c r="F773" t="s">
        <v>11</v>
      </c>
      <c r="G773" t="s">
        <v>12</v>
      </c>
      <c r="H773" t="s">
        <v>12</v>
      </c>
      <c r="I773">
        <v>24</v>
      </c>
      <c r="J773">
        <f>(C773-$V$7)/$V$8</f>
        <v>-0.44829789030182648</v>
      </c>
      <c r="K773" t="str">
        <f t="shared" si="49"/>
        <v>NO</v>
      </c>
      <c r="L773">
        <f>(I773-$V$16)/$V$17</f>
        <v>-1.263746124603184</v>
      </c>
      <c r="M773" t="str">
        <f t="shared" si="50"/>
        <v>NO</v>
      </c>
      <c r="N773">
        <f>IF(ISBLANK(C773),$V$7,C773)</f>
        <v>294000</v>
      </c>
      <c r="O773">
        <f>IF(ISBLANK(I773),$V$16,I773)</f>
        <v>24</v>
      </c>
      <c r="P773" t="str">
        <f>IF(ISBLANK(D773),$U$42,D773)</f>
        <v>ASALARIADO</v>
      </c>
      <c r="Q773" s="7" t="str">
        <f t="shared" si="51"/>
        <v>18-25</v>
      </c>
      <c r="R773" s="7" t="str">
        <f t="shared" si="52"/>
        <v>1</v>
      </c>
    </row>
    <row r="774" spans="1:18" x14ac:dyDescent="0.3">
      <c r="A774">
        <v>773</v>
      </c>
      <c r="B774" t="s">
        <v>8</v>
      </c>
      <c r="C774">
        <v>405063</v>
      </c>
      <c r="D774" t="s">
        <v>17</v>
      </c>
      <c r="E774" t="s">
        <v>15</v>
      </c>
      <c r="F774" t="s">
        <v>11</v>
      </c>
      <c r="G774" t="s">
        <v>12</v>
      </c>
      <c r="H774" t="s">
        <v>11</v>
      </c>
      <c r="I774">
        <v>72</v>
      </c>
      <c r="J774">
        <f>(C774-$V$7)/$V$8</f>
        <v>-0.31133884782524451</v>
      </c>
      <c r="K774" t="str">
        <f t="shared" si="49"/>
        <v>NO</v>
      </c>
      <c r="L774">
        <f>(I774-$V$16)/$V$17</f>
        <v>2.1238697190994165</v>
      </c>
      <c r="M774" t="str">
        <f t="shared" si="50"/>
        <v>ATIPICO</v>
      </c>
      <c r="N774">
        <f>IF(ISBLANK(C774),$V$7,C774)</f>
        <v>405063</v>
      </c>
      <c r="O774">
        <f>IF(ISBLANK(I774),$V$16,I774)</f>
        <v>72</v>
      </c>
      <c r="P774" t="str">
        <f>IF(ISBLANK(D774),$U$42,D774)</f>
        <v>TRABAJADOR INDEPENDIENTE</v>
      </c>
      <c r="Q774" s="7" t="str">
        <f t="shared" si="51"/>
        <v>56+</v>
      </c>
      <c r="R774" s="7" t="str">
        <f t="shared" si="52"/>
        <v>2</v>
      </c>
    </row>
    <row r="775" spans="1:18" x14ac:dyDescent="0.3">
      <c r="A775">
        <v>774</v>
      </c>
      <c r="B775" t="s">
        <v>8</v>
      </c>
      <c r="C775">
        <v>299647</v>
      </c>
      <c r="D775" t="s">
        <v>16</v>
      </c>
      <c r="E775" t="s">
        <v>15</v>
      </c>
      <c r="F775" t="s">
        <v>11</v>
      </c>
      <c r="G775" t="s">
        <v>12</v>
      </c>
      <c r="H775" t="s">
        <v>12</v>
      </c>
      <c r="I775">
        <v>59</v>
      </c>
      <c r="J775">
        <f>(C775-$V$7)/$V$8</f>
        <v>-0.44133420561056785</v>
      </c>
      <c r="K775" t="str">
        <f t="shared" si="49"/>
        <v>NO</v>
      </c>
      <c r="L775">
        <f>(I775-$V$16)/$V$17</f>
        <v>1.2063904280966287</v>
      </c>
      <c r="M775" t="str">
        <f t="shared" si="50"/>
        <v>NO</v>
      </c>
      <c r="N775">
        <f>IF(ISBLANK(C775),$V$7,C775)</f>
        <v>299647</v>
      </c>
      <c r="O775">
        <f>IF(ISBLANK(I775),$V$16,I775)</f>
        <v>59</v>
      </c>
      <c r="P775" t="str">
        <f>IF(ISBLANK(D775),$U$42,D775)</f>
        <v>ASEGURADO VOLUNTARIO</v>
      </c>
      <c r="Q775" s="7" t="str">
        <f t="shared" si="51"/>
        <v>56+</v>
      </c>
      <c r="R775" s="7" t="str">
        <f t="shared" si="52"/>
        <v>1</v>
      </c>
    </row>
    <row r="776" spans="1:18" x14ac:dyDescent="0.3">
      <c r="A776">
        <v>775</v>
      </c>
      <c r="B776" t="s">
        <v>8</v>
      </c>
      <c r="C776">
        <v>10000</v>
      </c>
      <c r="D776" t="s">
        <v>9</v>
      </c>
      <c r="E776" t="s">
        <v>15</v>
      </c>
      <c r="F776" t="s">
        <v>11</v>
      </c>
      <c r="G776" t="s">
        <v>11</v>
      </c>
      <c r="H776" t="s">
        <v>12</v>
      </c>
      <c r="I776">
        <v>51</v>
      </c>
      <c r="J776">
        <f>(C776-$V$7)/$V$8</f>
        <v>-0.7985168476805149</v>
      </c>
      <c r="K776" t="str">
        <f t="shared" si="49"/>
        <v>NO</v>
      </c>
      <c r="L776">
        <f>(I776-$V$16)/$V$17</f>
        <v>0.64178778747952869</v>
      </c>
      <c r="M776" t="str">
        <f t="shared" si="50"/>
        <v>NO</v>
      </c>
      <c r="N776">
        <f>IF(ISBLANK(C776),$V$7,C776)</f>
        <v>10000</v>
      </c>
      <c r="O776">
        <f>IF(ISBLANK(I776),$V$16,I776)</f>
        <v>51</v>
      </c>
      <c r="P776" t="str">
        <f>IF(ISBLANK(D776),$U$42,D776)</f>
        <v>ASALARIADO</v>
      </c>
      <c r="Q776" s="7" t="str">
        <f t="shared" si="51"/>
        <v>46-55</v>
      </c>
      <c r="R776" s="7" t="str">
        <f t="shared" si="52"/>
        <v>1</v>
      </c>
    </row>
    <row r="777" spans="1:18" x14ac:dyDescent="0.3">
      <c r="A777">
        <v>776</v>
      </c>
      <c r="B777" t="s">
        <v>8</v>
      </c>
      <c r="C777">
        <v>364976.92</v>
      </c>
      <c r="D777" t="s">
        <v>9</v>
      </c>
      <c r="E777" t="s">
        <v>15</v>
      </c>
      <c r="F777" t="s">
        <v>11</v>
      </c>
      <c r="G777" t="s">
        <v>12</v>
      </c>
      <c r="H777" t="s">
        <v>11</v>
      </c>
      <c r="I777">
        <v>51</v>
      </c>
      <c r="J777">
        <f>(C777-$V$7)/$V$8</f>
        <v>-0.36077161241326811</v>
      </c>
      <c r="K777" t="str">
        <f t="shared" si="49"/>
        <v>NO</v>
      </c>
      <c r="L777">
        <f>(I777-$V$16)/$V$17</f>
        <v>0.64178778747952869</v>
      </c>
      <c r="M777" t="str">
        <f t="shared" si="50"/>
        <v>NO</v>
      </c>
      <c r="N777">
        <f>IF(ISBLANK(C777),$V$7,C777)</f>
        <v>364976.92</v>
      </c>
      <c r="O777">
        <f>IF(ISBLANK(I777),$V$16,I777)</f>
        <v>51</v>
      </c>
      <c r="P777" t="str">
        <f>IF(ISBLANK(D777),$U$42,D777)</f>
        <v>ASALARIADO</v>
      </c>
      <c r="Q777" s="7" t="str">
        <f t="shared" si="51"/>
        <v>46-55</v>
      </c>
      <c r="R777" s="7" t="str">
        <f t="shared" si="52"/>
        <v>2</v>
      </c>
    </row>
    <row r="778" spans="1:18" x14ac:dyDescent="0.3">
      <c r="A778">
        <v>777</v>
      </c>
      <c r="B778" t="s">
        <v>14</v>
      </c>
      <c r="C778">
        <v>102524</v>
      </c>
      <c r="D778" t="s">
        <v>9</v>
      </c>
      <c r="E778" t="s">
        <v>15</v>
      </c>
      <c r="F778" t="s">
        <v>11</v>
      </c>
      <c r="G778" t="s">
        <v>12</v>
      </c>
      <c r="H778" t="s">
        <v>12</v>
      </c>
      <c r="I778">
        <v>47</v>
      </c>
      <c r="J778">
        <f>(C778-$V$7)/$V$8</f>
        <v>-0.68441945749563549</v>
      </c>
      <c r="K778" t="str">
        <f t="shared" si="49"/>
        <v>NO</v>
      </c>
      <c r="L778">
        <f>(I778-$V$16)/$V$17</f>
        <v>0.35948646717097865</v>
      </c>
      <c r="M778" t="str">
        <f t="shared" si="50"/>
        <v>NO</v>
      </c>
      <c r="N778">
        <f>IF(ISBLANK(C778),$V$7,C778)</f>
        <v>102524</v>
      </c>
      <c r="O778">
        <f>IF(ISBLANK(I778),$V$16,I778)</f>
        <v>47</v>
      </c>
      <c r="P778" t="str">
        <f>IF(ISBLANK(D778),$U$42,D778)</f>
        <v>ASALARIADO</v>
      </c>
      <c r="Q778" s="7" t="str">
        <f t="shared" si="51"/>
        <v>46-55</v>
      </c>
      <c r="R778" s="7" t="str">
        <f t="shared" si="52"/>
        <v>1</v>
      </c>
    </row>
    <row r="779" spans="1:18" x14ac:dyDescent="0.3">
      <c r="A779">
        <v>778</v>
      </c>
      <c r="B779" t="s">
        <v>8</v>
      </c>
      <c r="C779">
        <v>636512.32999999996</v>
      </c>
      <c r="D779" t="s">
        <v>9</v>
      </c>
      <c r="E779" t="s">
        <v>15</v>
      </c>
      <c r="F779" t="s">
        <v>11</v>
      </c>
      <c r="G779" t="s">
        <v>12</v>
      </c>
      <c r="H779" t="s">
        <v>12</v>
      </c>
      <c r="I779">
        <v>22</v>
      </c>
      <c r="J779">
        <f>(C779-$V$7)/$V$8</f>
        <v>-2.5923555435822067E-2</v>
      </c>
      <c r="K779" t="str">
        <f t="shared" si="49"/>
        <v>NO</v>
      </c>
      <c r="L779">
        <f>(I779-$V$16)/$V$17</f>
        <v>-1.4048967847574589</v>
      </c>
      <c r="M779" t="str">
        <f t="shared" si="50"/>
        <v>NO</v>
      </c>
      <c r="N779">
        <f>IF(ISBLANK(C779),$V$7,C779)</f>
        <v>636512.32999999996</v>
      </c>
      <c r="O779">
        <f>IF(ISBLANK(I779),$V$16,I779)</f>
        <v>22</v>
      </c>
      <c r="P779" t="str">
        <f>IF(ISBLANK(D779),$U$42,D779)</f>
        <v>ASALARIADO</v>
      </c>
      <c r="Q779" s="7" t="str">
        <f t="shared" si="51"/>
        <v>18-25</v>
      </c>
      <c r="R779" s="7" t="str">
        <f t="shared" si="52"/>
        <v>3</v>
      </c>
    </row>
    <row r="780" spans="1:18" x14ac:dyDescent="0.3">
      <c r="A780">
        <v>779</v>
      </c>
      <c r="B780" t="s">
        <v>8</v>
      </c>
      <c r="C780">
        <v>278030</v>
      </c>
      <c r="D780" t="s">
        <v>18</v>
      </c>
      <c r="E780" t="s">
        <v>15</v>
      </c>
      <c r="F780" t="s">
        <v>11</v>
      </c>
      <c r="G780" t="s">
        <v>12</v>
      </c>
      <c r="H780" t="s">
        <v>12</v>
      </c>
      <c r="I780">
        <v>55</v>
      </c>
      <c r="J780">
        <f>(C780-$V$7)/$V$8</f>
        <v>-0.46799154082766331</v>
      </c>
      <c r="K780" t="str">
        <f t="shared" si="49"/>
        <v>NO</v>
      </c>
      <c r="L780">
        <f>(I780-$V$16)/$V$17</f>
        <v>0.92408910778807873</v>
      </c>
      <c r="M780" t="str">
        <f t="shared" si="50"/>
        <v>NO</v>
      </c>
      <c r="N780">
        <f>IF(ISBLANK(C780),$V$7,C780)</f>
        <v>278030</v>
      </c>
      <c r="O780">
        <f>IF(ISBLANK(I780),$V$16,I780)</f>
        <v>55</v>
      </c>
      <c r="P780" t="str">
        <f>IF(ISBLANK(D780),$U$42,D780)</f>
        <v>CONVENIOS ESPECIALES DE TRABAJADORES INDEPENDIENTES</v>
      </c>
      <c r="Q780" s="7" t="str">
        <f t="shared" si="51"/>
        <v>46-55</v>
      </c>
      <c r="R780" s="7" t="str">
        <f t="shared" si="52"/>
        <v>1</v>
      </c>
    </row>
    <row r="781" spans="1:18" x14ac:dyDescent="0.3">
      <c r="A781">
        <v>780</v>
      </c>
      <c r="B781" t="s">
        <v>8</v>
      </c>
      <c r="C781">
        <v>453693.52</v>
      </c>
      <c r="D781" t="s">
        <v>9</v>
      </c>
      <c r="E781" t="s">
        <v>15</v>
      </c>
      <c r="F781" t="s">
        <v>11</v>
      </c>
      <c r="G781" t="s">
        <v>11</v>
      </c>
      <c r="H781" t="s">
        <v>12</v>
      </c>
      <c r="I781">
        <v>49</v>
      </c>
      <c r="J781">
        <f>(C781-$V$7)/$V$8</f>
        <v>-0.25136937595488024</v>
      </c>
      <c r="K781" t="str">
        <f t="shared" si="49"/>
        <v>NO</v>
      </c>
      <c r="L781">
        <f>(I781-$V$16)/$V$17</f>
        <v>0.50063712732525367</v>
      </c>
      <c r="M781" t="str">
        <f t="shared" si="50"/>
        <v>NO</v>
      </c>
      <c r="N781">
        <f>IF(ISBLANK(C781),$V$7,C781)</f>
        <v>453693.52</v>
      </c>
      <c r="O781">
        <f>IF(ISBLANK(I781),$V$16,I781)</f>
        <v>49</v>
      </c>
      <c r="P781" t="str">
        <f>IF(ISBLANK(D781),$U$42,D781)</f>
        <v>ASALARIADO</v>
      </c>
      <c r="Q781" s="7" t="str">
        <f t="shared" si="51"/>
        <v>46-55</v>
      </c>
      <c r="R781" s="7" t="str">
        <f t="shared" si="52"/>
        <v>3</v>
      </c>
    </row>
    <row r="782" spans="1:18" x14ac:dyDescent="0.3">
      <c r="A782">
        <v>781</v>
      </c>
      <c r="B782" t="s">
        <v>14</v>
      </c>
      <c r="C782">
        <v>1131487.6499999999</v>
      </c>
      <c r="D782" t="s">
        <v>13</v>
      </c>
      <c r="E782" t="s">
        <v>10</v>
      </c>
      <c r="F782" t="s">
        <v>11</v>
      </c>
      <c r="G782" t="s">
        <v>12</v>
      </c>
      <c r="H782" t="s">
        <v>12</v>
      </c>
      <c r="I782">
        <v>68</v>
      </c>
      <c r="J782">
        <f>(C782-$V$7)/$V$8</f>
        <v>0.5844628547704549</v>
      </c>
      <c r="K782" t="str">
        <f t="shared" si="49"/>
        <v>NO</v>
      </c>
      <c r="L782">
        <f>(I782-$V$16)/$V$17</f>
        <v>1.8415683987908662</v>
      </c>
      <c r="M782" t="str">
        <f t="shared" si="50"/>
        <v>NO</v>
      </c>
      <c r="N782">
        <f>IF(ISBLANK(C782),$V$7,C782)</f>
        <v>1131487.6499999999</v>
      </c>
      <c r="O782">
        <f>IF(ISBLANK(I782),$V$16,I782)</f>
        <v>68</v>
      </c>
      <c r="P782" t="str">
        <f>IF(ISBLANK(D782),$U$42,D782)</f>
        <v>PENSIONADOS EN SU PROPIO SISTEMA</v>
      </c>
      <c r="Q782" s="7" t="str">
        <f t="shared" si="51"/>
        <v>56+</v>
      </c>
      <c r="R782" s="7" t="str">
        <f t="shared" si="52"/>
        <v>4</v>
      </c>
    </row>
    <row r="783" spans="1:18" x14ac:dyDescent="0.3">
      <c r="A783">
        <v>782</v>
      </c>
      <c r="B783" t="s">
        <v>8</v>
      </c>
      <c r="C783">
        <v>297045</v>
      </c>
      <c r="D783" t="s">
        <v>16</v>
      </c>
      <c r="E783" t="s">
        <v>15</v>
      </c>
      <c r="F783" t="s">
        <v>11</v>
      </c>
      <c r="G783" t="s">
        <v>11</v>
      </c>
      <c r="H783" t="s">
        <v>12</v>
      </c>
      <c r="I783">
        <v>66</v>
      </c>
      <c r="J783">
        <f>(C783-$V$7)/$V$8</f>
        <v>-0.44454290183274864</v>
      </c>
      <c r="K783" t="str">
        <f t="shared" si="49"/>
        <v>NO</v>
      </c>
      <c r="L783">
        <f>(I783-$V$16)/$V$17</f>
        <v>1.7004177386365913</v>
      </c>
      <c r="M783" t="str">
        <f t="shared" si="50"/>
        <v>NO</v>
      </c>
      <c r="N783">
        <f>IF(ISBLANK(C783),$V$7,C783)</f>
        <v>297045</v>
      </c>
      <c r="O783">
        <f>IF(ISBLANK(I783),$V$16,I783)</f>
        <v>66</v>
      </c>
      <c r="P783" t="str">
        <f>IF(ISBLANK(D783),$U$42,D783)</f>
        <v>ASEGURADO VOLUNTARIO</v>
      </c>
      <c r="Q783" s="7" t="str">
        <f t="shared" si="51"/>
        <v>56+</v>
      </c>
      <c r="R783" s="7" t="str">
        <f t="shared" si="52"/>
        <v>1</v>
      </c>
    </row>
    <row r="784" spans="1:18" x14ac:dyDescent="0.3">
      <c r="A784">
        <v>783</v>
      </c>
      <c r="B784" t="s">
        <v>14</v>
      </c>
      <c r="C784">
        <v>629382</v>
      </c>
      <c r="D784" t="s">
        <v>9</v>
      </c>
      <c r="E784" t="s">
        <v>15</v>
      </c>
      <c r="F784" t="s">
        <v>11</v>
      </c>
      <c r="G784" t="s">
        <v>12</v>
      </c>
      <c r="H784" t="s">
        <v>12</v>
      </c>
      <c r="I784">
        <v>29</v>
      </c>
      <c r="J784">
        <f>(C784-$V$7)/$V$8</f>
        <v>-3.4716431275138855E-2</v>
      </c>
      <c r="K784" t="str">
        <f t="shared" si="49"/>
        <v>NO</v>
      </c>
      <c r="L784">
        <f>(I784-$V$16)/$V$17</f>
        <v>-0.91086947421749642</v>
      </c>
      <c r="M784" t="str">
        <f t="shared" si="50"/>
        <v>NO</v>
      </c>
      <c r="N784">
        <f>IF(ISBLANK(C784),$V$7,C784)</f>
        <v>629382</v>
      </c>
      <c r="O784">
        <f>IF(ISBLANK(I784),$V$16,I784)</f>
        <v>29</v>
      </c>
      <c r="P784" t="str">
        <f>IF(ISBLANK(D784),$U$42,D784)</f>
        <v>ASALARIADO</v>
      </c>
      <c r="Q784" s="7" t="str">
        <f t="shared" si="51"/>
        <v>26-35</v>
      </c>
      <c r="R784" s="7" t="str">
        <f t="shared" si="52"/>
        <v>3</v>
      </c>
    </row>
    <row r="785" spans="1:18" x14ac:dyDescent="0.3">
      <c r="A785">
        <v>784</v>
      </c>
      <c r="B785" t="s">
        <v>8</v>
      </c>
      <c r="C785">
        <v>338166</v>
      </c>
      <c r="D785" t="s">
        <v>17</v>
      </c>
      <c r="E785" t="s">
        <v>15</v>
      </c>
      <c r="F785" t="s">
        <v>11</v>
      </c>
      <c r="G785" t="s">
        <v>12</v>
      </c>
      <c r="H785" t="s">
        <v>12</v>
      </c>
      <c r="I785">
        <v>36</v>
      </c>
      <c r="J785">
        <f>(C785-$V$7)/$V$8</f>
        <v>-0.39383390976806892</v>
      </c>
      <c r="K785" t="str">
        <f t="shared" si="49"/>
        <v>NO</v>
      </c>
      <c r="L785">
        <f>(I785-$V$16)/$V$17</f>
        <v>-0.41684216367753391</v>
      </c>
      <c r="M785" t="str">
        <f t="shared" si="50"/>
        <v>NO</v>
      </c>
      <c r="N785">
        <f>IF(ISBLANK(C785),$V$7,C785)</f>
        <v>338166</v>
      </c>
      <c r="O785">
        <f>IF(ISBLANK(I785),$V$16,I785)</f>
        <v>36</v>
      </c>
      <c r="P785" t="str">
        <f>IF(ISBLANK(D785),$U$42,D785)</f>
        <v>TRABAJADOR INDEPENDIENTE</v>
      </c>
      <c r="Q785" s="7" t="str">
        <f t="shared" si="51"/>
        <v>36-45</v>
      </c>
      <c r="R785" s="7" t="str">
        <f t="shared" si="52"/>
        <v>2</v>
      </c>
    </row>
    <row r="786" spans="1:18" x14ac:dyDescent="0.3">
      <c r="A786">
        <v>785</v>
      </c>
      <c r="B786" t="s">
        <v>8</v>
      </c>
      <c r="C786">
        <v>350000</v>
      </c>
      <c r="D786" t="s">
        <v>9</v>
      </c>
      <c r="E786" t="s">
        <v>15</v>
      </c>
      <c r="F786" t="s">
        <v>11</v>
      </c>
      <c r="G786" t="s">
        <v>11</v>
      </c>
      <c r="H786" t="s">
        <v>12</v>
      </c>
      <c r="I786">
        <v>38</v>
      </c>
      <c r="J786">
        <f>(C786-$V$7)/$V$8</f>
        <v>-0.37924063110039496</v>
      </c>
      <c r="K786" t="str">
        <f t="shared" si="49"/>
        <v>NO</v>
      </c>
      <c r="L786">
        <f>(I786-$V$16)/$V$17</f>
        <v>-0.27569150352325889</v>
      </c>
      <c r="M786" t="str">
        <f t="shared" si="50"/>
        <v>NO</v>
      </c>
      <c r="N786">
        <f>IF(ISBLANK(C786),$V$7,C786)</f>
        <v>350000</v>
      </c>
      <c r="O786">
        <f>IF(ISBLANK(I786),$V$16,I786)</f>
        <v>38</v>
      </c>
      <c r="P786" t="str">
        <f>IF(ISBLANK(D786),$U$42,D786)</f>
        <v>ASALARIADO</v>
      </c>
      <c r="Q786" s="7" t="str">
        <f t="shared" si="51"/>
        <v>36-45</v>
      </c>
      <c r="R786" s="7" t="str">
        <f t="shared" si="52"/>
        <v>2</v>
      </c>
    </row>
    <row r="787" spans="1:18" x14ac:dyDescent="0.3">
      <c r="A787">
        <v>786</v>
      </c>
      <c r="B787" t="s">
        <v>8</v>
      </c>
      <c r="C787">
        <v>85000</v>
      </c>
      <c r="D787" t="s">
        <v>9</v>
      </c>
      <c r="E787" t="s">
        <v>15</v>
      </c>
      <c r="F787" t="s">
        <v>11</v>
      </c>
      <c r="G787" t="s">
        <v>11</v>
      </c>
      <c r="H787" t="s">
        <v>11</v>
      </c>
      <c r="I787">
        <v>38</v>
      </c>
      <c r="J787">
        <f>(C787-$V$7)/$V$8</f>
        <v>-0.70602944696431202</v>
      </c>
      <c r="K787" t="str">
        <f t="shared" si="49"/>
        <v>NO</v>
      </c>
      <c r="L787">
        <f>(I787-$V$16)/$V$17</f>
        <v>-0.27569150352325889</v>
      </c>
      <c r="M787" t="str">
        <f t="shared" si="50"/>
        <v>NO</v>
      </c>
      <c r="N787">
        <f>IF(ISBLANK(C787),$V$7,C787)</f>
        <v>85000</v>
      </c>
      <c r="O787">
        <f>IF(ISBLANK(I787),$V$16,I787)</f>
        <v>38</v>
      </c>
      <c r="P787" t="str">
        <f>IF(ISBLANK(D787),$U$42,D787)</f>
        <v>ASALARIADO</v>
      </c>
      <c r="Q787" s="7" t="str">
        <f t="shared" si="51"/>
        <v>36-45</v>
      </c>
      <c r="R787" s="7" t="str">
        <f t="shared" si="52"/>
        <v>1</v>
      </c>
    </row>
    <row r="788" spans="1:18" x14ac:dyDescent="0.3">
      <c r="A788">
        <v>787</v>
      </c>
      <c r="B788" t="s">
        <v>14</v>
      </c>
      <c r="C788">
        <v>675918.4</v>
      </c>
      <c r="D788" t="s">
        <v>9</v>
      </c>
      <c r="E788" t="s">
        <v>15</v>
      </c>
      <c r="F788" t="s">
        <v>11</v>
      </c>
      <c r="G788" t="s">
        <v>12</v>
      </c>
      <c r="H788" t="s">
        <v>12</v>
      </c>
      <c r="I788">
        <v>32</v>
      </c>
      <c r="J788">
        <f>(C788-$V$7)/$V$8</f>
        <v>2.2670644387387921E-2</v>
      </c>
      <c r="K788" t="str">
        <f t="shared" si="49"/>
        <v>NO</v>
      </c>
      <c r="L788">
        <f>(I788-$V$16)/$V$17</f>
        <v>-0.69914348398608395</v>
      </c>
      <c r="M788" t="str">
        <f t="shared" si="50"/>
        <v>NO</v>
      </c>
      <c r="N788">
        <f>IF(ISBLANK(C788),$V$7,C788)</f>
        <v>675918.4</v>
      </c>
      <c r="O788">
        <f>IF(ISBLANK(I788),$V$16,I788)</f>
        <v>32</v>
      </c>
      <c r="P788" t="str">
        <f>IF(ISBLANK(D788),$U$42,D788)</f>
        <v>ASALARIADO</v>
      </c>
      <c r="Q788" s="7" t="str">
        <f t="shared" si="51"/>
        <v>26-35</v>
      </c>
      <c r="R788" s="7" t="str">
        <f t="shared" si="52"/>
        <v>3</v>
      </c>
    </row>
    <row r="789" spans="1:18" x14ac:dyDescent="0.3">
      <c r="A789">
        <v>788</v>
      </c>
      <c r="B789" t="s">
        <v>14</v>
      </c>
      <c r="C789">
        <v>250000</v>
      </c>
      <c r="D789" t="s">
        <v>9</v>
      </c>
      <c r="E789" t="s">
        <v>15</v>
      </c>
      <c r="F789" t="s">
        <v>11</v>
      </c>
      <c r="G789" t="s">
        <v>12</v>
      </c>
      <c r="H789" t="s">
        <v>12</v>
      </c>
      <c r="I789">
        <v>37</v>
      </c>
      <c r="J789">
        <f>(C789-$V$7)/$V$8</f>
        <v>-0.50255716538866557</v>
      </c>
      <c r="K789" t="str">
        <f t="shared" si="49"/>
        <v>NO</v>
      </c>
      <c r="L789">
        <f>(I789-$V$16)/$V$17</f>
        <v>-0.3462668336003964</v>
      </c>
      <c r="M789" t="str">
        <f t="shared" si="50"/>
        <v>NO</v>
      </c>
      <c r="N789">
        <f>IF(ISBLANK(C789),$V$7,C789)</f>
        <v>250000</v>
      </c>
      <c r="O789">
        <f>IF(ISBLANK(I789),$V$16,I789)</f>
        <v>37</v>
      </c>
      <c r="P789" t="str">
        <f>IF(ISBLANK(D789),$U$42,D789)</f>
        <v>ASALARIADO</v>
      </c>
      <c r="Q789" s="7" t="str">
        <f t="shared" si="51"/>
        <v>36-45</v>
      </c>
      <c r="R789" s="7" t="str">
        <f t="shared" si="52"/>
        <v>1</v>
      </c>
    </row>
    <row r="790" spans="1:18" x14ac:dyDescent="0.3">
      <c r="A790">
        <v>789</v>
      </c>
      <c r="B790" t="s">
        <v>8</v>
      </c>
      <c r="C790">
        <v>1187649.48</v>
      </c>
      <c r="D790" t="s">
        <v>9</v>
      </c>
      <c r="E790" t="s">
        <v>10</v>
      </c>
      <c r="F790" t="s">
        <v>11</v>
      </c>
      <c r="G790" t="s">
        <v>12</v>
      </c>
      <c r="H790" t="s">
        <v>12</v>
      </c>
      <c r="I790">
        <v>51</v>
      </c>
      <c r="J790">
        <f>(C790-$V$7)/$V$8</f>
        <v>0.65371967711932522</v>
      </c>
      <c r="K790" t="str">
        <f t="shared" si="49"/>
        <v>NO</v>
      </c>
      <c r="L790">
        <f>(I790-$V$16)/$V$17</f>
        <v>0.64178778747952869</v>
      </c>
      <c r="M790" t="str">
        <f t="shared" si="50"/>
        <v>NO</v>
      </c>
      <c r="N790">
        <f>IF(ISBLANK(C790),$V$7,C790)</f>
        <v>1187649.48</v>
      </c>
      <c r="O790">
        <f>IF(ISBLANK(I790),$V$16,I790)</f>
        <v>51</v>
      </c>
      <c r="P790" t="str">
        <f>IF(ISBLANK(D790),$U$42,D790)</f>
        <v>ASALARIADO</v>
      </c>
      <c r="Q790" s="7" t="str">
        <f t="shared" si="51"/>
        <v>46-55</v>
      </c>
      <c r="R790" s="7" t="str">
        <f t="shared" si="52"/>
        <v>4</v>
      </c>
    </row>
    <row r="791" spans="1:18" x14ac:dyDescent="0.3">
      <c r="A791">
        <v>790</v>
      </c>
      <c r="B791" t="s">
        <v>8</v>
      </c>
      <c r="C791">
        <v>337254.54</v>
      </c>
      <c r="D791" t="s">
        <v>9</v>
      </c>
      <c r="E791" t="s">
        <v>15</v>
      </c>
      <c r="F791" t="s">
        <v>11</v>
      </c>
      <c r="G791" t="s">
        <v>12</v>
      </c>
      <c r="H791" t="s">
        <v>12</v>
      </c>
      <c r="I791">
        <v>38</v>
      </c>
      <c r="J791">
        <f>(C791-$V$7)/$V$8</f>
        <v>-0.39495789065149278</v>
      </c>
      <c r="K791" t="str">
        <f t="shared" si="49"/>
        <v>NO</v>
      </c>
      <c r="L791">
        <f>(I791-$V$16)/$V$17</f>
        <v>-0.27569150352325889</v>
      </c>
      <c r="M791" t="str">
        <f t="shared" si="50"/>
        <v>NO</v>
      </c>
      <c r="N791">
        <f>IF(ISBLANK(C791),$V$7,C791)</f>
        <v>337254.54</v>
      </c>
      <c r="O791">
        <f>IF(ISBLANK(I791),$V$16,I791)</f>
        <v>38</v>
      </c>
      <c r="P791" t="str">
        <f>IF(ISBLANK(D791),$U$42,D791)</f>
        <v>ASALARIADO</v>
      </c>
      <c r="Q791" s="7" t="str">
        <f t="shared" si="51"/>
        <v>36-45</v>
      </c>
      <c r="R791" s="7" t="str">
        <f t="shared" si="52"/>
        <v>2</v>
      </c>
    </row>
    <row r="792" spans="1:18" x14ac:dyDescent="0.3">
      <c r="A792">
        <v>791</v>
      </c>
      <c r="B792" t="s">
        <v>14</v>
      </c>
      <c r="C792">
        <v>297046</v>
      </c>
      <c r="D792" t="s">
        <v>16</v>
      </c>
      <c r="E792" t="s">
        <v>15</v>
      </c>
      <c r="F792" t="s">
        <v>11</v>
      </c>
      <c r="G792" t="s">
        <v>12</v>
      </c>
      <c r="H792" t="s">
        <v>12</v>
      </c>
      <c r="I792">
        <v>52</v>
      </c>
      <c r="J792">
        <f>(C792-$V$7)/$V$8</f>
        <v>-0.44454166866740574</v>
      </c>
      <c r="K792" t="str">
        <f t="shared" si="49"/>
        <v>NO</v>
      </c>
      <c r="L792">
        <f>(I792-$V$16)/$V$17</f>
        <v>0.71236311755666615</v>
      </c>
      <c r="M792" t="str">
        <f t="shared" si="50"/>
        <v>NO</v>
      </c>
      <c r="N792">
        <f>IF(ISBLANK(C792),$V$7,C792)</f>
        <v>297046</v>
      </c>
      <c r="O792">
        <f>IF(ISBLANK(I792),$V$16,I792)</f>
        <v>52</v>
      </c>
      <c r="P792" t="str">
        <f>IF(ISBLANK(D792),$U$42,D792)</f>
        <v>ASEGURADO VOLUNTARIO</v>
      </c>
      <c r="Q792" s="7" t="str">
        <f t="shared" si="51"/>
        <v>46-55</v>
      </c>
      <c r="R792" s="7" t="str">
        <f t="shared" si="52"/>
        <v>1</v>
      </c>
    </row>
    <row r="793" spans="1:18" x14ac:dyDescent="0.3">
      <c r="A793">
        <v>792</v>
      </c>
      <c r="B793" t="s">
        <v>14</v>
      </c>
      <c r="C793">
        <v>297102</v>
      </c>
      <c r="D793" t="s">
        <v>16</v>
      </c>
      <c r="E793" t="s">
        <v>15</v>
      </c>
      <c r="F793" t="s">
        <v>11</v>
      </c>
      <c r="G793" t="s">
        <v>12</v>
      </c>
      <c r="H793" t="s">
        <v>12</v>
      </c>
      <c r="I793">
        <v>53</v>
      </c>
      <c r="J793">
        <f>(C793-$V$7)/$V$8</f>
        <v>-0.44447261140820432</v>
      </c>
      <c r="K793" t="str">
        <f t="shared" si="49"/>
        <v>NO</v>
      </c>
      <c r="L793">
        <f>(I793-$V$16)/$V$17</f>
        <v>0.78293844763380371</v>
      </c>
      <c r="M793" t="str">
        <f t="shared" si="50"/>
        <v>NO</v>
      </c>
      <c r="N793">
        <f>IF(ISBLANK(C793),$V$7,C793)</f>
        <v>297102</v>
      </c>
      <c r="O793">
        <f>IF(ISBLANK(I793),$V$16,I793)</f>
        <v>53</v>
      </c>
      <c r="P793" t="str">
        <f>IF(ISBLANK(D793),$U$42,D793)</f>
        <v>ASEGURADO VOLUNTARIO</v>
      </c>
      <c r="Q793" s="7" t="str">
        <f t="shared" si="51"/>
        <v>46-55</v>
      </c>
      <c r="R793" s="7" t="str">
        <f t="shared" si="52"/>
        <v>1</v>
      </c>
    </row>
    <row r="794" spans="1:18" x14ac:dyDescent="0.3">
      <c r="A794">
        <v>793</v>
      </c>
      <c r="B794" t="s">
        <v>8</v>
      </c>
      <c r="C794">
        <v>1998877</v>
      </c>
      <c r="D794" t="s">
        <v>9</v>
      </c>
      <c r="E794" t="s">
        <v>10</v>
      </c>
      <c r="F794" t="s">
        <v>11</v>
      </c>
      <c r="G794" t="s">
        <v>12</v>
      </c>
      <c r="H794" t="s">
        <v>11</v>
      </c>
      <c r="I794">
        <v>50</v>
      </c>
      <c r="J794">
        <f>(C794-$V$7)/$V$8</f>
        <v>1.6540973399760124</v>
      </c>
      <c r="K794" t="str">
        <f t="shared" si="49"/>
        <v>NO</v>
      </c>
      <c r="L794">
        <f>(I794-$V$16)/$V$17</f>
        <v>0.57121245740239113</v>
      </c>
      <c r="M794" t="str">
        <f t="shared" si="50"/>
        <v>NO</v>
      </c>
      <c r="N794">
        <f>IF(ISBLANK(C794),$V$7,C794)</f>
        <v>1998877</v>
      </c>
      <c r="O794">
        <f>IF(ISBLANK(I794),$V$16,I794)</f>
        <v>50</v>
      </c>
      <c r="P794" t="str">
        <f>IF(ISBLANK(D794),$U$42,D794)</f>
        <v>ASALARIADO</v>
      </c>
      <c r="Q794" s="7" t="str">
        <f t="shared" si="51"/>
        <v>46-55</v>
      </c>
      <c r="R794" s="7" t="str">
        <f t="shared" si="52"/>
        <v>4</v>
      </c>
    </row>
    <row r="795" spans="1:18" x14ac:dyDescent="0.3">
      <c r="A795">
        <v>794</v>
      </c>
      <c r="B795" t="s">
        <v>8</v>
      </c>
      <c r="C795">
        <v>208000</v>
      </c>
      <c r="D795" t="s">
        <v>9</v>
      </c>
      <c r="E795" t="s">
        <v>15</v>
      </c>
      <c r="F795" t="s">
        <v>11</v>
      </c>
      <c r="G795" t="s">
        <v>12</v>
      </c>
      <c r="H795" t="s">
        <v>12</v>
      </c>
      <c r="I795">
        <v>29</v>
      </c>
      <c r="J795">
        <f>(C795-$V$7)/$V$8</f>
        <v>-0.5543501097897392</v>
      </c>
      <c r="K795" t="str">
        <f t="shared" si="49"/>
        <v>NO</v>
      </c>
      <c r="L795">
        <f>(I795-$V$16)/$V$17</f>
        <v>-0.91086947421749642</v>
      </c>
      <c r="M795" t="str">
        <f t="shared" si="50"/>
        <v>NO</v>
      </c>
      <c r="N795">
        <f>IF(ISBLANK(C795),$V$7,C795)</f>
        <v>208000</v>
      </c>
      <c r="O795">
        <f>IF(ISBLANK(I795),$V$16,I795)</f>
        <v>29</v>
      </c>
      <c r="P795" t="str">
        <f>IF(ISBLANK(D795),$U$42,D795)</f>
        <v>ASALARIADO</v>
      </c>
      <c r="Q795" s="7" t="str">
        <f t="shared" si="51"/>
        <v>26-35</v>
      </c>
      <c r="R795" s="7" t="str">
        <f t="shared" si="52"/>
        <v>1</v>
      </c>
    </row>
    <row r="796" spans="1:18" x14ac:dyDescent="0.3">
      <c r="A796">
        <v>795</v>
      </c>
      <c r="B796" t="s">
        <v>14</v>
      </c>
      <c r="C796">
        <v>479051.66</v>
      </c>
      <c r="D796" t="s">
        <v>9</v>
      </c>
      <c r="E796" t="s">
        <v>15</v>
      </c>
      <c r="F796" t="s">
        <v>11</v>
      </c>
      <c r="G796" t="s">
        <v>12</v>
      </c>
      <c r="H796" t="s">
        <v>12</v>
      </c>
      <c r="I796">
        <v>47</v>
      </c>
      <c r="J796">
        <f>(C796-$V$7)/$V$8</f>
        <v>-0.22009859654691263</v>
      </c>
      <c r="K796" t="str">
        <f t="shared" si="49"/>
        <v>NO</v>
      </c>
      <c r="L796">
        <f>(I796-$V$16)/$V$17</f>
        <v>0.35948646717097865</v>
      </c>
      <c r="M796" t="str">
        <f t="shared" si="50"/>
        <v>NO</v>
      </c>
      <c r="N796">
        <f>IF(ISBLANK(C796),$V$7,C796)</f>
        <v>479051.66</v>
      </c>
      <c r="O796">
        <f>IF(ISBLANK(I796),$V$16,I796)</f>
        <v>47</v>
      </c>
      <c r="P796" t="str">
        <f>IF(ISBLANK(D796),$U$42,D796)</f>
        <v>ASALARIADO</v>
      </c>
      <c r="Q796" s="7" t="str">
        <f t="shared" si="51"/>
        <v>46-55</v>
      </c>
      <c r="R796" s="7" t="str">
        <f t="shared" si="52"/>
        <v>3</v>
      </c>
    </row>
    <row r="797" spans="1:18" x14ac:dyDescent="0.3">
      <c r="A797">
        <v>796</v>
      </c>
      <c r="B797" t="s">
        <v>8</v>
      </c>
      <c r="C797">
        <v>1146094.07</v>
      </c>
      <c r="D797" t="s">
        <v>9</v>
      </c>
      <c r="E797" t="s">
        <v>10</v>
      </c>
      <c r="F797" t="s">
        <v>11</v>
      </c>
      <c r="G797" t="s">
        <v>12</v>
      </c>
      <c r="H797" t="s">
        <v>12</v>
      </c>
      <c r="I797">
        <v>48</v>
      </c>
      <c r="J797">
        <f>(C797-$V$7)/$V$8</f>
        <v>0.60247498569804392</v>
      </c>
      <c r="K797" t="str">
        <f t="shared" si="49"/>
        <v>NO</v>
      </c>
      <c r="L797">
        <f>(I797-$V$16)/$V$17</f>
        <v>0.43006179724811616</v>
      </c>
      <c r="M797" t="str">
        <f t="shared" si="50"/>
        <v>NO</v>
      </c>
      <c r="N797">
        <f>IF(ISBLANK(C797),$V$7,C797)</f>
        <v>1146094.07</v>
      </c>
      <c r="O797">
        <f>IF(ISBLANK(I797),$V$16,I797)</f>
        <v>48</v>
      </c>
      <c r="P797" t="str">
        <f>IF(ISBLANK(D797),$U$42,D797)</f>
        <v>ASALARIADO</v>
      </c>
      <c r="Q797" s="7" t="str">
        <f t="shared" si="51"/>
        <v>46-55</v>
      </c>
      <c r="R797" s="7" t="str">
        <f t="shared" si="52"/>
        <v>4</v>
      </c>
    </row>
    <row r="798" spans="1:18" x14ac:dyDescent="0.3">
      <c r="A798">
        <v>797</v>
      </c>
      <c r="B798" t="s">
        <v>14</v>
      </c>
      <c r="C798">
        <v>720000</v>
      </c>
      <c r="D798" t="s">
        <v>9</v>
      </c>
      <c r="E798" t="s">
        <v>15</v>
      </c>
      <c r="F798" t="s">
        <v>11</v>
      </c>
      <c r="G798" t="s">
        <v>11</v>
      </c>
      <c r="H798" t="s">
        <v>12</v>
      </c>
      <c r="I798">
        <v>34</v>
      </c>
      <c r="J798">
        <f>(C798-$V$7)/$V$8</f>
        <v>7.7030545766206174E-2</v>
      </c>
      <c r="K798" t="str">
        <f t="shared" si="49"/>
        <v>NO</v>
      </c>
      <c r="L798">
        <f>(I798-$V$16)/$V$17</f>
        <v>-0.55799282383180893</v>
      </c>
      <c r="M798" t="str">
        <f t="shared" si="50"/>
        <v>NO</v>
      </c>
      <c r="N798">
        <f>IF(ISBLANK(C798),$V$7,C798)</f>
        <v>720000</v>
      </c>
      <c r="O798">
        <f>IF(ISBLANK(I798),$V$16,I798)</f>
        <v>34</v>
      </c>
      <c r="P798" t="str">
        <f>IF(ISBLANK(D798),$U$42,D798)</f>
        <v>ASALARIADO</v>
      </c>
      <c r="Q798" s="7" t="str">
        <f t="shared" si="51"/>
        <v>26-35</v>
      </c>
      <c r="R798" s="7" t="str">
        <f t="shared" si="52"/>
        <v>4</v>
      </c>
    </row>
    <row r="799" spans="1:18" x14ac:dyDescent="0.3">
      <c r="A799">
        <v>798</v>
      </c>
      <c r="B799" t="s">
        <v>14</v>
      </c>
      <c r="C799">
        <v>451549.84</v>
      </c>
      <c r="D799" t="s">
        <v>9</v>
      </c>
      <c r="E799" t="s">
        <v>15</v>
      </c>
      <c r="F799" t="s">
        <v>11</v>
      </c>
      <c r="G799" t="s">
        <v>12</v>
      </c>
      <c r="H799" t="s">
        <v>12</v>
      </c>
      <c r="I799">
        <v>44</v>
      </c>
      <c r="J799">
        <f>(C799-$V$7)/$V$8</f>
        <v>-0.25401288783711101</v>
      </c>
      <c r="K799" t="str">
        <f t="shared" si="49"/>
        <v>NO</v>
      </c>
      <c r="L799">
        <f>(I799-$V$16)/$V$17</f>
        <v>0.14776047693956615</v>
      </c>
      <c r="M799" t="str">
        <f t="shared" si="50"/>
        <v>NO</v>
      </c>
      <c r="N799">
        <f>IF(ISBLANK(C799),$V$7,C799)</f>
        <v>451549.84</v>
      </c>
      <c r="O799">
        <f>IF(ISBLANK(I799),$V$16,I799)</f>
        <v>44</v>
      </c>
      <c r="P799" t="str">
        <f>IF(ISBLANK(D799),$U$42,D799)</f>
        <v>ASALARIADO</v>
      </c>
      <c r="Q799" s="7" t="str">
        <f t="shared" si="51"/>
        <v>36-45</v>
      </c>
      <c r="R799" s="7" t="str">
        <f t="shared" si="52"/>
        <v>3</v>
      </c>
    </row>
    <row r="800" spans="1:18" x14ac:dyDescent="0.3">
      <c r="A800">
        <v>799</v>
      </c>
      <c r="B800" t="s">
        <v>14</v>
      </c>
      <c r="C800">
        <v>382136</v>
      </c>
      <c r="D800" t="s">
        <v>17</v>
      </c>
      <c r="E800" t="s">
        <v>15</v>
      </c>
      <c r="F800" t="s">
        <v>11</v>
      </c>
      <c r="G800" t="s">
        <v>12</v>
      </c>
      <c r="H800" t="s">
        <v>11</v>
      </c>
      <c r="I800">
        <v>35</v>
      </c>
      <c r="J800">
        <f>(C800-$V$7)/$V$8</f>
        <v>-0.33961162964151631</v>
      </c>
      <c r="K800" t="str">
        <f t="shared" si="49"/>
        <v>NO</v>
      </c>
      <c r="L800">
        <f>(I800-$V$16)/$V$17</f>
        <v>-0.48741749375467142</v>
      </c>
      <c r="M800" t="str">
        <f t="shared" si="50"/>
        <v>NO</v>
      </c>
      <c r="N800">
        <f>IF(ISBLANK(C800),$V$7,C800)</f>
        <v>382136</v>
      </c>
      <c r="O800">
        <f>IF(ISBLANK(I800),$V$16,I800)</f>
        <v>35</v>
      </c>
      <c r="P800" t="str">
        <f>IF(ISBLANK(D800),$U$42,D800)</f>
        <v>TRABAJADOR INDEPENDIENTE</v>
      </c>
      <c r="Q800" s="7" t="str">
        <f t="shared" si="51"/>
        <v>26-35</v>
      </c>
      <c r="R800" s="7" t="str">
        <f t="shared" si="52"/>
        <v>2</v>
      </c>
    </row>
    <row r="801" spans="1:18" x14ac:dyDescent="0.3">
      <c r="A801">
        <v>800</v>
      </c>
      <c r="B801" t="s">
        <v>8</v>
      </c>
      <c r="C801">
        <v>200000</v>
      </c>
      <c r="D801" t="s">
        <v>9</v>
      </c>
      <c r="E801" t="s">
        <v>15</v>
      </c>
      <c r="F801" t="s">
        <v>11</v>
      </c>
      <c r="G801" t="s">
        <v>12</v>
      </c>
      <c r="H801" t="s">
        <v>12</v>
      </c>
      <c r="I801">
        <v>38</v>
      </c>
      <c r="J801">
        <f>(C801-$V$7)/$V$8</f>
        <v>-0.56421543253280082</v>
      </c>
      <c r="K801" t="str">
        <f t="shared" si="49"/>
        <v>NO</v>
      </c>
      <c r="L801">
        <f>(I801-$V$16)/$V$17</f>
        <v>-0.27569150352325889</v>
      </c>
      <c r="M801" t="str">
        <f t="shared" si="50"/>
        <v>NO</v>
      </c>
      <c r="N801">
        <f>IF(ISBLANK(C801),$V$7,C801)</f>
        <v>200000</v>
      </c>
      <c r="O801">
        <f>IF(ISBLANK(I801),$V$16,I801)</f>
        <v>38</v>
      </c>
      <c r="P801" t="str">
        <f>IF(ISBLANK(D801),$U$42,D801)</f>
        <v>ASALARIADO</v>
      </c>
      <c r="Q801" s="7" t="str">
        <f t="shared" si="51"/>
        <v>36-45</v>
      </c>
      <c r="R801" s="7" t="str">
        <f t="shared" si="52"/>
        <v>1</v>
      </c>
    </row>
    <row r="802" spans="1:18" x14ac:dyDescent="0.3">
      <c r="A802">
        <v>801</v>
      </c>
      <c r="B802" t="s">
        <v>8</v>
      </c>
      <c r="C802">
        <v>1017758</v>
      </c>
      <c r="D802" t="s">
        <v>17</v>
      </c>
      <c r="E802" t="s">
        <v>15</v>
      </c>
      <c r="F802" t="s">
        <v>11</v>
      </c>
      <c r="G802" t="s">
        <v>12</v>
      </c>
      <c r="H802" t="s">
        <v>12</v>
      </c>
      <c r="I802">
        <v>61</v>
      </c>
      <c r="J802">
        <f>(C802-$V$7)/$V$8</f>
        <v>0.44421539193227488</v>
      </c>
      <c r="K802" t="str">
        <f t="shared" si="49"/>
        <v>NO</v>
      </c>
      <c r="L802">
        <f>(I802-$V$16)/$V$17</f>
        <v>1.3475410882509038</v>
      </c>
      <c r="M802" t="str">
        <f t="shared" si="50"/>
        <v>NO</v>
      </c>
      <c r="N802">
        <f>IF(ISBLANK(C802),$V$7,C802)</f>
        <v>1017758</v>
      </c>
      <c r="O802">
        <f>IF(ISBLANK(I802),$V$16,I802)</f>
        <v>61</v>
      </c>
      <c r="P802" t="str">
        <f>IF(ISBLANK(D802),$U$42,D802)</f>
        <v>TRABAJADOR INDEPENDIENTE</v>
      </c>
      <c r="Q802" s="7" t="str">
        <f t="shared" si="51"/>
        <v>56+</v>
      </c>
      <c r="R802" s="7" t="str">
        <f t="shared" si="52"/>
        <v>4</v>
      </c>
    </row>
    <row r="803" spans="1:18" x14ac:dyDescent="0.3">
      <c r="A803">
        <v>802</v>
      </c>
      <c r="B803" t="s">
        <v>14</v>
      </c>
      <c r="C803">
        <v>769515.15</v>
      </c>
      <c r="D803" t="s">
        <v>9</v>
      </c>
      <c r="E803" t="s">
        <v>10</v>
      </c>
      <c r="F803" t="s">
        <v>11</v>
      </c>
      <c r="G803" t="s">
        <v>12</v>
      </c>
      <c r="H803" t="s">
        <v>12</v>
      </c>
      <c r="I803">
        <v>42</v>
      </c>
      <c r="J803">
        <f>(C803-$V$7)/$V$8</f>
        <v>0.13809091269384483</v>
      </c>
      <c r="K803" t="str">
        <f t="shared" si="49"/>
        <v>NO</v>
      </c>
      <c r="L803">
        <f>(I803-$V$16)/$V$17</f>
        <v>6.6098167852911317E-3</v>
      </c>
      <c r="M803" t="str">
        <f t="shared" si="50"/>
        <v>NO</v>
      </c>
      <c r="N803">
        <f>IF(ISBLANK(C803),$V$7,C803)</f>
        <v>769515.15</v>
      </c>
      <c r="O803">
        <f>IF(ISBLANK(I803),$V$16,I803)</f>
        <v>42</v>
      </c>
      <c r="P803" t="str">
        <f>IF(ISBLANK(D803),$U$42,D803)</f>
        <v>ASALARIADO</v>
      </c>
      <c r="Q803" s="7" t="str">
        <f t="shared" si="51"/>
        <v>36-45</v>
      </c>
      <c r="R803" s="7" t="str">
        <f t="shared" si="52"/>
        <v>4</v>
      </c>
    </row>
    <row r="804" spans="1:18" x14ac:dyDescent="0.3">
      <c r="A804">
        <v>803</v>
      </c>
      <c r="B804" t="s">
        <v>14</v>
      </c>
      <c r="C804">
        <v>938855</v>
      </c>
      <c r="D804" t="s">
        <v>13</v>
      </c>
      <c r="E804" t="s">
        <v>10</v>
      </c>
      <c r="F804" t="s">
        <v>11</v>
      </c>
      <c r="G804" t="s">
        <v>12</v>
      </c>
      <c r="H804" t="s">
        <v>12</v>
      </c>
      <c r="I804">
        <v>73</v>
      </c>
      <c r="J804">
        <f>(C804-$V$7)/$V$8</f>
        <v>0.34691494688280072</v>
      </c>
      <c r="K804" t="str">
        <f t="shared" si="49"/>
        <v>NO</v>
      </c>
      <c r="L804">
        <f>(I804-$V$16)/$V$17</f>
        <v>2.1944450491765539</v>
      </c>
      <c r="M804" t="str">
        <f t="shared" si="50"/>
        <v>ATIPICO</v>
      </c>
      <c r="N804">
        <f>IF(ISBLANK(C804),$V$7,C804)</f>
        <v>938855</v>
      </c>
      <c r="O804">
        <f>IF(ISBLANK(I804),$V$16,I804)</f>
        <v>73</v>
      </c>
      <c r="P804" t="str">
        <f>IF(ISBLANK(D804),$U$42,D804)</f>
        <v>PENSIONADOS EN SU PROPIO SISTEMA</v>
      </c>
      <c r="Q804" s="7" t="str">
        <f t="shared" si="51"/>
        <v>56+</v>
      </c>
      <c r="R804" s="7" t="str">
        <f t="shared" si="52"/>
        <v>4</v>
      </c>
    </row>
    <row r="805" spans="1:18" x14ac:dyDescent="0.3">
      <c r="A805">
        <v>804</v>
      </c>
      <c r="B805" t="s">
        <v>8</v>
      </c>
      <c r="C805">
        <v>75000</v>
      </c>
      <c r="D805" t="s">
        <v>9</v>
      </c>
      <c r="E805" t="s">
        <v>15</v>
      </c>
      <c r="F805" t="s">
        <v>11</v>
      </c>
      <c r="G805" t="s">
        <v>12</v>
      </c>
      <c r="H805" t="s">
        <v>12</v>
      </c>
      <c r="I805">
        <v>26</v>
      </c>
      <c r="J805">
        <f>(C805-$V$7)/$V$8</f>
        <v>-0.71836110039313905</v>
      </c>
      <c r="K805" t="str">
        <f t="shared" si="49"/>
        <v>NO</v>
      </c>
      <c r="L805">
        <f>(I805-$V$16)/$V$17</f>
        <v>-1.1225954644489089</v>
      </c>
      <c r="M805" t="str">
        <f t="shared" si="50"/>
        <v>NO</v>
      </c>
      <c r="N805">
        <f>IF(ISBLANK(C805),$V$7,C805)</f>
        <v>75000</v>
      </c>
      <c r="O805">
        <f>IF(ISBLANK(I805),$V$16,I805)</f>
        <v>26</v>
      </c>
      <c r="P805" t="str">
        <f>IF(ISBLANK(D805),$U$42,D805)</f>
        <v>ASALARIADO</v>
      </c>
      <c r="Q805" s="7" t="str">
        <f t="shared" si="51"/>
        <v>26-35</v>
      </c>
      <c r="R805" s="7" t="str">
        <f t="shared" si="52"/>
        <v>1</v>
      </c>
    </row>
    <row r="806" spans="1:18" x14ac:dyDescent="0.3">
      <c r="A806">
        <v>805</v>
      </c>
      <c r="B806" t="s">
        <v>14</v>
      </c>
      <c r="C806">
        <v>430007.09</v>
      </c>
      <c r="D806" t="s">
        <v>9</v>
      </c>
      <c r="E806" t="s">
        <v>15</v>
      </c>
      <c r="F806" t="s">
        <v>11</v>
      </c>
      <c r="G806" t="s">
        <v>12</v>
      </c>
      <c r="H806" t="s">
        <v>12</v>
      </c>
      <c r="I806">
        <v>25</v>
      </c>
      <c r="J806">
        <f>(C806-$V$7)/$V$8</f>
        <v>-0.28057866052749741</v>
      </c>
      <c r="K806" t="str">
        <f t="shared" si="49"/>
        <v>NO</v>
      </c>
      <c r="L806">
        <f>(I806-$V$16)/$V$17</f>
        <v>-1.1931707945260464</v>
      </c>
      <c r="M806" t="str">
        <f t="shared" si="50"/>
        <v>NO</v>
      </c>
      <c r="N806">
        <f>IF(ISBLANK(C806),$V$7,C806)</f>
        <v>430007.09</v>
      </c>
      <c r="O806">
        <f>IF(ISBLANK(I806),$V$16,I806)</f>
        <v>25</v>
      </c>
      <c r="P806" t="str">
        <f>IF(ISBLANK(D806),$U$42,D806)</f>
        <v>ASALARIADO</v>
      </c>
      <c r="Q806" s="7" t="str">
        <f t="shared" si="51"/>
        <v>18-25</v>
      </c>
      <c r="R806" s="7" t="str">
        <f t="shared" si="52"/>
        <v>3</v>
      </c>
    </row>
    <row r="807" spans="1:18" x14ac:dyDescent="0.3">
      <c r="A807">
        <v>806</v>
      </c>
      <c r="B807" t="s">
        <v>8</v>
      </c>
      <c r="C807">
        <v>533558</v>
      </c>
      <c r="D807" t="s">
        <v>17</v>
      </c>
      <c r="E807" t="s">
        <v>15</v>
      </c>
      <c r="F807" t="s">
        <v>11</v>
      </c>
      <c r="G807" t="s">
        <v>11</v>
      </c>
      <c r="H807" t="s">
        <v>11</v>
      </c>
      <c r="I807">
        <v>41</v>
      </c>
      <c r="J807">
        <f>(C807-$V$7)/$V$8</f>
        <v>-0.15288326709153124</v>
      </c>
      <c r="K807" t="str">
        <f t="shared" si="49"/>
        <v>NO</v>
      </c>
      <c r="L807">
        <f>(I807-$V$16)/$V$17</f>
        <v>-6.3965513291846368E-2</v>
      </c>
      <c r="M807" t="str">
        <f t="shared" si="50"/>
        <v>NO</v>
      </c>
      <c r="N807">
        <f>IF(ISBLANK(C807),$V$7,C807)</f>
        <v>533558</v>
      </c>
      <c r="O807">
        <f>IF(ISBLANK(I807),$V$16,I807)</f>
        <v>41</v>
      </c>
      <c r="P807" t="str">
        <f>IF(ISBLANK(D807),$U$42,D807)</f>
        <v>TRABAJADOR INDEPENDIENTE</v>
      </c>
      <c r="Q807" s="7" t="str">
        <f t="shared" si="51"/>
        <v>36-45</v>
      </c>
      <c r="R807" s="7" t="str">
        <f t="shared" si="52"/>
        <v>3</v>
      </c>
    </row>
    <row r="808" spans="1:18" x14ac:dyDescent="0.3">
      <c r="A808">
        <v>807</v>
      </c>
      <c r="B808" t="s">
        <v>14</v>
      </c>
      <c r="C808">
        <v>347514</v>
      </c>
      <c r="D808" t="s">
        <v>9</v>
      </c>
      <c r="E808" t="s">
        <v>15</v>
      </c>
      <c r="F808" t="s">
        <v>11</v>
      </c>
      <c r="G808" t="s">
        <v>12</v>
      </c>
      <c r="H808" t="s">
        <v>12</v>
      </c>
      <c r="I808">
        <v>20</v>
      </c>
      <c r="J808">
        <f>(C808-$V$7)/$V$8</f>
        <v>-0.38230628014280138</v>
      </c>
      <c r="K808" t="str">
        <f t="shared" si="49"/>
        <v>NO</v>
      </c>
      <c r="L808">
        <f>(I808-$V$16)/$V$17</f>
        <v>-1.5460474449117341</v>
      </c>
      <c r="M808" t="str">
        <f t="shared" si="50"/>
        <v>NO</v>
      </c>
      <c r="N808">
        <f>IF(ISBLANK(C808),$V$7,C808)</f>
        <v>347514</v>
      </c>
      <c r="O808">
        <f>IF(ISBLANK(I808),$V$16,I808)</f>
        <v>20</v>
      </c>
      <c r="P808" t="str">
        <f>IF(ISBLANK(D808),$U$42,D808)</f>
        <v>ASALARIADO</v>
      </c>
      <c r="Q808" s="7" t="str">
        <f t="shared" si="51"/>
        <v>18-25</v>
      </c>
      <c r="R808" s="7" t="str">
        <f t="shared" si="52"/>
        <v>2</v>
      </c>
    </row>
    <row r="809" spans="1:18" x14ac:dyDescent="0.3">
      <c r="A809">
        <v>808</v>
      </c>
      <c r="B809" t="s">
        <v>8</v>
      </c>
      <c r="C809">
        <v>226500</v>
      </c>
      <c r="D809" t="s">
        <v>9</v>
      </c>
      <c r="E809" t="s">
        <v>15</v>
      </c>
      <c r="F809" t="s">
        <v>11</v>
      </c>
      <c r="G809" t="s">
        <v>12</v>
      </c>
      <c r="H809" t="s">
        <v>12</v>
      </c>
      <c r="I809">
        <v>35</v>
      </c>
      <c r="J809">
        <f>(C809-$V$7)/$V$8</f>
        <v>-0.53153655094640917</v>
      </c>
      <c r="K809" t="str">
        <f t="shared" si="49"/>
        <v>NO</v>
      </c>
      <c r="L809">
        <f>(I809-$V$16)/$V$17</f>
        <v>-0.48741749375467142</v>
      </c>
      <c r="M809" t="str">
        <f t="shared" si="50"/>
        <v>NO</v>
      </c>
      <c r="N809">
        <f>IF(ISBLANK(C809),$V$7,C809)</f>
        <v>226500</v>
      </c>
      <c r="O809">
        <f>IF(ISBLANK(I809),$V$16,I809)</f>
        <v>35</v>
      </c>
      <c r="P809" t="str">
        <f>IF(ISBLANK(D809),$U$42,D809)</f>
        <v>ASALARIADO</v>
      </c>
      <c r="Q809" s="7" t="str">
        <f t="shared" si="51"/>
        <v>26-35</v>
      </c>
      <c r="R809" s="7" t="str">
        <f t="shared" si="52"/>
        <v>1</v>
      </c>
    </row>
    <row r="810" spans="1:18" x14ac:dyDescent="0.3">
      <c r="A810">
        <v>809</v>
      </c>
      <c r="B810" t="s">
        <v>14</v>
      </c>
      <c r="C810">
        <v>545926</v>
      </c>
      <c r="D810" t="s">
        <v>17</v>
      </c>
      <c r="E810" t="s">
        <v>15</v>
      </c>
      <c r="F810" t="s">
        <v>11</v>
      </c>
      <c r="G810" t="s">
        <v>12</v>
      </c>
      <c r="H810" t="s">
        <v>12</v>
      </c>
      <c r="I810">
        <v>40</v>
      </c>
      <c r="J810">
        <f>(C810-$V$7)/$V$8</f>
        <v>-0.13763147813075796</v>
      </c>
      <c r="K810" t="str">
        <f t="shared" si="49"/>
        <v>NO</v>
      </c>
      <c r="L810">
        <f>(I810-$V$16)/$V$17</f>
        <v>-0.13454084336898386</v>
      </c>
      <c r="M810" t="str">
        <f t="shared" si="50"/>
        <v>NO</v>
      </c>
      <c r="N810">
        <f>IF(ISBLANK(C810),$V$7,C810)</f>
        <v>545926</v>
      </c>
      <c r="O810">
        <f>IF(ISBLANK(I810),$V$16,I810)</f>
        <v>40</v>
      </c>
      <c r="P810" t="str">
        <f>IF(ISBLANK(D810),$U$42,D810)</f>
        <v>TRABAJADOR INDEPENDIENTE</v>
      </c>
      <c r="Q810" s="7" t="str">
        <f t="shared" si="51"/>
        <v>36-45</v>
      </c>
      <c r="R810" s="7" t="str">
        <f t="shared" si="52"/>
        <v>3</v>
      </c>
    </row>
    <row r="811" spans="1:18" x14ac:dyDescent="0.3">
      <c r="A811">
        <v>810</v>
      </c>
      <c r="B811" t="s">
        <v>8</v>
      </c>
      <c r="C811">
        <v>289717</v>
      </c>
      <c r="D811" t="s">
        <v>17</v>
      </c>
      <c r="E811" t="s">
        <v>15</v>
      </c>
      <c r="F811" t="s">
        <v>11</v>
      </c>
      <c r="G811" t="s">
        <v>12</v>
      </c>
      <c r="H811" t="s">
        <v>11</v>
      </c>
      <c r="I811">
        <v>30</v>
      </c>
      <c r="J811">
        <f>(C811-$V$7)/$V$8</f>
        <v>-0.45357953746539309</v>
      </c>
      <c r="K811" t="str">
        <f t="shared" si="49"/>
        <v>NO</v>
      </c>
      <c r="L811">
        <f>(I811-$V$16)/$V$17</f>
        <v>-0.84029414414035897</v>
      </c>
      <c r="M811" t="str">
        <f t="shared" si="50"/>
        <v>NO</v>
      </c>
      <c r="N811">
        <f>IF(ISBLANK(C811),$V$7,C811)</f>
        <v>289717</v>
      </c>
      <c r="O811">
        <f>IF(ISBLANK(I811),$V$16,I811)</f>
        <v>30</v>
      </c>
      <c r="P811" t="str">
        <f>IF(ISBLANK(D811),$U$42,D811)</f>
        <v>TRABAJADOR INDEPENDIENTE</v>
      </c>
      <c r="Q811" s="7" t="str">
        <f t="shared" si="51"/>
        <v>26-35</v>
      </c>
      <c r="R811" s="7" t="str">
        <f t="shared" si="52"/>
        <v>1</v>
      </c>
    </row>
    <row r="812" spans="1:18" x14ac:dyDescent="0.3">
      <c r="A812">
        <v>811</v>
      </c>
      <c r="B812" t="s">
        <v>8</v>
      </c>
      <c r="C812">
        <v>1765910</v>
      </c>
      <c r="D812" t="s">
        <v>9</v>
      </c>
      <c r="E812" t="s">
        <v>15</v>
      </c>
      <c r="F812" t="s">
        <v>11</v>
      </c>
      <c r="G812" t="s">
        <v>12</v>
      </c>
      <c r="H812" t="s">
        <v>12</v>
      </c>
      <c r="I812">
        <v>56</v>
      </c>
      <c r="J812">
        <f>(C812-$V$7)/$V$8</f>
        <v>1.3668105095406571</v>
      </c>
      <c r="K812" t="str">
        <f t="shared" si="49"/>
        <v>NO</v>
      </c>
      <c r="L812">
        <f>(I812-$V$16)/$V$17</f>
        <v>0.99466443786521619</v>
      </c>
      <c r="M812" t="str">
        <f t="shared" si="50"/>
        <v>NO</v>
      </c>
      <c r="N812">
        <f>IF(ISBLANK(C812),$V$7,C812)</f>
        <v>1765910</v>
      </c>
      <c r="O812">
        <f>IF(ISBLANK(I812),$V$16,I812)</f>
        <v>56</v>
      </c>
      <c r="P812" t="str">
        <f>IF(ISBLANK(D812),$U$42,D812)</f>
        <v>ASALARIADO</v>
      </c>
      <c r="Q812" s="7" t="str">
        <f t="shared" si="51"/>
        <v>56+</v>
      </c>
      <c r="R812" s="7" t="str">
        <f t="shared" si="52"/>
        <v>4</v>
      </c>
    </row>
    <row r="813" spans="1:18" x14ac:dyDescent="0.3">
      <c r="A813">
        <v>812</v>
      </c>
      <c r="B813" t="s">
        <v>8</v>
      </c>
      <c r="C813">
        <v>353119.82</v>
      </c>
      <c r="D813" t="s">
        <v>9</v>
      </c>
      <c r="E813" t="s">
        <v>15</v>
      </c>
      <c r="F813" t="s">
        <v>11</v>
      </c>
      <c r="G813" t="s">
        <v>12</v>
      </c>
      <c r="H813" t="s">
        <v>12</v>
      </c>
      <c r="I813">
        <v>36</v>
      </c>
      <c r="J813">
        <f>(C813-$V$7)/$V$8</f>
        <v>-0.37539337720036264</v>
      </c>
      <c r="K813" t="str">
        <f t="shared" si="49"/>
        <v>NO</v>
      </c>
      <c r="L813">
        <f>(I813-$V$16)/$V$17</f>
        <v>-0.41684216367753391</v>
      </c>
      <c r="M813" t="str">
        <f t="shared" si="50"/>
        <v>NO</v>
      </c>
      <c r="N813">
        <f>IF(ISBLANK(C813),$V$7,C813)</f>
        <v>353119.82</v>
      </c>
      <c r="O813">
        <f>IF(ISBLANK(I813),$V$16,I813)</f>
        <v>36</v>
      </c>
      <c r="P813" t="str">
        <f>IF(ISBLANK(D813),$U$42,D813)</f>
        <v>ASALARIADO</v>
      </c>
      <c r="Q813" s="7" t="str">
        <f t="shared" si="51"/>
        <v>36-45</v>
      </c>
      <c r="R813" s="7" t="str">
        <f t="shared" si="52"/>
        <v>2</v>
      </c>
    </row>
    <row r="814" spans="1:18" x14ac:dyDescent="0.3">
      <c r="A814">
        <v>813</v>
      </c>
      <c r="B814" t="s">
        <v>14</v>
      </c>
      <c r="C814">
        <v>44230.75</v>
      </c>
      <c r="D814" t="s">
        <v>9</v>
      </c>
      <c r="E814" t="s">
        <v>15</v>
      </c>
      <c r="F814" t="s">
        <v>11</v>
      </c>
      <c r="G814" t="s">
        <v>12</v>
      </c>
      <c r="H814" t="s">
        <v>12</v>
      </c>
      <c r="I814">
        <v>32</v>
      </c>
      <c r="J814">
        <f>(C814-$V$7)/$V$8</f>
        <v>-0.75630467311963279</v>
      </c>
      <c r="K814" t="str">
        <f t="shared" si="49"/>
        <v>NO</v>
      </c>
      <c r="L814">
        <f>(I814-$V$16)/$V$17</f>
        <v>-0.69914348398608395</v>
      </c>
      <c r="M814" t="str">
        <f t="shared" si="50"/>
        <v>NO</v>
      </c>
      <c r="N814">
        <f>IF(ISBLANK(C814),$V$7,C814)</f>
        <v>44230.75</v>
      </c>
      <c r="O814">
        <f>IF(ISBLANK(I814),$V$16,I814)</f>
        <v>32</v>
      </c>
      <c r="P814" t="str">
        <f>IF(ISBLANK(D814),$U$42,D814)</f>
        <v>ASALARIADO</v>
      </c>
      <c r="Q814" s="7" t="str">
        <f t="shared" si="51"/>
        <v>26-35</v>
      </c>
      <c r="R814" s="7" t="str">
        <f t="shared" si="52"/>
        <v>1</v>
      </c>
    </row>
    <row r="815" spans="1:18" x14ac:dyDescent="0.3">
      <c r="A815">
        <v>814</v>
      </c>
      <c r="B815" t="s">
        <v>8</v>
      </c>
      <c r="C815">
        <v>382136</v>
      </c>
      <c r="D815" t="s">
        <v>17</v>
      </c>
      <c r="E815" t="s">
        <v>15</v>
      </c>
      <c r="F815" t="s">
        <v>11</v>
      </c>
      <c r="G815" t="s">
        <v>12</v>
      </c>
      <c r="H815" t="s">
        <v>11</v>
      </c>
      <c r="I815">
        <v>46</v>
      </c>
      <c r="J815">
        <f>(C815-$V$7)/$V$8</f>
        <v>-0.33961162964151631</v>
      </c>
      <c r="K815" t="str">
        <f t="shared" si="49"/>
        <v>NO</v>
      </c>
      <c r="L815">
        <f>(I815-$V$16)/$V$17</f>
        <v>0.28891113709384114</v>
      </c>
      <c r="M815" t="str">
        <f t="shared" si="50"/>
        <v>NO</v>
      </c>
      <c r="N815">
        <f>IF(ISBLANK(C815),$V$7,C815)</f>
        <v>382136</v>
      </c>
      <c r="O815">
        <f>IF(ISBLANK(I815),$V$16,I815)</f>
        <v>46</v>
      </c>
      <c r="P815" t="str">
        <f>IF(ISBLANK(D815),$U$42,D815)</f>
        <v>TRABAJADOR INDEPENDIENTE</v>
      </c>
      <c r="Q815" s="7" t="str">
        <f t="shared" si="51"/>
        <v>46-55</v>
      </c>
      <c r="R815" s="7" t="str">
        <f t="shared" si="52"/>
        <v>2</v>
      </c>
    </row>
    <row r="816" spans="1:18" x14ac:dyDescent="0.3">
      <c r="A816">
        <v>815</v>
      </c>
      <c r="B816" t="s">
        <v>14</v>
      </c>
      <c r="C816">
        <v>115500</v>
      </c>
      <c r="D816" t="s">
        <v>9</v>
      </c>
      <c r="E816" t="s">
        <v>15</v>
      </c>
      <c r="F816" t="s">
        <v>11</v>
      </c>
      <c r="G816" t="s">
        <v>12</v>
      </c>
      <c r="H816" t="s">
        <v>12</v>
      </c>
      <c r="I816">
        <v>51</v>
      </c>
      <c r="J816">
        <f>(C816-$V$7)/$V$8</f>
        <v>-0.66841790400638945</v>
      </c>
      <c r="K816" t="str">
        <f t="shared" si="49"/>
        <v>NO</v>
      </c>
      <c r="L816">
        <f>(I816-$V$16)/$V$17</f>
        <v>0.64178778747952869</v>
      </c>
      <c r="M816" t="str">
        <f t="shared" si="50"/>
        <v>NO</v>
      </c>
      <c r="N816">
        <f>IF(ISBLANK(C816),$V$7,C816)</f>
        <v>115500</v>
      </c>
      <c r="O816">
        <f>IF(ISBLANK(I816),$V$16,I816)</f>
        <v>51</v>
      </c>
      <c r="P816" t="str">
        <f>IF(ISBLANK(D816),$U$42,D816)</f>
        <v>ASALARIADO</v>
      </c>
      <c r="Q816" s="7" t="str">
        <f t="shared" si="51"/>
        <v>46-55</v>
      </c>
      <c r="R816" s="7" t="str">
        <f t="shared" si="52"/>
        <v>1</v>
      </c>
    </row>
    <row r="817" spans="1:18" x14ac:dyDescent="0.3">
      <c r="A817">
        <v>816</v>
      </c>
      <c r="B817" t="s">
        <v>14</v>
      </c>
      <c r="C817">
        <v>3289892.56</v>
      </c>
      <c r="D817" t="s">
        <v>9</v>
      </c>
      <c r="E817" t="s">
        <v>10</v>
      </c>
      <c r="F817" t="s">
        <v>11</v>
      </c>
      <c r="G817" t="s">
        <v>12</v>
      </c>
      <c r="H817" t="s">
        <v>12</v>
      </c>
      <c r="I817">
        <v>43</v>
      </c>
      <c r="J817">
        <f>(C817-$V$7)/$V$8</f>
        <v>3.2461329856903207</v>
      </c>
      <c r="K817" t="str">
        <f t="shared" si="49"/>
        <v>ATIPICO</v>
      </c>
      <c r="L817">
        <f>(I817-$V$16)/$V$17</f>
        <v>7.7185146862428639E-2</v>
      </c>
      <c r="M817" t="str">
        <f t="shared" si="50"/>
        <v>NO</v>
      </c>
      <c r="N817">
        <f>IF(ISBLANK(C817),$V$7,C817)</f>
        <v>3289892.56</v>
      </c>
      <c r="O817">
        <f>IF(ISBLANK(I817),$V$16,I817)</f>
        <v>43</v>
      </c>
      <c r="P817" t="str">
        <f>IF(ISBLANK(D817),$U$42,D817)</f>
        <v>ASALARIADO</v>
      </c>
      <c r="Q817" s="7" t="str">
        <f t="shared" si="51"/>
        <v>36-45</v>
      </c>
      <c r="R817" s="7" t="str">
        <f t="shared" si="52"/>
        <v>4</v>
      </c>
    </row>
    <row r="818" spans="1:18" x14ac:dyDescent="0.3">
      <c r="A818">
        <v>817</v>
      </c>
      <c r="B818" t="s">
        <v>8</v>
      </c>
      <c r="C818">
        <v>892687.5</v>
      </c>
      <c r="D818" t="s">
        <v>9</v>
      </c>
      <c r="E818" t="s">
        <v>15</v>
      </c>
      <c r="F818" t="s">
        <v>11</v>
      </c>
      <c r="G818" t="s">
        <v>12</v>
      </c>
      <c r="H818" t="s">
        <v>12</v>
      </c>
      <c r="I818">
        <v>35</v>
      </c>
      <c r="J818">
        <f>(C818-$V$7)/$V$8</f>
        <v>0.28998278591526344</v>
      </c>
      <c r="K818" t="str">
        <f t="shared" si="49"/>
        <v>NO</v>
      </c>
      <c r="L818">
        <f>(I818-$V$16)/$V$17</f>
        <v>-0.48741749375467142</v>
      </c>
      <c r="M818" t="str">
        <f t="shared" si="50"/>
        <v>NO</v>
      </c>
      <c r="N818">
        <f>IF(ISBLANK(C818),$V$7,C818)</f>
        <v>892687.5</v>
      </c>
      <c r="O818">
        <f>IF(ISBLANK(I818),$V$16,I818)</f>
        <v>35</v>
      </c>
      <c r="P818" t="str">
        <f>IF(ISBLANK(D818),$U$42,D818)</f>
        <v>ASALARIADO</v>
      </c>
      <c r="Q818" s="7" t="str">
        <f t="shared" si="51"/>
        <v>26-35</v>
      </c>
      <c r="R818" s="7" t="str">
        <f t="shared" si="52"/>
        <v>4</v>
      </c>
    </row>
    <row r="819" spans="1:18" x14ac:dyDescent="0.3">
      <c r="A819">
        <v>818</v>
      </c>
      <c r="B819" t="s">
        <v>14</v>
      </c>
      <c r="C819">
        <v>261476.98</v>
      </c>
      <c r="D819" t="s">
        <v>9</v>
      </c>
      <c r="E819" t="s">
        <v>10</v>
      </c>
      <c r="F819" t="s">
        <v>11</v>
      </c>
      <c r="G819" t="s">
        <v>12</v>
      </c>
      <c r="H819" t="s">
        <v>12</v>
      </c>
      <c r="I819">
        <v>33</v>
      </c>
      <c r="J819">
        <f>(C819-$V$7)/$V$8</f>
        <v>-0.48840415141170762</v>
      </c>
      <c r="K819" t="str">
        <f t="shared" si="49"/>
        <v>NO</v>
      </c>
      <c r="L819">
        <f>(I819-$V$16)/$V$17</f>
        <v>-0.62856815390894638</v>
      </c>
      <c r="M819" t="str">
        <f t="shared" si="50"/>
        <v>NO</v>
      </c>
      <c r="N819">
        <f>IF(ISBLANK(C819),$V$7,C819)</f>
        <v>261476.98</v>
      </c>
      <c r="O819">
        <f>IF(ISBLANK(I819),$V$16,I819)</f>
        <v>33</v>
      </c>
      <c r="P819" t="str">
        <f>IF(ISBLANK(D819),$U$42,D819)</f>
        <v>ASALARIADO</v>
      </c>
      <c r="Q819" s="7" t="str">
        <f t="shared" si="51"/>
        <v>26-35</v>
      </c>
      <c r="R819" s="7" t="str">
        <f t="shared" si="52"/>
        <v>1</v>
      </c>
    </row>
    <row r="820" spans="1:18" x14ac:dyDescent="0.3">
      <c r="A820">
        <v>819</v>
      </c>
      <c r="B820" t="s">
        <v>8</v>
      </c>
      <c r="C820">
        <v>229395.18</v>
      </c>
      <c r="D820" t="s">
        <v>9</v>
      </c>
      <c r="E820" t="s">
        <v>15</v>
      </c>
      <c r="F820" t="s">
        <v>11</v>
      </c>
      <c r="G820" t="s">
        <v>12</v>
      </c>
      <c r="H820" t="s">
        <v>12</v>
      </c>
      <c r="I820">
        <v>57</v>
      </c>
      <c r="J820">
        <f>(C820-$V$7)/$V$8</f>
        <v>-0.52796631530900195</v>
      </c>
      <c r="K820" t="str">
        <f t="shared" si="49"/>
        <v>NO</v>
      </c>
      <c r="L820">
        <f>(I820-$V$16)/$V$17</f>
        <v>1.0652397679423538</v>
      </c>
      <c r="M820" t="str">
        <f t="shared" si="50"/>
        <v>NO</v>
      </c>
      <c r="N820">
        <f>IF(ISBLANK(C820),$V$7,C820)</f>
        <v>229395.18</v>
      </c>
      <c r="O820">
        <f>IF(ISBLANK(I820),$V$16,I820)</f>
        <v>57</v>
      </c>
      <c r="P820" t="str">
        <f>IF(ISBLANK(D820),$U$42,D820)</f>
        <v>ASALARIADO</v>
      </c>
      <c r="Q820" s="7" t="str">
        <f t="shared" si="51"/>
        <v>56+</v>
      </c>
      <c r="R820" s="7" t="str">
        <f t="shared" si="52"/>
        <v>1</v>
      </c>
    </row>
    <row r="821" spans="1:18" x14ac:dyDescent="0.3">
      <c r="A821">
        <v>820</v>
      </c>
      <c r="B821" t="s">
        <v>14</v>
      </c>
      <c r="C821">
        <v>854646.84</v>
      </c>
      <c r="D821" t="s">
        <v>9</v>
      </c>
      <c r="E821" t="s">
        <v>10</v>
      </c>
      <c r="F821" t="s">
        <v>11</v>
      </c>
      <c r="G821" t="s">
        <v>12</v>
      </c>
      <c r="H821" t="s">
        <v>12</v>
      </c>
      <c r="I821">
        <v>24</v>
      </c>
      <c r="J821">
        <f>(C821-$V$7)/$V$8</f>
        <v>0.24307236238287896</v>
      </c>
      <c r="K821" t="str">
        <f t="shared" si="49"/>
        <v>NO</v>
      </c>
      <c r="L821">
        <f>(I821-$V$16)/$V$17</f>
        <v>-1.263746124603184</v>
      </c>
      <c r="M821" t="str">
        <f t="shared" si="50"/>
        <v>NO</v>
      </c>
      <c r="N821">
        <f>IF(ISBLANK(C821),$V$7,C821)</f>
        <v>854646.84</v>
      </c>
      <c r="O821">
        <f>IF(ISBLANK(I821),$V$16,I821)</f>
        <v>24</v>
      </c>
      <c r="P821" t="str">
        <f>IF(ISBLANK(D821),$U$42,D821)</f>
        <v>ASALARIADO</v>
      </c>
      <c r="Q821" s="7" t="str">
        <f t="shared" si="51"/>
        <v>18-25</v>
      </c>
      <c r="R821" s="7" t="str">
        <f t="shared" si="52"/>
        <v>4</v>
      </c>
    </row>
    <row r="822" spans="1:18" x14ac:dyDescent="0.3">
      <c r="A822">
        <v>821</v>
      </c>
      <c r="B822" t="s">
        <v>8</v>
      </c>
      <c r="C822">
        <v>438402.25</v>
      </c>
      <c r="D822" t="s">
        <v>9</v>
      </c>
      <c r="E822" t="s">
        <v>15</v>
      </c>
      <c r="F822" t="s">
        <v>11</v>
      </c>
      <c r="G822" t="s">
        <v>12</v>
      </c>
      <c r="H822" t="s">
        <v>12</v>
      </c>
      <c r="I822">
        <v>28</v>
      </c>
      <c r="J822">
        <f>(C822-$V$7)/$V$8</f>
        <v>-0.27022604016754226</v>
      </c>
      <c r="K822" t="str">
        <f t="shared" si="49"/>
        <v>NO</v>
      </c>
      <c r="L822">
        <f>(I822-$V$16)/$V$17</f>
        <v>-0.98144480429463388</v>
      </c>
      <c r="M822" t="str">
        <f t="shared" si="50"/>
        <v>NO</v>
      </c>
      <c r="N822">
        <f>IF(ISBLANK(C822),$V$7,C822)</f>
        <v>438402.25</v>
      </c>
      <c r="O822">
        <f>IF(ISBLANK(I822),$V$16,I822)</f>
        <v>28</v>
      </c>
      <c r="P822" t="str">
        <f>IF(ISBLANK(D822),$U$42,D822)</f>
        <v>ASALARIADO</v>
      </c>
      <c r="Q822" s="7" t="str">
        <f t="shared" si="51"/>
        <v>26-35</v>
      </c>
      <c r="R822" s="7" t="str">
        <f t="shared" si="52"/>
        <v>3</v>
      </c>
    </row>
    <row r="823" spans="1:18" x14ac:dyDescent="0.3">
      <c r="A823">
        <v>822</v>
      </c>
      <c r="B823" t="s">
        <v>8</v>
      </c>
      <c r="C823">
        <v>440612.25</v>
      </c>
      <c r="D823" t="s">
        <v>9</v>
      </c>
      <c r="E823" t="s">
        <v>15</v>
      </c>
      <c r="F823" t="s">
        <v>11</v>
      </c>
      <c r="G823" t="s">
        <v>12</v>
      </c>
      <c r="H823" t="s">
        <v>12</v>
      </c>
      <c r="I823">
        <v>24</v>
      </c>
      <c r="J823">
        <f>(C823-$V$7)/$V$8</f>
        <v>-0.26750074475977148</v>
      </c>
      <c r="K823" t="str">
        <f t="shared" si="49"/>
        <v>NO</v>
      </c>
      <c r="L823">
        <f>(I823-$V$16)/$V$17</f>
        <v>-1.263746124603184</v>
      </c>
      <c r="M823" t="str">
        <f t="shared" si="50"/>
        <v>NO</v>
      </c>
      <c r="N823">
        <f>IF(ISBLANK(C823),$V$7,C823)</f>
        <v>440612.25</v>
      </c>
      <c r="O823">
        <f>IF(ISBLANK(I823),$V$16,I823)</f>
        <v>24</v>
      </c>
      <c r="P823" t="str">
        <f>IF(ISBLANK(D823),$U$42,D823)</f>
        <v>ASALARIADO</v>
      </c>
      <c r="Q823" s="7" t="str">
        <f t="shared" si="51"/>
        <v>18-25</v>
      </c>
      <c r="R823" s="7" t="str">
        <f t="shared" si="52"/>
        <v>3</v>
      </c>
    </row>
    <row r="824" spans="1:18" x14ac:dyDescent="0.3">
      <c r="A824">
        <v>823</v>
      </c>
      <c r="B824" t="s">
        <v>8</v>
      </c>
      <c r="C824">
        <v>299784</v>
      </c>
      <c r="D824" t="s">
        <v>16</v>
      </c>
      <c r="E824" t="s">
        <v>15</v>
      </c>
      <c r="F824" t="s">
        <v>11</v>
      </c>
      <c r="G824" t="s">
        <v>12</v>
      </c>
      <c r="H824" t="s">
        <v>12</v>
      </c>
      <c r="I824">
        <v>50</v>
      </c>
      <c r="J824">
        <f>(C824-$V$7)/$V$8</f>
        <v>-0.4411652619585929</v>
      </c>
      <c r="K824" t="str">
        <f t="shared" si="49"/>
        <v>NO</v>
      </c>
      <c r="L824">
        <f>(I824-$V$16)/$V$17</f>
        <v>0.57121245740239113</v>
      </c>
      <c r="M824" t="str">
        <f t="shared" si="50"/>
        <v>NO</v>
      </c>
      <c r="N824">
        <f>IF(ISBLANK(C824),$V$7,C824)</f>
        <v>299784</v>
      </c>
      <c r="O824">
        <f>IF(ISBLANK(I824),$V$16,I824)</f>
        <v>50</v>
      </c>
      <c r="P824" t="str">
        <f>IF(ISBLANK(D824),$U$42,D824)</f>
        <v>ASEGURADO VOLUNTARIO</v>
      </c>
      <c r="Q824" s="7" t="str">
        <f t="shared" si="51"/>
        <v>46-55</v>
      </c>
      <c r="R824" s="7" t="str">
        <f t="shared" si="52"/>
        <v>1</v>
      </c>
    </row>
    <row r="825" spans="1:18" x14ac:dyDescent="0.3">
      <c r="A825">
        <v>824</v>
      </c>
      <c r="B825" t="s">
        <v>8</v>
      </c>
      <c r="C825">
        <v>320283</v>
      </c>
      <c r="D825" t="s">
        <v>17</v>
      </c>
      <c r="E825" t="s">
        <v>15</v>
      </c>
      <c r="F825" t="s">
        <v>11</v>
      </c>
      <c r="G825" t="s">
        <v>12</v>
      </c>
      <c r="H825" t="s">
        <v>11</v>
      </c>
      <c r="I825">
        <v>36</v>
      </c>
      <c r="J825">
        <f>(C825-$V$7)/$V$8</f>
        <v>-0.41588660559484031</v>
      </c>
      <c r="K825" t="str">
        <f t="shared" si="49"/>
        <v>NO</v>
      </c>
      <c r="L825">
        <f>(I825-$V$16)/$V$17</f>
        <v>-0.41684216367753391</v>
      </c>
      <c r="M825" t="str">
        <f t="shared" si="50"/>
        <v>NO</v>
      </c>
      <c r="N825">
        <f>IF(ISBLANK(C825),$V$7,C825)</f>
        <v>320283</v>
      </c>
      <c r="O825">
        <f>IF(ISBLANK(I825),$V$16,I825)</f>
        <v>36</v>
      </c>
      <c r="P825" t="str">
        <f>IF(ISBLANK(D825),$U$42,D825)</f>
        <v>TRABAJADOR INDEPENDIENTE</v>
      </c>
      <c r="Q825" s="7" t="str">
        <f t="shared" si="51"/>
        <v>36-45</v>
      </c>
      <c r="R825" s="7" t="str">
        <f t="shared" si="52"/>
        <v>2</v>
      </c>
    </row>
    <row r="826" spans="1:18" x14ac:dyDescent="0.3">
      <c r="A826">
        <v>825</v>
      </c>
      <c r="B826" t="s">
        <v>8</v>
      </c>
      <c r="C826">
        <v>255360</v>
      </c>
      <c r="D826" t="s">
        <v>9</v>
      </c>
      <c r="E826" t="s">
        <v>15</v>
      </c>
      <c r="F826" t="s">
        <v>11</v>
      </c>
      <c r="G826" t="s">
        <v>12</v>
      </c>
      <c r="H826" t="s">
        <v>12</v>
      </c>
      <c r="I826">
        <v>25</v>
      </c>
      <c r="J826">
        <f>(C826-$V$7)/$V$8</f>
        <v>-0.49594739915081426</v>
      </c>
      <c r="K826" t="str">
        <f t="shared" si="49"/>
        <v>NO</v>
      </c>
      <c r="L826">
        <f>(I826-$V$16)/$V$17</f>
        <v>-1.1931707945260464</v>
      </c>
      <c r="M826" t="str">
        <f t="shared" si="50"/>
        <v>NO</v>
      </c>
      <c r="N826">
        <f>IF(ISBLANK(C826),$V$7,C826)</f>
        <v>255360</v>
      </c>
      <c r="O826">
        <f>IF(ISBLANK(I826),$V$16,I826)</f>
        <v>25</v>
      </c>
      <c r="P826" t="str">
        <f>IF(ISBLANK(D826),$U$42,D826)</f>
        <v>ASALARIADO</v>
      </c>
      <c r="Q826" s="7" t="str">
        <f t="shared" si="51"/>
        <v>18-25</v>
      </c>
      <c r="R826" s="7" t="str">
        <f t="shared" si="52"/>
        <v>1</v>
      </c>
    </row>
    <row r="827" spans="1:18" x14ac:dyDescent="0.3">
      <c r="A827">
        <v>826</v>
      </c>
      <c r="B827" t="s">
        <v>14</v>
      </c>
      <c r="C827">
        <v>387500</v>
      </c>
      <c r="D827" t="s">
        <v>9</v>
      </c>
      <c r="E827" t="s">
        <v>15</v>
      </c>
      <c r="F827" t="s">
        <v>11</v>
      </c>
      <c r="G827" t="s">
        <v>12</v>
      </c>
      <c r="H827" t="s">
        <v>12</v>
      </c>
      <c r="I827">
        <v>38</v>
      </c>
      <c r="J827">
        <f>(C827-$V$7)/$V$8</f>
        <v>-0.33299693074229347</v>
      </c>
      <c r="K827" t="str">
        <f t="shared" si="49"/>
        <v>NO</v>
      </c>
      <c r="L827">
        <f>(I827-$V$16)/$V$17</f>
        <v>-0.27569150352325889</v>
      </c>
      <c r="M827" t="str">
        <f t="shared" si="50"/>
        <v>NO</v>
      </c>
      <c r="N827">
        <f>IF(ISBLANK(C827),$V$7,C827)</f>
        <v>387500</v>
      </c>
      <c r="O827">
        <f>IF(ISBLANK(I827),$V$16,I827)</f>
        <v>38</v>
      </c>
      <c r="P827" t="str">
        <f>IF(ISBLANK(D827),$U$42,D827)</f>
        <v>ASALARIADO</v>
      </c>
      <c r="Q827" s="7" t="str">
        <f t="shared" si="51"/>
        <v>36-45</v>
      </c>
      <c r="R827" s="7" t="str">
        <f t="shared" si="52"/>
        <v>2</v>
      </c>
    </row>
    <row r="828" spans="1:18" x14ac:dyDescent="0.3">
      <c r="A828">
        <v>827</v>
      </c>
      <c r="B828" t="s">
        <v>8</v>
      </c>
      <c r="C828">
        <v>310124</v>
      </c>
      <c r="D828" t="s">
        <v>17</v>
      </c>
      <c r="E828" t="s">
        <v>15</v>
      </c>
      <c r="F828" t="s">
        <v>11</v>
      </c>
      <c r="G828" t="s">
        <v>12</v>
      </c>
      <c r="H828" t="s">
        <v>12</v>
      </c>
      <c r="I828">
        <v>65</v>
      </c>
      <c r="J828">
        <f>(C828-$V$7)/$V$8</f>
        <v>-0.42841433231318576</v>
      </c>
      <c r="K828" t="str">
        <f t="shared" si="49"/>
        <v>NO</v>
      </c>
      <c r="L828">
        <f>(I828-$V$16)/$V$17</f>
        <v>1.6298424085594538</v>
      </c>
      <c r="M828" t="str">
        <f t="shared" si="50"/>
        <v>NO</v>
      </c>
      <c r="N828">
        <f>IF(ISBLANK(C828),$V$7,C828)</f>
        <v>310124</v>
      </c>
      <c r="O828">
        <f>IF(ISBLANK(I828),$V$16,I828)</f>
        <v>65</v>
      </c>
      <c r="P828" t="str">
        <f>IF(ISBLANK(D828),$U$42,D828)</f>
        <v>TRABAJADOR INDEPENDIENTE</v>
      </c>
      <c r="Q828" s="7" t="str">
        <f t="shared" si="51"/>
        <v>56+</v>
      </c>
      <c r="R828" s="7" t="str">
        <f t="shared" si="52"/>
        <v>2</v>
      </c>
    </row>
    <row r="829" spans="1:18" x14ac:dyDescent="0.3">
      <c r="A829">
        <v>828</v>
      </c>
      <c r="B829" t="s">
        <v>14</v>
      </c>
      <c r="C829">
        <v>343390.86</v>
      </c>
      <c r="D829" t="s">
        <v>9</v>
      </c>
      <c r="E829" t="s">
        <v>15</v>
      </c>
      <c r="F829" t="s">
        <v>11</v>
      </c>
      <c r="G829" t="s">
        <v>12</v>
      </c>
      <c r="H829" t="s">
        <v>12</v>
      </c>
      <c r="I829">
        <v>28</v>
      </c>
      <c r="J829">
        <f>(C829-$V$7)/$V$8</f>
        <v>-0.38739079349465477</v>
      </c>
      <c r="K829" t="str">
        <f t="shared" si="49"/>
        <v>NO</v>
      </c>
      <c r="L829">
        <f>(I829-$V$16)/$V$17</f>
        <v>-0.98144480429463388</v>
      </c>
      <c r="M829" t="str">
        <f t="shared" si="50"/>
        <v>NO</v>
      </c>
      <c r="N829">
        <f>IF(ISBLANK(C829),$V$7,C829)</f>
        <v>343390.86</v>
      </c>
      <c r="O829">
        <f>IF(ISBLANK(I829),$V$16,I829)</f>
        <v>28</v>
      </c>
      <c r="P829" t="str">
        <f>IF(ISBLANK(D829),$U$42,D829)</f>
        <v>ASALARIADO</v>
      </c>
      <c r="Q829" s="7" t="str">
        <f t="shared" si="51"/>
        <v>26-35</v>
      </c>
      <c r="R829" s="7" t="str">
        <f t="shared" si="52"/>
        <v>2</v>
      </c>
    </row>
    <row r="830" spans="1:18" x14ac:dyDescent="0.3">
      <c r="A830">
        <v>829</v>
      </c>
      <c r="B830" t="s">
        <v>14</v>
      </c>
      <c r="C830">
        <v>391062</v>
      </c>
      <c r="D830" t="s">
        <v>9</v>
      </c>
      <c r="E830" t="s">
        <v>15</v>
      </c>
      <c r="F830" t="s">
        <v>11</v>
      </c>
      <c r="G830" t="s">
        <v>12</v>
      </c>
      <c r="H830" t="s">
        <v>12</v>
      </c>
      <c r="I830">
        <v>33</v>
      </c>
      <c r="J830">
        <f>(C830-$V$7)/$V$8</f>
        <v>-0.3286043957909453</v>
      </c>
      <c r="K830" t="str">
        <f t="shared" si="49"/>
        <v>NO</v>
      </c>
      <c r="L830">
        <f>(I830-$V$16)/$V$17</f>
        <v>-0.62856815390894638</v>
      </c>
      <c r="M830" t="str">
        <f t="shared" si="50"/>
        <v>NO</v>
      </c>
      <c r="N830">
        <f>IF(ISBLANK(C830),$V$7,C830)</f>
        <v>391062</v>
      </c>
      <c r="O830">
        <f>IF(ISBLANK(I830),$V$16,I830)</f>
        <v>33</v>
      </c>
      <c r="P830" t="str">
        <f>IF(ISBLANK(D830),$U$42,D830)</f>
        <v>ASALARIADO</v>
      </c>
      <c r="Q830" s="7" t="str">
        <f t="shared" si="51"/>
        <v>26-35</v>
      </c>
      <c r="R830" s="7" t="str">
        <f t="shared" si="52"/>
        <v>2</v>
      </c>
    </row>
    <row r="831" spans="1:18" x14ac:dyDescent="0.3">
      <c r="A831">
        <v>830</v>
      </c>
      <c r="B831" t="s">
        <v>8</v>
      </c>
      <c r="C831">
        <v>584267</v>
      </c>
      <c r="D831" t="s">
        <v>9</v>
      </c>
      <c r="E831" t="s">
        <v>10</v>
      </c>
      <c r="F831" t="s">
        <v>11</v>
      </c>
      <c r="G831" t="s">
        <v>12</v>
      </c>
      <c r="H831" t="s">
        <v>12</v>
      </c>
      <c r="I831">
        <v>29</v>
      </c>
      <c r="J831">
        <f>(C831-$V$7)/$V$8</f>
        <v>-9.0350685719292126E-2</v>
      </c>
      <c r="K831" t="str">
        <f t="shared" si="49"/>
        <v>NO</v>
      </c>
      <c r="L831">
        <f>(I831-$V$16)/$V$17</f>
        <v>-0.91086947421749642</v>
      </c>
      <c r="M831" t="str">
        <f t="shared" si="50"/>
        <v>NO</v>
      </c>
      <c r="N831">
        <f>IF(ISBLANK(C831),$V$7,C831)</f>
        <v>584267</v>
      </c>
      <c r="O831">
        <f>IF(ISBLANK(I831),$V$16,I831)</f>
        <v>29</v>
      </c>
      <c r="P831" t="str">
        <f>IF(ISBLANK(D831),$U$42,D831)</f>
        <v>ASALARIADO</v>
      </c>
      <c r="Q831" s="7" t="str">
        <f t="shared" si="51"/>
        <v>26-35</v>
      </c>
      <c r="R831" s="7" t="str">
        <f t="shared" si="52"/>
        <v>3</v>
      </c>
    </row>
    <row r="832" spans="1:18" x14ac:dyDescent="0.3">
      <c r="A832">
        <v>831</v>
      </c>
      <c r="B832" t="s">
        <v>8</v>
      </c>
      <c r="C832">
        <v>1034936.1</v>
      </c>
      <c r="D832" t="s">
        <v>9</v>
      </c>
      <c r="E832" t="s">
        <v>10</v>
      </c>
      <c r="F832" t="s">
        <v>11</v>
      </c>
      <c r="G832" t="s">
        <v>12</v>
      </c>
      <c r="H832" t="s">
        <v>12</v>
      </c>
      <c r="I832">
        <v>49</v>
      </c>
      <c r="J832">
        <f>(C832-$V$7)/$V$8</f>
        <v>0.46539882950884826</v>
      </c>
      <c r="K832" t="str">
        <f t="shared" si="49"/>
        <v>NO</v>
      </c>
      <c r="L832">
        <f>(I832-$V$16)/$V$17</f>
        <v>0.50063712732525367</v>
      </c>
      <c r="M832" t="str">
        <f t="shared" si="50"/>
        <v>NO</v>
      </c>
      <c r="N832">
        <f>IF(ISBLANK(C832),$V$7,C832)</f>
        <v>1034936.1</v>
      </c>
      <c r="O832">
        <f>IF(ISBLANK(I832),$V$16,I832)</f>
        <v>49</v>
      </c>
      <c r="P832" t="str">
        <f>IF(ISBLANK(D832),$U$42,D832)</f>
        <v>ASALARIADO</v>
      </c>
      <c r="Q832" s="7" t="str">
        <f t="shared" si="51"/>
        <v>46-55</v>
      </c>
      <c r="R832" s="7" t="str">
        <f t="shared" si="52"/>
        <v>4</v>
      </c>
    </row>
    <row r="833" spans="1:18" x14ac:dyDescent="0.3">
      <c r="A833">
        <v>832</v>
      </c>
      <c r="B833" t="s">
        <v>8</v>
      </c>
      <c r="C833">
        <v>410000</v>
      </c>
      <c r="D833" t="s">
        <v>9</v>
      </c>
      <c r="E833" t="s">
        <v>15</v>
      </c>
      <c r="F833" t="s">
        <v>11</v>
      </c>
      <c r="G833" t="s">
        <v>12</v>
      </c>
      <c r="H833" t="s">
        <v>12</v>
      </c>
      <c r="I833">
        <v>32</v>
      </c>
      <c r="J833">
        <f>(C833-$V$7)/$V$8</f>
        <v>-0.30525071052743263</v>
      </c>
      <c r="K833" t="str">
        <f t="shared" si="49"/>
        <v>NO</v>
      </c>
      <c r="L833">
        <f>(I833-$V$16)/$V$17</f>
        <v>-0.69914348398608395</v>
      </c>
      <c r="M833" t="str">
        <f t="shared" si="50"/>
        <v>NO</v>
      </c>
      <c r="N833">
        <f>IF(ISBLANK(C833),$V$7,C833)</f>
        <v>410000</v>
      </c>
      <c r="O833">
        <f>IF(ISBLANK(I833),$V$16,I833)</f>
        <v>32</v>
      </c>
      <c r="P833" t="str">
        <f>IF(ISBLANK(D833),$U$42,D833)</f>
        <v>ASALARIADO</v>
      </c>
      <c r="Q833" s="7" t="str">
        <f t="shared" si="51"/>
        <v>26-35</v>
      </c>
      <c r="R833" s="7" t="str">
        <f t="shared" si="52"/>
        <v>3</v>
      </c>
    </row>
    <row r="834" spans="1:18" x14ac:dyDescent="0.3">
      <c r="A834">
        <v>833</v>
      </c>
      <c r="B834" t="s">
        <v>8</v>
      </c>
      <c r="C834">
        <v>297046</v>
      </c>
      <c r="D834" t="s">
        <v>16</v>
      </c>
      <c r="E834" t="s">
        <v>15</v>
      </c>
      <c r="F834" t="s">
        <v>11</v>
      </c>
      <c r="G834" t="s">
        <v>12</v>
      </c>
      <c r="H834" t="s">
        <v>12</v>
      </c>
      <c r="I834">
        <v>53</v>
      </c>
      <c r="J834">
        <f>(C834-$V$7)/$V$8</f>
        <v>-0.44454166866740574</v>
      </c>
      <c r="K834" t="str">
        <f t="shared" ref="K834:K897" si="53">IF(ABS(J834)&gt;1.96,"ATIPICO","NO")</f>
        <v>NO</v>
      </c>
      <c r="L834">
        <f>(I834-$V$16)/$V$17</f>
        <v>0.78293844763380371</v>
      </c>
      <c r="M834" t="str">
        <f t="shared" ref="M834:M897" si="54">IF(ABS(L834)&gt;1.96,"ATIPICO","NO")</f>
        <v>NO</v>
      </c>
      <c r="N834">
        <f>IF(ISBLANK(C834),$V$7,C834)</f>
        <v>297046</v>
      </c>
      <c r="O834">
        <f>IF(ISBLANK(I834),$V$16,I834)</f>
        <v>53</v>
      </c>
      <c r="P834" t="str">
        <f>IF(ISBLANK(D834),$U$42,D834)</f>
        <v>ASEGURADO VOLUNTARIO</v>
      </c>
      <c r="Q834" s="7" t="str">
        <f t="shared" ref="Q834:Q897" si="55">IF(O834&lt;26,"18-25",IF(O834&lt;36,"26-35",
 IF(O834&lt;46,"36-45",IF(O834&lt;56,"46-55","56+"))))</f>
        <v>46-55</v>
      </c>
      <c r="R834" s="7" t="str">
        <f t="shared" ref="R834:R897" si="56">IF(N834&lt;300000,"1",
 IF(N834&lt;=408495,"2",
 IF(N834&lt;=700000,"3",
 "4")))</f>
        <v>1</v>
      </c>
    </row>
    <row r="835" spans="1:18" x14ac:dyDescent="0.3">
      <c r="A835">
        <v>834</v>
      </c>
      <c r="B835" t="s">
        <v>14</v>
      </c>
      <c r="C835">
        <v>622035.84</v>
      </c>
      <c r="D835" t="s">
        <v>9</v>
      </c>
      <c r="E835" t="s">
        <v>10</v>
      </c>
      <c r="F835" t="s">
        <v>11</v>
      </c>
      <c r="G835" t="s">
        <v>12</v>
      </c>
      <c r="H835" t="s">
        <v>12</v>
      </c>
      <c r="I835">
        <v>26</v>
      </c>
      <c r="J835">
        <f>(C835-$V$7)/$V$8</f>
        <v>-4.3775461190410113E-2</v>
      </c>
      <c r="K835" t="str">
        <f t="shared" si="53"/>
        <v>NO</v>
      </c>
      <c r="L835">
        <f>(I835-$V$16)/$V$17</f>
        <v>-1.1225954644489089</v>
      </c>
      <c r="M835" t="str">
        <f t="shared" si="54"/>
        <v>NO</v>
      </c>
      <c r="N835">
        <f>IF(ISBLANK(C835),$V$7,C835)</f>
        <v>622035.84</v>
      </c>
      <c r="O835">
        <f>IF(ISBLANK(I835),$V$16,I835)</f>
        <v>26</v>
      </c>
      <c r="P835" t="str">
        <f>IF(ISBLANK(D835),$U$42,D835)</f>
        <v>ASALARIADO</v>
      </c>
      <c r="Q835" s="7" t="str">
        <f t="shared" si="55"/>
        <v>26-35</v>
      </c>
      <c r="R835" s="7" t="str">
        <f t="shared" si="56"/>
        <v>3</v>
      </c>
    </row>
    <row r="836" spans="1:18" x14ac:dyDescent="0.3">
      <c r="A836">
        <v>835</v>
      </c>
      <c r="B836" t="s">
        <v>14</v>
      </c>
      <c r="C836">
        <v>917703</v>
      </c>
      <c r="D836" t="s">
        <v>9</v>
      </c>
      <c r="E836" t="s">
        <v>10</v>
      </c>
      <c r="F836" t="s">
        <v>11</v>
      </c>
      <c r="G836" t="s">
        <v>12</v>
      </c>
      <c r="H836" t="s">
        <v>12</v>
      </c>
      <c r="I836">
        <v>44</v>
      </c>
      <c r="J836">
        <f>(C836-$V$7)/$V$8</f>
        <v>0.32083103355014575</v>
      </c>
      <c r="K836" t="str">
        <f t="shared" si="53"/>
        <v>NO</v>
      </c>
      <c r="L836">
        <f>(I836-$V$16)/$V$17</f>
        <v>0.14776047693956615</v>
      </c>
      <c r="M836" t="str">
        <f t="shared" si="54"/>
        <v>NO</v>
      </c>
      <c r="N836">
        <f>IF(ISBLANK(C836),$V$7,C836)</f>
        <v>917703</v>
      </c>
      <c r="O836">
        <f>IF(ISBLANK(I836),$V$16,I836)</f>
        <v>44</v>
      </c>
      <c r="P836" t="str">
        <f>IF(ISBLANK(D836),$U$42,D836)</f>
        <v>ASALARIADO</v>
      </c>
      <c r="Q836" s="7" t="str">
        <f t="shared" si="55"/>
        <v>36-45</v>
      </c>
      <c r="R836" s="7" t="str">
        <f t="shared" si="56"/>
        <v>4</v>
      </c>
    </row>
    <row r="837" spans="1:18" x14ac:dyDescent="0.3">
      <c r="A837">
        <v>836</v>
      </c>
      <c r="B837" t="s">
        <v>8</v>
      </c>
      <c r="C837">
        <v>241454.4</v>
      </c>
      <c r="D837" t="s">
        <v>9</v>
      </c>
      <c r="E837" t="s">
        <v>15</v>
      </c>
      <c r="F837" t="s">
        <v>11</v>
      </c>
      <c r="G837" t="s">
        <v>11</v>
      </c>
      <c r="H837" t="s">
        <v>12</v>
      </c>
      <c r="I837">
        <v>23</v>
      </c>
      <c r="J837">
        <f>(C837-$V$7)/$V$8</f>
        <v>-0.51309530314280394</v>
      </c>
      <c r="K837" t="str">
        <f t="shared" si="53"/>
        <v>NO</v>
      </c>
      <c r="L837">
        <f>(I837-$V$16)/$V$17</f>
        <v>-1.3343214546803215</v>
      </c>
      <c r="M837" t="str">
        <f t="shared" si="54"/>
        <v>NO</v>
      </c>
      <c r="N837">
        <f>IF(ISBLANK(C837),$V$7,C837)</f>
        <v>241454.4</v>
      </c>
      <c r="O837">
        <f>IF(ISBLANK(I837),$V$16,I837)</f>
        <v>23</v>
      </c>
      <c r="P837" t="str">
        <f>IF(ISBLANK(D837),$U$42,D837)</f>
        <v>ASALARIADO</v>
      </c>
      <c r="Q837" s="7" t="str">
        <f t="shared" si="55"/>
        <v>18-25</v>
      </c>
      <c r="R837" s="7" t="str">
        <f t="shared" si="56"/>
        <v>1</v>
      </c>
    </row>
    <row r="838" spans="1:18" x14ac:dyDescent="0.3">
      <c r="A838">
        <v>837</v>
      </c>
      <c r="B838" t="s">
        <v>14</v>
      </c>
      <c r="C838">
        <v>440000</v>
      </c>
      <c r="D838" t="s">
        <v>9</v>
      </c>
      <c r="E838" t="s">
        <v>15</v>
      </c>
      <c r="F838" t="s">
        <v>11</v>
      </c>
      <c r="G838" t="s">
        <v>11</v>
      </c>
      <c r="H838" t="s">
        <v>12</v>
      </c>
      <c r="I838">
        <v>39</v>
      </c>
      <c r="J838">
        <f>(C838-$V$7)/$V$8</f>
        <v>-0.26825575024095144</v>
      </c>
      <c r="K838" t="str">
        <f t="shared" si="53"/>
        <v>NO</v>
      </c>
      <c r="L838">
        <f>(I838-$V$16)/$V$17</f>
        <v>-0.20511617344612137</v>
      </c>
      <c r="M838" t="str">
        <f t="shared" si="54"/>
        <v>NO</v>
      </c>
      <c r="N838">
        <f>IF(ISBLANK(C838),$V$7,C838)</f>
        <v>440000</v>
      </c>
      <c r="O838">
        <f>IF(ISBLANK(I838),$V$16,I838)</f>
        <v>39</v>
      </c>
      <c r="P838" t="str">
        <f>IF(ISBLANK(D838),$U$42,D838)</f>
        <v>ASALARIADO</v>
      </c>
      <c r="Q838" s="7" t="str">
        <f t="shared" si="55"/>
        <v>36-45</v>
      </c>
      <c r="R838" s="7" t="str">
        <f t="shared" si="56"/>
        <v>3</v>
      </c>
    </row>
    <row r="839" spans="1:18" x14ac:dyDescent="0.3">
      <c r="A839">
        <v>838</v>
      </c>
      <c r="B839" t="s">
        <v>14</v>
      </c>
      <c r="C839">
        <v>623738</v>
      </c>
      <c r="D839" t="s">
        <v>9</v>
      </c>
      <c r="E839" t="s">
        <v>15</v>
      </c>
      <c r="F839" t="s">
        <v>11</v>
      </c>
      <c r="G839" t="s">
        <v>12</v>
      </c>
      <c r="H839" t="s">
        <v>12</v>
      </c>
      <c r="I839">
        <v>26</v>
      </c>
      <c r="J839">
        <f>(C839-$V$7)/$V$8</f>
        <v>-4.1676416470368849E-2</v>
      </c>
      <c r="K839" t="str">
        <f t="shared" si="53"/>
        <v>NO</v>
      </c>
      <c r="L839">
        <f>(I839-$V$16)/$V$17</f>
        <v>-1.1225954644489089</v>
      </c>
      <c r="M839" t="str">
        <f t="shared" si="54"/>
        <v>NO</v>
      </c>
      <c r="N839">
        <f>IF(ISBLANK(C839),$V$7,C839)</f>
        <v>623738</v>
      </c>
      <c r="O839">
        <f>IF(ISBLANK(I839),$V$16,I839)</f>
        <v>26</v>
      </c>
      <c r="P839" t="str">
        <f>IF(ISBLANK(D839),$U$42,D839)</f>
        <v>ASALARIADO</v>
      </c>
      <c r="Q839" s="7" t="str">
        <f t="shared" si="55"/>
        <v>26-35</v>
      </c>
      <c r="R839" s="7" t="str">
        <f t="shared" si="56"/>
        <v>3</v>
      </c>
    </row>
    <row r="840" spans="1:18" x14ac:dyDescent="0.3">
      <c r="A840">
        <v>839</v>
      </c>
      <c r="B840" t="s">
        <v>8</v>
      </c>
      <c r="C840">
        <v>599294</v>
      </c>
      <c r="D840" t="s">
        <v>16</v>
      </c>
      <c r="E840" t="s">
        <v>15</v>
      </c>
      <c r="F840" t="s">
        <v>11</v>
      </c>
      <c r="G840" t="s">
        <v>12</v>
      </c>
      <c r="H840" t="s">
        <v>12</v>
      </c>
      <c r="I840">
        <v>54</v>
      </c>
      <c r="J840">
        <f>(C840-$V$7)/$V$8</f>
        <v>-7.1819910111793714E-2</v>
      </c>
      <c r="K840" t="str">
        <f t="shared" si="53"/>
        <v>NO</v>
      </c>
      <c r="L840">
        <f>(I840-$V$16)/$V$17</f>
        <v>0.85351377771094117</v>
      </c>
      <c r="M840" t="str">
        <f t="shared" si="54"/>
        <v>NO</v>
      </c>
      <c r="N840">
        <f>IF(ISBLANK(C840),$V$7,C840)</f>
        <v>599294</v>
      </c>
      <c r="O840">
        <f>IF(ISBLANK(I840),$V$16,I840)</f>
        <v>54</v>
      </c>
      <c r="P840" t="str">
        <f>IF(ISBLANK(D840),$U$42,D840)</f>
        <v>ASEGURADO VOLUNTARIO</v>
      </c>
      <c r="Q840" s="7" t="str">
        <f t="shared" si="55"/>
        <v>46-55</v>
      </c>
      <c r="R840" s="7" t="str">
        <f t="shared" si="56"/>
        <v>3</v>
      </c>
    </row>
    <row r="841" spans="1:18" x14ac:dyDescent="0.3">
      <c r="A841">
        <v>840</v>
      </c>
      <c r="B841" t="s">
        <v>14</v>
      </c>
      <c r="C841">
        <v>555095.79</v>
      </c>
      <c r="D841" t="s">
        <v>9</v>
      </c>
      <c r="E841" t="s">
        <v>15</v>
      </c>
      <c r="F841" t="s">
        <v>11</v>
      </c>
      <c r="G841" t="s">
        <v>12</v>
      </c>
      <c r="H841" t="s">
        <v>12</v>
      </c>
      <c r="I841">
        <v>33</v>
      </c>
      <c r="J841">
        <f>(C841-$V$7)/$V$8</f>
        <v>-0.1263236109012455</v>
      </c>
      <c r="K841" t="str">
        <f t="shared" si="53"/>
        <v>NO</v>
      </c>
      <c r="L841">
        <f>(I841-$V$16)/$V$17</f>
        <v>-0.62856815390894638</v>
      </c>
      <c r="M841" t="str">
        <f t="shared" si="54"/>
        <v>NO</v>
      </c>
      <c r="N841">
        <f>IF(ISBLANK(C841),$V$7,C841)</f>
        <v>555095.79</v>
      </c>
      <c r="O841">
        <f>IF(ISBLANK(I841),$V$16,I841)</f>
        <v>33</v>
      </c>
      <c r="P841" t="str">
        <f>IF(ISBLANK(D841),$U$42,D841)</f>
        <v>ASALARIADO</v>
      </c>
      <c r="Q841" s="7" t="str">
        <f t="shared" si="55"/>
        <v>26-35</v>
      </c>
      <c r="R841" s="7" t="str">
        <f t="shared" si="56"/>
        <v>3</v>
      </c>
    </row>
    <row r="842" spans="1:18" x14ac:dyDescent="0.3">
      <c r="A842">
        <v>841</v>
      </c>
      <c r="B842" t="s">
        <v>14</v>
      </c>
      <c r="C842">
        <v>330550</v>
      </c>
      <c r="D842" t="s">
        <v>9</v>
      </c>
      <c r="E842" t="s">
        <v>15</v>
      </c>
      <c r="F842" t="s">
        <v>11</v>
      </c>
      <c r="G842" t="s">
        <v>12</v>
      </c>
      <c r="H842" t="s">
        <v>12</v>
      </c>
      <c r="I842">
        <v>59</v>
      </c>
      <c r="J842">
        <f>(C842-$V$7)/$V$8</f>
        <v>-0.40322569701946359</v>
      </c>
      <c r="K842" t="str">
        <f t="shared" si="53"/>
        <v>NO</v>
      </c>
      <c r="L842">
        <f>(I842-$V$16)/$V$17</f>
        <v>1.2063904280966287</v>
      </c>
      <c r="M842" t="str">
        <f t="shared" si="54"/>
        <v>NO</v>
      </c>
      <c r="N842">
        <f>IF(ISBLANK(C842),$V$7,C842)</f>
        <v>330550</v>
      </c>
      <c r="O842">
        <f>IF(ISBLANK(I842),$V$16,I842)</f>
        <v>59</v>
      </c>
      <c r="P842" t="str">
        <f>IF(ISBLANK(D842),$U$42,D842)</f>
        <v>ASALARIADO</v>
      </c>
      <c r="Q842" s="7" t="str">
        <f t="shared" si="55"/>
        <v>56+</v>
      </c>
      <c r="R842" s="7" t="str">
        <f t="shared" si="56"/>
        <v>2</v>
      </c>
    </row>
    <row r="843" spans="1:18" x14ac:dyDescent="0.3">
      <c r="A843">
        <v>842</v>
      </c>
      <c r="B843" t="s">
        <v>14</v>
      </c>
      <c r="C843">
        <v>291759.3</v>
      </c>
      <c r="D843" t="s">
        <v>9</v>
      </c>
      <c r="E843" t="s">
        <v>15</v>
      </c>
      <c r="F843" t="s">
        <v>11</v>
      </c>
      <c r="G843" t="s">
        <v>12</v>
      </c>
      <c r="H843" t="s">
        <v>11</v>
      </c>
      <c r="I843">
        <v>51</v>
      </c>
      <c r="J843">
        <f>(C843-$V$7)/$V$8</f>
        <v>-0.45106104388562379</v>
      </c>
      <c r="K843" t="str">
        <f t="shared" si="53"/>
        <v>NO</v>
      </c>
      <c r="L843">
        <f>(I843-$V$16)/$V$17</f>
        <v>0.64178778747952869</v>
      </c>
      <c r="M843" t="str">
        <f t="shared" si="54"/>
        <v>NO</v>
      </c>
      <c r="N843">
        <f>IF(ISBLANK(C843),$V$7,C843)</f>
        <v>291759.3</v>
      </c>
      <c r="O843">
        <f>IF(ISBLANK(I843),$V$16,I843)</f>
        <v>51</v>
      </c>
      <c r="P843" t="str">
        <f>IF(ISBLANK(D843),$U$42,D843)</f>
        <v>ASALARIADO</v>
      </c>
      <c r="Q843" s="7" t="str">
        <f t="shared" si="55"/>
        <v>46-55</v>
      </c>
      <c r="R843" s="7" t="str">
        <f t="shared" si="56"/>
        <v>1</v>
      </c>
    </row>
    <row r="844" spans="1:18" x14ac:dyDescent="0.3">
      <c r="A844">
        <v>843</v>
      </c>
      <c r="B844" t="s">
        <v>14</v>
      </c>
      <c r="C844">
        <v>842365.76</v>
      </c>
      <c r="D844" t="s">
        <v>9</v>
      </c>
      <c r="E844" t="s">
        <v>15</v>
      </c>
      <c r="F844" t="s">
        <v>11</v>
      </c>
      <c r="G844" t="s">
        <v>12</v>
      </c>
      <c r="H844" t="s">
        <v>12</v>
      </c>
      <c r="I844">
        <v>29</v>
      </c>
      <c r="J844">
        <f>(C844-$V$7)/$V$8</f>
        <v>0.22792776015370908</v>
      </c>
      <c r="K844" t="str">
        <f t="shared" si="53"/>
        <v>NO</v>
      </c>
      <c r="L844">
        <f>(I844-$V$16)/$V$17</f>
        <v>-0.91086947421749642</v>
      </c>
      <c r="M844" t="str">
        <f t="shared" si="54"/>
        <v>NO</v>
      </c>
      <c r="N844">
        <f>IF(ISBLANK(C844),$V$7,C844)</f>
        <v>842365.76</v>
      </c>
      <c r="O844">
        <f>IF(ISBLANK(I844),$V$16,I844)</f>
        <v>29</v>
      </c>
      <c r="P844" t="str">
        <f>IF(ISBLANK(D844),$U$42,D844)</f>
        <v>ASALARIADO</v>
      </c>
      <c r="Q844" s="7" t="str">
        <f t="shared" si="55"/>
        <v>26-35</v>
      </c>
      <c r="R844" s="7" t="str">
        <f t="shared" si="56"/>
        <v>4</v>
      </c>
    </row>
    <row r="845" spans="1:18" x14ac:dyDescent="0.3">
      <c r="A845">
        <v>844</v>
      </c>
      <c r="B845" t="s">
        <v>14</v>
      </c>
      <c r="C845">
        <v>432916.67</v>
      </c>
      <c r="D845" t="s">
        <v>9</v>
      </c>
      <c r="E845" t="s">
        <v>15</v>
      </c>
      <c r="F845" t="s">
        <v>11</v>
      </c>
      <c r="G845" t="s">
        <v>12</v>
      </c>
      <c r="H845" t="s">
        <v>12</v>
      </c>
      <c r="I845">
        <v>23</v>
      </c>
      <c r="J845">
        <f>(C845-$V$7)/$V$8</f>
        <v>-0.27699066730915284</v>
      </c>
      <c r="K845" t="str">
        <f t="shared" si="53"/>
        <v>NO</v>
      </c>
      <c r="L845">
        <f>(I845-$V$16)/$V$17</f>
        <v>-1.3343214546803215</v>
      </c>
      <c r="M845" t="str">
        <f t="shared" si="54"/>
        <v>NO</v>
      </c>
      <c r="N845">
        <f>IF(ISBLANK(C845),$V$7,C845)</f>
        <v>432916.67</v>
      </c>
      <c r="O845">
        <f>IF(ISBLANK(I845),$V$16,I845)</f>
        <v>23</v>
      </c>
      <c r="P845" t="str">
        <f>IF(ISBLANK(D845),$U$42,D845)</f>
        <v>ASALARIADO</v>
      </c>
      <c r="Q845" s="7" t="str">
        <f t="shared" si="55"/>
        <v>18-25</v>
      </c>
      <c r="R845" s="7" t="str">
        <f t="shared" si="56"/>
        <v>3</v>
      </c>
    </row>
    <row r="846" spans="1:18" x14ac:dyDescent="0.3">
      <c r="A846">
        <v>845</v>
      </c>
      <c r="B846" t="s">
        <v>8</v>
      </c>
      <c r="C846">
        <v>319224</v>
      </c>
      <c r="D846" t="s">
        <v>9</v>
      </c>
      <c r="E846" t="s">
        <v>15</v>
      </c>
      <c r="F846" t="s">
        <v>11</v>
      </c>
      <c r="G846" t="s">
        <v>12</v>
      </c>
      <c r="H846" t="s">
        <v>12</v>
      </c>
      <c r="I846">
        <v>27</v>
      </c>
      <c r="J846">
        <f>(C846-$V$7)/$V$8</f>
        <v>-0.41719252769295312</v>
      </c>
      <c r="K846" t="str">
        <f t="shared" si="53"/>
        <v>NO</v>
      </c>
      <c r="L846">
        <f>(I846-$V$16)/$V$17</f>
        <v>-1.0520201343717714</v>
      </c>
      <c r="M846" t="str">
        <f t="shared" si="54"/>
        <v>NO</v>
      </c>
      <c r="N846">
        <f>IF(ISBLANK(C846),$V$7,C846)</f>
        <v>319224</v>
      </c>
      <c r="O846">
        <f>IF(ISBLANK(I846),$V$16,I846)</f>
        <v>27</v>
      </c>
      <c r="P846" t="str">
        <f>IF(ISBLANK(D846),$U$42,D846)</f>
        <v>ASALARIADO</v>
      </c>
      <c r="Q846" s="7" t="str">
        <f t="shared" si="55"/>
        <v>26-35</v>
      </c>
      <c r="R846" s="7" t="str">
        <f t="shared" si="56"/>
        <v>2</v>
      </c>
    </row>
    <row r="847" spans="1:18" x14ac:dyDescent="0.3">
      <c r="A847">
        <v>846</v>
      </c>
      <c r="B847" t="s">
        <v>14</v>
      </c>
      <c r="C847">
        <v>3697124</v>
      </c>
      <c r="D847" t="s">
        <v>13</v>
      </c>
      <c r="E847" t="s">
        <v>10</v>
      </c>
      <c r="F847" t="s">
        <v>11</v>
      </c>
      <c r="G847" t="s">
        <v>12</v>
      </c>
      <c r="H847" t="s">
        <v>12</v>
      </c>
      <c r="I847">
        <v>73</v>
      </c>
      <c r="J847">
        <f>(C847-$V$7)/$V$8</f>
        <v>3.7483166840305389</v>
      </c>
      <c r="K847" t="str">
        <f t="shared" si="53"/>
        <v>ATIPICO</v>
      </c>
      <c r="L847">
        <f>(I847-$V$16)/$V$17</f>
        <v>2.1944450491765539</v>
      </c>
      <c r="M847" t="str">
        <f t="shared" si="54"/>
        <v>ATIPICO</v>
      </c>
      <c r="N847">
        <f>IF(ISBLANK(C847),$V$7,C847)</f>
        <v>3697124</v>
      </c>
      <c r="O847">
        <f>IF(ISBLANK(I847),$V$16,I847)</f>
        <v>73</v>
      </c>
      <c r="P847" t="str">
        <f>IF(ISBLANK(D847),$U$42,D847)</f>
        <v>PENSIONADOS EN SU PROPIO SISTEMA</v>
      </c>
      <c r="Q847" s="7" t="str">
        <f t="shared" si="55"/>
        <v>56+</v>
      </c>
      <c r="R847" s="7" t="str">
        <f t="shared" si="56"/>
        <v>4</v>
      </c>
    </row>
    <row r="848" spans="1:18" x14ac:dyDescent="0.3">
      <c r="A848">
        <v>847</v>
      </c>
      <c r="B848" t="s">
        <v>14</v>
      </c>
      <c r="C848">
        <v>278030</v>
      </c>
      <c r="D848" t="s">
        <v>16</v>
      </c>
      <c r="E848" t="s">
        <v>15</v>
      </c>
      <c r="F848" t="s">
        <v>11</v>
      </c>
      <c r="G848" t="s">
        <v>12</v>
      </c>
      <c r="H848" t="s">
        <v>11</v>
      </c>
      <c r="I848">
        <v>56</v>
      </c>
      <c r="J848">
        <f>(C848-$V$7)/$V$8</f>
        <v>-0.46799154082766331</v>
      </c>
      <c r="K848" t="str">
        <f t="shared" si="53"/>
        <v>NO</v>
      </c>
      <c r="L848">
        <f>(I848-$V$16)/$V$17</f>
        <v>0.99466443786521619</v>
      </c>
      <c r="M848" t="str">
        <f t="shared" si="54"/>
        <v>NO</v>
      </c>
      <c r="N848">
        <f>IF(ISBLANK(C848),$V$7,C848)</f>
        <v>278030</v>
      </c>
      <c r="O848">
        <f>IF(ISBLANK(I848),$V$16,I848)</f>
        <v>56</v>
      </c>
      <c r="P848" t="str">
        <f>IF(ISBLANK(D848),$U$42,D848)</f>
        <v>ASEGURADO VOLUNTARIO</v>
      </c>
      <c r="Q848" s="7" t="str">
        <f t="shared" si="55"/>
        <v>56+</v>
      </c>
      <c r="R848" s="7" t="str">
        <f t="shared" si="56"/>
        <v>1</v>
      </c>
    </row>
    <row r="849" spans="1:18" x14ac:dyDescent="0.3">
      <c r="A849">
        <v>848</v>
      </c>
      <c r="B849" t="s">
        <v>14</v>
      </c>
      <c r="C849">
        <v>416328.46</v>
      </c>
      <c r="D849" t="s">
        <v>9</v>
      </c>
      <c r="E849" t="s">
        <v>10</v>
      </c>
      <c r="F849" t="s">
        <v>11</v>
      </c>
      <c r="G849" t="s">
        <v>12</v>
      </c>
      <c r="H849" t="s">
        <v>12</v>
      </c>
      <c r="I849">
        <v>55</v>
      </c>
      <c r="J849">
        <f>(C849-$V$7)/$V$8</f>
        <v>-0.29744667298161309</v>
      </c>
      <c r="K849" t="str">
        <f t="shared" si="53"/>
        <v>NO</v>
      </c>
      <c r="L849">
        <f>(I849-$V$16)/$V$17</f>
        <v>0.92408910778807873</v>
      </c>
      <c r="M849" t="str">
        <f t="shared" si="54"/>
        <v>NO</v>
      </c>
      <c r="N849">
        <f>IF(ISBLANK(C849),$V$7,C849)</f>
        <v>416328.46</v>
      </c>
      <c r="O849">
        <f>IF(ISBLANK(I849),$V$16,I849)</f>
        <v>55</v>
      </c>
      <c r="P849" t="str">
        <f>IF(ISBLANK(D849),$U$42,D849)</f>
        <v>ASALARIADO</v>
      </c>
      <c r="Q849" s="7" t="str">
        <f t="shared" si="55"/>
        <v>46-55</v>
      </c>
      <c r="R849" s="7" t="str">
        <f t="shared" si="56"/>
        <v>3</v>
      </c>
    </row>
    <row r="850" spans="1:18" x14ac:dyDescent="0.3">
      <c r="A850">
        <v>849</v>
      </c>
      <c r="B850" t="s">
        <v>8</v>
      </c>
      <c r="C850">
        <v>1907539.5</v>
      </c>
      <c r="D850" t="s">
        <v>9</v>
      </c>
      <c r="E850" t="s">
        <v>10</v>
      </c>
      <c r="F850" t="s">
        <v>11</v>
      </c>
      <c r="G850" t="s">
        <v>12</v>
      </c>
      <c r="H850" t="s">
        <v>12</v>
      </c>
      <c r="I850">
        <v>56</v>
      </c>
      <c r="J850">
        <f>(C850-$V$7)/$V$8</f>
        <v>1.5414631004704631</v>
      </c>
      <c r="K850" t="str">
        <f t="shared" si="53"/>
        <v>NO</v>
      </c>
      <c r="L850">
        <f>(I850-$V$16)/$V$17</f>
        <v>0.99466443786521619</v>
      </c>
      <c r="M850" t="str">
        <f t="shared" si="54"/>
        <v>NO</v>
      </c>
      <c r="N850">
        <f>IF(ISBLANK(C850),$V$7,C850)</f>
        <v>1907539.5</v>
      </c>
      <c r="O850">
        <f>IF(ISBLANK(I850),$V$16,I850)</f>
        <v>56</v>
      </c>
      <c r="P850" t="str">
        <f>IF(ISBLANK(D850),$U$42,D850)</f>
        <v>ASALARIADO</v>
      </c>
      <c r="Q850" s="7" t="str">
        <f t="shared" si="55"/>
        <v>56+</v>
      </c>
      <c r="R850" s="7" t="str">
        <f t="shared" si="56"/>
        <v>4</v>
      </c>
    </row>
    <row r="851" spans="1:18" x14ac:dyDescent="0.3">
      <c r="A851">
        <v>850</v>
      </c>
      <c r="B851" t="s">
        <v>14</v>
      </c>
      <c r="C851">
        <v>350000</v>
      </c>
      <c r="D851" t="s">
        <v>9</v>
      </c>
      <c r="E851" t="s">
        <v>15</v>
      </c>
      <c r="F851" t="s">
        <v>11</v>
      </c>
      <c r="G851" t="s">
        <v>12</v>
      </c>
      <c r="H851" t="s">
        <v>12</v>
      </c>
      <c r="I851">
        <v>51</v>
      </c>
      <c r="J851">
        <f>(C851-$V$7)/$V$8</f>
        <v>-0.37924063110039496</v>
      </c>
      <c r="K851" t="str">
        <f t="shared" si="53"/>
        <v>NO</v>
      </c>
      <c r="L851">
        <f>(I851-$V$16)/$V$17</f>
        <v>0.64178778747952869</v>
      </c>
      <c r="M851" t="str">
        <f t="shared" si="54"/>
        <v>NO</v>
      </c>
      <c r="N851">
        <f>IF(ISBLANK(C851),$V$7,C851)</f>
        <v>350000</v>
      </c>
      <c r="O851">
        <f>IF(ISBLANK(I851),$V$16,I851)</f>
        <v>51</v>
      </c>
      <c r="P851" t="str">
        <f>IF(ISBLANK(D851),$U$42,D851)</f>
        <v>ASALARIADO</v>
      </c>
      <c r="Q851" s="7" t="str">
        <f t="shared" si="55"/>
        <v>46-55</v>
      </c>
      <c r="R851" s="7" t="str">
        <f t="shared" si="56"/>
        <v>2</v>
      </c>
    </row>
    <row r="852" spans="1:18" x14ac:dyDescent="0.3">
      <c r="A852">
        <v>851</v>
      </c>
      <c r="B852" t="s">
        <v>8</v>
      </c>
      <c r="C852">
        <v>310124</v>
      </c>
      <c r="D852" t="s">
        <v>17</v>
      </c>
      <c r="E852" t="s">
        <v>15</v>
      </c>
      <c r="F852" t="s">
        <v>11</v>
      </c>
      <c r="G852" t="s">
        <v>11</v>
      </c>
      <c r="H852" t="s">
        <v>12</v>
      </c>
      <c r="I852">
        <v>41</v>
      </c>
      <c r="J852">
        <f>(C852-$V$7)/$V$8</f>
        <v>-0.42841433231318576</v>
      </c>
      <c r="K852" t="str">
        <f t="shared" si="53"/>
        <v>NO</v>
      </c>
      <c r="L852">
        <f>(I852-$V$16)/$V$17</f>
        <v>-6.3965513291846368E-2</v>
      </c>
      <c r="M852" t="str">
        <f t="shared" si="54"/>
        <v>NO</v>
      </c>
      <c r="N852">
        <f>IF(ISBLANK(C852),$V$7,C852)</f>
        <v>310124</v>
      </c>
      <c r="O852">
        <f>IF(ISBLANK(I852),$V$16,I852)</f>
        <v>41</v>
      </c>
      <c r="P852" t="str">
        <f>IF(ISBLANK(D852),$U$42,D852)</f>
        <v>TRABAJADOR INDEPENDIENTE</v>
      </c>
      <c r="Q852" s="7" t="str">
        <f t="shared" si="55"/>
        <v>36-45</v>
      </c>
      <c r="R852" s="7" t="str">
        <f t="shared" si="56"/>
        <v>2</v>
      </c>
    </row>
    <row r="853" spans="1:18" x14ac:dyDescent="0.3">
      <c r="A853">
        <v>852</v>
      </c>
      <c r="B853" t="s">
        <v>14</v>
      </c>
      <c r="C853">
        <v>400000</v>
      </c>
      <c r="D853" t="s">
        <v>9</v>
      </c>
      <c r="E853" t="s">
        <v>15</v>
      </c>
      <c r="F853" t="s">
        <v>11</v>
      </c>
      <c r="G853" t="s">
        <v>12</v>
      </c>
      <c r="H853" t="s">
        <v>12</v>
      </c>
      <c r="I853">
        <v>41</v>
      </c>
      <c r="J853">
        <f>(C853-$V$7)/$V$8</f>
        <v>-0.31758236395625966</v>
      </c>
      <c r="K853" t="str">
        <f t="shared" si="53"/>
        <v>NO</v>
      </c>
      <c r="L853">
        <f>(I853-$V$16)/$V$17</f>
        <v>-6.3965513291846368E-2</v>
      </c>
      <c r="M853" t="str">
        <f t="shared" si="54"/>
        <v>NO</v>
      </c>
      <c r="N853">
        <f>IF(ISBLANK(C853),$V$7,C853)</f>
        <v>400000</v>
      </c>
      <c r="O853">
        <f>IF(ISBLANK(I853),$V$16,I853)</f>
        <v>41</v>
      </c>
      <c r="P853" t="str">
        <f>IF(ISBLANK(D853),$U$42,D853)</f>
        <v>ASALARIADO</v>
      </c>
      <c r="Q853" s="7" t="str">
        <f t="shared" si="55"/>
        <v>36-45</v>
      </c>
      <c r="R853" s="7" t="str">
        <f t="shared" si="56"/>
        <v>2</v>
      </c>
    </row>
    <row r="854" spans="1:18" x14ac:dyDescent="0.3">
      <c r="A854">
        <v>853</v>
      </c>
      <c r="B854" t="s">
        <v>8</v>
      </c>
      <c r="C854">
        <v>353469</v>
      </c>
      <c r="D854" t="s">
        <v>9</v>
      </c>
      <c r="E854" t="s">
        <v>15</v>
      </c>
      <c r="F854" t="s">
        <v>11</v>
      </c>
      <c r="G854" t="s">
        <v>12</v>
      </c>
      <c r="H854" t="s">
        <v>12</v>
      </c>
      <c r="I854">
        <v>44</v>
      </c>
      <c r="J854">
        <f>(C854-$V$7)/$V$8</f>
        <v>-0.37496278052593485</v>
      </c>
      <c r="K854" t="str">
        <f t="shared" si="53"/>
        <v>NO</v>
      </c>
      <c r="L854">
        <f>(I854-$V$16)/$V$17</f>
        <v>0.14776047693956615</v>
      </c>
      <c r="M854" t="str">
        <f t="shared" si="54"/>
        <v>NO</v>
      </c>
      <c r="N854">
        <f>IF(ISBLANK(C854),$V$7,C854)</f>
        <v>353469</v>
      </c>
      <c r="O854">
        <f>IF(ISBLANK(I854),$V$16,I854)</f>
        <v>44</v>
      </c>
      <c r="P854" t="str">
        <f>IF(ISBLANK(D854),$U$42,D854)</f>
        <v>ASALARIADO</v>
      </c>
      <c r="Q854" s="7" t="str">
        <f t="shared" si="55"/>
        <v>36-45</v>
      </c>
      <c r="R854" s="7" t="str">
        <f t="shared" si="56"/>
        <v>2</v>
      </c>
    </row>
    <row r="855" spans="1:18" x14ac:dyDescent="0.3">
      <c r="A855">
        <v>854</v>
      </c>
      <c r="B855" t="s">
        <v>8</v>
      </c>
      <c r="C855">
        <v>362010</v>
      </c>
      <c r="D855" t="s">
        <v>9</v>
      </c>
      <c r="E855" t="s">
        <v>15</v>
      </c>
      <c r="F855" t="s">
        <v>11</v>
      </c>
      <c r="G855" t="s">
        <v>12</v>
      </c>
      <c r="H855" t="s">
        <v>11</v>
      </c>
      <c r="I855">
        <v>72</v>
      </c>
      <c r="J855">
        <f>(C855-$V$7)/$V$8</f>
        <v>-0.36443031533237369</v>
      </c>
      <c r="K855" t="str">
        <f t="shared" si="53"/>
        <v>NO</v>
      </c>
      <c r="L855">
        <f>(I855-$V$16)/$V$17</f>
        <v>2.1238697190994165</v>
      </c>
      <c r="M855" t="str">
        <f t="shared" si="54"/>
        <v>ATIPICO</v>
      </c>
      <c r="N855">
        <f>IF(ISBLANK(C855),$V$7,C855)</f>
        <v>362010</v>
      </c>
      <c r="O855">
        <f>IF(ISBLANK(I855),$V$16,I855)</f>
        <v>72</v>
      </c>
      <c r="P855" t="str">
        <f>IF(ISBLANK(D855),$U$42,D855)</f>
        <v>ASALARIADO</v>
      </c>
      <c r="Q855" s="7" t="str">
        <f t="shared" si="55"/>
        <v>56+</v>
      </c>
      <c r="R855" s="7" t="str">
        <f t="shared" si="56"/>
        <v>2</v>
      </c>
    </row>
    <row r="856" spans="1:18" x14ac:dyDescent="0.3">
      <c r="A856">
        <v>855</v>
      </c>
      <c r="B856" t="s">
        <v>8</v>
      </c>
      <c r="C856">
        <v>1547953.43</v>
      </c>
      <c r="D856" t="s">
        <v>9</v>
      </c>
      <c r="E856" t="s">
        <v>15</v>
      </c>
      <c r="F856" t="s">
        <v>11</v>
      </c>
      <c r="G856" t="s">
        <v>12</v>
      </c>
      <c r="H856" t="s">
        <v>12</v>
      </c>
      <c r="I856">
        <v>25</v>
      </c>
      <c r="J856">
        <f>(C856-$V$7)/$V$8</f>
        <v>1.0980340211630684</v>
      </c>
      <c r="K856" t="str">
        <f t="shared" si="53"/>
        <v>NO</v>
      </c>
      <c r="L856">
        <f>(I856-$V$16)/$V$17</f>
        <v>-1.1931707945260464</v>
      </c>
      <c r="M856" t="str">
        <f t="shared" si="54"/>
        <v>NO</v>
      </c>
      <c r="N856">
        <f>IF(ISBLANK(C856),$V$7,C856)</f>
        <v>1547953.43</v>
      </c>
      <c r="O856">
        <f>IF(ISBLANK(I856),$V$16,I856)</f>
        <v>25</v>
      </c>
      <c r="P856" t="str">
        <f>IF(ISBLANK(D856),$U$42,D856)</f>
        <v>ASALARIADO</v>
      </c>
      <c r="Q856" s="7" t="str">
        <f t="shared" si="55"/>
        <v>18-25</v>
      </c>
      <c r="R856" s="7" t="str">
        <f t="shared" si="56"/>
        <v>4</v>
      </c>
    </row>
    <row r="857" spans="1:18" x14ac:dyDescent="0.3">
      <c r="A857">
        <v>856</v>
      </c>
      <c r="B857" t="s">
        <v>14</v>
      </c>
      <c r="C857">
        <v>297046</v>
      </c>
      <c r="D857" t="s">
        <v>17</v>
      </c>
      <c r="E857" t="s">
        <v>15</v>
      </c>
      <c r="F857" t="s">
        <v>11</v>
      </c>
      <c r="G857" t="s">
        <v>12</v>
      </c>
      <c r="H857" t="s">
        <v>12</v>
      </c>
      <c r="I857">
        <v>34</v>
      </c>
      <c r="J857">
        <f>(C857-$V$7)/$V$8</f>
        <v>-0.44454166866740574</v>
      </c>
      <c r="K857" t="str">
        <f t="shared" si="53"/>
        <v>NO</v>
      </c>
      <c r="L857">
        <f>(I857-$V$16)/$V$17</f>
        <v>-0.55799282383180893</v>
      </c>
      <c r="M857" t="str">
        <f t="shared" si="54"/>
        <v>NO</v>
      </c>
      <c r="N857">
        <f>IF(ISBLANK(C857),$V$7,C857)</f>
        <v>297046</v>
      </c>
      <c r="O857">
        <f>IF(ISBLANK(I857),$V$16,I857)</f>
        <v>34</v>
      </c>
      <c r="P857" t="str">
        <f>IF(ISBLANK(D857),$U$42,D857)</f>
        <v>TRABAJADOR INDEPENDIENTE</v>
      </c>
      <c r="Q857" s="7" t="str">
        <f t="shared" si="55"/>
        <v>26-35</v>
      </c>
      <c r="R857" s="7" t="str">
        <f t="shared" si="56"/>
        <v>1</v>
      </c>
    </row>
    <row r="858" spans="1:18" x14ac:dyDescent="0.3">
      <c r="A858">
        <v>857</v>
      </c>
      <c r="B858" t="s">
        <v>8</v>
      </c>
      <c r="C858">
        <v>653810.62</v>
      </c>
      <c r="D858" t="s">
        <v>9</v>
      </c>
      <c r="E858" t="s">
        <v>15</v>
      </c>
      <c r="F858" t="s">
        <v>11</v>
      </c>
      <c r="G858" t="s">
        <v>12</v>
      </c>
      <c r="H858" t="s">
        <v>12</v>
      </c>
      <c r="I858">
        <v>59</v>
      </c>
      <c r="J858">
        <f>(C858-$V$7)/$V$8</f>
        <v>-4.5919037166875388E-3</v>
      </c>
      <c r="K858" t="str">
        <f t="shared" si="53"/>
        <v>NO</v>
      </c>
      <c r="L858">
        <f>(I858-$V$16)/$V$17</f>
        <v>1.2063904280966287</v>
      </c>
      <c r="M858" t="str">
        <f t="shared" si="54"/>
        <v>NO</v>
      </c>
      <c r="N858">
        <f>IF(ISBLANK(C858),$V$7,C858)</f>
        <v>653810.62</v>
      </c>
      <c r="O858">
        <f>IF(ISBLANK(I858),$V$16,I858)</f>
        <v>59</v>
      </c>
      <c r="P858" t="str">
        <f>IF(ISBLANK(D858),$U$42,D858)</f>
        <v>ASALARIADO</v>
      </c>
      <c r="Q858" s="7" t="str">
        <f t="shared" si="55"/>
        <v>56+</v>
      </c>
      <c r="R858" s="7" t="str">
        <f t="shared" si="56"/>
        <v>3</v>
      </c>
    </row>
    <row r="859" spans="1:18" x14ac:dyDescent="0.3">
      <c r="A859">
        <v>858</v>
      </c>
      <c r="B859" t="s">
        <v>14</v>
      </c>
      <c r="C859">
        <v>790070</v>
      </c>
      <c r="D859" t="s">
        <v>13</v>
      </c>
      <c r="E859" t="s">
        <v>10</v>
      </c>
      <c r="F859" t="s">
        <v>11</v>
      </c>
      <c r="G859" t="s">
        <v>12</v>
      </c>
      <c r="H859" t="s">
        <v>12</v>
      </c>
      <c r="I859">
        <v>69</v>
      </c>
      <c r="J859">
        <f>(C859-$V$7)/$V$8</f>
        <v>0.16343844134199736</v>
      </c>
      <c r="K859" t="str">
        <f t="shared" si="53"/>
        <v>NO</v>
      </c>
      <c r="L859">
        <f>(I859-$V$16)/$V$17</f>
        <v>1.9121437288680037</v>
      </c>
      <c r="M859" t="str">
        <f t="shared" si="54"/>
        <v>NO</v>
      </c>
      <c r="N859">
        <f>IF(ISBLANK(C859),$V$7,C859)</f>
        <v>790070</v>
      </c>
      <c r="O859">
        <f>IF(ISBLANK(I859),$V$16,I859)</f>
        <v>69</v>
      </c>
      <c r="P859" t="str">
        <f>IF(ISBLANK(D859),$U$42,D859)</f>
        <v>PENSIONADOS EN SU PROPIO SISTEMA</v>
      </c>
      <c r="Q859" s="7" t="str">
        <f t="shared" si="55"/>
        <v>56+</v>
      </c>
      <c r="R859" s="7" t="str">
        <f t="shared" si="56"/>
        <v>4</v>
      </c>
    </row>
    <row r="860" spans="1:18" x14ac:dyDescent="0.3">
      <c r="A860">
        <v>859</v>
      </c>
      <c r="B860" t="s">
        <v>8</v>
      </c>
      <c r="C860">
        <v>546563</v>
      </c>
      <c r="D860" t="s">
        <v>17</v>
      </c>
      <c r="E860" t="s">
        <v>15</v>
      </c>
      <c r="F860" t="s">
        <v>11</v>
      </c>
      <c r="G860" t="s">
        <v>12</v>
      </c>
      <c r="H860" t="s">
        <v>11</v>
      </c>
      <c r="I860">
        <v>51</v>
      </c>
      <c r="J860">
        <f>(C860-$V$7)/$V$8</f>
        <v>-0.13684595180734166</v>
      </c>
      <c r="K860" t="str">
        <f t="shared" si="53"/>
        <v>NO</v>
      </c>
      <c r="L860">
        <f>(I860-$V$16)/$V$17</f>
        <v>0.64178778747952869</v>
      </c>
      <c r="M860" t="str">
        <f t="shared" si="54"/>
        <v>NO</v>
      </c>
      <c r="N860">
        <f>IF(ISBLANK(C860),$V$7,C860)</f>
        <v>546563</v>
      </c>
      <c r="O860">
        <f>IF(ISBLANK(I860),$V$16,I860)</f>
        <v>51</v>
      </c>
      <c r="P860" t="str">
        <f>IF(ISBLANK(D860),$U$42,D860)</f>
        <v>TRABAJADOR INDEPENDIENTE</v>
      </c>
      <c r="Q860" s="7" t="str">
        <f t="shared" si="55"/>
        <v>46-55</v>
      </c>
      <c r="R860" s="7" t="str">
        <f t="shared" si="56"/>
        <v>3</v>
      </c>
    </row>
    <row r="861" spans="1:18" x14ac:dyDescent="0.3">
      <c r="A861">
        <v>860</v>
      </c>
      <c r="B861" t="s">
        <v>14</v>
      </c>
      <c r="C861">
        <v>260000</v>
      </c>
      <c r="D861" t="s">
        <v>9</v>
      </c>
      <c r="E861" t="s">
        <v>15</v>
      </c>
      <c r="F861" t="s">
        <v>11</v>
      </c>
      <c r="G861" t="s">
        <v>12</v>
      </c>
      <c r="H861" t="s">
        <v>11</v>
      </c>
      <c r="I861">
        <v>37</v>
      </c>
      <c r="J861">
        <f>(C861-$V$7)/$V$8</f>
        <v>-0.49022551195983849</v>
      </c>
      <c r="K861" t="str">
        <f t="shared" si="53"/>
        <v>NO</v>
      </c>
      <c r="L861">
        <f>(I861-$V$16)/$V$17</f>
        <v>-0.3462668336003964</v>
      </c>
      <c r="M861" t="str">
        <f t="shared" si="54"/>
        <v>NO</v>
      </c>
      <c r="N861">
        <f>IF(ISBLANK(C861),$V$7,C861)</f>
        <v>260000</v>
      </c>
      <c r="O861">
        <f>IF(ISBLANK(I861),$V$16,I861)</f>
        <v>37</v>
      </c>
      <c r="P861" t="str">
        <f>IF(ISBLANK(D861),$U$42,D861)</f>
        <v>ASALARIADO</v>
      </c>
      <c r="Q861" s="7" t="str">
        <f t="shared" si="55"/>
        <v>36-45</v>
      </c>
      <c r="R861" s="7" t="str">
        <f t="shared" si="56"/>
        <v>1</v>
      </c>
    </row>
    <row r="862" spans="1:18" x14ac:dyDescent="0.3">
      <c r="A862">
        <v>861</v>
      </c>
      <c r="B862" t="s">
        <v>8</v>
      </c>
      <c r="C862">
        <v>343391</v>
      </c>
      <c r="D862" t="s">
        <v>9</v>
      </c>
      <c r="E862" t="s">
        <v>15</v>
      </c>
      <c r="F862" t="s">
        <v>11</v>
      </c>
      <c r="G862" t="s">
        <v>12</v>
      </c>
      <c r="H862" t="s">
        <v>12</v>
      </c>
      <c r="I862">
        <v>32</v>
      </c>
      <c r="J862">
        <f>(C862-$V$7)/$V$8</f>
        <v>-0.38739062085150677</v>
      </c>
      <c r="K862" t="str">
        <f t="shared" si="53"/>
        <v>NO</v>
      </c>
      <c r="L862">
        <f>(I862-$V$16)/$V$17</f>
        <v>-0.69914348398608395</v>
      </c>
      <c r="M862" t="str">
        <f t="shared" si="54"/>
        <v>NO</v>
      </c>
      <c r="N862">
        <f>IF(ISBLANK(C862),$V$7,C862)</f>
        <v>343391</v>
      </c>
      <c r="O862">
        <f>IF(ISBLANK(I862),$V$16,I862)</f>
        <v>32</v>
      </c>
      <c r="P862" t="str">
        <f>IF(ISBLANK(D862),$U$42,D862)</f>
        <v>ASALARIADO</v>
      </c>
      <c r="Q862" s="7" t="str">
        <f t="shared" si="55"/>
        <v>26-35</v>
      </c>
      <c r="R862" s="7" t="str">
        <f t="shared" si="56"/>
        <v>2</v>
      </c>
    </row>
    <row r="863" spans="1:18" x14ac:dyDescent="0.3">
      <c r="A863">
        <v>862</v>
      </c>
      <c r="B863" t="s">
        <v>14</v>
      </c>
      <c r="C863">
        <v>114247</v>
      </c>
      <c r="D863" t="s">
        <v>9</v>
      </c>
      <c r="E863" t="s">
        <v>10</v>
      </c>
      <c r="F863" t="s">
        <v>11</v>
      </c>
      <c r="G863" t="s">
        <v>12</v>
      </c>
      <c r="H863" t="s">
        <v>12</v>
      </c>
      <c r="I863">
        <v>29</v>
      </c>
      <c r="J863">
        <f>(C863-$V$7)/$V$8</f>
        <v>-0.66996306018102147</v>
      </c>
      <c r="K863" t="str">
        <f t="shared" si="53"/>
        <v>NO</v>
      </c>
      <c r="L863">
        <f>(I863-$V$16)/$V$17</f>
        <v>-0.91086947421749642</v>
      </c>
      <c r="M863" t="str">
        <f t="shared" si="54"/>
        <v>NO</v>
      </c>
      <c r="N863">
        <f>IF(ISBLANK(C863),$V$7,C863)</f>
        <v>114247</v>
      </c>
      <c r="O863">
        <f>IF(ISBLANK(I863),$V$16,I863)</f>
        <v>29</v>
      </c>
      <c r="P863" t="str">
        <f>IF(ISBLANK(D863),$U$42,D863)</f>
        <v>ASALARIADO</v>
      </c>
      <c r="Q863" s="7" t="str">
        <f t="shared" si="55"/>
        <v>26-35</v>
      </c>
      <c r="R863" s="7" t="str">
        <f t="shared" si="56"/>
        <v>1</v>
      </c>
    </row>
    <row r="864" spans="1:18" x14ac:dyDescent="0.3">
      <c r="A864">
        <v>863</v>
      </c>
      <c r="B864" t="s">
        <v>14</v>
      </c>
      <c r="C864">
        <v>100186</v>
      </c>
      <c r="D864" t="s">
        <v>9</v>
      </c>
      <c r="E864" t="s">
        <v>15</v>
      </c>
      <c r="F864" t="s">
        <v>11</v>
      </c>
      <c r="G864" t="s">
        <v>12</v>
      </c>
      <c r="H864" t="s">
        <v>12</v>
      </c>
      <c r="I864">
        <v>48</v>
      </c>
      <c r="J864">
        <f>(C864-$V$7)/$V$8</f>
        <v>-0.68730259806729521</v>
      </c>
      <c r="K864" t="str">
        <f t="shared" si="53"/>
        <v>NO</v>
      </c>
      <c r="L864">
        <f>(I864-$V$16)/$V$17</f>
        <v>0.43006179724811616</v>
      </c>
      <c r="M864" t="str">
        <f t="shared" si="54"/>
        <v>NO</v>
      </c>
      <c r="N864">
        <f>IF(ISBLANK(C864),$V$7,C864)</f>
        <v>100186</v>
      </c>
      <c r="O864">
        <f>IF(ISBLANK(I864),$V$16,I864)</f>
        <v>48</v>
      </c>
      <c r="P864" t="str">
        <f>IF(ISBLANK(D864),$U$42,D864)</f>
        <v>ASALARIADO</v>
      </c>
      <c r="Q864" s="7" t="str">
        <f t="shared" si="55"/>
        <v>46-55</v>
      </c>
      <c r="R864" s="7" t="str">
        <f t="shared" si="56"/>
        <v>1</v>
      </c>
    </row>
    <row r="865" spans="1:18" x14ac:dyDescent="0.3">
      <c r="A865">
        <v>864</v>
      </c>
      <c r="B865" t="s">
        <v>8</v>
      </c>
      <c r="C865">
        <v>1500000</v>
      </c>
      <c r="D865" t="s">
        <v>9</v>
      </c>
      <c r="E865" t="s">
        <v>15</v>
      </c>
      <c r="F865" t="s">
        <v>11</v>
      </c>
      <c r="G865" t="s">
        <v>11</v>
      </c>
      <c r="H865" t="s">
        <v>12</v>
      </c>
      <c r="I865">
        <v>62</v>
      </c>
      <c r="J865">
        <f>(C865-$V$7)/$V$8</f>
        <v>1.0388995132147167</v>
      </c>
      <c r="K865" t="str">
        <f t="shared" si="53"/>
        <v>NO</v>
      </c>
      <c r="L865">
        <f>(I865-$V$16)/$V$17</f>
        <v>1.4181164183280413</v>
      </c>
      <c r="M865" t="str">
        <f t="shared" si="54"/>
        <v>NO</v>
      </c>
      <c r="N865">
        <f>IF(ISBLANK(C865),$V$7,C865)</f>
        <v>1500000</v>
      </c>
      <c r="O865">
        <f>IF(ISBLANK(I865),$V$16,I865)</f>
        <v>62</v>
      </c>
      <c r="P865" t="str">
        <f>IF(ISBLANK(D865),$U$42,D865)</f>
        <v>ASALARIADO</v>
      </c>
      <c r="Q865" s="7" t="str">
        <f t="shared" si="55"/>
        <v>56+</v>
      </c>
      <c r="R865" s="7" t="str">
        <f t="shared" si="56"/>
        <v>4</v>
      </c>
    </row>
    <row r="866" spans="1:18" x14ac:dyDescent="0.3">
      <c r="A866">
        <v>865</v>
      </c>
      <c r="B866" t="s">
        <v>14</v>
      </c>
      <c r="C866">
        <v>278030</v>
      </c>
      <c r="D866" t="s">
        <v>17</v>
      </c>
      <c r="E866" t="s">
        <v>15</v>
      </c>
      <c r="F866" t="s">
        <v>11</v>
      </c>
      <c r="G866" t="s">
        <v>11</v>
      </c>
      <c r="H866" t="s">
        <v>11</v>
      </c>
      <c r="I866">
        <v>40</v>
      </c>
      <c r="J866">
        <f>(C866-$V$7)/$V$8</f>
        <v>-0.46799154082766331</v>
      </c>
      <c r="K866" t="str">
        <f t="shared" si="53"/>
        <v>NO</v>
      </c>
      <c r="L866">
        <f>(I866-$V$16)/$V$17</f>
        <v>-0.13454084336898386</v>
      </c>
      <c r="M866" t="str">
        <f t="shared" si="54"/>
        <v>NO</v>
      </c>
      <c r="N866">
        <f>IF(ISBLANK(C866),$V$7,C866)</f>
        <v>278030</v>
      </c>
      <c r="O866">
        <f>IF(ISBLANK(I866),$V$16,I866)</f>
        <v>40</v>
      </c>
      <c r="P866" t="str">
        <f>IF(ISBLANK(D866),$U$42,D866)</f>
        <v>TRABAJADOR INDEPENDIENTE</v>
      </c>
      <c r="Q866" s="7" t="str">
        <f t="shared" si="55"/>
        <v>36-45</v>
      </c>
      <c r="R866" s="7" t="str">
        <f t="shared" si="56"/>
        <v>1</v>
      </c>
    </row>
    <row r="867" spans="1:18" x14ac:dyDescent="0.3">
      <c r="A867">
        <v>866</v>
      </c>
      <c r="B867" t="s">
        <v>8</v>
      </c>
      <c r="C867">
        <v>445258.23999999999</v>
      </c>
      <c r="D867" t="s">
        <v>9</v>
      </c>
      <c r="E867" t="s">
        <v>15</v>
      </c>
      <c r="F867" t="s">
        <v>11</v>
      </c>
      <c r="G867" t="s">
        <v>12</v>
      </c>
      <c r="H867" t="s">
        <v>12</v>
      </c>
      <c r="I867">
        <v>45</v>
      </c>
      <c r="J867">
        <f>(C867-$V$7)/$V$8</f>
        <v>-0.26177147090839187</v>
      </c>
      <c r="K867" t="str">
        <f t="shared" si="53"/>
        <v>NO</v>
      </c>
      <c r="L867">
        <f>(I867-$V$16)/$V$17</f>
        <v>0.21833580701670366</v>
      </c>
      <c r="M867" t="str">
        <f t="shared" si="54"/>
        <v>NO</v>
      </c>
      <c r="N867">
        <f>IF(ISBLANK(C867),$V$7,C867)</f>
        <v>445258.23999999999</v>
      </c>
      <c r="O867">
        <f>IF(ISBLANK(I867),$V$16,I867)</f>
        <v>45</v>
      </c>
      <c r="P867" t="str">
        <f>IF(ISBLANK(D867),$U$42,D867)</f>
        <v>ASALARIADO</v>
      </c>
      <c r="Q867" s="7" t="str">
        <f t="shared" si="55"/>
        <v>36-45</v>
      </c>
      <c r="R867" s="7" t="str">
        <f t="shared" si="56"/>
        <v>3</v>
      </c>
    </row>
    <row r="868" spans="1:18" x14ac:dyDescent="0.3">
      <c r="A868">
        <v>867</v>
      </c>
      <c r="B868" t="s">
        <v>8</v>
      </c>
      <c r="C868">
        <v>257920</v>
      </c>
      <c r="D868" t="s">
        <v>9</v>
      </c>
      <c r="E868" t="s">
        <v>15</v>
      </c>
      <c r="F868" t="s">
        <v>11</v>
      </c>
      <c r="G868" t="s">
        <v>11</v>
      </c>
      <c r="H868" t="s">
        <v>12</v>
      </c>
      <c r="I868">
        <v>58</v>
      </c>
      <c r="J868">
        <f>(C868-$V$7)/$V$8</f>
        <v>-0.49279049587303453</v>
      </c>
      <c r="K868" t="str">
        <f t="shared" si="53"/>
        <v>NO</v>
      </c>
      <c r="L868">
        <f>(I868-$V$16)/$V$17</f>
        <v>1.1358150980194912</v>
      </c>
      <c r="M868" t="str">
        <f t="shared" si="54"/>
        <v>NO</v>
      </c>
      <c r="N868">
        <f>IF(ISBLANK(C868),$V$7,C868)</f>
        <v>257920</v>
      </c>
      <c r="O868">
        <f>IF(ISBLANK(I868),$V$16,I868)</f>
        <v>58</v>
      </c>
      <c r="P868" t="str">
        <f>IF(ISBLANK(D868),$U$42,D868)</f>
        <v>ASALARIADO</v>
      </c>
      <c r="Q868" s="7" t="str">
        <f t="shared" si="55"/>
        <v>56+</v>
      </c>
      <c r="R868" s="7" t="str">
        <f t="shared" si="56"/>
        <v>1</v>
      </c>
    </row>
    <row r="869" spans="1:18" x14ac:dyDescent="0.3">
      <c r="A869">
        <v>868</v>
      </c>
      <c r="B869" t="s">
        <v>8</v>
      </c>
      <c r="C869">
        <v>1776922.56</v>
      </c>
      <c r="D869" t="s">
        <v>9</v>
      </c>
      <c r="E869" t="s">
        <v>15</v>
      </c>
      <c r="F869" t="s">
        <v>11</v>
      </c>
      <c r="G869" t="s">
        <v>12</v>
      </c>
      <c r="H869" t="s">
        <v>12</v>
      </c>
      <c r="I869">
        <v>27</v>
      </c>
      <c r="J869">
        <f>(C869-$V$7)/$V$8</f>
        <v>1.3803908168690735</v>
      </c>
      <c r="K869" t="str">
        <f t="shared" si="53"/>
        <v>NO</v>
      </c>
      <c r="L869">
        <f>(I869-$V$16)/$V$17</f>
        <v>-1.0520201343717714</v>
      </c>
      <c r="M869" t="str">
        <f t="shared" si="54"/>
        <v>NO</v>
      </c>
      <c r="N869">
        <f>IF(ISBLANK(C869),$V$7,C869)</f>
        <v>1776922.56</v>
      </c>
      <c r="O869">
        <f>IF(ISBLANK(I869),$V$16,I869)</f>
        <v>27</v>
      </c>
      <c r="P869" t="str">
        <f>IF(ISBLANK(D869),$U$42,D869)</f>
        <v>ASALARIADO</v>
      </c>
      <c r="Q869" s="7" t="str">
        <f t="shared" si="55"/>
        <v>26-35</v>
      </c>
      <c r="R869" s="7" t="str">
        <f t="shared" si="56"/>
        <v>4</v>
      </c>
    </row>
    <row r="870" spans="1:18" x14ac:dyDescent="0.3">
      <c r="A870">
        <v>869</v>
      </c>
      <c r="B870" t="s">
        <v>8</v>
      </c>
      <c r="C870">
        <v>757568</v>
      </c>
      <c r="D870" t="s">
        <v>9</v>
      </c>
      <c r="E870" t="s">
        <v>10</v>
      </c>
      <c r="F870" t="s">
        <v>11</v>
      </c>
      <c r="G870" t="s">
        <v>12</v>
      </c>
      <c r="H870" t="s">
        <v>12</v>
      </c>
      <c r="I870">
        <v>47</v>
      </c>
      <c r="J870">
        <f>(C870-$V$7)/$V$8</f>
        <v>0.12335810136762367</v>
      </c>
      <c r="K870" t="str">
        <f t="shared" si="53"/>
        <v>NO</v>
      </c>
      <c r="L870">
        <f>(I870-$V$16)/$V$17</f>
        <v>0.35948646717097865</v>
      </c>
      <c r="M870" t="str">
        <f t="shared" si="54"/>
        <v>NO</v>
      </c>
      <c r="N870">
        <f>IF(ISBLANK(C870),$V$7,C870)</f>
        <v>757568</v>
      </c>
      <c r="O870">
        <f>IF(ISBLANK(I870),$V$16,I870)</f>
        <v>47</v>
      </c>
      <c r="P870" t="str">
        <f>IF(ISBLANK(D870),$U$42,D870)</f>
        <v>ASALARIADO</v>
      </c>
      <c r="Q870" s="7" t="str">
        <f t="shared" si="55"/>
        <v>46-55</v>
      </c>
      <c r="R870" s="7" t="str">
        <f t="shared" si="56"/>
        <v>4</v>
      </c>
    </row>
    <row r="871" spans="1:18" x14ac:dyDescent="0.3">
      <c r="A871">
        <v>870</v>
      </c>
      <c r="B871" t="s">
        <v>8</v>
      </c>
      <c r="C871">
        <v>509509</v>
      </c>
      <c r="D871" t="s">
        <v>17</v>
      </c>
      <c r="E871" t="s">
        <v>15</v>
      </c>
      <c r="F871" t="s">
        <v>11</v>
      </c>
      <c r="G871" t="s">
        <v>12</v>
      </c>
      <c r="H871" t="s">
        <v>11</v>
      </c>
      <c r="I871">
        <v>63</v>
      </c>
      <c r="J871">
        <f>(C871-$V$7)/$V$8</f>
        <v>-0.18253966042251746</v>
      </c>
      <c r="K871" t="str">
        <f t="shared" si="53"/>
        <v>NO</v>
      </c>
      <c r="L871">
        <f>(I871-$V$16)/$V$17</f>
        <v>1.4886917484051787</v>
      </c>
      <c r="M871" t="str">
        <f t="shared" si="54"/>
        <v>NO</v>
      </c>
      <c r="N871">
        <f>IF(ISBLANK(C871),$V$7,C871)</f>
        <v>509509</v>
      </c>
      <c r="O871">
        <f>IF(ISBLANK(I871),$V$16,I871)</f>
        <v>63</v>
      </c>
      <c r="P871" t="str">
        <f>IF(ISBLANK(D871),$U$42,D871)</f>
        <v>TRABAJADOR INDEPENDIENTE</v>
      </c>
      <c r="Q871" s="7" t="str">
        <f t="shared" si="55"/>
        <v>56+</v>
      </c>
      <c r="R871" s="7" t="str">
        <f t="shared" si="56"/>
        <v>3</v>
      </c>
    </row>
    <row r="872" spans="1:18" x14ac:dyDescent="0.3">
      <c r="A872">
        <v>871</v>
      </c>
      <c r="B872" t="s">
        <v>8</v>
      </c>
      <c r="C872">
        <v>805518</v>
      </c>
      <c r="D872" t="s">
        <v>9</v>
      </c>
      <c r="E872" t="s">
        <v>15</v>
      </c>
      <c r="F872" t="s">
        <v>11</v>
      </c>
      <c r="G872" t="s">
        <v>12</v>
      </c>
      <c r="H872" t="s">
        <v>12</v>
      </c>
      <c r="I872">
        <v>61</v>
      </c>
      <c r="J872">
        <f>(C872-$V$7)/$V$8</f>
        <v>0.18248837955884942</v>
      </c>
      <c r="K872" t="str">
        <f t="shared" si="53"/>
        <v>NO</v>
      </c>
      <c r="L872">
        <f>(I872-$V$16)/$V$17</f>
        <v>1.3475410882509038</v>
      </c>
      <c r="M872" t="str">
        <f t="shared" si="54"/>
        <v>NO</v>
      </c>
      <c r="N872">
        <f>IF(ISBLANK(C872),$V$7,C872)</f>
        <v>805518</v>
      </c>
      <c r="O872">
        <f>IF(ISBLANK(I872),$V$16,I872)</f>
        <v>61</v>
      </c>
      <c r="P872" t="str">
        <f>IF(ISBLANK(D872),$U$42,D872)</f>
        <v>ASALARIADO</v>
      </c>
      <c r="Q872" s="7" t="str">
        <f t="shared" si="55"/>
        <v>56+</v>
      </c>
      <c r="R872" s="7" t="str">
        <f t="shared" si="56"/>
        <v>4</v>
      </c>
    </row>
    <row r="873" spans="1:18" x14ac:dyDescent="0.3">
      <c r="A873">
        <v>872</v>
      </c>
      <c r="B873" t="s">
        <v>8</v>
      </c>
      <c r="C873">
        <v>255660</v>
      </c>
      <c r="D873" t="s">
        <v>9</v>
      </c>
      <c r="E873" t="s">
        <v>15</v>
      </c>
      <c r="F873" t="s">
        <v>11</v>
      </c>
      <c r="G873" t="s">
        <v>12</v>
      </c>
      <c r="H873" t="s">
        <v>12</v>
      </c>
      <c r="I873">
        <v>30</v>
      </c>
      <c r="J873">
        <f>(C873-$V$7)/$V$8</f>
        <v>-0.49557744954794941</v>
      </c>
      <c r="K873" t="str">
        <f t="shared" si="53"/>
        <v>NO</v>
      </c>
      <c r="L873">
        <f>(I873-$V$16)/$V$17</f>
        <v>-0.84029414414035897</v>
      </c>
      <c r="M873" t="str">
        <f t="shared" si="54"/>
        <v>NO</v>
      </c>
      <c r="N873">
        <f>IF(ISBLANK(C873),$V$7,C873)</f>
        <v>255660</v>
      </c>
      <c r="O873">
        <f>IF(ISBLANK(I873),$V$16,I873)</f>
        <v>30</v>
      </c>
      <c r="P873" t="str">
        <f>IF(ISBLANK(D873),$U$42,D873)</f>
        <v>ASALARIADO</v>
      </c>
      <c r="Q873" s="7" t="str">
        <f t="shared" si="55"/>
        <v>26-35</v>
      </c>
      <c r="R873" s="7" t="str">
        <f t="shared" si="56"/>
        <v>1</v>
      </c>
    </row>
    <row r="874" spans="1:18" x14ac:dyDescent="0.3">
      <c r="A874">
        <v>873</v>
      </c>
      <c r="B874" t="s">
        <v>14</v>
      </c>
      <c r="C874">
        <v>517272</v>
      </c>
      <c r="D874" t="s">
        <v>17</v>
      </c>
      <c r="E874" t="s">
        <v>15</v>
      </c>
      <c r="F874" t="s">
        <v>11</v>
      </c>
      <c r="G874" t="s">
        <v>12</v>
      </c>
      <c r="H874" t="s">
        <v>12</v>
      </c>
      <c r="I874">
        <v>60</v>
      </c>
      <c r="J874">
        <f>(C874-$V$7)/$V$8</f>
        <v>-0.172966597865719</v>
      </c>
      <c r="K874" t="str">
        <f t="shared" si="53"/>
        <v>NO</v>
      </c>
      <c r="L874">
        <f>(I874-$V$16)/$V$17</f>
        <v>1.2769657581737661</v>
      </c>
      <c r="M874" t="str">
        <f t="shared" si="54"/>
        <v>NO</v>
      </c>
      <c r="N874">
        <f>IF(ISBLANK(C874),$V$7,C874)</f>
        <v>517272</v>
      </c>
      <c r="O874">
        <f>IF(ISBLANK(I874),$V$16,I874)</f>
        <v>60</v>
      </c>
      <c r="P874" t="str">
        <f>IF(ISBLANK(D874),$U$42,D874)</f>
        <v>TRABAJADOR INDEPENDIENTE</v>
      </c>
      <c r="Q874" s="7" t="str">
        <f t="shared" si="55"/>
        <v>56+</v>
      </c>
      <c r="R874" s="7" t="str">
        <f t="shared" si="56"/>
        <v>3</v>
      </c>
    </row>
    <row r="875" spans="1:18" x14ac:dyDescent="0.3">
      <c r="A875">
        <v>874</v>
      </c>
      <c r="B875" t="s">
        <v>8</v>
      </c>
      <c r="C875">
        <v>297050</v>
      </c>
      <c r="D875" t="s">
        <v>16</v>
      </c>
      <c r="E875" t="s">
        <v>15</v>
      </c>
      <c r="F875" t="s">
        <v>11</v>
      </c>
      <c r="G875" t="s">
        <v>12</v>
      </c>
      <c r="H875" t="s">
        <v>11</v>
      </c>
      <c r="I875">
        <v>37</v>
      </c>
      <c r="J875">
        <f>(C875-$V$7)/$V$8</f>
        <v>-0.44453673600603422</v>
      </c>
      <c r="K875" t="str">
        <f t="shared" si="53"/>
        <v>NO</v>
      </c>
      <c r="L875">
        <f>(I875-$V$16)/$V$17</f>
        <v>-0.3462668336003964</v>
      </c>
      <c r="M875" t="str">
        <f t="shared" si="54"/>
        <v>NO</v>
      </c>
      <c r="N875">
        <f>IF(ISBLANK(C875),$V$7,C875)</f>
        <v>297050</v>
      </c>
      <c r="O875">
        <f>IF(ISBLANK(I875),$V$16,I875)</f>
        <v>37</v>
      </c>
      <c r="P875" t="str">
        <f>IF(ISBLANK(D875),$U$42,D875)</f>
        <v>ASEGURADO VOLUNTARIO</v>
      </c>
      <c r="Q875" s="7" t="str">
        <f t="shared" si="55"/>
        <v>36-45</v>
      </c>
      <c r="R875" s="7" t="str">
        <f t="shared" si="56"/>
        <v>1</v>
      </c>
    </row>
    <row r="876" spans="1:18" x14ac:dyDescent="0.3">
      <c r="A876">
        <v>875</v>
      </c>
      <c r="B876" t="s">
        <v>8</v>
      </c>
      <c r="C876">
        <v>315687</v>
      </c>
      <c r="D876" t="s">
        <v>9</v>
      </c>
      <c r="E876" t="s">
        <v>15</v>
      </c>
      <c r="F876" t="s">
        <v>11</v>
      </c>
      <c r="G876" t="s">
        <v>11</v>
      </c>
      <c r="H876" t="s">
        <v>11</v>
      </c>
      <c r="I876">
        <v>45</v>
      </c>
      <c r="J876">
        <f>(C876-$V$7)/$V$8</f>
        <v>-0.42155423351072924</v>
      </c>
      <c r="K876" t="str">
        <f t="shared" si="53"/>
        <v>NO</v>
      </c>
      <c r="L876">
        <f>(I876-$V$16)/$V$17</f>
        <v>0.21833580701670366</v>
      </c>
      <c r="M876" t="str">
        <f t="shared" si="54"/>
        <v>NO</v>
      </c>
      <c r="N876">
        <f>IF(ISBLANK(C876),$V$7,C876)</f>
        <v>315687</v>
      </c>
      <c r="O876">
        <f>IF(ISBLANK(I876),$V$16,I876)</f>
        <v>45</v>
      </c>
      <c r="P876" t="str">
        <f>IF(ISBLANK(D876),$U$42,D876)</f>
        <v>ASALARIADO</v>
      </c>
      <c r="Q876" s="7" t="str">
        <f t="shared" si="55"/>
        <v>36-45</v>
      </c>
      <c r="R876" s="7" t="str">
        <f t="shared" si="56"/>
        <v>2</v>
      </c>
    </row>
    <row r="877" spans="1:18" x14ac:dyDescent="0.3">
      <c r="A877">
        <v>876</v>
      </c>
      <c r="B877" t="s">
        <v>14</v>
      </c>
      <c r="C877">
        <v>372300</v>
      </c>
      <c r="D877" t="s">
        <v>9</v>
      </c>
      <c r="E877" t="s">
        <v>15</v>
      </c>
      <c r="F877" t="s">
        <v>11</v>
      </c>
      <c r="G877" t="s">
        <v>12</v>
      </c>
      <c r="H877" t="s">
        <v>11</v>
      </c>
      <c r="I877">
        <v>26</v>
      </c>
      <c r="J877">
        <f>(C877-$V$7)/$V$8</f>
        <v>-0.3517410439541106</v>
      </c>
      <c r="K877" t="str">
        <f t="shared" si="53"/>
        <v>NO</v>
      </c>
      <c r="L877">
        <f>(I877-$V$16)/$V$17</f>
        <v>-1.1225954644489089</v>
      </c>
      <c r="M877" t="str">
        <f t="shared" si="54"/>
        <v>NO</v>
      </c>
      <c r="N877">
        <f>IF(ISBLANK(C877),$V$7,C877)</f>
        <v>372300</v>
      </c>
      <c r="O877">
        <f>IF(ISBLANK(I877),$V$16,I877)</f>
        <v>26</v>
      </c>
      <c r="P877" t="str">
        <f>IF(ISBLANK(D877),$U$42,D877)</f>
        <v>ASALARIADO</v>
      </c>
      <c r="Q877" s="7" t="str">
        <f t="shared" si="55"/>
        <v>26-35</v>
      </c>
      <c r="R877" s="7" t="str">
        <f t="shared" si="56"/>
        <v>2</v>
      </c>
    </row>
    <row r="878" spans="1:18" x14ac:dyDescent="0.3">
      <c r="A878">
        <v>877</v>
      </c>
      <c r="B878" t="s">
        <v>8</v>
      </c>
      <c r="C878">
        <v>678734.05</v>
      </c>
      <c r="D878" t="s">
        <v>9</v>
      </c>
      <c r="E878" t="s">
        <v>15</v>
      </c>
      <c r="F878" t="s">
        <v>11</v>
      </c>
      <c r="G878" t="s">
        <v>12</v>
      </c>
      <c r="H878" t="s">
        <v>12</v>
      </c>
      <c r="I878">
        <v>33</v>
      </c>
      <c r="J878">
        <f>(C878-$V$7)/$V$8</f>
        <v>2.6142806385075639E-2</v>
      </c>
      <c r="K878" t="str">
        <f t="shared" si="53"/>
        <v>NO</v>
      </c>
      <c r="L878">
        <f>(I878-$V$16)/$V$17</f>
        <v>-0.62856815390894638</v>
      </c>
      <c r="M878" t="str">
        <f t="shared" si="54"/>
        <v>NO</v>
      </c>
      <c r="N878">
        <f>IF(ISBLANK(C878),$V$7,C878)</f>
        <v>678734.05</v>
      </c>
      <c r="O878">
        <f>IF(ISBLANK(I878),$V$16,I878)</f>
        <v>33</v>
      </c>
      <c r="P878" t="str">
        <f>IF(ISBLANK(D878),$U$42,D878)</f>
        <v>ASALARIADO</v>
      </c>
      <c r="Q878" s="7" t="str">
        <f t="shared" si="55"/>
        <v>26-35</v>
      </c>
      <c r="R878" s="7" t="str">
        <f t="shared" si="56"/>
        <v>3</v>
      </c>
    </row>
    <row r="879" spans="1:18" x14ac:dyDescent="0.3">
      <c r="A879">
        <v>878</v>
      </c>
      <c r="B879" t="s">
        <v>14</v>
      </c>
      <c r="C879">
        <v>315617</v>
      </c>
      <c r="D879" t="s">
        <v>16</v>
      </c>
      <c r="E879" t="s">
        <v>15</v>
      </c>
      <c r="F879" t="s">
        <v>11</v>
      </c>
      <c r="G879" t="s">
        <v>12</v>
      </c>
      <c r="H879" t="s">
        <v>12</v>
      </c>
      <c r="I879">
        <v>35</v>
      </c>
      <c r="J879">
        <f>(C879-$V$7)/$V$8</f>
        <v>-0.42164055508473103</v>
      </c>
      <c r="K879" t="str">
        <f t="shared" si="53"/>
        <v>NO</v>
      </c>
      <c r="L879">
        <f>(I879-$V$16)/$V$17</f>
        <v>-0.48741749375467142</v>
      </c>
      <c r="M879" t="str">
        <f t="shared" si="54"/>
        <v>NO</v>
      </c>
      <c r="N879">
        <f>IF(ISBLANK(C879),$V$7,C879)</f>
        <v>315617</v>
      </c>
      <c r="O879">
        <f>IF(ISBLANK(I879),$V$16,I879)</f>
        <v>35</v>
      </c>
      <c r="P879" t="str">
        <f>IF(ISBLANK(D879),$U$42,D879)</f>
        <v>ASEGURADO VOLUNTARIO</v>
      </c>
      <c r="Q879" s="7" t="str">
        <f t="shared" si="55"/>
        <v>26-35</v>
      </c>
      <c r="R879" s="7" t="str">
        <f t="shared" si="56"/>
        <v>2</v>
      </c>
    </row>
    <row r="880" spans="1:18" x14ac:dyDescent="0.3">
      <c r="A880">
        <v>879</v>
      </c>
      <c r="B880" t="s">
        <v>8</v>
      </c>
      <c r="C880">
        <v>1455906.15</v>
      </c>
      <c r="D880" t="s">
        <v>18</v>
      </c>
      <c r="E880" t="s">
        <v>15</v>
      </c>
      <c r="F880" t="s">
        <v>11</v>
      </c>
      <c r="G880" t="s">
        <v>12</v>
      </c>
      <c r="H880" t="s">
        <v>12</v>
      </c>
      <c r="I880">
        <v>38</v>
      </c>
      <c r="J880">
        <f>(C880-$V$7)/$V$8</f>
        <v>0.98452450556044802</v>
      </c>
      <c r="K880" t="str">
        <f t="shared" si="53"/>
        <v>NO</v>
      </c>
      <c r="L880">
        <f>(I880-$V$16)/$V$17</f>
        <v>-0.27569150352325889</v>
      </c>
      <c r="M880" t="str">
        <f t="shared" si="54"/>
        <v>NO</v>
      </c>
      <c r="N880">
        <f>IF(ISBLANK(C880),$V$7,C880)</f>
        <v>1455906.15</v>
      </c>
      <c r="O880">
        <f>IF(ISBLANK(I880),$V$16,I880)</f>
        <v>38</v>
      </c>
      <c r="P880" t="str">
        <f>IF(ISBLANK(D880),$U$42,D880)</f>
        <v>CONVENIOS ESPECIALES DE TRABAJADORES INDEPENDIENTES</v>
      </c>
      <c r="Q880" s="7" t="str">
        <f t="shared" si="55"/>
        <v>36-45</v>
      </c>
      <c r="R880" s="7" t="str">
        <f t="shared" si="56"/>
        <v>4</v>
      </c>
    </row>
    <row r="881" spans="1:18" x14ac:dyDescent="0.3">
      <c r="A881">
        <v>880</v>
      </c>
      <c r="B881" t="s">
        <v>14</v>
      </c>
      <c r="C881">
        <v>166295</v>
      </c>
      <c r="D881" t="s">
        <v>9</v>
      </c>
      <c r="E881" t="s">
        <v>15</v>
      </c>
      <c r="F881" t="s">
        <v>11</v>
      </c>
      <c r="G881" t="s">
        <v>12</v>
      </c>
      <c r="H881" t="s">
        <v>12</v>
      </c>
      <c r="I881">
        <v>50</v>
      </c>
      <c r="J881">
        <f>(C881-$V$7)/$V$8</f>
        <v>-0.6057792704146624</v>
      </c>
      <c r="K881" t="str">
        <f t="shared" si="53"/>
        <v>NO</v>
      </c>
      <c r="L881">
        <f>(I881-$V$16)/$V$17</f>
        <v>0.57121245740239113</v>
      </c>
      <c r="M881" t="str">
        <f t="shared" si="54"/>
        <v>NO</v>
      </c>
      <c r="N881">
        <f>IF(ISBLANK(C881),$V$7,C881)</f>
        <v>166295</v>
      </c>
      <c r="O881">
        <f>IF(ISBLANK(I881),$V$16,I881)</f>
        <v>50</v>
      </c>
      <c r="P881" t="str">
        <f>IF(ISBLANK(D881),$U$42,D881)</f>
        <v>ASALARIADO</v>
      </c>
      <c r="Q881" s="7" t="str">
        <f t="shared" si="55"/>
        <v>46-55</v>
      </c>
      <c r="R881" s="7" t="str">
        <f t="shared" si="56"/>
        <v>1</v>
      </c>
    </row>
    <row r="882" spans="1:18" x14ac:dyDescent="0.3">
      <c r="A882">
        <v>881</v>
      </c>
      <c r="B882" t="s">
        <v>14</v>
      </c>
      <c r="C882">
        <v>5887012.5</v>
      </c>
      <c r="D882" t="s">
        <v>9</v>
      </c>
      <c r="E882" t="s">
        <v>15</v>
      </c>
      <c r="F882" t="s">
        <v>11</v>
      </c>
      <c r="G882" t="s">
        <v>12</v>
      </c>
      <c r="H882" t="s">
        <v>12</v>
      </c>
      <c r="I882">
        <v>27</v>
      </c>
      <c r="J882">
        <f>(C882-$V$7)/$V$8</f>
        <v>6.448811287007933</v>
      </c>
      <c r="K882" t="str">
        <f t="shared" si="53"/>
        <v>ATIPICO</v>
      </c>
      <c r="L882">
        <f>(I882-$V$16)/$V$17</f>
        <v>-1.0520201343717714</v>
      </c>
      <c r="M882" t="str">
        <f t="shared" si="54"/>
        <v>NO</v>
      </c>
      <c r="N882">
        <f>IF(ISBLANK(C882),$V$7,C882)</f>
        <v>5887012.5</v>
      </c>
      <c r="O882">
        <f>IF(ISBLANK(I882),$V$16,I882)</f>
        <v>27</v>
      </c>
      <c r="P882" t="str">
        <f>IF(ISBLANK(D882),$U$42,D882)</f>
        <v>ASALARIADO</v>
      </c>
      <c r="Q882" s="7" t="str">
        <f t="shared" si="55"/>
        <v>26-35</v>
      </c>
      <c r="R882" s="7" t="str">
        <f t="shared" si="56"/>
        <v>4</v>
      </c>
    </row>
    <row r="883" spans="1:18" x14ac:dyDescent="0.3">
      <c r="A883">
        <v>882</v>
      </c>
      <c r="B883" t="s">
        <v>14</v>
      </c>
      <c r="C883">
        <v>297046</v>
      </c>
      <c r="D883" t="s">
        <v>16</v>
      </c>
      <c r="E883" t="s">
        <v>15</v>
      </c>
      <c r="F883" t="s">
        <v>11</v>
      </c>
      <c r="G883" t="s">
        <v>12</v>
      </c>
      <c r="H883" t="s">
        <v>12</v>
      </c>
      <c r="I883">
        <v>61</v>
      </c>
      <c r="J883">
        <f>(C883-$V$7)/$V$8</f>
        <v>-0.44454166866740574</v>
      </c>
      <c r="K883" t="str">
        <f t="shared" si="53"/>
        <v>NO</v>
      </c>
      <c r="L883">
        <f>(I883-$V$16)/$V$17</f>
        <v>1.3475410882509038</v>
      </c>
      <c r="M883" t="str">
        <f t="shared" si="54"/>
        <v>NO</v>
      </c>
      <c r="N883">
        <f>IF(ISBLANK(C883),$V$7,C883)</f>
        <v>297046</v>
      </c>
      <c r="O883">
        <f>IF(ISBLANK(I883),$V$16,I883)</f>
        <v>61</v>
      </c>
      <c r="P883" t="str">
        <f>IF(ISBLANK(D883),$U$42,D883)</f>
        <v>ASEGURADO VOLUNTARIO</v>
      </c>
      <c r="Q883" s="7" t="str">
        <f t="shared" si="55"/>
        <v>56+</v>
      </c>
      <c r="R883" s="7" t="str">
        <f t="shared" si="56"/>
        <v>1</v>
      </c>
    </row>
    <row r="884" spans="1:18" x14ac:dyDescent="0.3">
      <c r="A884">
        <v>883</v>
      </c>
      <c r="B884" t="s">
        <v>8</v>
      </c>
      <c r="C884">
        <v>503465</v>
      </c>
      <c r="D884" t="s">
        <v>9</v>
      </c>
      <c r="E884" t="s">
        <v>10</v>
      </c>
      <c r="F884" t="s">
        <v>11</v>
      </c>
      <c r="G884" t="s">
        <v>12</v>
      </c>
      <c r="H884" t="s">
        <v>11</v>
      </c>
      <c r="I884">
        <v>56</v>
      </c>
      <c r="J884">
        <f>(C884-$V$7)/$V$8</f>
        <v>-0.18999291175490052</v>
      </c>
      <c r="K884" t="str">
        <f t="shared" si="53"/>
        <v>NO</v>
      </c>
      <c r="L884">
        <f>(I884-$V$16)/$V$17</f>
        <v>0.99466443786521619</v>
      </c>
      <c r="M884" t="str">
        <f t="shared" si="54"/>
        <v>NO</v>
      </c>
      <c r="N884">
        <f>IF(ISBLANK(C884),$V$7,C884)</f>
        <v>503465</v>
      </c>
      <c r="O884">
        <f>IF(ISBLANK(I884),$V$16,I884)</f>
        <v>56</v>
      </c>
      <c r="P884" t="str">
        <f>IF(ISBLANK(D884),$U$42,D884)</f>
        <v>ASALARIADO</v>
      </c>
      <c r="Q884" s="7" t="str">
        <f t="shared" si="55"/>
        <v>56+</v>
      </c>
      <c r="R884" s="7" t="str">
        <f t="shared" si="56"/>
        <v>3</v>
      </c>
    </row>
    <row r="885" spans="1:18" x14ac:dyDescent="0.3">
      <c r="A885">
        <v>884</v>
      </c>
      <c r="B885" t="s">
        <v>14</v>
      </c>
      <c r="C885">
        <v>534815.5</v>
      </c>
      <c r="D885" t="s">
        <v>9</v>
      </c>
      <c r="E885" t="s">
        <v>10</v>
      </c>
      <c r="F885" t="s">
        <v>11</v>
      </c>
      <c r="G885" t="s">
        <v>12</v>
      </c>
      <c r="H885" t="s">
        <v>12</v>
      </c>
      <c r="I885">
        <v>29</v>
      </c>
      <c r="J885">
        <f>(C885-$V$7)/$V$8</f>
        <v>-0.15133256167285625</v>
      </c>
      <c r="K885" t="str">
        <f t="shared" si="53"/>
        <v>NO</v>
      </c>
      <c r="L885">
        <f>(I885-$V$16)/$V$17</f>
        <v>-0.91086947421749642</v>
      </c>
      <c r="M885" t="str">
        <f t="shared" si="54"/>
        <v>NO</v>
      </c>
      <c r="N885">
        <f>IF(ISBLANK(C885),$V$7,C885)</f>
        <v>534815.5</v>
      </c>
      <c r="O885">
        <f>IF(ISBLANK(I885),$V$16,I885)</f>
        <v>29</v>
      </c>
      <c r="P885" t="str">
        <f>IF(ISBLANK(D885),$U$42,D885)</f>
        <v>ASALARIADO</v>
      </c>
      <c r="Q885" s="7" t="str">
        <f t="shared" si="55"/>
        <v>26-35</v>
      </c>
      <c r="R885" s="7" t="str">
        <f t="shared" si="56"/>
        <v>3</v>
      </c>
    </row>
    <row r="886" spans="1:18" x14ac:dyDescent="0.3">
      <c r="A886">
        <v>885</v>
      </c>
      <c r="B886" t="s">
        <v>14</v>
      </c>
      <c r="C886">
        <v>401010</v>
      </c>
      <c r="D886" t="s">
        <v>17</v>
      </c>
      <c r="E886" t="s">
        <v>15</v>
      </c>
      <c r="F886" t="s">
        <v>11</v>
      </c>
      <c r="G886" t="s">
        <v>12</v>
      </c>
      <c r="H886" t="s">
        <v>11</v>
      </c>
      <c r="I886">
        <v>50</v>
      </c>
      <c r="J886">
        <f>(C886-$V$7)/$V$8</f>
        <v>-0.31633686695994812</v>
      </c>
      <c r="K886" t="str">
        <f t="shared" si="53"/>
        <v>NO</v>
      </c>
      <c r="L886">
        <f>(I886-$V$16)/$V$17</f>
        <v>0.57121245740239113</v>
      </c>
      <c r="M886" t="str">
        <f t="shared" si="54"/>
        <v>NO</v>
      </c>
      <c r="N886">
        <f>IF(ISBLANK(C886),$V$7,C886)</f>
        <v>401010</v>
      </c>
      <c r="O886">
        <f>IF(ISBLANK(I886),$V$16,I886)</f>
        <v>50</v>
      </c>
      <c r="P886" t="str">
        <f>IF(ISBLANK(D886),$U$42,D886)</f>
        <v>TRABAJADOR INDEPENDIENTE</v>
      </c>
      <c r="Q886" s="7" t="str">
        <f t="shared" si="55"/>
        <v>46-55</v>
      </c>
      <c r="R886" s="7" t="str">
        <f t="shared" si="56"/>
        <v>2</v>
      </c>
    </row>
    <row r="887" spans="1:18" x14ac:dyDescent="0.3">
      <c r="A887">
        <v>886</v>
      </c>
      <c r="B887" t="s">
        <v>8</v>
      </c>
      <c r="C887">
        <v>325000</v>
      </c>
      <c r="D887" t="s">
        <v>9</v>
      </c>
      <c r="E887" t="s">
        <v>15</v>
      </c>
      <c r="F887" t="s">
        <v>11</v>
      </c>
      <c r="G887" t="s">
        <v>12</v>
      </c>
      <c r="H887" t="s">
        <v>12</v>
      </c>
      <c r="I887">
        <v>37</v>
      </c>
      <c r="J887">
        <f>(C887-$V$7)/$V$8</f>
        <v>-0.41006976467246259</v>
      </c>
      <c r="K887" t="str">
        <f t="shared" si="53"/>
        <v>NO</v>
      </c>
      <c r="L887">
        <f>(I887-$V$16)/$V$17</f>
        <v>-0.3462668336003964</v>
      </c>
      <c r="M887" t="str">
        <f t="shared" si="54"/>
        <v>NO</v>
      </c>
      <c r="N887">
        <f>IF(ISBLANK(C887),$V$7,C887)</f>
        <v>325000</v>
      </c>
      <c r="O887">
        <f>IF(ISBLANK(I887),$V$16,I887)</f>
        <v>37</v>
      </c>
      <c r="P887" t="str">
        <f>IF(ISBLANK(D887),$U$42,D887)</f>
        <v>ASALARIADO</v>
      </c>
      <c r="Q887" s="7" t="str">
        <f t="shared" si="55"/>
        <v>36-45</v>
      </c>
      <c r="R887" s="7" t="str">
        <f t="shared" si="56"/>
        <v>2</v>
      </c>
    </row>
    <row r="888" spans="1:18" x14ac:dyDescent="0.3">
      <c r="A888">
        <v>887</v>
      </c>
      <c r="B888" t="s">
        <v>8</v>
      </c>
      <c r="C888">
        <v>1142714</v>
      </c>
      <c r="D888" t="s">
        <v>9</v>
      </c>
      <c r="E888" t="s">
        <v>15</v>
      </c>
      <c r="F888" t="s">
        <v>11</v>
      </c>
      <c r="G888" t="s">
        <v>12</v>
      </c>
      <c r="H888" t="s">
        <v>12</v>
      </c>
      <c r="I888">
        <v>37</v>
      </c>
      <c r="J888">
        <f>(C888-$V$7)/$V$8</f>
        <v>0.59830680051752627</v>
      </c>
      <c r="K888" t="str">
        <f t="shared" si="53"/>
        <v>NO</v>
      </c>
      <c r="L888">
        <f>(I888-$V$16)/$V$17</f>
        <v>-0.3462668336003964</v>
      </c>
      <c r="M888" t="str">
        <f t="shared" si="54"/>
        <v>NO</v>
      </c>
      <c r="N888">
        <f>IF(ISBLANK(C888),$V$7,C888)</f>
        <v>1142714</v>
      </c>
      <c r="O888">
        <f>IF(ISBLANK(I888),$V$16,I888)</f>
        <v>37</v>
      </c>
      <c r="P888" t="str">
        <f>IF(ISBLANK(D888),$U$42,D888)</f>
        <v>ASALARIADO</v>
      </c>
      <c r="Q888" s="7" t="str">
        <f t="shared" si="55"/>
        <v>36-45</v>
      </c>
      <c r="R888" s="7" t="str">
        <f t="shared" si="56"/>
        <v>4</v>
      </c>
    </row>
    <row r="889" spans="1:18" x14ac:dyDescent="0.3">
      <c r="A889">
        <v>888</v>
      </c>
      <c r="B889" t="s">
        <v>8</v>
      </c>
      <c r="C889">
        <v>553642.06000000006</v>
      </c>
      <c r="D889" t="s">
        <v>9</v>
      </c>
      <c r="E889" t="s">
        <v>15</v>
      </c>
      <c r="F889" t="s">
        <v>11</v>
      </c>
      <c r="G889" t="s">
        <v>12</v>
      </c>
      <c r="H889" t="s">
        <v>12</v>
      </c>
      <c r="I889">
        <v>27</v>
      </c>
      <c r="J889">
        <f>(C889-$V$7)/$V$8</f>
        <v>-0.12811630035515434</v>
      </c>
      <c r="K889" t="str">
        <f t="shared" si="53"/>
        <v>NO</v>
      </c>
      <c r="L889">
        <f>(I889-$V$16)/$V$17</f>
        <v>-1.0520201343717714</v>
      </c>
      <c r="M889" t="str">
        <f t="shared" si="54"/>
        <v>NO</v>
      </c>
      <c r="N889">
        <f>IF(ISBLANK(C889),$V$7,C889)</f>
        <v>553642.06000000006</v>
      </c>
      <c r="O889">
        <f>IF(ISBLANK(I889),$V$16,I889)</f>
        <v>27</v>
      </c>
      <c r="P889" t="str">
        <f>IF(ISBLANK(D889),$U$42,D889)</f>
        <v>ASALARIADO</v>
      </c>
      <c r="Q889" s="7" t="str">
        <f t="shared" si="55"/>
        <v>26-35</v>
      </c>
      <c r="R889" s="7" t="str">
        <f t="shared" si="56"/>
        <v>3</v>
      </c>
    </row>
    <row r="890" spans="1:18" x14ac:dyDescent="0.3">
      <c r="A890">
        <v>889</v>
      </c>
      <c r="B890" t="s">
        <v>8</v>
      </c>
      <c r="C890">
        <v>168300</v>
      </c>
      <c r="D890" t="s">
        <v>9</v>
      </c>
      <c r="E890" t="s">
        <v>15</v>
      </c>
      <c r="F890" t="s">
        <v>11</v>
      </c>
      <c r="G890" t="s">
        <v>11</v>
      </c>
      <c r="H890" t="s">
        <v>12</v>
      </c>
      <c r="I890">
        <v>23</v>
      </c>
      <c r="J890">
        <f>(C890-$V$7)/$V$8</f>
        <v>-0.60330677390218257</v>
      </c>
      <c r="K890" t="str">
        <f t="shared" si="53"/>
        <v>NO</v>
      </c>
      <c r="L890">
        <f>(I890-$V$16)/$V$17</f>
        <v>-1.3343214546803215</v>
      </c>
      <c r="M890" t="str">
        <f t="shared" si="54"/>
        <v>NO</v>
      </c>
      <c r="N890">
        <f>IF(ISBLANK(C890),$V$7,C890)</f>
        <v>168300</v>
      </c>
      <c r="O890">
        <f>IF(ISBLANK(I890),$V$16,I890)</f>
        <v>23</v>
      </c>
      <c r="P890" t="str">
        <f>IF(ISBLANK(D890),$U$42,D890)</f>
        <v>ASALARIADO</v>
      </c>
      <c r="Q890" s="7" t="str">
        <f t="shared" si="55"/>
        <v>18-25</v>
      </c>
      <c r="R890" s="7" t="str">
        <f t="shared" si="56"/>
        <v>1</v>
      </c>
    </row>
    <row r="891" spans="1:18" x14ac:dyDescent="0.3">
      <c r="A891">
        <v>890</v>
      </c>
      <c r="B891" t="s">
        <v>8</v>
      </c>
      <c r="C891">
        <v>290371</v>
      </c>
      <c r="D891" t="s">
        <v>17</v>
      </c>
      <c r="E891" t="s">
        <v>15</v>
      </c>
      <c r="F891" t="s">
        <v>11</v>
      </c>
      <c r="G891" t="s">
        <v>12</v>
      </c>
      <c r="H891" t="s">
        <v>12</v>
      </c>
      <c r="I891">
        <v>34</v>
      </c>
      <c r="J891">
        <f>(C891-$V$7)/$V$8</f>
        <v>-0.45277304733114782</v>
      </c>
      <c r="K891" t="str">
        <f t="shared" si="53"/>
        <v>NO</v>
      </c>
      <c r="L891">
        <f>(I891-$V$16)/$V$17</f>
        <v>-0.55799282383180893</v>
      </c>
      <c r="M891" t="str">
        <f t="shared" si="54"/>
        <v>NO</v>
      </c>
      <c r="N891">
        <f>IF(ISBLANK(C891),$V$7,C891)</f>
        <v>290371</v>
      </c>
      <c r="O891">
        <f>IF(ISBLANK(I891),$V$16,I891)</f>
        <v>34</v>
      </c>
      <c r="P891" t="str">
        <f>IF(ISBLANK(D891),$U$42,D891)</f>
        <v>TRABAJADOR INDEPENDIENTE</v>
      </c>
      <c r="Q891" s="7" t="str">
        <f t="shared" si="55"/>
        <v>26-35</v>
      </c>
      <c r="R891" s="7" t="str">
        <f t="shared" si="56"/>
        <v>1</v>
      </c>
    </row>
    <row r="892" spans="1:18" x14ac:dyDescent="0.3">
      <c r="A892">
        <v>891</v>
      </c>
      <c r="B892" t="s">
        <v>8</v>
      </c>
      <c r="C892">
        <v>2687778.85</v>
      </c>
      <c r="D892" t="s">
        <v>9</v>
      </c>
      <c r="E892" t="s">
        <v>15</v>
      </c>
      <c r="F892" t="s">
        <v>11</v>
      </c>
      <c r="G892" t="s">
        <v>12</v>
      </c>
      <c r="H892" t="s">
        <v>12</v>
      </c>
      <c r="I892">
        <v>51</v>
      </c>
      <c r="J892">
        <f>(C892-$V$7)/$V$8</f>
        <v>2.5036272260437928</v>
      </c>
      <c r="K892" t="str">
        <f t="shared" si="53"/>
        <v>ATIPICO</v>
      </c>
      <c r="L892">
        <f>(I892-$V$16)/$V$17</f>
        <v>0.64178778747952869</v>
      </c>
      <c r="M892" t="str">
        <f t="shared" si="54"/>
        <v>NO</v>
      </c>
      <c r="N892">
        <f>IF(ISBLANK(C892),$V$7,C892)</f>
        <v>2687778.85</v>
      </c>
      <c r="O892">
        <f>IF(ISBLANK(I892),$V$16,I892)</f>
        <v>51</v>
      </c>
      <c r="P892" t="str">
        <f>IF(ISBLANK(D892),$U$42,D892)</f>
        <v>ASALARIADO</v>
      </c>
      <c r="Q892" s="7" t="str">
        <f t="shared" si="55"/>
        <v>46-55</v>
      </c>
      <c r="R892" s="7" t="str">
        <f t="shared" si="56"/>
        <v>4</v>
      </c>
    </row>
    <row r="893" spans="1:18" x14ac:dyDescent="0.3">
      <c r="A893">
        <v>892</v>
      </c>
      <c r="B893" t="s">
        <v>8</v>
      </c>
      <c r="C893">
        <v>130000</v>
      </c>
      <c r="D893" t="s">
        <v>9</v>
      </c>
      <c r="E893" t="s">
        <v>15</v>
      </c>
      <c r="F893" t="s">
        <v>11</v>
      </c>
      <c r="G893" t="s">
        <v>11</v>
      </c>
      <c r="H893" t="s">
        <v>12</v>
      </c>
      <c r="I893">
        <v>22</v>
      </c>
      <c r="J893">
        <f>(C893-$V$7)/$V$8</f>
        <v>-0.65053700653459023</v>
      </c>
      <c r="K893" t="str">
        <f t="shared" si="53"/>
        <v>NO</v>
      </c>
      <c r="L893">
        <f>(I893-$V$16)/$V$17</f>
        <v>-1.4048967847574589</v>
      </c>
      <c r="M893" t="str">
        <f t="shared" si="54"/>
        <v>NO</v>
      </c>
      <c r="N893">
        <f>IF(ISBLANK(C893),$V$7,C893)</f>
        <v>130000</v>
      </c>
      <c r="O893">
        <f>IF(ISBLANK(I893),$V$16,I893)</f>
        <v>22</v>
      </c>
      <c r="P893" t="str">
        <f>IF(ISBLANK(D893),$U$42,D893)</f>
        <v>ASALARIADO</v>
      </c>
      <c r="Q893" s="7" t="str">
        <f t="shared" si="55"/>
        <v>18-25</v>
      </c>
      <c r="R893" s="7" t="str">
        <f t="shared" si="56"/>
        <v>1</v>
      </c>
    </row>
    <row r="894" spans="1:18" x14ac:dyDescent="0.3">
      <c r="A894">
        <v>893</v>
      </c>
      <c r="B894" t="s">
        <v>8</v>
      </c>
      <c r="C894">
        <v>575032.5</v>
      </c>
      <c r="D894" t="s">
        <v>9</v>
      </c>
      <c r="E894" t="s">
        <v>15</v>
      </c>
      <c r="F894" t="s">
        <v>11</v>
      </c>
      <c r="G894" t="s">
        <v>12</v>
      </c>
      <c r="H894" t="s">
        <v>12</v>
      </c>
      <c r="I894">
        <v>35</v>
      </c>
      <c r="J894">
        <f>(C894-$V$7)/$V$8</f>
        <v>-0.10173835107814247</v>
      </c>
      <c r="K894" t="str">
        <f t="shared" si="53"/>
        <v>NO</v>
      </c>
      <c r="L894">
        <f>(I894-$V$16)/$V$17</f>
        <v>-0.48741749375467142</v>
      </c>
      <c r="M894" t="str">
        <f t="shared" si="54"/>
        <v>NO</v>
      </c>
      <c r="N894">
        <f>IF(ISBLANK(C894),$V$7,C894)</f>
        <v>575032.5</v>
      </c>
      <c r="O894">
        <f>IF(ISBLANK(I894),$V$16,I894)</f>
        <v>35</v>
      </c>
      <c r="P894" t="str">
        <f>IF(ISBLANK(D894),$U$42,D894)</f>
        <v>ASALARIADO</v>
      </c>
      <c r="Q894" s="7" t="str">
        <f t="shared" si="55"/>
        <v>26-35</v>
      </c>
      <c r="R894" s="7" t="str">
        <f t="shared" si="56"/>
        <v>3</v>
      </c>
    </row>
    <row r="895" spans="1:18" x14ac:dyDescent="0.3">
      <c r="A895">
        <v>894</v>
      </c>
      <c r="B895" t="s">
        <v>8</v>
      </c>
      <c r="C895">
        <v>423268.13</v>
      </c>
      <c r="D895" t="s">
        <v>9</v>
      </c>
      <c r="E895" t="s">
        <v>15</v>
      </c>
      <c r="F895" t="s">
        <v>11</v>
      </c>
      <c r="G895" t="s">
        <v>12</v>
      </c>
      <c r="H895" t="s">
        <v>12</v>
      </c>
      <c r="I895">
        <v>59</v>
      </c>
      <c r="J895">
        <f>(C895-$V$7)/$V$8</f>
        <v>-0.28888891244657028</v>
      </c>
      <c r="K895" t="str">
        <f t="shared" si="53"/>
        <v>NO</v>
      </c>
      <c r="L895">
        <f>(I895-$V$16)/$V$17</f>
        <v>1.2063904280966287</v>
      </c>
      <c r="M895" t="str">
        <f t="shared" si="54"/>
        <v>NO</v>
      </c>
      <c r="N895">
        <f>IF(ISBLANK(C895),$V$7,C895)</f>
        <v>423268.13</v>
      </c>
      <c r="O895">
        <f>IF(ISBLANK(I895),$V$16,I895)</f>
        <v>59</v>
      </c>
      <c r="P895" t="str">
        <f>IF(ISBLANK(D895),$U$42,D895)</f>
        <v>ASALARIADO</v>
      </c>
      <c r="Q895" s="7" t="str">
        <f t="shared" si="55"/>
        <v>56+</v>
      </c>
      <c r="R895" s="7" t="str">
        <f t="shared" si="56"/>
        <v>3</v>
      </c>
    </row>
    <row r="896" spans="1:18" x14ac:dyDescent="0.3">
      <c r="A896">
        <v>895</v>
      </c>
      <c r="B896" t="s">
        <v>8</v>
      </c>
      <c r="C896">
        <v>447541.9</v>
      </c>
      <c r="D896" t="s">
        <v>9</v>
      </c>
      <c r="E896" t="s">
        <v>15</v>
      </c>
      <c r="F896" t="s">
        <v>11</v>
      </c>
      <c r="G896" t="s">
        <v>11</v>
      </c>
      <c r="H896" t="s">
        <v>12</v>
      </c>
      <c r="I896">
        <v>31</v>
      </c>
      <c r="J896">
        <f>(C896-$V$7)/$V$8</f>
        <v>-0.25895534054146435</v>
      </c>
      <c r="K896" t="str">
        <f t="shared" si="53"/>
        <v>NO</v>
      </c>
      <c r="L896">
        <f>(I896-$V$16)/$V$17</f>
        <v>-0.7697188140632214</v>
      </c>
      <c r="M896" t="str">
        <f t="shared" si="54"/>
        <v>NO</v>
      </c>
      <c r="N896">
        <f>IF(ISBLANK(C896),$V$7,C896)</f>
        <v>447541.9</v>
      </c>
      <c r="O896">
        <f>IF(ISBLANK(I896),$V$16,I896)</f>
        <v>31</v>
      </c>
      <c r="P896" t="str">
        <f>IF(ISBLANK(D896),$U$42,D896)</f>
        <v>ASALARIADO</v>
      </c>
      <c r="Q896" s="7" t="str">
        <f t="shared" si="55"/>
        <v>26-35</v>
      </c>
      <c r="R896" s="7" t="str">
        <f t="shared" si="56"/>
        <v>3</v>
      </c>
    </row>
    <row r="897" spans="1:18" x14ac:dyDescent="0.3">
      <c r="A897">
        <v>896</v>
      </c>
      <c r="B897" t="s">
        <v>8</v>
      </c>
      <c r="C897">
        <v>639148</v>
      </c>
      <c r="D897" t="s">
        <v>17</v>
      </c>
      <c r="E897" t="s">
        <v>15</v>
      </c>
      <c r="F897" t="s">
        <v>11</v>
      </c>
      <c r="G897" t="s">
        <v>11</v>
      </c>
      <c r="H897" t="s">
        <v>12</v>
      </c>
      <c r="I897">
        <v>70</v>
      </c>
      <c r="J897">
        <f>(C897-$V$7)/$V$8</f>
        <v>-2.2673338536546354E-2</v>
      </c>
      <c r="K897" t="str">
        <f t="shared" si="53"/>
        <v>NO</v>
      </c>
      <c r="L897">
        <f>(I897-$V$16)/$V$17</f>
        <v>1.9827190589451413</v>
      </c>
      <c r="M897" t="str">
        <f t="shared" si="54"/>
        <v>ATIPICO</v>
      </c>
      <c r="N897">
        <f>IF(ISBLANK(C897),$V$7,C897)</f>
        <v>639148</v>
      </c>
      <c r="O897">
        <f>IF(ISBLANK(I897),$V$16,I897)</f>
        <v>70</v>
      </c>
      <c r="P897" t="str">
        <f>IF(ISBLANK(D897),$U$42,D897)</f>
        <v>TRABAJADOR INDEPENDIENTE</v>
      </c>
      <c r="Q897" s="7" t="str">
        <f t="shared" si="55"/>
        <v>56+</v>
      </c>
      <c r="R897" s="7" t="str">
        <f t="shared" si="56"/>
        <v>3</v>
      </c>
    </row>
    <row r="898" spans="1:18" x14ac:dyDescent="0.3">
      <c r="A898">
        <v>897</v>
      </c>
      <c r="B898" t="s">
        <v>14</v>
      </c>
      <c r="C898">
        <v>406742.56</v>
      </c>
      <c r="D898" t="s">
        <v>9</v>
      </c>
      <c r="E898" t="s">
        <v>15</v>
      </c>
      <c r="F898" t="s">
        <v>11</v>
      </c>
      <c r="G898" t="s">
        <v>12</v>
      </c>
      <c r="H898" t="s">
        <v>12</v>
      </c>
      <c r="I898">
        <v>28</v>
      </c>
      <c r="J898">
        <f>(C898-$V$7)/$V$8</f>
        <v>-0.30926767264195248</v>
      </c>
      <c r="K898" t="str">
        <f t="shared" ref="K898:K961" si="57">IF(ABS(J898)&gt;1.96,"ATIPICO","NO")</f>
        <v>NO</v>
      </c>
      <c r="L898">
        <f>(I898-$V$16)/$V$17</f>
        <v>-0.98144480429463388</v>
      </c>
      <c r="M898" t="str">
        <f t="shared" ref="M898:M961" si="58">IF(ABS(L898)&gt;1.96,"ATIPICO","NO")</f>
        <v>NO</v>
      </c>
      <c r="N898">
        <f>IF(ISBLANK(C898),$V$7,C898)</f>
        <v>406742.56</v>
      </c>
      <c r="O898">
        <f>IF(ISBLANK(I898),$V$16,I898)</f>
        <v>28</v>
      </c>
      <c r="P898" t="str">
        <f>IF(ISBLANK(D898),$U$42,D898)</f>
        <v>ASALARIADO</v>
      </c>
      <c r="Q898" s="7" t="str">
        <f t="shared" ref="Q898:Q961" si="59">IF(O898&lt;26,"18-25",IF(O898&lt;36,"26-35",
 IF(O898&lt;46,"36-45",IF(O898&lt;56,"46-55","56+"))))</f>
        <v>26-35</v>
      </c>
      <c r="R898" s="7" t="str">
        <f t="shared" ref="R898:R961" si="60">IF(N898&lt;300000,"1",
 IF(N898&lt;=408495,"2",
 IF(N898&lt;=700000,"3",
 "4")))</f>
        <v>2</v>
      </c>
    </row>
    <row r="899" spans="1:18" x14ac:dyDescent="0.3">
      <c r="A899">
        <v>898</v>
      </c>
      <c r="B899" t="s">
        <v>8</v>
      </c>
      <c r="C899">
        <v>356653</v>
      </c>
      <c r="D899" t="s">
        <v>17</v>
      </c>
      <c r="E899" t="s">
        <v>15</v>
      </c>
      <c r="F899" t="s">
        <v>11</v>
      </c>
      <c r="G899" t="s">
        <v>12</v>
      </c>
      <c r="H899" t="s">
        <v>11</v>
      </c>
      <c r="I899">
        <v>47</v>
      </c>
      <c r="J899">
        <f>(C899-$V$7)/$V$8</f>
        <v>-0.37103638207419631</v>
      </c>
      <c r="K899" t="str">
        <f t="shared" si="57"/>
        <v>NO</v>
      </c>
      <c r="L899">
        <f>(I899-$V$16)/$V$17</f>
        <v>0.35948646717097865</v>
      </c>
      <c r="M899" t="str">
        <f t="shared" si="58"/>
        <v>NO</v>
      </c>
      <c r="N899">
        <f>IF(ISBLANK(C899),$V$7,C899)</f>
        <v>356653</v>
      </c>
      <c r="O899">
        <f>IF(ISBLANK(I899),$V$16,I899)</f>
        <v>47</v>
      </c>
      <c r="P899" t="str">
        <f>IF(ISBLANK(D899),$U$42,D899)</f>
        <v>TRABAJADOR INDEPENDIENTE</v>
      </c>
      <c r="Q899" s="7" t="str">
        <f t="shared" si="59"/>
        <v>46-55</v>
      </c>
      <c r="R899" s="7" t="str">
        <f t="shared" si="60"/>
        <v>2</v>
      </c>
    </row>
    <row r="900" spans="1:18" x14ac:dyDescent="0.3">
      <c r="A900">
        <v>899</v>
      </c>
      <c r="B900" t="s">
        <v>8</v>
      </c>
      <c r="C900">
        <v>550000</v>
      </c>
      <c r="D900" t="s">
        <v>9</v>
      </c>
      <c r="E900" t="s">
        <v>15</v>
      </c>
      <c r="F900" t="s">
        <v>11</v>
      </c>
      <c r="G900" t="s">
        <v>12</v>
      </c>
      <c r="H900" t="s">
        <v>11</v>
      </c>
      <c r="I900">
        <v>25</v>
      </c>
      <c r="J900">
        <f>(C900-$V$7)/$V$8</f>
        <v>-0.13260756252385381</v>
      </c>
      <c r="K900" t="str">
        <f t="shared" si="57"/>
        <v>NO</v>
      </c>
      <c r="L900">
        <f>(I900-$V$16)/$V$17</f>
        <v>-1.1931707945260464</v>
      </c>
      <c r="M900" t="str">
        <f t="shared" si="58"/>
        <v>NO</v>
      </c>
      <c r="N900">
        <f>IF(ISBLANK(C900),$V$7,C900)</f>
        <v>550000</v>
      </c>
      <c r="O900">
        <f>IF(ISBLANK(I900),$V$16,I900)</f>
        <v>25</v>
      </c>
      <c r="P900" t="str">
        <f>IF(ISBLANK(D900),$U$42,D900)</f>
        <v>ASALARIADO</v>
      </c>
      <c r="Q900" s="7" t="str">
        <f t="shared" si="59"/>
        <v>18-25</v>
      </c>
      <c r="R900" s="7" t="str">
        <f t="shared" si="60"/>
        <v>3</v>
      </c>
    </row>
    <row r="901" spans="1:18" x14ac:dyDescent="0.3">
      <c r="A901">
        <v>900</v>
      </c>
      <c r="B901" t="s">
        <v>8</v>
      </c>
      <c r="C901">
        <v>1813773.65</v>
      </c>
      <c r="D901" t="s">
        <v>9</v>
      </c>
      <c r="E901" t="s">
        <v>15</v>
      </c>
      <c r="F901" t="s">
        <v>11</v>
      </c>
      <c r="G901" t="s">
        <v>12</v>
      </c>
      <c r="H901" t="s">
        <v>12</v>
      </c>
      <c r="I901">
        <v>58</v>
      </c>
      <c r="J901">
        <f>(C901-$V$7)/$V$8</f>
        <v>1.4258343039045247</v>
      </c>
      <c r="K901" t="str">
        <f t="shared" si="57"/>
        <v>NO</v>
      </c>
      <c r="L901">
        <f>(I901-$V$16)/$V$17</f>
        <v>1.1358150980194912</v>
      </c>
      <c r="M901" t="str">
        <f t="shared" si="58"/>
        <v>NO</v>
      </c>
      <c r="N901">
        <f>IF(ISBLANK(C901),$V$7,C901)</f>
        <v>1813773.65</v>
      </c>
      <c r="O901">
        <f>IF(ISBLANK(I901),$V$16,I901)</f>
        <v>58</v>
      </c>
      <c r="P901" t="str">
        <f>IF(ISBLANK(D901),$U$42,D901)</f>
        <v>ASALARIADO</v>
      </c>
      <c r="Q901" s="7" t="str">
        <f t="shared" si="59"/>
        <v>56+</v>
      </c>
      <c r="R901" s="7" t="str">
        <f t="shared" si="60"/>
        <v>4</v>
      </c>
    </row>
    <row r="902" spans="1:18" x14ac:dyDescent="0.3">
      <c r="A902">
        <v>901</v>
      </c>
      <c r="B902" t="s">
        <v>14</v>
      </c>
      <c r="C902">
        <v>1807234</v>
      </c>
      <c r="D902" t="s">
        <v>9</v>
      </c>
      <c r="E902" t="s">
        <v>15</v>
      </c>
      <c r="F902" t="s">
        <v>11</v>
      </c>
      <c r="G902" t="s">
        <v>12</v>
      </c>
      <c r="H902" t="s">
        <v>12</v>
      </c>
      <c r="I902">
        <v>39</v>
      </c>
      <c r="J902">
        <f>(C902-$V$7)/$V$8</f>
        <v>1.4177698341699418</v>
      </c>
      <c r="K902" t="str">
        <f t="shared" si="57"/>
        <v>NO</v>
      </c>
      <c r="L902">
        <f>(I902-$V$16)/$V$17</f>
        <v>-0.20511617344612137</v>
      </c>
      <c r="M902" t="str">
        <f t="shared" si="58"/>
        <v>NO</v>
      </c>
      <c r="N902">
        <f>IF(ISBLANK(C902),$V$7,C902)</f>
        <v>1807234</v>
      </c>
      <c r="O902">
        <f>IF(ISBLANK(I902),$V$16,I902)</f>
        <v>39</v>
      </c>
      <c r="P902" t="str">
        <f>IF(ISBLANK(D902),$U$42,D902)</f>
        <v>ASALARIADO</v>
      </c>
      <c r="Q902" s="7" t="str">
        <f t="shared" si="59"/>
        <v>36-45</v>
      </c>
      <c r="R902" s="7" t="str">
        <f t="shared" si="60"/>
        <v>4</v>
      </c>
    </row>
    <row r="903" spans="1:18" x14ac:dyDescent="0.3">
      <c r="A903">
        <v>902</v>
      </c>
      <c r="B903" t="s">
        <v>8</v>
      </c>
      <c r="C903">
        <v>450000</v>
      </c>
      <c r="D903" t="s">
        <v>9</v>
      </c>
      <c r="E903" t="s">
        <v>15</v>
      </c>
      <c r="F903" t="s">
        <v>11</v>
      </c>
      <c r="G903" t="s">
        <v>12</v>
      </c>
      <c r="H903" t="s">
        <v>12</v>
      </c>
      <c r="I903">
        <v>58</v>
      </c>
      <c r="J903">
        <f>(C903-$V$7)/$V$8</f>
        <v>-0.25592409681212436</v>
      </c>
      <c r="K903" t="str">
        <f t="shared" si="57"/>
        <v>NO</v>
      </c>
      <c r="L903">
        <f>(I903-$V$16)/$V$17</f>
        <v>1.1358150980194912</v>
      </c>
      <c r="M903" t="str">
        <f t="shared" si="58"/>
        <v>NO</v>
      </c>
      <c r="N903">
        <f>IF(ISBLANK(C903),$V$7,C903)</f>
        <v>450000</v>
      </c>
      <c r="O903">
        <f>IF(ISBLANK(I903),$V$16,I903)</f>
        <v>58</v>
      </c>
      <c r="P903" t="str">
        <f>IF(ISBLANK(D903),$U$42,D903)</f>
        <v>ASALARIADO</v>
      </c>
      <c r="Q903" s="7" t="str">
        <f t="shared" si="59"/>
        <v>56+</v>
      </c>
      <c r="R903" s="7" t="str">
        <f t="shared" si="60"/>
        <v>3</v>
      </c>
    </row>
    <row r="904" spans="1:18" x14ac:dyDescent="0.3">
      <c r="A904">
        <v>903</v>
      </c>
      <c r="B904" t="s">
        <v>14</v>
      </c>
      <c r="C904">
        <v>297046</v>
      </c>
      <c r="D904" t="s">
        <v>17</v>
      </c>
      <c r="E904" t="s">
        <v>15</v>
      </c>
      <c r="F904" t="s">
        <v>11</v>
      </c>
      <c r="G904" t="s">
        <v>12</v>
      </c>
      <c r="H904" t="s">
        <v>12</v>
      </c>
      <c r="I904">
        <v>34</v>
      </c>
      <c r="J904">
        <f>(C904-$V$7)/$V$8</f>
        <v>-0.44454166866740574</v>
      </c>
      <c r="K904" t="str">
        <f t="shared" si="57"/>
        <v>NO</v>
      </c>
      <c r="L904">
        <f>(I904-$V$16)/$V$17</f>
        <v>-0.55799282383180893</v>
      </c>
      <c r="M904" t="str">
        <f t="shared" si="58"/>
        <v>NO</v>
      </c>
      <c r="N904">
        <f>IF(ISBLANK(C904),$V$7,C904)</f>
        <v>297046</v>
      </c>
      <c r="O904">
        <f>IF(ISBLANK(I904),$V$16,I904)</f>
        <v>34</v>
      </c>
      <c r="P904" t="str">
        <f>IF(ISBLANK(D904),$U$42,D904)</f>
        <v>TRABAJADOR INDEPENDIENTE</v>
      </c>
      <c r="Q904" s="7" t="str">
        <f t="shared" si="59"/>
        <v>26-35</v>
      </c>
      <c r="R904" s="7" t="str">
        <f t="shared" si="60"/>
        <v>1</v>
      </c>
    </row>
    <row r="905" spans="1:18" x14ac:dyDescent="0.3">
      <c r="A905">
        <v>904</v>
      </c>
      <c r="B905" t="s">
        <v>8</v>
      </c>
      <c r="C905">
        <v>785016.42</v>
      </c>
      <c r="D905" t="s">
        <v>9</v>
      </c>
      <c r="E905" t="s">
        <v>15</v>
      </c>
      <c r="F905" t="s">
        <v>11</v>
      </c>
      <c r="G905" t="s">
        <v>12</v>
      </c>
      <c r="H905" t="s">
        <v>12</v>
      </c>
      <c r="I905">
        <v>22</v>
      </c>
      <c r="J905">
        <f>(C905-$V$7)/$V$8</f>
        <v>0.15720654162851225</v>
      </c>
      <c r="K905" t="str">
        <f t="shared" si="57"/>
        <v>NO</v>
      </c>
      <c r="L905">
        <f>(I905-$V$16)/$V$17</f>
        <v>-1.4048967847574589</v>
      </c>
      <c r="M905" t="str">
        <f t="shared" si="58"/>
        <v>NO</v>
      </c>
      <c r="N905">
        <f>IF(ISBLANK(C905),$V$7,C905)</f>
        <v>785016.42</v>
      </c>
      <c r="O905">
        <f>IF(ISBLANK(I905),$V$16,I905)</f>
        <v>22</v>
      </c>
      <c r="P905" t="str">
        <f>IF(ISBLANK(D905),$U$42,D905)</f>
        <v>ASALARIADO</v>
      </c>
      <c r="Q905" s="7" t="str">
        <f t="shared" si="59"/>
        <v>18-25</v>
      </c>
      <c r="R905" s="7" t="str">
        <f t="shared" si="60"/>
        <v>4</v>
      </c>
    </row>
    <row r="906" spans="1:18" x14ac:dyDescent="0.3">
      <c r="A906">
        <v>905</v>
      </c>
      <c r="B906" t="s">
        <v>8</v>
      </c>
      <c r="C906">
        <v>299065</v>
      </c>
      <c r="D906" t="s">
        <v>9</v>
      </c>
      <c r="E906" t="s">
        <v>15</v>
      </c>
      <c r="F906" t="s">
        <v>11</v>
      </c>
      <c r="G906" t="s">
        <v>12</v>
      </c>
      <c r="H906" t="s">
        <v>12</v>
      </c>
      <c r="I906">
        <v>36</v>
      </c>
      <c r="J906">
        <f>(C906-$V$7)/$V$8</f>
        <v>-0.4420519078401256</v>
      </c>
      <c r="K906" t="str">
        <f t="shared" si="57"/>
        <v>NO</v>
      </c>
      <c r="L906">
        <f>(I906-$V$16)/$V$17</f>
        <v>-0.41684216367753391</v>
      </c>
      <c r="M906" t="str">
        <f t="shared" si="58"/>
        <v>NO</v>
      </c>
      <c r="N906">
        <f>IF(ISBLANK(C906),$V$7,C906)</f>
        <v>299065</v>
      </c>
      <c r="O906">
        <f>IF(ISBLANK(I906),$V$16,I906)</f>
        <v>36</v>
      </c>
      <c r="P906" t="str">
        <f>IF(ISBLANK(D906),$U$42,D906)</f>
        <v>ASALARIADO</v>
      </c>
      <c r="Q906" s="7" t="str">
        <f t="shared" si="59"/>
        <v>36-45</v>
      </c>
      <c r="R906" s="7" t="str">
        <f t="shared" si="60"/>
        <v>1</v>
      </c>
    </row>
    <row r="907" spans="1:18" x14ac:dyDescent="0.3">
      <c r="A907">
        <v>906</v>
      </c>
      <c r="B907" t="s">
        <v>14</v>
      </c>
      <c r="C907">
        <v>338166</v>
      </c>
      <c r="D907" t="s">
        <v>17</v>
      </c>
      <c r="E907" t="s">
        <v>15</v>
      </c>
      <c r="F907" t="s">
        <v>11</v>
      </c>
      <c r="G907" t="s">
        <v>12</v>
      </c>
      <c r="H907" t="s">
        <v>11</v>
      </c>
      <c r="I907">
        <v>29</v>
      </c>
      <c r="J907">
        <f>(C907-$V$7)/$V$8</f>
        <v>-0.39383390976806892</v>
      </c>
      <c r="K907" t="str">
        <f t="shared" si="57"/>
        <v>NO</v>
      </c>
      <c r="L907">
        <f>(I907-$V$16)/$V$17</f>
        <v>-0.91086947421749642</v>
      </c>
      <c r="M907" t="str">
        <f t="shared" si="58"/>
        <v>NO</v>
      </c>
      <c r="N907">
        <f>IF(ISBLANK(C907),$V$7,C907)</f>
        <v>338166</v>
      </c>
      <c r="O907">
        <f>IF(ISBLANK(I907),$V$16,I907)</f>
        <v>29</v>
      </c>
      <c r="P907" t="str">
        <f>IF(ISBLANK(D907),$U$42,D907)</f>
        <v>TRABAJADOR INDEPENDIENTE</v>
      </c>
      <c r="Q907" s="7" t="str">
        <f t="shared" si="59"/>
        <v>26-35</v>
      </c>
      <c r="R907" s="7" t="str">
        <f t="shared" si="60"/>
        <v>2</v>
      </c>
    </row>
    <row r="908" spans="1:18" x14ac:dyDescent="0.3">
      <c r="A908">
        <v>907</v>
      </c>
      <c r="B908" t="s">
        <v>14</v>
      </c>
      <c r="C908">
        <v>2623756.52</v>
      </c>
      <c r="D908" t="s">
        <v>9</v>
      </c>
      <c r="E908" t="s">
        <v>10</v>
      </c>
      <c r="F908" t="s">
        <v>11</v>
      </c>
      <c r="G908" t="s">
        <v>12</v>
      </c>
      <c r="H908" t="s">
        <v>12</v>
      </c>
      <c r="I908">
        <v>42</v>
      </c>
      <c r="J908">
        <f>(C908-$V$7)/$V$8</f>
        <v>2.4246771075171929</v>
      </c>
      <c r="K908" t="str">
        <f t="shared" si="57"/>
        <v>ATIPICO</v>
      </c>
      <c r="L908">
        <f>(I908-$V$16)/$V$17</f>
        <v>6.6098167852911317E-3</v>
      </c>
      <c r="M908" t="str">
        <f t="shared" si="58"/>
        <v>NO</v>
      </c>
      <c r="N908">
        <f>IF(ISBLANK(C908),$V$7,C908)</f>
        <v>2623756.52</v>
      </c>
      <c r="O908">
        <f>IF(ISBLANK(I908),$V$16,I908)</f>
        <v>42</v>
      </c>
      <c r="P908" t="str">
        <f>IF(ISBLANK(D908),$U$42,D908)</f>
        <v>ASALARIADO</v>
      </c>
      <c r="Q908" s="7" t="str">
        <f t="shared" si="59"/>
        <v>36-45</v>
      </c>
      <c r="R908" s="7" t="str">
        <f t="shared" si="60"/>
        <v>4</v>
      </c>
    </row>
    <row r="909" spans="1:18" x14ac:dyDescent="0.3">
      <c r="A909">
        <v>908</v>
      </c>
      <c r="B909" t="s">
        <v>14</v>
      </c>
      <c r="C909">
        <v>2085526.5</v>
      </c>
      <c r="D909" t="s">
        <v>9</v>
      </c>
      <c r="E909" t="s">
        <v>10</v>
      </c>
      <c r="F909" t="s">
        <v>11</v>
      </c>
      <c r="G909" t="s">
        <v>12</v>
      </c>
      <c r="H909" t="s">
        <v>12</v>
      </c>
      <c r="I909">
        <v>56</v>
      </c>
      <c r="J909">
        <f>(C909-$V$7)/$V$8</f>
        <v>1.7609505003541273</v>
      </c>
      <c r="K909" t="str">
        <f t="shared" si="57"/>
        <v>NO</v>
      </c>
      <c r="L909">
        <f>(I909-$V$16)/$V$17</f>
        <v>0.99466443786521619</v>
      </c>
      <c r="M909" t="str">
        <f t="shared" si="58"/>
        <v>NO</v>
      </c>
      <c r="N909">
        <f>IF(ISBLANK(C909),$V$7,C909)</f>
        <v>2085526.5</v>
      </c>
      <c r="O909">
        <f>IF(ISBLANK(I909),$V$16,I909)</f>
        <v>56</v>
      </c>
      <c r="P909" t="str">
        <f>IF(ISBLANK(D909),$U$42,D909)</f>
        <v>ASALARIADO</v>
      </c>
      <c r="Q909" s="7" t="str">
        <f t="shared" si="59"/>
        <v>56+</v>
      </c>
      <c r="R909" s="7" t="str">
        <f t="shared" si="60"/>
        <v>4</v>
      </c>
    </row>
    <row r="910" spans="1:18" x14ac:dyDescent="0.3">
      <c r="A910">
        <v>909</v>
      </c>
      <c r="B910" t="s">
        <v>8</v>
      </c>
      <c r="C910">
        <v>930427.8</v>
      </c>
      <c r="D910" t="s">
        <v>9</v>
      </c>
      <c r="E910" t="s">
        <v>15</v>
      </c>
      <c r="F910" t="s">
        <v>11</v>
      </c>
      <c r="G910" t="s">
        <v>12</v>
      </c>
      <c r="H910" t="s">
        <v>12</v>
      </c>
      <c r="I910">
        <v>33</v>
      </c>
      <c r="J910">
        <f>(C910-$V$7)/$V$8</f>
        <v>0.33652281590525968</v>
      </c>
      <c r="K910" t="str">
        <f t="shared" si="57"/>
        <v>NO</v>
      </c>
      <c r="L910">
        <f>(I910-$V$16)/$V$17</f>
        <v>-0.62856815390894638</v>
      </c>
      <c r="M910" t="str">
        <f t="shared" si="58"/>
        <v>NO</v>
      </c>
      <c r="N910">
        <f>IF(ISBLANK(C910),$V$7,C910)</f>
        <v>930427.8</v>
      </c>
      <c r="O910">
        <f>IF(ISBLANK(I910),$V$16,I910)</f>
        <v>33</v>
      </c>
      <c r="P910" t="str">
        <f>IF(ISBLANK(D910),$U$42,D910)</f>
        <v>ASALARIADO</v>
      </c>
      <c r="Q910" s="7" t="str">
        <f t="shared" si="59"/>
        <v>26-35</v>
      </c>
      <c r="R910" s="7" t="str">
        <f t="shared" si="60"/>
        <v>4</v>
      </c>
    </row>
    <row r="911" spans="1:18" x14ac:dyDescent="0.3">
      <c r="A911">
        <v>910</v>
      </c>
      <c r="B911" t="s">
        <v>8</v>
      </c>
      <c r="C911">
        <v>150000</v>
      </c>
      <c r="D911" t="s">
        <v>9</v>
      </c>
      <c r="E911" t="s">
        <v>15</v>
      </c>
      <c r="F911" t="s">
        <v>11</v>
      </c>
      <c r="G911" t="s">
        <v>12</v>
      </c>
      <c r="H911" t="s">
        <v>12</v>
      </c>
      <c r="I911">
        <v>43</v>
      </c>
      <c r="J911">
        <f>(C911-$V$7)/$V$8</f>
        <v>-0.62587369967693607</v>
      </c>
      <c r="K911" t="str">
        <f t="shared" si="57"/>
        <v>NO</v>
      </c>
      <c r="L911">
        <f>(I911-$V$16)/$V$17</f>
        <v>7.7185146862428639E-2</v>
      </c>
      <c r="M911" t="str">
        <f t="shared" si="58"/>
        <v>NO</v>
      </c>
      <c r="N911">
        <f>IF(ISBLANK(C911),$V$7,C911)</f>
        <v>150000</v>
      </c>
      <c r="O911">
        <f>IF(ISBLANK(I911),$V$16,I911)</f>
        <v>43</v>
      </c>
      <c r="P911" t="str">
        <f>IF(ISBLANK(D911),$U$42,D911)</f>
        <v>ASALARIADO</v>
      </c>
      <c r="Q911" s="7" t="str">
        <f t="shared" si="59"/>
        <v>36-45</v>
      </c>
      <c r="R911" s="7" t="str">
        <f t="shared" si="60"/>
        <v>1</v>
      </c>
    </row>
    <row r="912" spans="1:18" x14ac:dyDescent="0.3">
      <c r="A912">
        <v>911</v>
      </c>
      <c r="B912" t="s">
        <v>8</v>
      </c>
      <c r="C912">
        <v>299647</v>
      </c>
      <c r="D912" t="s">
        <v>16</v>
      </c>
      <c r="E912" t="s">
        <v>15</v>
      </c>
      <c r="F912" t="s">
        <v>11</v>
      </c>
      <c r="G912" t="s">
        <v>12</v>
      </c>
      <c r="H912" t="s">
        <v>12</v>
      </c>
      <c r="I912">
        <v>75</v>
      </c>
      <c r="J912">
        <f>(C912-$V$7)/$V$8</f>
        <v>-0.44133420561056785</v>
      </c>
      <c r="K912" t="str">
        <f t="shared" si="57"/>
        <v>NO</v>
      </c>
      <c r="L912">
        <f>(I912-$V$16)/$V$17</f>
        <v>2.3355957093308288</v>
      </c>
      <c r="M912" t="str">
        <f t="shared" si="58"/>
        <v>ATIPICO</v>
      </c>
      <c r="N912">
        <f>IF(ISBLANK(C912),$V$7,C912)</f>
        <v>299647</v>
      </c>
      <c r="O912">
        <f>IF(ISBLANK(I912),$V$16,I912)</f>
        <v>75</v>
      </c>
      <c r="P912" t="str">
        <f>IF(ISBLANK(D912),$U$42,D912)</f>
        <v>ASEGURADO VOLUNTARIO</v>
      </c>
      <c r="Q912" s="7" t="str">
        <f t="shared" si="59"/>
        <v>56+</v>
      </c>
      <c r="R912" s="7" t="str">
        <f t="shared" si="60"/>
        <v>1</v>
      </c>
    </row>
    <row r="913" spans="1:18" x14ac:dyDescent="0.3">
      <c r="A913">
        <v>912</v>
      </c>
      <c r="B913" t="s">
        <v>8</v>
      </c>
      <c r="C913">
        <v>385548</v>
      </c>
      <c r="D913" t="s">
        <v>17</v>
      </c>
      <c r="E913" t="s">
        <v>15</v>
      </c>
      <c r="F913" t="s">
        <v>11</v>
      </c>
      <c r="G913" t="s">
        <v>12</v>
      </c>
      <c r="H913" t="s">
        <v>11</v>
      </c>
      <c r="I913">
        <v>66</v>
      </c>
      <c r="J913">
        <f>(C913-$V$7)/$V$8</f>
        <v>-0.33540406949160051</v>
      </c>
      <c r="K913" t="str">
        <f t="shared" si="57"/>
        <v>NO</v>
      </c>
      <c r="L913">
        <f>(I913-$V$16)/$V$17</f>
        <v>1.7004177386365913</v>
      </c>
      <c r="M913" t="str">
        <f t="shared" si="58"/>
        <v>NO</v>
      </c>
      <c r="N913">
        <f>IF(ISBLANK(C913),$V$7,C913)</f>
        <v>385548</v>
      </c>
      <c r="O913">
        <f>IF(ISBLANK(I913),$V$16,I913)</f>
        <v>66</v>
      </c>
      <c r="P913" t="str">
        <f>IF(ISBLANK(D913),$U$42,D913)</f>
        <v>TRABAJADOR INDEPENDIENTE</v>
      </c>
      <c r="Q913" s="7" t="str">
        <f t="shared" si="59"/>
        <v>56+</v>
      </c>
      <c r="R913" s="7" t="str">
        <f t="shared" si="60"/>
        <v>2</v>
      </c>
    </row>
    <row r="914" spans="1:18" x14ac:dyDescent="0.3">
      <c r="A914">
        <v>913</v>
      </c>
      <c r="B914" t="s">
        <v>8</v>
      </c>
      <c r="C914">
        <v>2894048.26</v>
      </c>
      <c r="D914" t="s">
        <v>13</v>
      </c>
      <c r="E914" t="s">
        <v>10</v>
      </c>
      <c r="F914" t="s">
        <v>11</v>
      </c>
      <c r="G914" t="s">
        <v>12</v>
      </c>
      <c r="H914" t="s">
        <v>12</v>
      </c>
      <c r="I914">
        <v>63</v>
      </c>
      <c r="J914">
        <f>(C914-$V$7)/$V$8</f>
        <v>2.7579915137526556</v>
      </c>
      <c r="K914" t="str">
        <f t="shared" si="57"/>
        <v>ATIPICO</v>
      </c>
      <c r="L914">
        <f>(I914-$V$16)/$V$17</f>
        <v>1.4886917484051787</v>
      </c>
      <c r="M914" t="str">
        <f t="shared" si="58"/>
        <v>NO</v>
      </c>
      <c r="N914">
        <f>IF(ISBLANK(C914),$V$7,C914)</f>
        <v>2894048.26</v>
      </c>
      <c r="O914">
        <f>IF(ISBLANK(I914),$V$16,I914)</f>
        <v>63</v>
      </c>
      <c r="P914" t="str">
        <f>IF(ISBLANK(D914),$U$42,D914)</f>
        <v>PENSIONADOS EN SU PROPIO SISTEMA</v>
      </c>
      <c r="Q914" s="7" t="str">
        <f t="shared" si="59"/>
        <v>56+</v>
      </c>
      <c r="R914" s="7" t="str">
        <f t="shared" si="60"/>
        <v>4</v>
      </c>
    </row>
    <row r="915" spans="1:18" x14ac:dyDescent="0.3">
      <c r="A915">
        <v>914</v>
      </c>
      <c r="B915" t="s">
        <v>14</v>
      </c>
      <c r="C915">
        <v>297046</v>
      </c>
      <c r="D915" t="s">
        <v>16</v>
      </c>
      <c r="E915" t="s">
        <v>15</v>
      </c>
      <c r="F915" t="s">
        <v>11</v>
      </c>
      <c r="G915" t="s">
        <v>12</v>
      </c>
      <c r="H915" t="s">
        <v>11</v>
      </c>
      <c r="I915">
        <v>60</v>
      </c>
      <c r="J915">
        <f>(C915-$V$7)/$V$8</f>
        <v>-0.44454166866740574</v>
      </c>
      <c r="K915" t="str">
        <f t="shared" si="57"/>
        <v>NO</v>
      </c>
      <c r="L915">
        <f>(I915-$V$16)/$V$17</f>
        <v>1.2769657581737661</v>
      </c>
      <c r="M915" t="str">
        <f t="shared" si="58"/>
        <v>NO</v>
      </c>
      <c r="N915">
        <f>IF(ISBLANK(C915),$V$7,C915)</f>
        <v>297046</v>
      </c>
      <c r="O915">
        <f>IF(ISBLANK(I915),$V$16,I915)</f>
        <v>60</v>
      </c>
      <c r="P915" t="str">
        <f>IF(ISBLANK(D915),$U$42,D915)</f>
        <v>ASEGURADO VOLUNTARIO</v>
      </c>
      <c r="Q915" s="7" t="str">
        <f t="shared" si="59"/>
        <v>56+</v>
      </c>
      <c r="R915" s="7" t="str">
        <f t="shared" si="60"/>
        <v>1</v>
      </c>
    </row>
    <row r="916" spans="1:18" x14ac:dyDescent="0.3">
      <c r="A916">
        <v>915</v>
      </c>
      <c r="B916" t="s">
        <v>14</v>
      </c>
      <c r="C916">
        <v>451350</v>
      </c>
      <c r="D916" t="s">
        <v>9</v>
      </c>
      <c r="E916" t="s">
        <v>15</v>
      </c>
      <c r="F916" t="s">
        <v>11</v>
      </c>
      <c r="G916" t="s">
        <v>12</v>
      </c>
      <c r="H916" t="s">
        <v>12</v>
      </c>
      <c r="I916">
        <v>25</v>
      </c>
      <c r="J916">
        <f>(C916-$V$7)/$V$8</f>
        <v>-0.25425932359923276</v>
      </c>
      <c r="K916" t="str">
        <f t="shared" si="57"/>
        <v>NO</v>
      </c>
      <c r="L916">
        <f>(I916-$V$16)/$V$17</f>
        <v>-1.1931707945260464</v>
      </c>
      <c r="M916" t="str">
        <f t="shared" si="58"/>
        <v>NO</v>
      </c>
      <c r="N916">
        <f>IF(ISBLANK(C916),$V$7,C916)</f>
        <v>451350</v>
      </c>
      <c r="O916">
        <f>IF(ISBLANK(I916),$V$16,I916)</f>
        <v>25</v>
      </c>
      <c r="P916" t="str">
        <f>IF(ISBLANK(D916),$U$42,D916)</f>
        <v>ASALARIADO</v>
      </c>
      <c r="Q916" s="7" t="str">
        <f t="shared" si="59"/>
        <v>18-25</v>
      </c>
      <c r="R916" s="7" t="str">
        <f t="shared" si="60"/>
        <v>3</v>
      </c>
    </row>
    <row r="917" spans="1:18" x14ac:dyDescent="0.3">
      <c r="A917">
        <v>916</v>
      </c>
      <c r="B917" t="s">
        <v>14</v>
      </c>
      <c r="C917">
        <v>639148</v>
      </c>
      <c r="D917" t="s">
        <v>17</v>
      </c>
      <c r="E917" t="s">
        <v>15</v>
      </c>
      <c r="F917" t="s">
        <v>11</v>
      </c>
      <c r="G917" t="s">
        <v>11</v>
      </c>
      <c r="H917" t="s">
        <v>12</v>
      </c>
      <c r="I917">
        <v>66</v>
      </c>
      <c r="J917">
        <f>(C917-$V$7)/$V$8</f>
        <v>-2.2673338536546354E-2</v>
      </c>
      <c r="K917" t="str">
        <f t="shared" si="57"/>
        <v>NO</v>
      </c>
      <c r="L917">
        <f>(I917-$V$16)/$V$17</f>
        <v>1.7004177386365913</v>
      </c>
      <c r="M917" t="str">
        <f t="shared" si="58"/>
        <v>NO</v>
      </c>
      <c r="N917">
        <f>IF(ISBLANK(C917),$V$7,C917)</f>
        <v>639148</v>
      </c>
      <c r="O917">
        <f>IF(ISBLANK(I917),$V$16,I917)</f>
        <v>66</v>
      </c>
      <c r="P917" t="str">
        <f>IF(ISBLANK(D917),$U$42,D917)</f>
        <v>TRABAJADOR INDEPENDIENTE</v>
      </c>
      <c r="Q917" s="7" t="str">
        <f t="shared" si="59"/>
        <v>56+</v>
      </c>
      <c r="R917" s="7" t="str">
        <f t="shared" si="60"/>
        <v>3</v>
      </c>
    </row>
    <row r="918" spans="1:18" x14ac:dyDescent="0.3">
      <c r="A918">
        <v>917</v>
      </c>
      <c r="B918" t="s">
        <v>8</v>
      </c>
      <c r="C918">
        <v>1529085.26</v>
      </c>
      <c r="D918" t="s">
        <v>9</v>
      </c>
      <c r="E918" t="s">
        <v>10</v>
      </c>
      <c r="F918" t="s">
        <v>11</v>
      </c>
      <c r="G918" t="s">
        <v>12</v>
      </c>
      <c r="H918" t="s">
        <v>12</v>
      </c>
      <c r="I918">
        <v>28</v>
      </c>
      <c r="J918">
        <f>(C918-$V$7)/$V$8</f>
        <v>1.0747664478354493</v>
      </c>
      <c r="K918" t="str">
        <f t="shared" si="57"/>
        <v>NO</v>
      </c>
      <c r="L918">
        <f>(I918-$V$16)/$V$17</f>
        <v>-0.98144480429463388</v>
      </c>
      <c r="M918" t="str">
        <f t="shared" si="58"/>
        <v>NO</v>
      </c>
      <c r="N918">
        <f>IF(ISBLANK(C918),$V$7,C918)</f>
        <v>1529085.26</v>
      </c>
      <c r="O918">
        <f>IF(ISBLANK(I918),$V$16,I918)</f>
        <v>28</v>
      </c>
      <c r="P918" t="str">
        <f>IF(ISBLANK(D918),$U$42,D918)</f>
        <v>ASALARIADO</v>
      </c>
      <c r="Q918" s="7" t="str">
        <f t="shared" si="59"/>
        <v>26-35</v>
      </c>
      <c r="R918" s="7" t="str">
        <f t="shared" si="60"/>
        <v>4</v>
      </c>
    </row>
    <row r="919" spans="1:18" x14ac:dyDescent="0.3">
      <c r="A919">
        <v>918</v>
      </c>
      <c r="B919" t="s">
        <v>8</v>
      </c>
      <c r="C919">
        <v>230212.72</v>
      </c>
      <c r="D919" t="s">
        <v>9</v>
      </c>
      <c r="E919" t="s">
        <v>15</v>
      </c>
      <c r="F919" t="s">
        <v>11</v>
      </c>
      <c r="G919" t="s">
        <v>12</v>
      </c>
      <c r="H919" t="s">
        <v>12</v>
      </c>
      <c r="I919">
        <v>20</v>
      </c>
      <c r="J919">
        <f>(C919-$V$7)/$V$8</f>
        <v>-0.52695815331458173</v>
      </c>
      <c r="K919" t="str">
        <f t="shared" si="57"/>
        <v>NO</v>
      </c>
      <c r="L919">
        <f>(I919-$V$16)/$V$17</f>
        <v>-1.5460474449117341</v>
      </c>
      <c r="M919" t="str">
        <f t="shared" si="58"/>
        <v>NO</v>
      </c>
      <c r="N919">
        <f>IF(ISBLANK(C919),$V$7,C919)</f>
        <v>230212.72</v>
      </c>
      <c r="O919">
        <f>IF(ISBLANK(I919),$V$16,I919)</f>
        <v>20</v>
      </c>
      <c r="P919" t="str">
        <f>IF(ISBLANK(D919),$U$42,D919)</f>
        <v>ASALARIADO</v>
      </c>
      <c r="Q919" s="7" t="str">
        <f t="shared" si="59"/>
        <v>18-25</v>
      </c>
      <c r="R919" s="7" t="str">
        <f t="shared" si="60"/>
        <v>1</v>
      </c>
    </row>
    <row r="920" spans="1:18" x14ac:dyDescent="0.3">
      <c r="A920">
        <v>919</v>
      </c>
      <c r="B920" t="s">
        <v>8</v>
      </c>
      <c r="C920">
        <v>620245</v>
      </c>
      <c r="D920" t="s">
        <v>17</v>
      </c>
      <c r="E920" t="s">
        <v>15</v>
      </c>
      <c r="F920" t="s">
        <v>11</v>
      </c>
      <c r="G920" t="s">
        <v>12</v>
      </c>
      <c r="H920" t="s">
        <v>11</v>
      </c>
      <c r="I920">
        <v>37</v>
      </c>
      <c r="J920">
        <f>(C920-$V$7)/$V$8</f>
        <v>-4.5983863013058138E-2</v>
      </c>
      <c r="K920" t="str">
        <f t="shared" si="57"/>
        <v>NO</v>
      </c>
      <c r="L920">
        <f>(I920-$V$16)/$V$17</f>
        <v>-0.3462668336003964</v>
      </c>
      <c r="M920" t="str">
        <f t="shared" si="58"/>
        <v>NO</v>
      </c>
      <c r="N920">
        <f>IF(ISBLANK(C920),$V$7,C920)</f>
        <v>620245</v>
      </c>
      <c r="O920">
        <f>IF(ISBLANK(I920),$V$16,I920)</f>
        <v>37</v>
      </c>
      <c r="P920" t="str">
        <f>IF(ISBLANK(D920),$U$42,D920)</f>
        <v>TRABAJADOR INDEPENDIENTE</v>
      </c>
      <c r="Q920" s="7" t="str">
        <f t="shared" si="59"/>
        <v>36-45</v>
      </c>
      <c r="R920" s="7" t="str">
        <f t="shared" si="60"/>
        <v>3</v>
      </c>
    </row>
    <row r="921" spans="1:18" x14ac:dyDescent="0.3">
      <c r="A921">
        <v>920</v>
      </c>
      <c r="B921" t="s">
        <v>8</v>
      </c>
      <c r="C921">
        <v>353240</v>
      </c>
      <c r="D921" t="s">
        <v>9</v>
      </c>
      <c r="E921" t="s">
        <v>10</v>
      </c>
      <c r="F921" t="s">
        <v>11</v>
      </c>
      <c r="G921" t="s">
        <v>12</v>
      </c>
      <c r="H921" t="s">
        <v>12</v>
      </c>
      <c r="I921">
        <v>35</v>
      </c>
      <c r="J921">
        <f>(C921-$V$7)/$V$8</f>
        <v>-0.37524517538945501</v>
      </c>
      <c r="K921" t="str">
        <f t="shared" si="57"/>
        <v>NO</v>
      </c>
      <c r="L921">
        <f>(I921-$V$16)/$V$17</f>
        <v>-0.48741749375467142</v>
      </c>
      <c r="M921" t="str">
        <f t="shared" si="58"/>
        <v>NO</v>
      </c>
      <c r="N921">
        <f>IF(ISBLANK(C921),$V$7,C921)</f>
        <v>353240</v>
      </c>
      <c r="O921">
        <f>IF(ISBLANK(I921),$V$16,I921)</f>
        <v>35</v>
      </c>
      <c r="P921" t="str">
        <f>IF(ISBLANK(D921),$U$42,D921)</f>
        <v>ASALARIADO</v>
      </c>
      <c r="Q921" s="7" t="str">
        <f t="shared" si="59"/>
        <v>26-35</v>
      </c>
      <c r="R921" s="7" t="str">
        <f t="shared" si="60"/>
        <v>2</v>
      </c>
    </row>
    <row r="922" spans="1:18" x14ac:dyDescent="0.3">
      <c r="A922">
        <v>921</v>
      </c>
      <c r="B922" t="s">
        <v>8</v>
      </c>
      <c r="C922">
        <v>523001.59999999998</v>
      </c>
      <c r="D922" t="s">
        <v>9</v>
      </c>
      <c r="E922" t="s">
        <v>15</v>
      </c>
      <c r="F922" t="s">
        <v>11</v>
      </c>
      <c r="G922" t="s">
        <v>12</v>
      </c>
      <c r="H922" t="s">
        <v>12</v>
      </c>
      <c r="I922">
        <v>38</v>
      </c>
      <c r="J922">
        <f>(C922-$V$7)/$V$8</f>
        <v>-0.16590105371713829</v>
      </c>
      <c r="K922" t="str">
        <f t="shared" si="57"/>
        <v>NO</v>
      </c>
      <c r="L922">
        <f>(I922-$V$16)/$V$17</f>
        <v>-0.27569150352325889</v>
      </c>
      <c r="M922" t="str">
        <f t="shared" si="58"/>
        <v>NO</v>
      </c>
      <c r="N922">
        <f>IF(ISBLANK(C922),$V$7,C922)</f>
        <v>523001.59999999998</v>
      </c>
      <c r="O922">
        <f>IF(ISBLANK(I922),$V$16,I922)</f>
        <v>38</v>
      </c>
      <c r="P922" t="str">
        <f>IF(ISBLANK(D922),$U$42,D922)</f>
        <v>ASALARIADO</v>
      </c>
      <c r="Q922" s="7" t="str">
        <f t="shared" si="59"/>
        <v>36-45</v>
      </c>
      <c r="R922" s="7" t="str">
        <f t="shared" si="60"/>
        <v>3</v>
      </c>
    </row>
    <row r="923" spans="1:18" x14ac:dyDescent="0.3">
      <c r="A923">
        <v>922</v>
      </c>
      <c r="B923" t="s">
        <v>8</v>
      </c>
      <c r="C923">
        <v>477172.1</v>
      </c>
      <c r="D923" t="s">
        <v>9</v>
      </c>
      <c r="E923" t="s">
        <v>15</v>
      </c>
      <c r="F923" t="s">
        <v>11</v>
      </c>
      <c r="G923" t="s">
        <v>12</v>
      </c>
      <c r="H923" t="s">
        <v>12</v>
      </c>
      <c r="I923">
        <v>20</v>
      </c>
      <c r="J923">
        <f>(C923-$V$7)/$V$8</f>
        <v>-0.22241640479878125</v>
      </c>
      <c r="K923" t="str">
        <f t="shared" si="57"/>
        <v>NO</v>
      </c>
      <c r="L923">
        <f>(I923-$V$16)/$V$17</f>
        <v>-1.5460474449117341</v>
      </c>
      <c r="M923" t="str">
        <f t="shared" si="58"/>
        <v>NO</v>
      </c>
      <c r="N923">
        <f>IF(ISBLANK(C923),$V$7,C923)</f>
        <v>477172.1</v>
      </c>
      <c r="O923">
        <f>IF(ISBLANK(I923),$V$16,I923)</f>
        <v>20</v>
      </c>
      <c r="P923" t="str">
        <f>IF(ISBLANK(D923),$U$42,D923)</f>
        <v>ASALARIADO</v>
      </c>
      <c r="Q923" s="7" t="str">
        <f t="shared" si="59"/>
        <v>18-25</v>
      </c>
      <c r="R923" s="7" t="str">
        <f t="shared" si="60"/>
        <v>3</v>
      </c>
    </row>
    <row r="924" spans="1:18" x14ac:dyDescent="0.3">
      <c r="A924">
        <v>923</v>
      </c>
      <c r="B924" t="s">
        <v>8</v>
      </c>
      <c r="C924">
        <v>297046</v>
      </c>
      <c r="D924" t="s">
        <v>17</v>
      </c>
      <c r="E924" t="s">
        <v>15</v>
      </c>
      <c r="F924" t="s">
        <v>11</v>
      </c>
      <c r="G924" t="s">
        <v>12</v>
      </c>
      <c r="H924" t="s">
        <v>12</v>
      </c>
      <c r="I924">
        <v>35</v>
      </c>
      <c r="J924">
        <f>(C924-$V$7)/$V$8</f>
        <v>-0.44454166866740574</v>
      </c>
      <c r="K924" t="str">
        <f t="shared" si="57"/>
        <v>NO</v>
      </c>
      <c r="L924">
        <f>(I924-$V$16)/$V$17</f>
        <v>-0.48741749375467142</v>
      </c>
      <c r="M924" t="str">
        <f t="shared" si="58"/>
        <v>NO</v>
      </c>
      <c r="N924">
        <f>IF(ISBLANK(C924),$V$7,C924)</f>
        <v>297046</v>
      </c>
      <c r="O924">
        <f>IF(ISBLANK(I924),$V$16,I924)</f>
        <v>35</v>
      </c>
      <c r="P924" t="str">
        <f>IF(ISBLANK(D924),$U$42,D924)</f>
        <v>TRABAJADOR INDEPENDIENTE</v>
      </c>
      <c r="Q924" s="7" t="str">
        <f t="shared" si="59"/>
        <v>26-35</v>
      </c>
      <c r="R924" s="7" t="str">
        <f t="shared" si="60"/>
        <v>1</v>
      </c>
    </row>
    <row r="925" spans="1:18" x14ac:dyDescent="0.3">
      <c r="A925">
        <v>924</v>
      </c>
      <c r="B925" t="s">
        <v>8</v>
      </c>
      <c r="C925">
        <v>458557</v>
      </c>
      <c r="D925" t="s">
        <v>17</v>
      </c>
      <c r="E925" t="s">
        <v>15</v>
      </c>
      <c r="F925" t="s">
        <v>11</v>
      </c>
      <c r="G925" t="s">
        <v>11</v>
      </c>
      <c r="H925" t="s">
        <v>11</v>
      </c>
      <c r="I925">
        <v>41</v>
      </c>
      <c r="J925">
        <f>(C925-$V$7)/$V$8</f>
        <v>-0.24537190097307707</v>
      </c>
      <c r="K925" t="str">
        <f t="shared" si="57"/>
        <v>NO</v>
      </c>
      <c r="L925">
        <f>(I925-$V$16)/$V$17</f>
        <v>-6.3965513291846368E-2</v>
      </c>
      <c r="M925" t="str">
        <f t="shared" si="58"/>
        <v>NO</v>
      </c>
      <c r="N925">
        <f>IF(ISBLANK(C925),$V$7,C925)</f>
        <v>458557</v>
      </c>
      <c r="O925">
        <f>IF(ISBLANK(I925),$V$16,I925)</f>
        <v>41</v>
      </c>
      <c r="P925" t="str">
        <f>IF(ISBLANK(D925),$U$42,D925)</f>
        <v>TRABAJADOR INDEPENDIENTE</v>
      </c>
      <c r="Q925" s="7" t="str">
        <f t="shared" si="59"/>
        <v>36-45</v>
      </c>
      <c r="R925" s="7" t="str">
        <f t="shared" si="60"/>
        <v>3</v>
      </c>
    </row>
    <row r="926" spans="1:18" x14ac:dyDescent="0.3">
      <c r="A926">
        <v>925</v>
      </c>
      <c r="B926" t="s">
        <v>8</v>
      </c>
      <c r="C926">
        <v>639148</v>
      </c>
      <c r="D926" t="s">
        <v>17</v>
      </c>
      <c r="E926" t="s">
        <v>15</v>
      </c>
      <c r="F926" t="s">
        <v>11</v>
      </c>
      <c r="G926" t="s">
        <v>12</v>
      </c>
      <c r="H926" t="s">
        <v>11</v>
      </c>
      <c r="I926">
        <v>50</v>
      </c>
      <c r="J926">
        <f>(C926-$V$7)/$V$8</f>
        <v>-2.2673338536546354E-2</v>
      </c>
      <c r="K926" t="str">
        <f t="shared" si="57"/>
        <v>NO</v>
      </c>
      <c r="L926">
        <f>(I926-$V$16)/$V$17</f>
        <v>0.57121245740239113</v>
      </c>
      <c r="M926" t="str">
        <f t="shared" si="58"/>
        <v>NO</v>
      </c>
      <c r="N926">
        <f>IF(ISBLANK(C926),$V$7,C926)</f>
        <v>639148</v>
      </c>
      <c r="O926">
        <f>IF(ISBLANK(I926),$V$16,I926)</f>
        <v>50</v>
      </c>
      <c r="P926" t="str">
        <f>IF(ISBLANK(D926),$U$42,D926)</f>
        <v>TRABAJADOR INDEPENDIENTE</v>
      </c>
      <c r="Q926" s="7" t="str">
        <f t="shared" si="59"/>
        <v>46-55</v>
      </c>
      <c r="R926" s="7" t="str">
        <f t="shared" si="60"/>
        <v>3</v>
      </c>
    </row>
    <row r="927" spans="1:18" x14ac:dyDescent="0.3">
      <c r="A927">
        <v>926</v>
      </c>
      <c r="B927" t="s">
        <v>14</v>
      </c>
      <c r="C927">
        <v>299647</v>
      </c>
      <c r="D927" t="s">
        <v>16</v>
      </c>
      <c r="E927" t="s">
        <v>15</v>
      </c>
      <c r="F927" t="s">
        <v>11</v>
      </c>
      <c r="G927" t="s">
        <v>12</v>
      </c>
      <c r="H927" t="s">
        <v>12</v>
      </c>
      <c r="I927">
        <v>68</v>
      </c>
      <c r="J927">
        <f>(C927-$V$7)/$V$8</f>
        <v>-0.44133420561056785</v>
      </c>
      <c r="K927" t="str">
        <f t="shared" si="57"/>
        <v>NO</v>
      </c>
      <c r="L927">
        <f>(I927-$V$16)/$V$17</f>
        <v>1.8415683987908662</v>
      </c>
      <c r="M927" t="str">
        <f t="shared" si="58"/>
        <v>NO</v>
      </c>
      <c r="N927">
        <f>IF(ISBLANK(C927),$V$7,C927)</f>
        <v>299647</v>
      </c>
      <c r="O927">
        <f>IF(ISBLANK(I927),$V$16,I927)</f>
        <v>68</v>
      </c>
      <c r="P927" t="str">
        <f>IF(ISBLANK(D927),$U$42,D927)</f>
        <v>ASEGURADO VOLUNTARIO</v>
      </c>
      <c r="Q927" s="7" t="str">
        <f t="shared" si="59"/>
        <v>56+</v>
      </c>
      <c r="R927" s="7" t="str">
        <f t="shared" si="60"/>
        <v>1</v>
      </c>
    </row>
    <row r="928" spans="1:18" x14ac:dyDescent="0.3">
      <c r="A928">
        <v>927</v>
      </c>
      <c r="B928" t="s">
        <v>14</v>
      </c>
      <c r="C928">
        <v>996543.9</v>
      </c>
      <c r="D928" t="s">
        <v>9</v>
      </c>
      <c r="E928" t="s">
        <v>10</v>
      </c>
      <c r="F928" t="s">
        <v>11</v>
      </c>
      <c r="G928" t="s">
        <v>12</v>
      </c>
      <c r="H928" t="s">
        <v>12</v>
      </c>
      <c r="I928">
        <v>54</v>
      </c>
      <c r="J928">
        <f>(C928-$V$7)/$V$8</f>
        <v>0.41805489903182691</v>
      </c>
      <c r="K928" t="str">
        <f t="shared" si="57"/>
        <v>NO</v>
      </c>
      <c r="L928">
        <f>(I928-$V$16)/$V$17</f>
        <v>0.85351377771094117</v>
      </c>
      <c r="M928" t="str">
        <f t="shared" si="58"/>
        <v>NO</v>
      </c>
      <c r="N928">
        <f>IF(ISBLANK(C928),$V$7,C928)</f>
        <v>996543.9</v>
      </c>
      <c r="O928">
        <f>IF(ISBLANK(I928),$V$16,I928)</f>
        <v>54</v>
      </c>
      <c r="P928" t="str">
        <f>IF(ISBLANK(D928),$U$42,D928)</f>
        <v>ASALARIADO</v>
      </c>
      <c r="Q928" s="7" t="str">
        <f t="shared" si="59"/>
        <v>46-55</v>
      </c>
      <c r="R928" s="7" t="str">
        <f t="shared" si="60"/>
        <v>4</v>
      </c>
    </row>
    <row r="929" spans="1:18" x14ac:dyDescent="0.3">
      <c r="A929">
        <v>928</v>
      </c>
      <c r="B929" t="s">
        <v>8</v>
      </c>
      <c r="C929">
        <v>355000</v>
      </c>
      <c r="D929" t="s">
        <v>9</v>
      </c>
      <c r="E929" t="s">
        <v>15</v>
      </c>
      <c r="F929" t="s">
        <v>11</v>
      </c>
      <c r="G929" t="s">
        <v>12</v>
      </c>
      <c r="H929" t="s">
        <v>12</v>
      </c>
      <c r="I929">
        <v>60</v>
      </c>
      <c r="J929">
        <f>(C929-$V$7)/$V$8</f>
        <v>-0.37307480438598145</v>
      </c>
      <c r="K929" t="str">
        <f t="shared" si="57"/>
        <v>NO</v>
      </c>
      <c r="L929">
        <f>(I929-$V$16)/$V$17</f>
        <v>1.2769657581737661</v>
      </c>
      <c r="M929" t="str">
        <f t="shared" si="58"/>
        <v>NO</v>
      </c>
      <c r="N929">
        <f>IF(ISBLANK(C929),$V$7,C929)</f>
        <v>355000</v>
      </c>
      <c r="O929">
        <f>IF(ISBLANK(I929),$V$16,I929)</f>
        <v>60</v>
      </c>
      <c r="P929" t="str">
        <f>IF(ISBLANK(D929),$U$42,D929)</f>
        <v>ASALARIADO</v>
      </c>
      <c r="Q929" s="7" t="str">
        <f t="shared" si="59"/>
        <v>56+</v>
      </c>
      <c r="R929" s="7" t="str">
        <f t="shared" si="60"/>
        <v>2</v>
      </c>
    </row>
    <row r="930" spans="1:18" x14ac:dyDescent="0.3">
      <c r="A930">
        <v>929</v>
      </c>
      <c r="B930" t="s">
        <v>14</v>
      </c>
      <c r="C930">
        <v>319590</v>
      </c>
      <c r="D930" t="s">
        <v>9</v>
      </c>
      <c r="E930" t="s">
        <v>15</v>
      </c>
      <c r="F930" t="s">
        <v>11</v>
      </c>
      <c r="G930" t="s">
        <v>12</v>
      </c>
      <c r="H930" t="s">
        <v>12</v>
      </c>
      <c r="I930">
        <v>35</v>
      </c>
      <c r="J930">
        <f>(C930-$V$7)/$V$8</f>
        <v>-0.41674118917745806</v>
      </c>
      <c r="K930" t="str">
        <f t="shared" si="57"/>
        <v>NO</v>
      </c>
      <c r="L930">
        <f>(I930-$V$16)/$V$17</f>
        <v>-0.48741749375467142</v>
      </c>
      <c r="M930" t="str">
        <f t="shared" si="58"/>
        <v>NO</v>
      </c>
      <c r="N930">
        <f>IF(ISBLANK(C930),$V$7,C930)</f>
        <v>319590</v>
      </c>
      <c r="O930">
        <f>IF(ISBLANK(I930),$V$16,I930)</f>
        <v>35</v>
      </c>
      <c r="P930" t="str">
        <f>IF(ISBLANK(D930),$U$42,D930)</f>
        <v>ASALARIADO</v>
      </c>
      <c r="Q930" s="7" t="str">
        <f t="shared" si="59"/>
        <v>26-35</v>
      </c>
      <c r="R930" s="7" t="str">
        <f t="shared" si="60"/>
        <v>2</v>
      </c>
    </row>
    <row r="931" spans="1:18" x14ac:dyDescent="0.3">
      <c r="A931">
        <v>930</v>
      </c>
      <c r="B931" t="s">
        <v>14</v>
      </c>
      <c r="C931">
        <v>74000</v>
      </c>
      <c r="D931" t="s">
        <v>9</v>
      </c>
      <c r="E931" t="s">
        <v>15</v>
      </c>
      <c r="F931" t="s">
        <v>11</v>
      </c>
      <c r="G931" t="s">
        <v>12</v>
      </c>
      <c r="H931" t="s">
        <v>12</v>
      </c>
      <c r="I931">
        <v>34</v>
      </c>
      <c r="J931">
        <f>(C931-$V$7)/$V$8</f>
        <v>-0.71959426573602181</v>
      </c>
      <c r="K931" t="str">
        <f t="shared" si="57"/>
        <v>NO</v>
      </c>
      <c r="L931">
        <f>(I931-$V$16)/$V$17</f>
        <v>-0.55799282383180893</v>
      </c>
      <c r="M931" t="str">
        <f t="shared" si="58"/>
        <v>NO</v>
      </c>
      <c r="N931">
        <f>IF(ISBLANK(C931),$V$7,C931)</f>
        <v>74000</v>
      </c>
      <c r="O931">
        <f>IF(ISBLANK(I931),$V$16,I931)</f>
        <v>34</v>
      </c>
      <c r="P931" t="str">
        <f>IF(ISBLANK(D931),$U$42,D931)</f>
        <v>ASALARIADO</v>
      </c>
      <c r="Q931" s="7" t="str">
        <f t="shared" si="59"/>
        <v>26-35</v>
      </c>
      <c r="R931" s="7" t="str">
        <f t="shared" si="60"/>
        <v>1</v>
      </c>
    </row>
    <row r="932" spans="1:18" x14ac:dyDescent="0.3">
      <c r="A932">
        <v>931</v>
      </c>
      <c r="B932" t="s">
        <v>8</v>
      </c>
      <c r="C932">
        <v>442546.73</v>
      </c>
      <c r="D932" t="s">
        <v>9</v>
      </c>
      <c r="E932" t="s">
        <v>15</v>
      </c>
      <c r="F932" t="s">
        <v>11</v>
      </c>
      <c r="G932" t="s">
        <v>12</v>
      </c>
      <c r="H932" t="s">
        <v>12</v>
      </c>
      <c r="I932">
        <v>40</v>
      </c>
      <c r="J932">
        <f>(C932-$V$7)/$V$8</f>
        <v>-0.26511521106727182</v>
      </c>
      <c r="K932" t="str">
        <f t="shared" si="57"/>
        <v>NO</v>
      </c>
      <c r="L932">
        <f>(I932-$V$16)/$V$17</f>
        <v>-0.13454084336898386</v>
      </c>
      <c r="M932" t="str">
        <f t="shared" si="58"/>
        <v>NO</v>
      </c>
      <c r="N932">
        <f>IF(ISBLANK(C932),$V$7,C932)</f>
        <v>442546.73</v>
      </c>
      <c r="O932">
        <f>IF(ISBLANK(I932),$V$16,I932)</f>
        <v>40</v>
      </c>
      <c r="P932" t="str">
        <f>IF(ISBLANK(D932),$U$42,D932)</f>
        <v>ASALARIADO</v>
      </c>
      <c r="Q932" s="7" t="str">
        <f t="shared" si="59"/>
        <v>36-45</v>
      </c>
      <c r="R932" s="7" t="str">
        <f t="shared" si="60"/>
        <v>3</v>
      </c>
    </row>
    <row r="933" spans="1:18" x14ac:dyDescent="0.3">
      <c r="A933">
        <v>932</v>
      </c>
      <c r="B933" t="s">
        <v>8</v>
      </c>
      <c r="C933">
        <v>1249086</v>
      </c>
      <c r="D933" t="s">
        <v>13</v>
      </c>
      <c r="E933" t="s">
        <v>10</v>
      </c>
      <c r="F933" t="s">
        <v>11</v>
      </c>
      <c r="G933" t="s">
        <v>12</v>
      </c>
      <c r="H933" t="s">
        <v>12</v>
      </c>
      <c r="I933">
        <v>73</v>
      </c>
      <c r="J933">
        <f>(C933-$V$7)/$V$8</f>
        <v>0.72948106437064542</v>
      </c>
      <c r="K933" t="str">
        <f t="shared" si="57"/>
        <v>NO</v>
      </c>
      <c r="L933">
        <f>(I933-$V$16)/$V$17</f>
        <v>2.1944450491765539</v>
      </c>
      <c r="M933" t="str">
        <f t="shared" si="58"/>
        <v>ATIPICO</v>
      </c>
      <c r="N933">
        <f>IF(ISBLANK(C933),$V$7,C933)</f>
        <v>1249086</v>
      </c>
      <c r="O933">
        <f>IF(ISBLANK(I933),$V$16,I933)</f>
        <v>73</v>
      </c>
      <c r="P933" t="str">
        <f>IF(ISBLANK(D933),$U$42,D933)</f>
        <v>PENSIONADOS EN SU PROPIO SISTEMA</v>
      </c>
      <c r="Q933" s="7" t="str">
        <f t="shared" si="59"/>
        <v>56+</v>
      </c>
      <c r="R933" s="7" t="str">
        <f t="shared" si="60"/>
        <v>4</v>
      </c>
    </row>
    <row r="934" spans="1:18" x14ac:dyDescent="0.3">
      <c r="A934">
        <v>933</v>
      </c>
      <c r="B934" t="s">
        <v>8</v>
      </c>
      <c r="C934">
        <v>505000</v>
      </c>
      <c r="D934" t="s">
        <v>9</v>
      </c>
      <c r="E934" t="s">
        <v>15</v>
      </c>
      <c r="F934" t="s">
        <v>11</v>
      </c>
      <c r="G934" t="s">
        <v>12</v>
      </c>
      <c r="H934" t="s">
        <v>12</v>
      </c>
      <c r="I934">
        <v>21</v>
      </c>
      <c r="J934">
        <f>(C934-$V$7)/$V$8</f>
        <v>-0.18810000295357557</v>
      </c>
      <c r="K934" t="str">
        <f t="shared" si="57"/>
        <v>NO</v>
      </c>
      <c r="L934">
        <f>(I934-$V$16)/$V$17</f>
        <v>-1.4754721148345964</v>
      </c>
      <c r="M934" t="str">
        <f t="shared" si="58"/>
        <v>NO</v>
      </c>
      <c r="N934">
        <f>IF(ISBLANK(C934),$V$7,C934)</f>
        <v>505000</v>
      </c>
      <c r="O934">
        <f>IF(ISBLANK(I934),$V$16,I934)</f>
        <v>21</v>
      </c>
      <c r="P934" t="str">
        <f>IF(ISBLANK(D934),$U$42,D934)</f>
        <v>ASALARIADO</v>
      </c>
      <c r="Q934" s="7" t="str">
        <f t="shared" si="59"/>
        <v>18-25</v>
      </c>
      <c r="R934" s="7" t="str">
        <f t="shared" si="60"/>
        <v>3</v>
      </c>
    </row>
    <row r="935" spans="1:18" x14ac:dyDescent="0.3">
      <c r="A935">
        <v>934</v>
      </c>
      <c r="B935" t="s">
        <v>8</v>
      </c>
      <c r="C935">
        <v>2471797</v>
      </c>
      <c r="D935" t="s">
        <v>13</v>
      </c>
      <c r="E935" t="s">
        <v>10</v>
      </c>
      <c r="F935" t="s">
        <v>11</v>
      </c>
      <c r="G935" t="s">
        <v>12</v>
      </c>
      <c r="H935" t="s">
        <v>12</v>
      </c>
      <c r="I935">
        <v>78</v>
      </c>
      <c r="J935">
        <f>(C935-$V$7)/$V$8</f>
        <v>2.2372858939321016</v>
      </c>
      <c r="K935" t="str">
        <f t="shared" si="57"/>
        <v>ATIPICO</v>
      </c>
      <c r="L935">
        <f>(I935-$V$16)/$V$17</f>
        <v>2.5473216995622412</v>
      </c>
      <c r="M935" t="str">
        <f t="shared" si="58"/>
        <v>ATIPICO</v>
      </c>
      <c r="N935">
        <f>IF(ISBLANK(C935),$V$7,C935)</f>
        <v>2471797</v>
      </c>
      <c r="O935">
        <f>IF(ISBLANK(I935),$V$16,I935)</f>
        <v>78</v>
      </c>
      <c r="P935" t="str">
        <f>IF(ISBLANK(D935),$U$42,D935)</f>
        <v>PENSIONADOS EN SU PROPIO SISTEMA</v>
      </c>
      <c r="Q935" s="7" t="str">
        <f t="shared" si="59"/>
        <v>56+</v>
      </c>
      <c r="R935" s="7" t="str">
        <f t="shared" si="60"/>
        <v>4</v>
      </c>
    </row>
    <row r="936" spans="1:18" x14ac:dyDescent="0.3">
      <c r="A936">
        <v>935</v>
      </c>
      <c r="B936" t="s">
        <v>14</v>
      </c>
      <c r="C936">
        <v>146600</v>
      </c>
      <c r="D936" t="s">
        <v>9</v>
      </c>
      <c r="E936" t="s">
        <v>15</v>
      </c>
      <c r="F936" t="s">
        <v>11</v>
      </c>
      <c r="G936" t="s">
        <v>12</v>
      </c>
      <c r="H936" t="s">
        <v>12</v>
      </c>
      <c r="I936">
        <v>36</v>
      </c>
      <c r="J936">
        <f>(C936-$V$7)/$V$8</f>
        <v>-0.63006646184273729</v>
      </c>
      <c r="K936" t="str">
        <f t="shared" si="57"/>
        <v>NO</v>
      </c>
      <c r="L936">
        <f>(I936-$V$16)/$V$17</f>
        <v>-0.41684216367753391</v>
      </c>
      <c r="M936" t="str">
        <f t="shared" si="58"/>
        <v>NO</v>
      </c>
      <c r="N936">
        <f>IF(ISBLANK(C936),$V$7,C936)</f>
        <v>146600</v>
      </c>
      <c r="O936">
        <f>IF(ISBLANK(I936),$V$16,I936)</f>
        <v>36</v>
      </c>
      <c r="P936" t="str">
        <f>IF(ISBLANK(D936),$U$42,D936)</f>
        <v>ASALARIADO</v>
      </c>
      <c r="Q936" s="7" t="str">
        <f t="shared" si="59"/>
        <v>36-45</v>
      </c>
      <c r="R936" s="7" t="str">
        <f t="shared" si="60"/>
        <v>1</v>
      </c>
    </row>
    <row r="937" spans="1:18" x14ac:dyDescent="0.3">
      <c r="A937">
        <v>936</v>
      </c>
      <c r="B937" t="s">
        <v>14</v>
      </c>
      <c r="C937">
        <v>300932.62</v>
      </c>
      <c r="D937" t="s">
        <v>9</v>
      </c>
      <c r="E937" t="s">
        <v>15</v>
      </c>
      <c r="F937" t="s">
        <v>11</v>
      </c>
      <c r="G937" t="s">
        <v>12</v>
      </c>
      <c r="H937" t="s">
        <v>12</v>
      </c>
      <c r="I937">
        <v>52</v>
      </c>
      <c r="J937">
        <f>(C937-$V$7)/$V$8</f>
        <v>-0.43974882358245099</v>
      </c>
      <c r="K937" t="str">
        <f t="shared" si="57"/>
        <v>NO</v>
      </c>
      <c r="L937">
        <f>(I937-$V$16)/$V$17</f>
        <v>0.71236311755666615</v>
      </c>
      <c r="M937" t="str">
        <f t="shared" si="58"/>
        <v>NO</v>
      </c>
      <c r="N937">
        <f>IF(ISBLANK(C937),$V$7,C937)</f>
        <v>300932.62</v>
      </c>
      <c r="O937">
        <f>IF(ISBLANK(I937),$V$16,I937)</f>
        <v>52</v>
      </c>
      <c r="P937" t="str">
        <f>IF(ISBLANK(D937),$U$42,D937)</f>
        <v>ASALARIADO</v>
      </c>
      <c r="Q937" s="7" t="str">
        <f t="shared" si="59"/>
        <v>46-55</v>
      </c>
      <c r="R937" s="7" t="str">
        <f t="shared" si="60"/>
        <v>2</v>
      </c>
    </row>
    <row r="938" spans="1:18" x14ac:dyDescent="0.3">
      <c r="A938">
        <v>937</v>
      </c>
      <c r="B938" t="s">
        <v>8</v>
      </c>
      <c r="C938">
        <v>275000</v>
      </c>
      <c r="D938" t="s">
        <v>9</v>
      </c>
      <c r="E938" t="s">
        <v>15</v>
      </c>
      <c r="F938" t="s">
        <v>11</v>
      </c>
      <c r="G938" t="s">
        <v>12</v>
      </c>
      <c r="H938" t="s">
        <v>12</v>
      </c>
      <c r="I938">
        <v>42</v>
      </c>
      <c r="J938">
        <f>(C938-$V$7)/$V$8</f>
        <v>-0.47172803181659789</v>
      </c>
      <c r="K938" t="str">
        <f t="shared" si="57"/>
        <v>NO</v>
      </c>
      <c r="L938">
        <f>(I938-$V$16)/$V$17</f>
        <v>6.6098167852911317E-3</v>
      </c>
      <c r="M938" t="str">
        <f t="shared" si="58"/>
        <v>NO</v>
      </c>
      <c r="N938">
        <f>IF(ISBLANK(C938),$V$7,C938)</f>
        <v>275000</v>
      </c>
      <c r="O938">
        <f>IF(ISBLANK(I938),$V$16,I938)</f>
        <v>42</v>
      </c>
      <c r="P938" t="str">
        <f>IF(ISBLANK(D938),$U$42,D938)</f>
        <v>ASALARIADO</v>
      </c>
      <c r="Q938" s="7" t="str">
        <f t="shared" si="59"/>
        <v>36-45</v>
      </c>
      <c r="R938" s="7" t="str">
        <f t="shared" si="60"/>
        <v>1</v>
      </c>
    </row>
    <row r="939" spans="1:18" x14ac:dyDescent="0.3">
      <c r="A939">
        <v>938</v>
      </c>
      <c r="B939" t="s">
        <v>8</v>
      </c>
      <c r="C939">
        <v>515165</v>
      </c>
      <c r="D939" t="s">
        <v>9</v>
      </c>
      <c r="E939" t="s">
        <v>15</v>
      </c>
      <c r="F939" t="s">
        <v>11</v>
      </c>
      <c r="G939" t="s">
        <v>12</v>
      </c>
      <c r="H939" t="s">
        <v>12</v>
      </c>
      <c r="I939">
        <v>46</v>
      </c>
      <c r="J939">
        <f>(C939-$V$7)/$V$8</f>
        <v>-0.17556487724317285</v>
      </c>
      <c r="K939" t="str">
        <f t="shared" si="57"/>
        <v>NO</v>
      </c>
      <c r="L939">
        <f>(I939-$V$16)/$V$17</f>
        <v>0.28891113709384114</v>
      </c>
      <c r="M939" t="str">
        <f t="shared" si="58"/>
        <v>NO</v>
      </c>
      <c r="N939">
        <f>IF(ISBLANK(C939),$V$7,C939)</f>
        <v>515165</v>
      </c>
      <c r="O939">
        <f>IF(ISBLANK(I939),$V$16,I939)</f>
        <v>46</v>
      </c>
      <c r="P939" t="str">
        <f>IF(ISBLANK(D939),$U$42,D939)</f>
        <v>ASALARIADO</v>
      </c>
      <c r="Q939" s="7" t="str">
        <f t="shared" si="59"/>
        <v>46-55</v>
      </c>
      <c r="R939" s="7" t="str">
        <f t="shared" si="60"/>
        <v>3</v>
      </c>
    </row>
    <row r="940" spans="1:18" x14ac:dyDescent="0.3">
      <c r="A940">
        <v>939</v>
      </c>
      <c r="B940" t="s">
        <v>14</v>
      </c>
      <c r="C940">
        <v>297046</v>
      </c>
      <c r="D940" t="s">
        <v>16</v>
      </c>
      <c r="E940" t="s">
        <v>15</v>
      </c>
      <c r="F940" t="s">
        <v>11</v>
      </c>
      <c r="G940" t="s">
        <v>12</v>
      </c>
      <c r="H940" t="s">
        <v>12</v>
      </c>
      <c r="I940">
        <v>56</v>
      </c>
      <c r="J940">
        <f>(C940-$V$7)/$V$8</f>
        <v>-0.44454166866740574</v>
      </c>
      <c r="K940" t="str">
        <f t="shared" si="57"/>
        <v>NO</v>
      </c>
      <c r="L940">
        <f>(I940-$V$16)/$V$17</f>
        <v>0.99466443786521619</v>
      </c>
      <c r="M940" t="str">
        <f t="shared" si="58"/>
        <v>NO</v>
      </c>
      <c r="N940">
        <f>IF(ISBLANK(C940),$V$7,C940)</f>
        <v>297046</v>
      </c>
      <c r="O940">
        <f>IF(ISBLANK(I940),$V$16,I940)</f>
        <v>56</v>
      </c>
      <c r="P940" t="str">
        <f>IF(ISBLANK(D940),$U$42,D940)</f>
        <v>ASEGURADO VOLUNTARIO</v>
      </c>
      <c r="Q940" s="7" t="str">
        <f t="shared" si="59"/>
        <v>56+</v>
      </c>
      <c r="R940" s="7" t="str">
        <f t="shared" si="60"/>
        <v>1</v>
      </c>
    </row>
    <row r="941" spans="1:18" x14ac:dyDescent="0.3">
      <c r="A941">
        <v>940</v>
      </c>
      <c r="B941" t="s">
        <v>14</v>
      </c>
      <c r="C941">
        <v>1205262.5</v>
      </c>
      <c r="D941" t="s">
        <v>9</v>
      </c>
      <c r="E941" t="s">
        <v>10</v>
      </c>
      <c r="F941" t="s">
        <v>11</v>
      </c>
      <c r="G941" t="s">
        <v>12</v>
      </c>
      <c r="H941" t="s">
        <v>12</v>
      </c>
      <c r="I941">
        <v>31</v>
      </c>
      <c r="J941">
        <f>(C941-$V$7)/$V$8</f>
        <v>0.67543944296682523</v>
      </c>
      <c r="K941" t="str">
        <f t="shared" si="57"/>
        <v>NO</v>
      </c>
      <c r="L941">
        <f>(I941-$V$16)/$V$17</f>
        <v>-0.7697188140632214</v>
      </c>
      <c r="M941" t="str">
        <f t="shared" si="58"/>
        <v>NO</v>
      </c>
      <c r="N941">
        <f>IF(ISBLANK(C941),$V$7,C941)</f>
        <v>1205262.5</v>
      </c>
      <c r="O941">
        <f>IF(ISBLANK(I941),$V$16,I941)</f>
        <v>31</v>
      </c>
      <c r="P941" t="str">
        <f>IF(ISBLANK(D941),$U$42,D941)</f>
        <v>ASALARIADO</v>
      </c>
      <c r="Q941" s="7" t="str">
        <f t="shared" si="59"/>
        <v>26-35</v>
      </c>
      <c r="R941" s="7" t="str">
        <f t="shared" si="60"/>
        <v>4</v>
      </c>
    </row>
    <row r="942" spans="1:18" x14ac:dyDescent="0.3">
      <c r="A942">
        <v>941</v>
      </c>
      <c r="B942" t="s">
        <v>8</v>
      </c>
      <c r="C942">
        <v>1578046.6</v>
      </c>
      <c r="D942" t="s">
        <v>9</v>
      </c>
      <c r="E942" t="s">
        <v>15</v>
      </c>
      <c r="F942" t="s">
        <v>11</v>
      </c>
      <c r="G942" t="s">
        <v>12</v>
      </c>
      <c r="H942" t="s">
        <v>12</v>
      </c>
      <c r="I942">
        <v>35</v>
      </c>
      <c r="J942">
        <f>(C942-$V$7)/$V$8</f>
        <v>1.1351438754645462</v>
      </c>
      <c r="K942" t="str">
        <f t="shared" si="57"/>
        <v>NO</v>
      </c>
      <c r="L942">
        <f>(I942-$V$16)/$V$17</f>
        <v>-0.48741749375467142</v>
      </c>
      <c r="M942" t="str">
        <f t="shared" si="58"/>
        <v>NO</v>
      </c>
      <c r="N942">
        <f>IF(ISBLANK(C942),$V$7,C942)</f>
        <v>1578046.6</v>
      </c>
      <c r="O942">
        <f>IF(ISBLANK(I942),$V$16,I942)</f>
        <v>35</v>
      </c>
      <c r="P942" t="str">
        <f>IF(ISBLANK(D942),$U$42,D942)</f>
        <v>ASALARIADO</v>
      </c>
      <c r="Q942" s="7" t="str">
        <f t="shared" si="59"/>
        <v>26-35</v>
      </c>
      <c r="R942" s="7" t="str">
        <f t="shared" si="60"/>
        <v>4</v>
      </c>
    </row>
    <row r="943" spans="1:18" x14ac:dyDescent="0.3">
      <c r="A943">
        <v>942</v>
      </c>
      <c r="B943" t="s">
        <v>14</v>
      </c>
      <c r="C943">
        <v>271673.09000000003</v>
      </c>
      <c r="D943" t="s">
        <v>9</v>
      </c>
      <c r="E943" t="s">
        <v>15</v>
      </c>
      <c r="F943" t="s">
        <v>11</v>
      </c>
      <c r="G943" t="s">
        <v>12</v>
      </c>
      <c r="H943" t="s">
        <v>12</v>
      </c>
      <c r="I943">
        <v>24</v>
      </c>
      <c r="J943">
        <f>(C943-$V$7)/$V$8</f>
        <v>-0.47583066192748774</v>
      </c>
      <c r="K943" t="str">
        <f t="shared" si="57"/>
        <v>NO</v>
      </c>
      <c r="L943">
        <f>(I943-$V$16)/$V$17</f>
        <v>-1.263746124603184</v>
      </c>
      <c r="M943" t="str">
        <f t="shared" si="58"/>
        <v>NO</v>
      </c>
      <c r="N943">
        <f>IF(ISBLANK(C943),$V$7,C943)</f>
        <v>271673.09000000003</v>
      </c>
      <c r="O943">
        <f>IF(ISBLANK(I943),$V$16,I943)</f>
        <v>24</v>
      </c>
      <c r="P943" t="str">
        <f>IF(ISBLANK(D943),$U$42,D943)</f>
        <v>ASALARIADO</v>
      </c>
      <c r="Q943" s="7" t="str">
        <f t="shared" si="59"/>
        <v>18-25</v>
      </c>
      <c r="R943" s="7" t="str">
        <f t="shared" si="60"/>
        <v>1</v>
      </c>
    </row>
    <row r="944" spans="1:18" x14ac:dyDescent="0.3">
      <c r="A944">
        <v>943</v>
      </c>
      <c r="B944" t="s">
        <v>8</v>
      </c>
      <c r="C944">
        <v>297050</v>
      </c>
      <c r="D944" t="s">
        <v>16</v>
      </c>
      <c r="E944" t="s">
        <v>15</v>
      </c>
      <c r="F944" t="s">
        <v>11</v>
      </c>
      <c r="G944" t="s">
        <v>12</v>
      </c>
      <c r="H944" t="s">
        <v>12</v>
      </c>
      <c r="I944">
        <v>46</v>
      </c>
      <c r="J944">
        <f>(C944-$V$7)/$V$8</f>
        <v>-0.44453673600603422</v>
      </c>
      <c r="K944" t="str">
        <f t="shared" si="57"/>
        <v>NO</v>
      </c>
      <c r="L944">
        <f>(I944-$V$16)/$V$17</f>
        <v>0.28891113709384114</v>
      </c>
      <c r="M944" t="str">
        <f t="shared" si="58"/>
        <v>NO</v>
      </c>
      <c r="N944">
        <f>IF(ISBLANK(C944),$V$7,C944)</f>
        <v>297050</v>
      </c>
      <c r="O944">
        <f>IF(ISBLANK(I944),$V$16,I944)</f>
        <v>46</v>
      </c>
      <c r="P944" t="str">
        <f>IF(ISBLANK(D944),$U$42,D944)</f>
        <v>ASEGURADO VOLUNTARIO</v>
      </c>
      <c r="Q944" s="7" t="str">
        <f t="shared" si="59"/>
        <v>46-55</v>
      </c>
      <c r="R944" s="7" t="str">
        <f t="shared" si="60"/>
        <v>1</v>
      </c>
    </row>
    <row r="945" spans="1:18" x14ac:dyDescent="0.3">
      <c r="A945">
        <v>944</v>
      </c>
      <c r="B945" t="s">
        <v>14</v>
      </c>
      <c r="C945">
        <v>691550</v>
      </c>
      <c r="D945" t="s">
        <v>9</v>
      </c>
      <c r="E945" t="s">
        <v>15</v>
      </c>
      <c r="F945" t="s">
        <v>11</v>
      </c>
      <c r="G945" t="s">
        <v>12</v>
      </c>
      <c r="H945" t="s">
        <v>11</v>
      </c>
      <c r="I945">
        <v>43</v>
      </c>
      <c r="J945">
        <f>(C945-$V$7)/$V$8</f>
        <v>4.1946991761193195E-2</v>
      </c>
      <c r="K945" t="str">
        <f t="shared" si="57"/>
        <v>NO</v>
      </c>
      <c r="L945">
        <f>(I945-$V$16)/$V$17</f>
        <v>7.7185146862428639E-2</v>
      </c>
      <c r="M945" t="str">
        <f t="shared" si="58"/>
        <v>NO</v>
      </c>
      <c r="N945">
        <f>IF(ISBLANK(C945),$V$7,C945)</f>
        <v>691550</v>
      </c>
      <c r="O945">
        <f>IF(ISBLANK(I945),$V$16,I945)</f>
        <v>43</v>
      </c>
      <c r="P945" t="str">
        <f>IF(ISBLANK(D945),$U$42,D945)</f>
        <v>ASALARIADO</v>
      </c>
      <c r="Q945" s="7" t="str">
        <f t="shared" si="59"/>
        <v>36-45</v>
      </c>
      <c r="R945" s="7" t="str">
        <f t="shared" si="60"/>
        <v>3</v>
      </c>
    </row>
    <row r="946" spans="1:18" x14ac:dyDescent="0.3">
      <c r="A946">
        <v>945</v>
      </c>
      <c r="B946" t="s">
        <v>14</v>
      </c>
      <c r="C946">
        <v>322474</v>
      </c>
      <c r="D946" t="s">
        <v>16</v>
      </c>
      <c r="E946" t="s">
        <v>15</v>
      </c>
      <c r="F946" t="s">
        <v>11</v>
      </c>
      <c r="G946" t="s">
        <v>12</v>
      </c>
      <c r="H946" t="s">
        <v>12</v>
      </c>
      <c r="I946">
        <v>28</v>
      </c>
      <c r="J946">
        <f>(C946-$V$7)/$V$8</f>
        <v>-0.41318474032858432</v>
      </c>
      <c r="K946" t="str">
        <f t="shared" si="57"/>
        <v>NO</v>
      </c>
      <c r="L946">
        <f>(I946-$V$16)/$V$17</f>
        <v>-0.98144480429463388</v>
      </c>
      <c r="M946" t="str">
        <f t="shared" si="58"/>
        <v>NO</v>
      </c>
      <c r="N946">
        <f>IF(ISBLANK(C946),$V$7,C946)</f>
        <v>322474</v>
      </c>
      <c r="O946">
        <f>IF(ISBLANK(I946),$V$16,I946)</f>
        <v>28</v>
      </c>
      <c r="P946" t="str">
        <f>IF(ISBLANK(D946),$U$42,D946)</f>
        <v>ASEGURADO VOLUNTARIO</v>
      </c>
      <c r="Q946" s="7" t="str">
        <f t="shared" si="59"/>
        <v>26-35</v>
      </c>
      <c r="R946" s="7" t="str">
        <f t="shared" si="60"/>
        <v>2</v>
      </c>
    </row>
    <row r="947" spans="1:18" x14ac:dyDescent="0.3">
      <c r="A947">
        <v>946</v>
      </c>
      <c r="B947" t="s">
        <v>8</v>
      </c>
      <c r="C947">
        <v>540083</v>
      </c>
      <c r="D947" t="s">
        <v>17</v>
      </c>
      <c r="E947" t="s">
        <v>15</v>
      </c>
      <c r="F947" t="s">
        <v>11</v>
      </c>
      <c r="G947" t="s">
        <v>12</v>
      </c>
      <c r="H947" t="s">
        <v>11</v>
      </c>
      <c r="I947">
        <v>60</v>
      </c>
      <c r="J947">
        <f>(C947-$V$7)/$V$8</f>
        <v>-0.1448368632292216</v>
      </c>
      <c r="K947" t="str">
        <f t="shared" si="57"/>
        <v>NO</v>
      </c>
      <c r="L947">
        <f>(I947-$V$16)/$V$17</f>
        <v>1.2769657581737661</v>
      </c>
      <c r="M947" t="str">
        <f t="shared" si="58"/>
        <v>NO</v>
      </c>
      <c r="N947">
        <f>IF(ISBLANK(C947),$V$7,C947)</f>
        <v>540083</v>
      </c>
      <c r="O947">
        <f>IF(ISBLANK(I947),$V$16,I947)</f>
        <v>60</v>
      </c>
      <c r="P947" t="str">
        <f>IF(ISBLANK(D947),$U$42,D947)</f>
        <v>TRABAJADOR INDEPENDIENTE</v>
      </c>
      <c r="Q947" s="7" t="str">
        <f t="shared" si="59"/>
        <v>56+</v>
      </c>
      <c r="R947" s="7" t="str">
        <f t="shared" si="60"/>
        <v>3</v>
      </c>
    </row>
    <row r="948" spans="1:18" x14ac:dyDescent="0.3">
      <c r="A948">
        <v>947</v>
      </c>
      <c r="B948" t="s">
        <v>14</v>
      </c>
      <c r="C948">
        <v>291108</v>
      </c>
      <c r="D948" t="s">
        <v>9</v>
      </c>
      <c r="E948" t="s">
        <v>15</v>
      </c>
      <c r="F948" t="s">
        <v>11</v>
      </c>
      <c r="G948" t="s">
        <v>11</v>
      </c>
      <c r="H948" t="s">
        <v>12</v>
      </c>
      <c r="I948">
        <v>40</v>
      </c>
      <c r="J948">
        <f>(C948-$V$7)/$V$8</f>
        <v>-0.45186420447344328</v>
      </c>
      <c r="K948" t="str">
        <f t="shared" si="57"/>
        <v>NO</v>
      </c>
      <c r="L948">
        <f>(I948-$V$16)/$V$17</f>
        <v>-0.13454084336898386</v>
      </c>
      <c r="M948" t="str">
        <f t="shared" si="58"/>
        <v>NO</v>
      </c>
      <c r="N948">
        <f>IF(ISBLANK(C948),$V$7,C948)</f>
        <v>291108</v>
      </c>
      <c r="O948">
        <f>IF(ISBLANK(I948),$V$16,I948)</f>
        <v>40</v>
      </c>
      <c r="P948" t="str">
        <f>IF(ISBLANK(D948),$U$42,D948)</f>
        <v>ASALARIADO</v>
      </c>
      <c r="Q948" s="7" t="str">
        <f t="shared" si="59"/>
        <v>36-45</v>
      </c>
      <c r="R948" s="7" t="str">
        <f t="shared" si="60"/>
        <v>1</v>
      </c>
    </row>
    <row r="949" spans="1:18" x14ac:dyDescent="0.3">
      <c r="A949">
        <v>948</v>
      </c>
      <c r="B949" t="s">
        <v>14</v>
      </c>
      <c r="C949">
        <v>557449.5</v>
      </c>
      <c r="D949" t="s">
        <v>9</v>
      </c>
      <c r="E949" t="s">
        <v>10</v>
      </c>
      <c r="F949" t="s">
        <v>11</v>
      </c>
      <c r="G949" t="s">
        <v>12</v>
      </c>
      <c r="H949" t="s">
        <v>12</v>
      </c>
      <c r="I949">
        <v>36</v>
      </c>
      <c r="J949">
        <f>(C949-$V$7)/$V$8</f>
        <v>-0.12342109730204909</v>
      </c>
      <c r="K949" t="str">
        <f t="shared" si="57"/>
        <v>NO</v>
      </c>
      <c r="L949">
        <f>(I949-$V$16)/$V$17</f>
        <v>-0.41684216367753391</v>
      </c>
      <c r="M949" t="str">
        <f t="shared" si="58"/>
        <v>NO</v>
      </c>
      <c r="N949">
        <f>IF(ISBLANK(C949),$V$7,C949)</f>
        <v>557449.5</v>
      </c>
      <c r="O949">
        <f>IF(ISBLANK(I949),$V$16,I949)</f>
        <v>36</v>
      </c>
      <c r="P949" t="str">
        <f>IF(ISBLANK(D949),$U$42,D949)</f>
        <v>ASALARIADO</v>
      </c>
      <c r="Q949" s="7" t="str">
        <f t="shared" si="59"/>
        <v>36-45</v>
      </c>
      <c r="R949" s="7" t="str">
        <f t="shared" si="60"/>
        <v>3</v>
      </c>
    </row>
    <row r="950" spans="1:18" x14ac:dyDescent="0.3">
      <c r="A950">
        <v>949</v>
      </c>
      <c r="B950" t="s">
        <v>8</v>
      </c>
      <c r="C950">
        <v>682612</v>
      </c>
      <c r="D950" t="s">
        <v>9</v>
      </c>
      <c r="E950" t="s">
        <v>15</v>
      </c>
      <c r="F950" t="s">
        <v>11</v>
      </c>
      <c r="G950" t="s">
        <v>12</v>
      </c>
      <c r="H950" t="s">
        <v>12</v>
      </c>
      <c r="I950">
        <v>31</v>
      </c>
      <c r="J950">
        <f>(C950-$V$7)/$V$8</f>
        <v>3.092495992650757E-2</v>
      </c>
      <c r="K950" t="str">
        <f t="shared" si="57"/>
        <v>NO</v>
      </c>
      <c r="L950">
        <f>(I950-$V$16)/$V$17</f>
        <v>-0.7697188140632214</v>
      </c>
      <c r="M950" t="str">
        <f t="shared" si="58"/>
        <v>NO</v>
      </c>
      <c r="N950">
        <f>IF(ISBLANK(C950),$V$7,C950)</f>
        <v>682612</v>
      </c>
      <c r="O950">
        <f>IF(ISBLANK(I950),$V$16,I950)</f>
        <v>31</v>
      </c>
      <c r="P950" t="str">
        <f>IF(ISBLANK(D950),$U$42,D950)</f>
        <v>ASALARIADO</v>
      </c>
      <c r="Q950" s="7" t="str">
        <f t="shared" si="59"/>
        <v>26-35</v>
      </c>
      <c r="R950" s="7" t="str">
        <f t="shared" si="60"/>
        <v>3</v>
      </c>
    </row>
    <row r="951" spans="1:18" x14ac:dyDescent="0.3">
      <c r="A951">
        <v>950</v>
      </c>
      <c r="B951" t="s">
        <v>14</v>
      </c>
      <c r="C951">
        <v>359550</v>
      </c>
      <c r="D951" t="s">
        <v>9</v>
      </c>
      <c r="E951" t="s">
        <v>15</v>
      </c>
      <c r="F951" t="s">
        <v>11</v>
      </c>
      <c r="G951" t="s">
        <v>12</v>
      </c>
      <c r="H951" t="s">
        <v>12</v>
      </c>
      <c r="I951">
        <v>54</v>
      </c>
      <c r="J951">
        <f>(C951-$V$7)/$V$8</f>
        <v>-0.3674639020758651</v>
      </c>
      <c r="K951" t="str">
        <f t="shared" si="57"/>
        <v>NO</v>
      </c>
      <c r="L951">
        <f>(I951-$V$16)/$V$17</f>
        <v>0.85351377771094117</v>
      </c>
      <c r="M951" t="str">
        <f t="shared" si="58"/>
        <v>NO</v>
      </c>
      <c r="N951">
        <f>IF(ISBLANK(C951),$V$7,C951)</f>
        <v>359550</v>
      </c>
      <c r="O951">
        <f>IF(ISBLANK(I951),$V$16,I951)</f>
        <v>54</v>
      </c>
      <c r="P951" t="str">
        <f>IF(ISBLANK(D951),$U$42,D951)</f>
        <v>ASALARIADO</v>
      </c>
      <c r="Q951" s="7" t="str">
        <f t="shared" si="59"/>
        <v>46-55</v>
      </c>
      <c r="R951" s="7" t="str">
        <f t="shared" si="60"/>
        <v>2</v>
      </c>
    </row>
    <row r="952" spans="1:18" x14ac:dyDescent="0.3">
      <c r="A952">
        <v>951</v>
      </c>
      <c r="B952" t="s">
        <v>14</v>
      </c>
      <c r="C952">
        <v>444886.15</v>
      </c>
      <c r="D952" t="s">
        <v>9</v>
      </c>
      <c r="E952" t="s">
        <v>15</v>
      </c>
      <c r="F952" t="s">
        <v>11</v>
      </c>
      <c r="G952" t="s">
        <v>12</v>
      </c>
      <c r="H952" t="s">
        <v>12</v>
      </c>
      <c r="I952">
        <v>43</v>
      </c>
      <c r="J952">
        <f>(C952-$V$7)/$V$8</f>
        <v>-0.26223031940082508</v>
      </c>
      <c r="K952" t="str">
        <f t="shared" si="57"/>
        <v>NO</v>
      </c>
      <c r="L952">
        <f>(I952-$V$16)/$V$17</f>
        <v>7.7185146862428639E-2</v>
      </c>
      <c r="M952" t="str">
        <f t="shared" si="58"/>
        <v>NO</v>
      </c>
      <c r="N952">
        <f>IF(ISBLANK(C952),$V$7,C952)</f>
        <v>444886.15</v>
      </c>
      <c r="O952">
        <f>IF(ISBLANK(I952),$V$16,I952)</f>
        <v>43</v>
      </c>
      <c r="P952" t="str">
        <f>IF(ISBLANK(D952),$U$42,D952)</f>
        <v>ASALARIADO</v>
      </c>
      <c r="Q952" s="7" t="str">
        <f t="shared" si="59"/>
        <v>36-45</v>
      </c>
      <c r="R952" s="7" t="str">
        <f t="shared" si="60"/>
        <v>3</v>
      </c>
    </row>
    <row r="953" spans="1:18" x14ac:dyDescent="0.3">
      <c r="A953">
        <v>952</v>
      </c>
      <c r="B953" t="s">
        <v>8</v>
      </c>
      <c r="C953">
        <v>1027375.02</v>
      </c>
      <c r="D953" t="s">
        <v>13</v>
      </c>
      <c r="E953" t="s">
        <v>10</v>
      </c>
      <c r="F953" t="s">
        <v>11</v>
      </c>
      <c r="G953" t="s">
        <v>12</v>
      </c>
      <c r="H953" t="s">
        <v>12</v>
      </c>
      <c r="I953">
        <v>65</v>
      </c>
      <c r="J953">
        <f>(C953-$V$7)/$V$8</f>
        <v>0.45607476769808475</v>
      </c>
      <c r="K953" t="str">
        <f t="shared" si="57"/>
        <v>NO</v>
      </c>
      <c r="L953">
        <f>(I953-$V$16)/$V$17</f>
        <v>1.6298424085594538</v>
      </c>
      <c r="M953" t="str">
        <f t="shared" si="58"/>
        <v>NO</v>
      </c>
      <c r="N953">
        <f>IF(ISBLANK(C953),$V$7,C953)</f>
        <v>1027375.02</v>
      </c>
      <c r="O953">
        <f>IF(ISBLANK(I953),$V$16,I953)</f>
        <v>65</v>
      </c>
      <c r="P953" t="str">
        <f>IF(ISBLANK(D953),$U$42,D953)</f>
        <v>PENSIONADOS EN SU PROPIO SISTEMA</v>
      </c>
      <c r="Q953" s="7" t="str">
        <f t="shared" si="59"/>
        <v>56+</v>
      </c>
      <c r="R953" s="7" t="str">
        <f t="shared" si="60"/>
        <v>4</v>
      </c>
    </row>
    <row r="954" spans="1:18" x14ac:dyDescent="0.3">
      <c r="A954">
        <v>953</v>
      </c>
      <c r="B954" t="s">
        <v>8</v>
      </c>
      <c r="C954">
        <v>297046</v>
      </c>
      <c r="D954" t="s">
        <v>16</v>
      </c>
      <c r="E954" t="s">
        <v>15</v>
      </c>
      <c r="F954" t="s">
        <v>11</v>
      </c>
      <c r="G954" t="s">
        <v>12</v>
      </c>
      <c r="H954" t="s">
        <v>12</v>
      </c>
      <c r="I954">
        <v>24</v>
      </c>
      <c r="J954">
        <f>(C954-$V$7)/$V$8</f>
        <v>-0.44454166866740574</v>
      </c>
      <c r="K954" t="str">
        <f t="shared" si="57"/>
        <v>NO</v>
      </c>
      <c r="L954">
        <f>(I954-$V$16)/$V$17</f>
        <v>-1.263746124603184</v>
      </c>
      <c r="M954" t="str">
        <f t="shared" si="58"/>
        <v>NO</v>
      </c>
      <c r="N954">
        <f>IF(ISBLANK(C954),$V$7,C954)</f>
        <v>297046</v>
      </c>
      <c r="O954">
        <f>IF(ISBLANK(I954),$V$16,I954)</f>
        <v>24</v>
      </c>
      <c r="P954" t="str">
        <f>IF(ISBLANK(D954),$U$42,D954)</f>
        <v>ASEGURADO VOLUNTARIO</v>
      </c>
      <c r="Q954" s="7" t="str">
        <f t="shared" si="59"/>
        <v>18-25</v>
      </c>
      <c r="R954" s="7" t="str">
        <f t="shared" si="60"/>
        <v>1</v>
      </c>
    </row>
    <row r="955" spans="1:18" x14ac:dyDescent="0.3">
      <c r="A955">
        <v>954</v>
      </c>
      <c r="B955" t="s">
        <v>8</v>
      </c>
      <c r="C955">
        <v>266831.25</v>
      </c>
      <c r="D955" t="s">
        <v>9</v>
      </c>
      <c r="E955" t="s">
        <v>15</v>
      </c>
      <c r="F955" t="s">
        <v>11</v>
      </c>
      <c r="G955" t="s">
        <v>12</v>
      </c>
      <c r="H955" t="s">
        <v>12</v>
      </c>
      <c r="I955">
        <v>21</v>
      </c>
      <c r="J955">
        <f>(C955-$V$7)/$V$8</f>
        <v>-0.48180145121127099</v>
      </c>
      <c r="K955" t="str">
        <f t="shared" si="57"/>
        <v>NO</v>
      </c>
      <c r="L955">
        <f>(I955-$V$16)/$V$17</f>
        <v>-1.4754721148345964</v>
      </c>
      <c r="M955" t="str">
        <f t="shared" si="58"/>
        <v>NO</v>
      </c>
      <c r="N955">
        <f>IF(ISBLANK(C955),$V$7,C955)</f>
        <v>266831.25</v>
      </c>
      <c r="O955">
        <f>IF(ISBLANK(I955),$V$16,I955)</f>
        <v>21</v>
      </c>
      <c r="P955" t="str">
        <f>IF(ISBLANK(D955),$U$42,D955)</f>
        <v>ASALARIADO</v>
      </c>
      <c r="Q955" s="7" t="str">
        <f t="shared" si="59"/>
        <v>18-25</v>
      </c>
      <c r="R955" s="7" t="str">
        <f t="shared" si="60"/>
        <v>1</v>
      </c>
    </row>
    <row r="956" spans="1:18" x14ac:dyDescent="0.3">
      <c r="A956">
        <v>955</v>
      </c>
      <c r="B956" t="s">
        <v>8</v>
      </c>
      <c r="C956">
        <v>943684.2</v>
      </c>
      <c r="D956" t="s">
        <v>9</v>
      </c>
      <c r="E956" t="s">
        <v>10</v>
      </c>
      <c r="F956" t="s">
        <v>11</v>
      </c>
      <c r="G956" t="s">
        <v>12</v>
      </c>
      <c r="H956" t="s">
        <v>12</v>
      </c>
      <c r="I956">
        <v>39</v>
      </c>
      <c r="J956">
        <f>(C956-$V$7)/$V$8</f>
        <v>0.35287014895664987</v>
      </c>
      <c r="K956" t="str">
        <f t="shared" si="57"/>
        <v>NO</v>
      </c>
      <c r="L956">
        <f>(I956-$V$16)/$V$17</f>
        <v>-0.20511617344612137</v>
      </c>
      <c r="M956" t="str">
        <f t="shared" si="58"/>
        <v>NO</v>
      </c>
      <c r="N956">
        <f>IF(ISBLANK(C956),$V$7,C956)</f>
        <v>943684.2</v>
      </c>
      <c r="O956">
        <f>IF(ISBLANK(I956),$V$16,I956)</f>
        <v>39</v>
      </c>
      <c r="P956" t="str">
        <f>IF(ISBLANK(D956),$U$42,D956)</f>
        <v>ASALARIADO</v>
      </c>
      <c r="Q956" s="7" t="str">
        <f t="shared" si="59"/>
        <v>36-45</v>
      </c>
      <c r="R956" s="7" t="str">
        <f t="shared" si="60"/>
        <v>4</v>
      </c>
    </row>
    <row r="957" spans="1:18" x14ac:dyDescent="0.3">
      <c r="A957">
        <v>956</v>
      </c>
      <c r="B957" t="s">
        <v>8</v>
      </c>
      <c r="C957">
        <v>814208</v>
      </c>
      <c r="D957" t="s">
        <v>17</v>
      </c>
      <c r="E957" t="s">
        <v>15</v>
      </c>
      <c r="F957" t="s">
        <v>11</v>
      </c>
      <c r="G957" t="s">
        <v>12</v>
      </c>
      <c r="H957" t="s">
        <v>12</v>
      </c>
      <c r="I957">
        <v>49</v>
      </c>
      <c r="J957">
        <f>(C957-$V$7)/$V$8</f>
        <v>0.19320458638850013</v>
      </c>
      <c r="K957" t="str">
        <f t="shared" si="57"/>
        <v>NO</v>
      </c>
      <c r="L957">
        <f>(I957-$V$16)/$V$17</f>
        <v>0.50063712732525367</v>
      </c>
      <c r="M957" t="str">
        <f t="shared" si="58"/>
        <v>NO</v>
      </c>
      <c r="N957">
        <f>IF(ISBLANK(C957),$V$7,C957)</f>
        <v>814208</v>
      </c>
      <c r="O957">
        <f>IF(ISBLANK(I957),$V$16,I957)</f>
        <v>49</v>
      </c>
      <c r="P957" t="str">
        <f>IF(ISBLANK(D957),$U$42,D957)</f>
        <v>TRABAJADOR INDEPENDIENTE</v>
      </c>
      <c r="Q957" s="7" t="str">
        <f t="shared" si="59"/>
        <v>46-55</v>
      </c>
      <c r="R957" s="7" t="str">
        <f t="shared" si="60"/>
        <v>4</v>
      </c>
    </row>
    <row r="958" spans="1:18" x14ac:dyDescent="0.3">
      <c r="A958">
        <v>957</v>
      </c>
      <c r="B958" t="s">
        <v>8</v>
      </c>
      <c r="C958">
        <v>298155</v>
      </c>
      <c r="D958" t="s">
        <v>17</v>
      </c>
      <c r="E958" t="s">
        <v>15</v>
      </c>
      <c r="F958" t="s">
        <v>11</v>
      </c>
      <c r="G958" t="s">
        <v>12</v>
      </c>
      <c r="H958" t="s">
        <v>12</v>
      </c>
      <c r="I958">
        <v>63</v>
      </c>
      <c r="J958">
        <f>(C958-$V$7)/$V$8</f>
        <v>-0.44317408830214883</v>
      </c>
      <c r="K958" t="str">
        <f t="shared" si="57"/>
        <v>NO</v>
      </c>
      <c r="L958">
        <f>(I958-$V$16)/$V$17</f>
        <v>1.4886917484051787</v>
      </c>
      <c r="M958" t="str">
        <f t="shared" si="58"/>
        <v>NO</v>
      </c>
      <c r="N958">
        <f>IF(ISBLANK(C958),$V$7,C958)</f>
        <v>298155</v>
      </c>
      <c r="O958">
        <f>IF(ISBLANK(I958),$V$16,I958)</f>
        <v>63</v>
      </c>
      <c r="P958" t="str">
        <f>IF(ISBLANK(D958),$U$42,D958)</f>
        <v>TRABAJADOR INDEPENDIENTE</v>
      </c>
      <c r="Q958" s="7" t="str">
        <f t="shared" si="59"/>
        <v>56+</v>
      </c>
      <c r="R958" s="7" t="str">
        <f t="shared" si="60"/>
        <v>1</v>
      </c>
    </row>
    <row r="959" spans="1:18" x14ac:dyDescent="0.3">
      <c r="A959">
        <v>958</v>
      </c>
      <c r="B959" t="s">
        <v>14</v>
      </c>
      <c r="C959">
        <v>1102583.95</v>
      </c>
      <c r="D959" t="s">
        <v>9</v>
      </c>
      <c r="E959" t="s">
        <v>15</v>
      </c>
      <c r="F959" t="s">
        <v>11</v>
      </c>
      <c r="G959" t="s">
        <v>12</v>
      </c>
      <c r="H959" t="s">
        <v>12</v>
      </c>
      <c r="I959">
        <v>36</v>
      </c>
      <c r="J959">
        <f>(C959-$V$7)/$V$8</f>
        <v>0.54881981364937604</v>
      </c>
      <c r="K959" t="str">
        <f t="shared" si="57"/>
        <v>NO</v>
      </c>
      <c r="L959">
        <f>(I959-$V$16)/$V$17</f>
        <v>-0.41684216367753391</v>
      </c>
      <c r="M959" t="str">
        <f t="shared" si="58"/>
        <v>NO</v>
      </c>
      <c r="N959">
        <f>IF(ISBLANK(C959),$V$7,C959)</f>
        <v>1102583.95</v>
      </c>
      <c r="O959">
        <f>IF(ISBLANK(I959),$V$16,I959)</f>
        <v>36</v>
      </c>
      <c r="P959" t="str">
        <f>IF(ISBLANK(D959),$U$42,D959)</f>
        <v>ASALARIADO</v>
      </c>
      <c r="Q959" s="7" t="str">
        <f t="shared" si="59"/>
        <v>36-45</v>
      </c>
      <c r="R959" s="7" t="str">
        <f t="shared" si="60"/>
        <v>4</v>
      </c>
    </row>
    <row r="960" spans="1:18" x14ac:dyDescent="0.3">
      <c r="A960">
        <v>959</v>
      </c>
      <c r="B960" t="s">
        <v>8</v>
      </c>
      <c r="C960">
        <v>326749</v>
      </c>
      <c r="D960" t="s">
        <v>16</v>
      </c>
      <c r="E960" t="s">
        <v>15</v>
      </c>
      <c r="F960" t="s">
        <v>11</v>
      </c>
      <c r="G960" t="s">
        <v>12</v>
      </c>
      <c r="H960" t="s">
        <v>12</v>
      </c>
      <c r="I960">
        <v>47</v>
      </c>
      <c r="J960">
        <f>(C960-$V$7)/$V$8</f>
        <v>-0.40791295848776077</v>
      </c>
      <c r="K960" t="str">
        <f t="shared" si="57"/>
        <v>NO</v>
      </c>
      <c r="L960">
        <f>(I960-$V$16)/$V$17</f>
        <v>0.35948646717097865</v>
      </c>
      <c r="M960" t="str">
        <f t="shared" si="58"/>
        <v>NO</v>
      </c>
      <c r="N960">
        <f>IF(ISBLANK(C960),$V$7,C960)</f>
        <v>326749</v>
      </c>
      <c r="O960">
        <f>IF(ISBLANK(I960),$V$16,I960)</f>
        <v>47</v>
      </c>
      <c r="P960" t="str">
        <f>IF(ISBLANK(D960),$U$42,D960)</f>
        <v>ASEGURADO VOLUNTARIO</v>
      </c>
      <c r="Q960" s="7" t="str">
        <f t="shared" si="59"/>
        <v>46-55</v>
      </c>
      <c r="R960" s="7" t="str">
        <f t="shared" si="60"/>
        <v>2</v>
      </c>
    </row>
    <row r="961" spans="1:18" x14ac:dyDescent="0.3">
      <c r="A961">
        <v>960</v>
      </c>
      <c r="B961" t="s">
        <v>8</v>
      </c>
      <c r="C961">
        <v>419576</v>
      </c>
      <c r="D961" t="s">
        <v>17</v>
      </c>
      <c r="E961" t="s">
        <v>15</v>
      </c>
      <c r="F961" t="s">
        <v>11</v>
      </c>
      <c r="G961" t="s">
        <v>12</v>
      </c>
      <c r="H961" t="s">
        <v>12</v>
      </c>
      <c r="I961">
        <v>59</v>
      </c>
      <c r="J961">
        <f>(C961-$V$7)/$V$8</f>
        <v>-0.29344191920398782</v>
      </c>
      <c r="K961" t="str">
        <f t="shared" si="57"/>
        <v>NO</v>
      </c>
      <c r="L961">
        <f>(I961-$V$16)/$V$17</f>
        <v>1.2063904280966287</v>
      </c>
      <c r="M961" t="str">
        <f t="shared" si="58"/>
        <v>NO</v>
      </c>
      <c r="N961">
        <f>IF(ISBLANK(C961),$V$7,C961)</f>
        <v>419576</v>
      </c>
      <c r="O961">
        <f>IF(ISBLANK(I961),$V$16,I961)</f>
        <v>59</v>
      </c>
      <c r="P961" t="str">
        <f>IF(ISBLANK(D961),$U$42,D961)</f>
        <v>TRABAJADOR INDEPENDIENTE</v>
      </c>
      <c r="Q961" s="7" t="str">
        <f t="shared" si="59"/>
        <v>56+</v>
      </c>
      <c r="R961" s="7" t="str">
        <f t="shared" si="60"/>
        <v>3</v>
      </c>
    </row>
    <row r="962" spans="1:18" x14ac:dyDescent="0.3">
      <c r="A962">
        <v>961</v>
      </c>
      <c r="B962" t="s">
        <v>14</v>
      </c>
      <c r="C962">
        <v>1828056.75</v>
      </c>
      <c r="D962" t="s">
        <v>9</v>
      </c>
      <c r="E962" t="s">
        <v>15</v>
      </c>
      <c r="F962" t="s">
        <v>11</v>
      </c>
      <c r="G962" t="s">
        <v>12</v>
      </c>
      <c r="H962" t="s">
        <v>12</v>
      </c>
      <c r="I962">
        <v>40</v>
      </c>
      <c r="J962">
        <f>(C962-$V$7)/$V$8</f>
        <v>1.4434477278134528</v>
      </c>
      <c r="K962" t="str">
        <f t="shared" ref="K962:K1025" si="61">IF(ABS(J962)&gt;1.96,"ATIPICO","NO")</f>
        <v>NO</v>
      </c>
      <c r="L962">
        <f>(I962-$V$16)/$V$17</f>
        <v>-0.13454084336898386</v>
      </c>
      <c r="M962" t="str">
        <f t="shared" ref="M962:M1025" si="62">IF(ABS(L962)&gt;1.96,"ATIPICO","NO")</f>
        <v>NO</v>
      </c>
      <c r="N962">
        <f>IF(ISBLANK(C962),$V$7,C962)</f>
        <v>1828056.75</v>
      </c>
      <c r="O962">
        <f>IF(ISBLANK(I962),$V$16,I962)</f>
        <v>40</v>
      </c>
      <c r="P962" t="str">
        <f>IF(ISBLANK(D962),$U$42,D962)</f>
        <v>ASALARIADO</v>
      </c>
      <c r="Q962" s="7" t="str">
        <f t="shared" ref="Q962:Q1025" si="63">IF(O962&lt;26,"18-25",IF(O962&lt;36,"26-35",
 IF(O962&lt;46,"36-45",IF(O962&lt;56,"46-55","56+"))))</f>
        <v>36-45</v>
      </c>
      <c r="R962" s="7" t="str">
        <f t="shared" ref="R962:R1025" si="64">IF(N962&lt;300000,"1",
 IF(N962&lt;=408495,"2",
 IF(N962&lt;=700000,"3",
 "4")))</f>
        <v>4</v>
      </c>
    </row>
    <row r="963" spans="1:18" x14ac:dyDescent="0.3">
      <c r="A963">
        <v>962</v>
      </c>
      <c r="B963" t="s">
        <v>8</v>
      </c>
      <c r="C963">
        <v>1335784.1399999999</v>
      </c>
      <c r="D963" t="s">
        <v>9</v>
      </c>
      <c r="E963" t="s">
        <v>15</v>
      </c>
      <c r="F963" t="s">
        <v>11</v>
      </c>
      <c r="G963" t="s">
        <v>12</v>
      </c>
      <c r="H963" t="s">
        <v>12</v>
      </c>
      <c r="I963">
        <v>36</v>
      </c>
      <c r="J963">
        <f>(C963-$V$7)/$V$8</f>
        <v>0.83639420591103819</v>
      </c>
      <c r="K963" t="str">
        <f t="shared" si="61"/>
        <v>NO</v>
      </c>
      <c r="L963">
        <f>(I963-$V$16)/$V$17</f>
        <v>-0.41684216367753391</v>
      </c>
      <c r="M963" t="str">
        <f t="shared" si="62"/>
        <v>NO</v>
      </c>
      <c r="N963">
        <f>IF(ISBLANK(C963),$V$7,C963)</f>
        <v>1335784.1399999999</v>
      </c>
      <c r="O963">
        <f>IF(ISBLANK(I963),$V$16,I963)</f>
        <v>36</v>
      </c>
      <c r="P963" t="str">
        <f>IF(ISBLANK(D963),$U$42,D963)</f>
        <v>ASALARIADO</v>
      </c>
      <c r="Q963" s="7" t="str">
        <f t="shared" si="63"/>
        <v>36-45</v>
      </c>
      <c r="R963" s="7" t="str">
        <f t="shared" si="64"/>
        <v>4</v>
      </c>
    </row>
    <row r="964" spans="1:18" x14ac:dyDescent="0.3">
      <c r="A964">
        <v>963</v>
      </c>
      <c r="B964" t="s">
        <v>8</v>
      </c>
      <c r="C964">
        <v>302470</v>
      </c>
      <c r="D964" t="s">
        <v>16</v>
      </c>
      <c r="E964" t="s">
        <v>15</v>
      </c>
      <c r="F964" t="s">
        <v>11</v>
      </c>
      <c r="G964" t="s">
        <v>12</v>
      </c>
      <c r="H964" t="s">
        <v>12</v>
      </c>
      <c r="I964">
        <v>43</v>
      </c>
      <c r="J964">
        <f>(C964-$V$7)/$V$8</f>
        <v>-0.43785297984760996</v>
      </c>
      <c r="K964" t="str">
        <f t="shared" si="61"/>
        <v>NO</v>
      </c>
      <c r="L964">
        <f>(I964-$V$16)/$V$17</f>
        <v>7.7185146862428639E-2</v>
      </c>
      <c r="M964" t="str">
        <f t="shared" si="62"/>
        <v>NO</v>
      </c>
      <c r="N964">
        <f>IF(ISBLANK(C964),$V$7,C964)</f>
        <v>302470</v>
      </c>
      <c r="O964">
        <f>IF(ISBLANK(I964),$V$16,I964)</f>
        <v>43</v>
      </c>
      <c r="P964" t="str">
        <f>IF(ISBLANK(D964),$U$42,D964)</f>
        <v>ASEGURADO VOLUNTARIO</v>
      </c>
      <c r="Q964" s="7" t="str">
        <f t="shared" si="63"/>
        <v>36-45</v>
      </c>
      <c r="R964" s="7" t="str">
        <f t="shared" si="64"/>
        <v>2</v>
      </c>
    </row>
    <row r="965" spans="1:18" x14ac:dyDescent="0.3">
      <c r="A965">
        <v>964</v>
      </c>
      <c r="B965" t="s">
        <v>14</v>
      </c>
      <c r="C965">
        <v>538365</v>
      </c>
      <c r="D965" t="s">
        <v>13</v>
      </c>
      <c r="E965" t="s">
        <v>10</v>
      </c>
      <c r="F965" t="s">
        <v>11</v>
      </c>
      <c r="G965" t="s">
        <v>12</v>
      </c>
      <c r="H965" t="s">
        <v>12</v>
      </c>
      <c r="I965">
        <v>71</v>
      </c>
      <c r="J965">
        <f>(C965-$V$7)/$V$8</f>
        <v>-0.14695544128829408</v>
      </c>
      <c r="K965" t="str">
        <f t="shared" si="61"/>
        <v>NO</v>
      </c>
      <c r="L965">
        <f>(I965-$V$16)/$V$17</f>
        <v>2.0532943890222786</v>
      </c>
      <c r="M965" t="str">
        <f t="shared" si="62"/>
        <v>ATIPICO</v>
      </c>
      <c r="N965">
        <f>IF(ISBLANK(C965),$V$7,C965)</f>
        <v>538365</v>
      </c>
      <c r="O965">
        <f>IF(ISBLANK(I965),$V$16,I965)</f>
        <v>71</v>
      </c>
      <c r="P965" t="str">
        <f>IF(ISBLANK(D965),$U$42,D965)</f>
        <v>PENSIONADOS EN SU PROPIO SISTEMA</v>
      </c>
      <c r="Q965" s="7" t="str">
        <f t="shared" si="63"/>
        <v>56+</v>
      </c>
      <c r="R965" s="7" t="str">
        <f t="shared" si="64"/>
        <v>3</v>
      </c>
    </row>
    <row r="966" spans="1:18" x14ac:dyDescent="0.3">
      <c r="A966">
        <v>965</v>
      </c>
      <c r="B966" t="s">
        <v>14</v>
      </c>
      <c r="C966">
        <v>383420.24</v>
      </c>
      <c r="D966" t="s">
        <v>9</v>
      </c>
      <c r="E966" t="s">
        <v>15</v>
      </c>
      <c r="F966" t="s">
        <v>11</v>
      </c>
      <c r="G966" t="s">
        <v>12</v>
      </c>
      <c r="H966" t="s">
        <v>12</v>
      </c>
      <c r="I966">
        <v>23</v>
      </c>
      <c r="J966">
        <f>(C966-$V$7)/$V$8</f>
        <v>-0.33802794938157266</v>
      </c>
      <c r="K966" t="str">
        <f t="shared" si="61"/>
        <v>NO</v>
      </c>
      <c r="L966">
        <f>(I966-$V$16)/$V$17</f>
        <v>-1.3343214546803215</v>
      </c>
      <c r="M966" t="str">
        <f t="shared" si="62"/>
        <v>NO</v>
      </c>
      <c r="N966">
        <f>IF(ISBLANK(C966),$V$7,C966)</f>
        <v>383420.24</v>
      </c>
      <c r="O966">
        <f>IF(ISBLANK(I966),$V$16,I966)</f>
        <v>23</v>
      </c>
      <c r="P966" t="str">
        <f>IF(ISBLANK(D966),$U$42,D966)</f>
        <v>ASALARIADO</v>
      </c>
      <c r="Q966" s="7" t="str">
        <f t="shared" si="63"/>
        <v>18-25</v>
      </c>
      <c r="R966" s="7" t="str">
        <f t="shared" si="64"/>
        <v>2</v>
      </c>
    </row>
    <row r="967" spans="1:18" x14ac:dyDescent="0.3">
      <c r="A967">
        <v>966</v>
      </c>
      <c r="B967" t="s">
        <v>14</v>
      </c>
      <c r="C967">
        <v>2385230</v>
      </c>
      <c r="D967" t="s">
        <v>9</v>
      </c>
      <c r="E967" t="s">
        <v>15</v>
      </c>
      <c r="F967" t="s">
        <v>11</v>
      </c>
      <c r="G967" t="s">
        <v>12</v>
      </c>
      <c r="H967" t="s">
        <v>12</v>
      </c>
      <c r="I967">
        <v>61</v>
      </c>
      <c r="J967">
        <f>(C967-$V$7)/$V$8</f>
        <v>2.1305344696947741</v>
      </c>
      <c r="K967" t="str">
        <f t="shared" si="61"/>
        <v>ATIPICO</v>
      </c>
      <c r="L967">
        <f>(I967-$V$16)/$V$17</f>
        <v>1.3475410882509038</v>
      </c>
      <c r="M967" t="str">
        <f t="shared" si="62"/>
        <v>NO</v>
      </c>
      <c r="N967">
        <f>IF(ISBLANK(C967),$V$7,C967)</f>
        <v>2385230</v>
      </c>
      <c r="O967">
        <f>IF(ISBLANK(I967),$V$16,I967)</f>
        <v>61</v>
      </c>
      <c r="P967" t="str">
        <f>IF(ISBLANK(D967),$U$42,D967)</f>
        <v>ASALARIADO</v>
      </c>
      <c r="Q967" s="7" t="str">
        <f t="shared" si="63"/>
        <v>56+</v>
      </c>
      <c r="R967" s="7" t="str">
        <f t="shared" si="64"/>
        <v>4</v>
      </c>
    </row>
    <row r="968" spans="1:18" x14ac:dyDescent="0.3">
      <c r="A968">
        <v>967</v>
      </c>
      <c r="B968" t="s">
        <v>14</v>
      </c>
      <c r="C968">
        <v>300018</v>
      </c>
      <c r="D968" t="s">
        <v>16</v>
      </c>
      <c r="E968" t="s">
        <v>15</v>
      </c>
      <c r="F968" t="s">
        <v>11</v>
      </c>
      <c r="G968" t="s">
        <v>12</v>
      </c>
      <c r="H968" t="s">
        <v>12</v>
      </c>
      <c r="I968">
        <v>47</v>
      </c>
      <c r="J968">
        <f>(C968-$V$7)/$V$8</f>
        <v>-0.44087670126835837</v>
      </c>
      <c r="K968" t="str">
        <f t="shared" si="61"/>
        <v>NO</v>
      </c>
      <c r="L968">
        <f>(I968-$V$16)/$V$17</f>
        <v>0.35948646717097865</v>
      </c>
      <c r="M968" t="str">
        <f t="shared" si="62"/>
        <v>NO</v>
      </c>
      <c r="N968">
        <f>IF(ISBLANK(C968),$V$7,C968)</f>
        <v>300018</v>
      </c>
      <c r="O968">
        <f>IF(ISBLANK(I968),$V$16,I968)</f>
        <v>47</v>
      </c>
      <c r="P968" t="str">
        <f>IF(ISBLANK(D968),$U$42,D968)</f>
        <v>ASEGURADO VOLUNTARIO</v>
      </c>
      <c r="Q968" s="7" t="str">
        <f t="shared" si="63"/>
        <v>46-55</v>
      </c>
      <c r="R968" s="7" t="str">
        <f t="shared" si="64"/>
        <v>2</v>
      </c>
    </row>
    <row r="969" spans="1:18" x14ac:dyDescent="0.3">
      <c r="A969">
        <v>968</v>
      </c>
      <c r="B969" t="s">
        <v>14</v>
      </c>
      <c r="C969">
        <v>309100.09999999998</v>
      </c>
      <c r="D969" t="s">
        <v>9</v>
      </c>
      <c r="E969" t="s">
        <v>15</v>
      </c>
      <c r="F969" t="s">
        <v>11</v>
      </c>
      <c r="G969" t="s">
        <v>12</v>
      </c>
      <c r="H969" t="s">
        <v>12</v>
      </c>
      <c r="I969">
        <v>20</v>
      </c>
      <c r="J969">
        <f>(C969-$V$7)/$V$8</f>
        <v>-0.42967697030776336</v>
      </c>
      <c r="K969" t="str">
        <f t="shared" si="61"/>
        <v>NO</v>
      </c>
      <c r="L969">
        <f>(I969-$V$16)/$V$17</f>
        <v>-1.5460474449117341</v>
      </c>
      <c r="M969" t="str">
        <f t="shared" si="62"/>
        <v>NO</v>
      </c>
      <c r="N969">
        <f>IF(ISBLANK(C969),$V$7,C969)</f>
        <v>309100.09999999998</v>
      </c>
      <c r="O969">
        <f>IF(ISBLANK(I969),$V$16,I969)</f>
        <v>20</v>
      </c>
      <c r="P969" t="str">
        <f>IF(ISBLANK(D969),$U$42,D969)</f>
        <v>ASALARIADO</v>
      </c>
      <c r="Q969" s="7" t="str">
        <f t="shared" si="63"/>
        <v>18-25</v>
      </c>
      <c r="R969" s="7" t="str">
        <f t="shared" si="64"/>
        <v>2</v>
      </c>
    </row>
    <row r="970" spans="1:18" x14ac:dyDescent="0.3">
      <c r="A970">
        <v>969</v>
      </c>
      <c r="B970" t="s">
        <v>8</v>
      </c>
      <c r="C970">
        <v>300000</v>
      </c>
      <c r="D970" t="s">
        <v>9</v>
      </c>
      <c r="E970" t="s">
        <v>15</v>
      </c>
      <c r="F970" t="s">
        <v>11</v>
      </c>
      <c r="G970" t="s">
        <v>12</v>
      </c>
      <c r="H970" t="s">
        <v>12</v>
      </c>
      <c r="I970">
        <v>60</v>
      </c>
      <c r="J970">
        <f>(C970-$V$7)/$V$8</f>
        <v>-0.44089889824453027</v>
      </c>
      <c r="K970" t="str">
        <f t="shared" si="61"/>
        <v>NO</v>
      </c>
      <c r="L970">
        <f>(I970-$V$16)/$V$17</f>
        <v>1.2769657581737661</v>
      </c>
      <c r="M970" t="str">
        <f t="shared" si="62"/>
        <v>NO</v>
      </c>
      <c r="N970">
        <f>IF(ISBLANK(C970),$V$7,C970)</f>
        <v>300000</v>
      </c>
      <c r="O970">
        <f>IF(ISBLANK(I970),$V$16,I970)</f>
        <v>60</v>
      </c>
      <c r="P970" t="str">
        <f>IF(ISBLANK(D970),$U$42,D970)</f>
        <v>ASALARIADO</v>
      </c>
      <c r="Q970" s="7" t="str">
        <f t="shared" si="63"/>
        <v>56+</v>
      </c>
      <c r="R970" s="7" t="str">
        <f t="shared" si="64"/>
        <v>2</v>
      </c>
    </row>
    <row r="971" spans="1:18" x14ac:dyDescent="0.3">
      <c r="A971">
        <v>970</v>
      </c>
      <c r="B971" t="s">
        <v>8</v>
      </c>
      <c r="C971">
        <v>420000</v>
      </c>
      <c r="D971" t="s">
        <v>9</v>
      </c>
      <c r="E971" t="s">
        <v>15</v>
      </c>
      <c r="F971" t="s">
        <v>11</v>
      </c>
      <c r="G971" t="s">
        <v>12</v>
      </c>
      <c r="H971" t="s">
        <v>12</v>
      </c>
      <c r="I971">
        <v>25</v>
      </c>
      <c r="J971">
        <f>(C971-$V$7)/$V$8</f>
        <v>-0.29291905709860555</v>
      </c>
      <c r="K971" t="str">
        <f t="shared" si="61"/>
        <v>NO</v>
      </c>
      <c r="L971">
        <f>(I971-$V$16)/$V$17</f>
        <v>-1.1931707945260464</v>
      </c>
      <c r="M971" t="str">
        <f t="shared" si="62"/>
        <v>NO</v>
      </c>
      <c r="N971">
        <f>IF(ISBLANK(C971),$V$7,C971)</f>
        <v>420000</v>
      </c>
      <c r="O971">
        <f>IF(ISBLANK(I971),$V$16,I971)</f>
        <v>25</v>
      </c>
      <c r="P971" t="str">
        <f>IF(ISBLANK(D971),$U$42,D971)</f>
        <v>ASALARIADO</v>
      </c>
      <c r="Q971" s="7" t="str">
        <f t="shared" si="63"/>
        <v>18-25</v>
      </c>
      <c r="R971" s="7" t="str">
        <f t="shared" si="64"/>
        <v>3</v>
      </c>
    </row>
    <row r="972" spans="1:18" x14ac:dyDescent="0.3">
      <c r="A972">
        <v>971</v>
      </c>
      <c r="B972" t="s">
        <v>8</v>
      </c>
      <c r="C972">
        <v>1326988.8</v>
      </c>
      <c r="D972" t="s">
        <v>9</v>
      </c>
      <c r="E972" t="s">
        <v>10</v>
      </c>
      <c r="F972" t="s">
        <v>11</v>
      </c>
      <c r="G972" t="s">
        <v>12</v>
      </c>
      <c r="H972" t="s">
        <v>12</v>
      </c>
      <c r="I972">
        <v>38</v>
      </c>
      <c r="J972">
        <f>(C972-$V$7)/$V$8</f>
        <v>0.82554809744416835</v>
      </c>
      <c r="K972" t="str">
        <f t="shared" si="61"/>
        <v>NO</v>
      </c>
      <c r="L972">
        <f>(I972-$V$16)/$V$17</f>
        <v>-0.27569150352325889</v>
      </c>
      <c r="M972" t="str">
        <f t="shared" si="62"/>
        <v>NO</v>
      </c>
      <c r="N972">
        <f>IF(ISBLANK(C972),$V$7,C972)</f>
        <v>1326988.8</v>
      </c>
      <c r="O972">
        <f>IF(ISBLANK(I972),$V$16,I972)</f>
        <v>38</v>
      </c>
      <c r="P972" t="str">
        <f>IF(ISBLANK(D972),$U$42,D972)</f>
        <v>ASALARIADO</v>
      </c>
      <c r="Q972" s="7" t="str">
        <f t="shared" si="63"/>
        <v>36-45</v>
      </c>
      <c r="R972" s="7" t="str">
        <f t="shared" si="64"/>
        <v>4</v>
      </c>
    </row>
    <row r="973" spans="1:18" x14ac:dyDescent="0.3">
      <c r="A973">
        <v>972</v>
      </c>
      <c r="B973" t="s">
        <v>8</v>
      </c>
      <c r="C973">
        <v>405798</v>
      </c>
      <c r="D973" t="s">
        <v>17</v>
      </c>
      <c r="E973" t="s">
        <v>15</v>
      </c>
      <c r="F973" t="s">
        <v>11</v>
      </c>
      <c r="G973" t="s">
        <v>12</v>
      </c>
      <c r="H973" t="s">
        <v>11</v>
      </c>
      <c r="I973">
        <v>60</v>
      </c>
      <c r="J973">
        <f>(C973-$V$7)/$V$8</f>
        <v>-0.31043247129822577</v>
      </c>
      <c r="K973" t="str">
        <f t="shared" si="61"/>
        <v>NO</v>
      </c>
      <c r="L973">
        <f>(I973-$V$16)/$V$17</f>
        <v>1.2769657581737661</v>
      </c>
      <c r="M973" t="str">
        <f t="shared" si="62"/>
        <v>NO</v>
      </c>
      <c r="N973">
        <f>IF(ISBLANK(C973),$V$7,C973)</f>
        <v>405798</v>
      </c>
      <c r="O973">
        <f>IF(ISBLANK(I973),$V$16,I973)</f>
        <v>60</v>
      </c>
      <c r="P973" t="str">
        <f>IF(ISBLANK(D973),$U$42,D973)</f>
        <v>TRABAJADOR INDEPENDIENTE</v>
      </c>
      <c r="Q973" s="7" t="str">
        <f t="shared" si="63"/>
        <v>56+</v>
      </c>
      <c r="R973" s="7" t="str">
        <f t="shared" si="64"/>
        <v>2</v>
      </c>
    </row>
    <row r="974" spans="1:18" x14ac:dyDescent="0.3">
      <c r="A974">
        <v>973</v>
      </c>
      <c r="B974" t="s">
        <v>14</v>
      </c>
      <c r="C974">
        <v>299647</v>
      </c>
      <c r="D974" t="s">
        <v>16</v>
      </c>
      <c r="E974" t="s">
        <v>15</v>
      </c>
      <c r="F974" t="s">
        <v>11</v>
      </c>
      <c r="G974" t="s">
        <v>12</v>
      </c>
      <c r="H974" t="s">
        <v>12</v>
      </c>
      <c r="I974">
        <v>40</v>
      </c>
      <c r="J974">
        <f>(C974-$V$7)/$V$8</f>
        <v>-0.44133420561056785</v>
      </c>
      <c r="K974" t="str">
        <f t="shared" si="61"/>
        <v>NO</v>
      </c>
      <c r="L974">
        <f>(I974-$V$16)/$V$17</f>
        <v>-0.13454084336898386</v>
      </c>
      <c r="M974" t="str">
        <f t="shared" si="62"/>
        <v>NO</v>
      </c>
      <c r="N974">
        <f>IF(ISBLANK(C974),$V$7,C974)</f>
        <v>299647</v>
      </c>
      <c r="O974">
        <f>IF(ISBLANK(I974),$V$16,I974)</f>
        <v>40</v>
      </c>
      <c r="P974" t="str">
        <f>IF(ISBLANK(D974),$U$42,D974)</f>
        <v>ASEGURADO VOLUNTARIO</v>
      </c>
      <c r="Q974" s="7" t="str">
        <f t="shared" si="63"/>
        <v>36-45</v>
      </c>
      <c r="R974" s="7" t="str">
        <f t="shared" si="64"/>
        <v>1</v>
      </c>
    </row>
    <row r="975" spans="1:18" x14ac:dyDescent="0.3">
      <c r="A975">
        <v>974</v>
      </c>
      <c r="B975" t="s">
        <v>14</v>
      </c>
      <c r="C975">
        <v>837414</v>
      </c>
      <c r="D975" t="s">
        <v>17</v>
      </c>
      <c r="E975" t="s">
        <v>15</v>
      </c>
      <c r="F975" t="s">
        <v>11</v>
      </c>
      <c r="G975" t="s">
        <v>12</v>
      </c>
      <c r="H975" t="s">
        <v>12</v>
      </c>
      <c r="I975">
        <v>65</v>
      </c>
      <c r="J975">
        <f>(C975-$V$7)/$V$8</f>
        <v>0.2218214213354362</v>
      </c>
      <c r="K975" t="str">
        <f t="shared" si="61"/>
        <v>NO</v>
      </c>
      <c r="L975">
        <f>(I975-$V$16)/$V$17</f>
        <v>1.6298424085594538</v>
      </c>
      <c r="M975" t="str">
        <f t="shared" si="62"/>
        <v>NO</v>
      </c>
      <c r="N975">
        <f>IF(ISBLANK(C975),$V$7,C975)</f>
        <v>837414</v>
      </c>
      <c r="O975">
        <f>IF(ISBLANK(I975),$V$16,I975)</f>
        <v>65</v>
      </c>
      <c r="P975" t="str">
        <f>IF(ISBLANK(D975),$U$42,D975)</f>
        <v>TRABAJADOR INDEPENDIENTE</v>
      </c>
      <c r="Q975" s="7" t="str">
        <f t="shared" si="63"/>
        <v>56+</v>
      </c>
      <c r="R975" s="7" t="str">
        <f t="shared" si="64"/>
        <v>4</v>
      </c>
    </row>
    <row r="976" spans="1:18" x14ac:dyDescent="0.3">
      <c r="A976">
        <v>975</v>
      </c>
      <c r="B976" t="s">
        <v>8</v>
      </c>
      <c r="C976">
        <v>329119.93</v>
      </c>
      <c r="D976" t="s">
        <v>9</v>
      </c>
      <c r="E976" t="s">
        <v>15</v>
      </c>
      <c r="F976" t="s">
        <v>11</v>
      </c>
      <c r="G976" t="s">
        <v>12</v>
      </c>
      <c r="H976" t="s">
        <v>12</v>
      </c>
      <c r="I976">
        <v>28</v>
      </c>
      <c r="J976">
        <f>(C976-$V$7)/$V$8</f>
        <v>-0.40498920978135988</v>
      </c>
      <c r="K976" t="str">
        <f t="shared" si="61"/>
        <v>NO</v>
      </c>
      <c r="L976">
        <f>(I976-$V$16)/$V$17</f>
        <v>-0.98144480429463388</v>
      </c>
      <c r="M976" t="str">
        <f t="shared" si="62"/>
        <v>NO</v>
      </c>
      <c r="N976">
        <f>IF(ISBLANK(C976),$V$7,C976)</f>
        <v>329119.93</v>
      </c>
      <c r="O976">
        <f>IF(ISBLANK(I976),$V$16,I976)</f>
        <v>28</v>
      </c>
      <c r="P976" t="str">
        <f>IF(ISBLANK(D976),$U$42,D976)</f>
        <v>ASALARIADO</v>
      </c>
      <c r="Q976" s="7" t="str">
        <f t="shared" si="63"/>
        <v>26-35</v>
      </c>
      <c r="R976" s="7" t="str">
        <f t="shared" si="64"/>
        <v>2</v>
      </c>
    </row>
    <row r="977" spans="1:18" x14ac:dyDescent="0.3">
      <c r="A977">
        <v>976</v>
      </c>
      <c r="B977" t="s">
        <v>8</v>
      </c>
      <c r="C977">
        <v>966467.2</v>
      </c>
      <c r="D977" t="s">
        <v>9</v>
      </c>
      <c r="E977" t="s">
        <v>15</v>
      </c>
      <c r="F977" t="s">
        <v>11</v>
      </c>
      <c r="G977" t="s">
        <v>11</v>
      </c>
      <c r="H977" t="s">
        <v>12</v>
      </c>
      <c r="I977">
        <v>29</v>
      </c>
      <c r="J977">
        <f>(C977-$V$7)/$V$8</f>
        <v>0.38096535496354655</v>
      </c>
      <c r="K977" t="str">
        <f t="shared" si="61"/>
        <v>NO</v>
      </c>
      <c r="L977">
        <f>(I977-$V$16)/$V$17</f>
        <v>-0.91086947421749642</v>
      </c>
      <c r="M977" t="str">
        <f t="shared" si="62"/>
        <v>NO</v>
      </c>
      <c r="N977">
        <f>IF(ISBLANK(C977),$V$7,C977)</f>
        <v>966467.2</v>
      </c>
      <c r="O977">
        <f>IF(ISBLANK(I977),$V$16,I977)</f>
        <v>29</v>
      </c>
      <c r="P977" t="str">
        <f>IF(ISBLANK(D977),$U$42,D977)</f>
        <v>ASALARIADO</v>
      </c>
      <c r="Q977" s="7" t="str">
        <f t="shared" si="63"/>
        <v>26-35</v>
      </c>
      <c r="R977" s="7" t="str">
        <f t="shared" si="64"/>
        <v>4</v>
      </c>
    </row>
    <row r="978" spans="1:18" x14ac:dyDescent="0.3">
      <c r="A978">
        <v>977</v>
      </c>
      <c r="B978" t="s">
        <v>14</v>
      </c>
      <c r="C978">
        <v>424747.4</v>
      </c>
      <c r="D978" t="s">
        <v>9</v>
      </c>
      <c r="E978" t="s">
        <v>15</v>
      </c>
      <c r="F978" t="s">
        <v>11</v>
      </c>
      <c r="G978" t="s">
        <v>12</v>
      </c>
      <c r="H978" t="s">
        <v>12</v>
      </c>
      <c r="I978">
        <v>49</v>
      </c>
      <c r="J978">
        <f>(C978-$V$7)/$V$8</f>
        <v>-0.2870647279498042</v>
      </c>
      <c r="K978" t="str">
        <f t="shared" si="61"/>
        <v>NO</v>
      </c>
      <c r="L978">
        <f>(I978-$V$16)/$V$17</f>
        <v>0.50063712732525367</v>
      </c>
      <c r="M978" t="str">
        <f t="shared" si="62"/>
        <v>NO</v>
      </c>
      <c r="N978">
        <f>IF(ISBLANK(C978),$V$7,C978)</f>
        <v>424747.4</v>
      </c>
      <c r="O978">
        <f>IF(ISBLANK(I978),$V$16,I978)</f>
        <v>49</v>
      </c>
      <c r="P978" t="str">
        <f>IF(ISBLANK(D978),$U$42,D978)</f>
        <v>ASALARIADO</v>
      </c>
      <c r="Q978" s="7" t="str">
        <f t="shared" si="63"/>
        <v>46-55</v>
      </c>
      <c r="R978" s="7" t="str">
        <f t="shared" si="64"/>
        <v>3</v>
      </c>
    </row>
    <row r="979" spans="1:18" x14ac:dyDescent="0.3">
      <c r="A979">
        <v>978</v>
      </c>
      <c r="B979" t="s">
        <v>14</v>
      </c>
      <c r="C979">
        <v>951165</v>
      </c>
      <c r="D979" t="s">
        <v>13</v>
      </c>
      <c r="E979" t="s">
        <v>10</v>
      </c>
      <c r="F979" t="s">
        <v>11</v>
      </c>
      <c r="G979" t="s">
        <v>12</v>
      </c>
      <c r="H979" t="s">
        <v>12</v>
      </c>
      <c r="I979">
        <v>69</v>
      </c>
      <c r="J979">
        <f>(C979-$V$7)/$V$8</f>
        <v>0.36209521225368685</v>
      </c>
      <c r="K979" t="str">
        <f t="shared" si="61"/>
        <v>NO</v>
      </c>
      <c r="L979">
        <f>(I979-$V$16)/$V$17</f>
        <v>1.9121437288680037</v>
      </c>
      <c r="M979" t="str">
        <f t="shared" si="62"/>
        <v>NO</v>
      </c>
      <c r="N979">
        <f>IF(ISBLANK(C979),$V$7,C979)</f>
        <v>951165</v>
      </c>
      <c r="O979">
        <f>IF(ISBLANK(I979),$V$16,I979)</f>
        <v>69</v>
      </c>
      <c r="P979" t="str">
        <f>IF(ISBLANK(D979),$U$42,D979)</f>
        <v>PENSIONADOS EN SU PROPIO SISTEMA</v>
      </c>
      <c r="Q979" s="7" t="str">
        <f t="shared" si="63"/>
        <v>56+</v>
      </c>
      <c r="R979" s="7" t="str">
        <f t="shared" si="64"/>
        <v>4</v>
      </c>
    </row>
    <row r="980" spans="1:18" x14ac:dyDescent="0.3">
      <c r="A980">
        <v>979</v>
      </c>
      <c r="B980" t="s">
        <v>8</v>
      </c>
      <c r="C980">
        <v>480560.24</v>
      </c>
      <c r="D980" t="s">
        <v>9</v>
      </c>
      <c r="E980" t="s">
        <v>15</v>
      </c>
      <c r="F980" t="s">
        <v>11</v>
      </c>
      <c r="G980" t="s">
        <v>12</v>
      </c>
      <c r="H980" t="s">
        <v>12</v>
      </c>
      <c r="I980">
        <v>25</v>
      </c>
      <c r="J980">
        <f>(C980-$V$7)/$V$8</f>
        <v>-0.2182382679739466</v>
      </c>
      <c r="K980" t="str">
        <f t="shared" si="61"/>
        <v>NO</v>
      </c>
      <c r="L980">
        <f>(I980-$V$16)/$V$17</f>
        <v>-1.1931707945260464</v>
      </c>
      <c r="M980" t="str">
        <f t="shared" si="62"/>
        <v>NO</v>
      </c>
      <c r="N980">
        <f>IF(ISBLANK(C980),$V$7,C980)</f>
        <v>480560.24</v>
      </c>
      <c r="O980">
        <f>IF(ISBLANK(I980),$V$16,I980)</f>
        <v>25</v>
      </c>
      <c r="P980" t="str">
        <f>IF(ISBLANK(D980),$U$42,D980)</f>
        <v>ASALARIADO</v>
      </c>
      <c r="Q980" s="7" t="str">
        <f t="shared" si="63"/>
        <v>18-25</v>
      </c>
      <c r="R980" s="7" t="str">
        <f t="shared" si="64"/>
        <v>3</v>
      </c>
    </row>
    <row r="981" spans="1:18" x14ac:dyDescent="0.3">
      <c r="A981">
        <v>980</v>
      </c>
      <c r="B981" t="s">
        <v>14</v>
      </c>
      <c r="C981">
        <v>1713724</v>
      </c>
      <c r="D981" t="s">
        <v>13</v>
      </c>
      <c r="E981" t="s">
        <v>10</v>
      </c>
      <c r="F981" t="s">
        <v>11</v>
      </c>
      <c r="G981" t="s">
        <v>12</v>
      </c>
      <c r="H981" t="s">
        <v>12</v>
      </c>
      <c r="I981">
        <v>63</v>
      </c>
      <c r="J981">
        <f>(C981-$V$7)/$V$8</f>
        <v>1.3024565429569801</v>
      </c>
      <c r="K981" t="str">
        <f t="shared" si="61"/>
        <v>NO</v>
      </c>
      <c r="L981">
        <f>(I981-$V$16)/$V$17</f>
        <v>1.4886917484051787</v>
      </c>
      <c r="M981" t="str">
        <f t="shared" si="62"/>
        <v>NO</v>
      </c>
      <c r="N981">
        <f>IF(ISBLANK(C981),$V$7,C981)</f>
        <v>1713724</v>
      </c>
      <c r="O981">
        <f>IF(ISBLANK(I981),$V$16,I981)</f>
        <v>63</v>
      </c>
      <c r="P981" t="str">
        <f>IF(ISBLANK(D981),$U$42,D981)</f>
        <v>PENSIONADOS EN SU PROPIO SISTEMA</v>
      </c>
      <c r="Q981" s="7" t="str">
        <f t="shared" si="63"/>
        <v>56+</v>
      </c>
      <c r="R981" s="7" t="str">
        <f t="shared" si="64"/>
        <v>4</v>
      </c>
    </row>
    <row r="982" spans="1:18" x14ac:dyDescent="0.3">
      <c r="A982">
        <v>981</v>
      </c>
      <c r="B982" t="s">
        <v>8</v>
      </c>
      <c r="C982">
        <v>848691.7</v>
      </c>
      <c r="D982" t="s">
        <v>9</v>
      </c>
      <c r="E982" t="s">
        <v>15</v>
      </c>
      <c r="F982" t="s">
        <v>11</v>
      </c>
      <c r="G982" t="s">
        <v>12</v>
      </c>
      <c r="H982" t="s">
        <v>12</v>
      </c>
      <c r="I982">
        <v>49</v>
      </c>
      <c r="J982">
        <f>(C982-$V$7)/$V$8</f>
        <v>0.23572869012286443</v>
      </c>
      <c r="K982" t="str">
        <f t="shared" si="61"/>
        <v>NO</v>
      </c>
      <c r="L982">
        <f>(I982-$V$16)/$V$17</f>
        <v>0.50063712732525367</v>
      </c>
      <c r="M982" t="str">
        <f t="shared" si="62"/>
        <v>NO</v>
      </c>
      <c r="N982">
        <f>IF(ISBLANK(C982),$V$7,C982)</f>
        <v>848691.7</v>
      </c>
      <c r="O982">
        <f>IF(ISBLANK(I982),$V$16,I982)</f>
        <v>49</v>
      </c>
      <c r="P982" t="str">
        <f>IF(ISBLANK(D982),$U$42,D982)</f>
        <v>ASALARIADO</v>
      </c>
      <c r="Q982" s="7" t="str">
        <f t="shared" si="63"/>
        <v>46-55</v>
      </c>
      <c r="R982" s="7" t="str">
        <f t="shared" si="64"/>
        <v>4</v>
      </c>
    </row>
    <row r="983" spans="1:18" x14ac:dyDescent="0.3">
      <c r="A983">
        <v>982</v>
      </c>
      <c r="B983" t="s">
        <v>14</v>
      </c>
      <c r="C983">
        <v>297046</v>
      </c>
      <c r="D983" t="s">
        <v>16</v>
      </c>
      <c r="E983" t="s">
        <v>15</v>
      </c>
      <c r="F983" t="s">
        <v>11</v>
      </c>
      <c r="G983" t="s">
        <v>11</v>
      </c>
      <c r="H983" t="s">
        <v>12</v>
      </c>
      <c r="I983">
        <v>51</v>
      </c>
      <c r="J983">
        <f>(C983-$V$7)/$V$8</f>
        <v>-0.44454166866740574</v>
      </c>
      <c r="K983" t="str">
        <f t="shared" si="61"/>
        <v>NO</v>
      </c>
      <c r="L983">
        <f>(I983-$V$16)/$V$17</f>
        <v>0.64178778747952869</v>
      </c>
      <c r="M983" t="str">
        <f t="shared" si="62"/>
        <v>NO</v>
      </c>
      <c r="N983">
        <f>IF(ISBLANK(C983),$V$7,C983)</f>
        <v>297046</v>
      </c>
      <c r="O983">
        <f>IF(ISBLANK(I983),$V$16,I983)</f>
        <v>51</v>
      </c>
      <c r="P983" t="str">
        <f>IF(ISBLANK(D983),$U$42,D983)</f>
        <v>ASEGURADO VOLUNTARIO</v>
      </c>
      <c r="Q983" s="7" t="str">
        <f t="shared" si="63"/>
        <v>46-55</v>
      </c>
      <c r="R983" s="7" t="str">
        <f t="shared" si="64"/>
        <v>1</v>
      </c>
    </row>
    <row r="984" spans="1:18" x14ac:dyDescent="0.3">
      <c r="A984">
        <v>983</v>
      </c>
      <c r="B984" t="s">
        <v>8</v>
      </c>
      <c r="C984">
        <v>278030.99</v>
      </c>
      <c r="D984" t="s">
        <v>18</v>
      </c>
      <c r="E984" t="s">
        <v>15</v>
      </c>
      <c r="F984" t="s">
        <v>11</v>
      </c>
      <c r="G984" t="s">
        <v>12</v>
      </c>
      <c r="H984" t="s">
        <v>12</v>
      </c>
      <c r="I984">
        <v>30</v>
      </c>
      <c r="J984">
        <f>(C984-$V$7)/$V$8</f>
        <v>-0.46799031999397384</v>
      </c>
      <c r="K984" t="str">
        <f t="shared" si="61"/>
        <v>NO</v>
      </c>
      <c r="L984">
        <f>(I984-$V$16)/$V$17</f>
        <v>-0.84029414414035897</v>
      </c>
      <c r="M984" t="str">
        <f t="shared" si="62"/>
        <v>NO</v>
      </c>
      <c r="N984">
        <f>IF(ISBLANK(C984),$V$7,C984)</f>
        <v>278030.99</v>
      </c>
      <c r="O984">
        <f>IF(ISBLANK(I984),$V$16,I984)</f>
        <v>30</v>
      </c>
      <c r="P984" t="str">
        <f>IF(ISBLANK(D984),$U$42,D984)</f>
        <v>CONVENIOS ESPECIALES DE TRABAJADORES INDEPENDIENTES</v>
      </c>
      <c r="Q984" s="7" t="str">
        <f t="shared" si="63"/>
        <v>26-35</v>
      </c>
      <c r="R984" s="7" t="str">
        <f t="shared" si="64"/>
        <v>1</v>
      </c>
    </row>
    <row r="985" spans="1:18" x14ac:dyDescent="0.3">
      <c r="A985">
        <v>984</v>
      </c>
      <c r="B985" t="s">
        <v>14</v>
      </c>
      <c r="C985">
        <v>297045</v>
      </c>
      <c r="D985" t="s">
        <v>16</v>
      </c>
      <c r="E985" t="s">
        <v>15</v>
      </c>
      <c r="F985" t="s">
        <v>11</v>
      </c>
      <c r="G985" t="s">
        <v>12</v>
      </c>
      <c r="H985" t="s">
        <v>12</v>
      </c>
      <c r="I985">
        <v>59</v>
      </c>
      <c r="J985">
        <f>(C985-$V$7)/$V$8</f>
        <v>-0.44454290183274864</v>
      </c>
      <c r="K985" t="str">
        <f t="shared" si="61"/>
        <v>NO</v>
      </c>
      <c r="L985">
        <f>(I985-$V$16)/$V$17</f>
        <v>1.2063904280966287</v>
      </c>
      <c r="M985" t="str">
        <f t="shared" si="62"/>
        <v>NO</v>
      </c>
      <c r="N985">
        <f>IF(ISBLANK(C985),$V$7,C985)</f>
        <v>297045</v>
      </c>
      <c r="O985">
        <f>IF(ISBLANK(I985),$V$16,I985)</f>
        <v>59</v>
      </c>
      <c r="P985" t="str">
        <f>IF(ISBLANK(D985),$U$42,D985)</f>
        <v>ASEGURADO VOLUNTARIO</v>
      </c>
      <c r="Q985" s="7" t="str">
        <f t="shared" si="63"/>
        <v>56+</v>
      </c>
      <c r="R985" s="7" t="str">
        <f t="shared" si="64"/>
        <v>1</v>
      </c>
    </row>
    <row r="986" spans="1:18" x14ac:dyDescent="0.3">
      <c r="A986">
        <v>985</v>
      </c>
      <c r="B986" t="s">
        <v>14</v>
      </c>
      <c r="C986">
        <v>297973.5</v>
      </c>
      <c r="D986" t="s">
        <v>9</v>
      </c>
      <c r="E986" t="s">
        <v>10</v>
      </c>
      <c r="F986" t="s">
        <v>11</v>
      </c>
      <c r="G986" t="s">
        <v>12</v>
      </c>
      <c r="H986" t="s">
        <v>11</v>
      </c>
      <c r="I986">
        <v>42</v>
      </c>
      <c r="J986">
        <f>(C986-$V$7)/$V$8</f>
        <v>-0.44339790781188204</v>
      </c>
      <c r="K986" t="str">
        <f t="shared" si="61"/>
        <v>NO</v>
      </c>
      <c r="L986">
        <f>(I986-$V$16)/$V$17</f>
        <v>6.6098167852911317E-3</v>
      </c>
      <c r="M986" t="str">
        <f t="shared" si="62"/>
        <v>NO</v>
      </c>
      <c r="N986">
        <f>IF(ISBLANK(C986),$V$7,C986)</f>
        <v>297973.5</v>
      </c>
      <c r="O986">
        <f>IF(ISBLANK(I986),$V$16,I986)</f>
        <v>42</v>
      </c>
      <c r="P986" t="str">
        <f>IF(ISBLANK(D986),$U$42,D986)</f>
        <v>ASALARIADO</v>
      </c>
      <c r="Q986" s="7" t="str">
        <f t="shared" si="63"/>
        <v>36-45</v>
      </c>
      <c r="R986" s="7" t="str">
        <f t="shared" si="64"/>
        <v>1</v>
      </c>
    </row>
    <row r="987" spans="1:18" x14ac:dyDescent="0.3">
      <c r="A987">
        <v>986</v>
      </c>
      <c r="B987" t="s">
        <v>14</v>
      </c>
      <c r="C987">
        <v>1079349.94</v>
      </c>
      <c r="D987" t="s">
        <v>9</v>
      </c>
      <c r="E987" t="s">
        <v>15</v>
      </c>
      <c r="F987" t="s">
        <v>11</v>
      </c>
      <c r="G987" t="s">
        <v>12</v>
      </c>
      <c r="H987" t="s">
        <v>12</v>
      </c>
      <c r="I987">
        <v>37</v>
      </c>
      <c r="J987">
        <f>(C987-$V$7)/$V$8</f>
        <v>0.52016843774118582</v>
      </c>
      <c r="K987" t="str">
        <f t="shared" si="61"/>
        <v>NO</v>
      </c>
      <c r="L987">
        <f>(I987-$V$16)/$V$17</f>
        <v>-0.3462668336003964</v>
      </c>
      <c r="M987" t="str">
        <f t="shared" si="62"/>
        <v>NO</v>
      </c>
      <c r="N987">
        <f>IF(ISBLANK(C987),$V$7,C987)</f>
        <v>1079349.94</v>
      </c>
      <c r="O987">
        <f>IF(ISBLANK(I987),$V$16,I987)</f>
        <v>37</v>
      </c>
      <c r="P987" t="str">
        <f>IF(ISBLANK(D987),$U$42,D987)</f>
        <v>ASALARIADO</v>
      </c>
      <c r="Q987" s="7" t="str">
        <f t="shared" si="63"/>
        <v>36-45</v>
      </c>
      <c r="R987" s="7" t="str">
        <f t="shared" si="64"/>
        <v>4</v>
      </c>
    </row>
    <row r="988" spans="1:18" x14ac:dyDescent="0.3">
      <c r="A988">
        <v>987</v>
      </c>
      <c r="B988" t="s">
        <v>8</v>
      </c>
      <c r="C988">
        <v>326749</v>
      </c>
      <c r="D988" t="s">
        <v>16</v>
      </c>
      <c r="E988" t="s">
        <v>15</v>
      </c>
      <c r="F988" t="s">
        <v>11</v>
      </c>
      <c r="G988" t="s">
        <v>12</v>
      </c>
      <c r="H988" t="s">
        <v>12</v>
      </c>
      <c r="I988">
        <v>56</v>
      </c>
      <c r="J988">
        <f>(C988-$V$7)/$V$8</f>
        <v>-0.40791295848776077</v>
      </c>
      <c r="K988" t="str">
        <f t="shared" si="61"/>
        <v>NO</v>
      </c>
      <c r="L988">
        <f>(I988-$V$16)/$V$17</f>
        <v>0.99466443786521619</v>
      </c>
      <c r="M988" t="str">
        <f t="shared" si="62"/>
        <v>NO</v>
      </c>
      <c r="N988">
        <f>IF(ISBLANK(C988),$V$7,C988)</f>
        <v>326749</v>
      </c>
      <c r="O988">
        <f>IF(ISBLANK(I988),$V$16,I988)</f>
        <v>56</v>
      </c>
      <c r="P988" t="str">
        <f>IF(ISBLANK(D988),$U$42,D988)</f>
        <v>ASEGURADO VOLUNTARIO</v>
      </c>
      <c r="Q988" s="7" t="str">
        <f t="shared" si="63"/>
        <v>56+</v>
      </c>
      <c r="R988" s="7" t="str">
        <f t="shared" si="64"/>
        <v>2</v>
      </c>
    </row>
    <row r="989" spans="1:18" x14ac:dyDescent="0.3">
      <c r="A989">
        <v>988</v>
      </c>
      <c r="B989" t="s">
        <v>8</v>
      </c>
      <c r="C989">
        <v>377926.85</v>
      </c>
      <c r="D989" t="s">
        <v>9</v>
      </c>
      <c r="E989" t="s">
        <v>15</v>
      </c>
      <c r="F989" t="s">
        <v>11</v>
      </c>
      <c r="G989" t="s">
        <v>12</v>
      </c>
      <c r="H989" t="s">
        <v>12</v>
      </c>
      <c r="I989">
        <v>22</v>
      </c>
      <c r="J989">
        <f>(C989-$V$7)/$V$8</f>
        <v>-0.34480220754451107</v>
      </c>
      <c r="K989" t="str">
        <f t="shared" si="61"/>
        <v>NO</v>
      </c>
      <c r="L989">
        <f>(I989-$V$16)/$V$17</f>
        <v>-1.4048967847574589</v>
      </c>
      <c r="M989" t="str">
        <f t="shared" si="62"/>
        <v>NO</v>
      </c>
      <c r="N989">
        <f>IF(ISBLANK(C989),$V$7,C989)</f>
        <v>377926.85</v>
      </c>
      <c r="O989">
        <f>IF(ISBLANK(I989),$V$16,I989)</f>
        <v>22</v>
      </c>
      <c r="P989" t="str">
        <f>IF(ISBLANK(D989),$U$42,D989)</f>
        <v>ASALARIADO</v>
      </c>
      <c r="Q989" s="7" t="str">
        <f t="shared" si="63"/>
        <v>18-25</v>
      </c>
      <c r="R989" s="7" t="str">
        <f t="shared" si="64"/>
        <v>2</v>
      </c>
    </row>
    <row r="990" spans="1:18" x14ac:dyDescent="0.3">
      <c r="A990">
        <v>989</v>
      </c>
      <c r="B990" t="s">
        <v>8</v>
      </c>
      <c r="C990">
        <v>324047</v>
      </c>
      <c r="D990" t="s">
        <v>17</v>
      </c>
      <c r="E990" t="s">
        <v>15</v>
      </c>
      <c r="F990" t="s">
        <v>11</v>
      </c>
      <c r="G990" t="s">
        <v>11</v>
      </c>
      <c r="H990" t="s">
        <v>11</v>
      </c>
      <c r="I990">
        <v>48</v>
      </c>
      <c r="J990">
        <f>(C990-$V$7)/$V$8</f>
        <v>-0.41124497124422982</v>
      </c>
      <c r="K990" t="str">
        <f t="shared" si="61"/>
        <v>NO</v>
      </c>
      <c r="L990">
        <f>(I990-$V$16)/$V$17</f>
        <v>0.43006179724811616</v>
      </c>
      <c r="M990" t="str">
        <f t="shared" si="62"/>
        <v>NO</v>
      </c>
      <c r="N990">
        <f>IF(ISBLANK(C990),$V$7,C990)</f>
        <v>324047</v>
      </c>
      <c r="O990">
        <f>IF(ISBLANK(I990),$V$16,I990)</f>
        <v>48</v>
      </c>
      <c r="P990" t="str">
        <f>IF(ISBLANK(D990),$U$42,D990)</f>
        <v>TRABAJADOR INDEPENDIENTE</v>
      </c>
      <c r="Q990" s="7" t="str">
        <f t="shared" si="63"/>
        <v>46-55</v>
      </c>
      <c r="R990" s="7" t="str">
        <f t="shared" si="64"/>
        <v>2</v>
      </c>
    </row>
    <row r="991" spans="1:18" x14ac:dyDescent="0.3">
      <c r="A991">
        <v>990</v>
      </c>
      <c r="B991" t="s">
        <v>14</v>
      </c>
      <c r="C991">
        <v>374301</v>
      </c>
      <c r="D991" t="s">
        <v>17</v>
      </c>
      <c r="E991" t="s">
        <v>15</v>
      </c>
      <c r="F991" t="s">
        <v>11</v>
      </c>
      <c r="G991" t="s">
        <v>12</v>
      </c>
      <c r="H991" t="s">
        <v>12</v>
      </c>
      <c r="I991">
        <v>33</v>
      </c>
      <c r="J991">
        <f>(C991-$V$7)/$V$8</f>
        <v>-0.34927348010300235</v>
      </c>
      <c r="K991" t="str">
        <f t="shared" si="61"/>
        <v>NO</v>
      </c>
      <c r="L991">
        <f>(I991-$V$16)/$V$17</f>
        <v>-0.62856815390894638</v>
      </c>
      <c r="M991" t="str">
        <f t="shared" si="62"/>
        <v>NO</v>
      </c>
      <c r="N991">
        <f>IF(ISBLANK(C991),$V$7,C991)</f>
        <v>374301</v>
      </c>
      <c r="O991">
        <f>IF(ISBLANK(I991),$V$16,I991)</f>
        <v>33</v>
      </c>
      <c r="P991" t="str">
        <f>IF(ISBLANK(D991),$U$42,D991)</f>
        <v>TRABAJADOR INDEPENDIENTE</v>
      </c>
      <c r="Q991" s="7" t="str">
        <f t="shared" si="63"/>
        <v>26-35</v>
      </c>
      <c r="R991" s="7" t="str">
        <f t="shared" si="64"/>
        <v>2</v>
      </c>
    </row>
    <row r="992" spans="1:18" x14ac:dyDescent="0.3">
      <c r="A992">
        <v>991</v>
      </c>
      <c r="B992" t="s">
        <v>14</v>
      </c>
      <c r="C992">
        <v>297973.8</v>
      </c>
      <c r="D992" t="s">
        <v>9</v>
      </c>
      <c r="E992" t="s">
        <v>10</v>
      </c>
      <c r="F992" t="s">
        <v>11</v>
      </c>
      <c r="G992" t="s">
        <v>12</v>
      </c>
      <c r="H992" t="s">
        <v>12</v>
      </c>
      <c r="I992">
        <v>60</v>
      </c>
      <c r="J992">
        <f>(C992-$V$7)/$V$8</f>
        <v>-0.4433975378622792</v>
      </c>
      <c r="K992" t="str">
        <f t="shared" si="61"/>
        <v>NO</v>
      </c>
      <c r="L992">
        <f>(I992-$V$16)/$V$17</f>
        <v>1.2769657581737661</v>
      </c>
      <c r="M992" t="str">
        <f t="shared" si="62"/>
        <v>NO</v>
      </c>
      <c r="N992">
        <f>IF(ISBLANK(C992),$V$7,C992)</f>
        <v>297973.8</v>
      </c>
      <c r="O992">
        <f>IF(ISBLANK(I992),$V$16,I992)</f>
        <v>60</v>
      </c>
      <c r="P992" t="str">
        <f>IF(ISBLANK(D992),$U$42,D992)</f>
        <v>ASALARIADO</v>
      </c>
      <c r="Q992" s="7" t="str">
        <f t="shared" si="63"/>
        <v>56+</v>
      </c>
      <c r="R992" s="7" t="str">
        <f t="shared" si="64"/>
        <v>1</v>
      </c>
    </row>
    <row r="993" spans="1:18" x14ac:dyDescent="0.3">
      <c r="A993">
        <v>992</v>
      </c>
      <c r="B993" t="s">
        <v>14</v>
      </c>
      <c r="C993">
        <v>355060</v>
      </c>
      <c r="D993" t="s">
        <v>9</v>
      </c>
      <c r="E993" t="s">
        <v>15</v>
      </c>
      <c r="F993" t="s">
        <v>11</v>
      </c>
      <c r="G993" t="s">
        <v>11</v>
      </c>
      <c r="H993" t="s">
        <v>12</v>
      </c>
      <c r="I993">
        <v>56</v>
      </c>
      <c r="J993">
        <f>(C993-$V$7)/$V$8</f>
        <v>-0.37300081446540845</v>
      </c>
      <c r="K993" t="str">
        <f t="shared" si="61"/>
        <v>NO</v>
      </c>
      <c r="L993">
        <f>(I993-$V$16)/$V$17</f>
        <v>0.99466443786521619</v>
      </c>
      <c r="M993" t="str">
        <f t="shared" si="62"/>
        <v>NO</v>
      </c>
      <c r="N993">
        <f>IF(ISBLANK(C993),$V$7,C993)</f>
        <v>355060</v>
      </c>
      <c r="O993">
        <f>IF(ISBLANK(I993),$V$16,I993)</f>
        <v>56</v>
      </c>
      <c r="P993" t="str">
        <f>IF(ISBLANK(D993),$U$42,D993)</f>
        <v>ASALARIADO</v>
      </c>
      <c r="Q993" s="7" t="str">
        <f t="shared" si="63"/>
        <v>56+</v>
      </c>
      <c r="R993" s="7" t="str">
        <f t="shared" si="64"/>
        <v>2</v>
      </c>
    </row>
    <row r="994" spans="1:18" x14ac:dyDescent="0.3">
      <c r="A994">
        <v>993</v>
      </c>
      <c r="B994" t="s">
        <v>14</v>
      </c>
      <c r="C994">
        <v>297046</v>
      </c>
      <c r="D994" t="s">
        <v>16</v>
      </c>
      <c r="E994" t="s">
        <v>15</v>
      </c>
      <c r="F994" t="s">
        <v>11</v>
      </c>
      <c r="G994" t="s">
        <v>12</v>
      </c>
      <c r="H994" t="s">
        <v>12</v>
      </c>
      <c r="I994">
        <v>19</v>
      </c>
      <c r="J994">
        <f>(C994-$V$7)/$V$8</f>
        <v>-0.44454166866740574</v>
      </c>
      <c r="K994" t="str">
        <f t="shared" si="61"/>
        <v>NO</v>
      </c>
      <c r="L994">
        <f>(I994-$V$16)/$V$17</f>
        <v>-1.6166227749888715</v>
      </c>
      <c r="M994" t="str">
        <f t="shared" si="62"/>
        <v>NO</v>
      </c>
      <c r="N994">
        <f>IF(ISBLANK(C994),$V$7,C994)</f>
        <v>297046</v>
      </c>
      <c r="O994">
        <f>IF(ISBLANK(I994),$V$16,I994)</f>
        <v>19</v>
      </c>
      <c r="P994" t="str">
        <f>IF(ISBLANK(D994),$U$42,D994)</f>
        <v>ASEGURADO VOLUNTARIO</v>
      </c>
      <c r="Q994" s="7" t="str">
        <f t="shared" si="63"/>
        <v>18-25</v>
      </c>
      <c r="R994" s="7" t="str">
        <f t="shared" si="64"/>
        <v>1</v>
      </c>
    </row>
    <row r="995" spans="1:18" x14ac:dyDescent="0.3">
      <c r="A995">
        <v>994</v>
      </c>
      <c r="B995" t="s">
        <v>8</v>
      </c>
      <c r="C995">
        <v>342028</v>
      </c>
      <c r="D995" t="s">
        <v>9</v>
      </c>
      <c r="E995" t="s">
        <v>15</v>
      </c>
      <c r="F995" t="s">
        <v>11</v>
      </c>
      <c r="G995" t="s">
        <v>12</v>
      </c>
      <c r="H995" t="s">
        <v>12</v>
      </c>
      <c r="I995">
        <v>35</v>
      </c>
      <c r="J995">
        <f>(C995-$V$7)/$V$8</f>
        <v>-0.3890714252138559</v>
      </c>
      <c r="K995" t="str">
        <f t="shared" si="61"/>
        <v>NO</v>
      </c>
      <c r="L995">
        <f>(I995-$V$16)/$V$17</f>
        <v>-0.48741749375467142</v>
      </c>
      <c r="M995" t="str">
        <f t="shared" si="62"/>
        <v>NO</v>
      </c>
      <c r="N995">
        <f>IF(ISBLANK(C995),$V$7,C995)</f>
        <v>342028</v>
      </c>
      <c r="O995">
        <f>IF(ISBLANK(I995),$V$16,I995)</f>
        <v>35</v>
      </c>
      <c r="P995" t="str">
        <f>IF(ISBLANK(D995),$U$42,D995)</f>
        <v>ASALARIADO</v>
      </c>
      <c r="Q995" s="7" t="str">
        <f t="shared" si="63"/>
        <v>26-35</v>
      </c>
      <c r="R995" s="7" t="str">
        <f t="shared" si="64"/>
        <v>2</v>
      </c>
    </row>
    <row r="996" spans="1:18" x14ac:dyDescent="0.3">
      <c r="A996">
        <v>995</v>
      </c>
      <c r="B996" t="s">
        <v>8</v>
      </c>
      <c r="C996">
        <v>343836</v>
      </c>
      <c r="D996" t="s">
        <v>17</v>
      </c>
      <c r="E996" t="s">
        <v>15</v>
      </c>
      <c r="F996" t="s">
        <v>11</v>
      </c>
      <c r="G996" t="s">
        <v>11</v>
      </c>
      <c r="H996" t="s">
        <v>11</v>
      </c>
      <c r="I996">
        <v>40</v>
      </c>
      <c r="J996">
        <f>(C996-$V$7)/$V$8</f>
        <v>-0.38684186227392398</v>
      </c>
      <c r="K996" t="str">
        <f t="shared" si="61"/>
        <v>NO</v>
      </c>
      <c r="L996">
        <f>(I996-$V$16)/$V$17</f>
        <v>-0.13454084336898386</v>
      </c>
      <c r="M996" t="str">
        <f t="shared" si="62"/>
        <v>NO</v>
      </c>
      <c r="N996">
        <f>IF(ISBLANK(C996),$V$7,C996)</f>
        <v>343836</v>
      </c>
      <c r="O996">
        <f>IF(ISBLANK(I996),$V$16,I996)</f>
        <v>40</v>
      </c>
      <c r="P996" t="str">
        <f>IF(ISBLANK(D996),$U$42,D996)</f>
        <v>TRABAJADOR INDEPENDIENTE</v>
      </c>
      <c r="Q996" s="7" t="str">
        <f t="shared" si="63"/>
        <v>36-45</v>
      </c>
      <c r="R996" s="7" t="str">
        <f t="shared" si="64"/>
        <v>2</v>
      </c>
    </row>
    <row r="997" spans="1:18" x14ac:dyDescent="0.3">
      <c r="A997">
        <v>996</v>
      </c>
      <c r="B997" t="s">
        <v>8</v>
      </c>
      <c r="C997">
        <v>430591.65</v>
      </c>
      <c r="D997" t="s">
        <v>9</v>
      </c>
      <c r="E997" t="s">
        <v>15</v>
      </c>
      <c r="F997" t="s">
        <v>11</v>
      </c>
      <c r="G997" t="s">
        <v>12</v>
      </c>
      <c r="H997" t="s">
        <v>12</v>
      </c>
      <c r="I997">
        <v>23</v>
      </c>
      <c r="J997">
        <f>(C997-$V$7)/$V$8</f>
        <v>-0.27985780139466193</v>
      </c>
      <c r="K997" t="str">
        <f t="shared" si="61"/>
        <v>NO</v>
      </c>
      <c r="L997">
        <f>(I997-$V$16)/$V$17</f>
        <v>-1.3343214546803215</v>
      </c>
      <c r="M997" t="str">
        <f t="shared" si="62"/>
        <v>NO</v>
      </c>
      <c r="N997">
        <f>IF(ISBLANK(C997),$V$7,C997)</f>
        <v>430591.65</v>
      </c>
      <c r="O997">
        <f>IF(ISBLANK(I997),$V$16,I997)</f>
        <v>23</v>
      </c>
      <c r="P997" t="str">
        <f>IF(ISBLANK(D997),$U$42,D997)</f>
        <v>ASALARIADO</v>
      </c>
      <c r="Q997" s="7" t="str">
        <f t="shared" si="63"/>
        <v>18-25</v>
      </c>
      <c r="R997" s="7" t="str">
        <f t="shared" si="64"/>
        <v>3</v>
      </c>
    </row>
    <row r="998" spans="1:18" x14ac:dyDescent="0.3">
      <c r="A998">
        <v>997</v>
      </c>
      <c r="B998" t="s">
        <v>8</v>
      </c>
      <c r="C998">
        <v>979079.94</v>
      </c>
      <c r="D998" t="s">
        <v>9</v>
      </c>
      <c r="E998" t="s">
        <v>10</v>
      </c>
      <c r="F998" t="s">
        <v>11</v>
      </c>
      <c r="G998" t="s">
        <v>12</v>
      </c>
      <c r="H998" t="s">
        <v>12</v>
      </c>
      <c r="I998">
        <v>48</v>
      </c>
      <c r="J998">
        <f>(C998-$V$7)/$V$8</f>
        <v>0.39651894881033695</v>
      </c>
      <c r="K998" t="str">
        <f t="shared" si="61"/>
        <v>NO</v>
      </c>
      <c r="L998">
        <f>(I998-$V$16)/$V$17</f>
        <v>0.43006179724811616</v>
      </c>
      <c r="M998" t="str">
        <f t="shared" si="62"/>
        <v>NO</v>
      </c>
      <c r="N998">
        <f>IF(ISBLANK(C998),$V$7,C998)</f>
        <v>979079.94</v>
      </c>
      <c r="O998">
        <f>IF(ISBLANK(I998),$V$16,I998)</f>
        <v>48</v>
      </c>
      <c r="P998" t="str">
        <f>IF(ISBLANK(D998),$U$42,D998)</f>
        <v>ASALARIADO</v>
      </c>
      <c r="Q998" s="7" t="str">
        <f t="shared" si="63"/>
        <v>46-55</v>
      </c>
      <c r="R998" s="7" t="str">
        <f t="shared" si="64"/>
        <v>4</v>
      </c>
    </row>
    <row r="999" spans="1:18" x14ac:dyDescent="0.3">
      <c r="A999">
        <v>998</v>
      </c>
      <c r="B999" t="s">
        <v>14</v>
      </c>
      <c r="C999">
        <v>428662.7</v>
      </c>
      <c r="D999" t="s">
        <v>9</v>
      </c>
      <c r="E999" t="s">
        <v>15</v>
      </c>
      <c r="F999" t="s">
        <v>11</v>
      </c>
      <c r="G999" t="s">
        <v>11</v>
      </c>
      <c r="H999" t="s">
        <v>12</v>
      </c>
      <c r="I999">
        <v>45</v>
      </c>
      <c r="J999">
        <f>(C999-$V$7)/$V$8</f>
        <v>-0.28223651568281555</v>
      </c>
      <c r="K999" t="str">
        <f t="shared" si="61"/>
        <v>NO</v>
      </c>
      <c r="L999">
        <f>(I999-$V$16)/$V$17</f>
        <v>0.21833580701670366</v>
      </c>
      <c r="M999" t="str">
        <f t="shared" si="62"/>
        <v>NO</v>
      </c>
      <c r="N999">
        <f>IF(ISBLANK(C999),$V$7,C999)</f>
        <v>428662.7</v>
      </c>
      <c r="O999">
        <f>IF(ISBLANK(I999),$V$16,I999)</f>
        <v>45</v>
      </c>
      <c r="P999" t="str">
        <f>IF(ISBLANK(D999),$U$42,D999)</f>
        <v>ASALARIADO</v>
      </c>
      <c r="Q999" s="7" t="str">
        <f t="shared" si="63"/>
        <v>36-45</v>
      </c>
      <c r="R999" s="7" t="str">
        <f t="shared" si="64"/>
        <v>3</v>
      </c>
    </row>
    <row r="1000" spans="1:18" x14ac:dyDescent="0.3">
      <c r="A1000">
        <v>999</v>
      </c>
      <c r="B1000" t="s">
        <v>8</v>
      </c>
      <c r="C1000">
        <v>278030</v>
      </c>
      <c r="D1000" t="s">
        <v>18</v>
      </c>
      <c r="E1000" t="s">
        <v>15</v>
      </c>
      <c r="F1000" t="s">
        <v>11</v>
      </c>
      <c r="G1000" t="s">
        <v>12</v>
      </c>
      <c r="H1000" t="s">
        <v>12</v>
      </c>
      <c r="I1000">
        <v>62</v>
      </c>
      <c r="J1000">
        <f>(C1000-$V$7)/$V$8</f>
        <v>-0.46799154082766331</v>
      </c>
      <c r="K1000" t="str">
        <f t="shared" si="61"/>
        <v>NO</v>
      </c>
      <c r="L1000">
        <f>(I1000-$V$16)/$V$17</f>
        <v>1.4181164183280413</v>
      </c>
      <c r="M1000" t="str">
        <f t="shared" si="62"/>
        <v>NO</v>
      </c>
      <c r="N1000">
        <f>IF(ISBLANK(C1000),$V$7,C1000)</f>
        <v>278030</v>
      </c>
      <c r="O1000">
        <f>IF(ISBLANK(I1000),$V$16,I1000)</f>
        <v>62</v>
      </c>
      <c r="P1000" t="str">
        <f>IF(ISBLANK(D1000),$U$42,D1000)</f>
        <v>CONVENIOS ESPECIALES DE TRABAJADORES INDEPENDIENTES</v>
      </c>
      <c r="Q1000" s="7" t="str">
        <f t="shared" si="63"/>
        <v>56+</v>
      </c>
      <c r="R1000" s="7" t="str">
        <f t="shared" si="64"/>
        <v>1</v>
      </c>
    </row>
    <row r="1001" spans="1:18" x14ac:dyDescent="0.3">
      <c r="A1001">
        <v>1000</v>
      </c>
      <c r="B1001" t="s">
        <v>8</v>
      </c>
      <c r="C1001">
        <v>324741.92</v>
      </c>
      <c r="D1001" t="s">
        <v>9</v>
      </c>
      <c r="E1001" t="s">
        <v>15</v>
      </c>
      <c r="F1001" t="s">
        <v>11</v>
      </c>
      <c r="G1001" t="s">
        <v>11</v>
      </c>
      <c r="H1001" t="s">
        <v>12</v>
      </c>
      <c r="I1001">
        <v>47</v>
      </c>
      <c r="J1001">
        <f>(C1001-$V$7)/$V$8</f>
        <v>-0.41038801998415381</v>
      </c>
      <c r="K1001" t="str">
        <f t="shared" si="61"/>
        <v>NO</v>
      </c>
      <c r="L1001">
        <f>(I1001-$V$16)/$V$17</f>
        <v>0.35948646717097865</v>
      </c>
      <c r="M1001" t="str">
        <f t="shared" si="62"/>
        <v>NO</v>
      </c>
      <c r="N1001">
        <f>IF(ISBLANK(C1001),$V$7,C1001)</f>
        <v>324741.92</v>
      </c>
      <c r="O1001">
        <f>IF(ISBLANK(I1001),$V$16,I1001)</f>
        <v>47</v>
      </c>
      <c r="P1001" t="str">
        <f>IF(ISBLANK(D1001),$U$42,D1001)</f>
        <v>ASALARIADO</v>
      </c>
      <c r="Q1001" s="7" t="str">
        <f t="shared" si="63"/>
        <v>46-55</v>
      </c>
      <c r="R1001" s="7" t="str">
        <f t="shared" si="64"/>
        <v>2</v>
      </c>
    </row>
    <row r="1002" spans="1:18" x14ac:dyDescent="0.3">
      <c r="A1002">
        <v>1001</v>
      </c>
      <c r="B1002" t="s">
        <v>8</v>
      </c>
      <c r="C1002">
        <v>390128.11</v>
      </c>
      <c r="D1002" t="s">
        <v>9</v>
      </c>
      <c r="E1002" t="s">
        <v>15</v>
      </c>
      <c r="F1002" t="s">
        <v>11</v>
      </c>
      <c r="G1002" t="s">
        <v>12</v>
      </c>
      <c r="H1002" t="s">
        <v>12</v>
      </c>
      <c r="I1002">
        <v>30</v>
      </c>
      <c r="J1002">
        <f>(C1002-$V$7)/$V$8</f>
        <v>-0.32975603657301006</v>
      </c>
      <c r="K1002" t="str">
        <f t="shared" si="61"/>
        <v>NO</v>
      </c>
      <c r="L1002">
        <f>(I1002-$V$16)/$V$17</f>
        <v>-0.84029414414035897</v>
      </c>
      <c r="M1002" t="str">
        <f t="shared" si="62"/>
        <v>NO</v>
      </c>
      <c r="N1002">
        <f>IF(ISBLANK(C1002),$V$7,C1002)</f>
        <v>390128.11</v>
      </c>
      <c r="O1002">
        <f>IF(ISBLANK(I1002),$V$16,I1002)</f>
        <v>30</v>
      </c>
      <c r="P1002" t="str">
        <f>IF(ISBLANK(D1002),$U$42,D1002)</f>
        <v>ASALARIADO</v>
      </c>
      <c r="Q1002" s="7" t="str">
        <f t="shared" si="63"/>
        <v>26-35</v>
      </c>
      <c r="R1002" s="7" t="str">
        <f t="shared" si="64"/>
        <v>2</v>
      </c>
    </row>
    <row r="1003" spans="1:18" x14ac:dyDescent="0.3">
      <c r="A1003">
        <v>1002</v>
      </c>
      <c r="B1003" t="s">
        <v>8</v>
      </c>
      <c r="C1003">
        <v>713928</v>
      </c>
      <c r="D1003" t="s">
        <v>9</v>
      </c>
      <c r="E1003" t="s">
        <v>15</v>
      </c>
      <c r="F1003" t="s">
        <v>11</v>
      </c>
      <c r="G1003" t="s">
        <v>11</v>
      </c>
      <c r="H1003" t="s">
        <v>12</v>
      </c>
      <c r="I1003">
        <v>24</v>
      </c>
      <c r="J1003">
        <f>(C1003-$V$7)/$V$8</f>
        <v>6.954276580422239E-2</v>
      </c>
      <c r="K1003" t="str">
        <f t="shared" si="61"/>
        <v>NO</v>
      </c>
      <c r="L1003">
        <f>(I1003-$V$16)/$V$17</f>
        <v>-1.263746124603184</v>
      </c>
      <c r="M1003" t="str">
        <f t="shared" si="62"/>
        <v>NO</v>
      </c>
      <c r="N1003">
        <f>IF(ISBLANK(C1003),$V$7,C1003)</f>
        <v>713928</v>
      </c>
      <c r="O1003">
        <f>IF(ISBLANK(I1003),$V$16,I1003)</f>
        <v>24</v>
      </c>
      <c r="P1003" t="str">
        <f>IF(ISBLANK(D1003),$U$42,D1003)</f>
        <v>ASALARIADO</v>
      </c>
      <c r="Q1003" s="7" t="str">
        <f t="shared" si="63"/>
        <v>18-25</v>
      </c>
      <c r="R1003" s="7" t="str">
        <f t="shared" si="64"/>
        <v>4</v>
      </c>
    </row>
    <row r="1004" spans="1:18" x14ac:dyDescent="0.3">
      <c r="A1004">
        <v>1003</v>
      </c>
      <c r="B1004" t="s">
        <v>8</v>
      </c>
      <c r="C1004">
        <v>1077120</v>
      </c>
      <c r="D1004" t="s">
        <v>9</v>
      </c>
      <c r="E1004" t="s">
        <v>15</v>
      </c>
      <c r="F1004" t="s">
        <v>11</v>
      </c>
      <c r="G1004" t="s">
        <v>12</v>
      </c>
      <c r="H1004" t="s">
        <v>12</v>
      </c>
      <c r="I1004">
        <v>44</v>
      </c>
      <c r="J1004">
        <f>(C1004-$V$7)/$V$8</f>
        <v>0.5174185530164781</v>
      </c>
      <c r="K1004" t="str">
        <f t="shared" si="61"/>
        <v>NO</v>
      </c>
      <c r="L1004">
        <f>(I1004-$V$16)/$V$17</f>
        <v>0.14776047693956615</v>
      </c>
      <c r="M1004" t="str">
        <f t="shared" si="62"/>
        <v>NO</v>
      </c>
      <c r="N1004">
        <f>IF(ISBLANK(C1004),$V$7,C1004)</f>
        <v>1077120</v>
      </c>
      <c r="O1004">
        <f>IF(ISBLANK(I1004),$V$16,I1004)</f>
        <v>44</v>
      </c>
      <c r="P1004" t="str">
        <f>IF(ISBLANK(D1004),$U$42,D1004)</f>
        <v>ASALARIADO</v>
      </c>
      <c r="Q1004" s="7" t="str">
        <f t="shared" si="63"/>
        <v>36-45</v>
      </c>
      <c r="R1004" s="7" t="str">
        <f t="shared" si="64"/>
        <v>4</v>
      </c>
    </row>
    <row r="1005" spans="1:18" x14ac:dyDescent="0.3">
      <c r="A1005">
        <v>1004</v>
      </c>
      <c r="B1005" t="s">
        <v>14</v>
      </c>
      <c r="C1005">
        <v>433738.95</v>
      </c>
      <c r="D1005" t="s">
        <v>9</v>
      </c>
      <c r="E1005" t="s">
        <v>15</v>
      </c>
      <c r="F1005" t="s">
        <v>11</v>
      </c>
      <c r="G1005" t="s">
        <v>12</v>
      </c>
      <c r="H1005" t="s">
        <v>12</v>
      </c>
      <c r="I1005">
        <v>45</v>
      </c>
      <c r="J1005">
        <f>(C1005-$V$7)/$V$8</f>
        <v>-0.27597666011100719</v>
      </c>
      <c r="K1005" t="str">
        <f t="shared" si="61"/>
        <v>NO</v>
      </c>
      <c r="L1005">
        <f>(I1005-$V$16)/$V$17</f>
        <v>0.21833580701670366</v>
      </c>
      <c r="M1005" t="str">
        <f t="shared" si="62"/>
        <v>NO</v>
      </c>
      <c r="N1005">
        <f>IF(ISBLANK(C1005),$V$7,C1005)</f>
        <v>433738.95</v>
      </c>
      <c r="O1005">
        <f>IF(ISBLANK(I1005),$V$16,I1005)</f>
        <v>45</v>
      </c>
      <c r="P1005" t="str">
        <f>IF(ISBLANK(D1005),$U$42,D1005)</f>
        <v>ASALARIADO</v>
      </c>
      <c r="Q1005" s="7" t="str">
        <f t="shared" si="63"/>
        <v>36-45</v>
      </c>
      <c r="R1005" s="7" t="str">
        <f t="shared" si="64"/>
        <v>3</v>
      </c>
    </row>
    <row r="1006" spans="1:18" x14ac:dyDescent="0.3">
      <c r="A1006">
        <v>1005</v>
      </c>
      <c r="B1006" t="s">
        <v>14</v>
      </c>
      <c r="C1006">
        <v>176387.09</v>
      </c>
      <c r="D1006" t="s">
        <v>13</v>
      </c>
      <c r="E1006" t="s">
        <v>10</v>
      </c>
      <c r="F1006" t="s">
        <v>11</v>
      </c>
      <c r="G1006" t="s">
        <v>12</v>
      </c>
      <c r="H1006" t="s">
        <v>12</v>
      </c>
      <c r="I1006">
        <v>88</v>
      </c>
      <c r="J1006">
        <f>(C1006-$V$7)/$V$8</f>
        <v>-0.59333405478940937</v>
      </c>
      <c r="K1006" t="str">
        <f t="shared" si="61"/>
        <v>NO</v>
      </c>
      <c r="L1006">
        <f>(I1006-$V$16)/$V$17</f>
        <v>3.2530750003336162</v>
      </c>
      <c r="M1006" t="str">
        <f t="shared" si="62"/>
        <v>ATIPICO</v>
      </c>
      <c r="N1006">
        <f>IF(ISBLANK(C1006),$V$7,C1006)</f>
        <v>176387.09</v>
      </c>
      <c r="O1006">
        <f>IF(ISBLANK(I1006),$V$16,I1006)</f>
        <v>88</v>
      </c>
      <c r="P1006" t="str">
        <f>IF(ISBLANK(D1006),$U$42,D1006)</f>
        <v>PENSIONADOS EN SU PROPIO SISTEMA</v>
      </c>
      <c r="Q1006" s="7" t="str">
        <f t="shared" si="63"/>
        <v>56+</v>
      </c>
      <c r="R1006" s="7" t="str">
        <f t="shared" si="64"/>
        <v>1</v>
      </c>
    </row>
    <row r="1007" spans="1:18" x14ac:dyDescent="0.3">
      <c r="A1007">
        <v>1006</v>
      </c>
      <c r="B1007" t="s">
        <v>8</v>
      </c>
      <c r="C1007">
        <v>278030</v>
      </c>
      <c r="D1007" t="s">
        <v>18</v>
      </c>
      <c r="E1007" t="s">
        <v>15</v>
      </c>
      <c r="F1007" t="s">
        <v>11</v>
      </c>
      <c r="G1007" t="s">
        <v>12</v>
      </c>
      <c r="H1007" t="s">
        <v>12</v>
      </c>
      <c r="I1007">
        <v>50</v>
      </c>
      <c r="J1007">
        <f>(C1007-$V$7)/$V$8</f>
        <v>-0.46799154082766331</v>
      </c>
      <c r="K1007" t="str">
        <f t="shared" si="61"/>
        <v>NO</v>
      </c>
      <c r="L1007">
        <f>(I1007-$V$16)/$V$17</f>
        <v>0.57121245740239113</v>
      </c>
      <c r="M1007" t="str">
        <f t="shared" si="62"/>
        <v>NO</v>
      </c>
      <c r="N1007">
        <f>IF(ISBLANK(C1007),$V$7,C1007)</f>
        <v>278030</v>
      </c>
      <c r="O1007">
        <f>IF(ISBLANK(I1007),$V$16,I1007)</f>
        <v>50</v>
      </c>
      <c r="P1007" t="str">
        <f>IF(ISBLANK(D1007),$U$42,D1007)</f>
        <v>CONVENIOS ESPECIALES DE TRABAJADORES INDEPENDIENTES</v>
      </c>
      <c r="Q1007" s="7" t="str">
        <f t="shared" si="63"/>
        <v>46-55</v>
      </c>
      <c r="R1007" s="7" t="str">
        <f t="shared" si="64"/>
        <v>1</v>
      </c>
    </row>
    <row r="1008" spans="1:18" x14ac:dyDescent="0.3">
      <c r="A1008">
        <v>1007</v>
      </c>
      <c r="B1008" t="s">
        <v>14</v>
      </c>
      <c r="C1008">
        <v>1407034.2</v>
      </c>
      <c r="D1008" t="s">
        <v>9</v>
      </c>
      <c r="E1008" t="s">
        <v>15</v>
      </c>
      <c r="F1008" t="s">
        <v>11</v>
      </c>
      <c r="G1008" t="s">
        <v>12</v>
      </c>
      <c r="H1008" t="s">
        <v>12</v>
      </c>
      <c r="I1008">
        <v>31</v>
      </c>
      <c r="J1008">
        <f>(C1008-$V$7)/$V$8</f>
        <v>0.92425731058135152</v>
      </c>
      <c r="K1008" t="str">
        <f t="shared" si="61"/>
        <v>NO</v>
      </c>
      <c r="L1008">
        <f>(I1008-$V$16)/$V$17</f>
        <v>-0.7697188140632214</v>
      </c>
      <c r="M1008" t="str">
        <f t="shared" si="62"/>
        <v>NO</v>
      </c>
      <c r="N1008">
        <f>IF(ISBLANK(C1008),$V$7,C1008)</f>
        <v>1407034.2</v>
      </c>
      <c r="O1008">
        <f>IF(ISBLANK(I1008),$V$16,I1008)</f>
        <v>31</v>
      </c>
      <c r="P1008" t="str">
        <f>IF(ISBLANK(D1008),$U$42,D1008)</f>
        <v>ASALARIADO</v>
      </c>
      <c r="Q1008" s="7" t="str">
        <f t="shared" si="63"/>
        <v>26-35</v>
      </c>
      <c r="R1008" s="7" t="str">
        <f t="shared" si="64"/>
        <v>4</v>
      </c>
    </row>
    <row r="1009" spans="1:18" x14ac:dyDescent="0.3">
      <c r="A1009">
        <v>1008</v>
      </c>
      <c r="B1009" t="s">
        <v>8</v>
      </c>
      <c r="C1009">
        <v>1656666.67</v>
      </c>
      <c r="D1009" t="s">
        <v>9</v>
      </c>
      <c r="E1009" t="s">
        <v>15</v>
      </c>
      <c r="F1009" t="s">
        <v>11</v>
      </c>
      <c r="G1009" t="s">
        <v>12</v>
      </c>
      <c r="H1009" t="s">
        <v>12</v>
      </c>
      <c r="I1009">
        <v>37</v>
      </c>
      <c r="J1009">
        <f>(C1009-$V$7)/$V$8</f>
        <v>1.2320954210435584</v>
      </c>
      <c r="K1009" t="str">
        <f t="shared" si="61"/>
        <v>NO</v>
      </c>
      <c r="L1009">
        <f>(I1009-$V$16)/$V$17</f>
        <v>-0.3462668336003964</v>
      </c>
      <c r="M1009" t="str">
        <f t="shared" si="62"/>
        <v>NO</v>
      </c>
      <c r="N1009">
        <f>IF(ISBLANK(C1009),$V$7,C1009)</f>
        <v>1656666.67</v>
      </c>
      <c r="O1009">
        <f>IF(ISBLANK(I1009),$V$16,I1009)</f>
        <v>37</v>
      </c>
      <c r="P1009" t="str">
        <f>IF(ISBLANK(D1009),$U$42,D1009)</f>
        <v>ASALARIADO</v>
      </c>
      <c r="Q1009" s="7" t="str">
        <f t="shared" si="63"/>
        <v>36-45</v>
      </c>
      <c r="R1009" s="7" t="str">
        <f t="shared" si="64"/>
        <v>4</v>
      </c>
    </row>
    <row r="1010" spans="1:18" x14ac:dyDescent="0.3">
      <c r="A1010">
        <v>1009</v>
      </c>
      <c r="B1010" t="s">
        <v>14</v>
      </c>
      <c r="C1010">
        <v>199161</v>
      </c>
      <c r="D1010" t="s">
        <v>9</v>
      </c>
      <c r="E1010" t="s">
        <v>15</v>
      </c>
      <c r="F1010" t="s">
        <v>11</v>
      </c>
      <c r="G1010" t="s">
        <v>11</v>
      </c>
      <c r="H1010" t="s">
        <v>11</v>
      </c>
      <c r="I1010">
        <v>54</v>
      </c>
      <c r="J1010">
        <f>(C1010-$V$7)/$V$8</f>
        <v>-0.56525005825547947</v>
      </c>
      <c r="K1010" t="str">
        <f t="shared" si="61"/>
        <v>NO</v>
      </c>
      <c r="L1010">
        <f>(I1010-$V$16)/$V$17</f>
        <v>0.85351377771094117</v>
      </c>
      <c r="M1010" t="str">
        <f t="shared" si="62"/>
        <v>NO</v>
      </c>
      <c r="N1010">
        <f>IF(ISBLANK(C1010),$V$7,C1010)</f>
        <v>199161</v>
      </c>
      <c r="O1010">
        <f>IF(ISBLANK(I1010),$V$16,I1010)</f>
        <v>54</v>
      </c>
      <c r="P1010" t="str">
        <f>IF(ISBLANK(D1010),$U$42,D1010)</f>
        <v>ASALARIADO</v>
      </c>
      <c r="Q1010" s="7" t="str">
        <f t="shared" si="63"/>
        <v>46-55</v>
      </c>
      <c r="R1010" s="7" t="str">
        <f t="shared" si="64"/>
        <v>1</v>
      </c>
    </row>
    <row r="1011" spans="1:18" x14ac:dyDescent="0.3">
      <c r="A1011">
        <v>1010</v>
      </c>
      <c r="B1011" t="s">
        <v>8</v>
      </c>
      <c r="C1011">
        <v>600473</v>
      </c>
      <c r="D1011" t="s">
        <v>9</v>
      </c>
      <c r="E1011" t="s">
        <v>10</v>
      </c>
      <c r="F1011" t="s">
        <v>11</v>
      </c>
      <c r="G1011" t="s">
        <v>12</v>
      </c>
      <c r="H1011" t="s">
        <v>12</v>
      </c>
      <c r="I1011">
        <v>32</v>
      </c>
      <c r="J1011">
        <f>(C1011-$V$7)/$V$8</f>
        <v>-7.0366008172534994E-2</v>
      </c>
      <c r="K1011" t="str">
        <f t="shared" si="61"/>
        <v>NO</v>
      </c>
      <c r="L1011">
        <f>(I1011-$V$16)/$V$17</f>
        <v>-0.69914348398608395</v>
      </c>
      <c r="M1011" t="str">
        <f t="shared" si="62"/>
        <v>NO</v>
      </c>
      <c r="N1011">
        <f>IF(ISBLANK(C1011),$V$7,C1011)</f>
        <v>600473</v>
      </c>
      <c r="O1011">
        <f>IF(ISBLANK(I1011),$V$16,I1011)</f>
        <v>32</v>
      </c>
      <c r="P1011" t="str">
        <f>IF(ISBLANK(D1011),$U$42,D1011)</f>
        <v>ASALARIADO</v>
      </c>
      <c r="Q1011" s="7" t="str">
        <f t="shared" si="63"/>
        <v>26-35</v>
      </c>
      <c r="R1011" s="7" t="str">
        <f t="shared" si="64"/>
        <v>3</v>
      </c>
    </row>
    <row r="1012" spans="1:18" x14ac:dyDescent="0.3">
      <c r="A1012">
        <v>1011</v>
      </c>
      <c r="B1012" t="s">
        <v>8</v>
      </c>
      <c r="C1012">
        <v>544648</v>
      </c>
      <c r="D1012" t="s">
        <v>17</v>
      </c>
      <c r="E1012" t="s">
        <v>15</v>
      </c>
      <c r="F1012" t="s">
        <v>11</v>
      </c>
      <c r="G1012" t="s">
        <v>12</v>
      </c>
      <c r="H1012" t="s">
        <v>12</v>
      </c>
      <c r="I1012">
        <v>39</v>
      </c>
      <c r="J1012">
        <f>(C1012-$V$7)/$V$8</f>
        <v>-0.13920746343896204</v>
      </c>
      <c r="K1012" t="str">
        <f t="shared" si="61"/>
        <v>NO</v>
      </c>
      <c r="L1012">
        <f>(I1012-$V$16)/$V$17</f>
        <v>-0.20511617344612137</v>
      </c>
      <c r="M1012" t="str">
        <f t="shared" si="62"/>
        <v>NO</v>
      </c>
      <c r="N1012">
        <f>IF(ISBLANK(C1012),$V$7,C1012)</f>
        <v>544648</v>
      </c>
      <c r="O1012">
        <f>IF(ISBLANK(I1012),$V$16,I1012)</f>
        <v>39</v>
      </c>
      <c r="P1012" t="str">
        <f>IF(ISBLANK(D1012),$U$42,D1012)</f>
        <v>TRABAJADOR INDEPENDIENTE</v>
      </c>
      <c r="Q1012" s="7" t="str">
        <f t="shared" si="63"/>
        <v>36-45</v>
      </c>
      <c r="R1012" s="7" t="str">
        <f t="shared" si="64"/>
        <v>3</v>
      </c>
    </row>
    <row r="1013" spans="1:18" x14ac:dyDescent="0.3">
      <c r="A1013">
        <v>1012</v>
      </c>
      <c r="B1013" t="s">
        <v>14</v>
      </c>
      <c r="C1013">
        <v>757952.07</v>
      </c>
      <c r="D1013" t="s">
        <v>9</v>
      </c>
      <c r="E1013" t="s">
        <v>10</v>
      </c>
      <c r="F1013" t="s">
        <v>11</v>
      </c>
      <c r="G1013" t="s">
        <v>12</v>
      </c>
      <c r="H1013" t="s">
        <v>12</v>
      </c>
      <c r="I1013">
        <v>34</v>
      </c>
      <c r="J1013">
        <f>(C1013-$V$7)/$V$8</f>
        <v>0.12383172318086456</v>
      </c>
      <c r="K1013" t="str">
        <f t="shared" si="61"/>
        <v>NO</v>
      </c>
      <c r="L1013">
        <f>(I1013-$V$16)/$V$17</f>
        <v>-0.55799282383180893</v>
      </c>
      <c r="M1013" t="str">
        <f t="shared" si="62"/>
        <v>NO</v>
      </c>
      <c r="N1013">
        <f>IF(ISBLANK(C1013),$V$7,C1013)</f>
        <v>757952.07</v>
      </c>
      <c r="O1013">
        <f>IF(ISBLANK(I1013),$V$16,I1013)</f>
        <v>34</v>
      </c>
      <c r="P1013" t="str">
        <f>IF(ISBLANK(D1013),$U$42,D1013)</f>
        <v>ASALARIADO</v>
      </c>
      <c r="Q1013" s="7" t="str">
        <f t="shared" si="63"/>
        <v>26-35</v>
      </c>
      <c r="R1013" s="7" t="str">
        <f t="shared" si="64"/>
        <v>4</v>
      </c>
    </row>
    <row r="1014" spans="1:18" x14ac:dyDescent="0.3">
      <c r="A1014">
        <v>1013</v>
      </c>
      <c r="B1014" t="s">
        <v>8</v>
      </c>
      <c r="C1014">
        <v>297045</v>
      </c>
      <c r="D1014" t="s">
        <v>16</v>
      </c>
      <c r="E1014" t="s">
        <v>15</v>
      </c>
      <c r="F1014" t="s">
        <v>11</v>
      </c>
      <c r="G1014" t="s">
        <v>12</v>
      </c>
      <c r="H1014" t="s">
        <v>12</v>
      </c>
      <c r="I1014">
        <v>60</v>
      </c>
      <c r="J1014">
        <f>(C1014-$V$7)/$V$8</f>
        <v>-0.44454290183274864</v>
      </c>
      <c r="K1014" t="str">
        <f t="shared" si="61"/>
        <v>NO</v>
      </c>
      <c r="L1014">
        <f>(I1014-$V$16)/$V$17</f>
        <v>1.2769657581737661</v>
      </c>
      <c r="M1014" t="str">
        <f t="shared" si="62"/>
        <v>NO</v>
      </c>
      <c r="N1014">
        <f>IF(ISBLANK(C1014),$V$7,C1014)</f>
        <v>297045</v>
      </c>
      <c r="O1014">
        <f>IF(ISBLANK(I1014),$V$16,I1014)</f>
        <v>60</v>
      </c>
      <c r="P1014" t="str">
        <f>IF(ISBLANK(D1014),$U$42,D1014)</f>
        <v>ASEGURADO VOLUNTARIO</v>
      </c>
      <c r="Q1014" s="7" t="str">
        <f t="shared" si="63"/>
        <v>56+</v>
      </c>
      <c r="R1014" s="7" t="str">
        <f t="shared" si="64"/>
        <v>1</v>
      </c>
    </row>
    <row r="1015" spans="1:18" x14ac:dyDescent="0.3">
      <c r="A1015">
        <v>1014</v>
      </c>
      <c r="B1015" t="s">
        <v>14</v>
      </c>
      <c r="C1015">
        <v>514678</v>
      </c>
      <c r="D1015" t="s">
        <v>13</v>
      </c>
      <c r="E1015" t="s">
        <v>10</v>
      </c>
      <c r="F1015" t="s">
        <v>11</v>
      </c>
      <c r="G1015" t="s">
        <v>12</v>
      </c>
      <c r="H1015" t="s">
        <v>12</v>
      </c>
      <c r="I1015">
        <v>73</v>
      </c>
      <c r="J1015">
        <f>(C1015-$V$7)/$V$8</f>
        <v>-0.17616542876515673</v>
      </c>
      <c r="K1015" t="str">
        <f t="shared" si="61"/>
        <v>NO</v>
      </c>
      <c r="L1015">
        <f>(I1015-$V$16)/$V$17</f>
        <v>2.1944450491765539</v>
      </c>
      <c r="M1015" t="str">
        <f t="shared" si="62"/>
        <v>ATIPICO</v>
      </c>
      <c r="N1015">
        <f>IF(ISBLANK(C1015),$V$7,C1015)</f>
        <v>514678</v>
      </c>
      <c r="O1015">
        <f>IF(ISBLANK(I1015),$V$16,I1015)</f>
        <v>73</v>
      </c>
      <c r="P1015" t="str">
        <f>IF(ISBLANK(D1015),$U$42,D1015)</f>
        <v>PENSIONADOS EN SU PROPIO SISTEMA</v>
      </c>
      <c r="Q1015" s="7" t="str">
        <f t="shared" si="63"/>
        <v>56+</v>
      </c>
      <c r="R1015" s="7" t="str">
        <f t="shared" si="64"/>
        <v>3</v>
      </c>
    </row>
    <row r="1016" spans="1:18" x14ac:dyDescent="0.3">
      <c r="A1016">
        <v>1015</v>
      </c>
      <c r="B1016" t="s">
        <v>8</v>
      </c>
      <c r="C1016">
        <v>207840</v>
      </c>
      <c r="D1016" t="s">
        <v>9</v>
      </c>
      <c r="E1016" t="s">
        <v>15</v>
      </c>
      <c r="F1016" t="s">
        <v>11</v>
      </c>
      <c r="G1016" t="s">
        <v>11</v>
      </c>
      <c r="H1016" t="s">
        <v>12</v>
      </c>
      <c r="I1016">
        <v>41</v>
      </c>
      <c r="J1016">
        <f>(C1016-$V$7)/$V$8</f>
        <v>-0.55454741624460047</v>
      </c>
      <c r="K1016" t="str">
        <f t="shared" si="61"/>
        <v>NO</v>
      </c>
      <c r="L1016">
        <f>(I1016-$V$16)/$V$17</f>
        <v>-6.3965513291846368E-2</v>
      </c>
      <c r="M1016" t="str">
        <f t="shared" si="62"/>
        <v>NO</v>
      </c>
      <c r="N1016">
        <f>IF(ISBLANK(C1016),$V$7,C1016)</f>
        <v>207840</v>
      </c>
      <c r="O1016">
        <f>IF(ISBLANK(I1016),$V$16,I1016)</f>
        <v>41</v>
      </c>
      <c r="P1016" t="str">
        <f>IF(ISBLANK(D1016),$U$42,D1016)</f>
        <v>ASALARIADO</v>
      </c>
      <c r="Q1016" s="7" t="str">
        <f t="shared" si="63"/>
        <v>36-45</v>
      </c>
      <c r="R1016" s="7" t="str">
        <f t="shared" si="64"/>
        <v>1</v>
      </c>
    </row>
    <row r="1017" spans="1:18" x14ac:dyDescent="0.3">
      <c r="A1017">
        <v>1016</v>
      </c>
      <c r="B1017" t="s">
        <v>14</v>
      </c>
      <c r="C1017">
        <v>592970</v>
      </c>
      <c r="D1017" t="s">
        <v>9</v>
      </c>
      <c r="E1017" t="s">
        <v>10</v>
      </c>
      <c r="F1017" t="s">
        <v>11</v>
      </c>
      <c r="G1017" t="s">
        <v>12</v>
      </c>
      <c r="H1017" t="s">
        <v>11</v>
      </c>
      <c r="I1017">
        <v>37</v>
      </c>
      <c r="J1017">
        <f>(C1017-$V$7)/$V$8</f>
        <v>-7.9618447740183937E-2</v>
      </c>
      <c r="K1017" t="str">
        <f t="shared" si="61"/>
        <v>NO</v>
      </c>
      <c r="L1017">
        <f>(I1017-$V$16)/$V$17</f>
        <v>-0.3462668336003964</v>
      </c>
      <c r="M1017" t="str">
        <f t="shared" si="62"/>
        <v>NO</v>
      </c>
      <c r="N1017">
        <f>IF(ISBLANK(C1017),$V$7,C1017)</f>
        <v>592970</v>
      </c>
      <c r="O1017">
        <f>IF(ISBLANK(I1017),$V$16,I1017)</f>
        <v>37</v>
      </c>
      <c r="P1017" t="str">
        <f>IF(ISBLANK(D1017),$U$42,D1017)</f>
        <v>ASALARIADO</v>
      </c>
      <c r="Q1017" s="7" t="str">
        <f t="shared" si="63"/>
        <v>36-45</v>
      </c>
      <c r="R1017" s="7" t="str">
        <f t="shared" si="64"/>
        <v>3</v>
      </c>
    </row>
    <row r="1018" spans="1:18" x14ac:dyDescent="0.3">
      <c r="A1018">
        <v>1017</v>
      </c>
      <c r="B1018" t="s">
        <v>8</v>
      </c>
      <c r="C1018">
        <v>418054</v>
      </c>
      <c r="D1018" t="s">
        <v>17</v>
      </c>
      <c r="E1018" t="s">
        <v>15</v>
      </c>
      <c r="F1018" t="s">
        <v>11</v>
      </c>
      <c r="G1018" t="s">
        <v>12</v>
      </c>
      <c r="H1018" t="s">
        <v>11</v>
      </c>
      <c r="I1018">
        <v>48</v>
      </c>
      <c r="J1018">
        <f>(C1018-$V$7)/$V$8</f>
        <v>-0.29531879685585533</v>
      </c>
      <c r="K1018" t="str">
        <f t="shared" si="61"/>
        <v>NO</v>
      </c>
      <c r="L1018">
        <f>(I1018-$V$16)/$V$17</f>
        <v>0.43006179724811616</v>
      </c>
      <c r="M1018" t="str">
        <f t="shared" si="62"/>
        <v>NO</v>
      </c>
      <c r="N1018">
        <f>IF(ISBLANK(C1018),$V$7,C1018)</f>
        <v>418054</v>
      </c>
      <c r="O1018">
        <f>IF(ISBLANK(I1018),$V$16,I1018)</f>
        <v>48</v>
      </c>
      <c r="P1018" t="str">
        <f>IF(ISBLANK(D1018),$U$42,D1018)</f>
        <v>TRABAJADOR INDEPENDIENTE</v>
      </c>
      <c r="Q1018" s="7" t="str">
        <f t="shared" si="63"/>
        <v>46-55</v>
      </c>
      <c r="R1018" s="7" t="str">
        <f t="shared" si="64"/>
        <v>3</v>
      </c>
    </row>
    <row r="1019" spans="1:18" x14ac:dyDescent="0.3">
      <c r="A1019">
        <v>1018</v>
      </c>
      <c r="B1019" t="s">
        <v>8</v>
      </c>
      <c r="C1019">
        <v>140375</v>
      </c>
      <c r="D1019" t="s">
        <v>9</v>
      </c>
      <c r="E1019" t="s">
        <v>15</v>
      </c>
      <c r="F1019" t="s">
        <v>11</v>
      </c>
      <c r="G1019" t="s">
        <v>12</v>
      </c>
      <c r="H1019" t="s">
        <v>12</v>
      </c>
      <c r="I1019">
        <v>54</v>
      </c>
      <c r="J1019">
        <f>(C1019-$V$7)/$V$8</f>
        <v>-0.63774291610218214</v>
      </c>
      <c r="K1019" t="str">
        <f t="shared" si="61"/>
        <v>NO</v>
      </c>
      <c r="L1019">
        <f>(I1019-$V$16)/$V$17</f>
        <v>0.85351377771094117</v>
      </c>
      <c r="M1019" t="str">
        <f t="shared" si="62"/>
        <v>NO</v>
      </c>
      <c r="N1019">
        <f>IF(ISBLANK(C1019),$V$7,C1019)</f>
        <v>140375</v>
      </c>
      <c r="O1019">
        <f>IF(ISBLANK(I1019),$V$16,I1019)</f>
        <v>54</v>
      </c>
      <c r="P1019" t="str">
        <f>IF(ISBLANK(D1019),$U$42,D1019)</f>
        <v>ASALARIADO</v>
      </c>
      <c r="Q1019" s="7" t="str">
        <f t="shared" si="63"/>
        <v>46-55</v>
      </c>
      <c r="R1019" s="7" t="str">
        <f t="shared" si="64"/>
        <v>1</v>
      </c>
    </row>
    <row r="1020" spans="1:18" x14ac:dyDescent="0.3">
      <c r="A1020">
        <v>1019</v>
      </c>
      <c r="B1020" t="s">
        <v>14</v>
      </c>
      <c r="C1020">
        <v>2152089.7000000002</v>
      </c>
      <c r="D1020" t="s">
        <v>9</v>
      </c>
      <c r="E1020" t="s">
        <v>10</v>
      </c>
      <c r="F1020" t="s">
        <v>11</v>
      </c>
      <c r="G1020" t="s">
        <v>12</v>
      </c>
      <c r="H1020" t="s">
        <v>12</v>
      </c>
      <c r="I1020">
        <v>42</v>
      </c>
      <c r="J1020">
        <f>(C1020-$V$7)/$V$8</f>
        <v>1.8430339317054976</v>
      </c>
      <c r="K1020" t="str">
        <f t="shared" si="61"/>
        <v>NO</v>
      </c>
      <c r="L1020">
        <f>(I1020-$V$16)/$V$17</f>
        <v>6.6098167852911317E-3</v>
      </c>
      <c r="M1020" t="str">
        <f t="shared" si="62"/>
        <v>NO</v>
      </c>
      <c r="N1020">
        <f>IF(ISBLANK(C1020),$V$7,C1020)</f>
        <v>2152089.7000000002</v>
      </c>
      <c r="O1020">
        <f>IF(ISBLANK(I1020),$V$16,I1020)</f>
        <v>42</v>
      </c>
      <c r="P1020" t="str">
        <f>IF(ISBLANK(D1020),$U$42,D1020)</f>
        <v>ASALARIADO</v>
      </c>
      <c r="Q1020" s="7" t="str">
        <f t="shared" si="63"/>
        <v>36-45</v>
      </c>
      <c r="R1020" s="7" t="str">
        <f t="shared" si="64"/>
        <v>4</v>
      </c>
    </row>
    <row r="1021" spans="1:18" x14ac:dyDescent="0.3">
      <c r="A1021">
        <v>1020</v>
      </c>
      <c r="B1021" t="s">
        <v>14</v>
      </c>
      <c r="C1021">
        <v>1444541</v>
      </c>
      <c r="D1021" t="s">
        <v>13</v>
      </c>
      <c r="E1021" t="s">
        <v>10</v>
      </c>
      <c r="F1021" t="s">
        <v>11</v>
      </c>
      <c r="G1021" t="s">
        <v>12</v>
      </c>
      <c r="H1021" t="s">
        <v>12</v>
      </c>
      <c r="I1021">
        <v>69</v>
      </c>
      <c r="J1021">
        <f>(C1021-$V$7)/$V$8</f>
        <v>0.97050939646378465</v>
      </c>
      <c r="K1021" t="str">
        <f t="shared" si="61"/>
        <v>NO</v>
      </c>
      <c r="L1021">
        <f>(I1021-$V$16)/$V$17</f>
        <v>1.9121437288680037</v>
      </c>
      <c r="M1021" t="str">
        <f t="shared" si="62"/>
        <v>NO</v>
      </c>
      <c r="N1021">
        <f>IF(ISBLANK(C1021),$V$7,C1021)</f>
        <v>1444541</v>
      </c>
      <c r="O1021">
        <f>IF(ISBLANK(I1021),$V$16,I1021)</f>
        <v>69</v>
      </c>
      <c r="P1021" t="str">
        <f>IF(ISBLANK(D1021),$U$42,D1021)</f>
        <v>PENSIONADOS EN SU PROPIO SISTEMA</v>
      </c>
      <c r="Q1021" s="7" t="str">
        <f t="shared" si="63"/>
        <v>56+</v>
      </c>
      <c r="R1021" s="7" t="str">
        <f t="shared" si="64"/>
        <v>4</v>
      </c>
    </row>
    <row r="1022" spans="1:18" x14ac:dyDescent="0.3">
      <c r="A1022">
        <v>1021</v>
      </c>
      <c r="B1022" t="s">
        <v>8</v>
      </c>
      <c r="C1022">
        <v>326749</v>
      </c>
      <c r="D1022" t="s">
        <v>17</v>
      </c>
      <c r="E1022" t="s">
        <v>15</v>
      </c>
      <c r="F1022" t="s">
        <v>11</v>
      </c>
      <c r="G1022" t="s">
        <v>12</v>
      </c>
      <c r="H1022" t="s">
        <v>11</v>
      </c>
      <c r="I1022">
        <v>58</v>
      </c>
      <c r="J1022">
        <f>(C1022-$V$7)/$V$8</f>
        <v>-0.40791295848776077</v>
      </c>
      <c r="K1022" t="str">
        <f t="shared" si="61"/>
        <v>NO</v>
      </c>
      <c r="L1022">
        <f>(I1022-$V$16)/$V$17</f>
        <v>1.1358150980194912</v>
      </c>
      <c r="M1022" t="str">
        <f t="shared" si="62"/>
        <v>NO</v>
      </c>
      <c r="N1022">
        <f>IF(ISBLANK(C1022),$V$7,C1022)</f>
        <v>326749</v>
      </c>
      <c r="O1022">
        <f>IF(ISBLANK(I1022),$V$16,I1022)</f>
        <v>58</v>
      </c>
      <c r="P1022" t="str">
        <f>IF(ISBLANK(D1022),$U$42,D1022)</f>
        <v>TRABAJADOR INDEPENDIENTE</v>
      </c>
      <c r="Q1022" s="7" t="str">
        <f t="shared" si="63"/>
        <v>56+</v>
      </c>
      <c r="R1022" s="7" t="str">
        <f t="shared" si="64"/>
        <v>2</v>
      </c>
    </row>
    <row r="1023" spans="1:18" x14ac:dyDescent="0.3">
      <c r="A1023">
        <v>1022</v>
      </c>
      <c r="B1023" t="s">
        <v>8</v>
      </c>
      <c r="C1023">
        <v>4644820.8</v>
      </c>
      <c r="D1023" t="s">
        <v>9</v>
      </c>
      <c r="E1023" t="s">
        <v>10</v>
      </c>
      <c r="F1023" t="s">
        <v>11</v>
      </c>
      <c r="G1023" t="s">
        <v>12</v>
      </c>
      <c r="H1023" t="s">
        <v>12</v>
      </c>
      <c r="I1023">
        <v>37</v>
      </c>
      <c r="J1023">
        <f>(C1023-$V$7)/$V$8</f>
        <v>4.9169835333513818</v>
      </c>
      <c r="K1023" t="str">
        <f t="shared" si="61"/>
        <v>ATIPICO</v>
      </c>
      <c r="L1023">
        <f>(I1023-$V$16)/$V$17</f>
        <v>-0.3462668336003964</v>
      </c>
      <c r="M1023" t="str">
        <f t="shared" si="62"/>
        <v>NO</v>
      </c>
      <c r="N1023">
        <f>IF(ISBLANK(C1023),$V$7,C1023)</f>
        <v>4644820.8</v>
      </c>
      <c r="O1023">
        <f>IF(ISBLANK(I1023),$V$16,I1023)</f>
        <v>37</v>
      </c>
      <c r="P1023" t="str">
        <f>IF(ISBLANK(D1023),$U$42,D1023)</f>
        <v>ASALARIADO</v>
      </c>
      <c r="Q1023" s="7" t="str">
        <f t="shared" si="63"/>
        <v>36-45</v>
      </c>
      <c r="R1023" s="7" t="str">
        <f t="shared" si="64"/>
        <v>4</v>
      </c>
    </row>
    <row r="1024" spans="1:18" x14ac:dyDescent="0.3">
      <c r="A1024">
        <v>1023</v>
      </c>
      <c r="B1024" t="s">
        <v>14</v>
      </c>
      <c r="C1024">
        <v>517053.85</v>
      </c>
      <c r="D1024" t="s">
        <v>9</v>
      </c>
      <c r="E1024" t="s">
        <v>15</v>
      </c>
      <c r="F1024" t="s">
        <v>11</v>
      </c>
      <c r="G1024" t="s">
        <v>12</v>
      </c>
      <c r="H1024" t="s">
        <v>11</v>
      </c>
      <c r="I1024">
        <v>28</v>
      </c>
      <c r="J1024">
        <f>(C1024-$V$7)/$V$8</f>
        <v>-0.1732356128852689</v>
      </c>
      <c r="K1024" t="str">
        <f t="shared" si="61"/>
        <v>NO</v>
      </c>
      <c r="L1024">
        <f>(I1024-$V$16)/$V$17</f>
        <v>-0.98144480429463388</v>
      </c>
      <c r="M1024" t="str">
        <f t="shared" si="62"/>
        <v>NO</v>
      </c>
      <c r="N1024">
        <f>IF(ISBLANK(C1024),$V$7,C1024)</f>
        <v>517053.85</v>
      </c>
      <c r="O1024">
        <f>IF(ISBLANK(I1024),$V$16,I1024)</f>
        <v>28</v>
      </c>
      <c r="P1024" t="str">
        <f>IF(ISBLANK(D1024),$U$42,D1024)</f>
        <v>ASALARIADO</v>
      </c>
      <c r="Q1024" s="7" t="str">
        <f t="shared" si="63"/>
        <v>26-35</v>
      </c>
      <c r="R1024" s="7" t="str">
        <f t="shared" si="64"/>
        <v>3</v>
      </c>
    </row>
    <row r="1025" spans="1:18" x14ac:dyDescent="0.3">
      <c r="A1025">
        <v>1024</v>
      </c>
      <c r="B1025" t="s">
        <v>8</v>
      </c>
      <c r="C1025">
        <v>3692520</v>
      </c>
      <c r="D1025" t="s">
        <v>9</v>
      </c>
      <c r="E1025" t="s">
        <v>15</v>
      </c>
      <c r="F1025" t="s">
        <v>11</v>
      </c>
      <c r="G1025" t="s">
        <v>12</v>
      </c>
      <c r="H1025" t="s">
        <v>12</v>
      </c>
      <c r="I1025">
        <v>47</v>
      </c>
      <c r="J1025">
        <f>(C1025-$V$7)/$V$8</f>
        <v>3.7426391907919068</v>
      </c>
      <c r="K1025" t="str">
        <f t="shared" si="61"/>
        <v>ATIPICO</v>
      </c>
      <c r="L1025">
        <f>(I1025-$V$16)/$V$17</f>
        <v>0.35948646717097865</v>
      </c>
      <c r="M1025" t="str">
        <f t="shared" si="62"/>
        <v>NO</v>
      </c>
      <c r="N1025">
        <f>IF(ISBLANK(C1025),$V$7,C1025)</f>
        <v>3692520</v>
      </c>
      <c r="O1025">
        <f>IF(ISBLANK(I1025),$V$16,I1025)</f>
        <v>47</v>
      </c>
      <c r="P1025" t="str">
        <f>IF(ISBLANK(D1025),$U$42,D1025)</f>
        <v>ASALARIADO</v>
      </c>
      <c r="Q1025" s="7" t="str">
        <f t="shared" si="63"/>
        <v>46-55</v>
      </c>
      <c r="R1025" s="7" t="str">
        <f t="shared" si="64"/>
        <v>4</v>
      </c>
    </row>
    <row r="1026" spans="1:18" x14ac:dyDescent="0.3">
      <c r="A1026">
        <v>1025</v>
      </c>
      <c r="B1026" t="s">
        <v>8</v>
      </c>
      <c r="C1026">
        <v>333671</v>
      </c>
      <c r="D1026" t="s">
        <v>9</v>
      </c>
      <c r="E1026" t="s">
        <v>15</v>
      </c>
      <c r="F1026" t="s">
        <v>11</v>
      </c>
      <c r="G1026" t="s">
        <v>11</v>
      </c>
      <c r="H1026" t="s">
        <v>12</v>
      </c>
      <c r="I1026">
        <v>23</v>
      </c>
      <c r="J1026">
        <f>(C1026-$V$7)/$V$8</f>
        <v>-0.39937698798432664</v>
      </c>
      <c r="K1026" t="str">
        <f t="shared" ref="K1026:K1089" si="65">IF(ABS(J1026)&gt;1.96,"ATIPICO","NO")</f>
        <v>NO</v>
      </c>
      <c r="L1026">
        <f>(I1026-$V$16)/$V$17</f>
        <v>-1.3343214546803215</v>
      </c>
      <c r="M1026" t="str">
        <f t="shared" ref="M1026:M1089" si="66">IF(ABS(L1026)&gt;1.96,"ATIPICO","NO")</f>
        <v>NO</v>
      </c>
      <c r="N1026">
        <f>IF(ISBLANK(C1026),$V$7,C1026)</f>
        <v>333671</v>
      </c>
      <c r="O1026">
        <f>IF(ISBLANK(I1026),$V$16,I1026)</f>
        <v>23</v>
      </c>
      <c r="P1026" t="str">
        <f>IF(ISBLANK(D1026),$U$42,D1026)</f>
        <v>ASALARIADO</v>
      </c>
      <c r="Q1026" s="7" t="str">
        <f t="shared" ref="Q1026:Q1089" si="67">IF(O1026&lt;26,"18-25",IF(O1026&lt;36,"26-35",
 IF(O1026&lt;46,"36-45",IF(O1026&lt;56,"46-55","56+"))))</f>
        <v>18-25</v>
      </c>
      <c r="R1026" s="7" t="str">
        <f t="shared" ref="R1026:R1089" si="68">IF(N1026&lt;300000,"1",
 IF(N1026&lt;=408495,"2",
 IF(N1026&lt;=700000,"3",
 "4")))</f>
        <v>2</v>
      </c>
    </row>
    <row r="1027" spans="1:18" x14ac:dyDescent="0.3">
      <c r="A1027">
        <v>1026</v>
      </c>
      <c r="B1027" t="s">
        <v>14</v>
      </c>
      <c r="C1027">
        <v>504571.88</v>
      </c>
      <c r="D1027" t="s">
        <v>9</v>
      </c>
      <c r="E1027" t="s">
        <v>15</v>
      </c>
      <c r="F1027" t="s">
        <v>11</v>
      </c>
      <c r="G1027" t="s">
        <v>12</v>
      </c>
      <c r="H1027" t="s">
        <v>12</v>
      </c>
      <c r="I1027">
        <v>31</v>
      </c>
      <c r="J1027">
        <f>(C1027-$V$7)/$V$8</f>
        <v>-0.1886279457001705</v>
      </c>
      <c r="K1027" t="str">
        <f t="shared" si="65"/>
        <v>NO</v>
      </c>
      <c r="L1027">
        <f>(I1027-$V$16)/$V$17</f>
        <v>-0.7697188140632214</v>
      </c>
      <c r="M1027" t="str">
        <f t="shared" si="66"/>
        <v>NO</v>
      </c>
      <c r="N1027">
        <f>IF(ISBLANK(C1027),$V$7,C1027)</f>
        <v>504571.88</v>
      </c>
      <c r="O1027">
        <f>IF(ISBLANK(I1027),$V$16,I1027)</f>
        <v>31</v>
      </c>
      <c r="P1027" t="str">
        <f>IF(ISBLANK(D1027),$U$42,D1027)</f>
        <v>ASALARIADO</v>
      </c>
      <c r="Q1027" s="7" t="str">
        <f t="shared" si="67"/>
        <v>26-35</v>
      </c>
      <c r="R1027" s="7" t="str">
        <f t="shared" si="68"/>
        <v>3</v>
      </c>
    </row>
    <row r="1028" spans="1:18" x14ac:dyDescent="0.3">
      <c r="A1028">
        <v>1027</v>
      </c>
      <c r="B1028" t="s">
        <v>14</v>
      </c>
      <c r="C1028">
        <v>264120</v>
      </c>
      <c r="D1028" t="s">
        <v>9</v>
      </c>
      <c r="E1028" t="s">
        <v>15</v>
      </c>
      <c r="F1028" t="s">
        <v>11</v>
      </c>
      <c r="G1028" t="s">
        <v>12</v>
      </c>
      <c r="H1028" t="s">
        <v>11</v>
      </c>
      <c r="I1028">
        <v>32</v>
      </c>
      <c r="J1028">
        <f>(C1028-$V$7)/$V$8</f>
        <v>-0.48514487074716173</v>
      </c>
      <c r="K1028" t="str">
        <f t="shared" si="65"/>
        <v>NO</v>
      </c>
      <c r="L1028">
        <f>(I1028-$V$16)/$V$17</f>
        <v>-0.69914348398608395</v>
      </c>
      <c r="M1028" t="str">
        <f t="shared" si="66"/>
        <v>NO</v>
      </c>
      <c r="N1028">
        <f>IF(ISBLANK(C1028),$V$7,C1028)</f>
        <v>264120</v>
      </c>
      <c r="O1028">
        <f>IF(ISBLANK(I1028),$V$16,I1028)</f>
        <v>32</v>
      </c>
      <c r="P1028" t="str">
        <f>IF(ISBLANK(D1028),$U$42,D1028)</f>
        <v>ASALARIADO</v>
      </c>
      <c r="Q1028" s="7" t="str">
        <f t="shared" si="67"/>
        <v>26-35</v>
      </c>
      <c r="R1028" s="7" t="str">
        <f t="shared" si="68"/>
        <v>1</v>
      </c>
    </row>
    <row r="1029" spans="1:18" x14ac:dyDescent="0.3">
      <c r="A1029">
        <v>1028</v>
      </c>
      <c r="B1029" t="s">
        <v>14</v>
      </c>
      <c r="C1029">
        <v>766575.22</v>
      </c>
      <c r="D1029" t="s">
        <v>13</v>
      </c>
      <c r="E1029" t="s">
        <v>10</v>
      </c>
      <c r="F1029" t="s">
        <v>11</v>
      </c>
      <c r="G1029" t="s">
        <v>12</v>
      </c>
      <c r="H1029" t="s">
        <v>12</v>
      </c>
      <c r="I1029">
        <v>71</v>
      </c>
      <c r="J1029">
        <f>(C1029-$V$7)/$V$8</f>
        <v>0.13446549290734361</v>
      </c>
      <c r="K1029" t="str">
        <f t="shared" si="65"/>
        <v>NO</v>
      </c>
      <c r="L1029">
        <f>(I1029-$V$16)/$V$17</f>
        <v>2.0532943890222786</v>
      </c>
      <c r="M1029" t="str">
        <f t="shared" si="66"/>
        <v>ATIPICO</v>
      </c>
      <c r="N1029">
        <f>IF(ISBLANK(C1029),$V$7,C1029)</f>
        <v>766575.22</v>
      </c>
      <c r="O1029">
        <f>IF(ISBLANK(I1029),$V$16,I1029)</f>
        <v>71</v>
      </c>
      <c r="P1029" t="str">
        <f>IF(ISBLANK(D1029),$U$42,D1029)</f>
        <v>PENSIONADOS EN SU PROPIO SISTEMA</v>
      </c>
      <c r="Q1029" s="7" t="str">
        <f t="shared" si="67"/>
        <v>56+</v>
      </c>
      <c r="R1029" s="7" t="str">
        <f t="shared" si="68"/>
        <v>4</v>
      </c>
    </row>
    <row r="1030" spans="1:18" x14ac:dyDescent="0.3">
      <c r="A1030">
        <v>1029</v>
      </c>
      <c r="B1030" t="s">
        <v>8</v>
      </c>
      <c r="C1030">
        <v>1020006.8</v>
      </c>
      <c r="D1030" t="s">
        <v>9</v>
      </c>
      <c r="E1030" t="s">
        <v>15</v>
      </c>
      <c r="F1030" t="s">
        <v>11</v>
      </c>
      <c r="G1030" t="s">
        <v>12</v>
      </c>
      <c r="H1030" t="s">
        <v>12</v>
      </c>
      <c r="I1030">
        <v>30</v>
      </c>
      <c r="J1030">
        <f>(C1030-$V$7)/$V$8</f>
        <v>0.44698853415534956</v>
      </c>
      <c r="K1030" t="str">
        <f t="shared" si="65"/>
        <v>NO</v>
      </c>
      <c r="L1030">
        <f>(I1030-$V$16)/$V$17</f>
        <v>-0.84029414414035897</v>
      </c>
      <c r="M1030" t="str">
        <f t="shared" si="66"/>
        <v>NO</v>
      </c>
      <c r="N1030">
        <f>IF(ISBLANK(C1030),$V$7,C1030)</f>
        <v>1020006.8</v>
      </c>
      <c r="O1030">
        <f>IF(ISBLANK(I1030),$V$16,I1030)</f>
        <v>30</v>
      </c>
      <c r="P1030" t="str">
        <f>IF(ISBLANK(D1030),$U$42,D1030)</f>
        <v>ASALARIADO</v>
      </c>
      <c r="Q1030" s="7" t="str">
        <f t="shared" si="67"/>
        <v>26-35</v>
      </c>
      <c r="R1030" s="7" t="str">
        <f t="shared" si="68"/>
        <v>4</v>
      </c>
    </row>
    <row r="1031" spans="1:18" x14ac:dyDescent="0.3">
      <c r="A1031">
        <v>1030</v>
      </c>
      <c r="B1031" t="s">
        <v>8</v>
      </c>
      <c r="C1031">
        <v>701742</v>
      </c>
      <c r="D1031" t="s">
        <v>9</v>
      </c>
      <c r="E1031" t="s">
        <v>10</v>
      </c>
      <c r="F1031" t="s">
        <v>11</v>
      </c>
      <c r="G1031" t="s">
        <v>12</v>
      </c>
      <c r="H1031" t="s">
        <v>12</v>
      </c>
      <c r="I1031">
        <v>30</v>
      </c>
      <c r="J1031">
        <f>(C1031-$V$7)/$V$8</f>
        <v>5.4515412935853734E-2</v>
      </c>
      <c r="K1031" t="str">
        <f t="shared" si="65"/>
        <v>NO</v>
      </c>
      <c r="L1031">
        <f>(I1031-$V$16)/$V$17</f>
        <v>-0.84029414414035897</v>
      </c>
      <c r="M1031" t="str">
        <f t="shared" si="66"/>
        <v>NO</v>
      </c>
      <c r="N1031">
        <f>IF(ISBLANK(C1031),$V$7,C1031)</f>
        <v>701742</v>
      </c>
      <c r="O1031">
        <f>IF(ISBLANK(I1031),$V$16,I1031)</f>
        <v>30</v>
      </c>
      <c r="P1031" t="str">
        <f>IF(ISBLANK(D1031),$U$42,D1031)</f>
        <v>ASALARIADO</v>
      </c>
      <c r="Q1031" s="7" t="str">
        <f t="shared" si="67"/>
        <v>26-35</v>
      </c>
      <c r="R1031" s="7" t="str">
        <f t="shared" si="68"/>
        <v>4</v>
      </c>
    </row>
    <row r="1032" spans="1:18" x14ac:dyDescent="0.3">
      <c r="A1032">
        <v>1031</v>
      </c>
      <c r="B1032" t="s">
        <v>8</v>
      </c>
      <c r="C1032">
        <v>320000</v>
      </c>
      <c r="D1032" t="s">
        <v>9</v>
      </c>
      <c r="E1032" t="s">
        <v>15</v>
      </c>
      <c r="F1032" t="s">
        <v>11</v>
      </c>
      <c r="G1032" t="s">
        <v>11</v>
      </c>
      <c r="H1032" t="s">
        <v>12</v>
      </c>
      <c r="I1032">
        <v>41</v>
      </c>
      <c r="J1032">
        <f>(C1032-$V$7)/$V$8</f>
        <v>-0.41623559138687616</v>
      </c>
      <c r="K1032" t="str">
        <f t="shared" si="65"/>
        <v>NO</v>
      </c>
      <c r="L1032">
        <f>(I1032-$V$16)/$V$17</f>
        <v>-6.3965513291846368E-2</v>
      </c>
      <c r="M1032" t="str">
        <f t="shared" si="66"/>
        <v>NO</v>
      </c>
      <c r="N1032">
        <f>IF(ISBLANK(C1032),$V$7,C1032)</f>
        <v>320000</v>
      </c>
      <c r="O1032">
        <f>IF(ISBLANK(I1032),$V$16,I1032)</f>
        <v>41</v>
      </c>
      <c r="P1032" t="str">
        <f>IF(ISBLANK(D1032),$U$42,D1032)</f>
        <v>ASALARIADO</v>
      </c>
      <c r="Q1032" s="7" t="str">
        <f t="shared" si="67"/>
        <v>36-45</v>
      </c>
      <c r="R1032" s="7" t="str">
        <f t="shared" si="68"/>
        <v>2</v>
      </c>
    </row>
    <row r="1033" spans="1:18" x14ac:dyDescent="0.3">
      <c r="A1033">
        <v>1032</v>
      </c>
      <c r="B1033" t="s">
        <v>8</v>
      </c>
      <c r="C1033">
        <v>1340270.3400000001</v>
      </c>
      <c r="D1033" t="s">
        <v>9</v>
      </c>
      <c r="E1033" t="s">
        <v>15</v>
      </c>
      <c r="F1033" t="s">
        <v>11</v>
      </c>
      <c r="G1033" t="s">
        <v>12</v>
      </c>
      <c r="H1033" t="s">
        <v>12</v>
      </c>
      <c r="I1033">
        <v>32</v>
      </c>
      <c r="J1033">
        <f>(C1033-$V$7)/$V$8</f>
        <v>0.84192643227227881</v>
      </c>
      <c r="K1033" t="str">
        <f t="shared" si="65"/>
        <v>NO</v>
      </c>
      <c r="L1033">
        <f>(I1033-$V$16)/$V$17</f>
        <v>-0.69914348398608395</v>
      </c>
      <c r="M1033" t="str">
        <f t="shared" si="66"/>
        <v>NO</v>
      </c>
      <c r="N1033">
        <f>IF(ISBLANK(C1033),$V$7,C1033)</f>
        <v>1340270.3400000001</v>
      </c>
      <c r="O1033">
        <f>IF(ISBLANK(I1033),$V$16,I1033)</f>
        <v>32</v>
      </c>
      <c r="P1033" t="str">
        <f>IF(ISBLANK(D1033),$U$42,D1033)</f>
        <v>ASALARIADO</v>
      </c>
      <c r="Q1033" s="7" t="str">
        <f t="shared" si="67"/>
        <v>26-35</v>
      </c>
      <c r="R1033" s="7" t="str">
        <f t="shared" si="68"/>
        <v>4</v>
      </c>
    </row>
    <row r="1034" spans="1:18" x14ac:dyDescent="0.3">
      <c r="A1034">
        <v>1033</v>
      </c>
      <c r="B1034" t="s">
        <v>8</v>
      </c>
      <c r="C1034">
        <v>639148</v>
      </c>
      <c r="D1034" t="s">
        <v>17</v>
      </c>
      <c r="E1034" t="s">
        <v>15</v>
      </c>
      <c r="F1034" t="s">
        <v>11</v>
      </c>
      <c r="G1034" t="s">
        <v>12</v>
      </c>
      <c r="H1034" t="s">
        <v>11</v>
      </c>
      <c r="I1034">
        <v>73</v>
      </c>
      <c r="J1034">
        <f>(C1034-$V$7)/$V$8</f>
        <v>-2.2673338536546354E-2</v>
      </c>
      <c r="K1034" t="str">
        <f t="shared" si="65"/>
        <v>NO</v>
      </c>
      <c r="L1034">
        <f>(I1034-$V$16)/$V$17</f>
        <v>2.1944450491765539</v>
      </c>
      <c r="M1034" t="str">
        <f t="shared" si="66"/>
        <v>ATIPICO</v>
      </c>
      <c r="N1034">
        <f>IF(ISBLANK(C1034),$V$7,C1034)</f>
        <v>639148</v>
      </c>
      <c r="O1034">
        <f>IF(ISBLANK(I1034),$V$16,I1034)</f>
        <v>73</v>
      </c>
      <c r="P1034" t="str">
        <f>IF(ISBLANK(D1034),$U$42,D1034)</f>
        <v>TRABAJADOR INDEPENDIENTE</v>
      </c>
      <c r="Q1034" s="7" t="str">
        <f t="shared" si="67"/>
        <v>56+</v>
      </c>
      <c r="R1034" s="7" t="str">
        <f t="shared" si="68"/>
        <v>3</v>
      </c>
    </row>
    <row r="1035" spans="1:18" x14ac:dyDescent="0.3">
      <c r="A1035">
        <v>1034</v>
      </c>
      <c r="B1035" t="s">
        <v>14</v>
      </c>
      <c r="C1035">
        <v>1790761</v>
      </c>
      <c r="D1035" t="s">
        <v>9</v>
      </c>
      <c r="E1035" t="s">
        <v>10</v>
      </c>
      <c r="F1035" t="s">
        <v>11</v>
      </c>
      <c r="G1035" t="s">
        <v>12</v>
      </c>
      <c r="H1035" t="s">
        <v>11</v>
      </c>
      <c r="I1035">
        <v>54</v>
      </c>
      <c r="J1035">
        <f>(C1035-$V$7)/$V$8</f>
        <v>1.397455901476635</v>
      </c>
      <c r="K1035" t="str">
        <f t="shared" si="65"/>
        <v>NO</v>
      </c>
      <c r="L1035">
        <f>(I1035-$V$16)/$V$17</f>
        <v>0.85351377771094117</v>
      </c>
      <c r="M1035" t="str">
        <f t="shared" si="66"/>
        <v>NO</v>
      </c>
      <c r="N1035">
        <f>IF(ISBLANK(C1035),$V$7,C1035)</f>
        <v>1790761</v>
      </c>
      <c r="O1035">
        <f>IF(ISBLANK(I1035),$V$16,I1035)</f>
        <v>54</v>
      </c>
      <c r="P1035" t="str">
        <f>IF(ISBLANK(D1035),$U$42,D1035)</f>
        <v>ASALARIADO</v>
      </c>
      <c r="Q1035" s="7" t="str">
        <f t="shared" si="67"/>
        <v>46-55</v>
      </c>
      <c r="R1035" s="7" t="str">
        <f t="shared" si="68"/>
        <v>4</v>
      </c>
    </row>
    <row r="1036" spans="1:18" x14ac:dyDescent="0.3">
      <c r="A1036">
        <v>1035</v>
      </c>
      <c r="B1036" t="s">
        <v>8</v>
      </c>
      <c r="C1036">
        <v>1170360</v>
      </c>
      <c r="D1036" t="s">
        <v>18</v>
      </c>
      <c r="E1036" t="s">
        <v>15</v>
      </c>
      <c r="F1036" t="s">
        <v>11</v>
      </c>
      <c r="G1036" t="s">
        <v>12</v>
      </c>
      <c r="H1036" t="s">
        <v>12</v>
      </c>
      <c r="I1036">
        <v>61</v>
      </c>
      <c r="J1036">
        <f>(C1036-$V$7)/$V$8</f>
        <v>0.63239888958686152</v>
      </c>
      <c r="K1036" t="str">
        <f t="shared" si="65"/>
        <v>NO</v>
      </c>
      <c r="L1036">
        <f>(I1036-$V$16)/$V$17</f>
        <v>1.3475410882509038</v>
      </c>
      <c r="M1036" t="str">
        <f t="shared" si="66"/>
        <v>NO</v>
      </c>
      <c r="N1036">
        <f>IF(ISBLANK(C1036),$V$7,C1036)</f>
        <v>1170360</v>
      </c>
      <c r="O1036">
        <f>IF(ISBLANK(I1036),$V$16,I1036)</f>
        <v>61</v>
      </c>
      <c r="P1036" t="str">
        <f>IF(ISBLANK(D1036),$U$42,D1036)</f>
        <v>CONVENIOS ESPECIALES DE TRABAJADORES INDEPENDIENTES</v>
      </c>
      <c r="Q1036" s="7" t="str">
        <f t="shared" si="67"/>
        <v>56+</v>
      </c>
      <c r="R1036" s="7" t="str">
        <f t="shared" si="68"/>
        <v>4</v>
      </c>
    </row>
    <row r="1037" spans="1:18" x14ac:dyDescent="0.3">
      <c r="A1037">
        <v>1036</v>
      </c>
      <c r="B1037" t="s">
        <v>14</v>
      </c>
      <c r="C1037">
        <v>196106.25</v>
      </c>
      <c r="D1037" t="s">
        <v>9</v>
      </c>
      <c r="E1037" t="s">
        <v>10</v>
      </c>
      <c r="F1037" t="s">
        <v>11</v>
      </c>
      <c r="G1037" t="s">
        <v>12</v>
      </c>
      <c r="H1037" t="s">
        <v>12</v>
      </c>
      <c r="I1037">
        <v>38</v>
      </c>
      <c r="J1037">
        <f>(C1037-$V$7)/$V$8</f>
        <v>-0.56901707008665037</v>
      </c>
      <c r="K1037" t="str">
        <f t="shared" si="65"/>
        <v>NO</v>
      </c>
      <c r="L1037">
        <f>(I1037-$V$16)/$V$17</f>
        <v>-0.27569150352325889</v>
      </c>
      <c r="M1037" t="str">
        <f t="shared" si="66"/>
        <v>NO</v>
      </c>
      <c r="N1037">
        <f>IF(ISBLANK(C1037),$V$7,C1037)</f>
        <v>196106.25</v>
      </c>
      <c r="O1037">
        <f>IF(ISBLANK(I1037),$V$16,I1037)</f>
        <v>38</v>
      </c>
      <c r="P1037" t="str">
        <f>IF(ISBLANK(D1037),$U$42,D1037)</f>
        <v>ASALARIADO</v>
      </c>
      <c r="Q1037" s="7" t="str">
        <f t="shared" si="67"/>
        <v>36-45</v>
      </c>
      <c r="R1037" s="7" t="str">
        <f t="shared" si="68"/>
        <v>1</v>
      </c>
    </row>
    <row r="1038" spans="1:18" x14ac:dyDescent="0.3">
      <c r="A1038">
        <v>1037</v>
      </c>
      <c r="B1038" t="s">
        <v>14</v>
      </c>
      <c r="C1038">
        <v>1510021</v>
      </c>
      <c r="D1038" t="s">
        <v>9</v>
      </c>
      <c r="E1038" t="s">
        <v>10</v>
      </c>
      <c r="F1038" t="s">
        <v>11</v>
      </c>
      <c r="G1038" t="s">
        <v>12</v>
      </c>
      <c r="H1038" t="s">
        <v>11</v>
      </c>
      <c r="I1038">
        <v>46</v>
      </c>
      <c r="J1038">
        <f>(C1038-$V$7)/$V$8</f>
        <v>1.0512570631157443</v>
      </c>
      <c r="K1038" t="str">
        <f t="shared" si="65"/>
        <v>NO</v>
      </c>
      <c r="L1038">
        <f>(I1038-$V$16)/$V$17</f>
        <v>0.28891113709384114</v>
      </c>
      <c r="M1038" t="str">
        <f t="shared" si="66"/>
        <v>NO</v>
      </c>
      <c r="N1038">
        <f>IF(ISBLANK(C1038),$V$7,C1038)</f>
        <v>1510021</v>
      </c>
      <c r="O1038">
        <f>IF(ISBLANK(I1038),$V$16,I1038)</f>
        <v>46</v>
      </c>
      <c r="P1038" t="str">
        <f>IF(ISBLANK(D1038),$U$42,D1038)</f>
        <v>ASALARIADO</v>
      </c>
      <c r="Q1038" s="7" t="str">
        <f t="shared" si="67"/>
        <v>46-55</v>
      </c>
      <c r="R1038" s="7" t="str">
        <f t="shared" si="68"/>
        <v>4</v>
      </c>
    </row>
    <row r="1039" spans="1:18" x14ac:dyDescent="0.3">
      <c r="A1039">
        <v>1038</v>
      </c>
      <c r="B1039" t="s">
        <v>8</v>
      </c>
      <c r="C1039">
        <v>297058</v>
      </c>
      <c r="D1039" t="s">
        <v>16</v>
      </c>
      <c r="E1039" t="s">
        <v>15</v>
      </c>
      <c r="F1039" t="s">
        <v>12</v>
      </c>
      <c r="G1039" t="s">
        <v>12</v>
      </c>
      <c r="H1039" t="s">
        <v>11</v>
      </c>
      <c r="I1039">
        <v>43</v>
      </c>
      <c r="J1039">
        <f>(C1039-$V$7)/$V$8</f>
        <v>-0.44452687068329116</v>
      </c>
      <c r="K1039" t="str">
        <f t="shared" si="65"/>
        <v>NO</v>
      </c>
      <c r="L1039">
        <f>(I1039-$V$16)/$V$17</f>
        <v>7.7185146862428639E-2</v>
      </c>
      <c r="M1039" t="str">
        <f t="shared" si="66"/>
        <v>NO</v>
      </c>
      <c r="N1039">
        <f>IF(ISBLANK(C1039),$V$7,C1039)</f>
        <v>297058</v>
      </c>
      <c r="O1039">
        <f>IF(ISBLANK(I1039),$V$16,I1039)</f>
        <v>43</v>
      </c>
      <c r="P1039" t="str">
        <f>IF(ISBLANK(D1039),$U$42,D1039)</f>
        <v>ASEGURADO VOLUNTARIO</v>
      </c>
      <c r="Q1039" s="7" t="str">
        <f t="shared" si="67"/>
        <v>36-45</v>
      </c>
      <c r="R1039" s="7" t="str">
        <f t="shared" si="68"/>
        <v>1</v>
      </c>
    </row>
    <row r="1040" spans="1:18" x14ac:dyDescent="0.3">
      <c r="A1040">
        <v>1039</v>
      </c>
      <c r="B1040" t="s">
        <v>14</v>
      </c>
      <c r="C1040">
        <v>465916</v>
      </c>
      <c r="D1040" t="s">
        <v>9</v>
      </c>
      <c r="E1040" t="s">
        <v>10</v>
      </c>
      <c r="F1040" t="s">
        <v>11</v>
      </c>
      <c r="G1040" t="s">
        <v>12</v>
      </c>
      <c r="H1040" t="s">
        <v>12</v>
      </c>
      <c r="I1040">
        <v>36</v>
      </c>
      <c r="J1040">
        <f>(C1040-$V$7)/$V$8</f>
        <v>-0.23629703721480325</v>
      </c>
      <c r="K1040" t="str">
        <f t="shared" si="65"/>
        <v>NO</v>
      </c>
      <c r="L1040">
        <f>(I1040-$V$16)/$V$17</f>
        <v>-0.41684216367753391</v>
      </c>
      <c r="M1040" t="str">
        <f t="shared" si="66"/>
        <v>NO</v>
      </c>
      <c r="N1040">
        <f>IF(ISBLANK(C1040),$V$7,C1040)</f>
        <v>465916</v>
      </c>
      <c r="O1040">
        <f>IF(ISBLANK(I1040),$V$16,I1040)</f>
        <v>36</v>
      </c>
      <c r="P1040" t="str">
        <f>IF(ISBLANK(D1040),$U$42,D1040)</f>
        <v>ASALARIADO</v>
      </c>
      <c r="Q1040" s="7" t="str">
        <f t="shared" si="67"/>
        <v>36-45</v>
      </c>
      <c r="R1040" s="7" t="str">
        <f t="shared" si="68"/>
        <v>3</v>
      </c>
    </row>
    <row r="1041" spans="1:18" x14ac:dyDescent="0.3">
      <c r="A1041">
        <v>1040</v>
      </c>
      <c r="B1041" t="s">
        <v>14</v>
      </c>
      <c r="C1041">
        <v>632704.4</v>
      </c>
      <c r="D1041" t="s">
        <v>9</v>
      </c>
      <c r="E1041" t="s">
        <v>10</v>
      </c>
      <c r="F1041" t="s">
        <v>11</v>
      </c>
      <c r="G1041" t="s">
        <v>12</v>
      </c>
      <c r="H1041" t="s">
        <v>12</v>
      </c>
      <c r="I1041">
        <v>35</v>
      </c>
      <c r="J1041">
        <f>(C1041-$V$7)/$V$8</f>
        <v>-3.0619362739945328E-2</v>
      </c>
      <c r="K1041" t="str">
        <f t="shared" si="65"/>
        <v>NO</v>
      </c>
      <c r="L1041">
        <f>(I1041-$V$16)/$V$17</f>
        <v>-0.48741749375467142</v>
      </c>
      <c r="M1041" t="str">
        <f t="shared" si="66"/>
        <v>NO</v>
      </c>
      <c r="N1041">
        <f>IF(ISBLANK(C1041),$V$7,C1041)</f>
        <v>632704.4</v>
      </c>
      <c r="O1041">
        <f>IF(ISBLANK(I1041),$V$16,I1041)</f>
        <v>35</v>
      </c>
      <c r="P1041" t="str">
        <f>IF(ISBLANK(D1041),$U$42,D1041)</f>
        <v>ASALARIADO</v>
      </c>
      <c r="Q1041" s="7" t="str">
        <f t="shared" si="67"/>
        <v>26-35</v>
      </c>
      <c r="R1041" s="7" t="str">
        <f t="shared" si="68"/>
        <v>3</v>
      </c>
    </row>
    <row r="1042" spans="1:18" x14ac:dyDescent="0.3">
      <c r="A1042">
        <v>1041</v>
      </c>
      <c r="B1042" t="s">
        <v>14</v>
      </c>
      <c r="C1042">
        <v>952206</v>
      </c>
      <c r="D1042" t="s">
        <v>9</v>
      </c>
      <c r="E1042" t="s">
        <v>10</v>
      </c>
      <c r="F1042" t="s">
        <v>11</v>
      </c>
      <c r="G1042" t="s">
        <v>12</v>
      </c>
      <c r="H1042" t="s">
        <v>11</v>
      </c>
      <c r="I1042">
        <v>57</v>
      </c>
      <c r="J1042">
        <f>(C1042-$V$7)/$V$8</f>
        <v>0.36337893737562776</v>
      </c>
      <c r="K1042" t="str">
        <f t="shared" si="65"/>
        <v>NO</v>
      </c>
      <c r="L1042">
        <f>(I1042-$V$16)/$V$17</f>
        <v>1.0652397679423538</v>
      </c>
      <c r="M1042" t="str">
        <f t="shared" si="66"/>
        <v>NO</v>
      </c>
      <c r="N1042">
        <f>IF(ISBLANK(C1042),$V$7,C1042)</f>
        <v>952206</v>
      </c>
      <c r="O1042">
        <f>IF(ISBLANK(I1042),$V$16,I1042)</f>
        <v>57</v>
      </c>
      <c r="P1042" t="str">
        <f>IF(ISBLANK(D1042),$U$42,D1042)</f>
        <v>ASALARIADO</v>
      </c>
      <c r="Q1042" s="7" t="str">
        <f t="shared" si="67"/>
        <v>56+</v>
      </c>
      <c r="R1042" s="7" t="str">
        <f t="shared" si="68"/>
        <v>4</v>
      </c>
    </row>
    <row r="1043" spans="1:18" x14ac:dyDescent="0.3">
      <c r="A1043">
        <v>1042</v>
      </c>
      <c r="B1043" t="s">
        <v>8</v>
      </c>
      <c r="C1043">
        <v>1902994.84</v>
      </c>
      <c r="D1043" t="s">
        <v>9</v>
      </c>
      <c r="E1043" t="s">
        <v>10</v>
      </c>
      <c r="F1043" t="s">
        <v>11</v>
      </c>
      <c r="G1043" t="s">
        <v>12</v>
      </c>
      <c r="H1043" t="s">
        <v>12</v>
      </c>
      <c r="I1043">
        <v>40</v>
      </c>
      <c r="J1043">
        <f>(C1043-$V$7)/$V$8</f>
        <v>1.535858783263278</v>
      </c>
      <c r="K1043" t="str">
        <f t="shared" si="65"/>
        <v>NO</v>
      </c>
      <c r="L1043">
        <f>(I1043-$V$16)/$V$17</f>
        <v>-0.13454084336898386</v>
      </c>
      <c r="M1043" t="str">
        <f t="shared" si="66"/>
        <v>NO</v>
      </c>
      <c r="N1043">
        <f>IF(ISBLANK(C1043),$V$7,C1043)</f>
        <v>1902994.84</v>
      </c>
      <c r="O1043">
        <f>IF(ISBLANK(I1043),$V$16,I1043)</f>
        <v>40</v>
      </c>
      <c r="P1043" t="str">
        <f>IF(ISBLANK(D1043),$U$42,D1043)</f>
        <v>ASALARIADO</v>
      </c>
      <c r="Q1043" s="7" t="str">
        <f t="shared" si="67"/>
        <v>36-45</v>
      </c>
      <c r="R1043" s="7" t="str">
        <f t="shared" si="68"/>
        <v>4</v>
      </c>
    </row>
    <row r="1044" spans="1:18" x14ac:dyDescent="0.3">
      <c r="A1044">
        <v>1043</v>
      </c>
      <c r="B1044" t="s">
        <v>14</v>
      </c>
      <c r="C1044">
        <v>1215206.99</v>
      </c>
      <c r="D1044" t="s">
        <v>9</v>
      </c>
      <c r="E1044" t="s">
        <v>15</v>
      </c>
      <c r="F1044" t="s">
        <v>11</v>
      </c>
      <c r="G1044" t="s">
        <v>12</v>
      </c>
      <c r="H1044" t="s">
        <v>12</v>
      </c>
      <c r="I1044">
        <v>36</v>
      </c>
      <c r="J1044">
        <f>(C1044-$V$7)/$V$8</f>
        <v>0.68770264338746878</v>
      </c>
      <c r="K1044" t="str">
        <f t="shared" si="65"/>
        <v>NO</v>
      </c>
      <c r="L1044">
        <f>(I1044-$V$16)/$V$17</f>
        <v>-0.41684216367753391</v>
      </c>
      <c r="M1044" t="str">
        <f t="shared" si="66"/>
        <v>NO</v>
      </c>
      <c r="N1044">
        <f>IF(ISBLANK(C1044),$V$7,C1044)</f>
        <v>1215206.99</v>
      </c>
      <c r="O1044">
        <f>IF(ISBLANK(I1044),$V$16,I1044)</f>
        <v>36</v>
      </c>
      <c r="P1044" t="str">
        <f>IF(ISBLANK(D1044),$U$42,D1044)</f>
        <v>ASALARIADO</v>
      </c>
      <c r="Q1044" s="7" t="str">
        <f t="shared" si="67"/>
        <v>36-45</v>
      </c>
      <c r="R1044" s="7" t="str">
        <f t="shared" si="68"/>
        <v>4</v>
      </c>
    </row>
    <row r="1045" spans="1:18" x14ac:dyDescent="0.3">
      <c r="A1045">
        <v>1044</v>
      </c>
      <c r="B1045" t="s">
        <v>14</v>
      </c>
      <c r="C1045">
        <v>518584.68</v>
      </c>
      <c r="D1045" t="s">
        <v>9</v>
      </c>
      <c r="E1045" t="s">
        <v>15</v>
      </c>
      <c r="F1045" t="s">
        <v>11</v>
      </c>
      <c r="G1045" t="s">
        <v>12</v>
      </c>
      <c r="H1045" t="s">
        <v>12</v>
      </c>
      <c r="I1045">
        <v>19</v>
      </c>
      <c r="J1045">
        <f>(C1045-$V$7)/$V$8</f>
        <v>-0.17134784638342374</v>
      </c>
      <c r="K1045" t="str">
        <f t="shared" si="65"/>
        <v>NO</v>
      </c>
      <c r="L1045">
        <f>(I1045-$V$16)/$V$17</f>
        <v>-1.6166227749888715</v>
      </c>
      <c r="M1045" t="str">
        <f t="shared" si="66"/>
        <v>NO</v>
      </c>
      <c r="N1045">
        <f>IF(ISBLANK(C1045),$V$7,C1045)</f>
        <v>518584.68</v>
      </c>
      <c r="O1045">
        <f>IF(ISBLANK(I1045),$V$16,I1045)</f>
        <v>19</v>
      </c>
      <c r="P1045" t="str">
        <f>IF(ISBLANK(D1045),$U$42,D1045)</f>
        <v>ASALARIADO</v>
      </c>
      <c r="Q1045" s="7" t="str">
        <f t="shared" si="67"/>
        <v>18-25</v>
      </c>
      <c r="R1045" s="7" t="str">
        <f t="shared" si="68"/>
        <v>3</v>
      </c>
    </row>
    <row r="1046" spans="1:18" x14ac:dyDescent="0.3">
      <c r="A1046">
        <v>1045</v>
      </c>
      <c r="B1046" t="s">
        <v>14</v>
      </c>
      <c r="C1046">
        <v>426767.25</v>
      </c>
      <c r="D1046" t="s">
        <v>9</v>
      </c>
      <c r="E1046" t="s">
        <v>15</v>
      </c>
      <c r="F1046" t="s">
        <v>11</v>
      </c>
      <c r="G1046" t="s">
        <v>12</v>
      </c>
      <c r="H1046" t="s">
        <v>12</v>
      </c>
      <c r="I1046">
        <v>27</v>
      </c>
      <c r="J1046">
        <f>(C1046-$V$7)/$V$8</f>
        <v>-0.28457391893198258</v>
      </c>
      <c r="K1046" t="str">
        <f t="shared" si="65"/>
        <v>NO</v>
      </c>
      <c r="L1046">
        <f>(I1046-$V$16)/$V$17</f>
        <v>-1.0520201343717714</v>
      </c>
      <c r="M1046" t="str">
        <f t="shared" si="66"/>
        <v>NO</v>
      </c>
      <c r="N1046">
        <f>IF(ISBLANK(C1046),$V$7,C1046)</f>
        <v>426767.25</v>
      </c>
      <c r="O1046">
        <f>IF(ISBLANK(I1046),$V$16,I1046)</f>
        <v>27</v>
      </c>
      <c r="P1046" t="str">
        <f>IF(ISBLANK(D1046),$U$42,D1046)</f>
        <v>ASALARIADO</v>
      </c>
      <c r="Q1046" s="7" t="str">
        <f t="shared" si="67"/>
        <v>26-35</v>
      </c>
      <c r="R1046" s="7" t="str">
        <f t="shared" si="68"/>
        <v>3</v>
      </c>
    </row>
    <row r="1047" spans="1:18" x14ac:dyDescent="0.3">
      <c r="A1047">
        <v>1046</v>
      </c>
      <c r="B1047" t="s">
        <v>8</v>
      </c>
      <c r="C1047">
        <v>325779.37</v>
      </c>
      <c r="D1047" t="s">
        <v>9</v>
      </c>
      <c r="E1047" t="s">
        <v>15</v>
      </c>
      <c r="F1047" t="s">
        <v>11</v>
      </c>
      <c r="G1047" t="s">
        <v>12</v>
      </c>
      <c r="H1047" t="s">
        <v>12</v>
      </c>
      <c r="I1047">
        <v>20</v>
      </c>
      <c r="J1047">
        <f>(C1047-$V$7)/$V$8</f>
        <v>-0.4091086725991801</v>
      </c>
      <c r="K1047" t="str">
        <f t="shared" si="65"/>
        <v>NO</v>
      </c>
      <c r="L1047">
        <f>(I1047-$V$16)/$V$17</f>
        <v>-1.5460474449117341</v>
      </c>
      <c r="M1047" t="str">
        <f t="shared" si="66"/>
        <v>NO</v>
      </c>
      <c r="N1047">
        <f>IF(ISBLANK(C1047),$V$7,C1047)</f>
        <v>325779.37</v>
      </c>
      <c r="O1047">
        <f>IF(ISBLANK(I1047),$V$16,I1047)</f>
        <v>20</v>
      </c>
      <c r="P1047" t="str">
        <f>IF(ISBLANK(D1047),$U$42,D1047)</f>
        <v>ASALARIADO</v>
      </c>
      <c r="Q1047" s="7" t="str">
        <f t="shared" si="67"/>
        <v>18-25</v>
      </c>
      <c r="R1047" s="7" t="str">
        <f t="shared" si="68"/>
        <v>2</v>
      </c>
    </row>
    <row r="1048" spans="1:18" x14ac:dyDescent="0.3">
      <c r="A1048">
        <v>1047</v>
      </c>
      <c r="B1048" t="s">
        <v>8</v>
      </c>
      <c r="C1048">
        <v>355776</v>
      </c>
      <c r="D1048" t="s">
        <v>9</v>
      </c>
      <c r="E1048" t="s">
        <v>15</v>
      </c>
      <c r="F1048" t="s">
        <v>11</v>
      </c>
      <c r="G1048" t="s">
        <v>12</v>
      </c>
      <c r="H1048" t="s">
        <v>12</v>
      </c>
      <c r="I1048">
        <v>22</v>
      </c>
      <c r="J1048">
        <f>(C1048-$V$7)/$V$8</f>
        <v>-0.37211786807990443</v>
      </c>
      <c r="K1048" t="str">
        <f t="shared" si="65"/>
        <v>NO</v>
      </c>
      <c r="L1048">
        <f>(I1048-$V$16)/$V$17</f>
        <v>-1.4048967847574589</v>
      </c>
      <c r="M1048" t="str">
        <f t="shared" si="66"/>
        <v>NO</v>
      </c>
      <c r="N1048">
        <f>IF(ISBLANK(C1048),$V$7,C1048)</f>
        <v>355776</v>
      </c>
      <c r="O1048">
        <f>IF(ISBLANK(I1048),$V$16,I1048)</f>
        <v>22</v>
      </c>
      <c r="P1048" t="str">
        <f>IF(ISBLANK(D1048),$U$42,D1048)</f>
        <v>ASALARIADO</v>
      </c>
      <c r="Q1048" s="7" t="str">
        <f t="shared" si="67"/>
        <v>18-25</v>
      </c>
      <c r="R1048" s="7" t="str">
        <f t="shared" si="68"/>
        <v>2</v>
      </c>
    </row>
    <row r="1049" spans="1:18" x14ac:dyDescent="0.3">
      <c r="A1049">
        <v>1048</v>
      </c>
      <c r="B1049" t="s">
        <v>8</v>
      </c>
      <c r="C1049">
        <v>150000</v>
      </c>
      <c r="D1049" t="s">
        <v>9</v>
      </c>
      <c r="E1049" t="s">
        <v>15</v>
      </c>
      <c r="F1049" t="s">
        <v>11</v>
      </c>
      <c r="G1049" t="s">
        <v>11</v>
      </c>
      <c r="H1049" t="s">
        <v>12</v>
      </c>
      <c r="I1049">
        <v>31</v>
      </c>
      <c r="J1049">
        <f>(C1049-$V$7)/$V$8</f>
        <v>-0.62587369967693607</v>
      </c>
      <c r="K1049" t="str">
        <f t="shared" si="65"/>
        <v>NO</v>
      </c>
      <c r="L1049">
        <f>(I1049-$V$16)/$V$17</f>
        <v>-0.7697188140632214</v>
      </c>
      <c r="M1049" t="str">
        <f t="shared" si="66"/>
        <v>NO</v>
      </c>
      <c r="N1049">
        <f>IF(ISBLANK(C1049),$V$7,C1049)</f>
        <v>150000</v>
      </c>
      <c r="O1049">
        <f>IF(ISBLANK(I1049),$V$16,I1049)</f>
        <v>31</v>
      </c>
      <c r="P1049" t="str">
        <f>IF(ISBLANK(D1049),$U$42,D1049)</f>
        <v>ASALARIADO</v>
      </c>
      <c r="Q1049" s="7" t="str">
        <f t="shared" si="67"/>
        <v>26-35</v>
      </c>
      <c r="R1049" s="7" t="str">
        <f t="shared" si="68"/>
        <v>1</v>
      </c>
    </row>
    <row r="1050" spans="1:18" x14ac:dyDescent="0.3">
      <c r="A1050">
        <v>1049</v>
      </c>
      <c r="B1050" t="s">
        <v>8</v>
      </c>
      <c r="C1050">
        <v>297429</v>
      </c>
      <c r="D1050" t="s">
        <v>17</v>
      </c>
      <c r="E1050" t="s">
        <v>15</v>
      </c>
      <c r="F1050" t="s">
        <v>11</v>
      </c>
      <c r="G1050" t="s">
        <v>12</v>
      </c>
      <c r="H1050" t="s">
        <v>11</v>
      </c>
      <c r="I1050">
        <v>28</v>
      </c>
      <c r="J1050">
        <f>(C1050-$V$7)/$V$8</f>
        <v>-0.44406936634108168</v>
      </c>
      <c r="K1050" t="str">
        <f t="shared" si="65"/>
        <v>NO</v>
      </c>
      <c r="L1050">
        <f>(I1050-$V$16)/$V$17</f>
        <v>-0.98144480429463388</v>
      </c>
      <c r="M1050" t="str">
        <f t="shared" si="66"/>
        <v>NO</v>
      </c>
      <c r="N1050">
        <f>IF(ISBLANK(C1050),$V$7,C1050)</f>
        <v>297429</v>
      </c>
      <c r="O1050">
        <f>IF(ISBLANK(I1050),$V$16,I1050)</f>
        <v>28</v>
      </c>
      <c r="P1050" t="str">
        <f>IF(ISBLANK(D1050),$U$42,D1050)</f>
        <v>TRABAJADOR INDEPENDIENTE</v>
      </c>
      <c r="Q1050" s="7" t="str">
        <f t="shared" si="67"/>
        <v>26-35</v>
      </c>
      <c r="R1050" s="7" t="str">
        <f t="shared" si="68"/>
        <v>1</v>
      </c>
    </row>
    <row r="1051" spans="1:18" x14ac:dyDescent="0.3">
      <c r="A1051">
        <v>1050</v>
      </c>
      <c r="B1051" t="s">
        <v>8</v>
      </c>
      <c r="C1051">
        <v>327400</v>
      </c>
      <c r="D1051" t="s">
        <v>9</v>
      </c>
      <c r="E1051" t="s">
        <v>15</v>
      </c>
      <c r="F1051" t="s">
        <v>11</v>
      </c>
      <c r="G1051" t="s">
        <v>12</v>
      </c>
      <c r="H1051" t="s">
        <v>12</v>
      </c>
      <c r="I1051">
        <v>27</v>
      </c>
      <c r="J1051">
        <f>(C1051-$V$7)/$V$8</f>
        <v>-0.40711016784954412</v>
      </c>
      <c r="K1051" t="str">
        <f t="shared" si="65"/>
        <v>NO</v>
      </c>
      <c r="L1051">
        <f>(I1051-$V$16)/$V$17</f>
        <v>-1.0520201343717714</v>
      </c>
      <c r="M1051" t="str">
        <f t="shared" si="66"/>
        <v>NO</v>
      </c>
      <c r="N1051">
        <f>IF(ISBLANK(C1051),$V$7,C1051)</f>
        <v>327400</v>
      </c>
      <c r="O1051">
        <f>IF(ISBLANK(I1051),$V$16,I1051)</f>
        <v>27</v>
      </c>
      <c r="P1051" t="str">
        <f>IF(ISBLANK(D1051),$U$42,D1051)</f>
        <v>ASALARIADO</v>
      </c>
      <c r="Q1051" s="7" t="str">
        <f t="shared" si="67"/>
        <v>26-35</v>
      </c>
      <c r="R1051" s="7" t="str">
        <f t="shared" si="68"/>
        <v>2</v>
      </c>
    </row>
    <row r="1052" spans="1:18" x14ac:dyDescent="0.3">
      <c r="A1052">
        <v>1051</v>
      </c>
      <c r="B1052" t="s">
        <v>8</v>
      </c>
      <c r="C1052">
        <v>4742229.6399999997</v>
      </c>
      <c r="D1052" t="s">
        <v>9</v>
      </c>
      <c r="E1052" t="s">
        <v>15</v>
      </c>
      <c r="F1052" t="s">
        <v>11</v>
      </c>
      <c r="G1052" t="s">
        <v>12</v>
      </c>
      <c r="H1052" t="s">
        <v>12</v>
      </c>
      <c r="I1052">
        <v>49</v>
      </c>
      <c r="J1052">
        <f>(C1052-$V$7)/$V$8</f>
        <v>5.0371047389297878</v>
      </c>
      <c r="K1052" t="str">
        <f t="shared" si="65"/>
        <v>ATIPICO</v>
      </c>
      <c r="L1052">
        <f>(I1052-$V$16)/$V$17</f>
        <v>0.50063712732525367</v>
      </c>
      <c r="M1052" t="str">
        <f t="shared" si="66"/>
        <v>NO</v>
      </c>
      <c r="N1052">
        <f>IF(ISBLANK(C1052),$V$7,C1052)</f>
        <v>4742229.6399999997</v>
      </c>
      <c r="O1052">
        <f>IF(ISBLANK(I1052),$V$16,I1052)</f>
        <v>49</v>
      </c>
      <c r="P1052" t="str">
        <f>IF(ISBLANK(D1052),$U$42,D1052)</f>
        <v>ASALARIADO</v>
      </c>
      <c r="Q1052" s="7" t="str">
        <f t="shared" si="67"/>
        <v>46-55</v>
      </c>
      <c r="R1052" s="7" t="str">
        <f t="shared" si="68"/>
        <v>4</v>
      </c>
    </row>
    <row r="1053" spans="1:18" x14ac:dyDescent="0.3">
      <c r="A1053">
        <v>1052</v>
      </c>
      <c r="B1053" t="s">
        <v>14</v>
      </c>
      <c r="C1053">
        <v>396057</v>
      </c>
      <c r="D1053" t="s">
        <v>17</v>
      </c>
      <c r="E1053" t="s">
        <v>15</v>
      </c>
      <c r="F1053" t="s">
        <v>11</v>
      </c>
      <c r="G1053" t="s">
        <v>12</v>
      </c>
      <c r="H1053" t="s">
        <v>12</v>
      </c>
      <c r="I1053">
        <v>19</v>
      </c>
      <c r="J1053">
        <f>(C1053-$V$7)/$V$8</f>
        <v>-0.32244473490324616</v>
      </c>
      <c r="K1053" t="str">
        <f t="shared" si="65"/>
        <v>NO</v>
      </c>
      <c r="L1053">
        <f>(I1053-$V$16)/$V$17</f>
        <v>-1.6166227749888715</v>
      </c>
      <c r="M1053" t="str">
        <f t="shared" si="66"/>
        <v>NO</v>
      </c>
      <c r="N1053">
        <f>IF(ISBLANK(C1053),$V$7,C1053)</f>
        <v>396057</v>
      </c>
      <c r="O1053">
        <f>IF(ISBLANK(I1053),$V$16,I1053)</f>
        <v>19</v>
      </c>
      <c r="P1053" t="str">
        <f>IF(ISBLANK(D1053),$U$42,D1053)</f>
        <v>TRABAJADOR INDEPENDIENTE</v>
      </c>
      <c r="Q1053" s="7" t="str">
        <f t="shared" si="67"/>
        <v>18-25</v>
      </c>
      <c r="R1053" s="7" t="str">
        <f t="shared" si="68"/>
        <v>2</v>
      </c>
    </row>
    <row r="1054" spans="1:18" x14ac:dyDescent="0.3">
      <c r="A1054">
        <v>1053</v>
      </c>
      <c r="B1054" t="s">
        <v>8</v>
      </c>
      <c r="C1054">
        <v>1492126.5</v>
      </c>
      <c r="D1054" t="s">
        <v>9</v>
      </c>
      <c r="E1054" t="s">
        <v>10</v>
      </c>
      <c r="F1054" t="s">
        <v>11</v>
      </c>
      <c r="G1054" t="s">
        <v>12</v>
      </c>
      <c r="H1054" t="s">
        <v>12</v>
      </c>
      <c r="I1054">
        <v>41</v>
      </c>
      <c r="J1054">
        <f>(C1054-$V$7)/$V$8</f>
        <v>1.0291901858875296</v>
      </c>
      <c r="K1054" t="str">
        <f t="shared" si="65"/>
        <v>NO</v>
      </c>
      <c r="L1054">
        <f>(I1054-$V$16)/$V$17</f>
        <v>-6.3965513291846368E-2</v>
      </c>
      <c r="M1054" t="str">
        <f t="shared" si="66"/>
        <v>NO</v>
      </c>
      <c r="N1054">
        <f>IF(ISBLANK(C1054),$V$7,C1054)</f>
        <v>1492126.5</v>
      </c>
      <c r="O1054">
        <f>IF(ISBLANK(I1054),$V$16,I1054)</f>
        <v>41</v>
      </c>
      <c r="P1054" t="str">
        <f>IF(ISBLANK(D1054),$U$42,D1054)</f>
        <v>ASALARIADO</v>
      </c>
      <c r="Q1054" s="7" t="str">
        <f t="shared" si="67"/>
        <v>36-45</v>
      </c>
      <c r="R1054" s="7" t="str">
        <f t="shared" si="68"/>
        <v>4</v>
      </c>
    </row>
    <row r="1055" spans="1:18" x14ac:dyDescent="0.3">
      <c r="A1055">
        <v>1054</v>
      </c>
      <c r="B1055" t="s">
        <v>8</v>
      </c>
      <c r="C1055">
        <v>1301239</v>
      </c>
      <c r="D1055" t="s">
        <v>13</v>
      </c>
      <c r="E1055" t="s">
        <v>10</v>
      </c>
      <c r="F1055" t="s">
        <v>11</v>
      </c>
      <c r="G1055" t="s">
        <v>12</v>
      </c>
      <c r="H1055" t="s">
        <v>12</v>
      </c>
      <c r="I1055">
        <v>76</v>
      </c>
      <c r="J1055">
        <f>(C1055-$V$7)/$V$8</f>
        <v>0.79379433649800724</v>
      </c>
      <c r="K1055" t="str">
        <f t="shared" si="65"/>
        <v>NO</v>
      </c>
      <c r="L1055">
        <f>(I1055-$V$16)/$V$17</f>
        <v>2.4061710394079663</v>
      </c>
      <c r="M1055" t="str">
        <f t="shared" si="66"/>
        <v>ATIPICO</v>
      </c>
      <c r="N1055">
        <f>IF(ISBLANK(C1055),$V$7,C1055)</f>
        <v>1301239</v>
      </c>
      <c r="O1055">
        <f>IF(ISBLANK(I1055),$V$16,I1055)</f>
        <v>76</v>
      </c>
      <c r="P1055" t="str">
        <f>IF(ISBLANK(D1055),$U$42,D1055)</f>
        <v>PENSIONADOS EN SU PROPIO SISTEMA</v>
      </c>
      <c r="Q1055" s="7" t="str">
        <f t="shared" si="67"/>
        <v>56+</v>
      </c>
      <c r="R1055" s="7" t="str">
        <f t="shared" si="68"/>
        <v>4</v>
      </c>
    </row>
    <row r="1056" spans="1:18" x14ac:dyDescent="0.3">
      <c r="A1056">
        <v>1055</v>
      </c>
      <c r="B1056" t="s">
        <v>14</v>
      </c>
      <c r="C1056">
        <v>359544.27</v>
      </c>
      <c r="D1056" t="s">
        <v>19</v>
      </c>
      <c r="E1056" t="s">
        <v>15</v>
      </c>
      <c r="F1056" t="s">
        <v>11</v>
      </c>
      <c r="G1056" t="s">
        <v>11</v>
      </c>
      <c r="H1056" t="s">
        <v>12</v>
      </c>
      <c r="I1056">
        <v>26</v>
      </c>
      <c r="J1056">
        <f>(C1056-$V$7)/$V$8</f>
        <v>-0.36747096811327984</v>
      </c>
      <c r="K1056" t="str">
        <f t="shared" si="65"/>
        <v>NO</v>
      </c>
      <c r="L1056">
        <f>(I1056-$V$16)/$V$17</f>
        <v>-1.1225954644489089</v>
      </c>
      <c r="M1056" t="str">
        <f t="shared" si="66"/>
        <v>NO</v>
      </c>
      <c r="N1056">
        <f>IF(ISBLANK(C1056),$V$7,C1056)</f>
        <v>359544.27</v>
      </c>
      <c r="O1056">
        <f>IF(ISBLANK(I1056),$V$16,I1056)</f>
        <v>26</v>
      </c>
      <c r="P1056" t="str">
        <f>IF(ISBLANK(D1056),$U$42,D1056)</f>
        <v>CONVENIOS ESPECIALES DE ASEGURADOS VOLUNTARIOS</v>
      </c>
      <c r="Q1056" s="7" t="str">
        <f t="shared" si="67"/>
        <v>26-35</v>
      </c>
      <c r="R1056" s="7" t="str">
        <f t="shared" si="68"/>
        <v>2</v>
      </c>
    </row>
    <row r="1057" spans="1:18" x14ac:dyDescent="0.3">
      <c r="A1057">
        <v>1056</v>
      </c>
      <c r="B1057" t="s">
        <v>14</v>
      </c>
      <c r="C1057">
        <v>297110</v>
      </c>
      <c r="D1057" t="s">
        <v>17</v>
      </c>
      <c r="E1057" t="s">
        <v>15</v>
      </c>
      <c r="F1057" t="s">
        <v>11</v>
      </c>
      <c r="G1057" t="s">
        <v>12</v>
      </c>
      <c r="H1057" t="s">
        <v>11</v>
      </c>
      <c r="I1057">
        <v>35</v>
      </c>
      <c r="J1057">
        <f>(C1057-$V$7)/$V$8</f>
        <v>-0.44446274608546127</v>
      </c>
      <c r="K1057" t="str">
        <f t="shared" si="65"/>
        <v>NO</v>
      </c>
      <c r="L1057">
        <f>(I1057-$V$16)/$V$17</f>
        <v>-0.48741749375467142</v>
      </c>
      <c r="M1057" t="str">
        <f t="shared" si="66"/>
        <v>NO</v>
      </c>
      <c r="N1057">
        <f>IF(ISBLANK(C1057),$V$7,C1057)</f>
        <v>297110</v>
      </c>
      <c r="O1057">
        <f>IF(ISBLANK(I1057),$V$16,I1057)</f>
        <v>35</v>
      </c>
      <c r="P1057" t="str">
        <f>IF(ISBLANK(D1057),$U$42,D1057)</f>
        <v>TRABAJADOR INDEPENDIENTE</v>
      </c>
      <c r="Q1057" s="7" t="str">
        <f t="shared" si="67"/>
        <v>26-35</v>
      </c>
      <c r="R1057" s="7" t="str">
        <f t="shared" si="68"/>
        <v>1</v>
      </c>
    </row>
    <row r="1058" spans="1:18" x14ac:dyDescent="0.3">
      <c r="A1058">
        <v>1057</v>
      </c>
      <c r="B1058" t="s">
        <v>14</v>
      </c>
      <c r="C1058">
        <v>467500.65</v>
      </c>
      <c r="D1058" t="s">
        <v>9</v>
      </c>
      <c r="E1058" t="s">
        <v>15</v>
      </c>
      <c r="F1058" t="s">
        <v>11</v>
      </c>
      <c r="G1058" t="s">
        <v>12</v>
      </c>
      <c r="H1058" t="s">
        <v>12</v>
      </c>
      <c r="I1058">
        <v>43</v>
      </c>
      <c r="J1058">
        <f>(C1058-$V$7)/$V$8</f>
        <v>-0.23434290175420414</v>
      </c>
      <c r="K1058" t="str">
        <f t="shared" si="65"/>
        <v>NO</v>
      </c>
      <c r="L1058">
        <f>(I1058-$V$16)/$V$17</f>
        <v>7.7185146862428639E-2</v>
      </c>
      <c r="M1058" t="str">
        <f t="shared" si="66"/>
        <v>NO</v>
      </c>
      <c r="N1058">
        <f>IF(ISBLANK(C1058),$V$7,C1058)</f>
        <v>467500.65</v>
      </c>
      <c r="O1058">
        <f>IF(ISBLANK(I1058),$V$16,I1058)</f>
        <v>43</v>
      </c>
      <c r="P1058" t="str">
        <f>IF(ISBLANK(D1058),$U$42,D1058)</f>
        <v>ASALARIADO</v>
      </c>
      <c r="Q1058" s="7" t="str">
        <f t="shared" si="67"/>
        <v>36-45</v>
      </c>
      <c r="R1058" s="7" t="str">
        <f t="shared" si="68"/>
        <v>3</v>
      </c>
    </row>
    <row r="1059" spans="1:18" x14ac:dyDescent="0.3">
      <c r="A1059">
        <v>1058</v>
      </c>
      <c r="B1059" t="s">
        <v>14</v>
      </c>
      <c r="C1059">
        <v>297046</v>
      </c>
      <c r="D1059" t="s">
        <v>16</v>
      </c>
      <c r="E1059" t="s">
        <v>15</v>
      </c>
      <c r="F1059" t="s">
        <v>11</v>
      </c>
      <c r="G1059" t="s">
        <v>11</v>
      </c>
      <c r="H1059" t="s">
        <v>12</v>
      </c>
      <c r="I1059">
        <v>22</v>
      </c>
      <c r="J1059">
        <f>(C1059-$V$7)/$V$8</f>
        <v>-0.44454166866740574</v>
      </c>
      <c r="K1059" t="str">
        <f t="shared" si="65"/>
        <v>NO</v>
      </c>
      <c r="L1059">
        <f>(I1059-$V$16)/$V$17</f>
        <v>-1.4048967847574589</v>
      </c>
      <c r="M1059" t="str">
        <f t="shared" si="66"/>
        <v>NO</v>
      </c>
      <c r="N1059">
        <f>IF(ISBLANK(C1059),$V$7,C1059)</f>
        <v>297046</v>
      </c>
      <c r="O1059">
        <f>IF(ISBLANK(I1059),$V$16,I1059)</f>
        <v>22</v>
      </c>
      <c r="P1059" t="str">
        <f>IF(ISBLANK(D1059),$U$42,D1059)</f>
        <v>ASEGURADO VOLUNTARIO</v>
      </c>
      <c r="Q1059" s="7" t="str">
        <f t="shared" si="67"/>
        <v>18-25</v>
      </c>
      <c r="R1059" s="7" t="str">
        <f t="shared" si="68"/>
        <v>1</v>
      </c>
    </row>
    <row r="1060" spans="1:18" x14ac:dyDescent="0.3">
      <c r="A1060">
        <v>1059</v>
      </c>
      <c r="B1060" t="s">
        <v>8</v>
      </c>
      <c r="C1060">
        <v>276964.83</v>
      </c>
      <c r="D1060" t="s">
        <v>9</v>
      </c>
      <c r="E1060" t="s">
        <v>15</v>
      </c>
      <c r="F1060" t="s">
        <v>11</v>
      </c>
      <c r="G1060" t="s">
        <v>12</v>
      </c>
      <c r="H1060" t="s">
        <v>12</v>
      </c>
      <c r="I1060">
        <v>58</v>
      </c>
      <c r="J1060">
        <f>(C1060-$V$7)/$V$8</f>
        <v>-0.46930507155594164</v>
      </c>
      <c r="K1060" t="str">
        <f t="shared" si="65"/>
        <v>NO</v>
      </c>
      <c r="L1060">
        <f>(I1060-$V$16)/$V$17</f>
        <v>1.1358150980194912</v>
      </c>
      <c r="M1060" t="str">
        <f t="shared" si="66"/>
        <v>NO</v>
      </c>
      <c r="N1060">
        <f>IF(ISBLANK(C1060),$V$7,C1060)</f>
        <v>276964.83</v>
      </c>
      <c r="O1060">
        <f>IF(ISBLANK(I1060),$V$16,I1060)</f>
        <v>58</v>
      </c>
      <c r="P1060" t="str">
        <f>IF(ISBLANK(D1060),$U$42,D1060)</f>
        <v>ASALARIADO</v>
      </c>
      <c r="Q1060" s="7" t="str">
        <f t="shared" si="67"/>
        <v>56+</v>
      </c>
      <c r="R1060" s="7" t="str">
        <f t="shared" si="68"/>
        <v>1</v>
      </c>
    </row>
    <row r="1061" spans="1:18" x14ac:dyDescent="0.3">
      <c r="A1061">
        <v>1060</v>
      </c>
      <c r="B1061" t="s">
        <v>8</v>
      </c>
      <c r="C1061">
        <v>360000</v>
      </c>
      <c r="D1061" t="s">
        <v>9</v>
      </c>
      <c r="E1061" t="s">
        <v>15</v>
      </c>
      <c r="F1061" t="s">
        <v>11</v>
      </c>
      <c r="G1061" t="s">
        <v>12</v>
      </c>
      <c r="H1061" t="s">
        <v>12</v>
      </c>
      <c r="I1061">
        <v>40</v>
      </c>
      <c r="J1061">
        <f>(C1061-$V$7)/$V$8</f>
        <v>-0.36690897767156788</v>
      </c>
      <c r="K1061" t="str">
        <f t="shared" si="65"/>
        <v>NO</v>
      </c>
      <c r="L1061">
        <f>(I1061-$V$16)/$V$17</f>
        <v>-0.13454084336898386</v>
      </c>
      <c r="M1061" t="str">
        <f t="shared" si="66"/>
        <v>NO</v>
      </c>
      <c r="N1061">
        <f>IF(ISBLANK(C1061),$V$7,C1061)</f>
        <v>360000</v>
      </c>
      <c r="O1061">
        <f>IF(ISBLANK(I1061),$V$16,I1061)</f>
        <v>40</v>
      </c>
      <c r="P1061" t="str">
        <f>IF(ISBLANK(D1061),$U$42,D1061)</f>
        <v>ASALARIADO</v>
      </c>
      <c r="Q1061" s="7" t="str">
        <f t="shared" si="67"/>
        <v>36-45</v>
      </c>
      <c r="R1061" s="7" t="str">
        <f t="shared" si="68"/>
        <v>2</v>
      </c>
    </row>
    <row r="1062" spans="1:18" x14ac:dyDescent="0.3">
      <c r="A1062">
        <v>1061</v>
      </c>
      <c r="B1062" t="s">
        <v>8</v>
      </c>
      <c r="C1062">
        <v>491540.23</v>
      </c>
      <c r="D1062" t="s">
        <v>9</v>
      </c>
      <c r="E1062" t="s">
        <v>15</v>
      </c>
      <c r="F1062" t="s">
        <v>11</v>
      </c>
      <c r="G1062" t="s">
        <v>12</v>
      </c>
      <c r="H1062" t="s">
        <v>12</v>
      </c>
      <c r="I1062">
        <v>50</v>
      </c>
      <c r="J1062">
        <f>(C1062-$V$7)/$V$8</f>
        <v>-0.20469812484074795</v>
      </c>
      <c r="K1062" t="str">
        <f t="shared" si="65"/>
        <v>NO</v>
      </c>
      <c r="L1062">
        <f>(I1062-$V$16)/$V$17</f>
        <v>0.57121245740239113</v>
      </c>
      <c r="M1062" t="str">
        <f t="shared" si="66"/>
        <v>NO</v>
      </c>
      <c r="N1062">
        <f>IF(ISBLANK(C1062),$V$7,C1062)</f>
        <v>491540.23</v>
      </c>
      <c r="O1062">
        <f>IF(ISBLANK(I1062),$V$16,I1062)</f>
        <v>50</v>
      </c>
      <c r="P1062" t="str">
        <f>IF(ISBLANK(D1062),$U$42,D1062)</f>
        <v>ASALARIADO</v>
      </c>
      <c r="Q1062" s="7" t="str">
        <f t="shared" si="67"/>
        <v>46-55</v>
      </c>
      <c r="R1062" s="7" t="str">
        <f t="shared" si="68"/>
        <v>3</v>
      </c>
    </row>
    <row r="1063" spans="1:18" x14ac:dyDescent="0.3">
      <c r="A1063">
        <v>1062</v>
      </c>
      <c r="B1063" t="s">
        <v>14</v>
      </c>
      <c r="C1063">
        <v>307401</v>
      </c>
      <c r="D1063" t="s">
        <v>9</v>
      </c>
      <c r="E1063" t="s">
        <v>10</v>
      </c>
      <c r="F1063" t="s">
        <v>11</v>
      </c>
      <c r="G1063" t="s">
        <v>12</v>
      </c>
      <c r="H1063" t="s">
        <v>11</v>
      </c>
      <c r="I1063">
        <v>28</v>
      </c>
      <c r="J1063">
        <f>(C1063-$V$7)/$V$8</f>
        <v>-0.43177224154185534</v>
      </c>
      <c r="K1063" t="str">
        <f t="shared" si="65"/>
        <v>NO</v>
      </c>
      <c r="L1063">
        <f>(I1063-$V$16)/$V$17</f>
        <v>-0.98144480429463388</v>
      </c>
      <c r="M1063" t="str">
        <f t="shared" si="66"/>
        <v>NO</v>
      </c>
      <c r="N1063">
        <f>IF(ISBLANK(C1063),$V$7,C1063)</f>
        <v>307401</v>
      </c>
      <c r="O1063">
        <f>IF(ISBLANK(I1063),$V$16,I1063)</f>
        <v>28</v>
      </c>
      <c r="P1063" t="str">
        <f>IF(ISBLANK(D1063),$U$42,D1063)</f>
        <v>ASALARIADO</v>
      </c>
      <c r="Q1063" s="7" t="str">
        <f t="shared" si="67"/>
        <v>26-35</v>
      </c>
      <c r="R1063" s="7" t="str">
        <f t="shared" si="68"/>
        <v>2</v>
      </c>
    </row>
    <row r="1064" spans="1:18" x14ac:dyDescent="0.3">
      <c r="A1064">
        <v>1063</v>
      </c>
      <c r="B1064" t="s">
        <v>8</v>
      </c>
      <c r="C1064">
        <v>141510.22</v>
      </c>
      <c r="D1064" t="s">
        <v>13</v>
      </c>
      <c r="E1064" t="s">
        <v>10</v>
      </c>
      <c r="F1064" t="s">
        <v>11</v>
      </c>
      <c r="G1064" t="s">
        <v>12</v>
      </c>
      <c r="H1064" t="s">
        <v>12</v>
      </c>
      <c r="I1064">
        <v>90</v>
      </c>
      <c r="J1064">
        <f>(C1064-$V$7)/$V$8</f>
        <v>-0.63634300214163486</v>
      </c>
      <c r="K1064" t="str">
        <f t="shared" si="65"/>
        <v>NO</v>
      </c>
      <c r="L1064">
        <f>(I1064-$V$16)/$V$17</f>
        <v>3.3942256604878915</v>
      </c>
      <c r="M1064" t="str">
        <f t="shared" si="66"/>
        <v>ATIPICO</v>
      </c>
      <c r="N1064">
        <f>IF(ISBLANK(C1064),$V$7,C1064)</f>
        <v>141510.22</v>
      </c>
      <c r="O1064">
        <f>IF(ISBLANK(I1064),$V$16,I1064)</f>
        <v>90</v>
      </c>
      <c r="P1064" t="str">
        <f>IF(ISBLANK(D1064),$U$42,D1064)</f>
        <v>PENSIONADOS EN SU PROPIO SISTEMA</v>
      </c>
      <c r="Q1064" s="7" t="str">
        <f t="shared" si="67"/>
        <v>56+</v>
      </c>
      <c r="R1064" s="7" t="str">
        <f t="shared" si="68"/>
        <v>1</v>
      </c>
    </row>
    <row r="1065" spans="1:18" x14ac:dyDescent="0.3">
      <c r="A1065">
        <v>1064</v>
      </c>
      <c r="B1065" t="s">
        <v>14</v>
      </c>
      <c r="C1065">
        <v>721809</v>
      </c>
      <c r="D1065" t="s">
        <v>9</v>
      </c>
      <c r="E1065" t="s">
        <v>10</v>
      </c>
      <c r="F1065" t="s">
        <v>11</v>
      </c>
      <c r="G1065" t="s">
        <v>12</v>
      </c>
      <c r="H1065" t="s">
        <v>11</v>
      </c>
      <c r="I1065">
        <v>46</v>
      </c>
      <c r="J1065">
        <f>(C1065-$V$7)/$V$8</f>
        <v>7.9261341871480984E-2</v>
      </c>
      <c r="K1065" t="str">
        <f t="shared" si="65"/>
        <v>NO</v>
      </c>
      <c r="L1065">
        <f>(I1065-$V$16)/$V$17</f>
        <v>0.28891113709384114</v>
      </c>
      <c r="M1065" t="str">
        <f t="shared" si="66"/>
        <v>NO</v>
      </c>
      <c r="N1065">
        <f>IF(ISBLANK(C1065),$V$7,C1065)</f>
        <v>721809</v>
      </c>
      <c r="O1065">
        <f>IF(ISBLANK(I1065),$V$16,I1065)</f>
        <v>46</v>
      </c>
      <c r="P1065" t="str">
        <f>IF(ISBLANK(D1065),$U$42,D1065)</f>
        <v>ASALARIADO</v>
      </c>
      <c r="Q1065" s="7" t="str">
        <f t="shared" si="67"/>
        <v>46-55</v>
      </c>
      <c r="R1065" s="7" t="str">
        <f t="shared" si="68"/>
        <v>4</v>
      </c>
    </row>
    <row r="1066" spans="1:18" x14ac:dyDescent="0.3">
      <c r="A1066">
        <v>1065</v>
      </c>
      <c r="B1066" t="s">
        <v>8</v>
      </c>
      <c r="C1066">
        <v>363793</v>
      </c>
      <c r="D1066" t="s">
        <v>9</v>
      </c>
      <c r="E1066" t="s">
        <v>15</v>
      </c>
      <c r="F1066" t="s">
        <v>11</v>
      </c>
      <c r="G1066" t="s">
        <v>11</v>
      </c>
      <c r="H1066" t="s">
        <v>12</v>
      </c>
      <c r="I1066">
        <v>51</v>
      </c>
      <c r="J1066">
        <f>(C1066-$V$7)/$V$8</f>
        <v>-0.36223158152601381</v>
      </c>
      <c r="K1066" t="str">
        <f t="shared" si="65"/>
        <v>NO</v>
      </c>
      <c r="L1066">
        <f>(I1066-$V$16)/$V$17</f>
        <v>0.64178778747952869</v>
      </c>
      <c r="M1066" t="str">
        <f t="shared" si="66"/>
        <v>NO</v>
      </c>
      <c r="N1066">
        <f>IF(ISBLANK(C1066),$V$7,C1066)</f>
        <v>363793</v>
      </c>
      <c r="O1066">
        <f>IF(ISBLANK(I1066),$V$16,I1066)</f>
        <v>51</v>
      </c>
      <c r="P1066" t="str">
        <f>IF(ISBLANK(D1066),$U$42,D1066)</f>
        <v>ASALARIADO</v>
      </c>
      <c r="Q1066" s="7" t="str">
        <f t="shared" si="67"/>
        <v>46-55</v>
      </c>
      <c r="R1066" s="7" t="str">
        <f t="shared" si="68"/>
        <v>2</v>
      </c>
    </row>
    <row r="1067" spans="1:18" x14ac:dyDescent="0.3">
      <c r="A1067">
        <v>1066</v>
      </c>
      <c r="B1067" t="s">
        <v>8</v>
      </c>
      <c r="C1067">
        <v>592200</v>
      </c>
      <c r="D1067" t="s">
        <v>9</v>
      </c>
      <c r="E1067" t="s">
        <v>15</v>
      </c>
      <c r="F1067" t="s">
        <v>11</v>
      </c>
      <c r="G1067" t="s">
        <v>11</v>
      </c>
      <c r="H1067" t="s">
        <v>12</v>
      </c>
      <c r="I1067">
        <v>53</v>
      </c>
      <c r="J1067">
        <f>(C1067-$V$7)/$V$8</f>
        <v>-8.0567985054203622E-2</v>
      </c>
      <c r="K1067" t="str">
        <f t="shared" si="65"/>
        <v>NO</v>
      </c>
      <c r="L1067">
        <f>(I1067-$V$16)/$V$17</f>
        <v>0.78293844763380371</v>
      </c>
      <c r="M1067" t="str">
        <f t="shared" si="66"/>
        <v>NO</v>
      </c>
      <c r="N1067">
        <f>IF(ISBLANK(C1067),$V$7,C1067)</f>
        <v>592200</v>
      </c>
      <c r="O1067">
        <f>IF(ISBLANK(I1067),$V$16,I1067)</f>
        <v>53</v>
      </c>
      <c r="P1067" t="str">
        <f>IF(ISBLANK(D1067),$U$42,D1067)</f>
        <v>ASALARIADO</v>
      </c>
      <c r="Q1067" s="7" t="str">
        <f t="shared" si="67"/>
        <v>46-55</v>
      </c>
      <c r="R1067" s="7" t="str">
        <f t="shared" si="68"/>
        <v>3</v>
      </c>
    </row>
    <row r="1068" spans="1:18" x14ac:dyDescent="0.3">
      <c r="A1068">
        <v>1067</v>
      </c>
      <c r="B1068" t="s">
        <v>14</v>
      </c>
      <c r="C1068">
        <v>2196851</v>
      </c>
      <c r="D1068" t="s">
        <v>9</v>
      </c>
      <c r="E1068" t="s">
        <v>15</v>
      </c>
      <c r="F1068" t="s">
        <v>11</v>
      </c>
      <c r="G1068" t="s">
        <v>12</v>
      </c>
      <c r="H1068" t="s">
        <v>12</v>
      </c>
      <c r="I1068">
        <v>41</v>
      </c>
      <c r="J1068">
        <f>(C1068-$V$7)/$V$8</f>
        <v>1.8982320155678731</v>
      </c>
      <c r="K1068" t="str">
        <f t="shared" si="65"/>
        <v>NO</v>
      </c>
      <c r="L1068">
        <f>(I1068-$V$16)/$V$17</f>
        <v>-6.3965513291846368E-2</v>
      </c>
      <c r="M1068" t="str">
        <f t="shared" si="66"/>
        <v>NO</v>
      </c>
      <c r="N1068">
        <f>IF(ISBLANK(C1068),$V$7,C1068)</f>
        <v>2196851</v>
      </c>
      <c r="O1068">
        <f>IF(ISBLANK(I1068),$V$16,I1068)</f>
        <v>41</v>
      </c>
      <c r="P1068" t="str">
        <f>IF(ISBLANK(D1068),$U$42,D1068)</f>
        <v>ASALARIADO</v>
      </c>
      <c r="Q1068" s="7" t="str">
        <f t="shared" si="67"/>
        <v>36-45</v>
      </c>
      <c r="R1068" s="7" t="str">
        <f t="shared" si="68"/>
        <v>4</v>
      </c>
    </row>
    <row r="1069" spans="1:18" x14ac:dyDescent="0.3">
      <c r="A1069">
        <v>1068</v>
      </c>
      <c r="B1069" t="s">
        <v>8</v>
      </c>
      <c r="C1069">
        <v>495108.62</v>
      </c>
      <c r="D1069" t="s">
        <v>9</v>
      </c>
      <c r="E1069" t="s">
        <v>10</v>
      </c>
      <c r="F1069" t="s">
        <v>11</v>
      </c>
      <c r="G1069" t="s">
        <v>12</v>
      </c>
      <c r="H1069" t="s">
        <v>12</v>
      </c>
      <c r="I1069">
        <v>25</v>
      </c>
      <c r="J1069">
        <f>(C1069-$V$7)/$V$8</f>
        <v>-0.2002977099628587</v>
      </c>
      <c r="K1069" t="str">
        <f t="shared" si="65"/>
        <v>NO</v>
      </c>
      <c r="L1069">
        <f>(I1069-$V$16)/$V$17</f>
        <v>-1.1931707945260464</v>
      </c>
      <c r="M1069" t="str">
        <f t="shared" si="66"/>
        <v>NO</v>
      </c>
      <c r="N1069">
        <f>IF(ISBLANK(C1069),$V$7,C1069)</f>
        <v>495108.62</v>
      </c>
      <c r="O1069">
        <f>IF(ISBLANK(I1069),$V$16,I1069)</f>
        <v>25</v>
      </c>
      <c r="P1069" t="str">
        <f>IF(ISBLANK(D1069),$U$42,D1069)</f>
        <v>ASALARIADO</v>
      </c>
      <c r="Q1069" s="7" t="str">
        <f t="shared" si="67"/>
        <v>18-25</v>
      </c>
      <c r="R1069" s="7" t="str">
        <f t="shared" si="68"/>
        <v>3</v>
      </c>
    </row>
    <row r="1070" spans="1:18" x14ac:dyDescent="0.3">
      <c r="A1070">
        <v>1069</v>
      </c>
      <c r="B1070" t="s">
        <v>14</v>
      </c>
      <c r="C1070">
        <v>380000</v>
      </c>
      <c r="D1070" t="s">
        <v>9</v>
      </c>
      <c r="E1070" t="s">
        <v>15</v>
      </c>
      <c r="F1070" t="s">
        <v>11</v>
      </c>
      <c r="G1070" t="s">
        <v>12</v>
      </c>
      <c r="H1070" t="s">
        <v>12</v>
      </c>
      <c r="I1070">
        <v>57</v>
      </c>
      <c r="J1070">
        <f>(C1070-$V$7)/$V$8</f>
        <v>-0.34224567081391377</v>
      </c>
      <c r="K1070" t="str">
        <f t="shared" si="65"/>
        <v>NO</v>
      </c>
      <c r="L1070">
        <f>(I1070-$V$16)/$V$17</f>
        <v>1.0652397679423538</v>
      </c>
      <c r="M1070" t="str">
        <f t="shared" si="66"/>
        <v>NO</v>
      </c>
      <c r="N1070">
        <f>IF(ISBLANK(C1070),$V$7,C1070)</f>
        <v>380000</v>
      </c>
      <c r="O1070">
        <f>IF(ISBLANK(I1070),$V$16,I1070)</f>
        <v>57</v>
      </c>
      <c r="P1070" t="str">
        <f>IF(ISBLANK(D1070),$U$42,D1070)</f>
        <v>ASALARIADO</v>
      </c>
      <c r="Q1070" s="7" t="str">
        <f t="shared" si="67"/>
        <v>56+</v>
      </c>
      <c r="R1070" s="7" t="str">
        <f t="shared" si="68"/>
        <v>2</v>
      </c>
    </row>
    <row r="1071" spans="1:18" x14ac:dyDescent="0.3">
      <c r="A1071">
        <v>1070</v>
      </c>
      <c r="B1071" t="s">
        <v>14</v>
      </c>
      <c r="C1071">
        <v>2183054.04</v>
      </c>
      <c r="D1071" t="s">
        <v>9</v>
      </c>
      <c r="E1071" t="s">
        <v>15</v>
      </c>
      <c r="F1071" t="s">
        <v>11</v>
      </c>
      <c r="G1071" t="s">
        <v>12</v>
      </c>
      <c r="H1071" t="s">
        <v>12</v>
      </c>
      <c r="I1071">
        <v>32</v>
      </c>
      <c r="J1071">
        <f>(C1071-$V$7)/$V$8</f>
        <v>1.8812180826587341</v>
      </c>
      <c r="K1071" t="str">
        <f t="shared" si="65"/>
        <v>NO</v>
      </c>
      <c r="L1071">
        <f>(I1071-$V$16)/$V$17</f>
        <v>-0.69914348398608395</v>
      </c>
      <c r="M1071" t="str">
        <f t="shared" si="66"/>
        <v>NO</v>
      </c>
      <c r="N1071">
        <f>IF(ISBLANK(C1071),$V$7,C1071)</f>
        <v>2183054.04</v>
      </c>
      <c r="O1071">
        <f>IF(ISBLANK(I1071),$V$16,I1071)</f>
        <v>32</v>
      </c>
      <c r="P1071" t="str">
        <f>IF(ISBLANK(D1071),$U$42,D1071)</f>
        <v>ASALARIADO</v>
      </c>
      <c r="Q1071" s="7" t="str">
        <f t="shared" si="67"/>
        <v>26-35</v>
      </c>
      <c r="R1071" s="7" t="str">
        <f t="shared" si="68"/>
        <v>4</v>
      </c>
    </row>
    <row r="1072" spans="1:18" x14ac:dyDescent="0.3">
      <c r="A1072">
        <v>1071</v>
      </c>
      <c r="B1072" t="s">
        <v>8</v>
      </c>
      <c r="C1072">
        <v>651535</v>
      </c>
      <c r="D1072" t="s">
        <v>9</v>
      </c>
      <c r="E1072" t="s">
        <v>15</v>
      </c>
      <c r="F1072" t="s">
        <v>11</v>
      </c>
      <c r="G1072" t="s">
        <v>12</v>
      </c>
      <c r="H1072" t="s">
        <v>12</v>
      </c>
      <c r="I1072">
        <v>34</v>
      </c>
      <c r="J1072">
        <f>(C1072-$V$7)/$V$8</f>
        <v>-7.3981194342582759E-3</v>
      </c>
      <c r="K1072" t="str">
        <f t="shared" si="65"/>
        <v>NO</v>
      </c>
      <c r="L1072">
        <f>(I1072-$V$16)/$V$17</f>
        <v>-0.55799282383180893</v>
      </c>
      <c r="M1072" t="str">
        <f t="shared" si="66"/>
        <v>NO</v>
      </c>
      <c r="N1072">
        <f>IF(ISBLANK(C1072),$V$7,C1072)</f>
        <v>651535</v>
      </c>
      <c r="O1072">
        <f>IF(ISBLANK(I1072),$V$16,I1072)</f>
        <v>34</v>
      </c>
      <c r="P1072" t="str">
        <f>IF(ISBLANK(D1072),$U$42,D1072)</f>
        <v>ASALARIADO</v>
      </c>
      <c r="Q1072" s="7" t="str">
        <f t="shared" si="67"/>
        <v>26-35</v>
      </c>
      <c r="R1072" s="7" t="str">
        <f t="shared" si="68"/>
        <v>3</v>
      </c>
    </row>
    <row r="1073" spans="1:18" x14ac:dyDescent="0.3">
      <c r="A1073">
        <v>1072</v>
      </c>
      <c r="B1073" t="s">
        <v>14</v>
      </c>
      <c r="C1073">
        <v>278030</v>
      </c>
      <c r="D1073" t="s">
        <v>18</v>
      </c>
      <c r="E1073" t="s">
        <v>15</v>
      </c>
      <c r="F1073" t="s">
        <v>11</v>
      </c>
      <c r="G1073" t="s">
        <v>12</v>
      </c>
      <c r="H1073" t="s">
        <v>12</v>
      </c>
      <c r="I1073">
        <v>29</v>
      </c>
      <c r="J1073">
        <f>(C1073-$V$7)/$V$8</f>
        <v>-0.46799154082766331</v>
      </c>
      <c r="K1073" t="str">
        <f t="shared" si="65"/>
        <v>NO</v>
      </c>
      <c r="L1073">
        <f>(I1073-$V$16)/$V$17</f>
        <v>-0.91086947421749642</v>
      </c>
      <c r="M1073" t="str">
        <f t="shared" si="66"/>
        <v>NO</v>
      </c>
      <c r="N1073">
        <f>IF(ISBLANK(C1073),$V$7,C1073)</f>
        <v>278030</v>
      </c>
      <c r="O1073">
        <f>IF(ISBLANK(I1073),$V$16,I1073)</f>
        <v>29</v>
      </c>
      <c r="P1073" t="str">
        <f>IF(ISBLANK(D1073),$U$42,D1073)</f>
        <v>CONVENIOS ESPECIALES DE TRABAJADORES INDEPENDIENTES</v>
      </c>
      <c r="Q1073" s="7" t="str">
        <f t="shared" si="67"/>
        <v>26-35</v>
      </c>
      <c r="R1073" s="7" t="str">
        <f t="shared" si="68"/>
        <v>1</v>
      </c>
    </row>
    <row r="1074" spans="1:18" x14ac:dyDescent="0.3">
      <c r="A1074">
        <v>1073</v>
      </c>
      <c r="B1074" t="s">
        <v>8</v>
      </c>
      <c r="C1074">
        <v>299647</v>
      </c>
      <c r="D1074" t="s">
        <v>16</v>
      </c>
      <c r="E1074" t="s">
        <v>15</v>
      </c>
      <c r="F1074" t="s">
        <v>11</v>
      </c>
      <c r="G1074" t="s">
        <v>12</v>
      </c>
      <c r="H1074" t="s">
        <v>12</v>
      </c>
      <c r="I1074">
        <v>64</v>
      </c>
      <c r="J1074">
        <f>(C1074-$V$7)/$V$8</f>
        <v>-0.44133420561056785</v>
      </c>
      <c r="K1074" t="str">
        <f t="shared" si="65"/>
        <v>NO</v>
      </c>
      <c r="L1074">
        <f>(I1074-$V$16)/$V$17</f>
        <v>1.5592670784823162</v>
      </c>
      <c r="M1074" t="str">
        <f t="shared" si="66"/>
        <v>NO</v>
      </c>
      <c r="N1074">
        <f>IF(ISBLANK(C1074),$V$7,C1074)</f>
        <v>299647</v>
      </c>
      <c r="O1074">
        <f>IF(ISBLANK(I1074),$V$16,I1074)</f>
        <v>64</v>
      </c>
      <c r="P1074" t="str">
        <f>IF(ISBLANK(D1074),$U$42,D1074)</f>
        <v>ASEGURADO VOLUNTARIO</v>
      </c>
      <c r="Q1074" s="7" t="str">
        <f t="shared" si="67"/>
        <v>56+</v>
      </c>
      <c r="R1074" s="7" t="str">
        <f t="shared" si="68"/>
        <v>1</v>
      </c>
    </row>
    <row r="1075" spans="1:18" x14ac:dyDescent="0.3">
      <c r="A1075">
        <v>1074</v>
      </c>
      <c r="B1075" t="s">
        <v>14</v>
      </c>
      <c r="C1075">
        <v>347520</v>
      </c>
      <c r="D1075" t="s">
        <v>9</v>
      </c>
      <c r="E1075" t="s">
        <v>15</v>
      </c>
      <c r="F1075" t="s">
        <v>11</v>
      </c>
      <c r="G1075" t="s">
        <v>12</v>
      </c>
      <c r="H1075" t="s">
        <v>12</v>
      </c>
      <c r="I1075">
        <v>35</v>
      </c>
      <c r="J1075">
        <f>(C1075-$V$7)/$V$8</f>
        <v>-0.38229888115074406</v>
      </c>
      <c r="K1075" t="str">
        <f t="shared" si="65"/>
        <v>NO</v>
      </c>
      <c r="L1075">
        <f>(I1075-$V$16)/$V$17</f>
        <v>-0.48741749375467142</v>
      </c>
      <c r="M1075" t="str">
        <f t="shared" si="66"/>
        <v>NO</v>
      </c>
      <c r="N1075">
        <f>IF(ISBLANK(C1075),$V$7,C1075)</f>
        <v>347520</v>
      </c>
      <c r="O1075">
        <f>IF(ISBLANK(I1075),$V$16,I1075)</f>
        <v>35</v>
      </c>
      <c r="P1075" t="str">
        <f>IF(ISBLANK(D1075),$U$42,D1075)</f>
        <v>ASALARIADO</v>
      </c>
      <c r="Q1075" s="7" t="str">
        <f t="shared" si="67"/>
        <v>26-35</v>
      </c>
      <c r="R1075" s="7" t="str">
        <f t="shared" si="68"/>
        <v>2</v>
      </c>
    </row>
    <row r="1076" spans="1:18" x14ac:dyDescent="0.3">
      <c r="A1076">
        <v>1075</v>
      </c>
      <c r="B1076" t="s">
        <v>8</v>
      </c>
      <c r="C1076">
        <v>594640</v>
      </c>
      <c r="D1076" t="s">
        <v>9</v>
      </c>
      <c r="E1076" t="s">
        <v>15</v>
      </c>
      <c r="F1076" t="s">
        <v>11</v>
      </c>
      <c r="G1076" t="s">
        <v>12</v>
      </c>
      <c r="H1076" t="s">
        <v>12</v>
      </c>
      <c r="I1076">
        <v>36</v>
      </c>
      <c r="J1076">
        <f>(C1076-$V$7)/$V$8</f>
        <v>-7.7559061617569827E-2</v>
      </c>
      <c r="K1076" t="str">
        <f t="shared" si="65"/>
        <v>NO</v>
      </c>
      <c r="L1076">
        <f>(I1076-$V$16)/$V$17</f>
        <v>-0.41684216367753391</v>
      </c>
      <c r="M1076" t="str">
        <f t="shared" si="66"/>
        <v>NO</v>
      </c>
      <c r="N1076">
        <f>IF(ISBLANK(C1076),$V$7,C1076)</f>
        <v>594640</v>
      </c>
      <c r="O1076">
        <f>IF(ISBLANK(I1076),$V$16,I1076)</f>
        <v>36</v>
      </c>
      <c r="P1076" t="str">
        <f>IF(ISBLANK(D1076),$U$42,D1076)</f>
        <v>ASALARIADO</v>
      </c>
      <c r="Q1076" s="7" t="str">
        <f t="shared" si="67"/>
        <v>36-45</v>
      </c>
      <c r="R1076" s="7" t="str">
        <f t="shared" si="68"/>
        <v>3</v>
      </c>
    </row>
    <row r="1077" spans="1:18" x14ac:dyDescent="0.3">
      <c r="A1077">
        <v>1076</v>
      </c>
      <c r="B1077" t="s">
        <v>8</v>
      </c>
      <c r="C1077">
        <v>207858</v>
      </c>
      <c r="D1077" t="s">
        <v>9</v>
      </c>
      <c r="E1077" t="s">
        <v>15</v>
      </c>
      <c r="F1077" t="s">
        <v>11</v>
      </c>
      <c r="G1077" t="s">
        <v>12</v>
      </c>
      <c r="H1077" t="s">
        <v>12</v>
      </c>
      <c r="I1077">
        <v>55</v>
      </c>
      <c r="J1077">
        <f>(C1077-$V$7)/$V$8</f>
        <v>-0.55452521926842857</v>
      </c>
      <c r="K1077" t="str">
        <f t="shared" si="65"/>
        <v>NO</v>
      </c>
      <c r="L1077">
        <f>(I1077-$V$16)/$V$17</f>
        <v>0.92408910778807873</v>
      </c>
      <c r="M1077" t="str">
        <f t="shared" si="66"/>
        <v>NO</v>
      </c>
      <c r="N1077">
        <f>IF(ISBLANK(C1077),$V$7,C1077)</f>
        <v>207858</v>
      </c>
      <c r="O1077">
        <f>IF(ISBLANK(I1077),$V$16,I1077)</f>
        <v>55</v>
      </c>
      <c r="P1077" t="str">
        <f>IF(ISBLANK(D1077),$U$42,D1077)</f>
        <v>ASALARIADO</v>
      </c>
      <c r="Q1077" s="7" t="str">
        <f t="shared" si="67"/>
        <v>46-55</v>
      </c>
      <c r="R1077" s="7" t="str">
        <f t="shared" si="68"/>
        <v>1</v>
      </c>
    </row>
    <row r="1078" spans="1:18" x14ac:dyDescent="0.3">
      <c r="A1078">
        <v>1077</v>
      </c>
      <c r="B1078" t="s">
        <v>8</v>
      </c>
      <c r="C1078">
        <v>3211392</v>
      </c>
      <c r="D1078" t="s">
        <v>9</v>
      </c>
      <c r="E1078" t="s">
        <v>10</v>
      </c>
      <c r="F1078" t="s">
        <v>11</v>
      </c>
      <c r="G1078" t="s">
        <v>12</v>
      </c>
      <c r="H1078" t="s">
        <v>12</v>
      </c>
      <c r="I1078">
        <v>60</v>
      </c>
      <c r="J1078">
        <f>(C1078-$V$7)/$V$8</f>
        <v>3.1493288157014363</v>
      </c>
      <c r="K1078" t="str">
        <f t="shared" si="65"/>
        <v>ATIPICO</v>
      </c>
      <c r="L1078">
        <f>(I1078-$V$16)/$V$17</f>
        <v>1.2769657581737661</v>
      </c>
      <c r="M1078" t="str">
        <f t="shared" si="66"/>
        <v>NO</v>
      </c>
      <c r="N1078">
        <f>IF(ISBLANK(C1078),$V$7,C1078)</f>
        <v>3211392</v>
      </c>
      <c r="O1078">
        <f>IF(ISBLANK(I1078),$V$16,I1078)</f>
        <v>60</v>
      </c>
      <c r="P1078" t="str">
        <f>IF(ISBLANK(D1078),$U$42,D1078)</f>
        <v>ASALARIADO</v>
      </c>
      <c r="Q1078" s="7" t="str">
        <f t="shared" si="67"/>
        <v>56+</v>
      </c>
      <c r="R1078" s="7" t="str">
        <f t="shared" si="68"/>
        <v>4</v>
      </c>
    </row>
    <row r="1079" spans="1:18" x14ac:dyDescent="0.3">
      <c r="A1079">
        <v>1078</v>
      </c>
      <c r="B1079" t="s">
        <v>8</v>
      </c>
      <c r="C1079">
        <v>631550.63</v>
      </c>
      <c r="D1079" t="s">
        <v>9</v>
      </c>
      <c r="E1079" t="s">
        <v>15</v>
      </c>
      <c r="F1079" t="s">
        <v>11</v>
      </c>
      <c r="G1079" t="s">
        <v>12</v>
      </c>
      <c r="H1079" t="s">
        <v>12</v>
      </c>
      <c r="I1079">
        <v>38</v>
      </c>
      <c r="J1079">
        <f>(C1079-$V$7)/$V$8</f>
        <v>-3.204215191760313E-2</v>
      </c>
      <c r="K1079" t="str">
        <f t="shared" si="65"/>
        <v>NO</v>
      </c>
      <c r="L1079">
        <f>(I1079-$V$16)/$V$17</f>
        <v>-0.27569150352325889</v>
      </c>
      <c r="M1079" t="str">
        <f t="shared" si="66"/>
        <v>NO</v>
      </c>
      <c r="N1079">
        <f>IF(ISBLANK(C1079),$V$7,C1079)</f>
        <v>631550.63</v>
      </c>
      <c r="O1079">
        <f>IF(ISBLANK(I1079),$V$16,I1079)</f>
        <v>38</v>
      </c>
      <c r="P1079" t="str">
        <f>IF(ISBLANK(D1079),$U$42,D1079)</f>
        <v>ASALARIADO</v>
      </c>
      <c r="Q1079" s="7" t="str">
        <f t="shared" si="67"/>
        <v>36-45</v>
      </c>
      <c r="R1079" s="7" t="str">
        <f t="shared" si="68"/>
        <v>3</v>
      </c>
    </row>
    <row r="1080" spans="1:18" x14ac:dyDescent="0.3">
      <c r="A1080">
        <v>1079</v>
      </c>
      <c r="B1080" t="s">
        <v>8</v>
      </c>
      <c r="C1080">
        <v>374222.12</v>
      </c>
      <c r="D1080" t="s">
        <v>9</v>
      </c>
      <c r="E1080" t="s">
        <v>15</v>
      </c>
      <c r="F1080" t="s">
        <v>11</v>
      </c>
      <c r="G1080" t="s">
        <v>12</v>
      </c>
      <c r="H1080" t="s">
        <v>12</v>
      </c>
      <c r="I1080">
        <v>31</v>
      </c>
      <c r="J1080">
        <f>(C1080-$V$7)/$V$8</f>
        <v>-0.34937075218524893</v>
      </c>
      <c r="K1080" t="str">
        <f t="shared" si="65"/>
        <v>NO</v>
      </c>
      <c r="L1080">
        <f>(I1080-$V$16)/$V$17</f>
        <v>-0.7697188140632214</v>
      </c>
      <c r="M1080" t="str">
        <f t="shared" si="66"/>
        <v>NO</v>
      </c>
      <c r="N1080">
        <f>IF(ISBLANK(C1080),$V$7,C1080)</f>
        <v>374222.12</v>
      </c>
      <c r="O1080">
        <f>IF(ISBLANK(I1080),$V$16,I1080)</f>
        <v>31</v>
      </c>
      <c r="P1080" t="str">
        <f>IF(ISBLANK(D1080),$U$42,D1080)</f>
        <v>ASALARIADO</v>
      </c>
      <c r="Q1080" s="7" t="str">
        <f t="shared" si="67"/>
        <v>26-35</v>
      </c>
      <c r="R1080" s="7" t="str">
        <f t="shared" si="68"/>
        <v>2</v>
      </c>
    </row>
    <row r="1081" spans="1:18" x14ac:dyDescent="0.3">
      <c r="A1081">
        <v>1080</v>
      </c>
      <c r="B1081" t="s">
        <v>14</v>
      </c>
      <c r="C1081">
        <v>338166</v>
      </c>
      <c r="D1081" t="s">
        <v>16</v>
      </c>
      <c r="E1081" t="s">
        <v>15</v>
      </c>
      <c r="F1081" t="s">
        <v>11</v>
      </c>
      <c r="G1081" t="s">
        <v>12</v>
      </c>
      <c r="H1081" t="s">
        <v>12</v>
      </c>
      <c r="I1081">
        <v>63</v>
      </c>
      <c r="J1081">
        <f>(C1081-$V$7)/$V$8</f>
        <v>-0.39383390976806892</v>
      </c>
      <c r="K1081" t="str">
        <f t="shared" si="65"/>
        <v>NO</v>
      </c>
      <c r="L1081">
        <f>(I1081-$V$16)/$V$17</f>
        <v>1.4886917484051787</v>
      </c>
      <c r="M1081" t="str">
        <f t="shared" si="66"/>
        <v>NO</v>
      </c>
      <c r="N1081">
        <f>IF(ISBLANK(C1081),$V$7,C1081)</f>
        <v>338166</v>
      </c>
      <c r="O1081">
        <f>IF(ISBLANK(I1081),$V$16,I1081)</f>
        <v>63</v>
      </c>
      <c r="P1081" t="str">
        <f>IF(ISBLANK(D1081),$U$42,D1081)</f>
        <v>ASEGURADO VOLUNTARIO</v>
      </c>
      <c r="Q1081" s="7" t="str">
        <f t="shared" si="67"/>
        <v>56+</v>
      </c>
      <c r="R1081" s="7" t="str">
        <f t="shared" si="68"/>
        <v>2</v>
      </c>
    </row>
    <row r="1082" spans="1:18" x14ac:dyDescent="0.3">
      <c r="A1082">
        <v>1081</v>
      </c>
      <c r="B1082" t="s">
        <v>14</v>
      </c>
      <c r="C1082">
        <v>180000</v>
      </c>
      <c r="D1082" t="s">
        <v>9</v>
      </c>
      <c r="E1082" t="s">
        <v>15</v>
      </c>
      <c r="F1082" t="s">
        <v>11</v>
      </c>
      <c r="G1082" t="s">
        <v>11</v>
      </c>
      <c r="H1082" t="s">
        <v>12</v>
      </c>
      <c r="I1082">
        <v>78</v>
      </c>
      <c r="J1082">
        <f>(C1082-$V$7)/$V$8</f>
        <v>-0.58887873939045499</v>
      </c>
      <c r="K1082" t="str">
        <f t="shared" si="65"/>
        <v>NO</v>
      </c>
      <c r="L1082">
        <f>(I1082-$V$16)/$V$17</f>
        <v>2.5473216995622412</v>
      </c>
      <c r="M1082" t="str">
        <f t="shared" si="66"/>
        <v>ATIPICO</v>
      </c>
      <c r="N1082">
        <f>IF(ISBLANK(C1082),$V$7,C1082)</f>
        <v>180000</v>
      </c>
      <c r="O1082">
        <f>IF(ISBLANK(I1082),$V$16,I1082)</f>
        <v>78</v>
      </c>
      <c r="P1082" t="str">
        <f>IF(ISBLANK(D1082),$U$42,D1082)</f>
        <v>ASALARIADO</v>
      </c>
      <c r="Q1082" s="7" t="str">
        <f t="shared" si="67"/>
        <v>56+</v>
      </c>
      <c r="R1082" s="7" t="str">
        <f t="shared" si="68"/>
        <v>1</v>
      </c>
    </row>
    <row r="1083" spans="1:18" x14ac:dyDescent="0.3">
      <c r="A1083">
        <v>1082</v>
      </c>
      <c r="B1083" t="s">
        <v>14</v>
      </c>
      <c r="C1083">
        <v>582638</v>
      </c>
      <c r="D1083" t="s">
        <v>17</v>
      </c>
      <c r="E1083" t="s">
        <v>15</v>
      </c>
      <c r="F1083" t="s">
        <v>11</v>
      </c>
      <c r="G1083" t="s">
        <v>11</v>
      </c>
      <c r="H1083" t="s">
        <v>11</v>
      </c>
      <c r="I1083">
        <v>60</v>
      </c>
      <c r="J1083">
        <f>(C1083-$V$7)/$V$8</f>
        <v>-9.2359512062848051E-2</v>
      </c>
      <c r="K1083" t="str">
        <f t="shared" si="65"/>
        <v>NO</v>
      </c>
      <c r="L1083">
        <f>(I1083-$V$16)/$V$17</f>
        <v>1.2769657581737661</v>
      </c>
      <c r="M1083" t="str">
        <f t="shared" si="66"/>
        <v>NO</v>
      </c>
      <c r="N1083">
        <f>IF(ISBLANK(C1083),$V$7,C1083)</f>
        <v>582638</v>
      </c>
      <c r="O1083">
        <f>IF(ISBLANK(I1083),$V$16,I1083)</f>
        <v>60</v>
      </c>
      <c r="P1083" t="str">
        <f>IF(ISBLANK(D1083),$U$42,D1083)</f>
        <v>TRABAJADOR INDEPENDIENTE</v>
      </c>
      <c r="Q1083" s="7" t="str">
        <f t="shared" si="67"/>
        <v>56+</v>
      </c>
      <c r="R1083" s="7" t="str">
        <f t="shared" si="68"/>
        <v>3</v>
      </c>
    </row>
    <row r="1084" spans="1:18" x14ac:dyDescent="0.3">
      <c r="A1084">
        <v>1083</v>
      </c>
      <c r="B1084" t="s">
        <v>14</v>
      </c>
      <c r="C1084">
        <v>818240.4</v>
      </c>
      <c r="D1084" t="s">
        <v>9</v>
      </c>
      <c r="E1084" t="s">
        <v>15</v>
      </c>
      <c r="F1084" t="s">
        <v>11</v>
      </c>
      <c r="G1084" t="s">
        <v>12</v>
      </c>
      <c r="H1084" t="s">
        <v>12</v>
      </c>
      <c r="I1084">
        <v>26</v>
      </c>
      <c r="J1084">
        <f>(C1084-$V$7)/$V$8</f>
        <v>0.19817720231714037</v>
      </c>
      <c r="K1084" t="str">
        <f t="shared" si="65"/>
        <v>NO</v>
      </c>
      <c r="L1084">
        <f>(I1084-$V$16)/$V$17</f>
        <v>-1.1225954644489089</v>
      </c>
      <c r="M1084" t="str">
        <f t="shared" si="66"/>
        <v>NO</v>
      </c>
      <c r="N1084">
        <f>IF(ISBLANK(C1084),$V$7,C1084)</f>
        <v>818240.4</v>
      </c>
      <c r="O1084">
        <f>IF(ISBLANK(I1084),$V$16,I1084)</f>
        <v>26</v>
      </c>
      <c r="P1084" t="str">
        <f>IF(ISBLANK(D1084),$U$42,D1084)</f>
        <v>ASALARIADO</v>
      </c>
      <c r="Q1084" s="7" t="str">
        <f t="shared" si="67"/>
        <v>26-35</v>
      </c>
      <c r="R1084" s="7" t="str">
        <f t="shared" si="68"/>
        <v>4</v>
      </c>
    </row>
    <row r="1085" spans="1:18" x14ac:dyDescent="0.3">
      <c r="A1085">
        <v>1084</v>
      </c>
      <c r="B1085" t="s">
        <v>14</v>
      </c>
      <c r="C1085">
        <v>317915</v>
      </c>
      <c r="D1085" t="s">
        <v>9</v>
      </c>
      <c r="E1085" t="s">
        <v>15</v>
      </c>
      <c r="F1085" t="s">
        <v>11</v>
      </c>
      <c r="G1085" t="s">
        <v>12</v>
      </c>
      <c r="H1085" t="s">
        <v>12</v>
      </c>
      <c r="I1085">
        <v>41</v>
      </c>
      <c r="J1085">
        <f>(C1085-$V$7)/$V$8</f>
        <v>-0.41880674112678656</v>
      </c>
      <c r="K1085" t="str">
        <f t="shared" si="65"/>
        <v>NO</v>
      </c>
      <c r="L1085">
        <f>(I1085-$V$16)/$V$17</f>
        <v>-6.3965513291846368E-2</v>
      </c>
      <c r="M1085" t="str">
        <f t="shared" si="66"/>
        <v>NO</v>
      </c>
      <c r="N1085">
        <f>IF(ISBLANK(C1085),$V$7,C1085)</f>
        <v>317915</v>
      </c>
      <c r="O1085">
        <f>IF(ISBLANK(I1085),$V$16,I1085)</f>
        <v>41</v>
      </c>
      <c r="P1085" t="str">
        <f>IF(ISBLANK(D1085),$U$42,D1085)</f>
        <v>ASALARIADO</v>
      </c>
      <c r="Q1085" s="7" t="str">
        <f t="shared" si="67"/>
        <v>36-45</v>
      </c>
      <c r="R1085" s="7" t="str">
        <f t="shared" si="68"/>
        <v>2</v>
      </c>
    </row>
    <row r="1086" spans="1:18" x14ac:dyDescent="0.3">
      <c r="A1086">
        <v>1085</v>
      </c>
      <c r="B1086" t="s">
        <v>8</v>
      </c>
      <c r="C1086">
        <v>449694.75</v>
      </c>
      <c r="D1086" t="s">
        <v>9</v>
      </c>
      <c r="E1086" t="s">
        <v>15</v>
      </c>
      <c r="F1086" t="s">
        <v>11</v>
      </c>
      <c r="G1086" t="s">
        <v>12</v>
      </c>
      <c r="H1086" t="s">
        <v>12</v>
      </c>
      <c r="I1086">
        <v>21</v>
      </c>
      <c r="J1086">
        <f>(C1086-$V$7)/$V$8</f>
        <v>-0.25630052053303931</v>
      </c>
      <c r="K1086" t="str">
        <f t="shared" si="65"/>
        <v>NO</v>
      </c>
      <c r="L1086">
        <f>(I1086-$V$16)/$V$17</f>
        <v>-1.4754721148345964</v>
      </c>
      <c r="M1086" t="str">
        <f t="shared" si="66"/>
        <v>NO</v>
      </c>
      <c r="N1086">
        <f>IF(ISBLANK(C1086),$V$7,C1086)</f>
        <v>449694.75</v>
      </c>
      <c r="O1086">
        <f>IF(ISBLANK(I1086),$V$16,I1086)</f>
        <v>21</v>
      </c>
      <c r="P1086" t="str">
        <f>IF(ISBLANK(D1086),$U$42,D1086)</f>
        <v>ASALARIADO</v>
      </c>
      <c r="Q1086" s="7" t="str">
        <f t="shared" si="67"/>
        <v>18-25</v>
      </c>
      <c r="R1086" s="7" t="str">
        <f t="shared" si="68"/>
        <v>3</v>
      </c>
    </row>
    <row r="1087" spans="1:18" x14ac:dyDescent="0.3">
      <c r="A1087">
        <v>1086</v>
      </c>
      <c r="B1087" t="s">
        <v>14</v>
      </c>
      <c r="C1087">
        <v>607000</v>
      </c>
      <c r="D1087" t="s">
        <v>9</v>
      </c>
      <c r="E1087" t="s">
        <v>15</v>
      </c>
      <c r="F1087" t="s">
        <v>11</v>
      </c>
      <c r="G1087" t="s">
        <v>12</v>
      </c>
      <c r="H1087" t="s">
        <v>12</v>
      </c>
      <c r="I1087">
        <v>41</v>
      </c>
      <c r="J1087">
        <f>(C1087-$V$7)/$V$8</f>
        <v>-6.2317137979539576E-2</v>
      </c>
      <c r="K1087" t="str">
        <f t="shared" si="65"/>
        <v>NO</v>
      </c>
      <c r="L1087">
        <f>(I1087-$V$16)/$V$17</f>
        <v>-6.3965513291846368E-2</v>
      </c>
      <c r="M1087" t="str">
        <f t="shared" si="66"/>
        <v>NO</v>
      </c>
      <c r="N1087">
        <f>IF(ISBLANK(C1087),$V$7,C1087)</f>
        <v>607000</v>
      </c>
      <c r="O1087">
        <f>IF(ISBLANK(I1087),$V$16,I1087)</f>
        <v>41</v>
      </c>
      <c r="P1087" t="str">
        <f>IF(ISBLANK(D1087),$U$42,D1087)</f>
        <v>ASALARIADO</v>
      </c>
      <c r="Q1087" s="7" t="str">
        <f t="shared" si="67"/>
        <v>36-45</v>
      </c>
      <c r="R1087" s="7" t="str">
        <f t="shared" si="68"/>
        <v>3</v>
      </c>
    </row>
    <row r="1088" spans="1:18" x14ac:dyDescent="0.3">
      <c r="A1088">
        <v>1087</v>
      </c>
      <c r="B1088" t="s">
        <v>8</v>
      </c>
      <c r="C1088">
        <v>302470</v>
      </c>
      <c r="D1088" t="s">
        <v>17</v>
      </c>
      <c r="E1088" t="s">
        <v>15</v>
      </c>
      <c r="F1088" t="s">
        <v>11</v>
      </c>
      <c r="G1088" t="s">
        <v>12</v>
      </c>
      <c r="H1088" t="s">
        <v>11</v>
      </c>
      <c r="I1088">
        <v>31</v>
      </c>
      <c r="J1088">
        <f>(C1088-$V$7)/$V$8</f>
        <v>-0.43785297984760996</v>
      </c>
      <c r="K1088" t="str">
        <f t="shared" si="65"/>
        <v>NO</v>
      </c>
      <c r="L1088">
        <f>(I1088-$V$16)/$V$17</f>
        <v>-0.7697188140632214</v>
      </c>
      <c r="M1088" t="str">
        <f t="shared" si="66"/>
        <v>NO</v>
      </c>
      <c r="N1088">
        <f>IF(ISBLANK(C1088),$V$7,C1088)</f>
        <v>302470</v>
      </c>
      <c r="O1088">
        <f>IF(ISBLANK(I1088),$V$16,I1088)</f>
        <v>31</v>
      </c>
      <c r="P1088" t="str">
        <f>IF(ISBLANK(D1088),$U$42,D1088)</f>
        <v>TRABAJADOR INDEPENDIENTE</v>
      </c>
      <c r="Q1088" s="7" t="str">
        <f t="shared" si="67"/>
        <v>26-35</v>
      </c>
      <c r="R1088" s="7" t="str">
        <f t="shared" si="68"/>
        <v>2</v>
      </c>
    </row>
    <row r="1089" spans="1:18" x14ac:dyDescent="0.3">
      <c r="A1089">
        <v>1088</v>
      </c>
      <c r="B1089" t="s">
        <v>8</v>
      </c>
      <c r="C1089">
        <v>300000</v>
      </c>
      <c r="D1089" t="s">
        <v>9</v>
      </c>
      <c r="E1089" t="s">
        <v>15</v>
      </c>
      <c r="F1089" t="s">
        <v>11</v>
      </c>
      <c r="G1089" t="s">
        <v>12</v>
      </c>
      <c r="H1089" t="s">
        <v>12</v>
      </c>
      <c r="I1089">
        <v>58</v>
      </c>
      <c r="J1089">
        <f>(C1089-$V$7)/$V$8</f>
        <v>-0.44089889824453027</v>
      </c>
      <c r="K1089" t="str">
        <f t="shared" si="65"/>
        <v>NO</v>
      </c>
      <c r="L1089">
        <f>(I1089-$V$16)/$V$17</f>
        <v>1.1358150980194912</v>
      </c>
      <c r="M1089" t="str">
        <f t="shared" si="66"/>
        <v>NO</v>
      </c>
      <c r="N1089">
        <f>IF(ISBLANK(C1089),$V$7,C1089)</f>
        <v>300000</v>
      </c>
      <c r="O1089">
        <f>IF(ISBLANK(I1089),$V$16,I1089)</f>
        <v>58</v>
      </c>
      <c r="P1089" t="str">
        <f>IF(ISBLANK(D1089),$U$42,D1089)</f>
        <v>ASALARIADO</v>
      </c>
      <c r="Q1089" s="7" t="str">
        <f t="shared" si="67"/>
        <v>56+</v>
      </c>
      <c r="R1089" s="7" t="str">
        <f t="shared" si="68"/>
        <v>2</v>
      </c>
    </row>
    <row r="1090" spans="1:18" x14ac:dyDescent="0.3">
      <c r="A1090">
        <v>1089</v>
      </c>
      <c r="B1090" t="s">
        <v>8</v>
      </c>
      <c r="C1090">
        <v>359543</v>
      </c>
      <c r="D1090" t="s">
        <v>9</v>
      </c>
      <c r="E1090" t="s">
        <v>15</v>
      </c>
      <c r="F1090" t="s">
        <v>11</v>
      </c>
      <c r="G1090" t="s">
        <v>12</v>
      </c>
      <c r="H1090" t="s">
        <v>12</v>
      </c>
      <c r="I1090">
        <v>20</v>
      </c>
      <c r="J1090">
        <f>(C1090-$V$7)/$V$8</f>
        <v>-0.36747253423326531</v>
      </c>
      <c r="K1090" t="str">
        <f t="shared" ref="K1090:K1153" si="69">IF(ABS(J1090)&gt;1.96,"ATIPICO","NO")</f>
        <v>NO</v>
      </c>
      <c r="L1090">
        <f>(I1090-$V$16)/$V$17</f>
        <v>-1.5460474449117341</v>
      </c>
      <c r="M1090" t="str">
        <f t="shared" ref="M1090:M1153" si="70">IF(ABS(L1090)&gt;1.96,"ATIPICO","NO")</f>
        <v>NO</v>
      </c>
      <c r="N1090">
        <f>IF(ISBLANK(C1090),$V$7,C1090)</f>
        <v>359543</v>
      </c>
      <c r="O1090">
        <f>IF(ISBLANK(I1090),$V$16,I1090)</f>
        <v>20</v>
      </c>
      <c r="P1090" t="str">
        <f>IF(ISBLANK(D1090),$U$42,D1090)</f>
        <v>ASALARIADO</v>
      </c>
      <c r="Q1090" s="7" t="str">
        <f t="shared" ref="Q1090:Q1153" si="71">IF(O1090&lt;26,"18-25",IF(O1090&lt;36,"26-35",
 IF(O1090&lt;46,"36-45",IF(O1090&lt;56,"46-55","56+"))))</f>
        <v>18-25</v>
      </c>
      <c r="R1090" s="7" t="str">
        <f t="shared" ref="R1090:R1153" si="72">IF(N1090&lt;300000,"1",
 IF(N1090&lt;=408495,"2",
 IF(N1090&lt;=700000,"3",
 "4")))</f>
        <v>2</v>
      </c>
    </row>
    <row r="1091" spans="1:18" x14ac:dyDescent="0.3">
      <c r="A1091">
        <v>1090</v>
      </c>
      <c r="B1091" t="s">
        <v>14</v>
      </c>
      <c r="C1091">
        <v>717302</v>
      </c>
      <c r="D1091" t="s">
        <v>9</v>
      </c>
      <c r="E1091" t="s">
        <v>15</v>
      </c>
      <c r="F1091" t="s">
        <v>11</v>
      </c>
      <c r="G1091" t="s">
        <v>12</v>
      </c>
      <c r="H1091" t="s">
        <v>12</v>
      </c>
      <c r="I1091">
        <v>42</v>
      </c>
      <c r="J1091">
        <f>(C1091-$V$7)/$V$8</f>
        <v>7.3703465671108637E-2</v>
      </c>
      <c r="K1091" t="str">
        <f t="shared" si="69"/>
        <v>NO</v>
      </c>
      <c r="L1091">
        <f>(I1091-$V$16)/$V$17</f>
        <v>6.6098167852911317E-3</v>
      </c>
      <c r="M1091" t="str">
        <f t="shared" si="70"/>
        <v>NO</v>
      </c>
      <c r="N1091">
        <f>IF(ISBLANK(C1091),$V$7,C1091)</f>
        <v>717302</v>
      </c>
      <c r="O1091">
        <f>IF(ISBLANK(I1091),$V$16,I1091)</f>
        <v>42</v>
      </c>
      <c r="P1091" t="str">
        <f>IF(ISBLANK(D1091),$U$42,D1091)</f>
        <v>ASALARIADO</v>
      </c>
      <c r="Q1091" s="7" t="str">
        <f t="shared" si="71"/>
        <v>36-45</v>
      </c>
      <c r="R1091" s="7" t="str">
        <f t="shared" si="72"/>
        <v>4</v>
      </c>
    </row>
    <row r="1092" spans="1:18" x14ac:dyDescent="0.3">
      <c r="A1092">
        <v>1091</v>
      </c>
      <c r="B1092" t="s">
        <v>8</v>
      </c>
      <c r="C1092">
        <v>301597.40000000002</v>
      </c>
      <c r="D1092" t="s">
        <v>9</v>
      </c>
      <c r="E1092" t="s">
        <v>15</v>
      </c>
      <c r="F1092" t="s">
        <v>11</v>
      </c>
      <c r="G1092" t="s">
        <v>11</v>
      </c>
      <c r="H1092" t="s">
        <v>12</v>
      </c>
      <c r="I1092">
        <v>46</v>
      </c>
      <c r="J1092">
        <f>(C1092-$V$7)/$V$8</f>
        <v>-0.43892903992580939</v>
      </c>
      <c r="K1092" t="str">
        <f t="shared" si="69"/>
        <v>NO</v>
      </c>
      <c r="L1092">
        <f>(I1092-$V$16)/$V$17</f>
        <v>0.28891113709384114</v>
      </c>
      <c r="M1092" t="str">
        <f t="shared" si="70"/>
        <v>NO</v>
      </c>
      <c r="N1092">
        <f>IF(ISBLANK(C1092),$V$7,C1092)</f>
        <v>301597.40000000002</v>
      </c>
      <c r="O1092">
        <f>IF(ISBLANK(I1092),$V$16,I1092)</f>
        <v>46</v>
      </c>
      <c r="P1092" t="str">
        <f>IF(ISBLANK(D1092),$U$42,D1092)</f>
        <v>ASALARIADO</v>
      </c>
      <c r="Q1092" s="7" t="str">
        <f t="shared" si="71"/>
        <v>46-55</v>
      </c>
      <c r="R1092" s="7" t="str">
        <f t="shared" si="72"/>
        <v>2</v>
      </c>
    </row>
    <row r="1093" spans="1:18" x14ac:dyDescent="0.3">
      <c r="A1093">
        <v>1092</v>
      </c>
      <c r="B1093" t="s">
        <v>14</v>
      </c>
      <c r="C1093">
        <v>297046</v>
      </c>
      <c r="D1093" t="s">
        <v>16</v>
      </c>
      <c r="E1093" t="s">
        <v>15</v>
      </c>
      <c r="F1093" t="s">
        <v>11</v>
      </c>
      <c r="G1093" t="s">
        <v>12</v>
      </c>
      <c r="H1093" t="s">
        <v>12</v>
      </c>
      <c r="I1093">
        <v>34</v>
      </c>
      <c r="J1093">
        <f>(C1093-$V$7)/$V$8</f>
        <v>-0.44454166866740574</v>
      </c>
      <c r="K1093" t="str">
        <f t="shared" si="69"/>
        <v>NO</v>
      </c>
      <c r="L1093">
        <f>(I1093-$V$16)/$V$17</f>
        <v>-0.55799282383180893</v>
      </c>
      <c r="M1093" t="str">
        <f t="shared" si="70"/>
        <v>NO</v>
      </c>
      <c r="N1093">
        <f>IF(ISBLANK(C1093),$V$7,C1093)</f>
        <v>297046</v>
      </c>
      <c r="O1093">
        <f>IF(ISBLANK(I1093),$V$16,I1093)</f>
        <v>34</v>
      </c>
      <c r="P1093" t="str">
        <f>IF(ISBLANK(D1093),$U$42,D1093)</f>
        <v>ASEGURADO VOLUNTARIO</v>
      </c>
      <c r="Q1093" s="7" t="str">
        <f t="shared" si="71"/>
        <v>26-35</v>
      </c>
      <c r="R1093" s="7" t="str">
        <f t="shared" si="72"/>
        <v>1</v>
      </c>
    </row>
    <row r="1094" spans="1:18" x14ac:dyDescent="0.3">
      <c r="A1094">
        <v>1093</v>
      </c>
      <c r="B1094" t="s">
        <v>8</v>
      </c>
      <c r="C1094">
        <v>700000</v>
      </c>
      <c r="D1094" t="s">
        <v>9</v>
      </c>
      <c r="E1094" t="s">
        <v>15</v>
      </c>
      <c r="F1094" t="s">
        <v>11</v>
      </c>
      <c r="G1094" t="s">
        <v>12</v>
      </c>
      <c r="H1094" t="s">
        <v>12</v>
      </c>
      <c r="I1094">
        <v>22</v>
      </c>
      <c r="J1094">
        <f>(C1094-$V$7)/$V$8</f>
        <v>5.2367238908552056E-2</v>
      </c>
      <c r="K1094" t="str">
        <f t="shared" si="69"/>
        <v>NO</v>
      </c>
      <c r="L1094">
        <f>(I1094-$V$16)/$V$17</f>
        <v>-1.4048967847574589</v>
      </c>
      <c r="M1094" t="str">
        <f t="shared" si="70"/>
        <v>NO</v>
      </c>
      <c r="N1094">
        <f>IF(ISBLANK(C1094),$V$7,C1094)</f>
        <v>700000</v>
      </c>
      <c r="O1094">
        <f>IF(ISBLANK(I1094),$V$16,I1094)</f>
        <v>22</v>
      </c>
      <c r="P1094" t="str">
        <f>IF(ISBLANK(D1094),$U$42,D1094)</f>
        <v>ASALARIADO</v>
      </c>
      <c r="Q1094" s="7" t="str">
        <f t="shared" si="71"/>
        <v>18-25</v>
      </c>
      <c r="R1094" s="7" t="str">
        <f t="shared" si="72"/>
        <v>3</v>
      </c>
    </row>
    <row r="1095" spans="1:18" x14ac:dyDescent="0.3">
      <c r="A1095">
        <v>1094</v>
      </c>
      <c r="B1095" t="s">
        <v>14</v>
      </c>
      <c r="C1095">
        <v>384000</v>
      </c>
      <c r="D1095" t="s">
        <v>9</v>
      </c>
      <c r="E1095" t="s">
        <v>15</v>
      </c>
      <c r="F1095" t="s">
        <v>11</v>
      </c>
      <c r="G1095" t="s">
        <v>12</v>
      </c>
      <c r="H1095" t="s">
        <v>12</v>
      </c>
      <c r="I1095">
        <v>48</v>
      </c>
      <c r="J1095">
        <f>(C1095-$V$7)/$V$8</f>
        <v>-0.33731300944238296</v>
      </c>
      <c r="K1095" t="str">
        <f t="shared" si="69"/>
        <v>NO</v>
      </c>
      <c r="L1095">
        <f>(I1095-$V$16)/$V$17</f>
        <v>0.43006179724811616</v>
      </c>
      <c r="M1095" t="str">
        <f t="shared" si="70"/>
        <v>NO</v>
      </c>
      <c r="N1095">
        <f>IF(ISBLANK(C1095),$V$7,C1095)</f>
        <v>384000</v>
      </c>
      <c r="O1095">
        <f>IF(ISBLANK(I1095),$V$16,I1095)</f>
        <v>48</v>
      </c>
      <c r="P1095" t="str">
        <f>IF(ISBLANK(D1095),$U$42,D1095)</f>
        <v>ASALARIADO</v>
      </c>
      <c r="Q1095" s="7" t="str">
        <f t="shared" si="71"/>
        <v>46-55</v>
      </c>
      <c r="R1095" s="7" t="str">
        <f t="shared" si="72"/>
        <v>2</v>
      </c>
    </row>
    <row r="1096" spans="1:18" x14ac:dyDescent="0.3">
      <c r="A1096">
        <v>1095</v>
      </c>
      <c r="B1096" t="s">
        <v>8</v>
      </c>
      <c r="C1096">
        <v>783349.9</v>
      </c>
      <c r="D1096" t="s">
        <v>9</v>
      </c>
      <c r="E1096" t="s">
        <v>10</v>
      </c>
      <c r="F1096" t="s">
        <v>11</v>
      </c>
      <c r="G1096" t="s">
        <v>12</v>
      </c>
      <c r="H1096" t="s">
        <v>12</v>
      </c>
      <c r="I1096">
        <v>45</v>
      </c>
      <c r="J1096">
        <f>(C1096-$V$7)/$V$8</f>
        <v>0.15515144692129132</v>
      </c>
      <c r="K1096" t="str">
        <f t="shared" si="69"/>
        <v>NO</v>
      </c>
      <c r="L1096">
        <f>(I1096-$V$16)/$V$17</f>
        <v>0.21833580701670366</v>
      </c>
      <c r="M1096" t="str">
        <f t="shared" si="70"/>
        <v>NO</v>
      </c>
      <c r="N1096">
        <f>IF(ISBLANK(C1096),$V$7,C1096)</f>
        <v>783349.9</v>
      </c>
      <c r="O1096">
        <f>IF(ISBLANK(I1096),$V$16,I1096)</f>
        <v>45</v>
      </c>
      <c r="P1096" t="str">
        <f>IF(ISBLANK(D1096),$U$42,D1096)</f>
        <v>ASALARIADO</v>
      </c>
      <c r="Q1096" s="7" t="str">
        <f t="shared" si="71"/>
        <v>36-45</v>
      </c>
      <c r="R1096" s="7" t="str">
        <f t="shared" si="72"/>
        <v>4</v>
      </c>
    </row>
    <row r="1097" spans="1:18" x14ac:dyDescent="0.3">
      <c r="A1097">
        <v>1096</v>
      </c>
      <c r="B1097" t="s">
        <v>8</v>
      </c>
      <c r="C1097">
        <v>1615550.07</v>
      </c>
      <c r="D1097" t="s">
        <v>9</v>
      </c>
      <c r="E1097" t="s">
        <v>15</v>
      </c>
      <c r="F1097" t="s">
        <v>11</v>
      </c>
      <c r="G1097" t="s">
        <v>12</v>
      </c>
      <c r="H1097" t="s">
        <v>11</v>
      </c>
      <c r="I1097">
        <v>37</v>
      </c>
      <c r="J1097">
        <f>(C1097-$V$7)/$V$8</f>
        <v>1.1813918549063873</v>
      </c>
      <c r="K1097" t="str">
        <f t="shared" si="69"/>
        <v>NO</v>
      </c>
      <c r="L1097">
        <f>(I1097-$V$16)/$V$17</f>
        <v>-0.3462668336003964</v>
      </c>
      <c r="M1097" t="str">
        <f t="shared" si="70"/>
        <v>NO</v>
      </c>
      <c r="N1097">
        <f>IF(ISBLANK(C1097),$V$7,C1097)</f>
        <v>1615550.07</v>
      </c>
      <c r="O1097">
        <f>IF(ISBLANK(I1097),$V$16,I1097)</f>
        <v>37</v>
      </c>
      <c r="P1097" t="str">
        <f>IF(ISBLANK(D1097),$U$42,D1097)</f>
        <v>ASALARIADO</v>
      </c>
      <c r="Q1097" s="7" t="str">
        <f t="shared" si="71"/>
        <v>36-45</v>
      </c>
      <c r="R1097" s="7" t="str">
        <f t="shared" si="72"/>
        <v>4</v>
      </c>
    </row>
    <row r="1098" spans="1:18" x14ac:dyDescent="0.3">
      <c r="A1098">
        <v>1097</v>
      </c>
      <c r="B1098" t="s">
        <v>14</v>
      </c>
      <c r="C1098">
        <v>247663</v>
      </c>
      <c r="D1098" t="s">
        <v>9</v>
      </c>
      <c r="E1098" t="s">
        <v>15</v>
      </c>
      <c r="F1098" t="s">
        <v>11</v>
      </c>
      <c r="G1098" t="s">
        <v>12</v>
      </c>
      <c r="H1098" t="s">
        <v>12</v>
      </c>
      <c r="I1098">
        <v>19</v>
      </c>
      <c r="J1098">
        <f>(C1098-$V$7)/$V$8</f>
        <v>-0.50543907279498246</v>
      </c>
      <c r="K1098" t="str">
        <f t="shared" si="69"/>
        <v>NO</v>
      </c>
      <c r="L1098">
        <f>(I1098-$V$16)/$V$17</f>
        <v>-1.6166227749888715</v>
      </c>
      <c r="M1098" t="str">
        <f t="shared" si="70"/>
        <v>NO</v>
      </c>
      <c r="N1098">
        <f>IF(ISBLANK(C1098),$V$7,C1098)</f>
        <v>247663</v>
      </c>
      <c r="O1098">
        <f>IF(ISBLANK(I1098),$V$16,I1098)</f>
        <v>19</v>
      </c>
      <c r="P1098" t="str">
        <f>IF(ISBLANK(D1098),$U$42,D1098)</f>
        <v>ASALARIADO</v>
      </c>
      <c r="Q1098" s="7" t="str">
        <f t="shared" si="71"/>
        <v>18-25</v>
      </c>
      <c r="R1098" s="7" t="str">
        <f t="shared" si="72"/>
        <v>1</v>
      </c>
    </row>
    <row r="1099" spans="1:18" x14ac:dyDescent="0.3">
      <c r="A1099">
        <v>1098</v>
      </c>
      <c r="B1099" t="s">
        <v>14</v>
      </c>
      <c r="C1099">
        <v>1267616.3899999999</v>
      </c>
      <c r="D1099" t="s">
        <v>9</v>
      </c>
      <c r="E1099" t="s">
        <v>15</v>
      </c>
      <c r="F1099" t="s">
        <v>11</v>
      </c>
      <c r="G1099" t="s">
        <v>12</v>
      </c>
      <c r="H1099" t="s">
        <v>12</v>
      </c>
      <c r="I1099">
        <v>35</v>
      </c>
      <c r="J1099">
        <f>(C1099-$V$7)/$V$8</f>
        <v>0.75233209910874554</v>
      </c>
      <c r="K1099" t="str">
        <f t="shared" si="69"/>
        <v>NO</v>
      </c>
      <c r="L1099">
        <f>(I1099-$V$16)/$V$17</f>
        <v>-0.48741749375467142</v>
      </c>
      <c r="M1099" t="str">
        <f t="shared" si="70"/>
        <v>NO</v>
      </c>
      <c r="N1099">
        <f>IF(ISBLANK(C1099),$V$7,C1099)</f>
        <v>1267616.3899999999</v>
      </c>
      <c r="O1099">
        <f>IF(ISBLANK(I1099),$V$16,I1099)</f>
        <v>35</v>
      </c>
      <c r="P1099" t="str">
        <f>IF(ISBLANK(D1099),$U$42,D1099)</f>
        <v>ASALARIADO</v>
      </c>
      <c r="Q1099" s="7" t="str">
        <f t="shared" si="71"/>
        <v>26-35</v>
      </c>
      <c r="R1099" s="7" t="str">
        <f t="shared" si="72"/>
        <v>4</v>
      </c>
    </row>
    <row r="1100" spans="1:18" x14ac:dyDescent="0.3">
      <c r="A1100">
        <v>1099</v>
      </c>
      <c r="B1100" t="s">
        <v>8</v>
      </c>
      <c r="C1100">
        <v>377999</v>
      </c>
      <c r="D1100" t="s">
        <v>17</v>
      </c>
      <c r="E1100" t="s">
        <v>15</v>
      </c>
      <c r="F1100" t="s">
        <v>11</v>
      </c>
      <c r="G1100" t="s">
        <v>12</v>
      </c>
      <c r="H1100" t="s">
        <v>11</v>
      </c>
      <c r="I1100">
        <v>37</v>
      </c>
      <c r="J1100">
        <f>(C1100-$V$7)/$V$8</f>
        <v>-0.34471323466502207</v>
      </c>
      <c r="K1100" t="str">
        <f t="shared" si="69"/>
        <v>NO</v>
      </c>
      <c r="L1100">
        <f>(I1100-$V$16)/$V$17</f>
        <v>-0.3462668336003964</v>
      </c>
      <c r="M1100" t="str">
        <f t="shared" si="70"/>
        <v>NO</v>
      </c>
      <c r="N1100">
        <f>IF(ISBLANK(C1100),$V$7,C1100)</f>
        <v>377999</v>
      </c>
      <c r="O1100">
        <f>IF(ISBLANK(I1100),$V$16,I1100)</f>
        <v>37</v>
      </c>
      <c r="P1100" t="str">
        <f>IF(ISBLANK(D1100),$U$42,D1100)</f>
        <v>TRABAJADOR INDEPENDIENTE</v>
      </c>
      <c r="Q1100" s="7" t="str">
        <f t="shared" si="71"/>
        <v>36-45</v>
      </c>
      <c r="R1100" s="7" t="str">
        <f t="shared" si="72"/>
        <v>2</v>
      </c>
    </row>
    <row r="1101" spans="1:18" x14ac:dyDescent="0.3">
      <c r="A1101">
        <v>1100</v>
      </c>
      <c r="B1101" t="s">
        <v>14</v>
      </c>
      <c r="C1101">
        <v>297044</v>
      </c>
      <c r="D1101" t="s">
        <v>16</v>
      </c>
      <c r="E1101" t="s">
        <v>15</v>
      </c>
      <c r="F1101" t="s">
        <v>11</v>
      </c>
      <c r="G1101" t="s">
        <v>12</v>
      </c>
      <c r="H1101" t="s">
        <v>12</v>
      </c>
      <c r="I1101">
        <v>53</v>
      </c>
      <c r="J1101">
        <f>(C1101-$V$7)/$V$8</f>
        <v>-0.44454413499809153</v>
      </c>
      <c r="K1101" t="str">
        <f t="shared" si="69"/>
        <v>NO</v>
      </c>
      <c r="L1101">
        <f>(I1101-$V$16)/$V$17</f>
        <v>0.78293844763380371</v>
      </c>
      <c r="M1101" t="str">
        <f t="shared" si="70"/>
        <v>NO</v>
      </c>
      <c r="N1101">
        <f>IF(ISBLANK(C1101),$V$7,C1101)</f>
        <v>297044</v>
      </c>
      <c r="O1101">
        <f>IF(ISBLANK(I1101),$V$16,I1101)</f>
        <v>53</v>
      </c>
      <c r="P1101" t="str">
        <f>IF(ISBLANK(D1101),$U$42,D1101)</f>
        <v>ASEGURADO VOLUNTARIO</v>
      </c>
      <c r="Q1101" s="7" t="str">
        <f t="shared" si="71"/>
        <v>46-55</v>
      </c>
      <c r="R1101" s="7" t="str">
        <f t="shared" si="72"/>
        <v>1</v>
      </c>
    </row>
    <row r="1102" spans="1:18" x14ac:dyDescent="0.3">
      <c r="A1102">
        <v>1101</v>
      </c>
      <c r="B1102" t="s">
        <v>8</v>
      </c>
      <c r="C1102">
        <v>278030</v>
      </c>
      <c r="D1102" t="s">
        <v>18</v>
      </c>
      <c r="E1102" t="s">
        <v>15</v>
      </c>
      <c r="F1102" t="s">
        <v>11</v>
      </c>
      <c r="G1102" t="s">
        <v>12</v>
      </c>
      <c r="H1102" t="s">
        <v>12</v>
      </c>
      <c r="I1102">
        <v>24</v>
      </c>
      <c r="J1102">
        <f>(C1102-$V$7)/$V$8</f>
        <v>-0.46799154082766331</v>
      </c>
      <c r="K1102" t="str">
        <f t="shared" si="69"/>
        <v>NO</v>
      </c>
      <c r="L1102">
        <f>(I1102-$V$16)/$V$17</f>
        <v>-1.263746124603184</v>
      </c>
      <c r="M1102" t="str">
        <f t="shared" si="70"/>
        <v>NO</v>
      </c>
      <c r="N1102">
        <f>IF(ISBLANK(C1102),$V$7,C1102)</f>
        <v>278030</v>
      </c>
      <c r="O1102">
        <f>IF(ISBLANK(I1102),$V$16,I1102)</f>
        <v>24</v>
      </c>
      <c r="P1102" t="str">
        <f>IF(ISBLANK(D1102),$U$42,D1102)</f>
        <v>CONVENIOS ESPECIALES DE TRABAJADORES INDEPENDIENTES</v>
      </c>
      <c r="Q1102" s="7" t="str">
        <f t="shared" si="71"/>
        <v>18-25</v>
      </c>
      <c r="R1102" s="7" t="str">
        <f t="shared" si="72"/>
        <v>1</v>
      </c>
    </row>
    <row r="1103" spans="1:18" x14ac:dyDescent="0.3">
      <c r="A1103">
        <v>1102</v>
      </c>
      <c r="B1103" t="s">
        <v>8</v>
      </c>
      <c r="C1103">
        <v>297045</v>
      </c>
      <c r="D1103" t="s">
        <v>17</v>
      </c>
      <c r="E1103" t="s">
        <v>15</v>
      </c>
      <c r="F1103" t="s">
        <v>11</v>
      </c>
      <c r="G1103" t="s">
        <v>12</v>
      </c>
      <c r="H1103" t="s">
        <v>11</v>
      </c>
      <c r="I1103">
        <v>33</v>
      </c>
      <c r="J1103">
        <f>(C1103-$V$7)/$V$8</f>
        <v>-0.44454290183274864</v>
      </c>
      <c r="K1103" t="str">
        <f t="shared" si="69"/>
        <v>NO</v>
      </c>
      <c r="L1103">
        <f>(I1103-$V$16)/$V$17</f>
        <v>-0.62856815390894638</v>
      </c>
      <c r="M1103" t="str">
        <f t="shared" si="70"/>
        <v>NO</v>
      </c>
      <c r="N1103">
        <f>IF(ISBLANK(C1103),$V$7,C1103)</f>
        <v>297045</v>
      </c>
      <c r="O1103">
        <f>IF(ISBLANK(I1103),$V$16,I1103)</f>
        <v>33</v>
      </c>
      <c r="P1103" t="str">
        <f>IF(ISBLANK(D1103),$U$42,D1103)</f>
        <v>TRABAJADOR INDEPENDIENTE</v>
      </c>
      <c r="Q1103" s="7" t="str">
        <f t="shared" si="71"/>
        <v>26-35</v>
      </c>
      <c r="R1103" s="7" t="str">
        <f t="shared" si="72"/>
        <v>1</v>
      </c>
    </row>
    <row r="1104" spans="1:18" x14ac:dyDescent="0.3">
      <c r="A1104">
        <v>1103</v>
      </c>
      <c r="B1104" t="s">
        <v>8</v>
      </c>
      <c r="C1104">
        <v>239460</v>
      </c>
      <c r="D1104" t="s">
        <v>9</v>
      </c>
      <c r="E1104" t="s">
        <v>15</v>
      </c>
      <c r="F1104" t="s">
        <v>11</v>
      </c>
      <c r="G1104" t="s">
        <v>12</v>
      </c>
      <c r="H1104" t="s">
        <v>12</v>
      </c>
      <c r="I1104">
        <v>26</v>
      </c>
      <c r="J1104">
        <f>(C1104-$V$7)/$V$8</f>
        <v>-0.51555472810264924</v>
      </c>
      <c r="K1104" t="str">
        <f t="shared" si="69"/>
        <v>NO</v>
      </c>
      <c r="L1104">
        <f>(I1104-$V$16)/$V$17</f>
        <v>-1.1225954644489089</v>
      </c>
      <c r="M1104" t="str">
        <f t="shared" si="70"/>
        <v>NO</v>
      </c>
      <c r="N1104">
        <f>IF(ISBLANK(C1104),$V$7,C1104)</f>
        <v>239460</v>
      </c>
      <c r="O1104">
        <f>IF(ISBLANK(I1104),$V$16,I1104)</f>
        <v>26</v>
      </c>
      <c r="P1104" t="str">
        <f>IF(ISBLANK(D1104),$U$42,D1104)</f>
        <v>ASALARIADO</v>
      </c>
      <c r="Q1104" s="7" t="str">
        <f t="shared" si="71"/>
        <v>26-35</v>
      </c>
      <c r="R1104" s="7" t="str">
        <f t="shared" si="72"/>
        <v>1</v>
      </c>
    </row>
    <row r="1105" spans="1:18" x14ac:dyDescent="0.3">
      <c r="A1105">
        <v>1104</v>
      </c>
      <c r="B1105" t="s">
        <v>8</v>
      </c>
      <c r="C1105">
        <v>331181</v>
      </c>
      <c r="D1105" t="s">
        <v>17</v>
      </c>
      <c r="E1105" t="s">
        <v>15</v>
      </c>
      <c r="F1105" t="s">
        <v>11</v>
      </c>
      <c r="G1105" t="s">
        <v>11</v>
      </c>
      <c r="H1105" t="s">
        <v>11</v>
      </c>
      <c r="I1105">
        <v>30</v>
      </c>
      <c r="J1105">
        <f>(C1105-$V$7)/$V$8</f>
        <v>-0.40244756968810458</v>
      </c>
      <c r="K1105" t="str">
        <f t="shared" si="69"/>
        <v>NO</v>
      </c>
      <c r="L1105">
        <f>(I1105-$V$16)/$V$17</f>
        <v>-0.84029414414035897</v>
      </c>
      <c r="M1105" t="str">
        <f t="shared" si="70"/>
        <v>NO</v>
      </c>
      <c r="N1105">
        <f>IF(ISBLANK(C1105),$V$7,C1105)</f>
        <v>331181</v>
      </c>
      <c r="O1105">
        <f>IF(ISBLANK(I1105),$V$16,I1105)</f>
        <v>30</v>
      </c>
      <c r="P1105" t="str">
        <f>IF(ISBLANK(D1105),$U$42,D1105)</f>
        <v>TRABAJADOR INDEPENDIENTE</v>
      </c>
      <c r="Q1105" s="7" t="str">
        <f t="shared" si="71"/>
        <v>26-35</v>
      </c>
      <c r="R1105" s="7" t="str">
        <f t="shared" si="72"/>
        <v>2</v>
      </c>
    </row>
    <row r="1106" spans="1:18" x14ac:dyDescent="0.3">
      <c r="A1106">
        <v>1105</v>
      </c>
      <c r="B1106" t="s">
        <v>8</v>
      </c>
      <c r="C1106">
        <v>580840.93999999994</v>
      </c>
      <c r="D1106" t="s">
        <v>9</v>
      </c>
      <c r="E1106" t="s">
        <v>15</v>
      </c>
      <c r="F1106" t="s">
        <v>11</v>
      </c>
      <c r="G1106" t="s">
        <v>12</v>
      </c>
      <c r="H1106" t="s">
        <v>12</v>
      </c>
      <c r="I1106">
        <v>37</v>
      </c>
      <c r="J1106">
        <f>(C1106-$V$7)/$V$8</f>
        <v>-9.4575584173928917E-2</v>
      </c>
      <c r="K1106" t="str">
        <f t="shared" si="69"/>
        <v>NO</v>
      </c>
      <c r="L1106">
        <f>(I1106-$V$16)/$V$17</f>
        <v>-0.3462668336003964</v>
      </c>
      <c r="M1106" t="str">
        <f t="shared" si="70"/>
        <v>NO</v>
      </c>
      <c r="N1106">
        <f>IF(ISBLANK(C1106),$V$7,C1106)</f>
        <v>580840.93999999994</v>
      </c>
      <c r="O1106">
        <f>IF(ISBLANK(I1106),$V$16,I1106)</f>
        <v>37</v>
      </c>
      <c r="P1106" t="str">
        <f>IF(ISBLANK(D1106),$U$42,D1106)</f>
        <v>ASALARIADO</v>
      </c>
      <c r="Q1106" s="7" t="str">
        <f t="shared" si="71"/>
        <v>36-45</v>
      </c>
      <c r="R1106" s="7" t="str">
        <f t="shared" si="72"/>
        <v>3</v>
      </c>
    </row>
    <row r="1107" spans="1:18" x14ac:dyDescent="0.3">
      <c r="A1107">
        <v>1106</v>
      </c>
      <c r="B1107" t="s">
        <v>14</v>
      </c>
      <c r="C1107">
        <v>850000</v>
      </c>
      <c r="D1107" t="s">
        <v>9</v>
      </c>
      <c r="E1107" t="s">
        <v>15</v>
      </c>
      <c r="F1107" t="s">
        <v>11</v>
      </c>
      <c r="G1107" t="s">
        <v>12</v>
      </c>
      <c r="H1107" t="s">
        <v>12</v>
      </c>
      <c r="I1107">
        <v>38</v>
      </c>
      <c r="J1107">
        <f>(C1107-$V$7)/$V$8</f>
        <v>0.23734204034095793</v>
      </c>
      <c r="K1107" t="str">
        <f t="shared" si="69"/>
        <v>NO</v>
      </c>
      <c r="L1107">
        <f>(I1107-$V$16)/$V$17</f>
        <v>-0.27569150352325889</v>
      </c>
      <c r="M1107" t="str">
        <f t="shared" si="70"/>
        <v>NO</v>
      </c>
      <c r="N1107">
        <f>IF(ISBLANK(C1107),$V$7,C1107)</f>
        <v>850000</v>
      </c>
      <c r="O1107">
        <f>IF(ISBLANK(I1107),$V$16,I1107)</f>
        <v>38</v>
      </c>
      <c r="P1107" t="str">
        <f>IF(ISBLANK(D1107),$U$42,D1107)</f>
        <v>ASALARIADO</v>
      </c>
      <c r="Q1107" s="7" t="str">
        <f t="shared" si="71"/>
        <v>36-45</v>
      </c>
      <c r="R1107" s="7" t="str">
        <f t="shared" si="72"/>
        <v>4</v>
      </c>
    </row>
    <row r="1108" spans="1:18" x14ac:dyDescent="0.3">
      <c r="A1108">
        <v>1107</v>
      </c>
      <c r="B1108" t="s">
        <v>8</v>
      </c>
      <c r="C1108">
        <v>367500</v>
      </c>
      <c r="D1108" t="s">
        <v>9</v>
      </c>
      <c r="E1108" t="s">
        <v>15</v>
      </c>
      <c r="F1108" t="s">
        <v>11</v>
      </c>
      <c r="G1108" t="s">
        <v>12</v>
      </c>
      <c r="H1108" t="s">
        <v>12</v>
      </c>
      <c r="I1108">
        <v>32</v>
      </c>
      <c r="J1108">
        <f>(C1108-$V$7)/$V$8</f>
        <v>-0.35766023759994758</v>
      </c>
      <c r="K1108" t="str">
        <f t="shared" si="69"/>
        <v>NO</v>
      </c>
      <c r="L1108">
        <f>(I1108-$V$16)/$V$17</f>
        <v>-0.69914348398608395</v>
      </c>
      <c r="M1108" t="str">
        <f t="shared" si="70"/>
        <v>NO</v>
      </c>
      <c r="N1108">
        <f>IF(ISBLANK(C1108),$V$7,C1108)</f>
        <v>367500</v>
      </c>
      <c r="O1108">
        <f>IF(ISBLANK(I1108),$V$16,I1108)</f>
        <v>32</v>
      </c>
      <c r="P1108" t="str">
        <f>IF(ISBLANK(D1108),$U$42,D1108)</f>
        <v>ASALARIADO</v>
      </c>
      <c r="Q1108" s="7" t="str">
        <f t="shared" si="71"/>
        <v>26-35</v>
      </c>
      <c r="R1108" s="7" t="str">
        <f t="shared" si="72"/>
        <v>2</v>
      </c>
    </row>
    <row r="1109" spans="1:18" x14ac:dyDescent="0.3">
      <c r="A1109">
        <v>1108</v>
      </c>
      <c r="B1109" t="s">
        <v>8</v>
      </c>
      <c r="C1109">
        <v>594092</v>
      </c>
      <c r="D1109" t="s">
        <v>17</v>
      </c>
      <c r="E1109" t="s">
        <v>15</v>
      </c>
      <c r="F1109" t="s">
        <v>11</v>
      </c>
      <c r="G1109" t="s">
        <v>12</v>
      </c>
      <c r="H1109" t="s">
        <v>12</v>
      </c>
      <c r="I1109">
        <v>62</v>
      </c>
      <c r="J1109">
        <f>(C1109-$V$7)/$V$8</f>
        <v>-7.8234836225469548E-2</v>
      </c>
      <c r="K1109" t="str">
        <f t="shared" si="69"/>
        <v>NO</v>
      </c>
      <c r="L1109">
        <f>(I1109-$V$16)/$V$17</f>
        <v>1.4181164183280413</v>
      </c>
      <c r="M1109" t="str">
        <f t="shared" si="70"/>
        <v>NO</v>
      </c>
      <c r="N1109">
        <f>IF(ISBLANK(C1109),$V$7,C1109)</f>
        <v>594092</v>
      </c>
      <c r="O1109">
        <f>IF(ISBLANK(I1109),$V$16,I1109)</f>
        <v>62</v>
      </c>
      <c r="P1109" t="str">
        <f>IF(ISBLANK(D1109),$U$42,D1109)</f>
        <v>TRABAJADOR INDEPENDIENTE</v>
      </c>
      <c r="Q1109" s="7" t="str">
        <f t="shared" si="71"/>
        <v>56+</v>
      </c>
      <c r="R1109" s="7" t="str">
        <f t="shared" si="72"/>
        <v>3</v>
      </c>
    </row>
    <row r="1110" spans="1:18" x14ac:dyDescent="0.3">
      <c r="A1110">
        <v>1109</v>
      </c>
      <c r="B1110" t="s">
        <v>14</v>
      </c>
      <c r="C1110">
        <v>297046</v>
      </c>
      <c r="D1110" t="s">
        <v>17</v>
      </c>
      <c r="E1110" t="s">
        <v>15</v>
      </c>
      <c r="F1110" t="s">
        <v>11</v>
      </c>
      <c r="G1110" t="s">
        <v>12</v>
      </c>
      <c r="H1110" t="s">
        <v>12</v>
      </c>
      <c r="I1110">
        <v>33</v>
      </c>
      <c r="J1110">
        <f>(C1110-$V$7)/$V$8</f>
        <v>-0.44454166866740574</v>
      </c>
      <c r="K1110" t="str">
        <f t="shared" si="69"/>
        <v>NO</v>
      </c>
      <c r="L1110">
        <f>(I1110-$V$16)/$V$17</f>
        <v>-0.62856815390894638</v>
      </c>
      <c r="M1110" t="str">
        <f t="shared" si="70"/>
        <v>NO</v>
      </c>
      <c r="N1110">
        <f>IF(ISBLANK(C1110),$V$7,C1110)</f>
        <v>297046</v>
      </c>
      <c r="O1110">
        <f>IF(ISBLANK(I1110),$V$16,I1110)</f>
        <v>33</v>
      </c>
      <c r="P1110" t="str">
        <f>IF(ISBLANK(D1110),$U$42,D1110)</f>
        <v>TRABAJADOR INDEPENDIENTE</v>
      </c>
      <c r="Q1110" s="7" t="str">
        <f t="shared" si="71"/>
        <v>26-35</v>
      </c>
      <c r="R1110" s="7" t="str">
        <f t="shared" si="72"/>
        <v>1</v>
      </c>
    </row>
    <row r="1111" spans="1:18" x14ac:dyDescent="0.3">
      <c r="A1111">
        <v>1110</v>
      </c>
      <c r="B1111" t="s">
        <v>8</v>
      </c>
      <c r="C1111">
        <v>429000</v>
      </c>
      <c r="D1111" t="s">
        <v>9</v>
      </c>
      <c r="E1111" t="s">
        <v>15</v>
      </c>
      <c r="F1111" t="s">
        <v>11</v>
      </c>
      <c r="G1111" t="s">
        <v>11</v>
      </c>
      <c r="H1111" t="s">
        <v>12</v>
      </c>
      <c r="I1111">
        <v>53</v>
      </c>
      <c r="J1111">
        <f>(C1111-$V$7)/$V$8</f>
        <v>-0.28182056901266123</v>
      </c>
      <c r="K1111" t="str">
        <f t="shared" si="69"/>
        <v>NO</v>
      </c>
      <c r="L1111">
        <f>(I1111-$V$16)/$V$17</f>
        <v>0.78293844763380371</v>
      </c>
      <c r="M1111" t="str">
        <f t="shared" si="70"/>
        <v>NO</v>
      </c>
      <c r="N1111">
        <f>IF(ISBLANK(C1111),$V$7,C1111)</f>
        <v>429000</v>
      </c>
      <c r="O1111">
        <f>IF(ISBLANK(I1111),$V$16,I1111)</f>
        <v>53</v>
      </c>
      <c r="P1111" t="str">
        <f>IF(ISBLANK(D1111),$U$42,D1111)</f>
        <v>ASALARIADO</v>
      </c>
      <c r="Q1111" s="7" t="str">
        <f t="shared" si="71"/>
        <v>46-55</v>
      </c>
      <c r="R1111" s="7" t="str">
        <f t="shared" si="72"/>
        <v>3</v>
      </c>
    </row>
    <row r="1112" spans="1:18" x14ac:dyDescent="0.3">
      <c r="A1112">
        <v>1111</v>
      </c>
      <c r="B1112" t="s">
        <v>8</v>
      </c>
      <c r="C1112">
        <v>460742.68</v>
      </c>
      <c r="D1112" t="s">
        <v>9</v>
      </c>
      <c r="E1112" t="s">
        <v>15</v>
      </c>
      <c r="F1112" t="s">
        <v>11</v>
      </c>
      <c r="G1112" t="s">
        <v>12</v>
      </c>
      <c r="H1112" t="s">
        <v>12</v>
      </c>
      <c r="I1112">
        <v>34</v>
      </c>
      <c r="J1112">
        <f>(C1112-$V$7)/$V$8</f>
        <v>-0.24267659614644521</v>
      </c>
      <c r="K1112" t="str">
        <f t="shared" si="69"/>
        <v>NO</v>
      </c>
      <c r="L1112">
        <f>(I1112-$V$16)/$V$17</f>
        <v>-0.55799282383180893</v>
      </c>
      <c r="M1112" t="str">
        <f t="shared" si="70"/>
        <v>NO</v>
      </c>
      <c r="N1112">
        <f>IF(ISBLANK(C1112),$V$7,C1112)</f>
        <v>460742.68</v>
      </c>
      <c r="O1112">
        <f>IF(ISBLANK(I1112),$V$16,I1112)</f>
        <v>34</v>
      </c>
      <c r="P1112" t="str">
        <f>IF(ISBLANK(D1112),$U$42,D1112)</f>
        <v>ASALARIADO</v>
      </c>
      <c r="Q1112" s="7" t="str">
        <f t="shared" si="71"/>
        <v>26-35</v>
      </c>
      <c r="R1112" s="7" t="str">
        <f t="shared" si="72"/>
        <v>3</v>
      </c>
    </row>
    <row r="1113" spans="1:18" x14ac:dyDescent="0.3">
      <c r="A1113">
        <v>1112</v>
      </c>
      <c r="B1113" t="s">
        <v>14</v>
      </c>
      <c r="C1113">
        <v>469397.06</v>
      </c>
      <c r="D1113" t="s">
        <v>9</v>
      </c>
      <c r="E1113" t="s">
        <v>15</v>
      </c>
      <c r="F1113" t="s">
        <v>11</v>
      </c>
      <c r="G1113" t="s">
        <v>12</v>
      </c>
      <c r="H1113" t="s">
        <v>12</v>
      </c>
      <c r="I1113">
        <v>21</v>
      </c>
      <c r="J1113">
        <f>(C1113-$V$7)/$V$8</f>
        <v>-0.23200431466630797</v>
      </c>
      <c r="K1113" t="str">
        <f t="shared" si="69"/>
        <v>NO</v>
      </c>
      <c r="L1113">
        <f>(I1113-$V$16)/$V$17</f>
        <v>-1.4754721148345964</v>
      </c>
      <c r="M1113" t="str">
        <f t="shared" si="70"/>
        <v>NO</v>
      </c>
      <c r="N1113">
        <f>IF(ISBLANK(C1113),$V$7,C1113)</f>
        <v>469397.06</v>
      </c>
      <c r="O1113">
        <f>IF(ISBLANK(I1113),$V$16,I1113)</f>
        <v>21</v>
      </c>
      <c r="P1113" t="str">
        <f>IF(ISBLANK(D1113),$U$42,D1113)</f>
        <v>ASALARIADO</v>
      </c>
      <c r="Q1113" s="7" t="str">
        <f t="shared" si="71"/>
        <v>18-25</v>
      </c>
      <c r="R1113" s="7" t="str">
        <f t="shared" si="72"/>
        <v>3</v>
      </c>
    </row>
    <row r="1114" spans="1:18" x14ac:dyDescent="0.3">
      <c r="A1114">
        <v>1113</v>
      </c>
      <c r="B1114" t="s">
        <v>8</v>
      </c>
      <c r="C1114">
        <v>509509</v>
      </c>
      <c r="D1114" t="s">
        <v>17</v>
      </c>
      <c r="E1114" t="s">
        <v>15</v>
      </c>
      <c r="F1114" t="s">
        <v>11</v>
      </c>
      <c r="G1114" t="s">
        <v>12</v>
      </c>
      <c r="H1114" t="s">
        <v>11</v>
      </c>
      <c r="I1114">
        <v>48</v>
      </c>
      <c r="J1114">
        <f>(C1114-$V$7)/$V$8</f>
        <v>-0.18253966042251746</v>
      </c>
      <c r="K1114" t="str">
        <f t="shared" si="69"/>
        <v>NO</v>
      </c>
      <c r="L1114">
        <f>(I1114-$V$16)/$V$17</f>
        <v>0.43006179724811616</v>
      </c>
      <c r="M1114" t="str">
        <f t="shared" si="70"/>
        <v>NO</v>
      </c>
      <c r="N1114">
        <f>IF(ISBLANK(C1114),$V$7,C1114)</f>
        <v>509509</v>
      </c>
      <c r="O1114">
        <f>IF(ISBLANK(I1114),$V$16,I1114)</f>
        <v>48</v>
      </c>
      <c r="P1114" t="str">
        <f>IF(ISBLANK(D1114),$U$42,D1114)</f>
        <v>TRABAJADOR INDEPENDIENTE</v>
      </c>
      <c r="Q1114" s="7" t="str">
        <f t="shared" si="71"/>
        <v>46-55</v>
      </c>
      <c r="R1114" s="7" t="str">
        <f t="shared" si="72"/>
        <v>3</v>
      </c>
    </row>
    <row r="1115" spans="1:18" x14ac:dyDescent="0.3">
      <c r="A1115">
        <v>1114</v>
      </c>
      <c r="B1115" t="s">
        <v>14</v>
      </c>
      <c r="C1115">
        <v>297046</v>
      </c>
      <c r="D1115" t="s">
        <v>16</v>
      </c>
      <c r="E1115" t="s">
        <v>15</v>
      </c>
      <c r="F1115" t="s">
        <v>11</v>
      </c>
      <c r="G1115" t="s">
        <v>12</v>
      </c>
      <c r="H1115" t="s">
        <v>12</v>
      </c>
      <c r="I1115">
        <v>43</v>
      </c>
      <c r="J1115">
        <f>(C1115-$V$7)/$V$8</f>
        <v>-0.44454166866740574</v>
      </c>
      <c r="K1115" t="str">
        <f t="shared" si="69"/>
        <v>NO</v>
      </c>
      <c r="L1115">
        <f>(I1115-$V$16)/$V$17</f>
        <v>7.7185146862428639E-2</v>
      </c>
      <c r="M1115" t="str">
        <f t="shared" si="70"/>
        <v>NO</v>
      </c>
      <c r="N1115">
        <f>IF(ISBLANK(C1115),$V$7,C1115)</f>
        <v>297046</v>
      </c>
      <c r="O1115">
        <f>IF(ISBLANK(I1115),$V$16,I1115)</f>
        <v>43</v>
      </c>
      <c r="P1115" t="str">
        <f>IF(ISBLANK(D1115),$U$42,D1115)</f>
        <v>ASEGURADO VOLUNTARIO</v>
      </c>
      <c r="Q1115" s="7" t="str">
        <f t="shared" si="71"/>
        <v>36-45</v>
      </c>
      <c r="R1115" s="7" t="str">
        <f t="shared" si="72"/>
        <v>1</v>
      </c>
    </row>
    <row r="1116" spans="1:18" x14ac:dyDescent="0.3">
      <c r="A1116">
        <v>1115</v>
      </c>
      <c r="B1116" t="s">
        <v>14</v>
      </c>
      <c r="C1116">
        <v>326036</v>
      </c>
      <c r="D1116" t="s">
        <v>9</v>
      </c>
      <c r="E1116" t="s">
        <v>15</v>
      </c>
      <c r="F1116" t="s">
        <v>11</v>
      </c>
      <c r="G1116" t="s">
        <v>12</v>
      </c>
      <c r="H1116" t="s">
        <v>11</v>
      </c>
      <c r="I1116">
        <v>54</v>
      </c>
      <c r="J1116">
        <f>(C1116-$V$7)/$V$8</f>
        <v>-0.40879220537723615</v>
      </c>
      <c r="K1116" t="str">
        <f t="shared" si="69"/>
        <v>NO</v>
      </c>
      <c r="L1116">
        <f>(I1116-$V$16)/$V$17</f>
        <v>0.85351377771094117</v>
      </c>
      <c r="M1116" t="str">
        <f t="shared" si="70"/>
        <v>NO</v>
      </c>
      <c r="N1116">
        <f>IF(ISBLANK(C1116),$V$7,C1116)</f>
        <v>326036</v>
      </c>
      <c r="O1116">
        <f>IF(ISBLANK(I1116),$V$16,I1116)</f>
        <v>54</v>
      </c>
      <c r="P1116" t="str">
        <f>IF(ISBLANK(D1116),$U$42,D1116)</f>
        <v>ASALARIADO</v>
      </c>
      <c r="Q1116" s="7" t="str">
        <f t="shared" si="71"/>
        <v>46-55</v>
      </c>
      <c r="R1116" s="7" t="str">
        <f t="shared" si="72"/>
        <v>2</v>
      </c>
    </row>
    <row r="1117" spans="1:18" x14ac:dyDescent="0.3">
      <c r="A1117">
        <v>1116</v>
      </c>
      <c r="B1117" t="s">
        <v>8</v>
      </c>
      <c r="C1117">
        <v>297046</v>
      </c>
      <c r="D1117" t="s">
        <v>17</v>
      </c>
      <c r="E1117" t="s">
        <v>15</v>
      </c>
      <c r="F1117" t="s">
        <v>11</v>
      </c>
      <c r="G1117" t="s">
        <v>12</v>
      </c>
      <c r="H1117" t="s">
        <v>12</v>
      </c>
      <c r="I1117">
        <v>53</v>
      </c>
      <c r="J1117">
        <f>(C1117-$V$7)/$V$8</f>
        <v>-0.44454166866740574</v>
      </c>
      <c r="K1117" t="str">
        <f t="shared" si="69"/>
        <v>NO</v>
      </c>
      <c r="L1117">
        <f>(I1117-$V$16)/$V$17</f>
        <v>0.78293844763380371</v>
      </c>
      <c r="M1117" t="str">
        <f t="shared" si="70"/>
        <v>NO</v>
      </c>
      <c r="N1117">
        <f>IF(ISBLANK(C1117),$V$7,C1117)</f>
        <v>297046</v>
      </c>
      <c r="O1117">
        <f>IF(ISBLANK(I1117),$V$16,I1117)</f>
        <v>53</v>
      </c>
      <c r="P1117" t="str">
        <f>IF(ISBLANK(D1117),$U$42,D1117)</f>
        <v>TRABAJADOR INDEPENDIENTE</v>
      </c>
      <c r="Q1117" s="7" t="str">
        <f t="shared" si="71"/>
        <v>46-55</v>
      </c>
      <c r="R1117" s="7" t="str">
        <f t="shared" si="72"/>
        <v>1</v>
      </c>
    </row>
    <row r="1118" spans="1:18" x14ac:dyDescent="0.3">
      <c r="A1118">
        <v>1117</v>
      </c>
      <c r="B1118" t="s">
        <v>8</v>
      </c>
      <c r="C1118">
        <v>425000</v>
      </c>
      <c r="D1118" t="s">
        <v>9</v>
      </c>
      <c r="E1118" t="s">
        <v>15</v>
      </c>
      <c r="F1118" t="s">
        <v>11</v>
      </c>
      <c r="G1118" t="s">
        <v>12</v>
      </c>
      <c r="H1118" t="s">
        <v>12</v>
      </c>
      <c r="I1118">
        <v>20</v>
      </c>
      <c r="J1118">
        <f>(C1118-$V$7)/$V$8</f>
        <v>-0.28675323038419204</v>
      </c>
      <c r="K1118" t="str">
        <f t="shared" si="69"/>
        <v>NO</v>
      </c>
      <c r="L1118">
        <f>(I1118-$V$16)/$V$17</f>
        <v>-1.5460474449117341</v>
      </c>
      <c r="M1118" t="str">
        <f t="shared" si="70"/>
        <v>NO</v>
      </c>
      <c r="N1118">
        <f>IF(ISBLANK(C1118),$V$7,C1118)</f>
        <v>425000</v>
      </c>
      <c r="O1118">
        <f>IF(ISBLANK(I1118),$V$16,I1118)</f>
        <v>20</v>
      </c>
      <c r="P1118" t="str">
        <f>IF(ISBLANK(D1118),$U$42,D1118)</f>
        <v>ASALARIADO</v>
      </c>
      <c r="Q1118" s="7" t="str">
        <f t="shared" si="71"/>
        <v>18-25</v>
      </c>
      <c r="R1118" s="7" t="str">
        <f t="shared" si="72"/>
        <v>3</v>
      </c>
    </row>
    <row r="1119" spans="1:18" x14ac:dyDescent="0.3">
      <c r="A1119">
        <v>1118</v>
      </c>
      <c r="B1119" t="s">
        <v>8</v>
      </c>
      <c r="C1119">
        <v>1427100.52</v>
      </c>
      <c r="D1119" t="s">
        <v>9</v>
      </c>
      <c r="E1119" t="s">
        <v>10</v>
      </c>
      <c r="F1119" t="s">
        <v>11</v>
      </c>
      <c r="G1119" t="s">
        <v>12</v>
      </c>
      <c r="H1119" t="s">
        <v>12</v>
      </c>
      <c r="I1119">
        <v>44</v>
      </c>
      <c r="J1119">
        <f>(C1119-$V$7)/$V$8</f>
        <v>0.9490024009645458</v>
      </c>
      <c r="K1119" t="str">
        <f t="shared" si="69"/>
        <v>NO</v>
      </c>
      <c r="L1119">
        <f>(I1119-$V$16)/$V$17</f>
        <v>0.14776047693956615</v>
      </c>
      <c r="M1119" t="str">
        <f t="shared" si="70"/>
        <v>NO</v>
      </c>
      <c r="N1119">
        <f>IF(ISBLANK(C1119),$V$7,C1119)</f>
        <v>1427100.52</v>
      </c>
      <c r="O1119">
        <f>IF(ISBLANK(I1119),$V$16,I1119)</f>
        <v>44</v>
      </c>
      <c r="P1119" t="str">
        <f>IF(ISBLANK(D1119),$U$42,D1119)</f>
        <v>ASALARIADO</v>
      </c>
      <c r="Q1119" s="7" t="str">
        <f t="shared" si="71"/>
        <v>36-45</v>
      </c>
      <c r="R1119" s="7" t="str">
        <f t="shared" si="72"/>
        <v>4</v>
      </c>
    </row>
    <row r="1120" spans="1:18" x14ac:dyDescent="0.3">
      <c r="A1120">
        <v>1119</v>
      </c>
      <c r="B1120" t="s">
        <v>8</v>
      </c>
      <c r="C1120">
        <v>321287</v>
      </c>
      <c r="D1120" t="s">
        <v>16</v>
      </c>
      <c r="E1120" t="s">
        <v>15</v>
      </c>
      <c r="F1120" t="s">
        <v>11</v>
      </c>
      <c r="G1120" t="s">
        <v>12</v>
      </c>
      <c r="H1120" t="s">
        <v>12</v>
      </c>
      <c r="I1120">
        <v>54</v>
      </c>
      <c r="J1120">
        <f>(C1120-$V$7)/$V$8</f>
        <v>-0.41464850759058608</v>
      </c>
      <c r="K1120" t="str">
        <f t="shared" si="69"/>
        <v>NO</v>
      </c>
      <c r="L1120">
        <f>(I1120-$V$16)/$V$17</f>
        <v>0.85351377771094117</v>
      </c>
      <c r="M1120" t="str">
        <f t="shared" si="70"/>
        <v>NO</v>
      </c>
      <c r="N1120">
        <f>IF(ISBLANK(C1120),$V$7,C1120)</f>
        <v>321287</v>
      </c>
      <c r="O1120">
        <f>IF(ISBLANK(I1120),$V$16,I1120)</f>
        <v>54</v>
      </c>
      <c r="P1120" t="str">
        <f>IF(ISBLANK(D1120),$U$42,D1120)</f>
        <v>ASEGURADO VOLUNTARIO</v>
      </c>
      <c r="Q1120" s="7" t="str">
        <f t="shared" si="71"/>
        <v>46-55</v>
      </c>
      <c r="R1120" s="7" t="str">
        <f t="shared" si="72"/>
        <v>2</v>
      </c>
    </row>
    <row r="1121" spans="1:18" x14ac:dyDescent="0.3">
      <c r="A1121">
        <v>1120</v>
      </c>
      <c r="B1121" t="s">
        <v>8</v>
      </c>
      <c r="C1121">
        <v>610142</v>
      </c>
      <c r="D1121" t="s">
        <v>17</v>
      </c>
      <c r="E1121" t="s">
        <v>15</v>
      </c>
      <c r="F1121" t="s">
        <v>11</v>
      </c>
      <c r="G1121" t="s">
        <v>12</v>
      </c>
      <c r="H1121" t="s">
        <v>12</v>
      </c>
      <c r="I1121">
        <v>61</v>
      </c>
      <c r="J1121">
        <f>(C1121-$V$7)/$V$8</f>
        <v>-5.8442532472202116E-2</v>
      </c>
      <c r="K1121" t="str">
        <f t="shared" si="69"/>
        <v>NO</v>
      </c>
      <c r="L1121">
        <f>(I1121-$V$16)/$V$17</f>
        <v>1.3475410882509038</v>
      </c>
      <c r="M1121" t="str">
        <f t="shared" si="70"/>
        <v>NO</v>
      </c>
      <c r="N1121">
        <f>IF(ISBLANK(C1121),$V$7,C1121)</f>
        <v>610142</v>
      </c>
      <c r="O1121">
        <f>IF(ISBLANK(I1121),$V$16,I1121)</f>
        <v>61</v>
      </c>
      <c r="P1121" t="str">
        <f>IF(ISBLANK(D1121),$U$42,D1121)</f>
        <v>TRABAJADOR INDEPENDIENTE</v>
      </c>
      <c r="Q1121" s="7" t="str">
        <f t="shared" si="71"/>
        <v>56+</v>
      </c>
      <c r="R1121" s="7" t="str">
        <f t="shared" si="72"/>
        <v>3</v>
      </c>
    </row>
    <row r="1122" spans="1:18" x14ac:dyDescent="0.3">
      <c r="A1122">
        <v>1121</v>
      </c>
      <c r="B1122" t="s">
        <v>8</v>
      </c>
      <c r="C1122">
        <v>1602501</v>
      </c>
      <c r="D1122" t="s">
        <v>13</v>
      </c>
      <c r="E1122" t="s">
        <v>10</v>
      </c>
      <c r="F1122" t="s">
        <v>11</v>
      </c>
      <c r="G1122" t="s">
        <v>12</v>
      </c>
      <c r="H1122" t="s">
        <v>12</v>
      </c>
      <c r="I1122">
        <v>60</v>
      </c>
      <c r="J1122">
        <f>(C1122-$V$7)/$V$8</f>
        <v>1.165300194025537</v>
      </c>
      <c r="K1122" t="str">
        <f t="shared" si="69"/>
        <v>NO</v>
      </c>
      <c r="L1122">
        <f>(I1122-$V$16)/$V$17</f>
        <v>1.2769657581737661</v>
      </c>
      <c r="M1122" t="str">
        <f t="shared" si="70"/>
        <v>NO</v>
      </c>
      <c r="N1122">
        <f>IF(ISBLANK(C1122),$V$7,C1122)</f>
        <v>1602501</v>
      </c>
      <c r="O1122">
        <f>IF(ISBLANK(I1122),$V$16,I1122)</f>
        <v>60</v>
      </c>
      <c r="P1122" t="str">
        <f>IF(ISBLANK(D1122),$U$42,D1122)</f>
        <v>PENSIONADOS EN SU PROPIO SISTEMA</v>
      </c>
      <c r="Q1122" s="7" t="str">
        <f t="shared" si="71"/>
        <v>56+</v>
      </c>
      <c r="R1122" s="7" t="str">
        <f t="shared" si="72"/>
        <v>4</v>
      </c>
    </row>
    <row r="1123" spans="1:18" x14ac:dyDescent="0.3">
      <c r="A1123">
        <v>1122</v>
      </c>
      <c r="B1123" t="s">
        <v>8</v>
      </c>
      <c r="C1123">
        <v>440086.31</v>
      </c>
      <c r="D1123" t="s">
        <v>9</v>
      </c>
      <c r="E1123" t="s">
        <v>15</v>
      </c>
      <c r="F1123" t="s">
        <v>11</v>
      </c>
      <c r="G1123" t="s">
        <v>12</v>
      </c>
      <c r="H1123" t="s">
        <v>12</v>
      </c>
      <c r="I1123">
        <v>53</v>
      </c>
      <c r="J1123">
        <f>(C1123-$V$7)/$V$8</f>
        <v>-0.26814931574020723</v>
      </c>
      <c r="K1123" t="str">
        <f t="shared" si="69"/>
        <v>NO</v>
      </c>
      <c r="L1123">
        <f>(I1123-$V$16)/$V$17</f>
        <v>0.78293844763380371</v>
      </c>
      <c r="M1123" t="str">
        <f t="shared" si="70"/>
        <v>NO</v>
      </c>
      <c r="N1123">
        <f>IF(ISBLANK(C1123),$V$7,C1123)</f>
        <v>440086.31</v>
      </c>
      <c r="O1123">
        <f>IF(ISBLANK(I1123),$V$16,I1123)</f>
        <v>53</v>
      </c>
      <c r="P1123" t="str">
        <f>IF(ISBLANK(D1123),$U$42,D1123)</f>
        <v>ASALARIADO</v>
      </c>
      <c r="Q1123" s="7" t="str">
        <f t="shared" si="71"/>
        <v>46-55</v>
      </c>
      <c r="R1123" s="7" t="str">
        <f t="shared" si="72"/>
        <v>3</v>
      </c>
    </row>
    <row r="1124" spans="1:18" x14ac:dyDescent="0.3">
      <c r="A1124">
        <v>1123</v>
      </c>
      <c r="B1124" t="s">
        <v>8</v>
      </c>
      <c r="C1124">
        <v>812849</v>
      </c>
      <c r="D1124" t="s">
        <v>16</v>
      </c>
      <c r="E1124" t="s">
        <v>15</v>
      </c>
      <c r="F1124" t="s">
        <v>11</v>
      </c>
      <c r="G1124" t="s">
        <v>11</v>
      </c>
      <c r="H1124" t="s">
        <v>12</v>
      </c>
      <c r="I1124">
        <v>74</v>
      </c>
      <c r="J1124">
        <f>(C1124-$V$7)/$V$8</f>
        <v>0.19152871468752253</v>
      </c>
      <c r="K1124" t="str">
        <f t="shared" si="69"/>
        <v>NO</v>
      </c>
      <c r="L1124">
        <f>(I1124-$V$16)/$V$17</f>
        <v>2.2650203792536914</v>
      </c>
      <c r="M1124" t="str">
        <f t="shared" si="70"/>
        <v>ATIPICO</v>
      </c>
      <c r="N1124">
        <f>IF(ISBLANK(C1124),$V$7,C1124)</f>
        <v>812849</v>
      </c>
      <c r="O1124">
        <f>IF(ISBLANK(I1124),$V$16,I1124)</f>
        <v>74</v>
      </c>
      <c r="P1124" t="str">
        <f>IF(ISBLANK(D1124),$U$42,D1124)</f>
        <v>ASEGURADO VOLUNTARIO</v>
      </c>
      <c r="Q1124" s="7" t="str">
        <f t="shared" si="71"/>
        <v>56+</v>
      </c>
      <c r="R1124" s="7" t="str">
        <f t="shared" si="72"/>
        <v>4</v>
      </c>
    </row>
    <row r="1125" spans="1:18" x14ac:dyDescent="0.3">
      <c r="A1125">
        <v>1124</v>
      </c>
      <c r="B1125" t="s">
        <v>8</v>
      </c>
      <c r="C1125">
        <v>449060</v>
      </c>
      <c r="D1125" t="s">
        <v>9</v>
      </c>
      <c r="E1125" t="s">
        <v>10</v>
      </c>
      <c r="F1125" t="s">
        <v>11</v>
      </c>
      <c r="G1125" t="s">
        <v>12</v>
      </c>
      <c r="H1125" t="s">
        <v>11</v>
      </c>
      <c r="I1125">
        <v>58</v>
      </c>
      <c r="J1125">
        <f>(C1125-$V$7)/$V$8</f>
        <v>-0.25708327223443411</v>
      </c>
      <c r="K1125" t="str">
        <f t="shared" si="69"/>
        <v>NO</v>
      </c>
      <c r="L1125">
        <f>(I1125-$V$16)/$V$17</f>
        <v>1.1358150980194912</v>
      </c>
      <c r="M1125" t="str">
        <f t="shared" si="70"/>
        <v>NO</v>
      </c>
      <c r="N1125">
        <f>IF(ISBLANK(C1125),$V$7,C1125)</f>
        <v>449060</v>
      </c>
      <c r="O1125">
        <f>IF(ISBLANK(I1125),$V$16,I1125)</f>
        <v>58</v>
      </c>
      <c r="P1125" t="str">
        <f>IF(ISBLANK(D1125),$U$42,D1125)</f>
        <v>ASALARIADO</v>
      </c>
      <c r="Q1125" s="7" t="str">
        <f t="shared" si="71"/>
        <v>56+</v>
      </c>
      <c r="R1125" s="7" t="str">
        <f t="shared" si="72"/>
        <v>3</v>
      </c>
    </row>
    <row r="1126" spans="1:18" x14ac:dyDescent="0.3">
      <c r="A1126">
        <v>1125</v>
      </c>
      <c r="B1126" t="s">
        <v>8</v>
      </c>
      <c r="C1126">
        <v>326753</v>
      </c>
      <c r="D1126" t="s">
        <v>16</v>
      </c>
      <c r="E1126" t="s">
        <v>15</v>
      </c>
      <c r="F1126" t="s">
        <v>11</v>
      </c>
      <c r="G1126" t="s">
        <v>12</v>
      </c>
      <c r="H1126" t="s">
        <v>12</v>
      </c>
      <c r="I1126">
        <v>42</v>
      </c>
      <c r="J1126">
        <f>(C1126-$V$7)/$V$8</f>
        <v>-0.40790802582638924</v>
      </c>
      <c r="K1126" t="str">
        <f t="shared" si="69"/>
        <v>NO</v>
      </c>
      <c r="L1126">
        <f>(I1126-$V$16)/$V$17</f>
        <v>6.6098167852911317E-3</v>
      </c>
      <c r="M1126" t="str">
        <f t="shared" si="70"/>
        <v>NO</v>
      </c>
      <c r="N1126">
        <f>IF(ISBLANK(C1126),$V$7,C1126)</f>
        <v>326753</v>
      </c>
      <c r="O1126">
        <f>IF(ISBLANK(I1126),$V$16,I1126)</f>
        <v>42</v>
      </c>
      <c r="P1126" t="str">
        <f>IF(ISBLANK(D1126),$U$42,D1126)</f>
        <v>ASEGURADO VOLUNTARIO</v>
      </c>
      <c r="Q1126" s="7" t="str">
        <f t="shared" si="71"/>
        <v>36-45</v>
      </c>
      <c r="R1126" s="7" t="str">
        <f t="shared" si="72"/>
        <v>2</v>
      </c>
    </row>
    <row r="1127" spans="1:18" x14ac:dyDescent="0.3">
      <c r="A1127">
        <v>1126</v>
      </c>
      <c r="B1127" t="s">
        <v>8</v>
      </c>
      <c r="C1127">
        <v>364062.51</v>
      </c>
      <c r="D1127" t="s">
        <v>9</v>
      </c>
      <c r="E1127" t="s">
        <v>15</v>
      </c>
      <c r="F1127" t="s">
        <v>11</v>
      </c>
      <c r="G1127" t="s">
        <v>12</v>
      </c>
      <c r="H1127" t="s">
        <v>12</v>
      </c>
      <c r="I1127">
        <v>27</v>
      </c>
      <c r="J1127">
        <f>(C1127-$V$7)/$V$8</f>
        <v>-0.36189923113445349</v>
      </c>
      <c r="K1127" t="str">
        <f t="shared" si="69"/>
        <v>NO</v>
      </c>
      <c r="L1127">
        <f>(I1127-$V$16)/$V$17</f>
        <v>-1.0520201343717714</v>
      </c>
      <c r="M1127" t="str">
        <f t="shared" si="70"/>
        <v>NO</v>
      </c>
      <c r="N1127">
        <f>IF(ISBLANK(C1127),$V$7,C1127)</f>
        <v>364062.51</v>
      </c>
      <c r="O1127">
        <f>IF(ISBLANK(I1127),$V$16,I1127)</f>
        <v>27</v>
      </c>
      <c r="P1127" t="str">
        <f>IF(ISBLANK(D1127),$U$42,D1127)</f>
        <v>ASALARIADO</v>
      </c>
      <c r="Q1127" s="7" t="str">
        <f t="shared" si="71"/>
        <v>26-35</v>
      </c>
      <c r="R1127" s="7" t="str">
        <f t="shared" si="72"/>
        <v>2</v>
      </c>
    </row>
    <row r="1128" spans="1:18" x14ac:dyDescent="0.3">
      <c r="A1128">
        <v>1127</v>
      </c>
      <c r="B1128" t="s">
        <v>8</v>
      </c>
      <c r="C1128">
        <v>278030.99</v>
      </c>
      <c r="D1128" t="s">
        <v>18</v>
      </c>
      <c r="E1128" t="s">
        <v>15</v>
      </c>
      <c r="F1128" t="s">
        <v>11</v>
      </c>
      <c r="G1128" t="s">
        <v>12</v>
      </c>
      <c r="H1128" t="s">
        <v>12</v>
      </c>
      <c r="I1128">
        <v>31</v>
      </c>
      <c r="J1128">
        <f>(C1128-$V$7)/$V$8</f>
        <v>-0.46799031999397384</v>
      </c>
      <c r="K1128" t="str">
        <f t="shared" si="69"/>
        <v>NO</v>
      </c>
      <c r="L1128">
        <f>(I1128-$V$16)/$V$17</f>
        <v>-0.7697188140632214</v>
      </c>
      <c r="M1128" t="str">
        <f t="shared" si="70"/>
        <v>NO</v>
      </c>
      <c r="N1128">
        <f>IF(ISBLANK(C1128),$V$7,C1128)</f>
        <v>278030.99</v>
      </c>
      <c r="O1128">
        <f>IF(ISBLANK(I1128),$V$16,I1128)</f>
        <v>31</v>
      </c>
      <c r="P1128" t="str">
        <f>IF(ISBLANK(D1128),$U$42,D1128)</f>
        <v>CONVENIOS ESPECIALES DE TRABAJADORES INDEPENDIENTES</v>
      </c>
      <c r="Q1128" s="7" t="str">
        <f t="shared" si="71"/>
        <v>26-35</v>
      </c>
      <c r="R1128" s="7" t="str">
        <f t="shared" si="72"/>
        <v>1</v>
      </c>
    </row>
    <row r="1129" spans="1:18" x14ac:dyDescent="0.3">
      <c r="A1129">
        <v>1128</v>
      </c>
      <c r="B1129" t="s">
        <v>8</v>
      </c>
      <c r="C1129">
        <v>876640.38</v>
      </c>
      <c r="D1129" t="s">
        <v>9</v>
      </c>
      <c r="E1129" t="s">
        <v>15</v>
      </c>
      <c r="F1129" t="s">
        <v>11</v>
      </c>
      <c r="G1129" t="s">
        <v>12</v>
      </c>
      <c r="H1129" t="s">
        <v>12</v>
      </c>
      <c r="I1129">
        <v>49</v>
      </c>
      <c r="J1129">
        <f>(C1129-$V$7)/$V$8</f>
        <v>0.27019403367818351</v>
      </c>
      <c r="K1129" t="str">
        <f t="shared" si="69"/>
        <v>NO</v>
      </c>
      <c r="L1129">
        <f>(I1129-$V$16)/$V$17</f>
        <v>0.50063712732525367</v>
      </c>
      <c r="M1129" t="str">
        <f t="shared" si="70"/>
        <v>NO</v>
      </c>
      <c r="N1129">
        <f>IF(ISBLANK(C1129),$V$7,C1129)</f>
        <v>876640.38</v>
      </c>
      <c r="O1129">
        <f>IF(ISBLANK(I1129),$V$16,I1129)</f>
        <v>49</v>
      </c>
      <c r="P1129" t="str">
        <f>IF(ISBLANK(D1129),$U$42,D1129)</f>
        <v>ASALARIADO</v>
      </c>
      <c r="Q1129" s="7" t="str">
        <f t="shared" si="71"/>
        <v>46-55</v>
      </c>
      <c r="R1129" s="7" t="str">
        <f t="shared" si="72"/>
        <v>4</v>
      </c>
    </row>
    <row r="1130" spans="1:18" x14ac:dyDescent="0.3">
      <c r="A1130">
        <v>1129</v>
      </c>
      <c r="B1130" t="s">
        <v>8</v>
      </c>
      <c r="C1130">
        <v>288203</v>
      </c>
      <c r="D1130" t="s">
        <v>9</v>
      </c>
      <c r="E1130" t="s">
        <v>10</v>
      </c>
      <c r="F1130" t="s">
        <v>11</v>
      </c>
      <c r="G1130" t="s">
        <v>12</v>
      </c>
      <c r="H1130" t="s">
        <v>11</v>
      </c>
      <c r="I1130">
        <v>26</v>
      </c>
      <c r="J1130">
        <f>(C1130-$V$7)/$V$8</f>
        <v>-0.45544654979451754</v>
      </c>
      <c r="K1130" t="str">
        <f t="shared" si="69"/>
        <v>NO</v>
      </c>
      <c r="L1130">
        <f>(I1130-$V$16)/$V$17</f>
        <v>-1.1225954644489089</v>
      </c>
      <c r="M1130" t="str">
        <f t="shared" si="70"/>
        <v>NO</v>
      </c>
      <c r="N1130">
        <f>IF(ISBLANK(C1130),$V$7,C1130)</f>
        <v>288203</v>
      </c>
      <c r="O1130">
        <f>IF(ISBLANK(I1130),$V$16,I1130)</f>
        <v>26</v>
      </c>
      <c r="P1130" t="str">
        <f>IF(ISBLANK(D1130),$U$42,D1130)</f>
        <v>ASALARIADO</v>
      </c>
      <c r="Q1130" s="7" t="str">
        <f t="shared" si="71"/>
        <v>26-35</v>
      </c>
      <c r="R1130" s="7" t="str">
        <f t="shared" si="72"/>
        <v>1</v>
      </c>
    </row>
    <row r="1131" spans="1:18" x14ac:dyDescent="0.3">
      <c r="A1131">
        <v>1130</v>
      </c>
      <c r="B1131" t="s">
        <v>8</v>
      </c>
      <c r="C1131">
        <v>51450.83</v>
      </c>
      <c r="D1131" t="s">
        <v>9</v>
      </c>
      <c r="E1131" t="s">
        <v>15</v>
      </c>
      <c r="F1131" t="s">
        <v>11</v>
      </c>
      <c r="G1131" t="s">
        <v>11</v>
      </c>
      <c r="H1131" t="s">
        <v>12</v>
      </c>
      <c r="I1131">
        <v>50</v>
      </c>
      <c r="J1131">
        <f>(C1131-$V$7)/$V$8</f>
        <v>-0.74740112069079223</v>
      </c>
      <c r="K1131" t="str">
        <f t="shared" si="69"/>
        <v>NO</v>
      </c>
      <c r="L1131">
        <f>(I1131-$V$16)/$V$17</f>
        <v>0.57121245740239113</v>
      </c>
      <c r="M1131" t="str">
        <f t="shared" si="70"/>
        <v>NO</v>
      </c>
      <c r="N1131">
        <f>IF(ISBLANK(C1131),$V$7,C1131)</f>
        <v>51450.83</v>
      </c>
      <c r="O1131">
        <f>IF(ISBLANK(I1131),$V$16,I1131)</f>
        <v>50</v>
      </c>
      <c r="P1131" t="str">
        <f>IF(ISBLANK(D1131),$U$42,D1131)</f>
        <v>ASALARIADO</v>
      </c>
      <c r="Q1131" s="7" t="str">
        <f t="shared" si="71"/>
        <v>46-55</v>
      </c>
      <c r="R1131" s="7" t="str">
        <f t="shared" si="72"/>
        <v>1</v>
      </c>
    </row>
    <row r="1132" spans="1:18" x14ac:dyDescent="0.3">
      <c r="A1132">
        <v>1131</v>
      </c>
      <c r="B1132" t="s">
        <v>8</v>
      </c>
      <c r="C1132">
        <v>538446.65</v>
      </c>
      <c r="D1132" t="s">
        <v>9</v>
      </c>
      <c r="E1132" t="s">
        <v>15</v>
      </c>
      <c r="F1132" t="s">
        <v>11</v>
      </c>
      <c r="G1132" t="s">
        <v>12</v>
      </c>
      <c r="H1132" t="s">
        <v>12</v>
      </c>
      <c r="I1132">
        <v>28</v>
      </c>
      <c r="J1132">
        <f>(C1132-$V$7)/$V$8</f>
        <v>-0.14685475333804768</v>
      </c>
      <c r="K1132" t="str">
        <f t="shared" si="69"/>
        <v>NO</v>
      </c>
      <c r="L1132">
        <f>(I1132-$V$16)/$V$17</f>
        <v>-0.98144480429463388</v>
      </c>
      <c r="M1132" t="str">
        <f t="shared" si="70"/>
        <v>NO</v>
      </c>
      <c r="N1132">
        <f>IF(ISBLANK(C1132),$V$7,C1132)</f>
        <v>538446.65</v>
      </c>
      <c r="O1132">
        <f>IF(ISBLANK(I1132),$V$16,I1132)</f>
        <v>28</v>
      </c>
      <c r="P1132" t="str">
        <f>IF(ISBLANK(D1132),$U$42,D1132)</f>
        <v>ASALARIADO</v>
      </c>
      <c r="Q1132" s="7" t="str">
        <f t="shared" si="71"/>
        <v>26-35</v>
      </c>
      <c r="R1132" s="7" t="str">
        <f t="shared" si="72"/>
        <v>3</v>
      </c>
    </row>
    <row r="1133" spans="1:18" x14ac:dyDescent="0.3">
      <c r="A1133">
        <v>1132</v>
      </c>
      <c r="B1133" t="s">
        <v>14</v>
      </c>
      <c r="C1133">
        <v>198257.15</v>
      </c>
      <c r="D1133" t="s">
        <v>13</v>
      </c>
      <c r="E1133" t="s">
        <v>10</v>
      </c>
      <c r="F1133" t="s">
        <v>11</v>
      </c>
      <c r="G1133" t="s">
        <v>12</v>
      </c>
      <c r="H1133" t="s">
        <v>12</v>
      </c>
      <c r="I1133">
        <v>97</v>
      </c>
      <c r="J1133">
        <f>(C1133-$V$7)/$V$8</f>
        <v>-0.5663646547506439</v>
      </c>
      <c r="K1133" t="str">
        <f t="shared" si="69"/>
        <v>NO</v>
      </c>
      <c r="L1133">
        <f>(I1133-$V$16)/$V$17</f>
        <v>3.8882529710278537</v>
      </c>
      <c r="M1133" t="str">
        <f t="shared" si="70"/>
        <v>ATIPICO</v>
      </c>
      <c r="N1133">
        <f>IF(ISBLANK(C1133),$V$7,C1133)</f>
        <v>198257.15</v>
      </c>
      <c r="O1133">
        <f>IF(ISBLANK(I1133),$V$16,I1133)</f>
        <v>97</v>
      </c>
      <c r="P1133" t="str">
        <f>IF(ISBLANK(D1133),$U$42,D1133)</f>
        <v>PENSIONADOS EN SU PROPIO SISTEMA</v>
      </c>
      <c r="Q1133" s="7" t="str">
        <f t="shared" si="71"/>
        <v>56+</v>
      </c>
      <c r="R1133" s="7" t="str">
        <f t="shared" si="72"/>
        <v>1</v>
      </c>
    </row>
    <row r="1134" spans="1:18" x14ac:dyDescent="0.3">
      <c r="A1134">
        <v>1133</v>
      </c>
      <c r="B1134" t="s">
        <v>8</v>
      </c>
      <c r="C1134">
        <v>278030</v>
      </c>
      <c r="D1134" t="s">
        <v>18</v>
      </c>
      <c r="E1134" t="s">
        <v>15</v>
      </c>
      <c r="F1134" t="s">
        <v>11</v>
      </c>
      <c r="G1134" t="s">
        <v>11</v>
      </c>
      <c r="H1134" t="s">
        <v>12</v>
      </c>
      <c r="I1134">
        <v>39</v>
      </c>
      <c r="J1134">
        <f>(C1134-$V$7)/$V$8</f>
        <v>-0.46799154082766331</v>
      </c>
      <c r="K1134" t="str">
        <f t="shared" si="69"/>
        <v>NO</v>
      </c>
      <c r="L1134">
        <f>(I1134-$V$16)/$V$17</f>
        <v>-0.20511617344612137</v>
      </c>
      <c r="M1134" t="str">
        <f t="shared" si="70"/>
        <v>NO</v>
      </c>
      <c r="N1134">
        <f>IF(ISBLANK(C1134),$V$7,C1134)</f>
        <v>278030</v>
      </c>
      <c r="O1134">
        <f>IF(ISBLANK(I1134),$V$16,I1134)</f>
        <v>39</v>
      </c>
      <c r="P1134" t="str">
        <f>IF(ISBLANK(D1134),$U$42,D1134)</f>
        <v>CONVENIOS ESPECIALES DE TRABAJADORES INDEPENDIENTES</v>
      </c>
      <c r="Q1134" s="7" t="str">
        <f t="shared" si="71"/>
        <v>36-45</v>
      </c>
      <c r="R1134" s="7" t="str">
        <f t="shared" si="72"/>
        <v>1</v>
      </c>
    </row>
    <row r="1135" spans="1:18" x14ac:dyDescent="0.3">
      <c r="A1135">
        <v>1134</v>
      </c>
      <c r="B1135" t="s">
        <v>8</v>
      </c>
      <c r="C1135">
        <v>636889</v>
      </c>
      <c r="D1135" t="s">
        <v>17</v>
      </c>
      <c r="E1135" t="s">
        <v>15</v>
      </c>
      <c r="F1135" t="s">
        <v>11</v>
      </c>
      <c r="G1135" t="s">
        <v>12</v>
      </c>
      <c r="H1135" t="s">
        <v>11</v>
      </c>
      <c r="I1135">
        <v>49</v>
      </c>
      <c r="J1135">
        <f>(C1135-$V$7)/$V$8</f>
        <v>-2.5459059046118386E-2</v>
      </c>
      <c r="K1135" t="str">
        <f t="shared" si="69"/>
        <v>NO</v>
      </c>
      <c r="L1135">
        <f>(I1135-$V$16)/$V$17</f>
        <v>0.50063712732525367</v>
      </c>
      <c r="M1135" t="str">
        <f t="shared" si="70"/>
        <v>NO</v>
      </c>
      <c r="N1135">
        <f>IF(ISBLANK(C1135),$V$7,C1135)</f>
        <v>636889</v>
      </c>
      <c r="O1135">
        <f>IF(ISBLANK(I1135),$V$16,I1135)</f>
        <v>49</v>
      </c>
      <c r="P1135" t="str">
        <f>IF(ISBLANK(D1135),$U$42,D1135)</f>
        <v>TRABAJADOR INDEPENDIENTE</v>
      </c>
      <c r="Q1135" s="7" t="str">
        <f t="shared" si="71"/>
        <v>46-55</v>
      </c>
      <c r="R1135" s="7" t="str">
        <f t="shared" si="72"/>
        <v>3</v>
      </c>
    </row>
    <row r="1136" spans="1:18" x14ac:dyDescent="0.3">
      <c r="A1136">
        <v>1135</v>
      </c>
      <c r="B1136" t="s">
        <v>8</v>
      </c>
      <c r="C1136">
        <v>600000</v>
      </c>
      <c r="D1136" t="s">
        <v>9</v>
      </c>
      <c r="E1136" t="s">
        <v>15</v>
      </c>
      <c r="F1136" t="s">
        <v>11</v>
      </c>
      <c r="G1136" t="s">
        <v>11</v>
      </c>
      <c r="H1136" t="s">
        <v>11</v>
      </c>
      <c r="I1136">
        <v>58</v>
      </c>
      <c r="J1136">
        <f>(C1136-$V$7)/$V$8</f>
        <v>-7.0949295379718516E-2</v>
      </c>
      <c r="K1136" t="str">
        <f t="shared" si="69"/>
        <v>NO</v>
      </c>
      <c r="L1136">
        <f>(I1136-$V$16)/$V$17</f>
        <v>1.1358150980194912</v>
      </c>
      <c r="M1136" t="str">
        <f t="shared" si="70"/>
        <v>NO</v>
      </c>
      <c r="N1136">
        <f>IF(ISBLANK(C1136),$V$7,C1136)</f>
        <v>600000</v>
      </c>
      <c r="O1136">
        <f>IF(ISBLANK(I1136),$V$16,I1136)</f>
        <v>58</v>
      </c>
      <c r="P1136" t="str">
        <f>IF(ISBLANK(D1136),$U$42,D1136)</f>
        <v>ASALARIADO</v>
      </c>
      <c r="Q1136" s="7" t="str">
        <f t="shared" si="71"/>
        <v>56+</v>
      </c>
      <c r="R1136" s="7" t="str">
        <f t="shared" si="72"/>
        <v>3</v>
      </c>
    </row>
    <row r="1137" spans="1:18" x14ac:dyDescent="0.3">
      <c r="A1137">
        <v>1136</v>
      </c>
      <c r="B1137" t="s">
        <v>14</v>
      </c>
      <c r="C1137">
        <v>297139</v>
      </c>
      <c r="D1137" t="s">
        <v>16</v>
      </c>
      <c r="E1137" t="s">
        <v>15</v>
      </c>
      <c r="F1137" t="s">
        <v>12</v>
      </c>
      <c r="G1137" t="s">
        <v>12</v>
      </c>
      <c r="H1137" t="s">
        <v>11</v>
      </c>
      <c r="I1137">
        <v>41</v>
      </c>
      <c r="J1137">
        <f>(C1137-$V$7)/$V$8</f>
        <v>-0.44442698429051769</v>
      </c>
      <c r="K1137" t="str">
        <f t="shared" si="69"/>
        <v>NO</v>
      </c>
      <c r="L1137">
        <f>(I1137-$V$16)/$V$17</f>
        <v>-6.3965513291846368E-2</v>
      </c>
      <c r="M1137" t="str">
        <f t="shared" si="70"/>
        <v>NO</v>
      </c>
      <c r="N1137">
        <f>IF(ISBLANK(C1137),$V$7,C1137)</f>
        <v>297139</v>
      </c>
      <c r="O1137">
        <f>IF(ISBLANK(I1137),$V$16,I1137)</f>
        <v>41</v>
      </c>
      <c r="P1137" t="str">
        <f>IF(ISBLANK(D1137),$U$42,D1137)</f>
        <v>ASEGURADO VOLUNTARIO</v>
      </c>
      <c r="Q1137" s="7" t="str">
        <f t="shared" si="71"/>
        <v>36-45</v>
      </c>
      <c r="R1137" s="7" t="str">
        <f t="shared" si="72"/>
        <v>1</v>
      </c>
    </row>
    <row r="1138" spans="1:18" x14ac:dyDescent="0.3">
      <c r="A1138">
        <v>1137</v>
      </c>
      <c r="B1138" t="s">
        <v>14</v>
      </c>
      <c r="C1138">
        <v>277000</v>
      </c>
      <c r="D1138" t="s">
        <v>9</v>
      </c>
      <c r="E1138" t="s">
        <v>15</v>
      </c>
      <c r="F1138" t="s">
        <v>11</v>
      </c>
      <c r="G1138" t="s">
        <v>12</v>
      </c>
      <c r="H1138" t="s">
        <v>12</v>
      </c>
      <c r="I1138">
        <v>46</v>
      </c>
      <c r="J1138">
        <f>(C1138-$V$7)/$V$8</f>
        <v>-0.46926170113083249</v>
      </c>
      <c r="K1138" t="str">
        <f t="shared" si="69"/>
        <v>NO</v>
      </c>
      <c r="L1138">
        <f>(I1138-$V$16)/$V$17</f>
        <v>0.28891113709384114</v>
      </c>
      <c r="M1138" t="str">
        <f t="shared" si="70"/>
        <v>NO</v>
      </c>
      <c r="N1138">
        <f>IF(ISBLANK(C1138),$V$7,C1138)</f>
        <v>277000</v>
      </c>
      <c r="O1138">
        <f>IF(ISBLANK(I1138),$V$16,I1138)</f>
        <v>46</v>
      </c>
      <c r="P1138" t="str">
        <f>IF(ISBLANK(D1138),$U$42,D1138)</f>
        <v>ASALARIADO</v>
      </c>
      <c r="Q1138" s="7" t="str">
        <f t="shared" si="71"/>
        <v>46-55</v>
      </c>
      <c r="R1138" s="7" t="str">
        <f t="shared" si="72"/>
        <v>1</v>
      </c>
    </row>
    <row r="1139" spans="1:18" x14ac:dyDescent="0.3">
      <c r="A1139">
        <v>1138</v>
      </c>
      <c r="B1139" t="s">
        <v>8</v>
      </c>
      <c r="C1139">
        <v>635014</v>
      </c>
      <c r="D1139" t="s">
        <v>17</v>
      </c>
      <c r="E1139" t="s">
        <v>15</v>
      </c>
      <c r="F1139" t="s">
        <v>11</v>
      </c>
      <c r="G1139" t="s">
        <v>12</v>
      </c>
      <c r="H1139" t="s">
        <v>12</v>
      </c>
      <c r="I1139">
        <v>51</v>
      </c>
      <c r="J1139">
        <f>(C1139-$V$7)/$V$8</f>
        <v>-2.7771244064023457E-2</v>
      </c>
      <c r="K1139" t="str">
        <f t="shared" si="69"/>
        <v>NO</v>
      </c>
      <c r="L1139">
        <f>(I1139-$V$16)/$V$17</f>
        <v>0.64178778747952869</v>
      </c>
      <c r="M1139" t="str">
        <f t="shared" si="70"/>
        <v>NO</v>
      </c>
      <c r="N1139">
        <f>IF(ISBLANK(C1139),$V$7,C1139)</f>
        <v>635014</v>
      </c>
      <c r="O1139">
        <f>IF(ISBLANK(I1139),$V$16,I1139)</f>
        <v>51</v>
      </c>
      <c r="P1139" t="str">
        <f>IF(ISBLANK(D1139),$U$42,D1139)</f>
        <v>TRABAJADOR INDEPENDIENTE</v>
      </c>
      <c r="Q1139" s="7" t="str">
        <f t="shared" si="71"/>
        <v>46-55</v>
      </c>
      <c r="R1139" s="7" t="str">
        <f t="shared" si="72"/>
        <v>3</v>
      </c>
    </row>
    <row r="1140" spans="1:18" x14ac:dyDescent="0.3">
      <c r="A1140">
        <v>1139</v>
      </c>
      <c r="B1140" t="s">
        <v>8</v>
      </c>
      <c r="C1140">
        <v>79912</v>
      </c>
      <c r="D1140" t="s">
        <v>9</v>
      </c>
      <c r="E1140" t="s">
        <v>15</v>
      </c>
      <c r="F1140" t="s">
        <v>11</v>
      </c>
      <c r="G1140" t="s">
        <v>12</v>
      </c>
      <c r="H1140" t="s">
        <v>12</v>
      </c>
      <c r="I1140">
        <v>19</v>
      </c>
      <c r="J1140">
        <f>(C1140-$V$7)/$V$8</f>
        <v>-0.71230379222889917</v>
      </c>
      <c r="K1140" t="str">
        <f t="shared" si="69"/>
        <v>NO</v>
      </c>
      <c r="L1140">
        <f>(I1140-$V$16)/$V$17</f>
        <v>-1.6166227749888715</v>
      </c>
      <c r="M1140" t="str">
        <f t="shared" si="70"/>
        <v>NO</v>
      </c>
      <c r="N1140">
        <f>IF(ISBLANK(C1140),$V$7,C1140)</f>
        <v>79912</v>
      </c>
      <c r="O1140">
        <f>IF(ISBLANK(I1140),$V$16,I1140)</f>
        <v>19</v>
      </c>
      <c r="P1140" t="str">
        <f>IF(ISBLANK(D1140),$U$42,D1140)</f>
        <v>ASALARIADO</v>
      </c>
      <c r="Q1140" s="7" t="str">
        <f t="shared" si="71"/>
        <v>18-25</v>
      </c>
      <c r="R1140" s="7" t="str">
        <f t="shared" si="72"/>
        <v>1</v>
      </c>
    </row>
    <row r="1141" spans="1:18" x14ac:dyDescent="0.3">
      <c r="A1141">
        <v>1140</v>
      </c>
      <c r="B1141" t="s">
        <v>8</v>
      </c>
      <c r="C1141">
        <v>393512.27</v>
      </c>
      <c r="D1141" t="s">
        <v>9</v>
      </c>
      <c r="E1141" t="s">
        <v>15</v>
      </c>
      <c r="F1141" t="s">
        <v>11</v>
      </c>
      <c r="G1141" t="s">
        <v>12</v>
      </c>
      <c r="H1141" t="s">
        <v>12</v>
      </c>
      <c r="I1141">
        <v>44</v>
      </c>
      <c r="J1141">
        <f>(C1141-$V$7)/$V$8</f>
        <v>-0.32558280774624004</v>
      </c>
      <c r="K1141" t="str">
        <f t="shared" si="69"/>
        <v>NO</v>
      </c>
      <c r="L1141">
        <f>(I1141-$V$16)/$V$17</f>
        <v>0.14776047693956615</v>
      </c>
      <c r="M1141" t="str">
        <f t="shared" si="70"/>
        <v>NO</v>
      </c>
      <c r="N1141">
        <f>IF(ISBLANK(C1141),$V$7,C1141)</f>
        <v>393512.27</v>
      </c>
      <c r="O1141">
        <f>IF(ISBLANK(I1141),$V$16,I1141)</f>
        <v>44</v>
      </c>
      <c r="P1141" t="str">
        <f>IF(ISBLANK(D1141),$U$42,D1141)</f>
        <v>ASALARIADO</v>
      </c>
      <c r="Q1141" s="7" t="str">
        <f t="shared" si="71"/>
        <v>36-45</v>
      </c>
      <c r="R1141" s="7" t="str">
        <f t="shared" si="72"/>
        <v>2</v>
      </c>
    </row>
    <row r="1142" spans="1:18" x14ac:dyDescent="0.3">
      <c r="A1142">
        <v>1141</v>
      </c>
      <c r="B1142" t="s">
        <v>14</v>
      </c>
      <c r="C1142">
        <v>297046</v>
      </c>
      <c r="D1142" t="s">
        <v>16</v>
      </c>
      <c r="E1142" t="s">
        <v>15</v>
      </c>
      <c r="F1142" t="s">
        <v>11</v>
      </c>
      <c r="G1142" t="s">
        <v>12</v>
      </c>
      <c r="H1142" t="s">
        <v>11</v>
      </c>
      <c r="I1142">
        <v>21</v>
      </c>
      <c r="J1142">
        <f>(C1142-$V$7)/$V$8</f>
        <v>-0.44454166866740574</v>
      </c>
      <c r="K1142" t="str">
        <f t="shared" si="69"/>
        <v>NO</v>
      </c>
      <c r="L1142">
        <f>(I1142-$V$16)/$V$17</f>
        <v>-1.4754721148345964</v>
      </c>
      <c r="M1142" t="str">
        <f t="shared" si="70"/>
        <v>NO</v>
      </c>
      <c r="N1142">
        <f>IF(ISBLANK(C1142),$V$7,C1142)</f>
        <v>297046</v>
      </c>
      <c r="O1142">
        <f>IF(ISBLANK(I1142),$V$16,I1142)</f>
        <v>21</v>
      </c>
      <c r="P1142" t="str">
        <f>IF(ISBLANK(D1142),$U$42,D1142)</f>
        <v>ASEGURADO VOLUNTARIO</v>
      </c>
      <c r="Q1142" s="7" t="str">
        <f t="shared" si="71"/>
        <v>18-25</v>
      </c>
      <c r="R1142" s="7" t="str">
        <f t="shared" si="72"/>
        <v>1</v>
      </c>
    </row>
    <row r="1143" spans="1:18" x14ac:dyDescent="0.3">
      <c r="A1143">
        <v>1142</v>
      </c>
      <c r="B1143" t="s">
        <v>14</v>
      </c>
      <c r="C1143">
        <v>125736.88</v>
      </c>
      <c r="D1143" t="s">
        <v>9</v>
      </c>
      <c r="E1143" t="s">
        <v>10</v>
      </c>
      <c r="F1143" t="s">
        <v>11</v>
      </c>
      <c r="G1143" t="s">
        <v>12</v>
      </c>
      <c r="H1143" t="s">
        <v>12</v>
      </c>
      <c r="I1143">
        <v>34</v>
      </c>
      <c r="J1143">
        <f>(C1143-$V$7)/$V$8</f>
        <v>-0.65579413837114031</v>
      </c>
      <c r="K1143" t="str">
        <f t="shared" si="69"/>
        <v>NO</v>
      </c>
      <c r="L1143">
        <f>(I1143-$V$16)/$V$17</f>
        <v>-0.55799282383180893</v>
      </c>
      <c r="M1143" t="str">
        <f t="shared" si="70"/>
        <v>NO</v>
      </c>
      <c r="N1143">
        <f>IF(ISBLANK(C1143),$V$7,C1143)</f>
        <v>125736.88</v>
      </c>
      <c r="O1143">
        <f>IF(ISBLANK(I1143),$V$16,I1143)</f>
        <v>34</v>
      </c>
      <c r="P1143" t="str">
        <f>IF(ISBLANK(D1143),$U$42,D1143)</f>
        <v>ASALARIADO</v>
      </c>
      <c r="Q1143" s="7" t="str">
        <f t="shared" si="71"/>
        <v>26-35</v>
      </c>
      <c r="R1143" s="7" t="str">
        <f t="shared" si="72"/>
        <v>1</v>
      </c>
    </row>
    <row r="1144" spans="1:18" x14ac:dyDescent="0.3">
      <c r="A1144">
        <v>1143</v>
      </c>
      <c r="B1144" t="s">
        <v>8</v>
      </c>
      <c r="C1144">
        <v>1279854.5</v>
      </c>
      <c r="D1144" t="s">
        <v>9</v>
      </c>
      <c r="E1144" t="s">
        <v>10</v>
      </c>
      <c r="F1144" t="s">
        <v>11</v>
      </c>
      <c r="G1144" t="s">
        <v>12</v>
      </c>
      <c r="H1144" t="s">
        <v>12</v>
      </c>
      <c r="I1144">
        <v>39</v>
      </c>
      <c r="J1144">
        <f>(C1144-$V$7)/$V$8</f>
        <v>0.76742371222313199</v>
      </c>
      <c r="K1144" t="str">
        <f t="shared" si="69"/>
        <v>NO</v>
      </c>
      <c r="L1144">
        <f>(I1144-$V$16)/$V$17</f>
        <v>-0.20511617344612137</v>
      </c>
      <c r="M1144" t="str">
        <f t="shared" si="70"/>
        <v>NO</v>
      </c>
      <c r="N1144">
        <f>IF(ISBLANK(C1144),$V$7,C1144)</f>
        <v>1279854.5</v>
      </c>
      <c r="O1144">
        <f>IF(ISBLANK(I1144),$V$16,I1144)</f>
        <v>39</v>
      </c>
      <c r="P1144" t="str">
        <f>IF(ISBLANK(D1144),$U$42,D1144)</f>
        <v>ASALARIADO</v>
      </c>
      <c r="Q1144" s="7" t="str">
        <f t="shared" si="71"/>
        <v>36-45</v>
      </c>
      <c r="R1144" s="7" t="str">
        <f t="shared" si="72"/>
        <v>4</v>
      </c>
    </row>
    <row r="1145" spans="1:18" x14ac:dyDescent="0.3">
      <c r="A1145">
        <v>1144</v>
      </c>
      <c r="B1145" t="s">
        <v>14</v>
      </c>
      <c r="C1145">
        <v>385000</v>
      </c>
      <c r="D1145" t="s">
        <v>9</v>
      </c>
      <c r="E1145" t="s">
        <v>15</v>
      </c>
      <c r="F1145" t="s">
        <v>11</v>
      </c>
      <c r="G1145" t="s">
        <v>12</v>
      </c>
      <c r="H1145" t="s">
        <v>12</v>
      </c>
      <c r="I1145">
        <v>25</v>
      </c>
      <c r="J1145">
        <f>(C1145-$V$7)/$V$8</f>
        <v>-0.33607984409950026</v>
      </c>
      <c r="K1145" t="str">
        <f t="shared" si="69"/>
        <v>NO</v>
      </c>
      <c r="L1145">
        <f>(I1145-$V$16)/$V$17</f>
        <v>-1.1931707945260464</v>
      </c>
      <c r="M1145" t="str">
        <f t="shared" si="70"/>
        <v>NO</v>
      </c>
      <c r="N1145">
        <f>IF(ISBLANK(C1145),$V$7,C1145)</f>
        <v>385000</v>
      </c>
      <c r="O1145">
        <f>IF(ISBLANK(I1145),$V$16,I1145)</f>
        <v>25</v>
      </c>
      <c r="P1145" t="str">
        <f>IF(ISBLANK(D1145),$U$42,D1145)</f>
        <v>ASALARIADO</v>
      </c>
      <c r="Q1145" s="7" t="str">
        <f t="shared" si="71"/>
        <v>18-25</v>
      </c>
      <c r="R1145" s="7" t="str">
        <f t="shared" si="72"/>
        <v>2</v>
      </c>
    </row>
    <row r="1146" spans="1:18" x14ac:dyDescent="0.3">
      <c r="A1146">
        <v>1145</v>
      </c>
      <c r="B1146" t="s">
        <v>8</v>
      </c>
      <c r="C1146">
        <v>555522</v>
      </c>
      <c r="D1146" t="s">
        <v>9</v>
      </c>
      <c r="E1146" t="s">
        <v>15</v>
      </c>
      <c r="F1146" t="s">
        <v>11</v>
      </c>
      <c r="G1146" t="s">
        <v>12</v>
      </c>
      <c r="H1146" t="s">
        <v>12</v>
      </c>
      <c r="I1146">
        <v>53</v>
      </c>
      <c r="J1146">
        <f>(C1146-$V$7)/$V$8</f>
        <v>-0.12579802350045552</v>
      </c>
      <c r="K1146" t="str">
        <f t="shared" si="69"/>
        <v>NO</v>
      </c>
      <c r="L1146">
        <f>(I1146-$V$16)/$V$17</f>
        <v>0.78293844763380371</v>
      </c>
      <c r="M1146" t="str">
        <f t="shared" si="70"/>
        <v>NO</v>
      </c>
      <c r="N1146">
        <f>IF(ISBLANK(C1146),$V$7,C1146)</f>
        <v>555522</v>
      </c>
      <c r="O1146">
        <f>IF(ISBLANK(I1146),$V$16,I1146)</f>
        <v>53</v>
      </c>
      <c r="P1146" t="str">
        <f>IF(ISBLANK(D1146),$U$42,D1146)</f>
        <v>ASALARIADO</v>
      </c>
      <c r="Q1146" s="7" t="str">
        <f t="shared" si="71"/>
        <v>46-55</v>
      </c>
      <c r="R1146" s="7" t="str">
        <f t="shared" si="72"/>
        <v>3</v>
      </c>
    </row>
    <row r="1147" spans="1:18" x14ac:dyDescent="0.3">
      <c r="A1147">
        <v>1146</v>
      </c>
      <c r="B1147" t="s">
        <v>8</v>
      </c>
      <c r="C1147">
        <v>1190185.8999999999</v>
      </c>
      <c r="D1147" t="s">
        <v>9</v>
      </c>
      <c r="E1147" t="s">
        <v>10</v>
      </c>
      <c r="F1147" t="s">
        <v>11</v>
      </c>
      <c r="G1147" t="s">
        <v>12</v>
      </c>
      <c r="H1147" t="s">
        <v>12</v>
      </c>
      <c r="I1147">
        <v>44</v>
      </c>
      <c r="J1147">
        <f>(C1147-$V$7)/$V$8</f>
        <v>0.65684750235831968</v>
      </c>
      <c r="K1147" t="str">
        <f t="shared" si="69"/>
        <v>NO</v>
      </c>
      <c r="L1147">
        <f>(I1147-$V$16)/$V$17</f>
        <v>0.14776047693956615</v>
      </c>
      <c r="M1147" t="str">
        <f t="shared" si="70"/>
        <v>NO</v>
      </c>
      <c r="N1147">
        <f>IF(ISBLANK(C1147),$V$7,C1147)</f>
        <v>1190185.8999999999</v>
      </c>
      <c r="O1147">
        <f>IF(ISBLANK(I1147),$V$16,I1147)</f>
        <v>44</v>
      </c>
      <c r="P1147" t="str">
        <f>IF(ISBLANK(D1147),$U$42,D1147)</f>
        <v>ASALARIADO</v>
      </c>
      <c r="Q1147" s="7" t="str">
        <f t="shared" si="71"/>
        <v>36-45</v>
      </c>
      <c r="R1147" s="7" t="str">
        <f t="shared" si="72"/>
        <v>4</v>
      </c>
    </row>
    <row r="1148" spans="1:18" x14ac:dyDescent="0.3">
      <c r="A1148">
        <v>1147</v>
      </c>
      <c r="B1148" t="s">
        <v>14</v>
      </c>
      <c r="C1148">
        <v>550590.5</v>
      </c>
      <c r="D1148" t="s">
        <v>9</v>
      </c>
      <c r="E1148" t="s">
        <v>10</v>
      </c>
      <c r="F1148" t="s">
        <v>11</v>
      </c>
      <c r="G1148" t="s">
        <v>12</v>
      </c>
      <c r="H1148" t="s">
        <v>12</v>
      </c>
      <c r="I1148">
        <v>26</v>
      </c>
      <c r="J1148">
        <f>(C1148-$V$7)/$V$8</f>
        <v>-0.13187937838888156</v>
      </c>
      <c r="K1148" t="str">
        <f t="shared" si="69"/>
        <v>NO</v>
      </c>
      <c r="L1148">
        <f>(I1148-$V$16)/$V$17</f>
        <v>-1.1225954644489089</v>
      </c>
      <c r="M1148" t="str">
        <f t="shared" si="70"/>
        <v>NO</v>
      </c>
      <c r="N1148">
        <f>IF(ISBLANK(C1148),$V$7,C1148)</f>
        <v>550590.5</v>
      </c>
      <c r="O1148">
        <f>IF(ISBLANK(I1148),$V$16,I1148)</f>
        <v>26</v>
      </c>
      <c r="P1148" t="str">
        <f>IF(ISBLANK(D1148),$U$42,D1148)</f>
        <v>ASALARIADO</v>
      </c>
      <c r="Q1148" s="7" t="str">
        <f t="shared" si="71"/>
        <v>26-35</v>
      </c>
      <c r="R1148" s="7" t="str">
        <f t="shared" si="72"/>
        <v>3</v>
      </c>
    </row>
    <row r="1149" spans="1:18" x14ac:dyDescent="0.3">
      <c r="A1149">
        <v>1148</v>
      </c>
      <c r="B1149" t="s">
        <v>8</v>
      </c>
      <c r="C1149">
        <v>297046</v>
      </c>
      <c r="D1149" t="s">
        <v>17</v>
      </c>
      <c r="E1149" t="s">
        <v>15</v>
      </c>
      <c r="F1149" t="s">
        <v>11</v>
      </c>
      <c r="G1149" t="s">
        <v>12</v>
      </c>
      <c r="H1149" t="s">
        <v>12</v>
      </c>
      <c r="I1149">
        <v>50</v>
      </c>
      <c r="J1149">
        <f>(C1149-$V$7)/$V$8</f>
        <v>-0.44454166866740574</v>
      </c>
      <c r="K1149" t="str">
        <f t="shared" si="69"/>
        <v>NO</v>
      </c>
      <c r="L1149">
        <f>(I1149-$V$16)/$V$17</f>
        <v>0.57121245740239113</v>
      </c>
      <c r="M1149" t="str">
        <f t="shared" si="70"/>
        <v>NO</v>
      </c>
      <c r="N1149">
        <f>IF(ISBLANK(C1149),$V$7,C1149)</f>
        <v>297046</v>
      </c>
      <c r="O1149">
        <f>IF(ISBLANK(I1149),$V$16,I1149)</f>
        <v>50</v>
      </c>
      <c r="P1149" t="str">
        <f>IF(ISBLANK(D1149),$U$42,D1149)</f>
        <v>TRABAJADOR INDEPENDIENTE</v>
      </c>
      <c r="Q1149" s="7" t="str">
        <f t="shared" si="71"/>
        <v>46-55</v>
      </c>
      <c r="R1149" s="7" t="str">
        <f t="shared" si="72"/>
        <v>1</v>
      </c>
    </row>
    <row r="1150" spans="1:18" x14ac:dyDescent="0.3">
      <c r="A1150">
        <v>1149</v>
      </c>
      <c r="B1150" t="s">
        <v>14</v>
      </c>
      <c r="C1150">
        <v>475006</v>
      </c>
      <c r="D1150" t="s">
        <v>9</v>
      </c>
      <c r="E1150" t="s">
        <v>15</v>
      </c>
      <c r="F1150" t="s">
        <v>11</v>
      </c>
      <c r="G1150" t="s">
        <v>12</v>
      </c>
      <c r="H1150" t="s">
        <v>12</v>
      </c>
      <c r="I1150">
        <v>24</v>
      </c>
      <c r="J1150">
        <f>(C1150-$V$7)/$V$8</f>
        <v>-0.22508756424799944</v>
      </c>
      <c r="K1150" t="str">
        <f t="shared" si="69"/>
        <v>NO</v>
      </c>
      <c r="L1150">
        <f>(I1150-$V$16)/$V$17</f>
        <v>-1.263746124603184</v>
      </c>
      <c r="M1150" t="str">
        <f t="shared" si="70"/>
        <v>NO</v>
      </c>
      <c r="N1150">
        <f>IF(ISBLANK(C1150),$V$7,C1150)</f>
        <v>475006</v>
      </c>
      <c r="O1150">
        <f>IF(ISBLANK(I1150),$V$16,I1150)</f>
        <v>24</v>
      </c>
      <c r="P1150" t="str">
        <f>IF(ISBLANK(D1150),$U$42,D1150)</f>
        <v>ASALARIADO</v>
      </c>
      <c r="Q1150" s="7" t="str">
        <f t="shared" si="71"/>
        <v>18-25</v>
      </c>
      <c r="R1150" s="7" t="str">
        <f t="shared" si="72"/>
        <v>3</v>
      </c>
    </row>
    <row r="1151" spans="1:18" x14ac:dyDescent="0.3">
      <c r="A1151">
        <v>1150</v>
      </c>
      <c r="B1151" t="s">
        <v>14</v>
      </c>
      <c r="C1151">
        <v>356649</v>
      </c>
      <c r="D1151" t="s">
        <v>17</v>
      </c>
      <c r="E1151" t="s">
        <v>15</v>
      </c>
      <c r="F1151" t="s">
        <v>11</v>
      </c>
      <c r="G1151" t="s">
        <v>12</v>
      </c>
      <c r="H1151" t="s">
        <v>11</v>
      </c>
      <c r="I1151">
        <v>48</v>
      </c>
      <c r="J1151">
        <f>(C1151-$V$7)/$V$8</f>
        <v>-0.37104131473556784</v>
      </c>
      <c r="K1151" t="str">
        <f t="shared" si="69"/>
        <v>NO</v>
      </c>
      <c r="L1151">
        <f>(I1151-$V$16)/$V$17</f>
        <v>0.43006179724811616</v>
      </c>
      <c r="M1151" t="str">
        <f t="shared" si="70"/>
        <v>NO</v>
      </c>
      <c r="N1151">
        <f>IF(ISBLANK(C1151),$V$7,C1151)</f>
        <v>356649</v>
      </c>
      <c r="O1151">
        <f>IF(ISBLANK(I1151),$V$16,I1151)</f>
        <v>48</v>
      </c>
      <c r="P1151" t="str">
        <f>IF(ISBLANK(D1151),$U$42,D1151)</f>
        <v>TRABAJADOR INDEPENDIENTE</v>
      </c>
      <c r="Q1151" s="7" t="str">
        <f t="shared" si="71"/>
        <v>46-55</v>
      </c>
      <c r="R1151" s="7" t="str">
        <f t="shared" si="72"/>
        <v>2</v>
      </c>
    </row>
    <row r="1152" spans="1:18" x14ac:dyDescent="0.3">
      <c r="A1152">
        <v>1151</v>
      </c>
      <c r="B1152" t="s">
        <v>8</v>
      </c>
      <c r="C1152">
        <v>278030</v>
      </c>
      <c r="D1152" t="s">
        <v>18</v>
      </c>
      <c r="E1152" t="s">
        <v>15</v>
      </c>
      <c r="F1152" t="s">
        <v>11</v>
      </c>
      <c r="G1152" t="s">
        <v>12</v>
      </c>
      <c r="H1152" t="s">
        <v>12</v>
      </c>
      <c r="I1152">
        <v>38</v>
      </c>
      <c r="J1152">
        <f>(C1152-$V$7)/$V$8</f>
        <v>-0.46799154082766331</v>
      </c>
      <c r="K1152" t="str">
        <f t="shared" si="69"/>
        <v>NO</v>
      </c>
      <c r="L1152">
        <f>(I1152-$V$16)/$V$17</f>
        <v>-0.27569150352325889</v>
      </c>
      <c r="M1152" t="str">
        <f t="shared" si="70"/>
        <v>NO</v>
      </c>
      <c r="N1152">
        <f>IF(ISBLANK(C1152),$V$7,C1152)</f>
        <v>278030</v>
      </c>
      <c r="O1152">
        <f>IF(ISBLANK(I1152),$V$16,I1152)</f>
        <v>38</v>
      </c>
      <c r="P1152" t="str">
        <f>IF(ISBLANK(D1152),$U$42,D1152)</f>
        <v>CONVENIOS ESPECIALES DE TRABAJADORES INDEPENDIENTES</v>
      </c>
      <c r="Q1152" s="7" t="str">
        <f t="shared" si="71"/>
        <v>36-45</v>
      </c>
      <c r="R1152" s="7" t="str">
        <f t="shared" si="72"/>
        <v>1</v>
      </c>
    </row>
    <row r="1153" spans="1:18" x14ac:dyDescent="0.3">
      <c r="A1153">
        <v>1152</v>
      </c>
      <c r="B1153" t="s">
        <v>14</v>
      </c>
      <c r="C1153">
        <v>290000</v>
      </c>
      <c r="D1153" t="s">
        <v>9</v>
      </c>
      <c r="E1153" t="s">
        <v>15</v>
      </c>
      <c r="F1153" t="s">
        <v>11</v>
      </c>
      <c r="G1153" t="s">
        <v>12</v>
      </c>
      <c r="H1153" t="s">
        <v>12</v>
      </c>
      <c r="I1153">
        <v>57</v>
      </c>
      <c r="J1153">
        <f>(C1153-$V$7)/$V$8</f>
        <v>-0.4532305516733573</v>
      </c>
      <c r="K1153" t="str">
        <f t="shared" si="69"/>
        <v>NO</v>
      </c>
      <c r="L1153">
        <f>(I1153-$V$16)/$V$17</f>
        <v>1.0652397679423538</v>
      </c>
      <c r="M1153" t="str">
        <f t="shared" si="70"/>
        <v>NO</v>
      </c>
      <c r="N1153">
        <f>IF(ISBLANK(C1153),$V$7,C1153)</f>
        <v>290000</v>
      </c>
      <c r="O1153">
        <f>IF(ISBLANK(I1153),$V$16,I1153)</f>
        <v>57</v>
      </c>
      <c r="P1153" t="str">
        <f>IF(ISBLANK(D1153),$U$42,D1153)</f>
        <v>ASALARIADO</v>
      </c>
      <c r="Q1153" s="7" t="str">
        <f t="shared" si="71"/>
        <v>56+</v>
      </c>
      <c r="R1153" s="7" t="str">
        <f t="shared" si="72"/>
        <v>1</v>
      </c>
    </row>
    <row r="1154" spans="1:18" x14ac:dyDescent="0.3">
      <c r="A1154">
        <v>1153</v>
      </c>
      <c r="B1154" t="s">
        <v>14</v>
      </c>
      <c r="C1154">
        <v>1122731</v>
      </c>
      <c r="D1154" t="s">
        <v>13</v>
      </c>
      <c r="E1154" t="s">
        <v>10</v>
      </c>
      <c r="F1154" t="s">
        <v>11</v>
      </c>
      <c r="G1154" t="s">
        <v>12</v>
      </c>
      <c r="H1154" t="s">
        <v>12</v>
      </c>
      <c r="I1154">
        <v>63</v>
      </c>
      <c r="J1154">
        <f>(C1154-$V$7)/$V$8</f>
        <v>0.57366445747070116</v>
      </c>
      <c r="K1154" t="str">
        <f t="shared" ref="K1154:K1217" si="73">IF(ABS(J1154)&gt;1.96,"ATIPICO","NO")</f>
        <v>NO</v>
      </c>
      <c r="L1154">
        <f>(I1154-$V$16)/$V$17</f>
        <v>1.4886917484051787</v>
      </c>
      <c r="M1154" t="str">
        <f t="shared" ref="M1154:M1217" si="74">IF(ABS(L1154)&gt;1.96,"ATIPICO","NO")</f>
        <v>NO</v>
      </c>
      <c r="N1154">
        <f>IF(ISBLANK(C1154),$V$7,C1154)</f>
        <v>1122731</v>
      </c>
      <c r="O1154">
        <f>IF(ISBLANK(I1154),$V$16,I1154)</f>
        <v>63</v>
      </c>
      <c r="P1154" t="str">
        <f>IF(ISBLANK(D1154),$U$42,D1154)</f>
        <v>PENSIONADOS EN SU PROPIO SISTEMA</v>
      </c>
      <c r="Q1154" s="7" t="str">
        <f t="shared" ref="Q1154:Q1217" si="75">IF(O1154&lt;26,"18-25",IF(O1154&lt;36,"26-35",
 IF(O1154&lt;46,"36-45",IF(O1154&lt;56,"46-55","56+"))))</f>
        <v>56+</v>
      </c>
      <c r="R1154" s="7" t="str">
        <f t="shared" ref="R1154:R1217" si="76">IF(N1154&lt;300000,"1",
 IF(N1154&lt;=408495,"2",
 IF(N1154&lt;=700000,"3",
 "4")))</f>
        <v>4</v>
      </c>
    </row>
    <row r="1155" spans="1:18" x14ac:dyDescent="0.3">
      <c r="A1155">
        <v>1154</v>
      </c>
      <c r="B1155" t="s">
        <v>14</v>
      </c>
      <c r="C1155">
        <v>1551166.5</v>
      </c>
      <c r="D1155" t="s">
        <v>9</v>
      </c>
      <c r="E1155" t="s">
        <v>10</v>
      </c>
      <c r="F1155" t="s">
        <v>11</v>
      </c>
      <c r="G1155" t="s">
        <v>12</v>
      </c>
      <c r="H1155" t="s">
        <v>12</v>
      </c>
      <c r="I1155">
        <v>31</v>
      </c>
      <c r="J1155">
        <f>(C1155-$V$7)/$V$8</f>
        <v>1.1019962677313246</v>
      </c>
      <c r="K1155" t="str">
        <f t="shared" si="73"/>
        <v>NO</v>
      </c>
      <c r="L1155">
        <f>(I1155-$V$16)/$V$17</f>
        <v>-0.7697188140632214</v>
      </c>
      <c r="M1155" t="str">
        <f t="shared" si="74"/>
        <v>NO</v>
      </c>
      <c r="N1155">
        <f>IF(ISBLANK(C1155),$V$7,C1155)</f>
        <v>1551166.5</v>
      </c>
      <c r="O1155">
        <f>IF(ISBLANK(I1155),$V$16,I1155)</f>
        <v>31</v>
      </c>
      <c r="P1155" t="str">
        <f>IF(ISBLANK(D1155),$U$42,D1155)</f>
        <v>ASALARIADO</v>
      </c>
      <c r="Q1155" s="7" t="str">
        <f t="shared" si="75"/>
        <v>26-35</v>
      </c>
      <c r="R1155" s="7" t="str">
        <f t="shared" si="76"/>
        <v>4</v>
      </c>
    </row>
    <row r="1156" spans="1:18" x14ac:dyDescent="0.3">
      <c r="A1156">
        <v>1155</v>
      </c>
      <c r="B1156" t="s">
        <v>14</v>
      </c>
      <c r="C1156">
        <v>479260</v>
      </c>
      <c r="D1156" t="s">
        <v>9</v>
      </c>
      <c r="E1156" t="s">
        <v>15</v>
      </c>
      <c r="F1156" t="s">
        <v>11</v>
      </c>
      <c r="G1156" t="s">
        <v>12</v>
      </c>
      <c r="H1156" t="s">
        <v>12</v>
      </c>
      <c r="I1156">
        <v>28</v>
      </c>
      <c r="J1156">
        <f>(C1156-$V$7)/$V$8</f>
        <v>-0.21984167887937642</v>
      </c>
      <c r="K1156" t="str">
        <f t="shared" si="73"/>
        <v>NO</v>
      </c>
      <c r="L1156">
        <f>(I1156-$V$16)/$V$17</f>
        <v>-0.98144480429463388</v>
      </c>
      <c r="M1156" t="str">
        <f t="shared" si="74"/>
        <v>NO</v>
      </c>
      <c r="N1156">
        <f>IF(ISBLANK(C1156),$V$7,C1156)</f>
        <v>479260</v>
      </c>
      <c r="O1156">
        <f>IF(ISBLANK(I1156),$V$16,I1156)</f>
        <v>28</v>
      </c>
      <c r="P1156" t="str">
        <f>IF(ISBLANK(D1156),$U$42,D1156)</f>
        <v>ASALARIADO</v>
      </c>
      <c r="Q1156" s="7" t="str">
        <f t="shared" si="75"/>
        <v>26-35</v>
      </c>
      <c r="R1156" s="7" t="str">
        <f t="shared" si="76"/>
        <v>3</v>
      </c>
    </row>
    <row r="1157" spans="1:18" x14ac:dyDescent="0.3">
      <c r="A1157">
        <v>1156</v>
      </c>
      <c r="B1157" t="s">
        <v>14</v>
      </c>
      <c r="C1157">
        <v>1235915</v>
      </c>
      <c r="D1157" t="s">
        <v>13</v>
      </c>
      <c r="E1157" t="s">
        <v>10</v>
      </c>
      <c r="F1157" t="s">
        <v>11</v>
      </c>
      <c r="G1157" t="s">
        <v>12</v>
      </c>
      <c r="H1157" t="s">
        <v>12</v>
      </c>
      <c r="I1157">
        <v>64</v>
      </c>
      <c r="J1157">
        <f>(C1157-$V$7)/$V$8</f>
        <v>0.71323904363953727</v>
      </c>
      <c r="K1157" t="str">
        <f t="shared" si="73"/>
        <v>NO</v>
      </c>
      <c r="L1157">
        <f>(I1157-$V$16)/$V$17</f>
        <v>1.5592670784823162</v>
      </c>
      <c r="M1157" t="str">
        <f t="shared" si="74"/>
        <v>NO</v>
      </c>
      <c r="N1157">
        <f>IF(ISBLANK(C1157),$V$7,C1157)</f>
        <v>1235915</v>
      </c>
      <c r="O1157">
        <f>IF(ISBLANK(I1157),$V$16,I1157)</f>
        <v>64</v>
      </c>
      <c r="P1157" t="str">
        <f>IF(ISBLANK(D1157),$U$42,D1157)</f>
        <v>PENSIONADOS EN SU PROPIO SISTEMA</v>
      </c>
      <c r="Q1157" s="7" t="str">
        <f t="shared" si="75"/>
        <v>56+</v>
      </c>
      <c r="R1157" s="7" t="str">
        <f t="shared" si="76"/>
        <v>4</v>
      </c>
    </row>
    <row r="1158" spans="1:18" x14ac:dyDescent="0.3">
      <c r="A1158">
        <v>1157</v>
      </c>
      <c r="B1158" t="s">
        <v>8</v>
      </c>
      <c r="C1158">
        <v>454230.29</v>
      </c>
      <c r="D1158" t="s">
        <v>9</v>
      </c>
      <c r="E1158" t="s">
        <v>10</v>
      </c>
      <c r="F1158" t="s">
        <v>11</v>
      </c>
      <c r="G1158" t="s">
        <v>12</v>
      </c>
      <c r="H1158" t="s">
        <v>12</v>
      </c>
      <c r="I1158">
        <v>42</v>
      </c>
      <c r="J1158">
        <f>(C1158-$V$7)/$V$8</f>
        <v>-0.25070744979378112</v>
      </c>
      <c r="K1158" t="str">
        <f t="shared" si="73"/>
        <v>NO</v>
      </c>
      <c r="L1158">
        <f>(I1158-$V$16)/$V$17</f>
        <v>6.6098167852911317E-3</v>
      </c>
      <c r="M1158" t="str">
        <f t="shared" si="74"/>
        <v>NO</v>
      </c>
      <c r="N1158">
        <f>IF(ISBLANK(C1158),$V$7,C1158)</f>
        <v>454230.29</v>
      </c>
      <c r="O1158">
        <f>IF(ISBLANK(I1158),$V$16,I1158)</f>
        <v>42</v>
      </c>
      <c r="P1158" t="str">
        <f>IF(ISBLANK(D1158),$U$42,D1158)</f>
        <v>ASALARIADO</v>
      </c>
      <c r="Q1158" s="7" t="str">
        <f t="shared" si="75"/>
        <v>36-45</v>
      </c>
      <c r="R1158" s="7" t="str">
        <f t="shared" si="76"/>
        <v>3</v>
      </c>
    </row>
    <row r="1159" spans="1:18" x14ac:dyDescent="0.3">
      <c r="A1159">
        <v>1158</v>
      </c>
      <c r="B1159" t="s">
        <v>8</v>
      </c>
      <c r="C1159">
        <v>767326.7</v>
      </c>
      <c r="D1159" t="s">
        <v>9</v>
      </c>
      <c r="E1159" t="s">
        <v>10</v>
      </c>
      <c r="F1159" t="s">
        <v>11</v>
      </c>
      <c r="G1159" t="s">
        <v>12</v>
      </c>
      <c r="H1159" t="s">
        <v>12</v>
      </c>
      <c r="I1159">
        <v>37</v>
      </c>
      <c r="J1159">
        <f>(C1159-$V$7)/$V$8</f>
        <v>0.13539219199921307</v>
      </c>
      <c r="K1159" t="str">
        <f t="shared" si="73"/>
        <v>NO</v>
      </c>
      <c r="L1159">
        <f>(I1159-$V$16)/$V$17</f>
        <v>-0.3462668336003964</v>
      </c>
      <c r="M1159" t="str">
        <f t="shared" si="74"/>
        <v>NO</v>
      </c>
      <c r="N1159">
        <f>IF(ISBLANK(C1159),$V$7,C1159)</f>
        <v>767326.7</v>
      </c>
      <c r="O1159">
        <f>IF(ISBLANK(I1159),$V$16,I1159)</f>
        <v>37</v>
      </c>
      <c r="P1159" t="str">
        <f>IF(ISBLANK(D1159),$U$42,D1159)</f>
        <v>ASALARIADO</v>
      </c>
      <c r="Q1159" s="7" t="str">
        <f t="shared" si="75"/>
        <v>36-45</v>
      </c>
      <c r="R1159" s="7" t="str">
        <f t="shared" si="76"/>
        <v>4</v>
      </c>
    </row>
    <row r="1160" spans="1:18" x14ac:dyDescent="0.3">
      <c r="A1160">
        <v>1159</v>
      </c>
      <c r="B1160" t="s">
        <v>8</v>
      </c>
      <c r="C1160">
        <v>322474</v>
      </c>
      <c r="D1160" t="s">
        <v>17</v>
      </c>
      <c r="E1160" t="s">
        <v>15</v>
      </c>
      <c r="F1160" t="s">
        <v>11</v>
      </c>
      <c r="G1160" t="s">
        <v>12</v>
      </c>
      <c r="H1160" t="s">
        <v>11</v>
      </c>
      <c r="I1160">
        <v>28</v>
      </c>
      <c r="J1160">
        <f>(C1160-$V$7)/$V$8</f>
        <v>-0.41318474032858432</v>
      </c>
      <c r="K1160" t="str">
        <f t="shared" si="73"/>
        <v>NO</v>
      </c>
      <c r="L1160">
        <f>(I1160-$V$16)/$V$17</f>
        <v>-0.98144480429463388</v>
      </c>
      <c r="M1160" t="str">
        <f t="shared" si="74"/>
        <v>NO</v>
      </c>
      <c r="N1160">
        <f>IF(ISBLANK(C1160),$V$7,C1160)</f>
        <v>322474</v>
      </c>
      <c r="O1160">
        <f>IF(ISBLANK(I1160),$V$16,I1160)</f>
        <v>28</v>
      </c>
      <c r="P1160" t="str">
        <f>IF(ISBLANK(D1160),$U$42,D1160)</f>
        <v>TRABAJADOR INDEPENDIENTE</v>
      </c>
      <c r="Q1160" s="7" t="str">
        <f t="shared" si="75"/>
        <v>26-35</v>
      </c>
      <c r="R1160" s="7" t="str">
        <f t="shared" si="76"/>
        <v>2</v>
      </c>
    </row>
    <row r="1161" spans="1:18" x14ac:dyDescent="0.3">
      <c r="A1161">
        <v>1160</v>
      </c>
      <c r="B1161" t="s">
        <v>14</v>
      </c>
      <c r="C1161">
        <v>400000</v>
      </c>
      <c r="D1161" t="s">
        <v>9</v>
      </c>
      <c r="E1161" t="s">
        <v>15</v>
      </c>
      <c r="F1161" t="s">
        <v>11</v>
      </c>
      <c r="G1161" t="s">
        <v>12</v>
      </c>
      <c r="H1161" t="s">
        <v>11</v>
      </c>
      <c r="I1161">
        <v>37</v>
      </c>
      <c r="J1161">
        <f>(C1161-$V$7)/$V$8</f>
        <v>-0.31758236395625966</v>
      </c>
      <c r="K1161" t="str">
        <f t="shared" si="73"/>
        <v>NO</v>
      </c>
      <c r="L1161">
        <f>(I1161-$V$16)/$V$17</f>
        <v>-0.3462668336003964</v>
      </c>
      <c r="M1161" t="str">
        <f t="shared" si="74"/>
        <v>NO</v>
      </c>
      <c r="N1161">
        <f>IF(ISBLANK(C1161),$V$7,C1161)</f>
        <v>400000</v>
      </c>
      <c r="O1161">
        <f>IF(ISBLANK(I1161),$V$16,I1161)</f>
        <v>37</v>
      </c>
      <c r="P1161" t="str">
        <f>IF(ISBLANK(D1161),$U$42,D1161)</f>
        <v>ASALARIADO</v>
      </c>
      <c r="Q1161" s="7" t="str">
        <f t="shared" si="75"/>
        <v>36-45</v>
      </c>
      <c r="R1161" s="7" t="str">
        <f t="shared" si="76"/>
        <v>2</v>
      </c>
    </row>
    <row r="1162" spans="1:18" x14ac:dyDescent="0.3">
      <c r="A1162">
        <v>1161</v>
      </c>
      <c r="B1162" t="s">
        <v>8</v>
      </c>
      <c r="C1162">
        <v>445799.84</v>
      </c>
      <c r="D1162" t="s">
        <v>9</v>
      </c>
      <c r="E1162" t="s">
        <v>15</v>
      </c>
      <c r="F1162" t="s">
        <v>11</v>
      </c>
      <c r="G1162" t="s">
        <v>11</v>
      </c>
      <c r="H1162" t="s">
        <v>12</v>
      </c>
      <c r="I1162">
        <v>34</v>
      </c>
      <c r="J1162">
        <f>(C1162-$V$7)/$V$8</f>
        <v>-0.26110358855868659</v>
      </c>
      <c r="K1162" t="str">
        <f t="shared" si="73"/>
        <v>NO</v>
      </c>
      <c r="L1162">
        <f>(I1162-$V$16)/$V$17</f>
        <v>-0.55799282383180893</v>
      </c>
      <c r="M1162" t="str">
        <f t="shared" si="74"/>
        <v>NO</v>
      </c>
      <c r="N1162">
        <f>IF(ISBLANK(C1162),$V$7,C1162)</f>
        <v>445799.84</v>
      </c>
      <c r="O1162">
        <f>IF(ISBLANK(I1162),$V$16,I1162)</f>
        <v>34</v>
      </c>
      <c r="P1162" t="str">
        <f>IF(ISBLANK(D1162),$U$42,D1162)</f>
        <v>ASALARIADO</v>
      </c>
      <c r="Q1162" s="7" t="str">
        <f t="shared" si="75"/>
        <v>26-35</v>
      </c>
      <c r="R1162" s="7" t="str">
        <f t="shared" si="76"/>
        <v>3</v>
      </c>
    </row>
    <row r="1163" spans="1:18" x14ac:dyDescent="0.3">
      <c r="A1163">
        <v>1162</v>
      </c>
      <c r="B1163" t="s">
        <v>8</v>
      </c>
      <c r="C1163">
        <v>297046</v>
      </c>
      <c r="D1163" t="s">
        <v>16</v>
      </c>
      <c r="E1163" t="s">
        <v>15</v>
      </c>
      <c r="F1163" t="s">
        <v>11</v>
      </c>
      <c r="G1163" t="s">
        <v>12</v>
      </c>
      <c r="H1163" t="s">
        <v>12</v>
      </c>
      <c r="I1163">
        <v>48</v>
      </c>
      <c r="J1163">
        <f>(C1163-$V$7)/$V$8</f>
        <v>-0.44454166866740574</v>
      </c>
      <c r="K1163" t="str">
        <f t="shared" si="73"/>
        <v>NO</v>
      </c>
      <c r="L1163">
        <f>(I1163-$V$16)/$V$17</f>
        <v>0.43006179724811616</v>
      </c>
      <c r="M1163" t="str">
        <f t="shared" si="74"/>
        <v>NO</v>
      </c>
      <c r="N1163">
        <f>IF(ISBLANK(C1163),$V$7,C1163)</f>
        <v>297046</v>
      </c>
      <c r="O1163">
        <f>IF(ISBLANK(I1163),$V$16,I1163)</f>
        <v>48</v>
      </c>
      <c r="P1163" t="str">
        <f>IF(ISBLANK(D1163),$U$42,D1163)</f>
        <v>ASEGURADO VOLUNTARIO</v>
      </c>
      <c r="Q1163" s="7" t="str">
        <f t="shared" si="75"/>
        <v>46-55</v>
      </c>
      <c r="R1163" s="7" t="str">
        <f t="shared" si="76"/>
        <v>1</v>
      </c>
    </row>
    <row r="1164" spans="1:18" x14ac:dyDescent="0.3">
      <c r="A1164">
        <v>1163</v>
      </c>
      <c r="B1164" t="s">
        <v>14</v>
      </c>
      <c r="C1164">
        <v>627720.31000000006</v>
      </c>
      <c r="D1164" t="s">
        <v>9</v>
      </c>
      <c r="E1164" t="s">
        <v>15</v>
      </c>
      <c r="F1164" t="s">
        <v>11</v>
      </c>
      <c r="G1164" t="s">
        <v>12</v>
      </c>
      <c r="H1164" t="s">
        <v>12</v>
      </c>
      <c r="I1164">
        <v>20</v>
      </c>
      <c r="J1164">
        <f>(C1164-$V$7)/$V$8</f>
        <v>-3.6765569793753554E-2</v>
      </c>
      <c r="K1164" t="str">
        <f t="shared" si="73"/>
        <v>NO</v>
      </c>
      <c r="L1164">
        <f>(I1164-$V$16)/$V$17</f>
        <v>-1.5460474449117341</v>
      </c>
      <c r="M1164" t="str">
        <f t="shared" si="74"/>
        <v>NO</v>
      </c>
      <c r="N1164">
        <f>IF(ISBLANK(C1164),$V$7,C1164)</f>
        <v>627720.31000000006</v>
      </c>
      <c r="O1164">
        <f>IF(ISBLANK(I1164),$V$16,I1164)</f>
        <v>20</v>
      </c>
      <c r="P1164" t="str">
        <f>IF(ISBLANK(D1164),$U$42,D1164)</f>
        <v>ASALARIADO</v>
      </c>
      <c r="Q1164" s="7" t="str">
        <f t="shared" si="75"/>
        <v>18-25</v>
      </c>
      <c r="R1164" s="7" t="str">
        <f t="shared" si="76"/>
        <v>3</v>
      </c>
    </row>
    <row r="1165" spans="1:18" x14ac:dyDescent="0.3">
      <c r="A1165">
        <v>1164</v>
      </c>
      <c r="B1165" t="s">
        <v>8</v>
      </c>
      <c r="C1165">
        <v>540000</v>
      </c>
      <c r="D1165" t="s">
        <v>9</v>
      </c>
      <c r="E1165" t="s">
        <v>15</v>
      </c>
      <c r="F1165" t="s">
        <v>11</v>
      </c>
      <c r="G1165" t="s">
        <v>12</v>
      </c>
      <c r="H1165" t="s">
        <v>12</v>
      </c>
      <c r="I1165">
        <v>28</v>
      </c>
      <c r="J1165">
        <f>(C1165-$V$7)/$V$8</f>
        <v>-0.14493921595268086</v>
      </c>
      <c r="K1165" t="str">
        <f t="shared" si="73"/>
        <v>NO</v>
      </c>
      <c r="L1165">
        <f>(I1165-$V$16)/$V$17</f>
        <v>-0.98144480429463388</v>
      </c>
      <c r="M1165" t="str">
        <f t="shared" si="74"/>
        <v>NO</v>
      </c>
      <c r="N1165">
        <f>IF(ISBLANK(C1165),$V$7,C1165)</f>
        <v>540000</v>
      </c>
      <c r="O1165">
        <f>IF(ISBLANK(I1165),$V$16,I1165)</f>
        <v>28</v>
      </c>
      <c r="P1165" t="str">
        <f>IF(ISBLANK(D1165),$U$42,D1165)</f>
        <v>ASALARIADO</v>
      </c>
      <c r="Q1165" s="7" t="str">
        <f t="shared" si="75"/>
        <v>26-35</v>
      </c>
      <c r="R1165" s="7" t="str">
        <f t="shared" si="76"/>
        <v>3</v>
      </c>
    </row>
    <row r="1166" spans="1:18" x14ac:dyDescent="0.3">
      <c r="A1166">
        <v>1165</v>
      </c>
      <c r="B1166" t="s">
        <v>14</v>
      </c>
      <c r="C1166">
        <v>475832.5</v>
      </c>
      <c r="D1166" t="s">
        <v>9</v>
      </c>
      <c r="E1166" t="s">
        <v>15</v>
      </c>
      <c r="F1166" t="s">
        <v>11</v>
      </c>
      <c r="G1166" t="s">
        <v>12</v>
      </c>
      <c r="H1166" t="s">
        <v>12</v>
      </c>
      <c r="I1166">
        <v>26</v>
      </c>
      <c r="J1166">
        <f>(C1166-$V$7)/$V$8</f>
        <v>-0.22406835309210688</v>
      </c>
      <c r="K1166" t="str">
        <f t="shared" si="73"/>
        <v>NO</v>
      </c>
      <c r="L1166">
        <f>(I1166-$V$16)/$V$17</f>
        <v>-1.1225954644489089</v>
      </c>
      <c r="M1166" t="str">
        <f t="shared" si="74"/>
        <v>NO</v>
      </c>
      <c r="N1166">
        <f>IF(ISBLANK(C1166),$V$7,C1166)</f>
        <v>475832.5</v>
      </c>
      <c r="O1166">
        <f>IF(ISBLANK(I1166),$V$16,I1166)</f>
        <v>26</v>
      </c>
      <c r="P1166" t="str">
        <f>IF(ISBLANK(D1166),$U$42,D1166)</f>
        <v>ASALARIADO</v>
      </c>
      <c r="Q1166" s="7" t="str">
        <f t="shared" si="75"/>
        <v>26-35</v>
      </c>
      <c r="R1166" s="7" t="str">
        <f t="shared" si="76"/>
        <v>3</v>
      </c>
    </row>
    <row r="1167" spans="1:18" x14ac:dyDescent="0.3">
      <c r="A1167">
        <v>1166</v>
      </c>
      <c r="B1167" t="s">
        <v>8</v>
      </c>
      <c r="C1167">
        <v>324516.38</v>
      </c>
      <c r="D1167" t="s">
        <v>9</v>
      </c>
      <c r="E1167" t="s">
        <v>10</v>
      </c>
      <c r="F1167" t="s">
        <v>11</v>
      </c>
      <c r="G1167" t="s">
        <v>12</v>
      </c>
      <c r="H1167" t="s">
        <v>12</v>
      </c>
      <c r="I1167">
        <v>54</v>
      </c>
      <c r="J1167">
        <f>(C1167-$V$7)/$V$8</f>
        <v>-0.41066614809558755</v>
      </c>
      <c r="K1167" t="str">
        <f t="shared" si="73"/>
        <v>NO</v>
      </c>
      <c r="L1167">
        <f>(I1167-$V$16)/$V$17</f>
        <v>0.85351377771094117</v>
      </c>
      <c r="M1167" t="str">
        <f t="shared" si="74"/>
        <v>NO</v>
      </c>
      <c r="N1167">
        <f>IF(ISBLANK(C1167),$V$7,C1167)</f>
        <v>324516.38</v>
      </c>
      <c r="O1167">
        <f>IF(ISBLANK(I1167),$V$16,I1167)</f>
        <v>54</v>
      </c>
      <c r="P1167" t="str">
        <f>IF(ISBLANK(D1167),$U$42,D1167)</f>
        <v>ASALARIADO</v>
      </c>
      <c r="Q1167" s="7" t="str">
        <f t="shared" si="75"/>
        <v>46-55</v>
      </c>
      <c r="R1167" s="7" t="str">
        <f t="shared" si="76"/>
        <v>2</v>
      </c>
    </row>
    <row r="1168" spans="1:18" x14ac:dyDescent="0.3">
      <c r="A1168">
        <v>1167</v>
      </c>
      <c r="B1168" t="s">
        <v>14</v>
      </c>
      <c r="C1168">
        <v>3300500</v>
      </c>
      <c r="D1168" t="s">
        <v>9</v>
      </c>
      <c r="E1168" t="s">
        <v>15</v>
      </c>
      <c r="F1168" t="s">
        <v>11</v>
      </c>
      <c r="G1168" t="s">
        <v>12</v>
      </c>
      <c r="H1168" t="s">
        <v>12</v>
      </c>
      <c r="I1168">
        <v>48</v>
      </c>
      <c r="J1168">
        <f>(C1168-$V$7)/$V$8</f>
        <v>3.2592137130750283</v>
      </c>
      <c r="K1168" t="str">
        <f t="shared" si="73"/>
        <v>ATIPICO</v>
      </c>
      <c r="L1168">
        <f>(I1168-$V$16)/$V$17</f>
        <v>0.43006179724811616</v>
      </c>
      <c r="M1168" t="str">
        <f t="shared" si="74"/>
        <v>NO</v>
      </c>
      <c r="N1168">
        <f>IF(ISBLANK(C1168),$V$7,C1168)</f>
        <v>3300500</v>
      </c>
      <c r="O1168">
        <f>IF(ISBLANK(I1168),$V$16,I1168)</f>
        <v>48</v>
      </c>
      <c r="P1168" t="str">
        <f>IF(ISBLANK(D1168),$U$42,D1168)</f>
        <v>ASALARIADO</v>
      </c>
      <c r="Q1168" s="7" t="str">
        <f t="shared" si="75"/>
        <v>46-55</v>
      </c>
      <c r="R1168" s="7" t="str">
        <f t="shared" si="76"/>
        <v>4</v>
      </c>
    </row>
    <row r="1169" spans="1:18" x14ac:dyDescent="0.3">
      <c r="A1169">
        <v>1168</v>
      </c>
      <c r="B1169" t="s">
        <v>8</v>
      </c>
      <c r="C1169">
        <v>387626</v>
      </c>
      <c r="D1169" t="s">
        <v>17</v>
      </c>
      <c r="E1169" t="s">
        <v>15</v>
      </c>
      <c r="F1169" t="s">
        <v>11</v>
      </c>
      <c r="G1169" t="s">
        <v>12</v>
      </c>
      <c r="H1169" t="s">
        <v>11</v>
      </c>
      <c r="I1169">
        <v>32</v>
      </c>
      <c r="J1169">
        <f>(C1169-$V$7)/$V$8</f>
        <v>-0.33284155190909026</v>
      </c>
      <c r="K1169" t="str">
        <f t="shared" si="73"/>
        <v>NO</v>
      </c>
      <c r="L1169">
        <f>(I1169-$V$16)/$V$17</f>
        <v>-0.69914348398608395</v>
      </c>
      <c r="M1169" t="str">
        <f t="shared" si="74"/>
        <v>NO</v>
      </c>
      <c r="N1169">
        <f>IF(ISBLANK(C1169),$V$7,C1169)</f>
        <v>387626</v>
      </c>
      <c r="O1169">
        <f>IF(ISBLANK(I1169),$V$16,I1169)</f>
        <v>32</v>
      </c>
      <c r="P1169" t="str">
        <f>IF(ISBLANK(D1169),$U$42,D1169)</f>
        <v>TRABAJADOR INDEPENDIENTE</v>
      </c>
      <c r="Q1169" s="7" t="str">
        <f t="shared" si="75"/>
        <v>26-35</v>
      </c>
      <c r="R1169" s="7" t="str">
        <f t="shared" si="76"/>
        <v>2</v>
      </c>
    </row>
    <row r="1170" spans="1:18" x14ac:dyDescent="0.3">
      <c r="A1170">
        <v>1169</v>
      </c>
      <c r="B1170" t="s">
        <v>8</v>
      </c>
      <c r="C1170">
        <v>802029</v>
      </c>
      <c r="D1170" t="s">
        <v>17</v>
      </c>
      <c r="E1170" t="s">
        <v>15</v>
      </c>
      <c r="F1170" t="s">
        <v>11</v>
      </c>
      <c r="G1170" t="s">
        <v>12</v>
      </c>
      <c r="H1170" t="s">
        <v>12</v>
      </c>
      <c r="I1170">
        <v>60</v>
      </c>
      <c r="J1170">
        <f>(C1170-$V$7)/$V$8</f>
        <v>0.17818586567753164</v>
      </c>
      <c r="K1170" t="str">
        <f t="shared" si="73"/>
        <v>NO</v>
      </c>
      <c r="L1170">
        <f>(I1170-$V$16)/$V$17</f>
        <v>1.2769657581737661</v>
      </c>
      <c r="M1170" t="str">
        <f t="shared" si="74"/>
        <v>NO</v>
      </c>
      <c r="N1170">
        <f>IF(ISBLANK(C1170),$V$7,C1170)</f>
        <v>802029</v>
      </c>
      <c r="O1170">
        <f>IF(ISBLANK(I1170),$V$16,I1170)</f>
        <v>60</v>
      </c>
      <c r="P1170" t="str">
        <f>IF(ISBLANK(D1170),$U$42,D1170)</f>
        <v>TRABAJADOR INDEPENDIENTE</v>
      </c>
      <c r="Q1170" s="7" t="str">
        <f t="shared" si="75"/>
        <v>56+</v>
      </c>
      <c r="R1170" s="7" t="str">
        <f t="shared" si="76"/>
        <v>4</v>
      </c>
    </row>
    <row r="1171" spans="1:18" x14ac:dyDescent="0.3">
      <c r="A1171">
        <v>1170</v>
      </c>
      <c r="B1171" t="s">
        <v>8</v>
      </c>
      <c r="C1171">
        <v>331171</v>
      </c>
      <c r="D1171" t="s">
        <v>9</v>
      </c>
      <c r="E1171" t="s">
        <v>15</v>
      </c>
      <c r="F1171" t="s">
        <v>11</v>
      </c>
      <c r="G1171" t="s">
        <v>12</v>
      </c>
      <c r="H1171" t="s">
        <v>12</v>
      </c>
      <c r="I1171">
        <v>47</v>
      </c>
      <c r="J1171">
        <f>(C1171-$V$7)/$V$8</f>
        <v>-0.40245990134153342</v>
      </c>
      <c r="K1171" t="str">
        <f t="shared" si="73"/>
        <v>NO</v>
      </c>
      <c r="L1171">
        <f>(I1171-$V$16)/$V$17</f>
        <v>0.35948646717097865</v>
      </c>
      <c r="M1171" t="str">
        <f t="shared" si="74"/>
        <v>NO</v>
      </c>
      <c r="N1171">
        <f>IF(ISBLANK(C1171),$V$7,C1171)</f>
        <v>331171</v>
      </c>
      <c r="O1171">
        <f>IF(ISBLANK(I1171),$V$16,I1171)</f>
        <v>47</v>
      </c>
      <c r="P1171" t="str">
        <f>IF(ISBLANK(D1171),$U$42,D1171)</f>
        <v>ASALARIADO</v>
      </c>
      <c r="Q1171" s="7" t="str">
        <f t="shared" si="75"/>
        <v>46-55</v>
      </c>
      <c r="R1171" s="7" t="str">
        <f t="shared" si="76"/>
        <v>2</v>
      </c>
    </row>
    <row r="1172" spans="1:18" x14ac:dyDescent="0.3">
      <c r="A1172">
        <v>1171</v>
      </c>
      <c r="B1172" t="s">
        <v>8</v>
      </c>
      <c r="C1172">
        <v>3652052.72</v>
      </c>
      <c r="D1172" t="s">
        <v>13</v>
      </c>
      <c r="E1172" t="s">
        <v>10</v>
      </c>
      <c r="F1172" t="s">
        <v>11</v>
      </c>
      <c r="G1172" t="s">
        <v>12</v>
      </c>
      <c r="H1172" t="s">
        <v>12</v>
      </c>
      <c r="I1172">
        <v>67</v>
      </c>
      <c r="J1172">
        <f>(C1172-$V$7)/$V$8</f>
        <v>3.6927363435751763</v>
      </c>
      <c r="K1172" t="str">
        <f t="shared" si="73"/>
        <v>ATIPICO</v>
      </c>
      <c r="L1172">
        <f>(I1172-$V$16)/$V$17</f>
        <v>1.7709930687137287</v>
      </c>
      <c r="M1172" t="str">
        <f t="shared" si="74"/>
        <v>NO</v>
      </c>
      <c r="N1172">
        <f>IF(ISBLANK(C1172),$V$7,C1172)</f>
        <v>3652052.72</v>
      </c>
      <c r="O1172">
        <f>IF(ISBLANK(I1172),$V$16,I1172)</f>
        <v>67</v>
      </c>
      <c r="P1172" t="str">
        <f>IF(ISBLANK(D1172),$U$42,D1172)</f>
        <v>PENSIONADOS EN SU PROPIO SISTEMA</v>
      </c>
      <c r="Q1172" s="7" t="str">
        <f t="shared" si="75"/>
        <v>56+</v>
      </c>
      <c r="R1172" s="7" t="str">
        <f t="shared" si="76"/>
        <v>4</v>
      </c>
    </row>
    <row r="1173" spans="1:18" x14ac:dyDescent="0.3">
      <c r="A1173">
        <v>1172</v>
      </c>
      <c r="B1173" t="s">
        <v>8</v>
      </c>
      <c r="C1173">
        <v>2036980.28</v>
      </c>
      <c r="D1173" t="s">
        <v>9</v>
      </c>
      <c r="E1173" t="s">
        <v>15</v>
      </c>
      <c r="F1173" t="s">
        <v>11</v>
      </c>
      <c r="G1173" t="s">
        <v>12</v>
      </c>
      <c r="H1173" t="s">
        <v>12</v>
      </c>
      <c r="I1173">
        <v>36</v>
      </c>
      <c r="J1173">
        <f>(C1173-$V$7)/$V$8</f>
        <v>1.701084984322168</v>
      </c>
      <c r="K1173" t="str">
        <f t="shared" si="73"/>
        <v>NO</v>
      </c>
      <c r="L1173">
        <f>(I1173-$V$16)/$V$17</f>
        <v>-0.41684216367753391</v>
      </c>
      <c r="M1173" t="str">
        <f t="shared" si="74"/>
        <v>NO</v>
      </c>
      <c r="N1173">
        <f>IF(ISBLANK(C1173),$V$7,C1173)</f>
        <v>2036980.28</v>
      </c>
      <c r="O1173">
        <f>IF(ISBLANK(I1173),$V$16,I1173)</f>
        <v>36</v>
      </c>
      <c r="P1173" t="str">
        <f>IF(ISBLANK(D1173),$U$42,D1173)</f>
        <v>ASALARIADO</v>
      </c>
      <c r="Q1173" s="7" t="str">
        <f t="shared" si="75"/>
        <v>36-45</v>
      </c>
      <c r="R1173" s="7" t="str">
        <f t="shared" si="76"/>
        <v>4</v>
      </c>
    </row>
    <row r="1174" spans="1:18" x14ac:dyDescent="0.3">
      <c r="A1174">
        <v>1173</v>
      </c>
      <c r="B1174" t="s">
        <v>8</v>
      </c>
      <c r="C1174">
        <v>279463.71999999997</v>
      </c>
      <c r="D1174" t="s">
        <v>13</v>
      </c>
      <c r="E1174" t="s">
        <v>10</v>
      </c>
      <c r="F1174" t="s">
        <v>11</v>
      </c>
      <c r="G1174" t="s">
        <v>12</v>
      </c>
      <c r="H1174" t="s">
        <v>12</v>
      </c>
      <c r="I1174">
        <v>72</v>
      </c>
      <c r="J1174">
        <f>(C1174-$V$7)/$V$8</f>
        <v>-0.46622352701226555</v>
      </c>
      <c r="K1174" t="str">
        <f t="shared" si="73"/>
        <v>NO</v>
      </c>
      <c r="L1174">
        <f>(I1174-$V$16)/$V$17</f>
        <v>2.1238697190994165</v>
      </c>
      <c r="M1174" t="str">
        <f t="shared" si="74"/>
        <v>ATIPICO</v>
      </c>
      <c r="N1174">
        <f>IF(ISBLANK(C1174),$V$7,C1174)</f>
        <v>279463.71999999997</v>
      </c>
      <c r="O1174">
        <f>IF(ISBLANK(I1174),$V$16,I1174)</f>
        <v>72</v>
      </c>
      <c r="P1174" t="str">
        <f>IF(ISBLANK(D1174),$U$42,D1174)</f>
        <v>PENSIONADOS EN SU PROPIO SISTEMA</v>
      </c>
      <c r="Q1174" s="7" t="str">
        <f t="shared" si="75"/>
        <v>56+</v>
      </c>
      <c r="R1174" s="7" t="str">
        <f t="shared" si="76"/>
        <v>1</v>
      </c>
    </row>
    <row r="1175" spans="1:18" x14ac:dyDescent="0.3">
      <c r="A1175">
        <v>1174</v>
      </c>
      <c r="B1175" t="s">
        <v>8</v>
      </c>
      <c r="C1175">
        <v>170013.99</v>
      </c>
      <c r="D1175" t="s">
        <v>9</v>
      </c>
      <c r="E1175" t="s">
        <v>15</v>
      </c>
      <c r="F1175" t="s">
        <v>11</v>
      </c>
      <c r="G1175" t="s">
        <v>12</v>
      </c>
      <c r="H1175" t="s">
        <v>12</v>
      </c>
      <c r="I1175">
        <v>40</v>
      </c>
      <c r="J1175">
        <f>(C1175-$V$7)/$V$8</f>
        <v>-0.60119314083613506</v>
      </c>
      <c r="K1175" t="str">
        <f t="shared" si="73"/>
        <v>NO</v>
      </c>
      <c r="L1175">
        <f>(I1175-$V$16)/$V$17</f>
        <v>-0.13454084336898386</v>
      </c>
      <c r="M1175" t="str">
        <f t="shared" si="74"/>
        <v>NO</v>
      </c>
      <c r="N1175">
        <f>IF(ISBLANK(C1175),$V$7,C1175)</f>
        <v>170013.99</v>
      </c>
      <c r="O1175">
        <f>IF(ISBLANK(I1175),$V$16,I1175)</f>
        <v>40</v>
      </c>
      <c r="P1175" t="str">
        <f>IF(ISBLANK(D1175),$U$42,D1175)</f>
        <v>ASALARIADO</v>
      </c>
      <c r="Q1175" s="7" t="str">
        <f t="shared" si="75"/>
        <v>36-45</v>
      </c>
      <c r="R1175" s="7" t="str">
        <f t="shared" si="76"/>
        <v>1</v>
      </c>
    </row>
    <row r="1176" spans="1:18" x14ac:dyDescent="0.3">
      <c r="A1176">
        <v>1175</v>
      </c>
      <c r="B1176" t="s">
        <v>14</v>
      </c>
      <c r="C1176">
        <v>307580</v>
      </c>
      <c r="D1176" t="s">
        <v>9</v>
      </c>
      <c r="E1176" t="s">
        <v>15</v>
      </c>
      <c r="F1176" t="s">
        <v>11</v>
      </c>
      <c r="G1176" t="s">
        <v>12</v>
      </c>
      <c r="H1176" t="s">
        <v>12</v>
      </c>
      <c r="I1176">
        <v>19</v>
      </c>
      <c r="J1176">
        <f>(C1176-$V$7)/$V$8</f>
        <v>-0.43155150494547934</v>
      </c>
      <c r="K1176" t="str">
        <f t="shared" si="73"/>
        <v>NO</v>
      </c>
      <c r="L1176">
        <f>(I1176-$V$16)/$V$17</f>
        <v>-1.6166227749888715</v>
      </c>
      <c r="M1176" t="str">
        <f t="shared" si="74"/>
        <v>NO</v>
      </c>
      <c r="N1176">
        <f>IF(ISBLANK(C1176),$V$7,C1176)</f>
        <v>307580</v>
      </c>
      <c r="O1176">
        <f>IF(ISBLANK(I1176),$V$16,I1176)</f>
        <v>19</v>
      </c>
      <c r="P1176" t="str">
        <f>IF(ISBLANK(D1176),$U$42,D1176)</f>
        <v>ASALARIADO</v>
      </c>
      <c r="Q1176" s="7" t="str">
        <f t="shared" si="75"/>
        <v>18-25</v>
      </c>
      <c r="R1176" s="7" t="str">
        <f t="shared" si="76"/>
        <v>2</v>
      </c>
    </row>
    <row r="1177" spans="1:18" x14ac:dyDescent="0.3">
      <c r="A1177">
        <v>1176</v>
      </c>
      <c r="B1177" t="s">
        <v>8</v>
      </c>
      <c r="C1177">
        <v>729689.4</v>
      </c>
      <c r="D1177" t="s">
        <v>9</v>
      </c>
      <c r="E1177" t="s">
        <v>15</v>
      </c>
      <c r="F1177" t="s">
        <v>11</v>
      </c>
      <c r="G1177" t="s">
        <v>11</v>
      </c>
      <c r="H1177" t="s">
        <v>12</v>
      </c>
      <c r="I1177">
        <v>38</v>
      </c>
      <c r="J1177">
        <f>(C1177-$V$7)/$V$8</f>
        <v>8.8979178039533896E-2</v>
      </c>
      <c r="K1177" t="str">
        <f t="shared" si="73"/>
        <v>NO</v>
      </c>
      <c r="L1177">
        <f>(I1177-$V$16)/$V$17</f>
        <v>-0.27569150352325889</v>
      </c>
      <c r="M1177" t="str">
        <f t="shared" si="74"/>
        <v>NO</v>
      </c>
      <c r="N1177">
        <f>IF(ISBLANK(C1177),$V$7,C1177)</f>
        <v>729689.4</v>
      </c>
      <c r="O1177">
        <f>IF(ISBLANK(I1177),$V$16,I1177)</f>
        <v>38</v>
      </c>
      <c r="P1177" t="str">
        <f>IF(ISBLANK(D1177),$U$42,D1177)</f>
        <v>ASALARIADO</v>
      </c>
      <c r="Q1177" s="7" t="str">
        <f t="shared" si="75"/>
        <v>36-45</v>
      </c>
      <c r="R1177" s="7" t="str">
        <f t="shared" si="76"/>
        <v>4</v>
      </c>
    </row>
    <row r="1178" spans="1:18" x14ac:dyDescent="0.3">
      <c r="A1178">
        <v>1177</v>
      </c>
      <c r="B1178" t="s">
        <v>14</v>
      </c>
      <c r="C1178">
        <v>287862.75</v>
      </c>
      <c r="D1178" t="s">
        <v>9</v>
      </c>
      <c r="E1178" t="s">
        <v>10</v>
      </c>
      <c r="F1178" t="s">
        <v>11</v>
      </c>
      <c r="G1178" t="s">
        <v>12</v>
      </c>
      <c r="H1178" t="s">
        <v>12</v>
      </c>
      <c r="I1178">
        <v>56</v>
      </c>
      <c r="J1178">
        <f>(C1178-$V$7)/$V$8</f>
        <v>-0.45586613430243339</v>
      </c>
      <c r="K1178" t="str">
        <f t="shared" si="73"/>
        <v>NO</v>
      </c>
      <c r="L1178">
        <f>(I1178-$V$16)/$V$17</f>
        <v>0.99466443786521619</v>
      </c>
      <c r="M1178" t="str">
        <f t="shared" si="74"/>
        <v>NO</v>
      </c>
      <c r="N1178">
        <f>IF(ISBLANK(C1178),$V$7,C1178)</f>
        <v>287862.75</v>
      </c>
      <c r="O1178">
        <f>IF(ISBLANK(I1178),$V$16,I1178)</f>
        <v>56</v>
      </c>
      <c r="P1178" t="str">
        <f>IF(ISBLANK(D1178),$U$42,D1178)</f>
        <v>ASALARIADO</v>
      </c>
      <c r="Q1178" s="7" t="str">
        <f t="shared" si="75"/>
        <v>56+</v>
      </c>
      <c r="R1178" s="7" t="str">
        <f t="shared" si="76"/>
        <v>1</v>
      </c>
    </row>
    <row r="1179" spans="1:18" x14ac:dyDescent="0.3">
      <c r="A1179">
        <v>1178</v>
      </c>
      <c r="B1179" t="s">
        <v>8</v>
      </c>
      <c r="C1179">
        <v>420583.35</v>
      </c>
      <c r="D1179" t="s">
        <v>9</v>
      </c>
      <c r="E1179" t="s">
        <v>15</v>
      </c>
      <c r="F1179" t="s">
        <v>11</v>
      </c>
      <c r="G1179" t="s">
        <v>12</v>
      </c>
      <c r="H1179" t="s">
        <v>12</v>
      </c>
      <c r="I1179">
        <v>42</v>
      </c>
      <c r="J1179">
        <f>(C1179-$V$7)/$V$8</f>
        <v>-0.29219969009583496</v>
      </c>
      <c r="K1179" t="str">
        <f t="shared" si="73"/>
        <v>NO</v>
      </c>
      <c r="L1179">
        <f>(I1179-$V$16)/$V$17</f>
        <v>6.6098167852911317E-3</v>
      </c>
      <c r="M1179" t="str">
        <f t="shared" si="74"/>
        <v>NO</v>
      </c>
      <c r="N1179">
        <f>IF(ISBLANK(C1179),$V$7,C1179)</f>
        <v>420583.35</v>
      </c>
      <c r="O1179">
        <f>IF(ISBLANK(I1179),$V$16,I1179)</f>
        <v>42</v>
      </c>
      <c r="P1179" t="str">
        <f>IF(ISBLANK(D1179),$U$42,D1179)</f>
        <v>ASALARIADO</v>
      </c>
      <c r="Q1179" s="7" t="str">
        <f t="shared" si="75"/>
        <v>36-45</v>
      </c>
      <c r="R1179" s="7" t="str">
        <f t="shared" si="76"/>
        <v>3</v>
      </c>
    </row>
    <row r="1180" spans="1:18" x14ac:dyDescent="0.3">
      <c r="A1180">
        <v>1179</v>
      </c>
      <c r="B1180" t="s">
        <v>14</v>
      </c>
      <c r="C1180">
        <v>716640</v>
      </c>
      <c r="D1180" t="s">
        <v>9</v>
      </c>
      <c r="E1180" t="s">
        <v>15</v>
      </c>
      <c r="F1180" t="s">
        <v>11</v>
      </c>
      <c r="G1180" t="s">
        <v>12</v>
      </c>
      <c r="H1180" t="s">
        <v>12</v>
      </c>
      <c r="I1180">
        <v>31</v>
      </c>
      <c r="J1180">
        <f>(C1180-$V$7)/$V$8</f>
        <v>7.2887110214120282E-2</v>
      </c>
      <c r="K1180" t="str">
        <f t="shared" si="73"/>
        <v>NO</v>
      </c>
      <c r="L1180">
        <f>(I1180-$V$16)/$V$17</f>
        <v>-0.7697188140632214</v>
      </c>
      <c r="M1180" t="str">
        <f t="shared" si="74"/>
        <v>NO</v>
      </c>
      <c r="N1180">
        <f>IF(ISBLANK(C1180),$V$7,C1180)</f>
        <v>716640</v>
      </c>
      <c r="O1180">
        <f>IF(ISBLANK(I1180),$V$16,I1180)</f>
        <v>31</v>
      </c>
      <c r="P1180" t="str">
        <f>IF(ISBLANK(D1180),$U$42,D1180)</f>
        <v>ASALARIADO</v>
      </c>
      <c r="Q1180" s="7" t="str">
        <f t="shared" si="75"/>
        <v>26-35</v>
      </c>
      <c r="R1180" s="7" t="str">
        <f t="shared" si="76"/>
        <v>4</v>
      </c>
    </row>
    <row r="1181" spans="1:18" x14ac:dyDescent="0.3">
      <c r="A1181">
        <v>1180</v>
      </c>
      <c r="B1181" t="s">
        <v>8</v>
      </c>
      <c r="C1181">
        <v>330000</v>
      </c>
      <c r="D1181" t="s">
        <v>9</v>
      </c>
      <c r="E1181" t="s">
        <v>15</v>
      </c>
      <c r="F1181" t="s">
        <v>11</v>
      </c>
      <c r="G1181" t="s">
        <v>11</v>
      </c>
      <c r="H1181" t="s">
        <v>11</v>
      </c>
      <c r="I1181">
        <v>56</v>
      </c>
      <c r="J1181">
        <f>(C1181-$V$7)/$V$8</f>
        <v>-0.40390393795804908</v>
      </c>
      <c r="K1181" t="str">
        <f t="shared" si="73"/>
        <v>NO</v>
      </c>
      <c r="L1181">
        <f>(I1181-$V$16)/$V$17</f>
        <v>0.99466443786521619</v>
      </c>
      <c r="M1181" t="str">
        <f t="shared" si="74"/>
        <v>NO</v>
      </c>
      <c r="N1181">
        <f>IF(ISBLANK(C1181),$V$7,C1181)</f>
        <v>330000</v>
      </c>
      <c r="O1181">
        <f>IF(ISBLANK(I1181),$V$16,I1181)</f>
        <v>56</v>
      </c>
      <c r="P1181" t="str">
        <f>IF(ISBLANK(D1181),$U$42,D1181)</f>
        <v>ASALARIADO</v>
      </c>
      <c r="Q1181" s="7" t="str">
        <f t="shared" si="75"/>
        <v>56+</v>
      </c>
      <c r="R1181" s="7" t="str">
        <f t="shared" si="76"/>
        <v>2</v>
      </c>
    </row>
    <row r="1182" spans="1:18" x14ac:dyDescent="0.3">
      <c r="A1182">
        <v>1181</v>
      </c>
      <c r="B1182" t="s">
        <v>8</v>
      </c>
      <c r="C1182">
        <v>389716.32</v>
      </c>
      <c r="D1182" t="s">
        <v>9</v>
      </c>
      <c r="E1182" t="s">
        <v>15</v>
      </c>
      <c r="F1182" t="s">
        <v>11</v>
      </c>
      <c r="G1182" t="s">
        <v>12</v>
      </c>
      <c r="H1182" t="s">
        <v>12</v>
      </c>
      <c r="I1182">
        <v>50</v>
      </c>
      <c r="J1182">
        <f>(C1182-$V$7)/$V$8</f>
        <v>-0.3302638417295557</v>
      </c>
      <c r="K1182" t="str">
        <f t="shared" si="73"/>
        <v>NO</v>
      </c>
      <c r="L1182">
        <f>(I1182-$V$16)/$V$17</f>
        <v>0.57121245740239113</v>
      </c>
      <c r="M1182" t="str">
        <f t="shared" si="74"/>
        <v>NO</v>
      </c>
      <c r="N1182">
        <f>IF(ISBLANK(C1182),$V$7,C1182)</f>
        <v>389716.32</v>
      </c>
      <c r="O1182">
        <f>IF(ISBLANK(I1182),$V$16,I1182)</f>
        <v>50</v>
      </c>
      <c r="P1182" t="str">
        <f>IF(ISBLANK(D1182),$U$42,D1182)</f>
        <v>ASALARIADO</v>
      </c>
      <c r="Q1182" s="7" t="str">
        <f t="shared" si="75"/>
        <v>46-55</v>
      </c>
      <c r="R1182" s="7" t="str">
        <f t="shared" si="76"/>
        <v>2</v>
      </c>
    </row>
    <row r="1183" spans="1:18" x14ac:dyDescent="0.3">
      <c r="A1183">
        <v>1182</v>
      </c>
      <c r="B1183" t="s">
        <v>14</v>
      </c>
      <c r="C1183">
        <v>297046</v>
      </c>
      <c r="D1183" t="s">
        <v>16</v>
      </c>
      <c r="E1183" t="s">
        <v>15</v>
      </c>
      <c r="F1183" t="s">
        <v>11</v>
      </c>
      <c r="G1183" t="s">
        <v>12</v>
      </c>
      <c r="H1183" t="s">
        <v>12</v>
      </c>
      <c r="I1183">
        <v>42</v>
      </c>
      <c r="J1183">
        <f>(C1183-$V$7)/$V$8</f>
        <v>-0.44454166866740574</v>
      </c>
      <c r="K1183" t="str">
        <f t="shared" si="73"/>
        <v>NO</v>
      </c>
      <c r="L1183">
        <f>(I1183-$V$16)/$V$17</f>
        <v>6.6098167852911317E-3</v>
      </c>
      <c r="M1183" t="str">
        <f t="shared" si="74"/>
        <v>NO</v>
      </c>
      <c r="N1183">
        <f>IF(ISBLANK(C1183),$V$7,C1183)</f>
        <v>297046</v>
      </c>
      <c r="O1183">
        <f>IF(ISBLANK(I1183),$V$16,I1183)</f>
        <v>42</v>
      </c>
      <c r="P1183" t="str">
        <f>IF(ISBLANK(D1183),$U$42,D1183)</f>
        <v>ASEGURADO VOLUNTARIO</v>
      </c>
      <c r="Q1183" s="7" t="str">
        <f t="shared" si="75"/>
        <v>36-45</v>
      </c>
      <c r="R1183" s="7" t="str">
        <f t="shared" si="76"/>
        <v>1</v>
      </c>
    </row>
    <row r="1184" spans="1:18" x14ac:dyDescent="0.3">
      <c r="A1184">
        <v>1183</v>
      </c>
      <c r="B1184" t="s">
        <v>14</v>
      </c>
      <c r="C1184">
        <v>299647</v>
      </c>
      <c r="D1184" t="s">
        <v>16</v>
      </c>
      <c r="E1184" t="s">
        <v>15</v>
      </c>
      <c r="F1184" t="s">
        <v>11</v>
      </c>
      <c r="G1184" t="s">
        <v>12</v>
      </c>
      <c r="H1184" t="s">
        <v>12</v>
      </c>
      <c r="I1184">
        <v>83</v>
      </c>
      <c r="J1184">
        <f>(C1184-$V$7)/$V$8</f>
        <v>-0.44133420561056785</v>
      </c>
      <c r="K1184" t="str">
        <f t="shared" si="73"/>
        <v>NO</v>
      </c>
      <c r="L1184">
        <f>(I1184-$V$16)/$V$17</f>
        <v>2.9001983499479289</v>
      </c>
      <c r="M1184" t="str">
        <f t="shared" si="74"/>
        <v>ATIPICO</v>
      </c>
      <c r="N1184">
        <f>IF(ISBLANK(C1184),$V$7,C1184)</f>
        <v>299647</v>
      </c>
      <c r="O1184">
        <f>IF(ISBLANK(I1184),$V$16,I1184)</f>
        <v>83</v>
      </c>
      <c r="P1184" t="str">
        <f>IF(ISBLANK(D1184),$U$42,D1184)</f>
        <v>ASEGURADO VOLUNTARIO</v>
      </c>
      <c r="Q1184" s="7" t="str">
        <f t="shared" si="75"/>
        <v>56+</v>
      </c>
      <c r="R1184" s="7" t="str">
        <f t="shared" si="76"/>
        <v>1</v>
      </c>
    </row>
    <row r="1185" spans="1:18" x14ac:dyDescent="0.3">
      <c r="A1185">
        <v>1184</v>
      </c>
      <c r="B1185" t="s">
        <v>14</v>
      </c>
      <c r="C1185">
        <v>530654.96</v>
      </c>
      <c r="D1185" t="s">
        <v>9</v>
      </c>
      <c r="E1185" t="s">
        <v>15</v>
      </c>
      <c r="F1185" t="s">
        <v>11</v>
      </c>
      <c r="G1185" t="s">
        <v>12</v>
      </c>
      <c r="H1185" t="s">
        <v>12</v>
      </c>
      <c r="I1185">
        <v>26</v>
      </c>
      <c r="J1185">
        <f>(C1185-$V$7)/$V$8</f>
        <v>-0.15646319540853351</v>
      </c>
      <c r="K1185" t="str">
        <f t="shared" si="73"/>
        <v>NO</v>
      </c>
      <c r="L1185">
        <f>(I1185-$V$16)/$V$17</f>
        <v>-1.1225954644489089</v>
      </c>
      <c r="M1185" t="str">
        <f t="shared" si="74"/>
        <v>NO</v>
      </c>
      <c r="N1185">
        <f>IF(ISBLANK(C1185),$V$7,C1185)</f>
        <v>530654.96</v>
      </c>
      <c r="O1185">
        <f>IF(ISBLANK(I1185),$V$16,I1185)</f>
        <v>26</v>
      </c>
      <c r="P1185" t="str">
        <f>IF(ISBLANK(D1185),$U$42,D1185)</f>
        <v>ASALARIADO</v>
      </c>
      <c r="Q1185" s="7" t="str">
        <f t="shared" si="75"/>
        <v>26-35</v>
      </c>
      <c r="R1185" s="7" t="str">
        <f t="shared" si="76"/>
        <v>3</v>
      </c>
    </row>
    <row r="1186" spans="1:18" x14ac:dyDescent="0.3">
      <c r="A1186">
        <v>1185</v>
      </c>
      <c r="B1186" t="s">
        <v>14</v>
      </c>
      <c r="C1186">
        <v>580000</v>
      </c>
      <c r="D1186" t="s">
        <v>9</v>
      </c>
      <c r="E1186" t="s">
        <v>15</v>
      </c>
      <c r="F1186" t="s">
        <v>11</v>
      </c>
      <c r="G1186" t="s">
        <v>12</v>
      </c>
      <c r="H1186" t="s">
        <v>12</v>
      </c>
      <c r="I1186">
        <v>29</v>
      </c>
      <c r="J1186">
        <f>(C1186-$V$7)/$V$8</f>
        <v>-9.561260223737264E-2</v>
      </c>
      <c r="K1186" t="str">
        <f t="shared" si="73"/>
        <v>NO</v>
      </c>
      <c r="L1186">
        <f>(I1186-$V$16)/$V$17</f>
        <v>-0.91086947421749642</v>
      </c>
      <c r="M1186" t="str">
        <f t="shared" si="74"/>
        <v>NO</v>
      </c>
      <c r="N1186">
        <f>IF(ISBLANK(C1186),$V$7,C1186)</f>
        <v>580000</v>
      </c>
      <c r="O1186">
        <f>IF(ISBLANK(I1186),$V$16,I1186)</f>
        <v>29</v>
      </c>
      <c r="P1186" t="str">
        <f>IF(ISBLANK(D1186),$U$42,D1186)</f>
        <v>ASALARIADO</v>
      </c>
      <c r="Q1186" s="7" t="str">
        <f t="shared" si="75"/>
        <v>26-35</v>
      </c>
      <c r="R1186" s="7" t="str">
        <f t="shared" si="76"/>
        <v>3</v>
      </c>
    </row>
    <row r="1187" spans="1:18" x14ac:dyDescent="0.3">
      <c r="A1187">
        <v>1186</v>
      </c>
      <c r="B1187" t="s">
        <v>14</v>
      </c>
      <c r="C1187">
        <v>590156.81999999995</v>
      </c>
      <c r="D1187" t="s">
        <v>9</v>
      </c>
      <c r="E1187" t="s">
        <v>15</v>
      </c>
      <c r="F1187" t="s">
        <v>11</v>
      </c>
      <c r="G1187" t="s">
        <v>12</v>
      </c>
      <c r="H1187" t="s">
        <v>12</v>
      </c>
      <c r="I1187">
        <v>27</v>
      </c>
      <c r="J1187">
        <f>(C1187-$V$7)/$V$8</f>
        <v>-8.3087563819474769E-2</v>
      </c>
      <c r="K1187" t="str">
        <f t="shared" si="73"/>
        <v>NO</v>
      </c>
      <c r="L1187">
        <f>(I1187-$V$16)/$V$17</f>
        <v>-1.0520201343717714</v>
      </c>
      <c r="M1187" t="str">
        <f t="shared" si="74"/>
        <v>NO</v>
      </c>
      <c r="N1187">
        <f>IF(ISBLANK(C1187),$V$7,C1187)</f>
        <v>590156.81999999995</v>
      </c>
      <c r="O1187">
        <f>IF(ISBLANK(I1187),$V$16,I1187)</f>
        <v>27</v>
      </c>
      <c r="P1187" t="str">
        <f>IF(ISBLANK(D1187),$U$42,D1187)</f>
        <v>ASALARIADO</v>
      </c>
      <c r="Q1187" s="7" t="str">
        <f t="shared" si="75"/>
        <v>26-35</v>
      </c>
      <c r="R1187" s="7" t="str">
        <f t="shared" si="76"/>
        <v>3</v>
      </c>
    </row>
    <row r="1188" spans="1:18" x14ac:dyDescent="0.3">
      <c r="A1188">
        <v>1187</v>
      </c>
      <c r="B1188" t="s">
        <v>14</v>
      </c>
      <c r="C1188">
        <v>1136716.6599999999</v>
      </c>
      <c r="D1188" t="s">
        <v>9</v>
      </c>
      <c r="E1188" t="s">
        <v>15</v>
      </c>
      <c r="F1188" t="s">
        <v>11</v>
      </c>
      <c r="G1188" t="s">
        <v>12</v>
      </c>
      <c r="H1188" t="s">
        <v>12</v>
      </c>
      <c r="I1188">
        <v>27</v>
      </c>
      <c r="J1188">
        <f>(C1188-$V$7)/$V$8</f>
        <v>0.59091108868004194</v>
      </c>
      <c r="K1188" t="str">
        <f t="shared" si="73"/>
        <v>NO</v>
      </c>
      <c r="L1188">
        <f>(I1188-$V$16)/$V$17</f>
        <v>-1.0520201343717714</v>
      </c>
      <c r="M1188" t="str">
        <f t="shared" si="74"/>
        <v>NO</v>
      </c>
      <c r="N1188">
        <f>IF(ISBLANK(C1188),$V$7,C1188)</f>
        <v>1136716.6599999999</v>
      </c>
      <c r="O1188">
        <f>IF(ISBLANK(I1188),$V$16,I1188)</f>
        <v>27</v>
      </c>
      <c r="P1188" t="str">
        <f>IF(ISBLANK(D1188),$U$42,D1188)</f>
        <v>ASALARIADO</v>
      </c>
      <c r="Q1188" s="7" t="str">
        <f t="shared" si="75"/>
        <v>26-35</v>
      </c>
      <c r="R1188" s="7" t="str">
        <f t="shared" si="76"/>
        <v>4</v>
      </c>
    </row>
    <row r="1189" spans="1:18" x14ac:dyDescent="0.3">
      <c r="A1189">
        <v>1188</v>
      </c>
      <c r="B1189" t="s">
        <v>8</v>
      </c>
      <c r="C1189">
        <v>458557</v>
      </c>
      <c r="D1189" t="s">
        <v>17</v>
      </c>
      <c r="E1189" t="s">
        <v>15</v>
      </c>
      <c r="F1189" t="s">
        <v>11</v>
      </c>
      <c r="G1189" t="s">
        <v>12</v>
      </c>
      <c r="H1189" t="s">
        <v>12</v>
      </c>
      <c r="I1189">
        <v>42</v>
      </c>
      <c r="J1189">
        <f>(C1189-$V$7)/$V$8</f>
        <v>-0.24537190097307707</v>
      </c>
      <c r="K1189" t="str">
        <f t="shared" si="73"/>
        <v>NO</v>
      </c>
      <c r="L1189">
        <f>(I1189-$V$16)/$V$17</f>
        <v>6.6098167852911317E-3</v>
      </c>
      <c r="M1189" t="str">
        <f t="shared" si="74"/>
        <v>NO</v>
      </c>
      <c r="N1189">
        <f>IF(ISBLANK(C1189),$V$7,C1189)</f>
        <v>458557</v>
      </c>
      <c r="O1189">
        <f>IF(ISBLANK(I1189),$V$16,I1189)</f>
        <v>42</v>
      </c>
      <c r="P1189" t="str">
        <f>IF(ISBLANK(D1189),$U$42,D1189)</f>
        <v>TRABAJADOR INDEPENDIENTE</v>
      </c>
      <c r="Q1189" s="7" t="str">
        <f t="shared" si="75"/>
        <v>36-45</v>
      </c>
      <c r="R1189" s="7" t="str">
        <f t="shared" si="76"/>
        <v>3</v>
      </c>
    </row>
    <row r="1190" spans="1:18" x14ac:dyDescent="0.3">
      <c r="A1190">
        <v>1189</v>
      </c>
      <c r="B1190" t="s">
        <v>8</v>
      </c>
      <c r="C1190">
        <v>1273490.6299999999</v>
      </c>
      <c r="D1190" t="s">
        <v>9</v>
      </c>
      <c r="E1190" t="s">
        <v>15</v>
      </c>
      <c r="F1190" t="s">
        <v>11</v>
      </c>
      <c r="G1190" t="s">
        <v>12</v>
      </c>
      <c r="H1190" t="s">
        <v>12</v>
      </c>
      <c r="I1190">
        <v>27</v>
      </c>
      <c r="J1190">
        <f>(C1190-$V$7)/$V$8</f>
        <v>0.75957600829252092</v>
      </c>
      <c r="K1190" t="str">
        <f t="shared" si="73"/>
        <v>NO</v>
      </c>
      <c r="L1190">
        <f>(I1190-$V$16)/$V$17</f>
        <v>-1.0520201343717714</v>
      </c>
      <c r="M1190" t="str">
        <f t="shared" si="74"/>
        <v>NO</v>
      </c>
      <c r="N1190">
        <f>IF(ISBLANK(C1190),$V$7,C1190)</f>
        <v>1273490.6299999999</v>
      </c>
      <c r="O1190">
        <f>IF(ISBLANK(I1190),$V$16,I1190)</f>
        <v>27</v>
      </c>
      <c r="P1190" t="str">
        <f>IF(ISBLANK(D1190),$U$42,D1190)</f>
        <v>ASALARIADO</v>
      </c>
      <c r="Q1190" s="7" t="str">
        <f t="shared" si="75"/>
        <v>26-35</v>
      </c>
      <c r="R1190" s="7" t="str">
        <f t="shared" si="76"/>
        <v>4</v>
      </c>
    </row>
    <row r="1191" spans="1:18" x14ac:dyDescent="0.3">
      <c r="A1191">
        <v>1190</v>
      </c>
      <c r="B1191" t="s">
        <v>8</v>
      </c>
      <c r="C1191">
        <v>403983</v>
      </c>
      <c r="D1191" t="s">
        <v>17</v>
      </c>
      <c r="E1191" t="s">
        <v>15</v>
      </c>
      <c r="F1191" t="s">
        <v>11</v>
      </c>
      <c r="G1191" t="s">
        <v>12</v>
      </c>
      <c r="H1191" t="s">
        <v>11</v>
      </c>
      <c r="I1191">
        <v>43</v>
      </c>
      <c r="J1191">
        <f>(C1191-$V$7)/$V$8</f>
        <v>-0.31267066639555785</v>
      </c>
      <c r="K1191" t="str">
        <f t="shared" si="73"/>
        <v>NO</v>
      </c>
      <c r="L1191">
        <f>(I1191-$V$16)/$V$17</f>
        <v>7.7185146862428639E-2</v>
      </c>
      <c r="M1191" t="str">
        <f t="shared" si="74"/>
        <v>NO</v>
      </c>
      <c r="N1191">
        <f>IF(ISBLANK(C1191),$V$7,C1191)</f>
        <v>403983</v>
      </c>
      <c r="O1191">
        <f>IF(ISBLANK(I1191),$V$16,I1191)</f>
        <v>43</v>
      </c>
      <c r="P1191" t="str">
        <f>IF(ISBLANK(D1191),$U$42,D1191)</f>
        <v>TRABAJADOR INDEPENDIENTE</v>
      </c>
      <c r="Q1191" s="7" t="str">
        <f t="shared" si="75"/>
        <v>36-45</v>
      </c>
      <c r="R1191" s="7" t="str">
        <f t="shared" si="76"/>
        <v>2</v>
      </c>
    </row>
    <row r="1192" spans="1:18" x14ac:dyDescent="0.3">
      <c r="A1192">
        <v>1191</v>
      </c>
      <c r="B1192" t="s">
        <v>8</v>
      </c>
      <c r="C1192">
        <v>1646695</v>
      </c>
      <c r="D1192" t="s">
        <v>9</v>
      </c>
      <c r="E1192" t="s">
        <v>10</v>
      </c>
      <c r="F1192" t="s">
        <v>11</v>
      </c>
      <c r="G1192" t="s">
        <v>12</v>
      </c>
      <c r="H1192" t="s">
        <v>11</v>
      </c>
      <c r="I1192">
        <v>54</v>
      </c>
      <c r="J1192">
        <f>(C1192-$V$7)/$V$8</f>
        <v>1.2197987031888953</v>
      </c>
      <c r="K1192" t="str">
        <f t="shared" si="73"/>
        <v>NO</v>
      </c>
      <c r="L1192">
        <f>(I1192-$V$16)/$V$17</f>
        <v>0.85351377771094117</v>
      </c>
      <c r="M1192" t="str">
        <f t="shared" si="74"/>
        <v>NO</v>
      </c>
      <c r="N1192">
        <f>IF(ISBLANK(C1192),$V$7,C1192)</f>
        <v>1646695</v>
      </c>
      <c r="O1192">
        <f>IF(ISBLANK(I1192),$V$16,I1192)</f>
        <v>54</v>
      </c>
      <c r="P1192" t="str">
        <f>IF(ISBLANK(D1192),$U$42,D1192)</f>
        <v>ASALARIADO</v>
      </c>
      <c r="Q1192" s="7" t="str">
        <f t="shared" si="75"/>
        <v>46-55</v>
      </c>
      <c r="R1192" s="7" t="str">
        <f t="shared" si="76"/>
        <v>4</v>
      </c>
    </row>
    <row r="1193" spans="1:18" x14ac:dyDescent="0.3">
      <c r="A1193">
        <v>1192</v>
      </c>
      <c r="B1193" t="s">
        <v>14</v>
      </c>
      <c r="C1193">
        <v>634764</v>
      </c>
      <c r="D1193" t="s">
        <v>13</v>
      </c>
      <c r="E1193" t="s">
        <v>10</v>
      </c>
      <c r="F1193" t="s">
        <v>11</v>
      </c>
      <c r="G1193" t="s">
        <v>12</v>
      </c>
      <c r="H1193" t="s">
        <v>12</v>
      </c>
      <c r="I1193">
        <v>69</v>
      </c>
      <c r="J1193">
        <f>(C1193-$V$7)/$V$8</f>
        <v>-2.8079535399744136E-2</v>
      </c>
      <c r="K1193" t="str">
        <f t="shared" si="73"/>
        <v>NO</v>
      </c>
      <c r="L1193">
        <f>(I1193-$V$16)/$V$17</f>
        <v>1.9121437288680037</v>
      </c>
      <c r="M1193" t="str">
        <f t="shared" si="74"/>
        <v>NO</v>
      </c>
      <c r="N1193">
        <f>IF(ISBLANK(C1193),$V$7,C1193)</f>
        <v>634764</v>
      </c>
      <c r="O1193">
        <f>IF(ISBLANK(I1193),$V$16,I1193)</f>
        <v>69</v>
      </c>
      <c r="P1193" t="str">
        <f>IF(ISBLANK(D1193),$U$42,D1193)</f>
        <v>PENSIONADOS EN SU PROPIO SISTEMA</v>
      </c>
      <c r="Q1193" s="7" t="str">
        <f t="shared" si="75"/>
        <v>56+</v>
      </c>
      <c r="R1193" s="7" t="str">
        <f t="shared" si="76"/>
        <v>3</v>
      </c>
    </row>
    <row r="1194" spans="1:18" x14ac:dyDescent="0.3">
      <c r="A1194">
        <v>1193</v>
      </c>
      <c r="B1194" t="s">
        <v>8</v>
      </c>
      <c r="C1194">
        <v>303131</v>
      </c>
      <c r="D1194" t="s">
        <v>13</v>
      </c>
      <c r="E1194" t="s">
        <v>10</v>
      </c>
      <c r="F1194" t="s">
        <v>11</v>
      </c>
      <c r="G1194" t="s">
        <v>12</v>
      </c>
      <c r="H1194" t="s">
        <v>12</v>
      </c>
      <c r="I1194">
        <v>88</v>
      </c>
      <c r="J1194">
        <f>(C1194-$V$7)/$V$8</f>
        <v>-0.43703785755596453</v>
      </c>
      <c r="K1194" t="str">
        <f t="shared" si="73"/>
        <v>NO</v>
      </c>
      <c r="L1194">
        <f>(I1194-$V$16)/$V$17</f>
        <v>3.2530750003336162</v>
      </c>
      <c r="M1194" t="str">
        <f t="shared" si="74"/>
        <v>ATIPICO</v>
      </c>
      <c r="N1194">
        <f>IF(ISBLANK(C1194),$V$7,C1194)</f>
        <v>303131</v>
      </c>
      <c r="O1194">
        <f>IF(ISBLANK(I1194),$V$16,I1194)</f>
        <v>88</v>
      </c>
      <c r="P1194" t="str">
        <f>IF(ISBLANK(D1194),$U$42,D1194)</f>
        <v>PENSIONADOS EN SU PROPIO SISTEMA</v>
      </c>
      <c r="Q1194" s="7" t="str">
        <f t="shared" si="75"/>
        <v>56+</v>
      </c>
      <c r="R1194" s="7" t="str">
        <f t="shared" si="76"/>
        <v>2</v>
      </c>
    </row>
    <row r="1195" spans="1:18" x14ac:dyDescent="0.3">
      <c r="A1195">
        <v>1194</v>
      </c>
      <c r="B1195" t="s">
        <v>14</v>
      </c>
      <c r="C1195">
        <v>298751</v>
      </c>
      <c r="D1195" t="s">
        <v>17</v>
      </c>
      <c r="E1195" t="s">
        <v>15</v>
      </c>
      <c r="F1195" t="s">
        <v>11</v>
      </c>
      <c r="G1195" t="s">
        <v>12</v>
      </c>
      <c r="H1195" t="s">
        <v>11</v>
      </c>
      <c r="I1195">
        <v>36</v>
      </c>
      <c r="J1195">
        <f>(C1195-$V$7)/$V$8</f>
        <v>-0.44243912175779077</v>
      </c>
      <c r="K1195" t="str">
        <f t="shared" si="73"/>
        <v>NO</v>
      </c>
      <c r="L1195">
        <f>(I1195-$V$16)/$V$17</f>
        <v>-0.41684216367753391</v>
      </c>
      <c r="M1195" t="str">
        <f t="shared" si="74"/>
        <v>NO</v>
      </c>
      <c r="N1195">
        <f>IF(ISBLANK(C1195),$V$7,C1195)</f>
        <v>298751</v>
      </c>
      <c r="O1195">
        <f>IF(ISBLANK(I1195),$V$16,I1195)</f>
        <v>36</v>
      </c>
      <c r="P1195" t="str">
        <f>IF(ISBLANK(D1195),$U$42,D1195)</f>
        <v>TRABAJADOR INDEPENDIENTE</v>
      </c>
      <c r="Q1195" s="7" t="str">
        <f t="shared" si="75"/>
        <v>36-45</v>
      </c>
      <c r="R1195" s="7" t="str">
        <f t="shared" si="76"/>
        <v>1</v>
      </c>
    </row>
    <row r="1196" spans="1:18" x14ac:dyDescent="0.3">
      <c r="A1196">
        <v>1195</v>
      </c>
      <c r="B1196" t="s">
        <v>14</v>
      </c>
      <c r="C1196">
        <v>220000</v>
      </c>
      <c r="D1196" t="s">
        <v>9</v>
      </c>
      <c r="E1196" t="s">
        <v>15</v>
      </c>
      <c r="F1196" t="s">
        <v>11</v>
      </c>
      <c r="G1196" t="s">
        <v>12</v>
      </c>
      <c r="H1196" t="s">
        <v>12</v>
      </c>
      <c r="I1196">
        <v>25</v>
      </c>
      <c r="J1196">
        <f>(C1196-$V$7)/$V$8</f>
        <v>-0.53955212567514677</v>
      </c>
      <c r="K1196" t="str">
        <f t="shared" si="73"/>
        <v>NO</v>
      </c>
      <c r="L1196">
        <f>(I1196-$V$16)/$V$17</f>
        <v>-1.1931707945260464</v>
      </c>
      <c r="M1196" t="str">
        <f t="shared" si="74"/>
        <v>NO</v>
      </c>
      <c r="N1196">
        <f>IF(ISBLANK(C1196),$V$7,C1196)</f>
        <v>220000</v>
      </c>
      <c r="O1196">
        <f>IF(ISBLANK(I1196),$V$16,I1196)</f>
        <v>25</v>
      </c>
      <c r="P1196" t="str">
        <f>IF(ISBLANK(D1196),$U$42,D1196)</f>
        <v>ASALARIADO</v>
      </c>
      <c r="Q1196" s="7" t="str">
        <f t="shared" si="75"/>
        <v>18-25</v>
      </c>
      <c r="R1196" s="7" t="str">
        <f t="shared" si="76"/>
        <v>1</v>
      </c>
    </row>
    <row r="1197" spans="1:18" x14ac:dyDescent="0.3">
      <c r="A1197">
        <v>1196</v>
      </c>
      <c r="B1197" t="s">
        <v>8</v>
      </c>
      <c r="C1197">
        <v>446228</v>
      </c>
      <c r="D1197" t="s">
        <v>9</v>
      </c>
      <c r="E1197" t="s">
        <v>15</v>
      </c>
      <c r="F1197" t="s">
        <v>11</v>
      </c>
      <c r="G1197" t="s">
        <v>12</v>
      </c>
      <c r="H1197" t="s">
        <v>12</v>
      </c>
      <c r="I1197">
        <v>30</v>
      </c>
      <c r="J1197">
        <f>(C1197-$V$7)/$V$8</f>
        <v>-0.26057559648547796</v>
      </c>
      <c r="K1197" t="str">
        <f t="shared" si="73"/>
        <v>NO</v>
      </c>
      <c r="L1197">
        <f>(I1197-$V$16)/$V$17</f>
        <v>-0.84029414414035897</v>
      </c>
      <c r="M1197" t="str">
        <f t="shared" si="74"/>
        <v>NO</v>
      </c>
      <c r="N1197">
        <f>IF(ISBLANK(C1197),$V$7,C1197)</f>
        <v>446228</v>
      </c>
      <c r="O1197">
        <f>IF(ISBLANK(I1197),$V$16,I1197)</f>
        <v>30</v>
      </c>
      <c r="P1197" t="str">
        <f>IF(ISBLANK(D1197),$U$42,D1197)</f>
        <v>ASALARIADO</v>
      </c>
      <c r="Q1197" s="7" t="str">
        <f t="shared" si="75"/>
        <v>26-35</v>
      </c>
      <c r="R1197" s="7" t="str">
        <f t="shared" si="76"/>
        <v>3</v>
      </c>
    </row>
    <row r="1198" spans="1:18" x14ac:dyDescent="0.3">
      <c r="A1198">
        <v>1197</v>
      </c>
      <c r="B1198" t="s">
        <v>8</v>
      </c>
      <c r="C1198">
        <v>24000</v>
      </c>
      <c r="D1198" t="s">
        <v>9</v>
      </c>
      <c r="E1198" t="s">
        <v>15</v>
      </c>
      <c r="F1198" t="s">
        <v>11</v>
      </c>
      <c r="G1198" t="s">
        <v>11</v>
      </c>
      <c r="H1198" t="s">
        <v>12</v>
      </c>
      <c r="I1198">
        <v>35</v>
      </c>
      <c r="J1198">
        <f>(C1198-$V$7)/$V$8</f>
        <v>-0.78125253288015706</v>
      </c>
      <c r="K1198" t="str">
        <f t="shared" si="73"/>
        <v>NO</v>
      </c>
      <c r="L1198">
        <f>(I1198-$V$16)/$V$17</f>
        <v>-0.48741749375467142</v>
      </c>
      <c r="M1198" t="str">
        <f t="shared" si="74"/>
        <v>NO</v>
      </c>
      <c r="N1198">
        <f>IF(ISBLANK(C1198),$V$7,C1198)</f>
        <v>24000</v>
      </c>
      <c r="O1198">
        <f>IF(ISBLANK(I1198),$V$16,I1198)</f>
        <v>35</v>
      </c>
      <c r="P1198" t="str">
        <f>IF(ISBLANK(D1198),$U$42,D1198)</f>
        <v>ASALARIADO</v>
      </c>
      <c r="Q1198" s="7" t="str">
        <f t="shared" si="75"/>
        <v>26-35</v>
      </c>
      <c r="R1198" s="7" t="str">
        <f t="shared" si="76"/>
        <v>1</v>
      </c>
    </row>
    <row r="1199" spans="1:18" x14ac:dyDescent="0.3">
      <c r="A1199">
        <v>1198</v>
      </c>
      <c r="B1199" t="s">
        <v>8</v>
      </c>
      <c r="C1199">
        <v>120159.3</v>
      </c>
      <c r="D1199" t="s">
        <v>9</v>
      </c>
      <c r="E1199" t="s">
        <v>15</v>
      </c>
      <c r="F1199" t="s">
        <v>11</v>
      </c>
      <c r="G1199" t="s">
        <v>12</v>
      </c>
      <c r="H1199" t="s">
        <v>12</v>
      </c>
      <c r="I1199">
        <v>66</v>
      </c>
      <c r="J1199">
        <f>(C1199-$V$7)/$V$8</f>
        <v>-0.66267221672429599</v>
      </c>
      <c r="K1199" t="str">
        <f t="shared" si="73"/>
        <v>NO</v>
      </c>
      <c r="L1199">
        <f>(I1199-$V$16)/$V$17</f>
        <v>1.7004177386365913</v>
      </c>
      <c r="M1199" t="str">
        <f t="shared" si="74"/>
        <v>NO</v>
      </c>
      <c r="N1199">
        <f>IF(ISBLANK(C1199),$V$7,C1199)</f>
        <v>120159.3</v>
      </c>
      <c r="O1199">
        <f>IF(ISBLANK(I1199),$V$16,I1199)</f>
        <v>66</v>
      </c>
      <c r="P1199" t="str">
        <f>IF(ISBLANK(D1199),$U$42,D1199)</f>
        <v>ASALARIADO</v>
      </c>
      <c r="Q1199" s="7" t="str">
        <f t="shared" si="75"/>
        <v>56+</v>
      </c>
      <c r="R1199" s="7" t="str">
        <f t="shared" si="76"/>
        <v>1</v>
      </c>
    </row>
    <row r="1200" spans="1:18" x14ac:dyDescent="0.3">
      <c r="A1200">
        <v>1199</v>
      </c>
      <c r="B1200" t="s">
        <v>8</v>
      </c>
      <c r="C1200">
        <v>296822.51</v>
      </c>
      <c r="D1200" t="s">
        <v>9</v>
      </c>
      <c r="E1200" t="s">
        <v>15</v>
      </c>
      <c r="F1200" t="s">
        <v>11</v>
      </c>
      <c r="G1200" t="s">
        <v>11</v>
      </c>
      <c r="H1200" t="s">
        <v>12</v>
      </c>
      <c r="I1200">
        <v>27</v>
      </c>
      <c r="J1200">
        <f>(C1200-$V$7)/$V$8</f>
        <v>-0.44481726878988659</v>
      </c>
      <c r="K1200" t="str">
        <f t="shared" si="73"/>
        <v>NO</v>
      </c>
      <c r="L1200">
        <f>(I1200-$V$16)/$V$17</f>
        <v>-1.0520201343717714</v>
      </c>
      <c r="M1200" t="str">
        <f t="shared" si="74"/>
        <v>NO</v>
      </c>
      <c r="N1200">
        <f>IF(ISBLANK(C1200),$V$7,C1200)</f>
        <v>296822.51</v>
      </c>
      <c r="O1200">
        <f>IF(ISBLANK(I1200),$V$16,I1200)</f>
        <v>27</v>
      </c>
      <c r="P1200" t="str">
        <f>IF(ISBLANK(D1200),$U$42,D1200)</f>
        <v>ASALARIADO</v>
      </c>
      <c r="Q1200" s="7" t="str">
        <f t="shared" si="75"/>
        <v>26-35</v>
      </c>
      <c r="R1200" s="7" t="str">
        <f t="shared" si="76"/>
        <v>1</v>
      </c>
    </row>
    <row r="1201" spans="1:18" x14ac:dyDescent="0.3">
      <c r="A1201">
        <v>1200</v>
      </c>
      <c r="B1201" t="s">
        <v>14</v>
      </c>
      <c r="C1201">
        <v>278031</v>
      </c>
      <c r="D1201" t="s">
        <v>16</v>
      </c>
      <c r="E1201" t="s">
        <v>15</v>
      </c>
      <c r="F1201" t="s">
        <v>11</v>
      </c>
      <c r="G1201" t="s">
        <v>12</v>
      </c>
      <c r="H1201" t="s">
        <v>11</v>
      </c>
      <c r="I1201">
        <v>46</v>
      </c>
      <c r="J1201">
        <f>(C1201-$V$7)/$V$8</f>
        <v>-0.46799030766232042</v>
      </c>
      <c r="K1201" t="str">
        <f t="shared" si="73"/>
        <v>NO</v>
      </c>
      <c r="L1201">
        <f>(I1201-$V$16)/$V$17</f>
        <v>0.28891113709384114</v>
      </c>
      <c r="M1201" t="str">
        <f t="shared" si="74"/>
        <v>NO</v>
      </c>
      <c r="N1201">
        <f>IF(ISBLANK(C1201),$V$7,C1201)</f>
        <v>278031</v>
      </c>
      <c r="O1201">
        <f>IF(ISBLANK(I1201),$V$16,I1201)</f>
        <v>46</v>
      </c>
      <c r="P1201" t="str">
        <f>IF(ISBLANK(D1201),$U$42,D1201)</f>
        <v>ASEGURADO VOLUNTARIO</v>
      </c>
      <c r="Q1201" s="7" t="str">
        <f t="shared" si="75"/>
        <v>46-55</v>
      </c>
      <c r="R1201" s="7" t="str">
        <f t="shared" si="76"/>
        <v>1</v>
      </c>
    </row>
    <row r="1202" spans="1:18" x14ac:dyDescent="0.3">
      <c r="A1202">
        <v>1201</v>
      </c>
      <c r="B1202" t="s">
        <v>8</v>
      </c>
      <c r="C1202">
        <v>305704</v>
      </c>
      <c r="D1202" t="s">
        <v>17</v>
      </c>
      <c r="E1202" t="s">
        <v>15</v>
      </c>
      <c r="F1202" t="s">
        <v>11</v>
      </c>
      <c r="G1202" t="s">
        <v>12</v>
      </c>
      <c r="H1202" t="s">
        <v>11</v>
      </c>
      <c r="I1202">
        <v>62</v>
      </c>
      <c r="J1202">
        <f>(C1202-$V$7)/$V$8</f>
        <v>-0.43386492312872732</v>
      </c>
      <c r="K1202" t="str">
        <f t="shared" si="73"/>
        <v>NO</v>
      </c>
      <c r="L1202">
        <f>(I1202-$V$16)/$V$17</f>
        <v>1.4181164183280413</v>
      </c>
      <c r="M1202" t="str">
        <f t="shared" si="74"/>
        <v>NO</v>
      </c>
      <c r="N1202">
        <f>IF(ISBLANK(C1202),$V$7,C1202)</f>
        <v>305704</v>
      </c>
      <c r="O1202">
        <f>IF(ISBLANK(I1202),$V$16,I1202)</f>
        <v>62</v>
      </c>
      <c r="P1202" t="str">
        <f>IF(ISBLANK(D1202),$U$42,D1202)</f>
        <v>TRABAJADOR INDEPENDIENTE</v>
      </c>
      <c r="Q1202" s="7" t="str">
        <f t="shared" si="75"/>
        <v>56+</v>
      </c>
      <c r="R1202" s="7" t="str">
        <f t="shared" si="76"/>
        <v>2</v>
      </c>
    </row>
    <row r="1203" spans="1:18" x14ac:dyDescent="0.3">
      <c r="A1203">
        <v>1202</v>
      </c>
      <c r="B1203" t="s">
        <v>14</v>
      </c>
      <c r="C1203">
        <v>164917</v>
      </c>
      <c r="D1203" t="s">
        <v>9</v>
      </c>
      <c r="E1203" t="s">
        <v>10</v>
      </c>
      <c r="F1203" t="s">
        <v>11</v>
      </c>
      <c r="G1203" t="s">
        <v>12</v>
      </c>
      <c r="H1203" t="s">
        <v>12</v>
      </c>
      <c r="I1203">
        <v>42</v>
      </c>
      <c r="J1203">
        <f>(C1203-$V$7)/$V$8</f>
        <v>-0.60747857225715485</v>
      </c>
      <c r="K1203" t="str">
        <f t="shared" si="73"/>
        <v>NO</v>
      </c>
      <c r="L1203">
        <f>(I1203-$V$16)/$V$17</f>
        <v>6.6098167852911317E-3</v>
      </c>
      <c r="M1203" t="str">
        <f t="shared" si="74"/>
        <v>NO</v>
      </c>
      <c r="N1203">
        <f>IF(ISBLANK(C1203),$V$7,C1203)</f>
        <v>164917</v>
      </c>
      <c r="O1203">
        <f>IF(ISBLANK(I1203),$V$16,I1203)</f>
        <v>42</v>
      </c>
      <c r="P1203" t="str">
        <f>IF(ISBLANK(D1203),$U$42,D1203)</f>
        <v>ASALARIADO</v>
      </c>
      <c r="Q1203" s="7" t="str">
        <f t="shared" si="75"/>
        <v>36-45</v>
      </c>
      <c r="R1203" s="7" t="str">
        <f t="shared" si="76"/>
        <v>1</v>
      </c>
    </row>
    <row r="1204" spans="1:18" x14ac:dyDescent="0.3">
      <c r="A1204">
        <v>1203</v>
      </c>
      <c r="B1204" t="s">
        <v>8</v>
      </c>
      <c r="C1204">
        <v>278030</v>
      </c>
      <c r="D1204" t="s">
        <v>18</v>
      </c>
      <c r="E1204" t="s">
        <v>15</v>
      </c>
      <c r="F1204" t="s">
        <v>11</v>
      </c>
      <c r="G1204" t="s">
        <v>12</v>
      </c>
      <c r="H1204" t="s">
        <v>11</v>
      </c>
      <c r="I1204">
        <v>68</v>
      </c>
      <c r="J1204">
        <f>(C1204-$V$7)/$V$8</f>
        <v>-0.46799154082766331</v>
      </c>
      <c r="K1204" t="str">
        <f t="shared" si="73"/>
        <v>NO</v>
      </c>
      <c r="L1204">
        <f>(I1204-$V$16)/$V$17</f>
        <v>1.8415683987908662</v>
      </c>
      <c r="M1204" t="str">
        <f t="shared" si="74"/>
        <v>NO</v>
      </c>
      <c r="N1204">
        <f>IF(ISBLANK(C1204),$V$7,C1204)</f>
        <v>278030</v>
      </c>
      <c r="O1204">
        <f>IF(ISBLANK(I1204),$V$16,I1204)</f>
        <v>68</v>
      </c>
      <c r="P1204" t="str">
        <f>IF(ISBLANK(D1204),$U$42,D1204)</f>
        <v>CONVENIOS ESPECIALES DE TRABAJADORES INDEPENDIENTES</v>
      </c>
      <c r="Q1204" s="7" t="str">
        <f t="shared" si="75"/>
        <v>56+</v>
      </c>
      <c r="R1204" s="7" t="str">
        <f t="shared" si="76"/>
        <v>1</v>
      </c>
    </row>
    <row r="1205" spans="1:18" x14ac:dyDescent="0.3">
      <c r="A1205">
        <v>1204</v>
      </c>
      <c r="B1205" t="s">
        <v>8</v>
      </c>
      <c r="C1205">
        <v>297046</v>
      </c>
      <c r="D1205" t="s">
        <v>17</v>
      </c>
      <c r="E1205" t="s">
        <v>15</v>
      </c>
      <c r="F1205" t="s">
        <v>11</v>
      </c>
      <c r="G1205" t="s">
        <v>11</v>
      </c>
      <c r="H1205" t="s">
        <v>11</v>
      </c>
      <c r="I1205">
        <v>51</v>
      </c>
      <c r="J1205">
        <f>(C1205-$V$7)/$V$8</f>
        <v>-0.44454166866740574</v>
      </c>
      <c r="K1205" t="str">
        <f t="shared" si="73"/>
        <v>NO</v>
      </c>
      <c r="L1205">
        <f>(I1205-$V$16)/$V$17</f>
        <v>0.64178778747952869</v>
      </c>
      <c r="M1205" t="str">
        <f t="shared" si="74"/>
        <v>NO</v>
      </c>
      <c r="N1205">
        <f>IF(ISBLANK(C1205),$V$7,C1205)</f>
        <v>297046</v>
      </c>
      <c r="O1205">
        <f>IF(ISBLANK(I1205),$V$16,I1205)</f>
        <v>51</v>
      </c>
      <c r="P1205" t="str">
        <f>IF(ISBLANK(D1205),$U$42,D1205)</f>
        <v>TRABAJADOR INDEPENDIENTE</v>
      </c>
      <c r="Q1205" s="7" t="str">
        <f t="shared" si="75"/>
        <v>46-55</v>
      </c>
      <c r="R1205" s="7" t="str">
        <f t="shared" si="76"/>
        <v>1</v>
      </c>
    </row>
    <row r="1206" spans="1:18" x14ac:dyDescent="0.3">
      <c r="A1206">
        <v>1205</v>
      </c>
      <c r="B1206" t="s">
        <v>8</v>
      </c>
      <c r="C1206">
        <v>1489400.5</v>
      </c>
      <c r="D1206" t="s">
        <v>9</v>
      </c>
      <c r="E1206" t="s">
        <v>10</v>
      </c>
      <c r="F1206" t="s">
        <v>11</v>
      </c>
      <c r="G1206" t="s">
        <v>12</v>
      </c>
      <c r="H1206" t="s">
        <v>12</v>
      </c>
      <c r="I1206">
        <v>33</v>
      </c>
      <c r="J1206">
        <f>(C1206-$V$7)/$V$8</f>
        <v>1.0258285771628315</v>
      </c>
      <c r="K1206" t="str">
        <f t="shared" si="73"/>
        <v>NO</v>
      </c>
      <c r="L1206">
        <f>(I1206-$V$16)/$V$17</f>
        <v>-0.62856815390894638</v>
      </c>
      <c r="M1206" t="str">
        <f t="shared" si="74"/>
        <v>NO</v>
      </c>
      <c r="N1206">
        <f>IF(ISBLANK(C1206),$V$7,C1206)</f>
        <v>1489400.5</v>
      </c>
      <c r="O1206">
        <f>IF(ISBLANK(I1206),$V$16,I1206)</f>
        <v>33</v>
      </c>
      <c r="P1206" t="str">
        <f>IF(ISBLANK(D1206),$U$42,D1206)</f>
        <v>ASALARIADO</v>
      </c>
      <c r="Q1206" s="7" t="str">
        <f t="shared" si="75"/>
        <v>26-35</v>
      </c>
      <c r="R1206" s="7" t="str">
        <f t="shared" si="76"/>
        <v>4</v>
      </c>
    </row>
    <row r="1207" spans="1:18" x14ac:dyDescent="0.3">
      <c r="A1207">
        <v>1206</v>
      </c>
      <c r="B1207" t="s">
        <v>8</v>
      </c>
      <c r="C1207">
        <v>355741</v>
      </c>
      <c r="D1207" t="s">
        <v>17</v>
      </c>
      <c r="E1207" t="s">
        <v>15</v>
      </c>
      <c r="F1207" t="s">
        <v>11</v>
      </c>
      <c r="G1207" t="s">
        <v>12</v>
      </c>
      <c r="H1207" t="s">
        <v>11</v>
      </c>
      <c r="I1207">
        <v>66</v>
      </c>
      <c r="J1207">
        <f>(C1207-$V$7)/$V$8</f>
        <v>-0.37216102886690533</v>
      </c>
      <c r="K1207" t="str">
        <f t="shared" si="73"/>
        <v>NO</v>
      </c>
      <c r="L1207">
        <f>(I1207-$V$16)/$V$17</f>
        <v>1.7004177386365913</v>
      </c>
      <c r="M1207" t="str">
        <f t="shared" si="74"/>
        <v>NO</v>
      </c>
      <c r="N1207">
        <f>IF(ISBLANK(C1207),$V$7,C1207)</f>
        <v>355741</v>
      </c>
      <c r="O1207">
        <f>IF(ISBLANK(I1207),$V$16,I1207)</f>
        <v>66</v>
      </c>
      <c r="P1207" t="str">
        <f>IF(ISBLANK(D1207),$U$42,D1207)</f>
        <v>TRABAJADOR INDEPENDIENTE</v>
      </c>
      <c r="Q1207" s="7" t="str">
        <f t="shared" si="75"/>
        <v>56+</v>
      </c>
      <c r="R1207" s="7" t="str">
        <f t="shared" si="76"/>
        <v>2</v>
      </c>
    </row>
    <row r="1208" spans="1:18" x14ac:dyDescent="0.3">
      <c r="A1208">
        <v>1207</v>
      </c>
      <c r="B1208" t="s">
        <v>14</v>
      </c>
      <c r="C1208">
        <v>314828.5</v>
      </c>
      <c r="D1208" t="s">
        <v>9</v>
      </c>
      <c r="E1208" t="s">
        <v>15</v>
      </c>
      <c r="F1208" t="s">
        <v>11</v>
      </c>
      <c r="G1208" t="s">
        <v>11</v>
      </c>
      <c r="H1208" t="s">
        <v>12</v>
      </c>
      <c r="I1208">
        <v>22</v>
      </c>
      <c r="J1208">
        <f>(C1208-$V$7)/$V$8</f>
        <v>-0.42261290595759404</v>
      </c>
      <c r="K1208" t="str">
        <f t="shared" si="73"/>
        <v>NO</v>
      </c>
      <c r="L1208">
        <f>(I1208-$V$16)/$V$17</f>
        <v>-1.4048967847574589</v>
      </c>
      <c r="M1208" t="str">
        <f t="shared" si="74"/>
        <v>NO</v>
      </c>
      <c r="N1208">
        <f>IF(ISBLANK(C1208),$V$7,C1208)</f>
        <v>314828.5</v>
      </c>
      <c r="O1208">
        <f>IF(ISBLANK(I1208),$V$16,I1208)</f>
        <v>22</v>
      </c>
      <c r="P1208" t="str">
        <f>IF(ISBLANK(D1208),$U$42,D1208)</f>
        <v>ASALARIADO</v>
      </c>
      <c r="Q1208" s="7" t="str">
        <f t="shared" si="75"/>
        <v>18-25</v>
      </c>
      <c r="R1208" s="7" t="str">
        <f t="shared" si="76"/>
        <v>2</v>
      </c>
    </row>
    <row r="1209" spans="1:18" x14ac:dyDescent="0.3">
      <c r="A1209">
        <v>1208</v>
      </c>
      <c r="B1209" t="s">
        <v>14</v>
      </c>
      <c r="C1209">
        <v>297045</v>
      </c>
      <c r="D1209" t="s">
        <v>16</v>
      </c>
      <c r="E1209" t="s">
        <v>15</v>
      </c>
      <c r="F1209" t="s">
        <v>11</v>
      </c>
      <c r="G1209" t="s">
        <v>12</v>
      </c>
      <c r="H1209" t="s">
        <v>12</v>
      </c>
      <c r="I1209">
        <v>49</v>
      </c>
      <c r="J1209">
        <f>(C1209-$V$7)/$V$8</f>
        <v>-0.44454290183274864</v>
      </c>
      <c r="K1209" t="str">
        <f t="shared" si="73"/>
        <v>NO</v>
      </c>
      <c r="L1209">
        <f>(I1209-$V$16)/$V$17</f>
        <v>0.50063712732525367</v>
      </c>
      <c r="M1209" t="str">
        <f t="shared" si="74"/>
        <v>NO</v>
      </c>
      <c r="N1209">
        <f>IF(ISBLANK(C1209),$V$7,C1209)</f>
        <v>297045</v>
      </c>
      <c r="O1209">
        <f>IF(ISBLANK(I1209),$V$16,I1209)</f>
        <v>49</v>
      </c>
      <c r="P1209" t="str">
        <f>IF(ISBLANK(D1209),$U$42,D1209)</f>
        <v>ASEGURADO VOLUNTARIO</v>
      </c>
      <c r="Q1209" s="7" t="str">
        <f t="shared" si="75"/>
        <v>46-55</v>
      </c>
      <c r="R1209" s="7" t="str">
        <f t="shared" si="76"/>
        <v>1</v>
      </c>
    </row>
    <row r="1210" spans="1:18" x14ac:dyDescent="0.3">
      <c r="A1210">
        <v>1209</v>
      </c>
      <c r="B1210" t="s">
        <v>8</v>
      </c>
      <c r="C1210">
        <v>3355438.16</v>
      </c>
      <c r="D1210" t="s">
        <v>9</v>
      </c>
      <c r="E1210" t="s">
        <v>10</v>
      </c>
      <c r="F1210" t="s">
        <v>11</v>
      </c>
      <c r="G1210" t="s">
        <v>12</v>
      </c>
      <c r="H1210" t="s">
        <v>12</v>
      </c>
      <c r="I1210">
        <v>34</v>
      </c>
      <c r="J1210">
        <f>(C1210-$V$7)/$V$8</f>
        <v>3.3269615479887737</v>
      </c>
      <c r="K1210" t="str">
        <f t="shared" si="73"/>
        <v>ATIPICO</v>
      </c>
      <c r="L1210">
        <f>(I1210-$V$16)/$V$17</f>
        <v>-0.55799282383180893</v>
      </c>
      <c r="M1210" t="str">
        <f t="shared" si="74"/>
        <v>NO</v>
      </c>
      <c r="N1210">
        <f>IF(ISBLANK(C1210),$V$7,C1210)</f>
        <v>3355438.16</v>
      </c>
      <c r="O1210">
        <f>IF(ISBLANK(I1210),$V$16,I1210)</f>
        <v>34</v>
      </c>
      <c r="P1210" t="str">
        <f>IF(ISBLANK(D1210),$U$42,D1210)</f>
        <v>ASALARIADO</v>
      </c>
      <c r="Q1210" s="7" t="str">
        <f t="shared" si="75"/>
        <v>26-35</v>
      </c>
      <c r="R1210" s="7" t="str">
        <f t="shared" si="76"/>
        <v>4</v>
      </c>
    </row>
    <row r="1211" spans="1:18" x14ac:dyDescent="0.3">
      <c r="A1211">
        <v>1210</v>
      </c>
      <c r="B1211" t="s">
        <v>8</v>
      </c>
      <c r="C1211">
        <v>278030</v>
      </c>
      <c r="D1211" t="s">
        <v>18</v>
      </c>
      <c r="E1211" t="s">
        <v>15</v>
      </c>
      <c r="F1211" t="s">
        <v>11</v>
      </c>
      <c r="G1211" t="s">
        <v>12</v>
      </c>
      <c r="H1211" t="s">
        <v>12</v>
      </c>
      <c r="I1211">
        <v>42</v>
      </c>
      <c r="J1211">
        <f>(C1211-$V$7)/$V$8</f>
        <v>-0.46799154082766331</v>
      </c>
      <c r="K1211" t="str">
        <f t="shared" si="73"/>
        <v>NO</v>
      </c>
      <c r="L1211">
        <f>(I1211-$V$16)/$V$17</f>
        <v>6.6098167852911317E-3</v>
      </c>
      <c r="M1211" t="str">
        <f t="shared" si="74"/>
        <v>NO</v>
      </c>
      <c r="N1211">
        <f>IF(ISBLANK(C1211),$V$7,C1211)</f>
        <v>278030</v>
      </c>
      <c r="O1211">
        <f>IF(ISBLANK(I1211),$V$16,I1211)</f>
        <v>42</v>
      </c>
      <c r="P1211" t="str">
        <f>IF(ISBLANK(D1211),$U$42,D1211)</f>
        <v>CONVENIOS ESPECIALES DE TRABAJADORES INDEPENDIENTES</v>
      </c>
      <c r="Q1211" s="7" t="str">
        <f t="shared" si="75"/>
        <v>36-45</v>
      </c>
      <c r="R1211" s="7" t="str">
        <f t="shared" si="76"/>
        <v>1</v>
      </c>
    </row>
    <row r="1212" spans="1:18" x14ac:dyDescent="0.3">
      <c r="A1212">
        <v>1211</v>
      </c>
      <c r="B1212" t="s">
        <v>8</v>
      </c>
      <c r="C1212">
        <v>1177801</v>
      </c>
      <c r="D1212" t="s">
        <v>13</v>
      </c>
      <c r="E1212" t="s">
        <v>10</v>
      </c>
      <c r="F1212" t="s">
        <v>11</v>
      </c>
      <c r="G1212" t="s">
        <v>12</v>
      </c>
      <c r="H1212" t="s">
        <v>12</v>
      </c>
      <c r="I1212">
        <v>82</v>
      </c>
      <c r="J1212">
        <f>(C1212-$V$7)/$V$8</f>
        <v>0.64157487290325177</v>
      </c>
      <c r="K1212" t="str">
        <f t="shared" si="73"/>
        <v>NO</v>
      </c>
      <c r="L1212">
        <f>(I1212-$V$16)/$V$17</f>
        <v>2.8296230198707915</v>
      </c>
      <c r="M1212" t="str">
        <f t="shared" si="74"/>
        <v>ATIPICO</v>
      </c>
      <c r="N1212">
        <f>IF(ISBLANK(C1212),$V$7,C1212)</f>
        <v>1177801</v>
      </c>
      <c r="O1212">
        <f>IF(ISBLANK(I1212),$V$16,I1212)</f>
        <v>82</v>
      </c>
      <c r="P1212" t="str">
        <f>IF(ISBLANK(D1212),$U$42,D1212)</f>
        <v>PENSIONADOS EN SU PROPIO SISTEMA</v>
      </c>
      <c r="Q1212" s="7" t="str">
        <f t="shared" si="75"/>
        <v>56+</v>
      </c>
      <c r="R1212" s="7" t="str">
        <f t="shared" si="76"/>
        <v>4</v>
      </c>
    </row>
    <row r="1213" spans="1:18" x14ac:dyDescent="0.3">
      <c r="A1213">
        <v>1212</v>
      </c>
      <c r="B1213" t="s">
        <v>8</v>
      </c>
      <c r="C1213">
        <v>297046</v>
      </c>
      <c r="D1213" t="s">
        <v>17</v>
      </c>
      <c r="E1213" t="s">
        <v>15</v>
      </c>
      <c r="F1213" t="s">
        <v>11</v>
      </c>
      <c r="G1213" t="s">
        <v>12</v>
      </c>
      <c r="H1213" t="s">
        <v>12</v>
      </c>
      <c r="I1213">
        <v>38</v>
      </c>
      <c r="J1213">
        <f>(C1213-$V$7)/$V$8</f>
        <v>-0.44454166866740574</v>
      </c>
      <c r="K1213" t="str">
        <f t="shared" si="73"/>
        <v>NO</v>
      </c>
      <c r="L1213">
        <f>(I1213-$V$16)/$V$17</f>
        <v>-0.27569150352325889</v>
      </c>
      <c r="M1213" t="str">
        <f t="shared" si="74"/>
        <v>NO</v>
      </c>
      <c r="N1213">
        <f>IF(ISBLANK(C1213),$V$7,C1213)</f>
        <v>297046</v>
      </c>
      <c r="O1213">
        <f>IF(ISBLANK(I1213),$V$16,I1213)</f>
        <v>38</v>
      </c>
      <c r="P1213" t="str">
        <f>IF(ISBLANK(D1213),$U$42,D1213)</f>
        <v>TRABAJADOR INDEPENDIENTE</v>
      </c>
      <c r="Q1213" s="7" t="str">
        <f t="shared" si="75"/>
        <v>36-45</v>
      </c>
      <c r="R1213" s="7" t="str">
        <f t="shared" si="76"/>
        <v>1</v>
      </c>
    </row>
    <row r="1214" spans="1:18" x14ac:dyDescent="0.3">
      <c r="A1214">
        <v>1213</v>
      </c>
      <c r="B1214" t="s">
        <v>8</v>
      </c>
      <c r="C1214">
        <v>278030</v>
      </c>
      <c r="D1214" t="s">
        <v>18</v>
      </c>
      <c r="E1214" t="s">
        <v>15</v>
      </c>
      <c r="F1214" t="s">
        <v>11</v>
      </c>
      <c r="G1214" t="s">
        <v>12</v>
      </c>
      <c r="H1214" t="s">
        <v>12</v>
      </c>
      <c r="I1214">
        <v>64</v>
      </c>
      <c r="J1214">
        <f>(C1214-$V$7)/$V$8</f>
        <v>-0.46799154082766331</v>
      </c>
      <c r="K1214" t="str">
        <f t="shared" si="73"/>
        <v>NO</v>
      </c>
      <c r="L1214">
        <f>(I1214-$V$16)/$V$17</f>
        <v>1.5592670784823162</v>
      </c>
      <c r="M1214" t="str">
        <f t="shared" si="74"/>
        <v>NO</v>
      </c>
      <c r="N1214">
        <f>IF(ISBLANK(C1214),$V$7,C1214)</f>
        <v>278030</v>
      </c>
      <c r="O1214">
        <f>IF(ISBLANK(I1214),$V$16,I1214)</f>
        <v>64</v>
      </c>
      <c r="P1214" t="str">
        <f>IF(ISBLANK(D1214),$U$42,D1214)</f>
        <v>CONVENIOS ESPECIALES DE TRABAJADORES INDEPENDIENTES</v>
      </c>
      <c r="Q1214" s="7" t="str">
        <f t="shared" si="75"/>
        <v>56+</v>
      </c>
      <c r="R1214" s="7" t="str">
        <f t="shared" si="76"/>
        <v>1</v>
      </c>
    </row>
    <row r="1215" spans="1:18" x14ac:dyDescent="0.3">
      <c r="A1215">
        <v>1214</v>
      </c>
      <c r="B1215" t="s">
        <v>8</v>
      </c>
      <c r="C1215">
        <v>3580557</v>
      </c>
      <c r="D1215" t="s">
        <v>13</v>
      </c>
      <c r="E1215" t="s">
        <v>10</v>
      </c>
      <c r="F1215" t="s">
        <v>11</v>
      </c>
      <c r="G1215" t="s">
        <v>12</v>
      </c>
      <c r="H1215" t="s">
        <v>12</v>
      </c>
      <c r="I1215">
        <v>82</v>
      </c>
      <c r="J1215">
        <f>(C1215-$V$7)/$V$8</f>
        <v>3.6045702995067304</v>
      </c>
      <c r="K1215" t="str">
        <f t="shared" si="73"/>
        <v>ATIPICO</v>
      </c>
      <c r="L1215">
        <f>(I1215-$V$16)/$V$17</f>
        <v>2.8296230198707915</v>
      </c>
      <c r="M1215" t="str">
        <f t="shared" si="74"/>
        <v>ATIPICO</v>
      </c>
      <c r="N1215">
        <f>IF(ISBLANK(C1215),$V$7,C1215)</f>
        <v>3580557</v>
      </c>
      <c r="O1215">
        <f>IF(ISBLANK(I1215),$V$16,I1215)</f>
        <v>82</v>
      </c>
      <c r="P1215" t="str">
        <f>IF(ISBLANK(D1215),$U$42,D1215)</f>
        <v>PENSIONADOS EN SU PROPIO SISTEMA</v>
      </c>
      <c r="Q1215" s="7" t="str">
        <f t="shared" si="75"/>
        <v>56+</v>
      </c>
      <c r="R1215" s="7" t="str">
        <f t="shared" si="76"/>
        <v>4</v>
      </c>
    </row>
    <row r="1216" spans="1:18" x14ac:dyDescent="0.3">
      <c r="A1216">
        <v>1215</v>
      </c>
      <c r="B1216" t="s">
        <v>8</v>
      </c>
      <c r="C1216">
        <v>159780</v>
      </c>
      <c r="D1216" t="s">
        <v>9</v>
      </c>
      <c r="E1216" t="s">
        <v>15</v>
      </c>
      <c r="F1216" t="s">
        <v>11</v>
      </c>
      <c r="G1216" t="s">
        <v>11</v>
      </c>
      <c r="H1216" t="s">
        <v>11</v>
      </c>
      <c r="I1216">
        <v>37</v>
      </c>
      <c r="J1216">
        <f>(C1216-$V$7)/$V$8</f>
        <v>-0.61381334262354326</v>
      </c>
      <c r="K1216" t="str">
        <f t="shared" si="73"/>
        <v>NO</v>
      </c>
      <c r="L1216">
        <f>(I1216-$V$16)/$V$17</f>
        <v>-0.3462668336003964</v>
      </c>
      <c r="M1216" t="str">
        <f t="shared" si="74"/>
        <v>NO</v>
      </c>
      <c r="N1216">
        <f>IF(ISBLANK(C1216),$V$7,C1216)</f>
        <v>159780</v>
      </c>
      <c r="O1216">
        <f>IF(ISBLANK(I1216),$V$16,I1216)</f>
        <v>37</v>
      </c>
      <c r="P1216" t="str">
        <f>IF(ISBLANK(D1216),$U$42,D1216)</f>
        <v>ASALARIADO</v>
      </c>
      <c r="Q1216" s="7" t="str">
        <f t="shared" si="75"/>
        <v>36-45</v>
      </c>
      <c r="R1216" s="7" t="str">
        <f t="shared" si="76"/>
        <v>1</v>
      </c>
    </row>
    <row r="1217" spans="1:18" x14ac:dyDescent="0.3">
      <c r="A1217">
        <v>1216</v>
      </c>
      <c r="B1217" t="s">
        <v>8</v>
      </c>
      <c r="C1217">
        <v>592110</v>
      </c>
      <c r="D1217" t="s">
        <v>9</v>
      </c>
      <c r="E1217" t="s">
        <v>15</v>
      </c>
      <c r="F1217" t="s">
        <v>11</v>
      </c>
      <c r="G1217" t="s">
        <v>12</v>
      </c>
      <c r="H1217" t="s">
        <v>12</v>
      </c>
      <c r="I1217">
        <v>21</v>
      </c>
      <c r="J1217">
        <f>(C1217-$V$7)/$V$8</f>
        <v>-8.0678969935063072E-2</v>
      </c>
      <c r="K1217" t="str">
        <f t="shared" si="73"/>
        <v>NO</v>
      </c>
      <c r="L1217">
        <f>(I1217-$V$16)/$V$17</f>
        <v>-1.4754721148345964</v>
      </c>
      <c r="M1217" t="str">
        <f t="shared" si="74"/>
        <v>NO</v>
      </c>
      <c r="N1217">
        <f>IF(ISBLANK(C1217),$V$7,C1217)</f>
        <v>592110</v>
      </c>
      <c r="O1217">
        <f>IF(ISBLANK(I1217),$V$16,I1217)</f>
        <v>21</v>
      </c>
      <c r="P1217" t="str">
        <f>IF(ISBLANK(D1217),$U$42,D1217)</f>
        <v>ASALARIADO</v>
      </c>
      <c r="Q1217" s="7" t="str">
        <f t="shared" si="75"/>
        <v>18-25</v>
      </c>
      <c r="R1217" s="7" t="str">
        <f t="shared" si="76"/>
        <v>3</v>
      </c>
    </row>
    <row r="1218" spans="1:18" x14ac:dyDescent="0.3">
      <c r="A1218">
        <v>1217</v>
      </c>
      <c r="B1218" t="s">
        <v>8</v>
      </c>
      <c r="C1218">
        <v>640705.61</v>
      </c>
      <c r="D1218" t="s">
        <v>9</v>
      </c>
      <c r="E1218" t="s">
        <v>15</v>
      </c>
      <c r="F1218" t="s">
        <v>11</v>
      </c>
      <c r="G1218" t="s">
        <v>11</v>
      </c>
      <c r="H1218" t="s">
        <v>12</v>
      </c>
      <c r="I1218">
        <v>25</v>
      </c>
      <c r="J1218">
        <f>(C1218-$V$7)/$V$8</f>
        <v>-2.0752547866818839E-2</v>
      </c>
      <c r="K1218" t="str">
        <f t="shared" ref="K1218:K1281" si="77">IF(ABS(J1218)&gt;1.96,"ATIPICO","NO")</f>
        <v>NO</v>
      </c>
      <c r="L1218">
        <f>(I1218-$V$16)/$V$17</f>
        <v>-1.1931707945260464</v>
      </c>
      <c r="M1218" t="str">
        <f t="shared" ref="M1218:M1281" si="78">IF(ABS(L1218)&gt;1.96,"ATIPICO","NO")</f>
        <v>NO</v>
      </c>
      <c r="N1218">
        <f>IF(ISBLANK(C1218),$V$7,C1218)</f>
        <v>640705.61</v>
      </c>
      <c r="O1218">
        <f>IF(ISBLANK(I1218),$V$16,I1218)</f>
        <v>25</v>
      </c>
      <c r="P1218" t="str">
        <f>IF(ISBLANK(D1218),$U$42,D1218)</f>
        <v>ASALARIADO</v>
      </c>
      <c r="Q1218" s="7" t="str">
        <f t="shared" ref="Q1218:Q1281" si="79">IF(O1218&lt;26,"18-25",IF(O1218&lt;36,"26-35",
 IF(O1218&lt;46,"36-45",IF(O1218&lt;56,"46-55","56+"))))</f>
        <v>18-25</v>
      </c>
      <c r="R1218" s="7" t="str">
        <f t="shared" ref="R1218:R1281" si="80">IF(N1218&lt;300000,"1",
 IF(N1218&lt;=408495,"2",
 IF(N1218&lt;=700000,"3",
 "4")))</f>
        <v>3</v>
      </c>
    </row>
    <row r="1219" spans="1:18" x14ac:dyDescent="0.3">
      <c r="A1219">
        <v>1218</v>
      </c>
      <c r="B1219" t="s">
        <v>8</v>
      </c>
      <c r="C1219">
        <v>3000000</v>
      </c>
      <c r="D1219" t="s">
        <v>9</v>
      </c>
      <c r="E1219" t="s">
        <v>15</v>
      </c>
      <c r="F1219" t="s">
        <v>11</v>
      </c>
      <c r="G1219" t="s">
        <v>12</v>
      </c>
      <c r="H1219" t="s">
        <v>12</v>
      </c>
      <c r="I1219">
        <v>53</v>
      </c>
      <c r="J1219">
        <f>(C1219-$V$7)/$V$8</f>
        <v>2.8886475275387755</v>
      </c>
      <c r="K1219" t="str">
        <f t="shared" si="77"/>
        <v>ATIPICO</v>
      </c>
      <c r="L1219">
        <f>(I1219-$V$16)/$V$17</f>
        <v>0.78293844763380371</v>
      </c>
      <c r="M1219" t="str">
        <f t="shared" si="78"/>
        <v>NO</v>
      </c>
      <c r="N1219">
        <f>IF(ISBLANK(C1219),$V$7,C1219)</f>
        <v>3000000</v>
      </c>
      <c r="O1219">
        <f>IF(ISBLANK(I1219),$V$16,I1219)</f>
        <v>53</v>
      </c>
      <c r="P1219" t="str">
        <f>IF(ISBLANK(D1219),$U$42,D1219)</f>
        <v>ASALARIADO</v>
      </c>
      <c r="Q1219" s="7" t="str">
        <f t="shared" si="79"/>
        <v>46-55</v>
      </c>
      <c r="R1219" s="7" t="str">
        <f t="shared" si="80"/>
        <v>4</v>
      </c>
    </row>
    <row r="1220" spans="1:18" x14ac:dyDescent="0.3">
      <c r="A1220">
        <v>1219</v>
      </c>
      <c r="B1220" t="s">
        <v>8</v>
      </c>
      <c r="C1220">
        <v>286990.48</v>
      </c>
      <c r="D1220" t="s">
        <v>9</v>
      </c>
      <c r="E1220" t="s">
        <v>15</v>
      </c>
      <c r="F1220" t="s">
        <v>11</v>
      </c>
      <c r="G1220" t="s">
        <v>12</v>
      </c>
      <c r="H1220" t="s">
        <v>12</v>
      </c>
      <c r="I1220">
        <v>20</v>
      </c>
      <c r="J1220">
        <f>(C1220-$V$7)/$V$8</f>
        <v>-0.45694178743606967</v>
      </c>
      <c r="K1220" t="str">
        <f t="shared" si="77"/>
        <v>NO</v>
      </c>
      <c r="L1220">
        <f>(I1220-$V$16)/$V$17</f>
        <v>-1.5460474449117341</v>
      </c>
      <c r="M1220" t="str">
        <f t="shared" si="78"/>
        <v>NO</v>
      </c>
      <c r="N1220">
        <f>IF(ISBLANK(C1220),$V$7,C1220)</f>
        <v>286990.48</v>
      </c>
      <c r="O1220">
        <f>IF(ISBLANK(I1220),$V$16,I1220)</f>
        <v>20</v>
      </c>
      <c r="P1220" t="str">
        <f>IF(ISBLANK(D1220),$U$42,D1220)</f>
        <v>ASALARIADO</v>
      </c>
      <c r="Q1220" s="7" t="str">
        <f t="shared" si="79"/>
        <v>18-25</v>
      </c>
      <c r="R1220" s="7" t="str">
        <f t="shared" si="80"/>
        <v>1</v>
      </c>
    </row>
    <row r="1221" spans="1:18" x14ac:dyDescent="0.3">
      <c r="A1221">
        <v>1220</v>
      </c>
      <c r="B1221" t="s">
        <v>14</v>
      </c>
      <c r="C1221">
        <v>297046</v>
      </c>
      <c r="D1221" t="s">
        <v>16</v>
      </c>
      <c r="E1221" t="s">
        <v>15</v>
      </c>
      <c r="F1221" t="s">
        <v>11</v>
      </c>
      <c r="G1221" t="s">
        <v>11</v>
      </c>
      <c r="H1221" t="s">
        <v>12</v>
      </c>
      <c r="I1221">
        <v>19</v>
      </c>
      <c r="J1221">
        <f>(C1221-$V$7)/$V$8</f>
        <v>-0.44454166866740574</v>
      </c>
      <c r="K1221" t="str">
        <f t="shared" si="77"/>
        <v>NO</v>
      </c>
      <c r="L1221">
        <f>(I1221-$V$16)/$V$17</f>
        <v>-1.6166227749888715</v>
      </c>
      <c r="M1221" t="str">
        <f t="shared" si="78"/>
        <v>NO</v>
      </c>
      <c r="N1221">
        <f>IF(ISBLANK(C1221),$V$7,C1221)</f>
        <v>297046</v>
      </c>
      <c r="O1221">
        <f>IF(ISBLANK(I1221),$V$16,I1221)</f>
        <v>19</v>
      </c>
      <c r="P1221" t="str">
        <f>IF(ISBLANK(D1221),$U$42,D1221)</f>
        <v>ASEGURADO VOLUNTARIO</v>
      </c>
      <c r="Q1221" s="7" t="str">
        <f t="shared" si="79"/>
        <v>18-25</v>
      </c>
      <c r="R1221" s="7" t="str">
        <f t="shared" si="80"/>
        <v>1</v>
      </c>
    </row>
    <row r="1222" spans="1:18" x14ac:dyDescent="0.3">
      <c r="A1222">
        <v>1221</v>
      </c>
      <c r="B1222" t="s">
        <v>14</v>
      </c>
      <c r="C1222">
        <v>486139.05</v>
      </c>
      <c r="D1222" t="s">
        <v>9</v>
      </c>
      <c r="E1222" t="s">
        <v>15</v>
      </c>
      <c r="F1222" t="s">
        <v>11</v>
      </c>
      <c r="G1222" t="s">
        <v>12</v>
      </c>
      <c r="H1222" t="s">
        <v>12</v>
      </c>
      <c r="I1222">
        <v>48</v>
      </c>
      <c r="J1222">
        <f>(C1222-$V$7)/$V$8</f>
        <v>-0.21135867282741916</v>
      </c>
      <c r="K1222" t="str">
        <f t="shared" si="77"/>
        <v>NO</v>
      </c>
      <c r="L1222">
        <f>(I1222-$V$16)/$V$17</f>
        <v>0.43006179724811616</v>
      </c>
      <c r="M1222" t="str">
        <f t="shared" si="78"/>
        <v>NO</v>
      </c>
      <c r="N1222">
        <f>IF(ISBLANK(C1222),$V$7,C1222)</f>
        <v>486139.05</v>
      </c>
      <c r="O1222">
        <f>IF(ISBLANK(I1222),$V$16,I1222)</f>
        <v>48</v>
      </c>
      <c r="P1222" t="str">
        <f>IF(ISBLANK(D1222),$U$42,D1222)</f>
        <v>ASALARIADO</v>
      </c>
      <c r="Q1222" s="7" t="str">
        <f t="shared" si="79"/>
        <v>46-55</v>
      </c>
      <c r="R1222" s="7" t="str">
        <f t="shared" si="80"/>
        <v>3</v>
      </c>
    </row>
    <row r="1223" spans="1:18" x14ac:dyDescent="0.3">
      <c r="A1223">
        <v>1222</v>
      </c>
      <c r="B1223" t="s">
        <v>8</v>
      </c>
      <c r="C1223">
        <v>404181.98</v>
      </c>
      <c r="D1223" t="s">
        <v>9</v>
      </c>
      <c r="E1223" t="s">
        <v>15</v>
      </c>
      <c r="F1223" t="s">
        <v>11</v>
      </c>
      <c r="G1223" t="s">
        <v>11</v>
      </c>
      <c r="H1223" t="s">
        <v>12</v>
      </c>
      <c r="I1223">
        <v>57</v>
      </c>
      <c r="J1223">
        <f>(C1223-$V$7)/$V$8</f>
        <v>-0.31242529115563106</v>
      </c>
      <c r="K1223" t="str">
        <f t="shared" si="77"/>
        <v>NO</v>
      </c>
      <c r="L1223">
        <f>(I1223-$V$16)/$V$17</f>
        <v>1.0652397679423538</v>
      </c>
      <c r="M1223" t="str">
        <f t="shared" si="78"/>
        <v>NO</v>
      </c>
      <c r="N1223">
        <f>IF(ISBLANK(C1223),$V$7,C1223)</f>
        <v>404181.98</v>
      </c>
      <c r="O1223">
        <f>IF(ISBLANK(I1223),$V$16,I1223)</f>
        <v>57</v>
      </c>
      <c r="P1223" t="str">
        <f>IF(ISBLANK(D1223),$U$42,D1223)</f>
        <v>ASALARIADO</v>
      </c>
      <c r="Q1223" s="7" t="str">
        <f t="shared" si="79"/>
        <v>56+</v>
      </c>
      <c r="R1223" s="7" t="str">
        <f t="shared" si="80"/>
        <v>2</v>
      </c>
    </row>
    <row r="1224" spans="1:18" x14ac:dyDescent="0.3">
      <c r="A1224">
        <v>1223</v>
      </c>
      <c r="B1224" t="s">
        <v>8</v>
      </c>
      <c r="C1224">
        <v>297046</v>
      </c>
      <c r="D1224" t="s">
        <v>16</v>
      </c>
      <c r="E1224" t="s">
        <v>15</v>
      </c>
      <c r="F1224" t="s">
        <v>11</v>
      </c>
      <c r="G1224" t="s">
        <v>12</v>
      </c>
      <c r="H1224" t="s">
        <v>12</v>
      </c>
      <c r="I1224">
        <v>31</v>
      </c>
      <c r="J1224">
        <f>(C1224-$V$7)/$V$8</f>
        <v>-0.44454166866740574</v>
      </c>
      <c r="K1224" t="str">
        <f t="shared" si="77"/>
        <v>NO</v>
      </c>
      <c r="L1224">
        <f>(I1224-$V$16)/$V$17</f>
        <v>-0.7697188140632214</v>
      </c>
      <c r="M1224" t="str">
        <f t="shared" si="78"/>
        <v>NO</v>
      </c>
      <c r="N1224">
        <f>IF(ISBLANK(C1224),$V$7,C1224)</f>
        <v>297046</v>
      </c>
      <c r="O1224">
        <f>IF(ISBLANK(I1224),$V$16,I1224)</f>
        <v>31</v>
      </c>
      <c r="P1224" t="str">
        <f>IF(ISBLANK(D1224),$U$42,D1224)</f>
        <v>ASEGURADO VOLUNTARIO</v>
      </c>
      <c r="Q1224" s="7" t="str">
        <f t="shared" si="79"/>
        <v>26-35</v>
      </c>
      <c r="R1224" s="7" t="str">
        <f t="shared" si="80"/>
        <v>1</v>
      </c>
    </row>
    <row r="1225" spans="1:18" x14ac:dyDescent="0.3">
      <c r="A1225">
        <v>1224</v>
      </c>
      <c r="B1225" t="s">
        <v>14</v>
      </c>
      <c r="C1225">
        <v>227097.48</v>
      </c>
      <c r="D1225" t="s">
        <v>9</v>
      </c>
      <c r="E1225" t="s">
        <v>15</v>
      </c>
      <c r="F1225" t="s">
        <v>11</v>
      </c>
      <c r="G1225" t="s">
        <v>12</v>
      </c>
      <c r="H1225" t="s">
        <v>12</v>
      </c>
      <c r="I1225">
        <v>36</v>
      </c>
      <c r="J1225">
        <f>(C1225-$V$7)/$V$8</f>
        <v>-0.53079975931734358</v>
      </c>
      <c r="K1225" t="str">
        <f t="shared" si="77"/>
        <v>NO</v>
      </c>
      <c r="L1225">
        <f>(I1225-$V$16)/$V$17</f>
        <v>-0.41684216367753391</v>
      </c>
      <c r="M1225" t="str">
        <f t="shared" si="78"/>
        <v>NO</v>
      </c>
      <c r="N1225">
        <f>IF(ISBLANK(C1225),$V$7,C1225)</f>
        <v>227097.48</v>
      </c>
      <c r="O1225">
        <f>IF(ISBLANK(I1225),$V$16,I1225)</f>
        <v>36</v>
      </c>
      <c r="P1225" t="str">
        <f>IF(ISBLANK(D1225),$U$42,D1225)</f>
        <v>ASALARIADO</v>
      </c>
      <c r="Q1225" s="7" t="str">
        <f t="shared" si="79"/>
        <v>36-45</v>
      </c>
      <c r="R1225" s="7" t="str">
        <f t="shared" si="80"/>
        <v>1</v>
      </c>
    </row>
    <row r="1226" spans="1:18" x14ac:dyDescent="0.3">
      <c r="A1226">
        <v>1225</v>
      </c>
      <c r="B1226" t="s">
        <v>8</v>
      </c>
      <c r="C1226">
        <v>415869</v>
      </c>
      <c r="D1226" t="s">
        <v>17</v>
      </c>
      <c r="E1226" t="s">
        <v>15</v>
      </c>
      <c r="F1226" t="s">
        <v>11</v>
      </c>
      <c r="G1226" t="s">
        <v>11</v>
      </c>
      <c r="H1226" t="s">
        <v>11</v>
      </c>
      <c r="I1226">
        <v>61</v>
      </c>
      <c r="J1226">
        <f>(C1226-$V$7)/$V$8</f>
        <v>-0.298013263130054</v>
      </c>
      <c r="K1226" t="str">
        <f t="shared" si="77"/>
        <v>NO</v>
      </c>
      <c r="L1226">
        <f>(I1226-$V$16)/$V$17</f>
        <v>1.3475410882509038</v>
      </c>
      <c r="M1226" t="str">
        <f t="shared" si="78"/>
        <v>NO</v>
      </c>
      <c r="N1226">
        <f>IF(ISBLANK(C1226),$V$7,C1226)</f>
        <v>415869</v>
      </c>
      <c r="O1226">
        <f>IF(ISBLANK(I1226),$V$16,I1226)</f>
        <v>61</v>
      </c>
      <c r="P1226" t="str">
        <f>IF(ISBLANK(D1226),$U$42,D1226)</f>
        <v>TRABAJADOR INDEPENDIENTE</v>
      </c>
      <c r="Q1226" s="7" t="str">
        <f t="shared" si="79"/>
        <v>56+</v>
      </c>
      <c r="R1226" s="7" t="str">
        <f t="shared" si="80"/>
        <v>3</v>
      </c>
    </row>
    <row r="1227" spans="1:18" x14ac:dyDescent="0.3">
      <c r="A1227">
        <v>1226</v>
      </c>
      <c r="B1227" t="s">
        <v>14</v>
      </c>
      <c r="C1227">
        <v>418017</v>
      </c>
      <c r="D1227" t="s">
        <v>9</v>
      </c>
      <c r="E1227" t="s">
        <v>15</v>
      </c>
      <c r="F1227" t="s">
        <v>11</v>
      </c>
      <c r="G1227" t="s">
        <v>12</v>
      </c>
      <c r="H1227" t="s">
        <v>12</v>
      </c>
      <c r="I1227">
        <v>33</v>
      </c>
      <c r="J1227">
        <f>(C1227-$V$7)/$V$8</f>
        <v>-0.29536442397354196</v>
      </c>
      <c r="K1227" t="str">
        <f t="shared" si="77"/>
        <v>NO</v>
      </c>
      <c r="L1227">
        <f>(I1227-$V$16)/$V$17</f>
        <v>-0.62856815390894638</v>
      </c>
      <c r="M1227" t="str">
        <f t="shared" si="78"/>
        <v>NO</v>
      </c>
      <c r="N1227">
        <f>IF(ISBLANK(C1227),$V$7,C1227)</f>
        <v>418017</v>
      </c>
      <c r="O1227">
        <f>IF(ISBLANK(I1227),$V$16,I1227)</f>
        <v>33</v>
      </c>
      <c r="P1227" t="str">
        <f>IF(ISBLANK(D1227),$U$42,D1227)</f>
        <v>ASALARIADO</v>
      </c>
      <c r="Q1227" s="7" t="str">
        <f t="shared" si="79"/>
        <v>26-35</v>
      </c>
      <c r="R1227" s="7" t="str">
        <f t="shared" si="80"/>
        <v>3</v>
      </c>
    </row>
    <row r="1228" spans="1:18" x14ac:dyDescent="0.3">
      <c r="A1228">
        <v>1227</v>
      </c>
      <c r="B1228" t="s">
        <v>8</v>
      </c>
      <c r="C1228">
        <v>403320.12</v>
      </c>
      <c r="D1228" t="s">
        <v>9</v>
      </c>
      <c r="E1228" t="s">
        <v>15</v>
      </c>
      <c r="F1228" t="s">
        <v>11</v>
      </c>
      <c r="G1228" t="s">
        <v>12</v>
      </c>
      <c r="H1228" t="s">
        <v>12</v>
      </c>
      <c r="I1228">
        <v>40</v>
      </c>
      <c r="J1228">
        <f>(C1228-$V$7)/$V$8</f>
        <v>-0.31348810703804797</v>
      </c>
      <c r="K1228" t="str">
        <f t="shared" si="77"/>
        <v>NO</v>
      </c>
      <c r="L1228">
        <f>(I1228-$V$16)/$V$17</f>
        <v>-0.13454084336898386</v>
      </c>
      <c r="M1228" t="str">
        <f t="shared" si="78"/>
        <v>NO</v>
      </c>
      <c r="N1228">
        <f>IF(ISBLANK(C1228),$V$7,C1228)</f>
        <v>403320.12</v>
      </c>
      <c r="O1228">
        <f>IF(ISBLANK(I1228),$V$16,I1228)</f>
        <v>40</v>
      </c>
      <c r="P1228" t="str">
        <f>IF(ISBLANK(D1228),$U$42,D1228)</f>
        <v>ASALARIADO</v>
      </c>
      <c r="Q1228" s="7" t="str">
        <f t="shared" si="79"/>
        <v>36-45</v>
      </c>
      <c r="R1228" s="7" t="str">
        <f t="shared" si="80"/>
        <v>2</v>
      </c>
    </row>
    <row r="1229" spans="1:18" x14ac:dyDescent="0.3">
      <c r="A1229">
        <v>1228</v>
      </c>
      <c r="B1229" t="s">
        <v>14</v>
      </c>
      <c r="C1229">
        <v>293611</v>
      </c>
      <c r="D1229" t="s">
        <v>17</v>
      </c>
      <c r="E1229" t="s">
        <v>15</v>
      </c>
      <c r="F1229" t="s">
        <v>11</v>
      </c>
      <c r="G1229" t="s">
        <v>12</v>
      </c>
      <c r="H1229" t="s">
        <v>12</v>
      </c>
      <c r="I1229">
        <v>29</v>
      </c>
      <c r="J1229">
        <f>(C1229-$V$7)/$V$8</f>
        <v>-0.44877759162020786</v>
      </c>
      <c r="K1229" t="str">
        <f t="shared" si="77"/>
        <v>NO</v>
      </c>
      <c r="L1229">
        <f>(I1229-$V$16)/$V$17</f>
        <v>-0.91086947421749642</v>
      </c>
      <c r="M1229" t="str">
        <f t="shared" si="78"/>
        <v>NO</v>
      </c>
      <c r="N1229">
        <f>IF(ISBLANK(C1229),$V$7,C1229)</f>
        <v>293611</v>
      </c>
      <c r="O1229">
        <f>IF(ISBLANK(I1229),$V$16,I1229)</f>
        <v>29</v>
      </c>
      <c r="P1229" t="str">
        <f>IF(ISBLANK(D1229),$U$42,D1229)</f>
        <v>TRABAJADOR INDEPENDIENTE</v>
      </c>
      <c r="Q1229" s="7" t="str">
        <f t="shared" si="79"/>
        <v>26-35</v>
      </c>
      <c r="R1229" s="7" t="str">
        <f t="shared" si="80"/>
        <v>1</v>
      </c>
    </row>
    <row r="1230" spans="1:18" x14ac:dyDescent="0.3">
      <c r="A1230">
        <v>1229</v>
      </c>
      <c r="B1230" t="s">
        <v>8</v>
      </c>
      <c r="C1230">
        <v>404463</v>
      </c>
      <c r="D1230" t="s">
        <v>17</v>
      </c>
      <c r="E1230" t="s">
        <v>15</v>
      </c>
      <c r="F1230" t="s">
        <v>11</v>
      </c>
      <c r="G1230" t="s">
        <v>12</v>
      </c>
      <c r="H1230" t="s">
        <v>11</v>
      </c>
      <c r="I1230">
        <v>57</v>
      </c>
      <c r="J1230">
        <f>(C1230-$V$7)/$V$8</f>
        <v>-0.31207874703097416</v>
      </c>
      <c r="K1230" t="str">
        <f t="shared" si="77"/>
        <v>NO</v>
      </c>
      <c r="L1230">
        <f>(I1230-$V$16)/$V$17</f>
        <v>1.0652397679423538</v>
      </c>
      <c r="M1230" t="str">
        <f t="shared" si="78"/>
        <v>NO</v>
      </c>
      <c r="N1230">
        <f>IF(ISBLANK(C1230),$V$7,C1230)</f>
        <v>404463</v>
      </c>
      <c r="O1230">
        <f>IF(ISBLANK(I1230),$V$16,I1230)</f>
        <v>57</v>
      </c>
      <c r="P1230" t="str">
        <f>IF(ISBLANK(D1230),$U$42,D1230)</f>
        <v>TRABAJADOR INDEPENDIENTE</v>
      </c>
      <c r="Q1230" s="7" t="str">
        <f t="shared" si="79"/>
        <v>56+</v>
      </c>
      <c r="R1230" s="7" t="str">
        <f t="shared" si="80"/>
        <v>2</v>
      </c>
    </row>
    <row r="1231" spans="1:18" x14ac:dyDescent="0.3">
      <c r="A1231">
        <v>1230</v>
      </c>
      <c r="B1231" t="s">
        <v>8</v>
      </c>
      <c r="C1231">
        <v>790612.8</v>
      </c>
      <c r="D1231" t="s">
        <v>9</v>
      </c>
      <c r="E1231" t="s">
        <v>15</v>
      </c>
      <c r="F1231" t="s">
        <v>11</v>
      </c>
      <c r="G1231" t="s">
        <v>12</v>
      </c>
      <c r="H1231" t="s">
        <v>12</v>
      </c>
      <c r="I1231">
        <v>45</v>
      </c>
      <c r="J1231">
        <f>(C1231-$V$7)/$V$8</f>
        <v>0.16410780349011417</v>
      </c>
      <c r="K1231" t="str">
        <f t="shared" si="77"/>
        <v>NO</v>
      </c>
      <c r="L1231">
        <f>(I1231-$V$16)/$V$17</f>
        <v>0.21833580701670366</v>
      </c>
      <c r="M1231" t="str">
        <f t="shared" si="78"/>
        <v>NO</v>
      </c>
      <c r="N1231">
        <f>IF(ISBLANK(C1231),$V$7,C1231)</f>
        <v>790612.8</v>
      </c>
      <c r="O1231">
        <f>IF(ISBLANK(I1231),$V$16,I1231)</f>
        <v>45</v>
      </c>
      <c r="P1231" t="str">
        <f>IF(ISBLANK(D1231),$U$42,D1231)</f>
        <v>ASALARIADO</v>
      </c>
      <c r="Q1231" s="7" t="str">
        <f t="shared" si="79"/>
        <v>36-45</v>
      </c>
      <c r="R1231" s="7" t="str">
        <f t="shared" si="80"/>
        <v>4</v>
      </c>
    </row>
    <row r="1232" spans="1:18" x14ac:dyDescent="0.3">
      <c r="A1232">
        <v>1231</v>
      </c>
      <c r="B1232" t="s">
        <v>14</v>
      </c>
      <c r="C1232">
        <v>351475.79</v>
      </c>
      <c r="D1232" t="s">
        <v>9</v>
      </c>
      <c r="E1232" t="s">
        <v>15</v>
      </c>
      <c r="F1232" t="s">
        <v>11</v>
      </c>
      <c r="G1232" t="s">
        <v>12</v>
      </c>
      <c r="H1232" t="s">
        <v>12</v>
      </c>
      <c r="I1232">
        <v>33</v>
      </c>
      <c r="J1232">
        <f>(C1232-$V$7)/$V$8</f>
        <v>-0.3774207380190221</v>
      </c>
      <c r="K1232" t="str">
        <f t="shared" si="77"/>
        <v>NO</v>
      </c>
      <c r="L1232">
        <f>(I1232-$V$16)/$V$17</f>
        <v>-0.62856815390894638</v>
      </c>
      <c r="M1232" t="str">
        <f t="shared" si="78"/>
        <v>NO</v>
      </c>
      <c r="N1232">
        <f>IF(ISBLANK(C1232),$V$7,C1232)</f>
        <v>351475.79</v>
      </c>
      <c r="O1232">
        <f>IF(ISBLANK(I1232),$V$16,I1232)</f>
        <v>33</v>
      </c>
      <c r="P1232" t="str">
        <f>IF(ISBLANK(D1232),$U$42,D1232)</f>
        <v>ASALARIADO</v>
      </c>
      <c r="Q1232" s="7" t="str">
        <f t="shared" si="79"/>
        <v>26-35</v>
      </c>
      <c r="R1232" s="7" t="str">
        <f t="shared" si="80"/>
        <v>2</v>
      </c>
    </row>
    <row r="1233" spans="1:18" x14ac:dyDescent="0.3">
      <c r="A1233">
        <v>1232</v>
      </c>
      <c r="B1233" t="s">
        <v>8</v>
      </c>
      <c r="C1233">
        <v>140000</v>
      </c>
      <c r="D1233" t="s">
        <v>9</v>
      </c>
      <c r="E1233" t="s">
        <v>15</v>
      </c>
      <c r="F1233" t="s">
        <v>11</v>
      </c>
      <c r="G1233" t="s">
        <v>12</v>
      </c>
      <c r="H1233" t="s">
        <v>12</v>
      </c>
      <c r="I1233">
        <v>24</v>
      </c>
      <c r="J1233">
        <f>(C1233-$V$7)/$V$8</f>
        <v>-0.63820535310576321</v>
      </c>
      <c r="K1233" t="str">
        <f t="shared" si="77"/>
        <v>NO</v>
      </c>
      <c r="L1233">
        <f>(I1233-$V$16)/$V$17</f>
        <v>-1.263746124603184</v>
      </c>
      <c r="M1233" t="str">
        <f t="shared" si="78"/>
        <v>NO</v>
      </c>
      <c r="N1233">
        <f>IF(ISBLANK(C1233),$V$7,C1233)</f>
        <v>140000</v>
      </c>
      <c r="O1233">
        <f>IF(ISBLANK(I1233),$V$16,I1233)</f>
        <v>24</v>
      </c>
      <c r="P1233" t="str">
        <f>IF(ISBLANK(D1233),$U$42,D1233)</f>
        <v>ASALARIADO</v>
      </c>
      <c r="Q1233" s="7" t="str">
        <f t="shared" si="79"/>
        <v>18-25</v>
      </c>
      <c r="R1233" s="7" t="str">
        <f t="shared" si="80"/>
        <v>1</v>
      </c>
    </row>
    <row r="1234" spans="1:18" x14ac:dyDescent="0.3">
      <c r="A1234">
        <v>1233</v>
      </c>
      <c r="B1234" t="s">
        <v>8</v>
      </c>
      <c r="C1234">
        <v>367656</v>
      </c>
      <c r="D1234" t="s">
        <v>9</v>
      </c>
      <c r="E1234" t="s">
        <v>15</v>
      </c>
      <c r="F1234" t="s">
        <v>11</v>
      </c>
      <c r="G1234" t="s">
        <v>12</v>
      </c>
      <c r="H1234" t="s">
        <v>12</v>
      </c>
      <c r="I1234">
        <v>46</v>
      </c>
      <c r="J1234">
        <f>(C1234-$V$7)/$V$8</f>
        <v>-0.3574678638064579</v>
      </c>
      <c r="K1234" t="str">
        <f t="shared" si="77"/>
        <v>NO</v>
      </c>
      <c r="L1234">
        <f>(I1234-$V$16)/$V$17</f>
        <v>0.28891113709384114</v>
      </c>
      <c r="M1234" t="str">
        <f t="shared" si="78"/>
        <v>NO</v>
      </c>
      <c r="N1234">
        <f>IF(ISBLANK(C1234),$V$7,C1234)</f>
        <v>367656</v>
      </c>
      <c r="O1234">
        <f>IF(ISBLANK(I1234),$V$16,I1234)</f>
        <v>46</v>
      </c>
      <c r="P1234" t="str">
        <f>IF(ISBLANK(D1234),$U$42,D1234)</f>
        <v>ASALARIADO</v>
      </c>
      <c r="Q1234" s="7" t="str">
        <f t="shared" si="79"/>
        <v>46-55</v>
      </c>
      <c r="R1234" s="7" t="str">
        <f t="shared" si="80"/>
        <v>2</v>
      </c>
    </row>
    <row r="1235" spans="1:18" x14ac:dyDescent="0.3">
      <c r="A1235">
        <v>1234</v>
      </c>
      <c r="B1235" t="s">
        <v>8</v>
      </c>
      <c r="C1235">
        <v>437356.05</v>
      </c>
      <c r="D1235" t="s">
        <v>9</v>
      </c>
      <c r="E1235" t="s">
        <v>15</v>
      </c>
      <c r="F1235" t="s">
        <v>11</v>
      </c>
      <c r="G1235" t="s">
        <v>11</v>
      </c>
      <c r="H1235" t="s">
        <v>12</v>
      </c>
      <c r="I1235">
        <v>29</v>
      </c>
      <c r="J1235">
        <f>(C1235-$V$7)/$V$8</f>
        <v>-0.27151617774926617</v>
      </c>
      <c r="K1235" t="str">
        <f t="shared" si="77"/>
        <v>NO</v>
      </c>
      <c r="L1235">
        <f>(I1235-$V$16)/$V$17</f>
        <v>-0.91086947421749642</v>
      </c>
      <c r="M1235" t="str">
        <f t="shared" si="78"/>
        <v>NO</v>
      </c>
      <c r="N1235">
        <f>IF(ISBLANK(C1235),$V$7,C1235)</f>
        <v>437356.05</v>
      </c>
      <c r="O1235">
        <f>IF(ISBLANK(I1235),$V$16,I1235)</f>
        <v>29</v>
      </c>
      <c r="P1235" t="str">
        <f>IF(ISBLANK(D1235),$U$42,D1235)</f>
        <v>ASALARIADO</v>
      </c>
      <c r="Q1235" s="7" t="str">
        <f t="shared" si="79"/>
        <v>26-35</v>
      </c>
      <c r="R1235" s="7" t="str">
        <f t="shared" si="80"/>
        <v>3</v>
      </c>
    </row>
    <row r="1236" spans="1:18" x14ac:dyDescent="0.3">
      <c r="A1236">
        <v>1235</v>
      </c>
      <c r="B1236" t="s">
        <v>14</v>
      </c>
      <c r="C1236">
        <v>650000</v>
      </c>
      <c r="D1236" t="s">
        <v>9</v>
      </c>
      <c r="E1236" t="s">
        <v>15</v>
      </c>
      <c r="F1236" t="s">
        <v>11</v>
      </c>
      <c r="G1236" t="s">
        <v>12</v>
      </c>
      <c r="H1236" t="s">
        <v>12</v>
      </c>
      <c r="I1236">
        <v>39</v>
      </c>
      <c r="J1236">
        <f>(C1236-$V$7)/$V$8</f>
        <v>-9.2910282355832298E-3</v>
      </c>
      <c r="K1236" t="str">
        <f t="shared" si="77"/>
        <v>NO</v>
      </c>
      <c r="L1236">
        <f>(I1236-$V$16)/$V$17</f>
        <v>-0.20511617344612137</v>
      </c>
      <c r="M1236" t="str">
        <f t="shared" si="78"/>
        <v>NO</v>
      </c>
      <c r="N1236">
        <f>IF(ISBLANK(C1236),$V$7,C1236)</f>
        <v>650000</v>
      </c>
      <c r="O1236">
        <f>IF(ISBLANK(I1236),$V$16,I1236)</f>
        <v>39</v>
      </c>
      <c r="P1236" t="str">
        <f>IF(ISBLANK(D1236),$U$42,D1236)</f>
        <v>ASALARIADO</v>
      </c>
      <c r="Q1236" s="7" t="str">
        <f t="shared" si="79"/>
        <v>36-45</v>
      </c>
      <c r="R1236" s="7" t="str">
        <f t="shared" si="80"/>
        <v>3</v>
      </c>
    </row>
    <row r="1237" spans="1:18" x14ac:dyDescent="0.3">
      <c r="A1237">
        <v>1236</v>
      </c>
      <c r="B1237" t="s">
        <v>8</v>
      </c>
      <c r="C1237">
        <v>297046</v>
      </c>
      <c r="D1237" t="s">
        <v>17</v>
      </c>
      <c r="E1237" t="s">
        <v>15</v>
      </c>
      <c r="F1237" t="s">
        <v>11</v>
      </c>
      <c r="G1237" t="s">
        <v>12</v>
      </c>
      <c r="H1237" t="s">
        <v>11</v>
      </c>
      <c r="I1237">
        <v>30</v>
      </c>
      <c r="J1237">
        <f>(C1237-$V$7)/$V$8</f>
        <v>-0.44454166866740574</v>
      </c>
      <c r="K1237" t="str">
        <f t="shared" si="77"/>
        <v>NO</v>
      </c>
      <c r="L1237">
        <f>(I1237-$V$16)/$V$17</f>
        <v>-0.84029414414035897</v>
      </c>
      <c r="M1237" t="str">
        <f t="shared" si="78"/>
        <v>NO</v>
      </c>
      <c r="N1237">
        <f>IF(ISBLANK(C1237),$V$7,C1237)</f>
        <v>297046</v>
      </c>
      <c r="O1237">
        <f>IF(ISBLANK(I1237),$V$16,I1237)</f>
        <v>30</v>
      </c>
      <c r="P1237" t="str">
        <f>IF(ISBLANK(D1237),$U$42,D1237)</f>
        <v>TRABAJADOR INDEPENDIENTE</v>
      </c>
      <c r="Q1237" s="7" t="str">
        <f t="shared" si="79"/>
        <v>26-35</v>
      </c>
      <c r="R1237" s="7" t="str">
        <f t="shared" si="80"/>
        <v>1</v>
      </c>
    </row>
    <row r="1238" spans="1:18" x14ac:dyDescent="0.3">
      <c r="A1238">
        <v>1237</v>
      </c>
      <c r="B1238" t="s">
        <v>14</v>
      </c>
      <c r="C1238">
        <v>694194</v>
      </c>
      <c r="D1238" t="s">
        <v>9</v>
      </c>
      <c r="E1238" t="s">
        <v>10</v>
      </c>
      <c r="F1238" t="s">
        <v>11</v>
      </c>
      <c r="G1238" t="s">
        <v>12</v>
      </c>
      <c r="H1238" t="s">
        <v>12</v>
      </c>
      <c r="I1238">
        <v>33</v>
      </c>
      <c r="J1238">
        <f>(C1238-$V$7)/$V$8</f>
        <v>4.5207480927775066E-2</v>
      </c>
      <c r="K1238" t="str">
        <f t="shared" si="77"/>
        <v>NO</v>
      </c>
      <c r="L1238">
        <f>(I1238-$V$16)/$V$17</f>
        <v>-0.62856815390894638</v>
      </c>
      <c r="M1238" t="str">
        <f t="shared" si="78"/>
        <v>NO</v>
      </c>
      <c r="N1238">
        <f>IF(ISBLANK(C1238),$V$7,C1238)</f>
        <v>694194</v>
      </c>
      <c r="O1238">
        <f>IF(ISBLANK(I1238),$V$16,I1238)</f>
        <v>33</v>
      </c>
      <c r="P1238" t="str">
        <f>IF(ISBLANK(D1238),$U$42,D1238)</f>
        <v>ASALARIADO</v>
      </c>
      <c r="Q1238" s="7" t="str">
        <f t="shared" si="79"/>
        <v>26-35</v>
      </c>
      <c r="R1238" s="7" t="str">
        <f t="shared" si="80"/>
        <v>3</v>
      </c>
    </row>
    <row r="1239" spans="1:18" x14ac:dyDescent="0.3">
      <c r="A1239">
        <v>1238</v>
      </c>
      <c r="B1239" t="s">
        <v>8</v>
      </c>
      <c r="C1239">
        <v>297046</v>
      </c>
      <c r="D1239" t="s">
        <v>16</v>
      </c>
      <c r="E1239" t="s">
        <v>15</v>
      </c>
      <c r="F1239" t="s">
        <v>11</v>
      </c>
      <c r="G1239" t="s">
        <v>11</v>
      </c>
      <c r="H1239" t="s">
        <v>12</v>
      </c>
      <c r="I1239">
        <v>26</v>
      </c>
      <c r="J1239">
        <f>(C1239-$V$7)/$V$8</f>
        <v>-0.44454166866740574</v>
      </c>
      <c r="K1239" t="str">
        <f t="shared" si="77"/>
        <v>NO</v>
      </c>
      <c r="L1239">
        <f>(I1239-$V$16)/$V$17</f>
        <v>-1.1225954644489089</v>
      </c>
      <c r="M1239" t="str">
        <f t="shared" si="78"/>
        <v>NO</v>
      </c>
      <c r="N1239">
        <f>IF(ISBLANK(C1239),$V$7,C1239)</f>
        <v>297046</v>
      </c>
      <c r="O1239">
        <f>IF(ISBLANK(I1239),$V$16,I1239)</f>
        <v>26</v>
      </c>
      <c r="P1239" t="str">
        <f>IF(ISBLANK(D1239),$U$42,D1239)</f>
        <v>ASEGURADO VOLUNTARIO</v>
      </c>
      <c r="Q1239" s="7" t="str">
        <f t="shared" si="79"/>
        <v>26-35</v>
      </c>
      <c r="R1239" s="7" t="str">
        <f t="shared" si="80"/>
        <v>1</v>
      </c>
    </row>
    <row r="1240" spans="1:18" x14ac:dyDescent="0.3">
      <c r="A1240">
        <v>1239</v>
      </c>
      <c r="B1240" t="s">
        <v>14</v>
      </c>
      <c r="C1240">
        <v>1990669.08</v>
      </c>
      <c r="D1240" t="s">
        <v>9</v>
      </c>
      <c r="E1240" t="s">
        <v>10</v>
      </c>
      <c r="F1240" t="s">
        <v>11</v>
      </c>
      <c r="G1240" t="s">
        <v>12</v>
      </c>
      <c r="H1240" t="s">
        <v>12</v>
      </c>
      <c r="I1240">
        <v>38</v>
      </c>
      <c r="J1240">
        <f>(C1240-$V$7)/$V$8</f>
        <v>1.6439756174948585</v>
      </c>
      <c r="K1240" t="str">
        <f t="shared" si="77"/>
        <v>NO</v>
      </c>
      <c r="L1240">
        <f>(I1240-$V$16)/$V$17</f>
        <v>-0.27569150352325889</v>
      </c>
      <c r="M1240" t="str">
        <f t="shared" si="78"/>
        <v>NO</v>
      </c>
      <c r="N1240">
        <f>IF(ISBLANK(C1240),$V$7,C1240)</f>
        <v>1990669.08</v>
      </c>
      <c r="O1240">
        <f>IF(ISBLANK(I1240),$V$16,I1240)</f>
        <v>38</v>
      </c>
      <c r="P1240" t="str">
        <f>IF(ISBLANK(D1240),$U$42,D1240)</f>
        <v>ASALARIADO</v>
      </c>
      <c r="Q1240" s="7" t="str">
        <f t="shared" si="79"/>
        <v>36-45</v>
      </c>
      <c r="R1240" s="7" t="str">
        <f t="shared" si="80"/>
        <v>4</v>
      </c>
    </row>
    <row r="1241" spans="1:18" x14ac:dyDescent="0.3">
      <c r="A1241">
        <v>1240</v>
      </c>
      <c r="B1241" t="s">
        <v>8</v>
      </c>
      <c r="C1241">
        <v>716480.5</v>
      </c>
      <c r="D1241" t="s">
        <v>9</v>
      </c>
      <c r="E1241" t="s">
        <v>10</v>
      </c>
      <c r="F1241" t="s">
        <v>11</v>
      </c>
      <c r="G1241" t="s">
        <v>12</v>
      </c>
      <c r="H1241" t="s">
        <v>12</v>
      </c>
      <c r="I1241">
        <v>59</v>
      </c>
      <c r="J1241">
        <f>(C1241-$V$7)/$V$8</f>
        <v>7.269042034193049E-2</v>
      </c>
      <c r="K1241" t="str">
        <f t="shared" si="77"/>
        <v>NO</v>
      </c>
      <c r="L1241">
        <f>(I1241-$V$16)/$V$17</f>
        <v>1.2063904280966287</v>
      </c>
      <c r="M1241" t="str">
        <f t="shared" si="78"/>
        <v>NO</v>
      </c>
      <c r="N1241">
        <f>IF(ISBLANK(C1241),$V$7,C1241)</f>
        <v>716480.5</v>
      </c>
      <c r="O1241">
        <f>IF(ISBLANK(I1241),$V$16,I1241)</f>
        <v>59</v>
      </c>
      <c r="P1241" t="str">
        <f>IF(ISBLANK(D1241),$U$42,D1241)</f>
        <v>ASALARIADO</v>
      </c>
      <c r="Q1241" s="7" t="str">
        <f t="shared" si="79"/>
        <v>56+</v>
      </c>
      <c r="R1241" s="7" t="str">
        <f t="shared" si="80"/>
        <v>4</v>
      </c>
    </row>
    <row r="1242" spans="1:18" x14ac:dyDescent="0.3">
      <c r="A1242">
        <v>1241</v>
      </c>
      <c r="B1242" t="s">
        <v>8</v>
      </c>
      <c r="C1242">
        <v>629602.69999999995</v>
      </c>
      <c r="D1242" t="s">
        <v>9</v>
      </c>
      <c r="E1242" t="s">
        <v>15</v>
      </c>
      <c r="F1242" t="s">
        <v>11</v>
      </c>
      <c r="G1242" t="s">
        <v>12</v>
      </c>
      <c r="H1242" t="s">
        <v>12</v>
      </c>
      <c r="I1242">
        <v>36</v>
      </c>
      <c r="J1242">
        <f>(C1242-$V$7)/$V$8</f>
        <v>-3.4444271683964703E-2</v>
      </c>
      <c r="K1242" t="str">
        <f t="shared" si="77"/>
        <v>NO</v>
      </c>
      <c r="L1242">
        <f>(I1242-$V$16)/$V$17</f>
        <v>-0.41684216367753391</v>
      </c>
      <c r="M1242" t="str">
        <f t="shared" si="78"/>
        <v>NO</v>
      </c>
      <c r="N1242">
        <f>IF(ISBLANK(C1242),$V$7,C1242)</f>
        <v>629602.69999999995</v>
      </c>
      <c r="O1242">
        <f>IF(ISBLANK(I1242),$V$16,I1242)</f>
        <v>36</v>
      </c>
      <c r="P1242" t="str">
        <f>IF(ISBLANK(D1242),$U$42,D1242)</f>
        <v>ASALARIADO</v>
      </c>
      <c r="Q1242" s="7" t="str">
        <f t="shared" si="79"/>
        <v>36-45</v>
      </c>
      <c r="R1242" s="7" t="str">
        <f t="shared" si="80"/>
        <v>3</v>
      </c>
    </row>
    <row r="1243" spans="1:18" x14ac:dyDescent="0.3">
      <c r="A1243">
        <v>1242</v>
      </c>
      <c r="B1243" t="s">
        <v>14</v>
      </c>
      <c r="C1243">
        <v>139857.5</v>
      </c>
      <c r="D1243" t="s">
        <v>9</v>
      </c>
      <c r="E1243" t="s">
        <v>15</v>
      </c>
      <c r="F1243" t="s">
        <v>11</v>
      </c>
      <c r="G1243" t="s">
        <v>12</v>
      </c>
      <c r="H1243" t="s">
        <v>12</v>
      </c>
      <c r="I1243">
        <v>33</v>
      </c>
      <c r="J1243">
        <f>(C1243-$V$7)/$V$8</f>
        <v>-0.63838107916712394</v>
      </c>
      <c r="K1243" t="str">
        <f t="shared" si="77"/>
        <v>NO</v>
      </c>
      <c r="L1243">
        <f>(I1243-$V$16)/$V$17</f>
        <v>-0.62856815390894638</v>
      </c>
      <c r="M1243" t="str">
        <f t="shared" si="78"/>
        <v>NO</v>
      </c>
      <c r="N1243">
        <f>IF(ISBLANK(C1243),$V$7,C1243)</f>
        <v>139857.5</v>
      </c>
      <c r="O1243">
        <f>IF(ISBLANK(I1243),$V$16,I1243)</f>
        <v>33</v>
      </c>
      <c r="P1243" t="str">
        <f>IF(ISBLANK(D1243),$U$42,D1243)</f>
        <v>ASALARIADO</v>
      </c>
      <c r="Q1243" s="7" t="str">
        <f t="shared" si="79"/>
        <v>26-35</v>
      </c>
      <c r="R1243" s="7" t="str">
        <f t="shared" si="80"/>
        <v>1</v>
      </c>
    </row>
    <row r="1244" spans="1:18" x14ac:dyDescent="0.3">
      <c r="A1244">
        <v>1243</v>
      </c>
      <c r="B1244" t="s">
        <v>14</v>
      </c>
      <c r="C1244">
        <v>627456</v>
      </c>
      <c r="D1244" t="s">
        <v>9</v>
      </c>
      <c r="E1244" t="s">
        <v>15</v>
      </c>
      <c r="F1244" t="s">
        <v>11</v>
      </c>
      <c r="G1244" t="s">
        <v>12</v>
      </c>
      <c r="H1244" t="s">
        <v>12</v>
      </c>
      <c r="I1244">
        <v>50</v>
      </c>
      <c r="J1244">
        <f>(C1244-$V$7)/$V$8</f>
        <v>-3.7091507725530951E-2</v>
      </c>
      <c r="K1244" t="str">
        <f t="shared" si="77"/>
        <v>NO</v>
      </c>
      <c r="L1244">
        <f>(I1244-$V$16)/$V$17</f>
        <v>0.57121245740239113</v>
      </c>
      <c r="M1244" t="str">
        <f t="shared" si="78"/>
        <v>NO</v>
      </c>
      <c r="N1244">
        <f>IF(ISBLANK(C1244),$V$7,C1244)</f>
        <v>627456</v>
      </c>
      <c r="O1244">
        <f>IF(ISBLANK(I1244),$V$16,I1244)</f>
        <v>50</v>
      </c>
      <c r="P1244" t="str">
        <f>IF(ISBLANK(D1244),$U$42,D1244)</f>
        <v>ASALARIADO</v>
      </c>
      <c r="Q1244" s="7" t="str">
        <f t="shared" si="79"/>
        <v>46-55</v>
      </c>
      <c r="R1244" s="7" t="str">
        <f t="shared" si="80"/>
        <v>3</v>
      </c>
    </row>
    <row r="1245" spans="1:18" x14ac:dyDescent="0.3">
      <c r="A1245">
        <v>1244</v>
      </c>
      <c r="B1245" t="s">
        <v>8</v>
      </c>
      <c r="C1245">
        <v>387148.05</v>
      </c>
      <c r="D1245" t="s">
        <v>9</v>
      </c>
      <c r="E1245" t="s">
        <v>15</v>
      </c>
      <c r="F1245" t="s">
        <v>11</v>
      </c>
      <c r="G1245" t="s">
        <v>12</v>
      </c>
      <c r="H1245" t="s">
        <v>12</v>
      </c>
      <c r="I1245">
        <v>61</v>
      </c>
      <c r="J1245">
        <f>(C1245-$V$7)/$V$8</f>
        <v>-0.33343094328472106</v>
      </c>
      <c r="K1245" t="str">
        <f t="shared" si="77"/>
        <v>NO</v>
      </c>
      <c r="L1245">
        <f>(I1245-$V$16)/$V$17</f>
        <v>1.3475410882509038</v>
      </c>
      <c r="M1245" t="str">
        <f t="shared" si="78"/>
        <v>NO</v>
      </c>
      <c r="N1245">
        <f>IF(ISBLANK(C1245),$V$7,C1245)</f>
        <v>387148.05</v>
      </c>
      <c r="O1245">
        <f>IF(ISBLANK(I1245),$V$16,I1245)</f>
        <v>61</v>
      </c>
      <c r="P1245" t="str">
        <f>IF(ISBLANK(D1245),$U$42,D1245)</f>
        <v>ASALARIADO</v>
      </c>
      <c r="Q1245" s="7" t="str">
        <f t="shared" si="79"/>
        <v>56+</v>
      </c>
      <c r="R1245" s="7" t="str">
        <f t="shared" si="80"/>
        <v>2</v>
      </c>
    </row>
    <row r="1246" spans="1:18" x14ac:dyDescent="0.3">
      <c r="A1246">
        <v>1245</v>
      </c>
      <c r="B1246" t="s">
        <v>8</v>
      </c>
      <c r="C1246">
        <v>1021093.09</v>
      </c>
      <c r="D1246" t="s">
        <v>9</v>
      </c>
      <c r="E1246" t="s">
        <v>15</v>
      </c>
      <c r="F1246" t="s">
        <v>11</v>
      </c>
      <c r="G1246" t="s">
        <v>12</v>
      </c>
      <c r="H1246" t="s">
        <v>12</v>
      </c>
      <c r="I1246">
        <v>61</v>
      </c>
      <c r="J1246">
        <f>(C1246-$V$7)/$V$8</f>
        <v>0.44832810933566952</v>
      </c>
      <c r="K1246" t="str">
        <f t="shared" si="77"/>
        <v>NO</v>
      </c>
      <c r="L1246">
        <f>(I1246-$V$16)/$V$17</f>
        <v>1.3475410882509038</v>
      </c>
      <c r="M1246" t="str">
        <f t="shared" si="78"/>
        <v>NO</v>
      </c>
      <c r="N1246">
        <f>IF(ISBLANK(C1246),$V$7,C1246)</f>
        <v>1021093.09</v>
      </c>
      <c r="O1246">
        <f>IF(ISBLANK(I1246),$V$16,I1246)</f>
        <v>61</v>
      </c>
      <c r="P1246" t="str">
        <f>IF(ISBLANK(D1246),$U$42,D1246)</f>
        <v>ASALARIADO</v>
      </c>
      <c r="Q1246" s="7" t="str">
        <f t="shared" si="79"/>
        <v>56+</v>
      </c>
      <c r="R1246" s="7" t="str">
        <f t="shared" si="80"/>
        <v>4</v>
      </c>
    </row>
    <row r="1247" spans="1:18" x14ac:dyDescent="0.3">
      <c r="A1247">
        <v>1246</v>
      </c>
      <c r="B1247" t="s">
        <v>8</v>
      </c>
      <c r="C1247">
        <v>350000</v>
      </c>
      <c r="D1247" t="s">
        <v>9</v>
      </c>
      <c r="E1247" t="s">
        <v>15</v>
      </c>
      <c r="F1247" t="s">
        <v>11</v>
      </c>
      <c r="G1247" t="s">
        <v>12</v>
      </c>
      <c r="H1247" t="s">
        <v>12</v>
      </c>
      <c r="I1247">
        <v>38</v>
      </c>
      <c r="J1247">
        <f>(C1247-$V$7)/$V$8</f>
        <v>-0.37924063110039496</v>
      </c>
      <c r="K1247" t="str">
        <f t="shared" si="77"/>
        <v>NO</v>
      </c>
      <c r="L1247">
        <f>(I1247-$V$16)/$V$17</f>
        <v>-0.27569150352325889</v>
      </c>
      <c r="M1247" t="str">
        <f t="shared" si="78"/>
        <v>NO</v>
      </c>
      <c r="N1247">
        <f>IF(ISBLANK(C1247),$V$7,C1247)</f>
        <v>350000</v>
      </c>
      <c r="O1247">
        <f>IF(ISBLANK(I1247),$V$16,I1247)</f>
        <v>38</v>
      </c>
      <c r="P1247" t="str">
        <f>IF(ISBLANK(D1247),$U$42,D1247)</f>
        <v>ASALARIADO</v>
      </c>
      <c r="Q1247" s="7" t="str">
        <f t="shared" si="79"/>
        <v>36-45</v>
      </c>
      <c r="R1247" s="7" t="str">
        <f t="shared" si="80"/>
        <v>2</v>
      </c>
    </row>
    <row r="1248" spans="1:18" x14ac:dyDescent="0.3">
      <c r="A1248">
        <v>1247</v>
      </c>
      <c r="B1248" t="s">
        <v>8</v>
      </c>
      <c r="C1248">
        <v>260000</v>
      </c>
      <c r="D1248" t="s">
        <v>9</v>
      </c>
      <c r="E1248" t="s">
        <v>15</v>
      </c>
      <c r="F1248" t="s">
        <v>11</v>
      </c>
      <c r="G1248" t="s">
        <v>12</v>
      </c>
      <c r="H1248" t="s">
        <v>11</v>
      </c>
      <c r="I1248">
        <v>40</v>
      </c>
      <c r="J1248">
        <f>(C1248-$V$7)/$V$8</f>
        <v>-0.49022551195983849</v>
      </c>
      <c r="K1248" t="str">
        <f t="shared" si="77"/>
        <v>NO</v>
      </c>
      <c r="L1248">
        <f>(I1248-$V$16)/$V$17</f>
        <v>-0.13454084336898386</v>
      </c>
      <c r="M1248" t="str">
        <f t="shared" si="78"/>
        <v>NO</v>
      </c>
      <c r="N1248">
        <f>IF(ISBLANK(C1248),$V$7,C1248)</f>
        <v>260000</v>
      </c>
      <c r="O1248">
        <f>IF(ISBLANK(I1248),$V$16,I1248)</f>
        <v>40</v>
      </c>
      <c r="P1248" t="str">
        <f>IF(ISBLANK(D1248),$U$42,D1248)</f>
        <v>ASALARIADO</v>
      </c>
      <c r="Q1248" s="7" t="str">
        <f t="shared" si="79"/>
        <v>36-45</v>
      </c>
      <c r="R1248" s="7" t="str">
        <f t="shared" si="80"/>
        <v>1</v>
      </c>
    </row>
    <row r="1249" spans="1:18" x14ac:dyDescent="0.3">
      <c r="A1249">
        <v>1248</v>
      </c>
      <c r="B1249" t="s">
        <v>8</v>
      </c>
      <c r="C1249">
        <v>2276454.04</v>
      </c>
      <c r="D1249" t="s">
        <v>9</v>
      </c>
      <c r="E1249" t="s">
        <v>15</v>
      </c>
      <c r="F1249" t="s">
        <v>11</v>
      </c>
      <c r="G1249" t="s">
        <v>12</v>
      </c>
      <c r="H1249" t="s">
        <v>12</v>
      </c>
      <c r="I1249">
        <v>49</v>
      </c>
      <c r="J1249">
        <f>(C1249-$V$7)/$V$8</f>
        <v>1.9963957256839788</v>
      </c>
      <c r="K1249" t="str">
        <f t="shared" si="77"/>
        <v>ATIPICO</v>
      </c>
      <c r="L1249">
        <f>(I1249-$V$16)/$V$17</f>
        <v>0.50063712732525367</v>
      </c>
      <c r="M1249" t="str">
        <f t="shared" si="78"/>
        <v>NO</v>
      </c>
      <c r="N1249">
        <f>IF(ISBLANK(C1249),$V$7,C1249)</f>
        <v>2276454.04</v>
      </c>
      <c r="O1249">
        <f>IF(ISBLANK(I1249),$V$16,I1249)</f>
        <v>49</v>
      </c>
      <c r="P1249" t="str">
        <f>IF(ISBLANK(D1249),$U$42,D1249)</f>
        <v>ASALARIADO</v>
      </c>
      <c r="Q1249" s="7" t="str">
        <f t="shared" si="79"/>
        <v>46-55</v>
      </c>
      <c r="R1249" s="7" t="str">
        <f t="shared" si="80"/>
        <v>4</v>
      </c>
    </row>
    <row r="1250" spans="1:18" x14ac:dyDescent="0.3">
      <c r="A1250">
        <v>1249</v>
      </c>
      <c r="B1250" t="s">
        <v>14</v>
      </c>
      <c r="C1250">
        <v>278030</v>
      </c>
      <c r="D1250" t="s">
        <v>16</v>
      </c>
      <c r="E1250" t="s">
        <v>15</v>
      </c>
      <c r="F1250" t="s">
        <v>11</v>
      </c>
      <c r="G1250" t="s">
        <v>11</v>
      </c>
      <c r="H1250" t="s">
        <v>12</v>
      </c>
      <c r="I1250">
        <v>67</v>
      </c>
      <c r="J1250">
        <f>(C1250-$V$7)/$V$8</f>
        <v>-0.46799154082766331</v>
      </c>
      <c r="K1250" t="str">
        <f t="shared" si="77"/>
        <v>NO</v>
      </c>
      <c r="L1250">
        <f>(I1250-$V$16)/$V$17</f>
        <v>1.7709930687137287</v>
      </c>
      <c r="M1250" t="str">
        <f t="shared" si="78"/>
        <v>NO</v>
      </c>
      <c r="N1250">
        <f>IF(ISBLANK(C1250),$V$7,C1250)</f>
        <v>278030</v>
      </c>
      <c r="O1250">
        <f>IF(ISBLANK(I1250),$V$16,I1250)</f>
        <v>67</v>
      </c>
      <c r="P1250" t="str">
        <f>IF(ISBLANK(D1250),$U$42,D1250)</f>
        <v>ASEGURADO VOLUNTARIO</v>
      </c>
      <c r="Q1250" s="7" t="str">
        <f t="shared" si="79"/>
        <v>56+</v>
      </c>
      <c r="R1250" s="7" t="str">
        <f t="shared" si="80"/>
        <v>1</v>
      </c>
    </row>
    <row r="1251" spans="1:18" x14ac:dyDescent="0.3">
      <c r="A1251">
        <v>1250</v>
      </c>
      <c r="B1251" t="s">
        <v>14</v>
      </c>
      <c r="C1251">
        <v>346913</v>
      </c>
      <c r="D1251" t="s">
        <v>9</v>
      </c>
      <c r="E1251" t="s">
        <v>15</v>
      </c>
      <c r="F1251" t="s">
        <v>11</v>
      </c>
      <c r="G1251" t="s">
        <v>12</v>
      </c>
      <c r="H1251" t="s">
        <v>12</v>
      </c>
      <c r="I1251">
        <v>52</v>
      </c>
      <c r="J1251">
        <f>(C1251-$V$7)/$V$8</f>
        <v>-0.38304741251387386</v>
      </c>
      <c r="K1251" t="str">
        <f t="shared" si="77"/>
        <v>NO</v>
      </c>
      <c r="L1251">
        <f>(I1251-$V$16)/$V$17</f>
        <v>0.71236311755666615</v>
      </c>
      <c r="M1251" t="str">
        <f t="shared" si="78"/>
        <v>NO</v>
      </c>
      <c r="N1251">
        <f>IF(ISBLANK(C1251),$V$7,C1251)</f>
        <v>346913</v>
      </c>
      <c r="O1251">
        <f>IF(ISBLANK(I1251),$V$16,I1251)</f>
        <v>52</v>
      </c>
      <c r="P1251" t="str">
        <f>IF(ISBLANK(D1251),$U$42,D1251)</f>
        <v>ASALARIADO</v>
      </c>
      <c r="Q1251" s="7" t="str">
        <f t="shared" si="79"/>
        <v>46-55</v>
      </c>
      <c r="R1251" s="7" t="str">
        <f t="shared" si="80"/>
        <v>2</v>
      </c>
    </row>
    <row r="1252" spans="1:18" x14ac:dyDescent="0.3">
      <c r="A1252">
        <v>1251</v>
      </c>
      <c r="B1252" t="s">
        <v>8</v>
      </c>
      <c r="C1252">
        <v>426096.65</v>
      </c>
      <c r="D1252" t="s">
        <v>9</v>
      </c>
      <c r="E1252" t="s">
        <v>15</v>
      </c>
      <c r="F1252" t="s">
        <v>11</v>
      </c>
      <c r="G1252" t="s">
        <v>12</v>
      </c>
      <c r="H1252" t="s">
        <v>12</v>
      </c>
      <c r="I1252">
        <v>63</v>
      </c>
      <c r="J1252">
        <f>(C1252-$V$7)/$V$8</f>
        <v>-0.2854008796109197</v>
      </c>
      <c r="K1252" t="str">
        <f t="shared" si="77"/>
        <v>NO</v>
      </c>
      <c r="L1252">
        <f>(I1252-$V$16)/$V$17</f>
        <v>1.4886917484051787</v>
      </c>
      <c r="M1252" t="str">
        <f t="shared" si="78"/>
        <v>NO</v>
      </c>
      <c r="N1252">
        <f>IF(ISBLANK(C1252),$V$7,C1252)</f>
        <v>426096.65</v>
      </c>
      <c r="O1252">
        <f>IF(ISBLANK(I1252),$V$16,I1252)</f>
        <v>63</v>
      </c>
      <c r="P1252" t="str">
        <f>IF(ISBLANK(D1252),$U$42,D1252)</f>
        <v>ASALARIADO</v>
      </c>
      <c r="Q1252" s="7" t="str">
        <f t="shared" si="79"/>
        <v>56+</v>
      </c>
      <c r="R1252" s="7" t="str">
        <f t="shared" si="80"/>
        <v>3</v>
      </c>
    </row>
    <row r="1253" spans="1:18" x14ac:dyDescent="0.3">
      <c r="A1253">
        <v>1252</v>
      </c>
      <c r="B1253" t="s">
        <v>14</v>
      </c>
      <c r="C1253">
        <v>251072.18</v>
      </c>
      <c r="D1253" t="s">
        <v>13</v>
      </c>
      <c r="E1253" t="s">
        <v>10</v>
      </c>
      <c r="F1253" t="s">
        <v>11</v>
      </c>
      <c r="G1253" t="s">
        <v>12</v>
      </c>
      <c r="H1253" t="s">
        <v>12</v>
      </c>
      <c r="I1253">
        <v>14</v>
      </c>
      <c r="J1253">
        <f>(C1253-$V$7)/$V$8</f>
        <v>-0.50123499017133355</v>
      </c>
      <c r="K1253" t="str">
        <f t="shared" si="77"/>
        <v>NO</v>
      </c>
      <c r="L1253">
        <f>(I1253-$V$16)/$V$17</f>
        <v>-1.969499425374559</v>
      </c>
      <c r="M1253" t="str">
        <f t="shared" si="78"/>
        <v>ATIPICO</v>
      </c>
      <c r="N1253">
        <f>IF(ISBLANK(C1253),$V$7,C1253)</f>
        <v>251072.18</v>
      </c>
      <c r="O1253">
        <f>IF(ISBLANK(I1253),$V$16,I1253)</f>
        <v>14</v>
      </c>
      <c r="P1253" t="str">
        <f>IF(ISBLANK(D1253),$U$42,D1253)</f>
        <v>PENSIONADOS EN SU PROPIO SISTEMA</v>
      </c>
      <c r="Q1253" s="7" t="str">
        <f t="shared" si="79"/>
        <v>18-25</v>
      </c>
      <c r="R1253" s="7" t="str">
        <f t="shared" si="80"/>
        <v>1</v>
      </c>
    </row>
    <row r="1254" spans="1:18" x14ac:dyDescent="0.3">
      <c r="A1254">
        <v>1253</v>
      </c>
      <c r="B1254" t="s">
        <v>14</v>
      </c>
      <c r="C1254">
        <v>747594</v>
      </c>
      <c r="D1254" t="s">
        <v>9</v>
      </c>
      <c r="E1254" t="s">
        <v>10</v>
      </c>
      <c r="F1254" t="s">
        <v>11</v>
      </c>
      <c r="G1254" t="s">
        <v>12</v>
      </c>
      <c r="H1254" t="s">
        <v>12</v>
      </c>
      <c r="I1254">
        <v>31</v>
      </c>
      <c r="J1254">
        <f>(C1254-$V$7)/$V$8</f>
        <v>0.11105851023771156</v>
      </c>
      <c r="K1254" t="str">
        <f t="shared" si="77"/>
        <v>NO</v>
      </c>
      <c r="L1254">
        <f>(I1254-$V$16)/$V$17</f>
        <v>-0.7697188140632214</v>
      </c>
      <c r="M1254" t="str">
        <f t="shared" si="78"/>
        <v>NO</v>
      </c>
      <c r="N1254">
        <f>IF(ISBLANK(C1254),$V$7,C1254)</f>
        <v>747594</v>
      </c>
      <c r="O1254">
        <f>IF(ISBLANK(I1254),$V$16,I1254)</f>
        <v>31</v>
      </c>
      <c r="P1254" t="str">
        <f>IF(ISBLANK(D1254),$U$42,D1254)</f>
        <v>ASALARIADO</v>
      </c>
      <c r="Q1254" s="7" t="str">
        <f t="shared" si="79"/>
        <v>26-35</v>
      </c>
      <c r="R1254" s="7" t="str">
        <f t="shared" si="80"/>
        <v>4</v>
      </c>
    </row>
    <row r="1255" spans="1:18" x14ac:dyDescent="0.3">
      <c r="A1255">
        <v>1254</v>
      </c>
      <c r="B1255" t="s">
        <v>8</v>
      </c>
      <c r="C1255">
        <v>593740.05000000005</v>
      </c>
      <c r="D1255" t="s">
        <v>9</v>
      </c>
      <c r="E1255" t="s">
        <v>15</v>
      </c>
      <c r="F1255" t="s">
        <v>11</v>
      </c>
      <c r="G1255" t="s">
        <v>12</v>
      </c>
      <c r="H1255" t="s">
        <v>12</v>
      </c>
      <c r="I1255">
        <v>26</v>
      </c>
      <c r="J1255">
        <f>(C1255-$V$7)/$V$8</f>
        <v>-7.8668848767897051E-2</v>
      </c>
      <c r="K1255" t="str">
        <f t="shared" si="77"/>
        <v>NO</v>
      </c>
      <c r="L1255">
        <f>(I1255-$V$16)/$V$17</f>
        <v>-1.1225954644489089</v>
      </c>
      <c r="M1255" t="str">
        <f t="shared" si="78"/>
        <v>NO</v>
      </c>
      <c r="N1255">
        <f>IF(ISBLANK(C1255),$V$7,C1255)</f>
        <v>593740.05000000005</v>
      </c>
      <c r="O1255">
        <f>IF(ISBLANK(I1255),$V$16,I1255)</f>
        <v>26</v>
      </c>
      <c r="P1255" t="str">
        <f>IF(ISBLANK(D1255),$U$42,D1255)</f>
        <v>ASALARIADO</v>
      </c>
      <c r="Q1255" s="7" t="str">
        <f t="shared" si="79"/>
        <v>26-35</v>
      </c>
      <c r="R1255" s="7" t="str">
        <f t="shared" si="80"/>
        <v>3</v>
      </c>
    </row>
    <row r="1256" spans="1:18" x14ac:dyDescent="0.3">
      <c r="A1256">
        <v>1255</v>
      </c>
      <c r="B1256" t="s">
        <v>8</v>
      </c>
      <c r="C1256">
        <v>714425</v>
      </c>
      <c r="D1256" t="s">
        <v>9</v>
      </c>
      <c r="E1256" t="s">
        <v>15</v>
      </c>
      <c r="F1256" t="s">
        <v>11</v>
      </c>
      <c r="G1256" t="s">
        <v>12</v>
      </c>
      <c r="H1256" t="s">
        <v>12</v>
      </c>
      <c r="I1256">
        <v>33</v>
      </c>
      <c r="J1256">
        <f>(C1256-$V$7)/$V$8</f>
        <v>7.0155648979635096E-2</v>
      </c>
      <c r="K1256" t="str">
        <f t="shared" si="77"/>
        <v>NO</v>
      </c>
      <c r="L1256">
        <f>(I1256-$V$16)/$V$17</f>
        <v>-0.62856815390894638</v>
      </c>
      <c r="M1256" t="str">
        <f t="shared" si="78"/>
        <v>NO</v>
      </c>
      <c r="N1256">
        <f>IF(ISBLANK(C1256),$V$7,C1256)</f>
        <v>714425</v>
      </c>
      <c r="O1256">
        <f>IF(ISBLANK(I1256),$V$16,I1256)</f>
        <v>33</v>
      </c>
      <c r="P1256" t="str">
        <f>IF(ISBLANK(D1256),$U$42,D1256)</f>
        <v>ASALARIADO</v>
      </c>
      <c r="Q1256" s="7" t="str">
        <f t="shared" si="79"/>
        <v>26-35</v>
      </c>
      <c r="R1256" s="7" t="str">
        <f t="shared" si="80"/>
        <v>4</v>
      </c>
    </row>
    <row r="1257" spans="1:18" x14ac:dyDescent="0.3">
      <c r="A1257">
        <v>1256</v>
      </c>
      <c r="B1257" t="s">
        <v>8</v>
      </c>
      <c r="C1257">
        <v>1176482.04</v>
      </c>
      <c r="D1257" t="s">
        <v>9</v>
      </c>
      <c r="E1257" t="s">
        <v>15</v>
      </c>
      <c r="F1257" t="s">
        <v>11</v>
      </c>
      <c r="G1257" t="s">
        <v>12</v>
      </c>
      <c r="H1257" t="s">
        <v>12</v>
      </c>
      <c r="I1257">
        <v>52</v>
      </c>
      <c r="J1257">
        <f>(C1257-$V$7)/$V$8</f>
        <v>0.63994837714260322</v>
      </c>
      <c r="K1257" t="str">
        <f t="shared" si="77"/>
        <v>NO</v>
      </c>
      <c r="L1257">
        <f>(I1257-$V$16)/$V$17</f>
        <v>0.71236311755666615</v>
      </c>
      <c r="M1257" t="str">
        <f t="shared" si="78"/>
        <v>NO</v>
      </c>
      <c r="N1257">
        <f>IF(ISBLANK(C1257),$V$7,C1257)</f>
        <v>1176482.04</v>
      </c>
      <c r="O1257">
        <f>IF(ISBLANK(I1257),$V$16,I1257)</f>
        <v>52</v>
      </c>
      <c r="P1257" t="str">
        <f>IF(ISBLANK(D1257),$U$42,D1257)</f>
        <v>ASALARIADO</v>
      </c>
      <c r="Q1257" s="7" t="str">
        <f t="shared" si="79"/>
        <v>46-55</v>
      </c>
      <c r="R1257" s="7" t="str">
        <f t="shared" si="80"/>
        <v>4</v>
      </c>
    </row>
    <row r="1258" spans="1:18" x14ac:dyDescent="0.3">
      <c r="A1258">
        <v>1257</v>
      </c>
      <c r="B1258" t="s">
        <v>8</v>
      </c>
      <c r="C1258">
        <v>1006388.25</v>
      </c>
      <c r="D1258" t="s">
        <v>9</v>
      </c>
      <c r="E1258" t="s">
        <v>15</v>
      </c>
      <c r="F1258" t="s">
        <v>11</v>
      </c>
      <c r="G1258" t="s">
        <v>12</v>
      </c>
      <c r="H1258" t="s">
        <v>12</v>
      </c>
      <c r="I1258">
        <v>52</v>
      </c>
      <c r="J1258">
        <f>(C1258-$V$7)/$V$8</f>
        <v>0.43019461027503425</v>
      </c>
      <c r="K1258" t="str">
        <f t="shared" si="77"/>
        <v>NO</v>
      </c>
      <c r="L1258">
        <f>(I1258-$V$16)/$V$17</f>
        <v>0.71236311755666615</v>
      </c>
      <c r="M1258" t="str">
        <f t="shared" si="78"/>
        <v>NO</v>
      </c>
      <c r="N1258">
        <f>IF(ISBLANK(C1258),$V$7,C1258)</f>
        <v>1006388.25</v>
      </c>
      <c r="O1258">
        <f>IF(ISBLANK(I1258),$V$16,I1258)</f>
        <v>52</v>
      </c>
      <c r="P1258" t="str">
        <f>IF(ISBLANK(D1258),$U$42,D1258)</f>
        <v>ASALARIADO</v>
      </c>
      <c r="Q1258" s="7" t="str">
        <f t="shared" si="79"/>
        <v>46-55</v>
      </c>
      <c r="R1258" s="7" t="str">
        <f t="shared" si="80"/>
        <v>4</v>
      </c>
    </row>
    <row r="1259" spans="1:18" x14ac:dyDescent="0.3">
      <c r="A1259">
        <v>1258</v>
      </c>
      <c r="B1259" t="s">
        <v>8</v>
      </c>
      <c r="C1259">
        <v>278035</v>
      </c>
      <c r="D1259" t="s">
        <v>17</v>
      </c>
      <c r="E1259" t="s">
        <v>15</v>
      </c>
      <c r="F1259" t="s">
        <v>11</v>
      </c>
      <c r="G1259" t="s">
        <v>12</v>
      </c>
      <c r="H1259" t="s">
        <v>12</v>
      </c>
      <c r="I1259">
        <v>32</v>
      </c>
      <c r="J1259">
        <f>(C1259-$V$7)/$V$8</f>
        <v>-0.46798537500094889</v>
      </c>
      <c r="K1259" t="str">
        <f t="shared" si="77"/>
        <v>NO</v>
      </c>
      <c r="L1259">
        <f>(I1259-$V$16)/$V$17</f>
        <v>-0.69914348398608395</v>
      </c>
      <c r="M1259" t="str">
        <f t="shared" si="78"/>
        <v>NO</v>
      </c>
      <c r="N1259">
        <f>IF(ISBLANK(C1259),$V$7,C1259)</f>
        <v>278035</v>
      </c>
      <c r="O1259">
        <f>IF(ISBLANK(I1259),$V$16,I1259)</f>
        <v>32</v>
      </c>
      <c r="P1259" t="str">
        <f>IF(ISBLANK(D1259),$U$42,D1259)</f>
        <v>TRABAJADOR INDEPENDIENTE</v>
      </c>
      <c r="Q1259" s="7" t="str">
        <f t="shared" si="79"/>
        <v>26-35</v>
      </c>
      <c r="R1259" s="7" t="str">
        <f t="shared" si="80"/>
        <v>1</v>
      </c>
    </row>
    <row r="1260" spans="1:18" x14ac:dyDescent="0.3">
      <c r="A1260">
        <v>1259</v>
      </c>
      <c r="B1260" t="s">
        <v>14</v>
      </c>
      <c r="C1260">
        <v>353398.58</v>
      </c>
      <c r="D1260" t="s">
        <v>9</v>
      </c>
      <c r="E1260" t="s">
        <v>15</v>
      </c>
      <c r="F1260" t="s">
        <v>11</v>
      </c>
      <c r="G1260" t="s">
        <v>12</v>
      </c>
      <c r="H1260" t="s">
        <v>12</v>
      </c>
      <c r="I1260">
        <v>27</v>
      </c>
      <c r="J1260">
        <f>(C1260-$V$7)/$V$8</f>
        <v>-0.37504962002938064</v>
      </c>
      <c r="K1260" t="str">
        <f t="shared" si="77"/>
        <v>NO</v>
      </c>
      <c r="L1260">
        <f>(I1260-$V$16)/$V$17</f>
        <v>-1.0520201343717714</v>
      </c>
      <c r="M1260" t="str">
        <f t="shared" si="78"/>
        <v>NO</v>
      </c>
      <c r="N1260">
        <f>IF(ISBLANK(C1260),$V$7,C1260)</f>
        <v>353398.58</v>
      </c>
      <c r="O1260">
        <f>IF(ISBLANK(I1260),$V$16,I1260)</f>
        <v>27</v>
      </c>
      <c r="P1260" t="str">
        <f>IF(ISBLANK(D1260),$U$42,D1260)</f>
        <v>ASALARIADO</v>
      </c>
      <c r="Q1260" s="7" t="str">
        <f t="shared" si="79"/>
        <v>26-35</v>
      </c>
      <c r="R1260" s="7" t="str">
        <f t="shared" si="80"/>
        <v>2</v>
      </c>
    </row>
    <row r="1261" spans="1:18" x14ac:dyDescent="0.3">
      <c r="A1261">
        <v>1260</v>
      </c>
      <c r="B1261" t="s">
        <v>8</v>
      </c>
      <c r="C1261">
        <v>278030</v>
      </c>
      <c r="D1261" t="s">
        <v>18</v>
      </c>
      <c r="E1261" t="s">
        <v>15</v>
      </c>
      <c r="F1261" t="s">
        <v>11</v>
      </c>
      <c r="G1261" t="s">
        <v>12</v>
      </c>
      <c r="H1261" t="s">
        <v>12</v>
      </c>
      <c r="I1261">
        <v>68</v>
      </c>
      <c r="J1261">
        <f>(C1261-$V$7)/$V$8</f>
        <v>-0.46799154082766331</v>
      </c>
      <c r="K1261" t="str">
        <f t="shared" si="77"/>
        <v>NO</v>
      </c>
      <c r="L1261">
        <f>(I1261-$V$16)/$V$17</f>
        <v>1.8415683987908662</v>
      </c>
      <c r="M1261" t="str">
        <f t="shared" si="78"/>
        <v>NO</v>
      </c>
      <c r="N1261">
        <f>IF(ISBLANK(C1261),$V$7,C1261)</f>
        <v>278030</v>
      </c>
      <c r="O1261">
        <f>IF(ISBLANK(I1261),$V$16,I1261)</f>
        <v>68</v>
      </c>
      <c r="P1261" t="str">
        <f>IF(ISBLANK(D1261),$U$42,D1261)</f>
        <v>CONVENIOS ESPECIALES DE TRABAJADORES INDEPENDIENTES</v>
      </c>
      <c r="Q1261" s="7" t="str">
        <f t="shared" si="79"/>
        <v>56+</v>
      </c>
      <c r="R1261" s="7" t="str">
        <f t="shared" si="80"/>
        <v>1</v>
      </c>
    </row>
    <row r="1262" spans="1:18" x14ac:dyDescent="0.3">
      <c r="A1262">
        <v>1261</v>
      </c>
      <c r="B1262" t="s">
        <v>8</v>
      </c>
      <c r="C1262">
        <v>531911.06000000006</v>
      </c>
      <c r="D1262" t="s">
        <v>9</v>
      </c>
      <c r="E1262" t="s">
        <v>15</v>
      </c>
      <c r="F1262" t="s">
        <v>11</v>
      </c>
      <c r="G1262" t="s">
        <v>12</v>
      </c>
      <c r="H1262" t="s">
        <v>12</v>
      </c>
      <c r="I1262">
        <v>27</v>
      </c>
      <c r="J1262">
        <f>(C1262-$V$7)/$V$8</f>
        <v>-0.15491421642133843</v>
      </c>
      <c r="K1262" t="str">
        <f t="shared" si="77"/>
        <v>NO</v>
      </c>
      <c r="L1262">
        <f>(I1262-$V$16)/$V$17</f>
        <v>-1.0520201343717714</v>
      </c>
      <c r="M1262" t="str">
        <f t="shared" si="78"/>
        <v>NO</v>
      </c>
      <c r="N1262">
        <f>IF(ISBLANK(C1262),$V$7,C1262)</f>
        <v>531911.06000000006</v>
      </c>
      <c r="O1262">
        <f>IF(ISBLANK(I1262),$V$16,I1262)</f>
        <v>27</v>
      </c>
      <c r="P1262" t="str">
        <f>IF(ISBLANK(D1262),$U$42,D1262)</f>
        <v>ASALARIADO</v>
      </c>
      <c r="Q1262" s="7" t="str">
        <f t="shared" si="79"/>
        <v>26-35</v>
      </c>
      <c r="R1262" s="7" t="str">
        <f t="shared" si="80"/>
        <v>3</v>
      </c>
    </row>
    <row r="1263" spans="1:18" x14ac:dyDescent="0.3">
      <c r="A1263">
        <v>1262</v>
      </c>
      <c r="B1263" t="s">
        <v>14</v>
      </c>
      <c r="C1263">
        <v>273622</v>
      </c>
      <c r="D1263" t="s">
        <v>9</v>
      </c>
      <c r="E1263" t="s">
        <v>15</v>
      </c>
      <c r="F1263" t="s">
        <v>11</v>
      </c>
      <c r="G1263" t="s">
        <v>12</v>
      </c>
      <c r="H1263" t="s">
        <v>12</v>
      </c>
      <c r="I1263">
        <v>47</v>
      </c>
      <c r="J1263">
        <f>(C1263-$V$7)/$V$8</f>
        <v>-0.47342733365909029</v>
      </c>
      <c r="K1263" t="str">
        <f t="shared" si="77"/>
        <v>NO</v>
      </c>
      <c r="L1263">
        <f>(I1263-$V$16)/$V$17</f>
        <v>0.35948646717097865</v>
      </c>
      <c r="M1263" t="str">
        <f t="shared" si="78"/>
        <v>NO</v>
      </c>
      <c r="N1263">
        <f>IF(ISBLANK(C1263),$V$7,C1263)</f>
        <v>273622</v>
      </c>
      <c r="O1263">
        <f>IF(ISBLANK(I1263),$V$16,I1263)</f>
        <v>47</v>
      </c>
      <c r="P1263" t="str">
        <f>IF(ISBLANK(D1263),$U$42,D1263)</f>
        <v>ASALARIADO</v>
      </c>
      <c r="Q1263" s="7" t="str">
        <f t="shared" si="79"/>
        <v>46-55</v>
      </c>
      <c r="R1263" s="7" t="str">
        <f t="shared" si="80"/>
        <v>1</v>
      </c>
    </row>
    <row r="1264" spans="1:18" x14ac:dyDescent="0.3">
      <c r="A1264">
        <v>1263</v>
      </c>
      <c r="B1264" t="s">
        <v>8</v>
      </c>
      <c r="C1264">
        <v>347320</v>
      </c>
      <c r="D1264" t="s">
        <v>9</v>
      </c>
      <c r="E1264" t="s">
        <v>15</v>
      </c>
      <c r="F1264" t="s">
        <v>11</v>
      </c>
      <c r="G1264" t="s">
        <v>11</v>
      </c>
      <c r="H1264" t="s">
        <v>12</v>
      </c>
      <c r="I1264">
        <v>42</v>
      </c>
      <c r="J1264">
        <f>(C1264-$V$7)/$V$8</f>
        <v>-0.38254551421932059</v>
      </c>
      <c r="K1264" t="str">
        <f t="shared" si="77"/>
        <v>NO</v>
      </c>
      <c r="L1264">
        <f>(I1264-$V$16)/$V$17</f>
        <v>6.6098167852911317E-3</v>
      </c>
      <c r="M1264" t="str">
        <f t="shared" si="78"/>
        <v>NO</v>
      </c>
      <c r="N1264">
        <f>IF(ISBLANK(C1264),$V$7,C1264)</f>
        <v>347320</v>
      </c>
      <c r="O1264">
        <f>IF(ISBLANK(I1264),$V$16,I1264)</f>
        <v>42</v>
      </c>
      <c r="P1264" t="str">
        <f>IF(ISBLANK(D1264),$U$42,D1264)</f>
        <v>ASALARIADO</v>
      </c>
      <c r="Q1264" s="7" t="str">
        <f t="shared" si="79"/>
        <v>36-45</v>
      </c>
      <c r="R1264" s="7" t="str">
        <f t="shared" si="80"/>
        <v>2</v>
      </c>
    </row>
    <row r="1265" spans="1:18" x14ac:dyDescent="0.3">
      <c r="A1265">
        <v>1264</v>
      </c>
      <c r="B1265" t="s">
        <v>14</v>
      </c>
      <c r="C1265">
        <v>1124791.5</v>
      </c>
      <c r="D1265" t="s">
        <v>9</v>
      </c>
      <c r="E1265" t="s">
        <v>15</v>
      </c>
      <c r="F1265" t="s">
        <v>11</v>
      </c>
      <c r="G1265" t="s">
        <v>12</v>
      </c>
      <c r="H1265" t="s">
        <v>12</v>
      </c>
      <c r="I1265">
        <v>28</v>
      </c>
      <c r="J1265">
        <f>(C1265-$V$7)/$V$8</f>
        <v>0.57620539465971099</v>
      </c>
      <c r="K1265" t="str">
        <f t="shared" si="77"/>
        <v>NO</v>
      </c>
      <c r="L1265">
        <f>(I1265-$V$16)/$V$17</f>
        <v>-0.98144480429463388</v>
      </c>
      <c r="M1265" t="str">
        <f t="shared" si="78"/>
        <v>NO</v>
      </c>
      <c r="N1265">
        <f>IF(ISBLANK(C1265),$V$7,C1265)</f>
        <v>1124791.5</v>
      </c>
      <c r="O1265">
        <f>IF(ISBLANK(I1265),$V$16,I1265)</f>
        <v>28</v>
      </c>
      <c r="P1265" t="str">
        <f>IF(ISBLANK(D1265),$U$42,D1265)</f>
        <v>ASALARIADO</v>
      </c>
      <c r="Q1265" s="7" t="str">
        <f t="shared" si="79"/>
        <v>26-35</v>
      </c>
      <c r="R1265" s="7" t="str">
        <f t="shared" si="80"/>
        <v>4</v>
      </c>
    </row>
    <row r="1266" spans="1:18" x14ac:dyDescent="0.3">
      <c r="A1266">
        <v>1265</v>
      </c>
      <c r="B1266" t="s">
        <v>14</v>
      </c>
      <c r="C1266">
        <v>205000</v>
      </c>
      <c r="D1266" t="s">
        <v>9</v>
      </c>
      <c r="E1266" t="s">
        <v>15</v>
      </c>
      <c r="F1266" t="s">
        <v>11</v>
      </c>
      <c r="G1266" t="s">
        <v>12</v>
      </c>
      <c r="H1266" t="s">
        <v>12</v>
      </c>
      <c r="I1266">
        <v>45</v>
      </c>
      <c r="J1266">
        <f>(C1266-$V$7)/$V$8</f>
        <v>-0.55804960581838725</v>
      </c>
      <c r="K1266" t="str">
        <f t="shared" si="77"/>
        <v>NO</v>
      </c>
      <c r="L1266">
        <f>(I1266-$V$16)/$V$17</f>
        <v>0.21833580701670366</v>
      </c>
      <c r="M1266" t="str">
        <f t="shared" si="78"/>
        <v>NO</v>
      </c>
      <c r="N1266">
        <f>IF(ISBLANK(C1266),$V$7,C1266)</f>
        <v>205000</v>
      </c>
      <c r="O1266">
        <f>IF(ISBLANK(I1266),$V$16,I1266)</f>
        <v>45</v>
      </c>
      <c r="P1266" t="str">
        <f>IF(ISBLANK(D1266),$U$42,D1266)</f>
        <v>ASALARIADO</v>
      </c>
      <c r="Q1266" s="7" t="str">
        <f t="shared" si="79"/>
        <v>36-45</v>
      </c>
      <c r="R1266" s="7" t="str">
        <f t="shared" si="80"/>
        <v>1</v>
      </c>
    </row>
    <row r="1267" spans="1:18" x14ac:dyDescent="0.3">
      <c r="A1267">
        <v>1266</v>
      </c>
      <c r="B1267" t="s">
        <v>14</v>
      </c>
      <c r="C1267">
        <v>630000</v>
      </c>
      <c r="D1267" t="s">
        <v>9</v>
      </c>
      <c r="E1267" t="s">
        <v>15</v>
      </c>
      <c r="F1267" t="s">
        <v>11</v>
      </c>
      <c r="G1267" t="s">
        <v>12</v>
      </c>
      <c r="H1267" t="s">
        <v>12</v>
      </c>
      <c r="I1267">
        <v>64</v>
      </c>
      <c r="J1267">
        <f>(C1267-$V$7)/$V$8</f>
        <v>-3.3954335093237344E-2</v>
      </c>
      <c r="K1267" t="str">
        <f t="shared" si="77"/>
        <v>NO</v>
      </c>
      <c r="L1267">
        <f>(I1267-$V$16)/$V$17</f>
        <v>1.5592670784823162</v>
      </c>
      <c r="M1267" t="str">
        <f t="shared" si="78"/>
        <v>NO</v>
      </c>
      <c r="N1267">
        <f>IF(ISBLANK(C1267),$V$7,C1267)</f>
        <v>630000</v>
      </c>
      <c r="O1267">
        <f>IF(ISBLANK(I1267),$V$16,I1267)</f>
        <v>64</v>
      </c>
      <c r="P1267" t="str">
        <f>IF(ISBLANK(D1267),$U$42,D1267)</f>
        <v>ASALARIADO</v>
      </c>
      <c r="Q1267" s="7" t="str">
        <f t="shared" si="79"/>
        <v>56+</v>
      </c>
      <c r="R1267" s="7" t="str">
        <f t="shared" si="80"/>
        <v>3</v>
      </c>
    </row>
    <row r="1268" spans="1:18" x14ac:dyDescent="0.3">
      <c r="A1268">
        <v>1267</v>
      </c>
      <c r="B1268" t="s">
        <v>8</v>
      </c>
      <c r="C1268">
        <v>920750</v>
      </c>
      <c r="D1268" t="s">
        <v>9</v>
      </c>
      <c r="E1268" t="s">
        <v>15</v>
      </c>
      <c r="F1268" t="s">
        <v>11</v>
      </c>
      <c r="G1268" t="s">
        <v>12</v>
      </c>
      <c r="H1268" t="s">
        <v>11</v>
      </c>
      <c r="I1268">
        <v>46</v>
      </c>
      <c r="J1268">
        <f>(C1268-$V$7)/$V$8</f>
        <v>0.32458848834990933</v>
      </c>
      <c r="K1268" t="str">
        <f t="shared" si="77"/>
        <v>NO</v>
      </c>
      <c r="L1268">
        <f>(I1268-$V$16)/$V$17</f>
        <v>0.28891113709384114</v>
      </c>
      <c r="M1268" t="str">
        <f t="shared" si="78"/>
        <v>NO</v>
      </c>
      <c r="N1268">
        <f>IF(ISBLANK(C1268),$V$7,C1268)</f>
        <v>920750</v>
      </c>
      <c r="O1268">
        <f>IF(ISBLANK(I1268),$V$16,I1268)</f>
        <v>46</v>
      </c>
      <c r="P1268" t="str">
        <f>IF(ISBLANK(D1268),$U$42,D1268)</f>
        <v>ASALARIADO</v>
      </c>
      <c r="Q1268" s="7" t="str">
        <f t="shared" si="79"/>
        <v>46-55</v>
      </c>
      <c r="R1268" s="7" t="str">
        <f t="shared" si="80"/>
        <v>4</v>
      </c>
    </row>
    <row r="1269" spans="1:18" x14ac:dyDescent="0.3">
      <c r="A1269">
        <v>1268</v>
      </c>
      <c r="B1269" t="s">
        <v>8</v>
      </c>
      <c r="C1269">
        <v>703681</v>
      </c>
      <c r="D1269" t="s">
        <v>9</v>
      </c>
      <c r="E1269" t="s">
        <v>15</v>
      </c>
      <c r="F1269" t="s">
        <v>11</v>
      </c>
      <c r="G1269" t="s">
        <v>12</v>
      </c>
      <c r="H1269" t="s">
        <v>12</v>
      </c>
      <c r="I1269">
        <v>32</v>
      </c>
      <c r="J1269">
        <f>(C1269-$V$7)/$V$8</f>
        <v>5.6906520535703296E-2</v>
      </c>
      <c r="K1269" t="str">
        <f t="shared" si="77"/>
        <v>NO</v>
      </c>
      <c r="L1269">
        <f>(I1269-$V$16)/$V$17</f>
        <v>-0.69914348398608395</v>
      </c>
      <c r="M1269" t="str">
        <f t="shared" si="78"/>
        <v>NO</v>
      </c>
      <c r="N1269">
        <f>IF(ISBLANK(C1269),$V$7,C1269)</f>
        <v>703681</v>
      </c>
      <c r="O1269">
        <f>IF(ISBLANK(I1269),$V$16,I1269)</f>
        <v>32</v>
      </c>
      <c r="P1269" t="str">
        <f>IF(ISBLANK(D1269),$U$42,D1269)</f>
        <v>ASALARIADO</v>
      </c>
      <c r="Q1269" s="7" t="str">
        <f t="shared" si="79"/>
        <v>26-35</v>
      </c>
      <c r="R1269" s="7" t="str">
        <f t="shared" si="80"/>
        <v>4</v>
      </c>
    </row>
    <row r="1270" spans="1:18" x14ac:dyDescent="0.3">
      <c r="A1270">
        <v>1269</v>
      </c>
      <c r="B1270" t="s">
        <v>14</v>
      </c>
      <c r="C1270">
        <v>365528</v>
      </c>
      <c r="D1270" t="s">
        <v>9</v>
      </c>
      <c r="E1270" t="s">
        <v>10</v>
      </c>
      <c r="F1270" t="s">
        <v>11</v>
      </c>
      <c r="G1270" t="s">
        <v>12</v>
      </c>
      <c r="H1270" t="s">
        <v>12</v>
      </c>
      <c r="I1270">
        <v>34</v>
      </c>
      <c r="J1270">
        <f>(C1270-$V$7)/$V$8</f>
        <v>-0.36009203965611231</v>
      </c>
      <c r="K1270" t="str">
        <f t="shared" si="77"/>
        <v>NO</v>
      </c>
      <c r="L1270">
        <f>(I1270-$V$16)/$V$17</f>
        <v>-0.55799282383180893</v>
      </c>
      <c r="M1270" t="str">
        <f t="shared" si="78"/>
        <v>NO</v>
      </c>
      <c r="N1270">
        <f>IF(ISBLANK(C1270),$V$7,C1270)</f>
        <v>365528</v>
      </c>
      <c r="O1270">
        <f>IF(ISBLANK(I1270),$V$16,I1270)</f>
        <v>34</v>
      </c>
      <c r="P1270" t="str">
        <f>IF(ISBLANK(D1270),$U$42,D1270)</f>
        <v>ASALARIADO</v>
      </c>
      <c r="Q1270" s="7" t="str">
        <f t="shared" si="79"/>
        <v>26-35</v>
      </c>
      <c r="R1270" s="7" t="str">
        <f t="shared" si="80"/>
        <v>2</v>
      </c>
    </row>
    <row r="1271" spans="1:18" x14ac:dyDescent="0.3">
      <c r="A1271">
        <v>1270</v>
      </c>
      <c r="B1271" t="s">
        <v>8</v>
      </c>
      <c r="C1271">
        <v>305704</v>
      </c>
      <c r="D1271" t="s">
        <v>17</v>
      </c>
      <c r="E1271" t="s">
        <v>15</v>
      </c>
      <c r="F1271" t="s">
        <v>11</v>
      </c>
      <c r="G1271" t="s">
        <v>12</v>
      </c>
      <c r="H1271" t="s">
        <v>12</v>
      </c>
      <c r="I1271">
        <v>57</v>
      </c>
      <c r="J1271">
        <f>(C1271-$V$7)/$V$8</f>
        <v>-0.43386492312872732</v>
      </c>
      <c r="K1271" t="str">
        <f t="shared" si="77"/>
        <v>NO</v>
      </c>
      <c r="L1271">
        <f>(I1271-$V$16)/$V$17</f>
        <v>1.0652397679423538</v>
      </c>
      <c r="M1271" t="str">
        <f t="shared" si="78"/>
        <v>NO</v>
      </c>
      <c r="N1271">
        <f>IF(ISBLANK(C1271),$V$7,C1271)</f>
        <v>305704</v>
      </c>
      <c r="O1271">
        <f>IF(ISBLANK(I1271),$V$16,I1271)</f>
        <v>57</v>
      </c>
      <c r="P1271" t="str">
        <f>IF(ISBLANK(D1271),$U$42,D1271)</f>
        <v>TRABAJADOR INDEPENDIENTE</v>
      </c>
      <c r="Q1271" s="7" t="str">
        <f t="shared" si="79"/>
        <v>56+</v>
      </c>
      <c r="R1271" s="7" t="str">
        <f t="shared" si="80"/>
        <v>2</v>
      </c>
    </row>
    <row r="1272" spans="1:18" x14ac:dyDescent="0.3">
      <c r="A1272">
        <v>1271</v>
      </c>
      <c r="B1272" t="s">
        <v>8</v>
      </c>
      <c r="C1272">
        <v>179401.84</v>
      </c>
      <c r="D1272" t="s">
        <v>9</v>
      </c>
      <c r="E1272" t="s">
        <v>15</v>
      </c>
      <c r="F1272" t="s">
        <v>11</v>
      </c>
      <c r="G1272" t="s">
        <v>12</v>
      </c>
      <c r="H1272" t="s">
        <v>12</v>
      </c>
      <c r="I1272">
        <v>24</v>
      </c>
      <c r="J1272">
        <f>(C1272-$V$7)/$V$8</f>
        <v>-0.58961636957195374</v>
      </c>
      <c r="K1272" t="str">
        <f t="shared" si="77"/>
        <v>NO</v>
      </c>
      <c r="L1272">
        <f>(I1272-$V$16)/$V$17</f>
        <v>-1.263746124603184</v>
      </c>
      <c r="M1272" t="str">
        <f t="shared" si="78"/>
        <v>NO</v>
      </c>
      <c r="N1272">
        <f>IF(ISBLANK(C1272),$V$7,C1272)</f>
        <v>179401.84</v>
      </c>
      <c r="O1272">
        <f>IF(ISBLANK(I1272),$V$16,I1272)</f>
        <v>24</v>
      </c>
      <c r="P1272" t="str">
        <f>IF(ISBLANK(D1272),$U$42,D1272)</f>
        <v>ASALARIADO</v>
      </c>
      <c r="Q1272" s="7" t="str">
        <f t="shared" si="79"/>
        <v>18-25</v>
      </c>
      <c r="R1272" s="7" t="str">
        <f t="shared" si="80"/>
        <v>1</v>
      </c>
    </row>
    <row r="1273" spans="1:18" x14ac:dyDescent="0.3">
      <c r="A1273">
        <v>1272</v>
      </c>
      <c r="B1273" t="s">
        <v>8</v>
      </c>
      <c r="C1273">
        <v>308333</v>
      </c>
      <c r="D1273" t="s">
        <v>9</v>
      </c>
      <c r="E1273" t="s">
        <v>15</v>
      </c>
      <c r="F1273" t="s">
        <v>11</v>
      </c>
      <c r="G1273" t="s">
        <v>12</v>
      </c>
      <c r="H1273" t="s">
        <v>12</v>
      </c>
      <c r="I1273">
        <v>25</v>
      </c>
      <c r="J1273">
        <f>(C1273-$V$7)/$V$8</f>
        <v>-0.43062293144228864</v>
      </c>
      <c r="K1273" t="str">
        <f t="shared" si="77"/>
        <v>NO</v>
      </c>
      <c r="L1273">
        <f>(I1273-$V$16)/$V$17</f>
        <v>-1.1931707945260464</v>
      </c>
      <c r="M1273" t="str">
        <f t="shared" si="78"/>
        <v>NO</v>
      </c>
      <c r="N1273">
        <f>IF(ISBLANK(C1273),$V$7,C1273)</f>
        <v>308333</v>
      </c>
      <c r="O1273">
        <f>IF(ISBLANK(I1273),$V$16,I1273)</f>
        <v>25</v>
      </c>
      <c r="P1273" t="str">
        <f>IF(ISBLANK(D1273),$U$42,D1273)</f>
        <v>ASALARIADO</v>
      </c>
      <c r="Q1273" s="7" t="str">
        <f t="shared" si="79"/>
        <v>18-25</v>
      </c>
      <c r="R1273" s="7" t="str">
        <f t="shared" si="80"/>
        <v>2</v>
      </c>
    </row>
    <row r="1274" spans="1:18" x14ac:dyDescent="0.3">
      <c r="A1274">
        <v>1273</v>
      </c>
      <c r="B1274" t="s">
        <v>8</v>
      </c>
      <c r="C1274">
        <v>2334718.75</v>
      </c>
      <c r="D1274" t="s">
        <v>9</v>
      </c>
      <c r="E1274" t="s">
        <v>15</v>
      </c>
      <c r="F1274" t="s">
        <v>11</v>
      </c>
      <c r="G1274" t="s">
        <v>12</v>
      </c>
      <c r="H1274" t="s">
        <v>12</v>
      </c>
      <c r="I1274">
        <v>33</v>
      </c>
      <c r="J1274">
        <f>(C1274-$V$7)/$V$8</f>
        <v>2.0682457467690902</v>
      </c>
      <c r="K1274" t="str">
        <f t="shared" si="77"/>
        <v>ATIPICO</v>
      </c>
      <c r="L1274">
        <f>(I1274-$V$16)/$V$17</f>
        <v>-0.62856815390894638</v>
      </c>
      <c r="M1274" t="str">
        <f t="shared" si="78"/>
        <v>NO</v>
      </c>
      <c r="N1274">
        <f>IF(ISBLANK(C1274),$V$7,C1274)</f>
        <v>2334718.75</v>
      </c>
      <c r="O1274">
        <f>IF(ISBLANK(I1274),$V$16,I1274)</f>
        <v>33</v>
      </c>
      <c r="P1274" t="str">
        <f>IF(ISBLANK(D1274),$U$42,D1274)</f>
        <v>ASALARIADO</v>
      </c>
      <c r="Q1274" s="7" t="str">
        <f t="shared" si="79"/>
        <v>26-35</v>
      </c>
      <c r="R1274" s="7" t="str">
        <f t="shared" si="80"/>
        <v>4</v>
      </c>
    </row>
    <row r="1275" spans="1:18" x14ac:dyDescent="0.3">
      <c r="A1275">
        <v>1274</v>
      </c>
      <c r="B1275" t="s">
        <v>14</v>
      </c>
      <c r="C1275">
        <v>1720445.3</v>
      </c>
      <c r="D1275" t="s">
        <v>9</v>
      </c>
      <c r="E1275" t="s">
        <v>10</v>
      </c>
      <c r="F1275" t="s">
        <v>11</v>
      </c>
      <c r="G1275" t="s">
        <v>12</v>
      </c>
      <c r="H1275" t="s">
        <v>12</v>
      </c>
      <c r="I1275">
        <v>43</v>
      </c>
      <c r="J1275">
        <f>(C1275-$V$7)/$V$8</f>
        <v>1.3107450171760977</v>
      </c>
      <c r="K1275" t="str">
        <f t="shared" si="77"/>
        <v>NO</v>
      </c>
      <c r="L1275">
        <f>(I1275-$V$16)/$V$17</f>
        <v>7.7185146862428639E-2</v>
      </c>
      <c r="M1275" t="str">
        <f t="shared" si="78"/>
        <v>NO</v>
      </c>
      <c r="N1275">
        <f>IF(ISBLANK(C1275),$V$7,C1275)</f>
        <v>1720445.3</v>
      </c>
      <c r="O1275">
        <f>IF(ISBLANK(I1275),$V$16,I1275)</f>
        <v>43</v>
      </c>
      <c r="P1275" t="str">
        <f>IF(ISBLANK(D1275),$U$42,D1275)</f>
        <v>ASALARIADO</v>
      </c>
      <c r="Q1275" s="7" t="str">
        <f t="shared" si="79"/>
        <v>36-45</v>
      </c>
      <c r="R1275" s="7" t="str">
        <f t="shared" si="80"/>
        <v>4</v>
      </c>
    </row>
    <row r="1276" spans="1:18" x14ac:dyDescent="0.3">
      <c r="A1276">
        <v>1275</v>
      </c>
      <c r="B1276" t="s">
        <v>14</v>
      </c>
      <c r="C1276">
        <v>542281.48</v>
      </c>
      <c r="D1276" t="s">
        <v>9</v>
      </c>
      <c r="E1276" t="s">
        <v>15</v>
      </c>
      <c r="F1276" t="s">
        <v>11</v>
      </c>
      <c r="G1276" t="s">
        <v>12</v>
      </c>
      <c r="H1276" t="s">
        <v>12</v>
      </c>
      <c r="I1276">
        <v>36</v>
      </c>
      <c r="J1276">
        <f>(C1276-$V$7)/$V$8</f>
        <v>-0.14212577388620085</v>
      </c>
      <c r="K1276" t="str">
        <f t="shared" si="77"/>
        <v>NO</v>
      </c>
      <c r="L1276">
        <f>(I1276-$V$16)/$V$17</f>
        <v>-0.41684216367753391</v>
      </c>
      <c r="M1276" t="str">
        <f t="shared" si="78"/>
        <v>NO</v>
      </c>
      <c r="N1276">
        <f>IF(ISBLANK(C1276),$V$7,C1276)</f>
        <v>542281.48</v>
      </c>
      <c r="O1276">
        <f>IF(ISBLANK(I1276),$V$16,I1276)</f>
        <v>36</v>
      </c>
      <c r="P1276" t="str">
        <f>IF(ISBLANK(D1276),$U$42,D1276)</f>
        <v>ASALARIADO</v>
      </c>
      <c r="Q1276" s="7" t="str">
        <f t="shared" si="79"/>
        <v>36-45</v>
      </c>
      <c r="R1276" s="7" t="str">
        <f t="shared" si="80"/>
        <v>3</v>
      </c>
    </row>
    <row r="1277" spans="1:18" x14ac:dyDescent="0.3">
      <c r="A1277">
        <v>1276</v>
      </c>
      <c r="B1277" t="s">
        <v>8</v>
      </c>
      <c r="C1277">
        <v>486470.39</v>
      </c>
      <c r="D1277" t="s">
        <v>9</v>
      </c>
      <c r="E1277" t="s">
        <v>15</v>
      </c>
      <c r="F1277" t="s">
        <v>11</v>
      </c>
      <c r="G1277" t="s">
        <v>12</v>
      </c>
      <c r="H1277" t="s">
        <v>12</v>
      </c>
      <c r="I1277">
        <v>69</v>
      </c>
      <c r="J1277">
        <f>(C1277-$V$7)/$V$8</f>
        <v>-0.21095007582270836</v>
      </c>
      <c r="K1277" t="str">
        <f t="shared" si="77"/>
        <v>NO</v>
      </c>
      <c r="L1277">
        <f>(I1277-$V$16)/$V$17</f>
        <v>1.9121437288680037</v>
      </c>
      <c r="M1277" t="str">
        <f t="shared" si="78"/>
        <v>NO</v>
      </c>
      <c r="N1277">
        <f>IF(ISBLANK(C1277),$V$7,C1277)</f>
        <v>486470.39</v>
      </c>
      <c r="O1277">
        <f>IF(ISBLANK(I1277),$V$16,I1277)</f>
        <v>69</v>
      </c>
      <c r="P1277" t="str">
        <f>IF(ISBLANK(D1277),$U$42,D1277)</f>
        <v>ASALARIADO</v>
      </c>
      <c r="Q1277" s="7" t="str">
        <f t="shared" si="79"/>
        <v>56+</v>
      </c>
      <c r="R1277" s="7" t="str">
        <f t="shared" si="80"/>
        <v>3</v>
      </c>
    </row>
    <row r="1278" spans="1:18" x14ac:dyDescent="0.3">
      <c r="A1278">
        <v>1277</v>
      </c>
      <c r="B1278" t="s">
        <v>8</v>
      </c>
      <c r="C1278">
        <v>170502</v>
      </c>
      <c r="D1278" t="s">
        <v>9</v>
      </c>
      <c r="E1278" t="s">
        <v>15</v>
      </c>
      <c r="F1278" t="s">
        <v>11</v>
      </c>
      <c r="G1278" t="s">
        <v>11</v>
      </c>
      <c r="H1278" t="s">
        <v>11</v>
      </c>
      <c r="I1278">
        <v>52</v>
      </c>
      <c r="J1278">
        <f>(C1278-$V$7)/$V$8</f>
        <v>-0.60059134381715484</v>
      </c>
      <c r="K1278" t="str">
        <f t="shared" si="77"/>
        <v>NO</v>
      </c>
      <c r="L1278">
        <f>(I1278-$V$16)/$V$17</f>
        <v>0.71236311755666615</v>
      </c>
      <c r="M1278" t="str">
        <f t="shared" si="78"/>
        <v>NO</v>
      </c>
      <c r="N1278">
        <f>IF(ISBLANK(C1278),$V$7,C1278)</f>
        <v>170502</v>
      </c>
      <c r="O1278">
        <f>IF(ISBLANK(I1278),$V$16,I1278)</f>
        <v>52</v>
      </c>
      <c r="P1278" t="str">
        <f>IF(ISBLANK(D1278),$U$42,D1278)</f>
        <v>ASALARIADO</v>
      </c>
      <c r="Q1278" s="7" t="str">
        <f t="shared" si="79"/>
        <v>46-55</v>
      </c>
      <c r="R1278" s="7" t="str">
        <f t="shared" si="80"/>
        <v>1</v>
      </c>
    </row>
    <row r="1279" spans="1:18" x14ac:dyDescent="0.3">
      <c r="A1279">
        <v>1278</v>
      </c>
      <c r="B1279" t="s">
        <v>8</v>
      </c>
      <c r="C1279">
        <v>762500</v>
      </c>
      <c r="D1279" t="s">
        <v>9</v>
      </c>
      <c r="E1279" t="s">
        <v>15</v>
      </c>
      <c r="F1279" t="s">
        <v>11</v>
      </c>
      <c r="G1279" t="s">
        <v>12</v>
      </c>
      <c r="H1279" t="s">
        <v>12</v>
      </c>
      <c r="I1279">
        <v>38</v>
      </c>
      <c r="J1279">
        <f>(C1279-$V$7)/$V$8</f>
        <v>0.12944007283872117</v>
      </c>
      <c r="K1279" t="str">
        <f t="shared" si="77"/>
        <v>NO</v>
      </c>
      <c r="L1279">
        <f>(I1279-$V$16)/$V$17</f>
        <v>-0.27569150352325889</v>
      </c>
      <c r="M1279" t="str">
        <f t="shared" si="78"/>
        <v>NO</v>
      </c>
      <c r="N1279">
        <f>IF(ISBLANK(C1279),$V$7,C1279)</f>
        <v>762500</v>
      </c>
      <c r="O1279">
        <f>IF(ISBLANK(I1279),$V$16,I1279)</f>
        <v>38</v>
      </c>
      <c r="P1279" t="str">
        <f>IF(ISBLANK(D1279),$U$42,D1279)</f>
        <v>ASALARIADO</v>
      </c>
      <c r="Q1279" s="7" t="str">
        <f t="shared" si="79"/>
        <v>36-45</v>
      </c>
      <c r="R1279" s="7" t="str">
        <f t="shared" si="80"/>
        <v>4</v>
      </c>
    </row>
    <row r="1280" spans="1:18" x14ac:dyDescent="0.3">
      <c r="A1280">
        <v>1279</v>
      </c>
      <c r="B1280" t="s">
        <v>8</v>
      </c>
      <c r="C1280">
        <v>282305</v>
      </c>
      <c r="D1280" t="s">
        <v>16</v>
      </c>
      <c r="E1280" t="s">
        <v>15</v>
      </c>
      <c r="F1280" t="s">
        <v>11</v>
      </c>
      <c r="G1280" t="s">
        <v>11</v>
      </c>
      <c r="H1280" t="s">
        <v>12</v>
      </c>
      <c r="I1280">
        <v>45</v>
      </c>
      <c r="J1280">
        <f>(C1280-$V$7)/$V$8</f>
        <v>-0.4627197589868397</v>
      </c>
      <c r="K1280" t="str">
        <f t="shared" si="77"/>
        <v>NO</v>
      </c>
      <c r="L1280">
        <f>(I1280-$V$16)/$V$17</f>
        <v>0.21833580701670366</v>
      </c>
      <c r="M1280" t="str">
        <f t="shared" si="78"/>
        <v>NO</v>
      </c>
      <c r="N1280">
        <f>IF(ISBLANK(C1280),$V$7,C1280)</f>
        <v>282305</v>
      </c>
      <c r="O1280">
        <f>IF(ISBLANK(I1280),$V$16,I1280)</f>
        <v>45</v>
      </c>
      <c r="P1280" t="str">
        <f>IF(ISBLANK(D1280),$U$42,D1280)</f>
        <v>ASEGURADO VOLUNTARIO</v>
      </c>
      <c r="Q1280" s="7" t="str">
        <f t="shared" si="79"/>
        <v>36-45</v>
      </c>
      <c r="R1280" s="7" t="str">
        <f t="shared" si="80"/>
        <v>1</v>
      </c>
    </row>
    <row r="1281" spans="1:18" x14ac:dyDescent="0.3">
      <c r="A1281">
        <v>1280</v>
      </c>
      <c r="B1281" t="s">
        <v>8</v>
      </c>
      <c r="C1281">
        <v>297045</v>
      </c>
      <c r="D1281" t="s">
        <v>16</v>
      </c>
      <c r="E1281" t="s">
        <v>15</v>
      </c>
      <c r="F1281" t="s">
        <v>11</v>
      </c>
      <c r="G1281" t="s">
        <v>12</v>
      </c>
      <c r="H1281" t="s">
        <v>12</v>
      </c>
      <c r="I1281">
        <v>42</v>
      </c>
      <c r="J1281">
        <f>(C1281-$V$7)/$V$8</f>
        <v>-0.44454290183274864</v>
      </c>
      <c r="K1281" t="str">
        <f t="shared" si="77"/>
        <v>NO</v>
      </c>
      <c r="L1281">
        <f>(I1281-$V$16)/$V$17</f>
        <v>6.6098167852911317E-3</v>
      </c>
      <c r="M1281" t="str">
        <f t="shared" si="78"/>
        <v>NO</v>
      </c>
      <c r="N1281">
        <f>IF(ISBLANK(C1281),$V$7,C1281)</f>
        <v>297045</v>
      </c>
      <c r="O1281">
        <f>IF(ISBLANK(I1281),$V$16,I1281)</f>
        <v>42</v>
      </c>
      <c r="P1281" t="str">
        <f>IF(ISBLANK(D1281),$U$42,D1281)</f>
        <v>ASEGURADO VOLUNTARIO</v>
      </c>
      <c r="Q1281" s="7" t="str">
        <f t="shared" si="79"/>
        <v>36-45</v>
      </c>
      <c r="R1281" s="7" t="str">
        <f t="shared" si="80"/>
        <v>1</v>
      </c>
    </row>
    <row r="1282" spans="1:18" x14ac:dyDescent="0.3">
      <c r="A1282">
        <v>1281</v>
      </c>
      <c r="B1282" t="s">
        <v>14</v>
      </c>
      <c r="C1282">
        <v>400228.96</v>
      </c>
      <c r="D1282" t="s">
        <v>9</v>
      </c>
      <c r="E1282" t="s">
        <v>15</v>
      </c>
      <c r="F1282" t="s">
        <v>11</v>
      </c>
      <c r="G1282" t="s">
        <v>12</v>
      </c>
      <c r="H1282" t="s">
        <v>12</v>
      </c>
      <c r="I1282">
        <v>44</v>
      </c>
      <c r="J1282">
        <f>(C1282-$V$7)/$V$8</f>
        <v>-0.31730001841935324</v>
      </c>
      <c r="K1282" t="str">
        <f t="shared" ref="K1282:K1345" si="81">IF(ABS(J1282)&gt;1.96,"ATIPICO","NO")</f>
        <v>NO</v>
      </c>
      <c r="L1282">
        <f>(I1282-$V$16)/$V$17</f>
        <v>0.14776047693956615</v>
      </c>
      <c r="M1282" t="str">
        <f t="shared" ref="M1282:M1345" si="82">IF(ABS(L1282)&gt;1.96,"ATIPICO","NO")</f>
        <v>NO</v>
      </c>
      <c r="N1282">
        <f>IF(ISBLANK(C1282),$V$7,C1282)</f>
        <v>400228.96</v>
      </c>
      <c r="O1282">
        <f>IF(ISBLANK(I1282),$V$16,I1282)</f>
        <v>44</v>
      </c>
      <c r="P1282" t="str">
        <f>IF(ISBLANK(D1282),$U$42,D1282)</f>
        <v>ASALARIADO</v>
      </c>
      <c r="Q1282" s="7" t="str">
        <f t="shared" ref="Q1282:Q1345" si="83">IF(O1282&lt;26,"18-25",IF(O1282&lt;36,"26-35",
 IF(O1282&lt;46,"36-45",IF(O1282&lt;56,"46-55","56+"))))</f>
        <v>36-45</v>
      </c>
      <c r="R1282" s="7" t="str">
        <f t="shared" ref="R1282:R1345" si="84">IF(N1282&lt;300000,"1",
 IF(N1282&lt;=408495,"2",
 IF(N1282&lt;=700000,"3",
 "4")))</f>
        <v>2</v>
      </c>
    </row>
    <row r="1283" spans="1:18" x14ac:dyDescent="0.3">
      <c r="A1283">
        <v>1282</v>
      </c>
      <c r="B1283" t="s">
        <v>8</v>
      </c>
      <c r="C1283">
        <v>490013.49</v>
      </c>
      <c r="D1283" t="s">
        <v>9</v>
      </c>
      <c r="E1283" t="s">
        <v>15</v>
      </c>
      <c r="F1283" t="s">
        <v>11</v>
      </c>
      <c r="G1283" t="s">
        <v>11</v>
      </c>
      <c r="H1283" t="s">
        <v>12</v>
      </c>
      <c r="I1283">
        <v>40</v>
      </c>
      <c r="J1283">
        <f>(C1283-$V$7)/$V$8</f>
        <v>-0.20658084769634066</v>
      </c>
      <c r="K1283" t="str">
        <f t="shared" si="81"/>
        <v>NO</v>
      </c>
      <c r="L1283">
        <f>(I1283-$V$16)/$V$17</f>
        <v>-0.13454084336898386</v>
      </c>
      <c r="M1283" t="str">
        <f t="shared" si="82"/>
        <v>NO</v>
      </c>
      <c r="N1283">
        <f>IF(ISBLANK(C1283),$V$7,C1283)</f>
        <v>490013.49</v>
      </c>
      <c r="O1283">
        <f>IF(ISBLANK(I1283),$V$16,I1283)</f>
        <v>40</v>
      </c>
      <c r="P1283" t="str">
        <f>IF(ISBLANK(D1283),$U$42,D1283)</f>
        <v>ASALARIADO</v>
      </c>
      <c r="Q1283" s="7" t="str">
        <f t="shared" si="83"/>
        <v>36-45</v>
      </c>
      <c r="R1283" s="7" t="str">
        <f t="shared" si="84"/>
        <v>3</v>
      </c>
    </row>
    <row r="1284" spans="1:18" x14ac:dyDescent="0.3">
      <c r="A1284">
        <v>1283</v>
      </c>
      <c r="B1284" t="s">
        <v>8</v>
      </c>
      <c r="C1284">
        <v>343391.57</v>
      </c>
      <c r="D1284" t="s">
        <v>9</v>
      </c>
      <c r="E1284" t="s">
        <v>15</v>
      </c>
      <c r="F1284" t="s">
        <v>11</v>
      </c>
      <c r="G1284" t="s">
        <v>12</v>
      </c>
      <c r="H1284" t="s">
        <v>12</v>
      </c>
      <c r="I1284">
        <v>36</v>
      </c>
      <c r="J1284">
        <f>(C1284-$V$7)/$V$8</f>
        <v>-0.3873899179472613</v>
      </c>
      <c r="K1284" t="str">
        <f t="shared" si="81"/>
        <v>NO</v>
      </c>
      <c r="L1284">
        <f>(I1284-$V$16)/$V$17</f>
        <v>-0.41684216367753391</v>
      </c>
      <c r="M1284" t="str">
        <f t="shared" si="82"/>
        <v>NO</v>
      </c>
      <c r="N1284">
        <f>IF(ISBLANK(C1284),$V$7,C1284)</f>
        <v>343391.57</v>
      </c>
      <c r="O1284">
        <f>IF(ISBLANK(I1284),$V$16,I1284)</f>
        <v>36</v>
      </c>
      <c r="P1284" t="str">
        <f>IF(ISBLANK(D1284),$U$42,D1284)</f>
        <v>ASALARIADO</v>
      </c>
      <c r="Q1284" s="7" t="str">
        <f t="shared" si="83"/>
        <v>36-45</v>
      </c>
      <c r="R1284" s="7" t="str">
        <f t="shared" si="84"/>
        <v>2</v>
      </c>
    </row>
    <row r="1285" spans="1:18" x14ac:dyDescent="0.3">
      <c r="A1285">
        <v>1284</v>
      </c>
      <c r="B1285" t="s">
        <v>14</v>
      </c>
      <c r="C1285">
        <v>332161</v>
      </c>
      <c r="D1285" t="s">
        <v>16</v>
      </c>
      <c r="E1285" t="s">
        <v>15</v>
      </c>
      <c r="F1285" t="s">
        <v>11</v>
      </c>
      <c r="G1285" t="s">
        <v>11</v>
      </c>
      <c r="H1285" t="s">
        <v>12</v>
      </c>
      <c r="I1285">
        <v>40</v>
      </c>
      <c r="J1285">
        <f>(C1285-$V$7)/$V$8</f>
        <v>-0.40123906765207956</v>
      </c>
      <c r="K1285" t="str">
        <f t="shared" si="81"/>
        <v>NO</v>
      </c>
      <c r="L1285">
        <f>(I1285-$V$16)/$V$17</f>
        <v>-0.13454084336898386</v>
      </c>
      <c r="M1285" t="str">
        <f t="shared" si="82"/>
        <v>NO</v>
      </c>
      <c r="N1285">
        <f>IF(ISBLANK(C1285),$V$7,C1285)</f>
        <v>332161</v>
      </c>
      <c r="O1285">
        <f>IF(ISBLANK(I1285),$V$16,I1285)</f>
        <v>40</v>
      </c>
      <c r="P1285" t="str">
        <f>IF(ISBLANK(D1285),$U$42,D1285)</f>
        <v>ASEGURADO VOLUNTARIO</v>
      </c>
      <c r="Q1285" s="7" t="str">
        <f t="shared" si="83"/>
        <v>36-45</v>
      </c>
      <c r="R1285" s="7" t="str">
        <f t="shared" si="84"/>
        <v>2</v>
      </c>
    </row>
    <row r="1286" spans="1:18" x14ac:dyDescent="0.3">
      <c r="A1286">
        <v>1285</v>
      </c>
      <c r="B1286" t="s">
        <v>8</v>
      </c>
      <c r="C1286">
        <v>1083336.99</v>
      </c>
      <c r="D1286" t="s">
        <v>9</v>
      </c>
      <c r="E1286" t="s">
        <v>15</v>
      </c>
      <c r="F1286" t="s">
        <v>11</v>
      </c>
      <c r="G1286" t="s">
        <v>11</v>
      </c>
      <c r="H1286" t="s">
        <v>12</v>
      </c>
      <c r="I1286">
        <v>48</v>
      </c>
      <c r="J1286">
        <f>(C1286-$V$7)/$V$8</f>
        <v>0.52508512962152643</v>
      </c>
      <c r="K1286" t="str">
        <f t="shared" si="81"/>
        <v>NO</v>
      </c>
      <c r="L1286">
        <f>(I1286-$V$16)/$V$17</f>
        <v>0.43006179724811616</v>
      </c>
      <c r="M1286" t="str">
        <f t="shared" si="82"/>
        <v>NO</v>
      </c>
      <c r="N1286">
        <f>IF(ISBLANK(C1286),$V$7,C1286)</f>
        <v>1083336.99</v>
      </c>
      <c r="O1286">
        <f>IF(ISBLANK(I1286),$V$16,I1286)</f>
        <v>48</v>
      </c>
      <c r="P1286" t="str">
        <f>IF(ISBLANK(D1286),$U$42,D1286)</f>
        <v>ASALARIADO</v>
      </c>
      <c r="Q1286" s="7" t="str">
        <f t="shared" si="83"/>
        <v>46-55</v>
      </c>
      <c r="R1286" s="7" t="str">
        <f t="shared" si="84"/>
        <v>4</v>
      </c>
    </row>
    <row r="1287" spans="1:18" x14ac:dyDescent="0.3">
      <c r="A1287">
        <v>1286</v>
      </c>
      <c r="B1287" t="s">
        <v>8</v>
      </c>
      <c r="C1287">
        <v>289083.33</v>
      </c>
      <c r="D1287" t="s">
        <v>9</v>
      </c>
      <c r="E1287" t="s">
        <v>15</v>
      </c>
      <c r="F1287" t="s">
        <v>11</v>
      </c>
      <c r="G1287" t="s">
        <v>12</v>
      </c>
      <c r="H1287" t="s">
        <v>12</v>
      </c>
      <c r="I1287">
        <v>26</v>
      </c>
      <c r="J1287">
        <f>(C1287-$V$7)/$V$8</f>
        <v>-0.45436095734821758</v>
      </c>
      <c r="K1287" t="str">
        <f t="shared" si="81"/>
        <v>NO</v>
      </c>
      <c r="L1287">
        <f>(I1287-$V$16)/$V$17</f>
        <v>-1.1225954644489089</v>
      </c>
      <c r="M1287" t="str">
        <f t="shared" si="82"/>
        <v>NO</v>
      </c>
      <c r="N1287">
        <f>IF(ISBLANK(C1287),$V$7,C1287)</f>
        <v>289083.33</v>
      </c>
      <c r="O1287">
        <f>IF(ISBLANK(I1287),$V$16,I1287)</f>
        <v>26</v>
      </c>
      <c r="P1287" t="str">
        <f>IF(ISBLANK(D1287),$U$42,D1287)</f>
        <v>ASALARIADO</v>
      </c>
      <c r="Q1287" s="7" t="str">
        <f t="shared" si="83"/>
        <v>26-35</v>
      </c>
      <c r="R1287" s="7" t="str">
        <f t="shared" si="84"/>
        <v>1</v>
      </c>
    </row>
    <row r="1288" spans="1:18" x14ac:dyDescent="0.3">
      <c r="A1288">
        <v>1287</v>
      </c>
      <c r="B1288" t="s">
        <v>14</v>
      </c>
      <c r="C1288">
        <v>377634.82</v>
      </c>
      <c r="D1288" t="s">
        <v>9</v>
      </c>
      <c r="E1288" t="s">
        <v>15</v>
      </c>
      <c r="F1288" t="s">
        <v>11</v>
      </c>
      <c r="G1288" t="s">
        <v>12</v>
      </c>
      <c r="H1288" t="s">
        <v>12</v>
      </c>
      <c r="I1288">
        <v>23</v>
      </c>
      <c r="J1288">
        <f>(C1288-$V$7)/$V$8</f>
        <v>-0.34516232881959308</v>
      </c>
      <c r="K1288" t="str">
        <f t="shared" si="81"/>
        <v>NO</v>
      </c>
      <c r="L1288">
        <f>(I1288-$V$16)/$V$17</f>
        <v>-1.3343214546803215</v>
      </c>
      <c r="M1288" t="str">
        <f t="shared" si="82"/>
        <v>NO</v>
      </c>
      <c r="N1288">
        <f>IF(ISBLANK(C1288),$V$7,C1288)</f>
        <v>377634.82</v>
      </c>
      <c r="O1288">
        <f>IF(ISBLANK(I1288),$V$16,I1288)</f>
        <v>23</v>
      </c>
      <c r="P1288" t="str">
        <f>IF(ISBLANK(D1288),$U$42,D1288)</f>
        <v>ASALARIADO</v>
      </c>
      <c r="Q1288" s="7" t="str">
        <f t="shared" si="83"/>
        <v>18-25</v>
      </c>
      <c r="R1288" s="7" t="str">
        <f t="shared" si="84"/>
        <v>2</v>
      </c>
    </row>
    <row r="1289" spans="1:18" x14ac:dyDescent="0.3">
      <c r="A1289">
        <v>1288</v>
      </c>
      <c r="B1289" t="s">
        <v>8</v>
      </c>
      <c r="C1289">
        <v>278030</v>
      </c>
      <c r="D1289" t="s">
        <v>18</v>
      </c>
      <c r="E1289" t="s">
        <v>15</v>
      </c>
      <c r="F1289" t="s">
        <v>11</v>
      </c>
      <c r="G1289" t="s">
        <v>12</v>
      </c>
      <c r="H1289" t="s">
        <v>12</v>
      </c>
      <c r="I1289">
        <v>56</v>
      </c>
      <c r="J1289">
        <f>(C1289-$V$7)/$V$8</f>
        <v>-0.46799154082766331</v>
      </c>
      <c r="K1289" t="str">
        <f t="shared" si="81"/>
        <v>NO</v>
      </c>
      <c r="L1289">
        <f>(I1289-$V$16)/$V$17</f>
        <v>0.99466443786521619</v>
      </c>
      <c r="M1289" t="str">
        <f t="shared" si="82"/>
        <v>NO</v>
      </c>
      <c r="N1289">
        <f>IF(ISBLANK(C1289),$V$7,C1289)</f>
        <v>278030</v>
      </c>
      <c r="O1289">
        <f>IF(ISBLANK(I1289),$V$16,I1289)</f>
        <v>56</v>
      </c>
      <c r="P1289" t="str">
        <f>IF(ISBLANK(D1289),$U$42,D1289)</f>
        <v>CONVENIOS ESPECIALES DE TRABAJADORES INDEPENDIENTES</v>
      </c>
      <c r="Q1289" s="7" t="str">
        <f t="shared" si="83"/>
        <v>56+</v>
      </c>
      <c r="R1289" s="7" t="str">
        <f t="shared" si="84"/>
        <v>1</v>
      </c>
    </row>
    <row r="1290" spans="1:18" x14ac:dyDescent="0.3">
      <c r="A1290">
        <v>1289</v>
      </c>
      <c r="B1290" t="s">
        <v>14</v>
      </c>
      <c r="C1290">
        <v>297046</v>
      </c>
      <c r="D1290" t="s">
        <v>17</v>
      </c>
      <c r="E1290" t="s">
        <v>15</v>
      </c>
      <c r="F1290" t="s">
        <v>11</v>
      </c>
      <c r="G1290" t="s">
        <v>12</v>
      </c>
      <c r="H1290" t="s">
        <v>12</v>
      </c>
      <c r="I1290">
        <v>40</v>
      </c>
      <c r="J1290">
        <f>(C1290-$V$7)/$V$8</f>
        <v>-0.44454166866740574</v>
      </c>
      <c r="K1290" t="str">
        <f t="shared" si="81"/>
        <v>NO</v>
      </c>
      <c r="L1290">
        <f>(I1290-$V$16)/$V$17</f>
        <v>-0.13454084336898386</v>
      </c>
      <c r="M1290" t="str">
        <f t="shared" si="82"/>
        <v>NO</v>
      </c>
      <c r="N1290">
        <f>IF(ISBLANK(C1290),$V$7,C1290)</f>
        <v>297046</v>
      </c>
      <c r="O1290">
        <f>IF(ISBLANK(I1290),$V$16,I1290)</f>
        <v>40</v>
      </c>
      <c r="P1290" t="str">
        <f>IF(ISBLANK(D1290),$U$42,D1290)</f>
        <v>TRABAJADOR INDEPENDIENTE</v>
      </c>
      <c r="Q1290" s="7" t="str">
        <f t="shared" si="83"/>
        <v>36-45</v>
      </c>
      <c r="R1290" s="7" t="str">
        <f t="shared" si="84"/>
        <v>1</v>
      </c>
    </row>
    <row r="1291" spans="1:18" x14ac:dyDescent="0.3">
      <c r="A1291">
        <v>1290</v>
      </c>
      <c r="B1291" t="s">
        <v>8</v>
      </c>
      <c r="C1291">
        <v>382136</v>
      </c>
      <c r="D1291" t="s">
        <v>17</v>
      </c>
      <c r="E1291" t="s">
        <v>15</v>
      </c>
      <c r="F1291" t="s">
        <v>11</v>
      </c>
      <c r="G1291" t="s">
        <v>11</v>
      </c>
      <c r="H1291" t="s">
        <v>11</v>
      </c>
      <c r="I1291">
        <v>55</v>
      </c>
      <c r="J1291">
        <f>(C1291-$V$7)/$V$8</f>
        <v>-0.33961162964151631</v>
      </c>
      <c r="K1291" t="str">
        <f t="shared" si="81"/>
        <v>NO</v>
      </c>
      <c r="L1291">
        <f>(I1291-$V$16)/$V$17</f>
        <v>0.92408910778807873</v>
      </c>
      <c r="M1291" t="str">
        <f t="shared" si="82"/>
        <v>NO</v>
      </c>
      <c r="N1291">
        <f>IF(ISBLANK(C1291),$V$7,C1291)</f>
        <v>382136</v>
      </c>
      <c r="O1291">
        <f>IF(ISBLANK(I1291),$V$16,I1291)</f>
        <v>55</v>
      </c>
      <c r="P1291" t="str">
        <f>IF(ISBLANK(D1291),$U$42,D1291)</f>
        <v>TRABAJADOR INDEPENDIENTE</v>
      </c>
      <c r="Q1291" s="7" t="str">
        <f t="shared" si="83"/>
        <v>46-55</v>
      </c>
      <c r="R1291" s="7" t="str">
        <f t="shared" si="84"/>
        <v>2</v>
      </c>
    </row>
    <row r="1292" spans="1:18" x14ac:dyDescent="0.3">
      <c r="A1292">
        <v>1291</v>
      </c>
      <c r="B1292" t="s">
        <v>8</v>
      </c>
      <c r="C1292">
        <v>609030</v>
      </c>
      <c r="D1292" t="s">
        <v>17</v>
      </c>
      <c r="E1292" t="s">
        <v>15</v>
      </c>
      <c r="F1292" t="s">
        <v>11</v>
      </c>
      <c r="G1292" t="s">
        <v>12</v>
      </c>
      <c r="H1292" t="s">
        <v>11</v>
      </c>
      <c r="I1292">
        <v>57</v>
      </c>
      <c r="J1292">
        <f>(C1292-$V$7)/$V$8</f>
        <v>-5.9813812333487683E-2</v>
      </c>
      <c r="K1292" t="str">
        <f t="shared" si="81"/>
        <v>NO</v>
      </c>
      <c r="L1292">
        <f>(I1292-$V$16)/$V$17</f>
        <v>1.0652397679423538</v>
      </c>
      <c r="M1292" t="str">
        <f t="shared" si="82"/>
        <v>NO</v>
      </c>
      <c r="N1292">
        <f>IF(ISBLANK(C1292),$V$7,C1292)</f>
        <v>609030</v>
      </c>
      <c r="O1292">
        <f>IF(ISBLANK(I1292),$V$16,I1292)</f>
        <v>57</v>
      </c>
      <c r="P1292" t="str">
        <f>IF(ISBLANK(D1292),$U$42,D1292)</f>
        <v>TRABAJADOR INDEPENDIENTE</v>
      </c>
      <c r="Q1292" s="7" t="str">
        <f t="shared" si="83"/>
        <v>56+</v>
      </c>
      <c r="R1292" s="7" t="str">
        <f t="shared" si="84"/>
        <v>3</v>
      </c>
    </row>
    <row r="1293" spans="1:18" x14ac:dyDescent="0.3">
      <c r="A1293">
        <v>1292</v>
      </c>
      <c r="B1293" t="s">
        <v>8</v>
      </c>
      <c r="C1293">
        <v>465239</v>
      </c>
      <c r="D1293" t="s">
        <v>17</v>
      </c>
      <c r="E1293" t="s">
        <v>15</v>
      </c>
      <c r="F1293" t="s">
        <v>11</v>
      </c>
      <c r="G1293" t="s">
        <v>12</v>
      </c>
      <c r="H1293" t="s">
        <v>11</v>
      </c>
      <c r="I1293">
        <v>36</v>
      </c>
      <c r="J1293">
        <f>(C1293-$V$7)/$V$8</f>
        <v>-0.23713189015193484</v>
      </c>
      <c r="K1293" t="str">
        <f t="shared" si="81"/>
        <v>NO</v>
      </c>
      <c r="L1293">
        <f>(I1293-$V$16)/$V$17</f>
        <v>-0.41684216367753391</v>
      </c>
      <c r="M1293" t="str">
        <f t="shared" si="82"/>
        <v>NO</v>
      </c>
      <c r="N1293">
        <f>IF(ISBLANK(C1293),$V$7,C1293)</f>
        <v>465239</v>
      </c>
      <c r="O1293">
        <f>IF(ISBLANK(I1293),$V$16,I1293)</f>
        <v>36</v>
      </c>
      <c r="P1293" t="str">
        <f>IF(ISBLANK(D1293),$U$42,D1293)</f>
        <v>TRABAJADOR INDEPENDIENTE</v>
      </c>
      <c r="Q1293" s="7" t="str">
        <f t="shared" si="83"/>
        <v>36-45</v>
      </c>
      <c r="R1293" s="7" t="str">
        <f t="shared" si="84"/>
        <v>3</v>
      </c>
    </row>
    <row r="1294" spans="1:18" x14ac:dyDescent="0.3">
      <c r="A1294">
        <v>1293</v>
      </c>
      <c r="B1294" t="s">
        <v>8</v>
      </c>
      <c r="C1294">
        <v>449243.84</v>
      </c>
      <c r="D1294" t="s">
        <v>9</v>
      </c>
      <c r="E1294" t="s">
        <v>15</v>
      </c>
      <c r="F1294" t="s">
        <v>11</v>
      </c>
      <c r="G1294" t="s">
        <v>12</v>
      </c>
      <c r="H1294" t="s">
        <v>12</v>
      </c>
      <c r="I1294">
        <v>34</v>
      </c>
      <c r="J1294">
        <f>(C1294-$V$7)/$V$8</f>
        <v>-0.25685656711779853</v>
      </c>
      <c r="K1294" t="str">
        <f t="shared" si="81"/>
        <v>NO</v>
      </c>
      <c r="L1294">
        <f>(I1294-$V$16)/$V$17</f>
        <v>-0.55799282383180893</v>
      </c>
      <c r="M1294" t="str">
        <f t="shared" si="82"/>
        <v>NO</v>
      </c>
      <c r="N1294">
        <f>IF(ISBLANK(C1294),$V$7,C1294)</f>
        <v>449243.84</v>
      </c>
      <c r="O1294">
        <f>IF(ISBLANK(I1294),$V$16,I1294)</f>
        <v>34</v>
      </c>
      <c r="P1294" t="str">
        <f>IF(ISBLANK(D1294),$U$42,D1294)</f>
        <v>ASALARIADO</v>
      </c>
      <c r="Q1294" s="7" t="str">
        <f t="shared" si="83"/>
        <v>26-35</v>
      </c>
      <c r="R1294" s="7" t="str">
        <f t="shared" si="84"/>
        <v>3</v>
      </c>
    </row>
    <row r="1295" spans="1:18" x14ac:dyDescent="0.3">
      <c r="A1295">
        <v>1294</v>
      </c>
      <c r="B1295" t="s">
        <v>8</v>
      </c>
      <c r="C1295">
        <v>60000</v>
      </c>
      <c r="D1295" t="s">
        <v>9</v>
      </c>
      <c r="E1295" t="s">
        <v>15</v>
      </c>
      <c r="F1295" t="s">
        <v>11</v>
      </c>
      <c r="G1295" t="s">
        <v>12</v>
      </c>
      <c r="H1295" t="s">
        <v>11</v>
      </c>
      <c r="I1295">
        <v>18</v>
      </c>
      <c r="J1295">
        <f>(C1295-$V$7)/$V$8</f>
        <v>-0.73685858053637965</v>
      </c>
      <c r="K1295" t="str">
        <f t="shared" si="81"/>
        <v>NO</v>
      </c>
      <c r="L1295">
        <f>(I1295-$V$16)/$V$17</f>
        <v>-1.687198105066009</v>
      </c>
      <c r="M1295" t="str">
        <f t="shared" si="82"/>
        <v>NO</v>
      </c>
      <c r="N1295">
        <f>IF(ISBLANK(C1295),$V$7,C1295)</f>
        <v>60000</v>
      </c>
      <c r="O1295">
        <f>IF(ISBLANK(I1295),$V$16,I1295)</f>
        <v>18</v>
      </c>
      <c r="P1295" t="str">
        <f>IF(ISBLANK(D1295),$U$42,D1295)</f>
        <v>ASALARIADO</v>
      </c>
      <c r="Q1295" s="7" t="str">
        <f t="shared" si="83"/>
        <v>18-25</v>
      </c>
      <c r="R1295" s="7" t="str">
        <f t="shared" si="84"/>
        <v>1</v>
      </c>
    </row>
    <row r="1296" spans="1:18" x14ac:dyDescent="0.3">
      <c r="A1296">
        <v>1295</v>
      </c>
      <c r="B1296" t="s">
        <v>8</v>
      </c>
      <c r="C1296">
        <v>395499</v>
      </c>
      <c r="D1296" t="s">
        <v>9</v>
      </c>
      <c r="E1296" t="s">
        <v>15</v>
      </c>
      <c r="F1296" t="s">
        <v>11</v>
      </c>
      <c r="G1296" t="s">
        <v>12</v>
      </c>
      <c r="H1296" t="s">
        <v>12</v>
      </c>
      <c r="I1296">
        <v>27</v>
      </c>
      <c r="J1296">
        <f>(C1296-$V$7)/$V$8</f>
        <v>-0.32313284116457475</v>
      </c>
      <c r="K1296" t="str">
        <f t="shared" si="81"/>
        <v>NO</v>
      </c>
      <c r="L1296">
        <f>(I1296-$V$16)/$V$17</f>
        <v>-1.0520201343717714</v>
      </c>
      <c r="M1296" t="str">
        <f t="shared" si="82"/>
        <v>NO</v>
      </c>
      <c r="N1296">
        <f>IF(ISBLANK(C1296),$V$7,C1296)</f>
        <v>395499</v>
      </c>
      <c r="O1296">
        <f>IF(ISBLANK(I1296),$V$16,I1296)</f>
        <v>27</v>
      </c>
      <c r="P1296" t="str">
        <f>IF(ISBLANK(D1296),$U$42,D1296)</f>
        <v>ASALARIADO</v>
      </c>
      <c r="Q1296" s="7" t="str">
        <f t="shared" si="83"/>
        <v>26-35</v>
      </c>
      <c r="R1296" s="7" t="str">
        <f t="shared" si="84"/>
        <v>2</v>
      </c>
    </row>
    <row r="1297" spans="1:18" x14ac:dyDescent="0.3">
      <c r="A1297">
        <v>1296</v>
      </c>
      <c r="B1297" t="s">
        <v>14</v>
      </c>
      <c r="C1297">
        <v>382136</v>
      </c>
      <c r="D1297" t="s">
        <v>17</v>
      </c>
      <c r="E1297" t="s">
        <v>15</v>
      </c>
      <c r="F1297" t="s">
        <v>11</v>
      </c>
      <c r="G1297" t="s">
        <v>12</v>
      </c>
      <c r="H1297" t="s">
        <v>11</v>
      </c>
      <c r="I1297">
        <v>62</v>
      </c>
      <c r="J1297">
        <f>(C1297-$V$7)/$V$8</f>
        <v>-0.33961162964151631</v>
      </c>
      <c r="K1297" t="str">
        <f t="shared" si="81"/>
        <v>NO</v>
      </c>
      <c r="L1297">
        <f>(I1297-$V$16)/$V$17</f>
        <v>1.4181164183280413</v>
      </c>
      <c r="M1297" t="str">
        <f t="shared" si="82"/>
        <v>NO</v>
      </c>
      <c r="N1297">
        <f>IF(ISBLANK(C1297),$V$7,C1297)</f>
        <v>382136</v>
      </c>
      <c r="O1297">
        <f>IF(ISBLANK(I1297),$V$16,I1297)</f>
        <v>62</v>
      </c>
      <c r="P1297" t="str">
        <f>IF(ISBLANK(D1297),$U$42,D1297)</f>
        <v>TRABAJADOR INDEPENDIENTE</v>
      </c>
      <c r="Q1297" s="7" t="str">
        <f t="shared" si="83"/>
        <v>56+</v>
      </c>
      <c r="R1297" s="7" t="str">
        <f t="shared" si="84"/>
        <v>2</v>
      </c>
    </row>
    <row r="1298" spans="1:18" x14ac:dyDescent="0.3">
      <c r="A1298">
        <v>1297</v>
      </c>
      <c r="B1298" t="s">
        <v>14</v>
      </c>
      <c r="C1298">
        <v>558849</v>
      </c>
      <c r="D1298" t="s">
        <v>9</v>
      </c>
      <c r="E1298" t="s">
        <v>10</v>
      </c>
      <c r="F1298" t="s">
        <v>11</v>
      </c>
      <c r="G1298" t="s">
        <v>12</v>
      </c>
      <c r="H1298" t="s">
        <v>12</v>
      </c>
      <c r="I1298">
        <v>33</v>
      </c>
      <c r="J1298">
        <f>(C1298-$V$7)/$V$8</f>
        <v>-0.12169528240468475</v>
      </c>
      <c r="K1298" t="str">
        <f t="shared" si="81"/>
        <v>NO</v>
      </c>
      <c r="L1298">
        <f>(I1298-$V$16)/$V$17</f>
        <v>-0.62856815390894638</v>
      </c>
      <c r="M1298" t="str">
        <f t="shared" si="82"/>
        <v>NO</v>
      </c>
      <c r="N1298">
        <f>IF(ISBLANK(C1298),$V$7,C1298)</f>
        <v>558849</v>
      </c>
      <c r="O1298">
        <f>IF(ISBLANK(I1298),$V$16,I1298)</f>
        <v>33</v>
      </c>
      <c r="P1298" t="str">
        <f>IF(ISBLANK(D1298),$U$42,D1298)</f>
        <v>ASALARIADO</v>
      </c>
      <c r="Q1298" s="7" t="str">
        <f t="shared" si="83"/>
        <v>26-35</v>
      </c>
      <c r="R1298" s="7" t="str">
        <f t="shared" si="84"/>
        <v>3</v>
      </c>
    </row>
    <row r="1299" spans="1:18" x14ac:dyDescent="0.3">
      <c r="A1299">
        <v>1298</v>
      </c>
      <c r="B1299" t="s">
        <v>8</v>
      </c>
      <c r="C1299">
        <v>300000</v>
      </c>
      <c r="D1299" t="s">
        <v>9</v>
      </c>
      <c r="E1299" t="s">
        <v>15</v>
      </c>
      <c r="F1299" t="s">
        <v>11</v>
      </c>
      <c r="G1299" t="s">
        <v>11</v>
      </c>
      <c r="H1299" t="s">
        <v>12</v>
      </c>
      <c r="I1299">
        <v>36</v>
      </c>
      <c r="J1299">
        <f>(C1299-$V$7)/$V$8</f>
        <v>-0.44089889824453027</v>
      </c>
      <c r="K1299" t="str">
        <f t="shared" si="81"/>
        <v>NO</v>
      </c>
      <c r="L1299">
        <f>(I1299-$V$16)/$V$17</f>
        <v>-0.41684216367753391</v>
      </c>
      <c r="M1299" t="str">
        <f t="shared" si="82"/>
        <v>NO</v>
      </c>
      <c r="N1299">
        <f>IF(ISBLANK(C1299),$V$7,C1299)</f>
        <v>300000</v>
      </c>
      <c r="O1299">
        <f>IF(ISBLANK(I1299),$V$16,I1299)</f>
        <v>36</v>
      </c>
      <c r="P1299" t="str">
        <f>IF(ISBLANK(D1299),$U$42,D1299)</f>
        <v>ASALARIADO</v>
      </c>
      <c r="Q1299" s="7" t="str">
        <f t="shared" si="83"/>
        <v>36-45</v>
      </c>
      <c r="R1299" s="7" t="str">
        <f t="shared" si="84"/>
        <v>2</v>
      </c>
    </row>
    <row r="1300" spans="1:18" x14ac:dyDescent="0.3">
      <c r="A1300">
        <v>1299</v>
      </c>
      <c r="B1300" t="s">
        <v>14</v>
      </c>
      <c r="C1300">
        <v>280000</v>
      </c>
      <c r="D1300" t="s">
        <v>9</v>
      </c>
      <c r="E1300" t="s">
        <v>15</v>
      </c>
      <c r="F1300" t="s">
        <v>11</v>
      </c>
      <c r="G1300" t="s">
        <v>12</v>
      </c>
      <c r="H1300" t="s">
        <v>12</v>
      </c>
      <c r="I1300">
        <v>33</v>
      </c>
      <c r="J1300">
        <f>(C1300-$V$7)/$V$8</f>
        <v>-0.46556220510218438</v>
      </c>
      <c r="K1300" t="str">
        <f t="shared" si="81"/>
        <v>NO</v>
      </c>
      <c r="L1300">
        <f>(I1300-$V$16)/$V$17</f>
        <v>-0.62856815390894638</v>
      </c>
      <c r="M1300" t="str">
        <f t="shared" si="82"/>
        <v>NO</v>
      </c>
      <c r="N1300">
        <f>IF(ISBLANK(C1300),$V$7,C1300)</f>
        <v>280000</v>
      </c>
      <c r="O1300">
        <f>IF(ISBLANK(I1300),$V$16,I1300)</f>
        <v>33</v>
      </c>
      <c r="P1300" t="str">
        <f>IF(ISBLANK(D1300),$U$42,D1300)</f>
        <v>ASALARIADO</v>
      </c>
      <c r="Q1300" s="7" t="str">
        <f t="shared" si="83"/>
        <v>26-35</v>
      </c>
      <c r="R1300" s="7" t="str">
        <f t="shared" si="84"/>
        <v>1</v>
      </c>
    </row>
    <row r="1301" spans="1:18" x14ac:dyDescent="0.3">
      <c r="A1301">
        <v>1300</v>
      </c>
      <c r="B1301" t="s">
        <v>14</v>
      </c>
      <c r="C1301">
        <v>448387.72</v>
      </c>
      <c r="D1301" t="s">
        <v>9</v>
      </c>
      <c r="E1301" t="s">
        <v>15</v>
      </c>
      <c r="F1301" t="s">
        <v>11</v>
      </c>
      <c r="G1301" t="s">
        <v>12</v>
      </c>
      <c r="H1301" t="s">
        <v>12</v>
      </c>
      <c r="I1301">
        <v>49</v>
      </c>
      <c r="J1301">
        <f>(C1301-$V$7)/$V$8</f>
        <v>-0.25791230463114734</v>
      </c>
      <c r="K1301" t="str">
        <f t="shared" si="81"/>
        <v>NO</v>
      </c>
      <c r="L1301">
        <f>(I1301-$V$16)/$V$17</f>
        <v>0.50063712732525367</v>
      </c>
      <c r="M1301" t="str">
        <f t="shared" si="82"/>
        <v>NO</v>
      </c>
      <c r="N1301">
        <f>IF(ISBLANK(C1301),$V$7,C1301)</f>
        <v>448387.72</v>
      </c>
      <c r="O1301">
        <f>IF(ISBLANK(I1301),$V$16,I1301)</f>
        <v>49</v>
      </c>
      <c r="P1301" t="str">
        <f>IF(ISBLANK(D1301),$U$42,D1301)</f>
        <v>ASALARIADO</v>
      </c>
      <c r="Q1301" s="7" t="str">
        <f t="shared" si="83"/>
        <v>46-55</v>
      </c>
      <c r="R1301" s="7" t="str">
        <f t="shared" si="84"/>
        <v>3</v>
      </c>
    </row>
    <row r="1302" spans="1:18" x14ac:dyDescent="0.3">
      <c r="A1302">
        <v>1301</v>
      </c>
      <c r="B1302" t="s">
        <v>14</v>
      </c>
      <c r="C1302">
        <v>302470</v>
      </c>
      <c r="D1302" t="s">
        <v>16</v>
      </c>
      <c r="E1302" t="s">
        <v>15</v>
      </c>
      <c r="F1302" t="s">
        <v>11</v>
      </c>
      <c r="G1302" t="s">
        <v>11</v>
      </c>
      <c r="H1302" t="s">
        <v>12</v>
      </c>
      <c r="I1302">
        <v>29</v>
      </c>
      <c r="J1302">
        <f>(C1302-$V$7)/$V$8</f>
        <v>-0.43785297984760996</v>
      </c>
      <c r="K1302" t="str">
        <f t="shared" si="81"/>
        <v>NO</v>
      </c>
      <c r="L1302">
        <f>(I1302-$V$16)/$V$17</f>
        <v>-0.91086947421749642</v>
      </c>
      <c r="M1302" t="str">
        <f t="shared" si="82"/>
        <v>NO</v>
      </c>
      <c r="N1302">
        <f>IF(ISBLANK(C1302),$V$7,C1302)</f>
        <v>302470</v>
      </c>
      <c r="O1302">
        <f>IF(ISBLANK(I1302),$V$16,I1302)</f>
        <v>29</v>
      </c>
      <c r="P1302" t="str">
        <f>IF(ISBLANK(D1302),$U$42,D1302)</f>
        <v>ASEGURADO VOLUNTARIO</v>
      </c>
      <c r="Q1302" s="7" t="str">
        <f t="shared" si="83"/>
        <v>26-35</v>
      </c>
      <c r="R1302" s="7" t="str">
        <f t="shared" si="84"/>
        <v>2</v>
      </c>
    </row>
    <row r="1303" spans="1:18" x14ac:dyDescent="0.3">
      <c r="A1303">
        <v>1302</v>
      </c>
      <c r="B1303" t="s">
        <v>14</v>
      </c>
      <c r="C1303">
        <v>195143</v>
      </c>
      <c r="D1303" t="s">
        <v>9</v>
      </c>
      <c r="E1303" t="s">
        <v>10</v>
      </c>
      <c r="F1303" t="s">
        <v>11</v>
      </c>
      <c r="G1303" t="s">
        <v>12</v>
      </c>
      <c r="H1303" t="s">
        <v>12</v>
      </c>
      <c r="I1303">
        <v>39</v>
      </c>
      <c r="J1303">
        <f>(C1303-$V$7)/$V$8</f>
        <v>-0.57020491660318218</v>
      </c>
      <c r="K1303" t="str">
        <f t="shared" si="81"/>
        <v>NO</v>
      </c>
      <c r="L1303">
        <f>(I1303-$V$16)/$V$17</f>
        <v>-0.20511617344612137</v>
      </c>
      <c r="M1303" t="str">
        <f t="shared" si="82"/>
        <v>NO</v>
      </c>
      <c r="N1303">
        <f>IF(ISBLANK(C1303),$V$7,C1303)</f>
        <v>195143</v>
      </c>
      <c r="O1303">
        <f>IF(ISBLANK(I1303),$V$16,I1303)</f>
        <v>39</v>
      </c>
      <c r="P1303" t="str">
        <f>IF(ISBLANK(D1303),$U$42,D1303)</f>
        <v>ASALARIADO</v>
      </c>
      <c r="Q1303" s="7" t="str">
        <f t="shared" si="83"/>
        <v>36-45</v>
      </c>
      <c r="R1303" s="7" t="str">
        <f t="shared" si="84"/>
        <v>1</v>
      </c>
    </row>
    <row r="1304" spans="1:18" x14ac:dyDescent="0.3">
      <c r="A1304">
        <v>1303</v>
      </c>
      <c r="B1304" t="s">
        <v>8</v>
      </c>
      <c r="C1304">
        <v>513383.02</v>
      </c>
      <c r="D1304" t="s">
        <v>9</v>
      </c>
      <c r="E1304" t="s">
        <v>15</v>
      </c>
      <c r="F1304" t="s">
        <v>11</v>
      </c>
      <c r="G1304" t="s">
        <v>12</v>
      </c>
      <c r="H1304" t="s">
        <v>12</v>
      </c>
      <c r="I1304">
        <v>42</v>
      </c>
      <c r="J1304">
        <f>(C1304-$V$7)/$V$8</f>
        <v>-0.17776235322088296</v>
      </c>
      <c r="K1304" t="str">
        <f t="shared" si="81"/>
        <v>NO</v>
      </c>
      <c r="L1304">
        <f>(I1304-$V$16)/$V$17</f>
        <v>6.6098167852911317E-3</v>
      </c>
      <c r="M1304" t="str">
        <f t="shared" si="82"/>
        <v>NO</v>
      </c>
      <c r="N1304">
        <f>IF(ISBLANK(C1304),$V$7,C1304)</f>
        <v>513383.02</v>
      </c>
      <c r="O1304">
        <f>IF(ISBLANK(I1304),$V$16,I1304)</f>
        <v>42</v>
      </c>
      <c r="P1304" t="str">
        <f>IF(ISBLANK(D1304),$U$42,D1304)</f>
        <v>ASALARIADO</v>
      </c>
      <c r="Q1304" s="7" t="str">
        <f t="shared" si="83"/>
        <v>36-45</v>
      </c>
      <c r="R1304" s="7" t="str">
        <f t="shared" si="84"/>
        <v>3</v>
      </c>
    </row>
    <row r="1305" spans="1:18" x14ac:dyDescent="0.3">
      <c r="A1305">
        <v>1304</v>
      </c>
      <c r="B1305" t="s">
        <v>8</v>
      </c>
      <c r="C1305">
        <v>278030</v>
      </c>
      <c r="D1305" t="s">
        <v>18</v>
      </c>
      <c r="E1305" t="s">
        <v>15</v>
      </c>
      <c r="F1305" t="s">
        <v>11</v>
      </c>
      <c r="G1305" t="s">
        <v>12</v>
      </c>
      <c r="H1305" t="s">
        <v>12</v>
      </c>
      <c r="I1305">
        <v>61</v>
      </c>
      <c r="J1305">
        <f>(C1305-$V$7)/$V$8</f>
        <v>-0.46799154082766331</v>
      </c>
      <c r="K1305" t="str">
        <f t="shared" si="81"/>
        <v>NO</v>
      </c>
      <c r="L1305">
        <f>(I1305-$V$16)/$V$17</f>
        <v>1.3475410882509038</v>
      </c>
      <c r="M1305" t="str">
        <f t="shared" si="82"/>
        <v>NO</v>
      </c>
      <c r="N1305">
        <f>IF(ISBLANK(C1305),$V$7,C1305)</f>
        <v>278030</v>
      </c>
      <c r="O1305">
        <f>IF(ISBLANK(I1305),$V$16,I1305)</f>
        <v>61</v>
      </c>
      <c r="P1305" t="str">
        <f>IF(ISBLANK(D1305),$U$42,D1305)</f>
        <v>CONVENIOS ESPECIALES DE TRABAJADORES INDEPENDIENTES</v>
      </c>
      <c r="Q1305" s="7" t="str">
        <f t="shared" si="83"/>
        <v>56+</v>
      </c>
      <c r="R1305" s="7" t="str">
        <f t="shared" si="84"/>
        <v>1</v>
      </c>
    </row>
    <row r="1306" spans="1:18" x14ac:dyDescent="0.3">
      <c r="A1306">
        <v>1305</v>
      </c>
      <c r="B1306" t="s">
        <v>8</v>
      </c>
      <c r="C1306">
        <v>343390</v>
      </c>
      <c r="D1306" t="s">
        <v>9</v>
      </c>
      <c r="E1306" t="s">
        <v>15</v>
      </c>
      <c r="F1306" t="s">
        <v>11</v>
      </c>
      <c r="G1306" t="s">
        <v>12</v>
      </c>
      <c r="H1306" t="s">
        <v>12</v>
      </c>
      <c r="I1306">
        <v>28</v>
      </c>
      <c r="J1306">
        <f>(C1306-$V$7)/$V$8</f>
        <v>-0.38739185401684967</v>
      </c>
      <c r="K1306" t="str">
        <f t="shared" si="81"/>
        <v>NO</v>
      </c>
      <c r="L1306">
        <f>(I1306-$V$16)/$V$17</f>
        <v>-0.98144480429463388</v>
      </c>
      <c r="M1306" t="str">
        <f t="shared" si="82"/>
        <v>NO</v>
      </c>
      <c r="N1306">
        <f>IF(ISBLANK(C1306),$V$7,C1306)</f>
        <v>343390</v>
      </c>
      <c r="O1306">
        <f>IF(ISBLANK(I1306),$V$16,I1306)</f>
        <v>28</v>
      </c>
      <c r="P1306" t="str">
        <f>IF(ISBLANK(D1306),$U$42,D1306)</f>
        <v>ASALARIADO</v>
      </c>
      <c r="Q1306" s="7" t="str">
        <f t="shared" si="83"/>
        <v>26-35</v>
      </c>
      <c r="R1306" s="7" t="str">
        <f t="shared" si="84"/>
        <v>2</v>
      </c>
    </row>
    <row r="1307" spans="1:18" x14ac:dyDescent="0.3">
      <c r="A1307">
        <v>1306</v>
      </c>
      <c r="B1307" t="s">
        <v>14</v>
      </c>
      <c r="C1307">
        <v>1204805.5900000001</v>
      </c>
      <c r="D1307" t="s">
        <v>9</v>
      </c>
      <c r="E1307" t="s">
        <v>15</v>
      </c>
      <c r="F1307" t="s">
        <v>11</v>
      </c>
      <c r="G1307" t="s">
        <v>12</v>
      </c>
      <c r="H1307" t="s">
        <v>12</v>
      </c>
      <c r="I1307">
        <v>41</v>
      </c>
      <c r="J1307">
        <f>(C1307-$V$7)/$V$8</f>
        <v>0.6748759973900087</v>
      </c>
      <c r="K1307" t="str">
        <f t="shared" si="81"/>
        <v>NO</v>
      </c>
      <c r="L1307">
        <f>(I1307-$V$16)/$V$17</f>
        <v>-6.3965513291846368E-2</v>
      </c>
      <c r="M1307" t="str">
        <f t="shared" si="82"/>
        <v>NO</v>
      </c>
      <c r="N1307">
        <f>IF(ISBLANK(C1307),$V$7,C1307)</f>
        <v>1204805.5900000001</v>
      </c>
      <c r="O1307">
        <f>IF(ISBLANK(I1307),$V$16,I1307)</f>
        <v>41</v>
      </c>
      <c r="P1307" t="str">
        <f>IF(ISBLANK(D1307),$U$42,D1307)</f>
        <v>ASALARIADO</v>
      </c>
      <c r="Q1307" s="7" t="str">
        <f t="shared" si="83"/>
        <v>36-45</v>
      </c>
      <c r="R1307" s="7" t="str">
        <f t="shared" si="84"/>
        <v>4</v>
      </c>
    </row>
    <row r="1308" spans="1:18" x14ac:dyDescent="0.3">
      <c r="A1308">
        <v>1307</v>
      </c>
      <c r="B1308" t="s">
        <v>8</v>
      </c>
      <c r="C1308">
        <v>1611500</v>
      </c>
      <c r="D1308" t="s">
        <v>9</v>
      </c>
      <c r="E1308" t="s">
        <v>15</v>
      </c>
      <c r="F1308" t="s">
        <v>11</v>
      </c>
      <c r="G1308" t="s">
        <v>12</v>
      </c>
      <c r="H1308" t="s">
        <v>12</v>
      </c>
      <c r="I1308">
        <v>26</v>
      </c>
      <c r="J1308">
        <f>(C1308-$V$7)/$V$8</f>
        <v>1.1763974489461384</v>
      </c>
      <c r="K1308" t="str">
        <f t="shared" si="81"/>
        <v>NO</v>
      </c>
      <c r="L1308">
        <f>(I1308-$V$16)/$V$17</f>
        <v>-1.1225954644489089</v>
      </c>
      <c r="M1308" t="str">
        <f t="shared" si="82"/>
        <v>NO</v>
      </c>
      <c r="N1308">
        <f>IF(ISBLANK(C1308),$V$7,C1308)</f>
        <v>1611500</v>
      </c>
      <c r="O1308">
        <f>IF(ISBLANK(I1308),$V$16,I1308)</f>
        <v>26</v>
      </c>
      <c r="P1308" t="str">
        <f>IF(ISBLANK(D1308),$U$42,D1308)</f>
        <v>ASALARIADO</v>
      </c>
      <c r="Q1308" s="7" t="str">
        <f t="shared" si="83"/>
        <v>26-35</v>
      </c>
      <c r="R1308" s="7" t="str">
        <f t="shared" si="84"/>
        <v>4</v>
      </c>
    </row>
    <row r="1309" spans="1:18" x14ac:dyDescent="0.3">
      <c r="A1309">
        <v>1308</v>
      </c>
      <c r="B1309" t="s">
        <v>14</v>
      </c>
      <c r="C1309">
        <v>1047569</v>
      </c>
      <c r="D1309" t="s">
        <v>9</v>
      </c>
      <c r="E1309" t="s">
        <v>10</v>
      </c>
      <c r="F1309" t="s">
        <v>11</v>
      </c>
      <c r="G1309" t="s">
        <v>12</v>
      </c>
      <c r="H1309" t="s">
        <v>12</v>
      </c>
      <c r="I1309">
        <v>47</v>
      </c>
      <c r="J1309">
        <f>(C1309-$V$7)/$V$8</f>
        <v>0.48097728396895123</v>
      </c>
      <c r="K1309" t="str">
        <f t="shared" si="81"/>
        <v>NO</v>
      </c>
      <c r="L1309">
        <f>(I1309-$V$16)/$V$17</f>
        <v>0.35948646717097865</v>
      </c>
      <c r="M1309" t="str">
        <f t="shared" si="82"/>
        <v>NO</v>
      </c>
      <c r="N1309">
        <f>IF(ISBLANK(C1309),$V$7,C1309)</f>
        <v>1047569</v>
      </c>
      <c r="O1309">
        <f>IF(ISBLANK(I1309),$V$16,I1309)</f>
        <v>47</v>
      </c>
      <c r="P1309" t="str">
        <f>IF(ISBLANK(D1309),$U$42,D1309)</f>
        <v>ASALARIADO</v>
      </c>
      <c r="Q1309" s="7" t="str">
        <f t="shared" si="83"/>
        <v>46-55</v>
      </c>
      <c r="R1309" s="7" t="str">
        <f t="shared" si="84"/>
        <v>4</v>
      </c>
    </row>
    <row r="1310" spans="1:18" x14ac:dyDescent="0.3">
      <c r="A1310">
        <v>1309</v>
      </c>
      <c r="B1310" t="s">
        <v>8</v>
      </c>
      <c r="C1310">
        <v>526800</v>
      </c>
      <c r="D1310" t="s">
        <v>9</v>
      </c>
      <c r="E1310" t="s">
        <v>15</v>
      </c>
      <c r="F1310" t="s">
        <v>11</v>
      </c>
      <c r="G1310" t="s">
        <v>12</v>
      </c>
      <c r="H1310" t="s">
        <v>12</v>
      </c>
      <c r="I1310">
        <v>44</v>
      </c>
      <c r="J1310">
        <f>(C1310-$V$7)/$V$8</f>
        <v>-0.16121699847873258</v>
      </c>
      <c r="K1310" t="str">
        <f t="shared" si="81"/>
        <v>NO</v>
      </c>
      <c r="L1310">
        <f>(I1310-$V$16)/$V$17</f>
        <v>0.14776047693956615</v>
      </c>
      <c r="M1310" t="str">
        <f t="shared" si="82"/>
        <v>NO</v>
      </c>
      <c r="N1310">
        <f>IF(ISBLANK(C1310),$V$7,C1310)</f>
        <v>526800</v>
      </c>
      <c r="O1310">
        <f>IF(ISBLANK(I1310),$V$16,I1310)</f>
        <v>44</v>
      </c>
      <c r="P1310" t="str">
        <f>IF(ISBLANK(D1310),$U$42,D1310)</f>
        <v>ASALARIADO</v>
      </c>
      <c r="Q1310" s="7" t="str">
        <f t="shared" si="83"/>
        <v>36-45</v>
      </c>
      <c r="R1310" s="7" t="str">
        <f t="shared" si="84"/>
        <v>3</v>
      </c>
    </row>
    <row r="1311" spans="1:18" x14ac:dyDescent="0.3">
      <c r="A1311">
        <v>1310</v>
      </c>
      <c r="B1311" t="s">
        <v>8</v>
      </c>
      <c r="C1311">
        <v>580021.27</v>
      </c>
      <c r="D1311" t="s">
        <v>9</v>
      </c>
      <c r="E1311" t="s">
        <v>10</v>
      </c>
      <c r="F1311" t="s">
        <v>11</v>
      </c>
      <c r="G1311" t="s">
        <v>12</v>
      </c>
      <c r="H1311" t="s">
        <v>12</v>
      </c>
      <c r="I1311">
        <v>29</v>
      </c>
      <c r="J1311">
        <f>(C1311-$V$7)/$V$8</f>
        <v>-9.5586372810529494E-2</v>
      </c>
      <c r="K1311" t="str">
        <f t="shared" si="81"/>
        <v>NO</v>
      </c>
      <c r="L1311">
        <f>(I1311-$V$16)/$V$17</f>
        <v>-0.91086947421749642</v>
      </c>
      <c r="M1311" t="str">
        <f t="shared" si="82"/>
        <v>NO</v>
      </c>
      <c r="N1311">
        <f>IF(ISBLANK(C1311),$V$7,C1311)</f>
        <v>580021.27</v>
      </c>
      <c r="O1311">
        <f>IF(ISBLANK(I1311),$V$16,I1311)</f>
        <v>29</v>
      </c>
      <c r="P1311" t="str">
        <f>IF(ISBLANK(D1311),$U$42,D1311)</f>
        <v>ASALARIADO</v>
      </c>
      <c r="Q1311" s="7" t="str">
        <f t="shared" si="83"/>
        <v>26-35</v>
      </c>
      <c r="R1311" s="7" t="str">
        <f t="shared" si="84"/>
        <v>3</v>
      </c>
    </row>
    <row r="1312" spans="1:18" x14ac:dyDescent="0.3">
      <c r="A1312">
        <v>1311</v>
      </c>
      <c r="B1312" t="s">
        <v>8</v>
      </c>
      <c r="C1312">
        <v>526083.62</v>
      </c>
      <c r="D1312" t="s">
        <v>9</v>
      </c>
      <c r="E1312" t="s">
        <v>15</v>
      </c>
      <c r="F1312" t="s">
        <v>11</v>
      </c>
      <c r="G1312" t="s">
        <v>12</v>
      </c>
      <c r="H1312" t="s">
        <v>12</v>
      </c>
      <c r="I1312">
        <v>24</v>
      </c>
      <c r="J1312">
        <f>(C1312-$V$7)/$V$8</f>
        <v>-0.16210041346706691</v>
      </c>
      <c r="K1312" t="str">
        <f t="shared" si="81"/>
        <v>NO</v>
      </c>
      <c r="L1312">
        <f>(I1312-$V$16)/$V$17</f>
        <v>-1.263746124603184</v>
      </c>
      <c r="M1312" t="str">
        <f t="shared" si="82"/>
        <v>NO</v>
      </c>
      <c r="N1312">
        <f>IF(ISBLANK(C1312),$V$7,C1312)</f>
        <v>526083.62</v>
      </c>
      <c r="O1312">
        <f>IF(ISBLANK(I1312),$V$16,I1312)</f>
        <v>24</v>
      </c>
      <c r="P1312" t="str">
        <f>IF(ISBLANK(D1312),$U$42,D1312)</f>
        <v>ASALARIADO</v>
      </c>
      <c r="Q1312" s="7" t="str">
        <f t="shared" si="83"/>
        <v>18-25</v>
      </c>
      <c r="R1312" s="7" t="str">
        <f t="shared" si="84"/>
        <v>3</v>
      </c>
    </row>
    <row r="1313" spans="1:18" x14ac:dyDescent="0.3">
      <c r="A1313">
        <v>1312</v>
      </c>
      <c r="B1313" t="s">
        <v>14</v>
      </c>
      <c r="C1313">
        <v>910693.65</v>
      </c>
      <c r="D1313" t="s">
        <v>9</v>
      </c>
      <c r="E1313" t="s">
        <v>10</v>
      </c>
      <c r="F1313" t="s">
        <v>11</v>
      </c>
      <c r="G1313" t="s">
        <v>12</v>
      </c>
      <c r="H1313" t="s">
        <v>12</v>
      </c>
      <c r="I1313">
        <v>40</v>
      </c>
      <c r="J1313">
        <f>(C1313-$V$7)/$V$8</f>
        <v>0.31218734605401088</v>
      </c>
      <c r="K1313" t="str">
        <f t="shared" si="81"/>
        <v>NO</v>
      </c>
      <c r="L1313">
        <f>(I1313-$V$16)/$V$17</f>
        <v>-0.13454084336898386</v>
      </c>
      <c r="M1313" t="str">
        <f t="shared" si="82"/>
        <v>NO</v>
      </c>
      <c r="N1313">
        <f>IF(ISBLANK(C1313),$V$7,C1313)</f>
        <v>910693.65</v>
      </c>
      <c r="O1313">
        <f>IF(ISBLANK(I1313),$V$16,I1313)</f>
        <v>40</v>
      </c>
      <c r="P1313" t="str">
        <f>IF(ISBLANK(D1313),$U$42,D1313)</f>
        <v>ASALARIADO</v>
      </c>
      <c r="Q1313" s="7" t="str">
        <f t="shared" si="83"/>
        <v>36-45</v>
      </c>
      <c r="R1313" s="7" t="str">
        <f t="shared" si="84"/>
        <v>4</v>
      </c>
    </row>
    <row r="1314" spans="1:18" x14ac:dyDescent="0.3">
      <c r="A1314">
        <v>1313</v>
      </c>
      <c r="B1314" t="s">
        <v>8</v>
      </c>
      <c r="C1314">
        <v>493046.78</v>
      </c>
      <c r="D1314" t="s">
        <v>9</v>
      </c>
      <c r="E1314" t="s">
        <v>15</v>
      </c>
      <c r="F1314" t="s">
        <v>11</v>
      </c>
      <c r="G1314" t="s">
        <v>12</v>
      </c>
      <c r="H1314" t="s">
        <v>12</v>
      </c>
      <c r="I1314">
        <v>22</v>
      </c>
      <c r="J1314">
        <f>(C1314-$V$7)/$V$8</f>
        <v>-0.20284029959342795</v>
      </c>
      <c r="K1314" t="str">
        <f t="shared" si="81"/>
        <v>NO</v>
      </c>
      <c r="L1314">
        <f>(I1314-$V$16)/$V$17</f>
        <v>-1.4048967847574589</v>
      </c>
      <c r="M1314" t="str">
        <f t="shared" si="82"/>
        <v>NO</v>
      </c>
      <c r="N1314">
        <f>IF(ISBLANK(C1314),$V$7,C1314)</f>
        <v>493046.78</v>
      </c>
      <c r="O1314">
        <f>IF(ISBLANK(I1314),$V$16,I1314)</f>
        <v>22</v>
      </c>
      <c r="P1314" t="str">
        <f>IF(ISBLANK(D1314),$U$42,D1314)</f>
        <v>ASALARIADO</v>
      </c>
      <c r="Q1314" s="7" t="str">
        <f t="shared" si="83"/>
        <v>18-25</v>
      </c>
      <c r="R1314" s="7" t="str">
        <f t="shared" si="84"/>
        <v>3</v>
      </c>
    </row>
    <row r="1315" spans="1:18" x14ac:dyDescent="0.3">
      <c r="A1315">
        <v>1314</v>
      </c>
      <c r="B1315" t="s">
        <v>8</v>
      </c>
      <c r="C1315">
        <v>330798</v>
      </c>
      <c r="D1315" t="s">
        <v>17</v>
      </c>
      <c r="E1315" t="s">
        <v>15</v>
      </c>
      <c r="F1315" t="s">
        <v>11</v>
      </c>
      <c r="G1315" t="s">
        <v>12</v>
      </c>
      <c r="H1315" t="s">
        <v>12</v>
      </c>
      <c r="I1315">
        <v>33</v>
      </c>
      <c r="J1315">
        <f>(C1315-$V$7)/$V$8</f>
        <v>-0.40291987201442869</v>
      </c>
      <c r="K1315" t="str">
        <f t="shared" si="81"/>
        <v>NO</v>
      </c>
      <c r="L1315">
        <f>(I1315-$V$16)/$V$17</f>
        <v>-0.62856815390894638</v>
      </c>
      <c r="M1315" t="str">
        <f t="shared" si="82"/>
        <v>NO</v>
      </c>
      <c r="N1315">
        <f>IF(ISBLANK(C1315),$V$7,C1315)</f>
        <v>330798</v>
      </c>
      <c r="O1315">
        <f>IF(ISBLANK(I1315),$V$16,I1315)</f>
        <v>33</v>
      </c>
      <c r="P1315" t="str">
        <f>IF(ISBLANK(D1315),$U$42,D1315)</f>
        <v>TRABAJADOR INDEPENDIENTE</v>
      </c>
      <c r="Q1315" s="7" t="str">
        <f t="shared" si="83"/>
        <v>26-35</v>
      </c>
      <c r="R1315" s="7" t="str">
        <f t="shared" si="84"/>
        <v>2</v>
      </c>
    </row>
    <row r="1316" spans="1:18" x14ac:dyDescent="0.3">
      <c r="A1316">
        <v>1315</v>
      </c>
      <c r="B1316" t="s">
        <v>8</v>
      </c>
      <c r="C1316">
        <v>2520949.98</v>
      </c>
      <c r="D1316" t="s">
        <v>13</v>
      </c>
      <c r="E1316" t="s">
        <v>10</v>
      </c>
      <c r="F1316" t="s">
        <v>11</v>
      </c>
      <c r="G1316" t="s">
        <v>12</v>
      </c>
      <c r="H1316" t="s">
        <v>12</v>
      </c>
      <c r="I1316">
        <v>67</v>
      </c>
      <c r="J1316">
        <f>(C1316-$V$7)/$V$8</f>
        <v>2.2978996453675085</v>
      </c>
      <c r="K1316" t="str">
        <f t="shared" si="81"/>
        <v>ATIPICO</v>
      </c>
      <c r="L1316">
        <f>(I1316-$V$16)/$V$17</f>
        <v>1.7709930687137287</v>
      </c>
      <c r="M1316" t="str">
        <f t="shared" si="82"/>
        <v>NO</v>
      </c>
      <c r="N1316">
        <f>IF(ISBLANK(C1316),$V$7,C1316)</f>
        <v>2520949.98</v>
      </c>
      <c r="O1316">
        <f>IF(ISBLANK(I1316),$V$16,I1316)</f>
        <v>67</v>
      </c>
      <c r="P1316" t="str">
        <f>IF(ISBLANK(D1316),$U$42,D1316)</f>
        <v>PENSIONADOS EN SU PROPIO SISTEMA</v>
      </c>
      <c r="Q1316" s="7" t="str">
        <f t="shared" si="83"/>
        <v>56+</v>
      </c>
      <c r="R1316" s="7" t="str">
        <f t="shared" si="84"/>
        <v>4</v>
      </c>
    </row>
    <row r="1317" spans="1:18" x14ac:dyDescent="0.3">
      <c r="A1317">
        <v>1316</v>
      </c>
      <c r="B1317" t="s">
        <v>14</v>
      </c>
      <c r="C1317">
        <v>297045</v>
      </c>
      <c r="D1317" t="s">
        <v>16</v>
      </c>
      <c r="E1317" t="s">
        <v>15</v>
      </c>
      <c r="F1317" t="s">
        <v>11</v>
      </c>
      <c r="G1317" t="s">
        <v>12</v>
      </c>
      <c r="H1317" t="s">
        <v>12</v>
      </c>
      <c r="I1317">
        <v>28</v>
      </c>
      <c r="J1317">
        <f>(C1317-$V$7)/$V$8</f>
        <v>-0.44454290183274864</v>
      </c>
      <c r="K1317" t="str">
        <f t="shared" si="81"/>
        <v>NO</v>
      </c>
      <c r="L1317">
        <f>(I1317-$V$16)/$V$17</f>
        <v>-0.98144480429463388</v>
      </c>
      <c r="M1317" t="str">
        <f t="shared" si="82"/>
        <v>NO</v>
      </c>
      <c r="N1317">
        <f>IF(ISBLANK(C1317),$V$7,C1317)</f>
        <v>297045</v>
      </c>
      <c r="O1317">
        <f>IF(ISBLANK(I1317),$V$16,I1317)</f>
        <v>28</v>
      </c>
      <c r="P1317" t="str">
        <f>IF(ISBLANK(D1317),$U$42,D1317)</f>
        <v>ASEGURADO VOLUNTARIO</v>
      </c>
      <c r="Q1317" s="7" t="str">
        <f t="shared" si="83"/>
        <v>26-35</v>
      </c>
      <c r="R1317" s="7" t="str">
        <f t="shared" si="84"/>
        <v>1</v>
      </c>
    </row>
    <row r="1318" spans="1:18" x14ac:dyDescent="0.3">
      <c r="A1318">
        <v>1317</v>
      </c>
      <c r="B1318" t="s">
        <v>8</v>
      </c>
      <c r="C1318">
        <v>306723.3</v>
      </c>
      <c r="D1318" t="s">
        <v>9</v>
      </c>
      <c r="E1318" t="s">
        <v>15</v>
      </c>
      <c r="F1318" t="s">
        <v>11</v>
      </c>
      <c r="G1318" t="s">
        <v>11</v>
      </c>
      <c r="H1318" t="s">
        <v>12</v>
      </c>
      <c r="I1318">
        <v>41</v>
      </c>
      <c r="J1318">
        <f>(C1318-$V$7)/$V$8</f>
        <v>-0.43260795769472699</v>
      </c>
      <c r="K1318" t="str">
        <f t="shared" si="81"/>
        <v>NO</v>
      </c>
      <c r="L1318">
        <f>(I1318-$V$16)/$V$17</f>
        <v>-6.3965513291846368E-2</v>
      </c>
      <c r="M1318" t="str">
        <f t="shared" si="82"/>
        <v>NO</v>
      </c>
      <c r="N1318">
        <f>IF(ISBLANK(C1318),$V$7,C1318)</f>
        <v>306723.3</v>
      </c>
      <c r="O1318">
        <f>IF(ISBLANK(I1318),$V$16,I1318)</f>
        <v>41</v>
      </c>
      <c r="P1318" t="str">
        <f>IF(ISBLANK(D1318),$U$42,D1318)</f>
        <v>ASALARIADO</v>
      </c>
      <c r="Q1318" s="7" t="str">
        <f t="shared" si="83"/>
        <v>36-45</v>
      </c>
      <c r="R1318" s="7" t="str">
        <f t="shared" si="84"/>
        <v>2</v>
      </c>
    </row>
    <row r="1319" spans="1:18" x14ac:dyDescent="0.3">
      <c r="A1319">
        <v>1318</v>
      </c>
      <c r="B1319" t="s">
        <v>14</v>
      </c>
      <c r="C1319">
        <v>300000</v>
      </c>
      <c r="D1319" t="s">
        <v>9</v>
      </c>
      <c r="E1319" t="s">
        <v>15</v>
      </c>
      <c r="F1319" t="s">
        <v>11</v>
      </c>
      <c r="G1319" t="s">
        <v>11</v>
      </c>
      <c r="H1319" t="s">
        <v>12</v>
      </c>
      <c r="I1319">
        <v>37</v>
      </c>
      <c r="J1319">
        <f>(C1319-$V$7)/$V$8</f>
        <v>-0.44089889824453027</v>
      </c>
      <c r="K1319" t="str">
        <f t="shared" si="81"/>
        <v>NO</v>
      </c>
      <c r="L1319">
        <f>(I1319-$V$16)/$V$17</f>
        <v>-0.3462668336003964</v>
      </c>
      <c r="M1319" t="str">
        <f t="shared" si="82"/>
        <v>NO</v>
      </c>
      <c r="N1319">
        <f>IF(ISBLANK(C1319),$V$7,C1319)</f>
        <v>300000</v>
      </c>
      <c r="O1319">
        <f>IF(ISBLANK(I1319),$V$16,I1319)</f>
        <v>37</v>
      </c>
      <c r="P1319" t="str">
        <f>IF(ISBLANK(D1319),$U$42,D1319)</f>
        <v>ASALARIADO</v>
      </c>
      <c r="Q1319" s="7" t="str">
        <f t="shared" si="83"/>
        <v>36-45</v>
      </c>
      <c r="R1319" s="7" t="str">
        <f t="shared" si="84"/>
        <v>2</v>
      </c>
    </row>
    <row r="1320" spans="1:18" x14ac:dyDescent="0.3">
      <c r="A1320">
        <v>1319</v>
      </c>
      <c r="B1320" t="s">
        <v>8</v>
      </c>
      <c r="C1320">
        <v>666854.69999999995</v>
      </c>
      <c r="D1320" t="s">
        <v>9</v>
      </c>
      <c r="E1320" t="s">
        <v>15</v>
      </c>
      <c r="F1320" t="s">
        <v>11</v>
      </c>
      <c r="G1320" t="s">
        <v>12</v>
      </c>
      <c r="H1320" t="s">
        <v>12</v>
      </c>
      <c r="I1320">
        <v>23</v>
      </c>
      <c r="J1320">
        <f>(C1320-$V$7)/$V$8</f>
        <v>1.1493603669101854E-2</v>
      </c>
      <c r="K1320" t="str">
        <f t="shared" si="81"/>
        <v>NO</v>
      </c>
      <c r="L1320">
        <f>(I1320-$V$16)/$V$17</f>
        <v>-1.3343214546803215</v>
      </c>
      <c r="M1320" t="str">
        <f t="shared" si="82"/>
        <v>NO</v>
      </c>
      <c r="N1320">
        <f>IF(ISBLANK(C1320),$V$7,C1320)</f>
        <v>666854.69999999995</v>
      </c>
      <c r="O1320">
        <f>IF(ISBLANK(I1320),$V$16,I1320)</f>
        <v>23</v>
      </c>
      <c r="P1320" t="str">
        <f>IF(ISBLANK(D1320),$U$42,D1320)</f>
        <v>ASALARIADO</v>
      </c>
      <c r="Q1320" s="7" t="str">
        <f t="shared" si="83"/>
        <v>18-25</v>
      </c>
      <c r="R1320" s="7" t="str">
        <f t="shared" si="84"/>
        <v>3</v>
      </c>
    </row>
    <row r="1321" spans="1:18" x14ac:dyDescent="0.3">
      <c r="A1321">
        <v>1320</v>
      </c>
      <c r="B1321" t="s">
        <v>14</v>
      </c>
      <c r="C1321">
        <v>397927</v>
      </c>
      <c r="D1321" t="s">
        <v>9</v>
      </c>
      <c r="E1321" t="s">
        <v>15</v>
      </c>
      <c r="F1321" t="s">
        <v>11</v>
      </c>
      <c r="G1321" t="s">
        <v>12</v>
      </c>
      <c r="H1321" t="s">
        <v>12</v>
      </c>
      <c r="I1321">
        <v>27</v>
      </c>
      <c r="J1321">
        <f>(C1321-$V$7)/$V$8</f>
        <v>-0.32013871571205554</v>
      </c>
      <c r="K1321" t="str">
        <f t="shared" si="81"/>
        <v>NO</v>
      </c>
      <c r="L1321">
        <f>(I1321-$V$16)/$V$17</f>
        <v>-1.0520201343717714</v>
      </c>
      <c r="M1321" t="str">
        <f t="shared" si="82"/>
        <v>NO</v>
      </c>
      <c r="N1321">
        <f>IF(ISBLANK(C1321),$V$7,C1321)</f>
        <v>397927</v>
      </c>
      <c r="O1321">
        <f>IF(ISBLANK(I1321),$V$16,I1321)</f>
        <v>27</v>
      </c>
      <c r="P1321" t="str">
        <f>IF(ISBLANK(D1321),$U$42,D1321)</f>
        <v>ASALARIADO</v>
      </c>
      <c r="Q1321" s="7" t="str">
        <f t="shared" si="83"/>
        <v>26-35</v>
      </c>
      <c r="R1321" s="7" t="str">
        <f t="shared" si="84"/>
        <v>2</v>
      </c>
    </row>
    <row r="1322" spans="1:18" x14ac:dyDescent="0.3">
      <c r="A1322">
        <v>1321</v>
      </c>
      <c r="B1322" t="s">
        <v>8</v>
      </c>
      <c r="C1322">
        <v>1214487</v>
      </c>
      <c r="D1322" t="s">
        <v>9</v>
      </c>
      <c r="E1322" t="s">
        <v>10</v>
      </c>
      <c r="F1322" t="s">
        <v>11</v>
      </c>
      <c r="G1322" t="s">
        <v>12</v>
      </c>
      <c r="H1322" t="s">
        <v>12</v>
      </c>
      <c r="I1322">
        <v>47</v>
      </c>
      <c r="J1322">
        <f>(C1322-$V$7)/$V$8</f>
        <v>0.68681477667224666</v>
      </c>
      <c r="K1322" t="str">
        <f t="shared" si="81"/>
        <v>NO</v>
      </c>
      <c r="L1322">
        <f>(I1322-$V$16)/$V$17</f>
        <v>0.35948646717097865</v>
      </c>
      <c r="M1322" t="str">
        <f t="shared" si="82"/>
        <v>NO</v>
      </c>
      <c r="N1322">
        <f>IF(ISBLANK(C1322),$V$7,C1322)</f>
        <v>1214487</v>
      </c>
      <c r="O1322">
        <f>IF(ISBLANK(I1322),$V$16,I1322)</f>
        <v>47</v>
      </c>
      <c r="P1322" t="str">
        <f>IF(ISBLANK(D1322),$U$42,D1322)</f>
        <v>ASALARIADO</v>
      </c>
      <c r="Q1322" s="7" t="str">
        <f t="shared" si="83"/>
        <v>46-55</v>
      </c>
      <c r="R1322" s="7" t="str">
        <f t="shared" si="84"/>
        <v>4</v>
      </c>
    </row>
    <row r="1323" spans="1:18" x14ac:dyDescent="0.3">
      <c r="A1323">
        <v>1322</v>
      </c>
      <c r="B1323" t="s">
        <v>14</v>
      </c>
      <c r="C1323">
        <v>778239</v>
      </c>
      <c r="D1323" t="s">
        <v>9</v>
      </c>
      <c r="E1323" t="s">
        <v>10</v>
      </c>
      <c r="F1323" t="s">
        <v>11</v>
      </c>
      <c r="G1323" t="s">
        <v>12</v>
      </c>
      <c r="H1323" t="s">
        <v>12</v>
      </c>
      <c r="I1323">
        <v>33</v>
      </c>
      <c r="J1323">
        <f>(C1323-$V$7)/$V$8</f>
        <v>0.14884886217035206</v>
      </c>
      <c r="K1323" t="str">
        <f t="shared" si="81"/>
        <v>NO</v>
      </c>
      <c r="L1323">
        <f>(I1323-$V$16)/$V$17</f>
        <v>-0.62856815390894638</v>
      </c>
      <c r="M1323" t="str">
        <f t="shared" si="82"/>
        <v>NO</v>
      </c>
      <c r="N1323">
        <f>IF(ISBLANK(C1323),$V$7,C1323)</f>
        <v>778239</v>
      </c>
      <c r="O1323">
        <f>IF(ISBLANK(I1323),$V$16,I1323)</f>
        <v>33</v>
      </c>
      <c r="P1323" t="str">
        <f>IF(ISBLANK(D1323),$U$42,D1323)</f>
        <v>ASALARIADO</v>
      </c>
      <c r="Q1323" s="7" t="str">
        <f t="shared" si="83"/>
        <v>26-35</v>
      </c>
      <c r="R1323" s="7" t="str">
        <f t="shared" si="84"/>
        <v>4</v>
      </c>
    </row>
    <row r="1324" spans="1:18" x14ac:dyDescent="0.3">
      <c r="A1324">
        <v>1323</v>
      </c>
      <c r="B1324" t="s">
        <v>8</v>
      </c>
      <c r="C1324">
        <v>870468.31</v>
      </c>
      <c r="D1324" t="s">
        <v>9</v>
      </c>
      <c r="E1324" t="s">
        <v>15</v>
      </c>
      <c r="F1324" t="s">
        <v>11</v>
      </c>
      <c r="G1324" t="s">
        <v>12</v>
      </c>
      <c r="H1324" t="s">
        <v>12</v>
      </c>
      <c r="I1324">
        <v>45</v>
      </c>
      <c r="J1324">
        <f>(C1324-$V$7)/$V$8</f>
        <v>0.2625828508603375</v>
      </c>
      <c r="K1324" t="str">
        <f t="shared" si="81"/>
        <v>NO</v>
      </c>
      <c r="L1324">
        <f>(I1324-$V$16)/$V$17</f>
        <v>0.21833580701670366</v>
      </c>
      <c r="M1324" t="str">
        <f t="shared" si="82"/>
        <v>NO</v>
      </c>
      <c r="N1324">
        <f>IF(ISBLANK(C1324),$V$7,C1324)</f>
        <v>870468.31</v>
      </c>
      <c r="O1324">
        <f>IF(ISBLANK(I1324),$V$16,I1324)</f>
        <v>45</v>
      </c>
      <c r="P1324" t="str">
        <f>IF(ISBLANK(D1324),$U$42,D1324)</f>
        <v>ASALARIADO</v>
      </c>
      <c r="Q1324" s="7" t="str">
        <f t="shared" si="83"/>
        <v>36-45</v>
      </c>
      <c r="R1324" s="7" t="str">
        <f t="shared" si="84"/>
        <v>4</v>
      </c>
    </row>
    <row r="1325" spans="1:18" x14ac:dyDescent="0.3">
      <c r="A1325">
        <v>1324</v>
      </c>
      <c r="B1325" t="s">
        <v>8</v>
      </c>
      <c r="C1325">
        <v>370000</v>
      </c>
      <c r="D1325" t="s">
        <v>9</v>
      </c>
      <c r="E1325" t="s">
        <v>15</v>
      </c>
      <c r="F1325" t="s">
        <v>11</v>
      </c>
      <c r="G1325" t="s">
        <v>12</v>
      </c>
      <c r="H1325" t="s">
        <v>11</v>
      </c>
      <c r="I1325">
        <v>41</v>
      </c>
      <c r="J1325">
        <f>(C1325-$V$7)/$V$8</f>
        <v>-0.35457732424274085</v>
      </c>
      <c r="K1325" t="str">
        <f t="shared" si="81"/>
        <v>NO</v>
      </c>
      <c r="L1325">
        <f>(I1325-$V$16)/$V$17</f>
        <v>-6.3965513291846368E-2</v>
      </c>
      <c r="M1325" t="str">
        <f t="shared" si="82"/>
        <v>NO</v>
      </c>
      <c r="N1325">
        <f>IF(ISBLANK(C1325),$V$7,C1325)</f>
        <v>370000</v>
      </c>
      <c r="O1325">
        <f>IF(ISBLANK(I1325),$V$16,I1325)</f>
        <v>41</v>
      </c>
      <c r="P1325" t="str">
        <f>IF(ISBLANK(D1325),$U$42,D1325)</f>
        <v>ASALARIADO</v>
      </c>
      <c r="Q1325" s="7" t="str">
        <f t="shared" si="83"/>
        <v>36-45</v>
      </c>
      <c r="R1325" s="7" t="str">
        <f t="shared" si="84"/>
        <v>2</v>
      </c>
    </row>
    <row r="1326" spans="1:18" x14ac:dyDescent="0.3">
      <c r="A1326">
        <v>1325</v>
      </c>
      <c r="B1326" t="s">
        <v>14</v>
      </c>
      <c r="C1326">
        <v>289546.95</v>
      </c>
      <c r="D1326" t="s">
        <v>9</v>
      </c>
      <c r="E1326" t="s">
        <v>15</v>
      </c>
      <c r="F1326" t="s">
        <v>11</v>
      </c>
      <c r="G1326" t="s">
        <v>12</v>
      </c>
      <c r="H1326" t="s">
        <v>11</v>
      </c>
      <c r="I1326">
        <v>22</v>
      </c>
      <c r="J1326">
        <f>(C1326-$V$7)/$V$8</f>
        <v>-0.4537892372319503</v>
      </c>
      <c r="K1326" t="str">
        <f t="shared" si="81"/>
        <v>NO</v>
      </c>
      <c r="L1326">
        <f>(I1326-$V$16)/$V$17</f>
        <v>-1.4048967847574589</v>
      </c>
      <c r="M1326" t="str">
        <f t="shared" si="82"/>
        <v>NO</v>
      </c>
      <c r="N1326">
        <f>IF(ISBLANK(C1326),$V$7,C1326)</f>
        <v>289546.95</v>
      </c>
      <c r="O1326">
        <f>IF(ISBLANK(I1326),$V$16,I1326)</f>
        <v>22</v>
      </c>
      <c r="P1326" t="str">
        <f>IF(ISBLANK(D1326),$U$42,D1326)</f>
        <v>ASALARIADO</v>
      </c>
      <c r="Q1326" s="7" t="str">
        <f t="shared" si="83"/>
        <v>18-25</v>
      </c>
      <c r="R1326" s="7" t="str">
        <f t="shared" si="84"/>
        <v>1</v>
      </c>
    </row>
    <row r="1327" spans="1:18" x14ac:dyDescent="0.3">
      <c r="A1327">
        <v>1326</v>
      </c>
      <c r="B1327" t="s">
        <v>8</v>
      </c>
      <c r="C1327">
        <v>278030</v>
      </c>
      <c r="D1327" t="s">
        <v>18</v>
      </c>
      <c r="E1327" t="s">
        <v>15</v>
      </c>
      <c r="F1327" t="s">
        <v>11</v>
      </c>
      <c r="G1327" t="s">
        <v>12</v>
      </c>
      <c r="H1327" t="s">
        <v>12</v>
      </c>
      <c r="I1327">
        <v>36</v>
      </c>
      <c r="J1327">
        <f>(C1327-$V$7)/$V$8</f>
        <v>-0.46799154082766331</v>
      </c>
      <c r="K1327" t="str">
        <f t="shared" si="81"/>
        <v>NO</v>
      </c>
      <c r="L1327">
        <f>(I1327-$V$16)/$V$17</f>
        <v>-0.41684216367753391</v>
      </c>
      <c r="M1327" t="str">
        <f t="shared" si="82"/>
        <v>NO</v>
      </c>
      <c r="N1327">
        <f>IF(ISBLANK(C1327),$V$7,C1327)</f>
        <v>278030</v>
      </c>
      <c r="O1327">
        <f>IF(ISBLANK(I1327),$V$16,I1327)</f>
        <v>36</v>
      </c>
      <c r="P1327" t="str">
        <f>IF(ISBLANK(D1327),$U$42,D1327)</f>
        <v>CONVENIOS ESPECIALES DE TRABAJADORES INDEPENDIENTES</v>
      </c>
      <c r="Q1327" s="7" t="str">
        <f t="shared" si="83"/>
        <v>36-45</v>
      </c>
      <c r="R1327" s="7" t="str">
        <f t="shared" si="84"/>
        <v>1</v>
      </c>
    </row>
    <row r="1328" spans="1:18" x14ac:dyDescent="0.3">
      <c r="A1328">
        <v>1327</v>
      </c>
      <c r="B1328" t="s">
        <v>14</v>
      </c>
      <c r="C1328">
        <v>190000</v>
      </c>
      <c r="D1328" t="s">
        <v>9</v>
      </c>
      <c r="E1328" t="s">
        <v>15</v>
      </c>
      <c r="F1328" t="s">
        <v>11</v>
      </c>
      <c r="G1328" t="s">
        <v>11</v>
      </c>
      <c r="H1328" t="s">
        <v>12</v>
      </c>
      <c r="I1328">
        <v>45</v>
      </c>
      <c r="J1328">
        <f>(C1328-$V$7)/$V$8</f>
        <v>-0.57654708596162785</v>
      </c>
      <c r="K1328" t="str">
        <f t="shared" si="81"/>
        <v>NO</v>
      </c>
      <c r="L1328">
        <f>(I1328-$V$16)/$V$17</f>
        <v>0.21833580701670366</v>
      </c>
      <c r="M1328" t="str">
        <f t="shared" si="82"/>
        <v>NO</v>
      </c>
      <c r="N1328">
        <f>IF(ISBLANK(C1328),$V$7,C1328)</f>
        <v>190000</v>
      </c>
      <c r="O1328">
        <f>IF(ISBLANK(I1328),$V$16,I1328)</f>
        <v>45</v>
      </c>
      <c r="P1328" t="str">
        <f>IF(ISBLANK(D1328),$U$42,D1328)</f>
        <v>ASALARIADO</v>
      </c>
      <c r="Q1328" s="7" t="str">
        <f t="shared" si="83"/>
        <v>36-45</v>
      </c>
      <c r="R1328" s="7" t="str">
        <f t="shared" si="84"/>
        <v>1</v>
      </c>
    </row>
    <row r="1329" spans="1:18" x14ac:dyDescent="0.3">
      <c r="A1329">
        <v>1328</v>
      </c>
      <c r="B1329" t="s">
        <v>8</v>
      </c>
      <c r="C1329">
        <v>385702</v>
      </c>
      <c r="D1329" t="s">
        <v>17</v>
      </c>
      <c r="E1329" t="s">
        <v>15</v>
      </c>
      <c r="F1329" t="s">
        <v>11</v>
      </c>
      <c r="G1329" t="s">
        <v>12</v>
      </c>
      <c r="H1329" t="s">
        <v>11</v>
      </c>
      <c r="I1329">
        <v>60</v>
      </c>
      <c r="J1329">
        <f>(C1329-$V$7)/$V$8</f>
        <v>-0.33521416202879661</v>
      </c>
      <c r="K1329" t="str">
        <f t="shared" si="81"/>
        <v>NO</v>
      </c>
      <c r="L1329">
        <f>(I1329-$V$16)/$V$17</f>
        <v>1.2769657581737661</v>
      </c>
      <c r="M1329" t="str">
        <f t="shared" si="82"/>
        <v>NO</v>
      </c>
      <c r="N1329">
        <f>IF(ISBLANK(C1329),$V$7,C1329)</f>
        <v>385702</v>
      </c>
      <c r="O1329">
        <f>IF(ISBLANK(I1329),$V$16,I1329)</f>
        <v>60</v>
      </c>
      <c r="P1329" t="str">
        <f>IF(ISBLANK(D1329),$U$42,D1329)</f>
        <v>TRABAJADOR INDEPENDIENTE</v>
      </c>
      <c r="Q1329" s="7" t="str">
        <f t="shared" si="83"/>
        <v>56+</v>
      </c>
      <c r="R1329" s="7" t="str">
        <f t="shared" si="84"/>
        <v>2</v>
      </c>
    </row>
    <row r="1330" spans="1:18" x14ac:dyDescent="0.3">
      <c r="A1330">
        <v>1329</v>
      </c>
      <c r="B1330" t="s">
        <v>8</v>
      </c>
      <c r="C1330">
        <v>278030</v>
      </c>
      <c r="D1330" t="s">
        <v>18</v>
      </c>
      <c r="E1330" t="s">
        <v>15</v>
      </c>
      <c r="F1330" t="s">
        <v>11</v>
      </c>
      <c r="G1330" t="s">
        <v>11</v>
      </c>
      <c r="H1330" t="s">
        <v>12</v>
      </c>
      <c r="I1330">
        <v>37</v>
      </c>
      <c r="J1330">
        <f>(C1330-$V$7)/$V$8</f>
        <v>-0.46799154082766331</v>
      </c>
      <c r="K1330" t="str">
        <f t="shared" si="81"/>
        <v>NO</v>
      </c>
      <c r="L1330">
        <f>(I1330-$V$16)/$V$17</f>
        <v>-0.3462668336003964</v>
      </c>
      <c r="M1330" t="str">
        <f t="shared" si="82"/>
        <v>NO</v>
      </c>
      <c r="N1330">
        <f>IF(ISBLANK(C1330),$V$7,C1330)</f>
        <v>278030</v>
      </c>
      <c r="O1330">
        <f>IF(ISBLANK(I1330),$V$16,I1330)</f>
        <v>37</v>
      </c>
      <c r="P1330" t="str">
        <f>IF(ISBLANK(D1330),$U$42,D1330)</f>
        <v>CONVENIOS ESPECIALES DE TRABAJADORES INDEPENDIENTES</v>
      </c>
      <c r="Q1330" s="7" t="str">
        <f t="shared" si="83"/>
        <v>36-45</v>
      </c>
      <c r="R1330" s="7" t="str">
        <f t="shared" si="84"/>
        <v>1</v>
      </c>
    </row>
    <row r="1331" spans="1:18" x14ac:dyDescent="0.3">
      <c r="A1331">
        <v>1330</v>
      </c>
      <c r="B1331" t="s">
        <v>8</v>
      </c>
      <c r="C1331">
        <v>324390</v>
      </c>
      <c r="D1331" t="s">
        <v>9</v>
      </c>
      <c r="E1331" t="s">
        <v>15</v>
      </c>
      <c r="F1331" t="s">
        <v>11</v>
      </c>
      <c r="G1331" t="s">
        <v>12</v>
      </c>
      <c r="H1331" t="s">
        <v>12</v>
      </c>
      <c r="I1331">
        <v>24</v>
      </c>
      <c r="J1331">
        <f>(C1331-$V$7)/$V$8</f>
        <v>-0.41082199553162108</v>
      </c>
      <c r="K1331" t="str">
        <f t="shared" si="81"/>
        <v>NO</v>
      </c>
      <c r="L1331">
        <f>(I1331-$V$16)/$V$17</f>
        <v>-1.263746124603184</v>
      </c>
      <c r="M1331" t="str">
        <f t="shared" si="82"/>
        <v>NO</v>
      </c>
      <c r="N1331">
        <f>IF(ISBLANK(C1331),$V$7,C1331)</f>
        <v>324390</v>
      </c>
      <c r="O1331">
        <f>IF(ISBLANK(I1331),$V$16,I1331)</f>
        <v>24</v>
      </c>
      <c r="P1331" t="str">
        <f>IF(ISBLANK(D1331),$U$42,D1331)</f>
        <v>ASALARIADO</v>
      </c>
      <c r="Q1331" s="7" t="str">
        <f t="shared" si="83"/>
        <v>18-25</v>
      </c>
      <c r="R1331" s="7" t="str">
        <f t="shared" si="84"/>
        <v>2</v>
      </c>
    </row>
    <row r="1332" spans="1:18" x14ac:dyDescent="0.3">
      <c r="A1332">
        <v>1331</v>
      </c>
      <c r="B1332" t="s">
        <v>14</v>
      </c>
      <c r="C1332">
        <v>2187872</v>
      </c>
      <c r="D1332" t="s">
        <v>13</v>
      </c>
      <c r="E1332" t="s">
        <v>10</v>
      </c>
      <c r="F1332" t="s">
        <v>11</v>
      </c>
      <c r="G1332" t="s">
        <v>12</v>
      </c>
      <c r="H1332" t="s">
        <v>12</v>
      </c>
      <c r="I1332">
        <v>68</v>
      </c>
      <c r="J1332">
        <f>(C1332-$V$7)/$V$8</f>
        <v>1.8871594239541292</v>
      </c>
      <c r="K1332" t="str">
        <f t="shared" si="81"/>
        <v>NO</v>
      </c>
      <c r="L1332">
        <f>(I1332-$V$16)/$V$17</f>
        <v>1.8415683987908662</v>
      </c>
      <c r="M1332" t="str">
        <f t="shared" si="82"/>
        <v>NO</v>
      </c>
      <c r="N1332">
        <f>IF(ISBLANK(C1332),$V$7,C1332)</f>
        <v>2187872</v>
      </c>
      <c r="O1332">
        <f>IF(ISBLANK(I1332),$V$16,I1332)</f>
        <v>68</v>
      </c>
      <c r="P1332" t="str">
        <f>IF(ISBLANK(D1332),$U$42,D1332)</f>
        <v>PENSIONADOS EN SU PROPIO SISTEMA</v>
      </c>
      <c r="Q1332" s="7" t="str">
        <f t="shared" si="83"/>
        <v>56+</v>
      </c>
      <c r="R1332" s="7" t="str">
        <f t="shared" si="84"/>
        <v>4</v>
      </c>
    </row>
    <row r="1333" spans="1:18" x14ac:dyDescent="0.3">
      <c r="A1333">
        <v>1332</v>
      </c>
      <c r="B1333" t="s">
        <v>8</v>
      </c>
      <c r="C1333">
        <v>305704</v>
      </c>
      <c r="D1333" t="s">
        <v>16</v>
      </c>
      <c r="E1333" t="s">
        <v>15</v>
      </c>
      <c r="F1333" t="s">
        <v>11</v>
      </c>
      <c r="G1333" t="s">
        <v>11</v>
      </c>
      <c r="H1333" t="s">
        <v>12</v>
      </c>
      <c r="I1333">
        <v>87</v>
      </c>
      <c r="J1333">
        <f>(C1333-$V$7)/$V$8</f>
        <v>-0.43386492312872732</v>
      </c>
      <c r="K1333" t="str">
        <f t="shared" si="81"/>
        <v>NO</v>
      </c>
      <c r="L1333">
        <f>(I1333-$V$16)/$V$17</f>
        <v>3.1824996702564787</v>
      </c>
      <c r="M1333" t="str">
        <f t="shared" si="82"/>
        <v>ATIPICO</v>
      </c>
      <c r="N1333">
        <f>IF(ISBLANK(C1333),$V$7,C1333)</f>
        <v>305704</v>
      </c>
      <c r="O1333">
        <f>IF(ISBLANK(I1333),$V$16,I1333)</f>
        <v>87</v>
      </c>
      <c r="P1333" t="str">
        <f>IF(ISBLANK(D1333),$U$42,D1333)</f>
        <v>ASEGURADO VOLUNTARIO</v>
      </c>
      <c r="Q1333" s="7" t="str">
        <f t="shared" si="83"/>
        <v>56+</v>
      </c>
      <c r="R1333" s="7" t="str">
        <f t="shared" si="84"/>
        <v>2</v>
      </c>
    </row>
    <row r="1334" spans="1:18" x14ac:dyDescent="0.3">
      <c r="A1334">
        <v>1333</v>
      </c>
      <c r="B1334" t="s">
        <v>14</v>
      </c>
      <c r="C1334">
        <v>389481.25</v>
      </c>
      <c r="D1334" t="s">
        <v>9</v>
      </c>
      <c r="E1334" t="s">
        <v>15</v>
      </c>
      <c r="F1334" t="s">
        <v>11</v>
      </c>
      <c r="G1334" t="s">
        <v>11</v>
      </c>
      <c r="H1334" t="s">
        <v>12</v>
      </c>
      <c r="I1334">
        <v>45</v>
      </c>
      <c r="J1334">
        <f>(C1334-$V$7)/$V$8</f>
        <v>-0.33055372190670712</v>
      </c>
      <c r="K1334" t="str">
        <f t="shared" si="81"/>
        <v>NO</v>
      </c>
      <c r="L1334">
        <f>(I1334-$V$16)/$V$17</f>
        <v>0.21833580701670366</v>
      </c>
      <c r="M1334" t="str">
        <f t="shared" si="82"/>
        <v>NO</v>
      </c>
      <c r="N1334">
        <f>IF(ISBLANK(C1334),$V$7,C1334)</f>
        <v>389481.25</v>
      </c>
      <c r="O1334">
        <f>IF(ISBLANK(I1334),$V$16,I1334)</f>
        <v>45</v>
      </c>
      <c r="P1334" t="str">
        <f>IF(ISBLANK(D1334),$U$42,D1334)</f>
        <v>ASALARIADO</v>
      </c>
      <c r="Q1334" s="7" t="str">
        <f t="shared" si="83"/>
        <v>36-45</v>
      </c>
      <c r="R1334" s="7" t="str">
        <f t="shared" si="84"/>
        <v>2</v>
      </c>
    </row>
    <row r="1335" spans="1:18" x14ac:dyDescent="0.3">
      <c r="A1335">
        <v>1334</v>
      </c>
      <c r="B1335" t="s">
        <v>8</v>
      </c>
      <c r="C1335">
        <v>450000</v>
      </c>
      <c r="D1335" t="s">
        <v>9</v>
      </c>
      <c r="E1335" t="s">
        <v>15</v>
      </c>
      <c r="F1335" t="s">
        <v>11</v>
      </c>
      <c r="G1335" t="s">
        <v>12</v>
      </c>
      <c r="H1335" t="s">
        <v>12</v>
      </c>
      <c r="I1335">
        <v>23</v>
      </c>
      <c r="J1335">
        <f>(C1335-$V$7)/$V$8</f>
        <v>-0.25592409681212436</v>
      </c>
      <c r="K1335" t="str">
        <f t="shared" si="81"/>
        <v>NO</v>
      </c>
      <c r="L1335">
        <f>(I1335-$V$16)/$V$17</f>
        <v>-1.3343214546803215</v>
      </c>
      <c r="M1335" t="str">
        <f t="shared" si="82"/>
        <v>NO</v>
      </c>
      <c r="N1335">
        <f>IF(ISBLANK(C1335),$V$7,C1335)</f>
        <v>450000</v>
      </c>
      <c r="O1335">
        <f>IF(ISBLANK(I1335),$V$16,I1335)</f>
        <v>23</v>
      </c>
      <c r="P1335" t="str">
        <f>IF(ISBLANK(D1335),$U$42,D1335)</f>
        <v>ASALARIADO</v>
      </c>
      <c r="Q1335" s="7" t="str">
        <f t="shared" si="83"/>
        <v>18-25</v>
      </c>
      <c r="R1335" s="7" t="str">
        <f t="shared" si="84"/>
        <v>3</v>
      </c>
    </row>
    <row r="1336" spans="1:18" x14ac:dyDescent="0.3">
      <c r="A1336">
        <v>1335</v>
      </c>
      <c r="B1336" t="s">
        <v>14</v>
      </c>
      <c r="C1336">
        <v>48989.7</v>
      </c>
      <c r="D1336" t="s">
        <v>9</v>
      </c>
      <c r="E1336" t="s">
        <v>15</v>
      </c>
      <c r="F1336" t="s">
        <v>11</v>
      </c>
      <c r="G1336" t="s">
        <v>12</v>
      </c>
      <c r="H1336" t="s">
        <v>12</v>
      </c>
      <c r="I1336">
        <v>21</v>
      </c>
      <c r="J1336">
        <f>(C1336-$V$7)/$V$8</f>
        <v>-0.75043610091112112</v>
      </c>
      <c r="K1336" t="str">
        <f t="shared" si="81"/>
        <v>NO</v>
      </c>
      <c r="L1336">
        <f>(I1336-$V$16)/$V$17</f>
        <v>-1.4754721148345964</v>
      </c>
      <c r="M1336" t="str">
        <f t="shared" si="82"/>
        <v>NO</v>
      </c>
      <c r="N1336">
        <f>IF(ISBLANK(C1336),$V$7,C1336)</f>
        <v>48989.7</v>
      </c>
      <c r="O1336">
        <f>IF(ISBLANK(I1336),$V$16,I1336)</f>
        <v>21</v>
      </c>
      <c r="P1336" t="str">
        <f>IF(ISBLANK(D1336),$U$42,D1336)</f>
        <v>ASALARIADO</v>
      </c>
      <c r="Q1336" s="7" t="str">
        <f t="shared" si="83"/>
        <v>18-25</v>
      </c>
      <c r="R1336" s="7" t="str">
        <f t="shared" si="84"/>
        <v>1</v>
      </c>
    </row>
    <row r="1337" spans="1:18" x14ac:dyDescent="0.3">
      <c r="A1337">
        <v>1336</v>
      </c>
      <c r="B1337" t="s">
        <v>8</v>
      </c>
      <c r="C1337">
        <v>977750</v>
      </c>
      <c r="D1337" t="s">
        <v>9</v>
      </c>
      <c r="E1337" t="s">
        <v>15</v>
      </c>
      <c r="F1337" t="s">
        <v>11</v>
      </c>
      <c r="G1337" t="s">
        <v>12</v>
      </c>
      <c r="H1337" t="s">
        <v>12</v>
      </c>
      <c r="I1337">
        <v>31</v>
      </c>
      <c r="J1337">
        <f>(C1337-$V$7)/$V$8</f>
        <v>0.39487891289422361</v>
      </c>
      <c r="K1337" t="str">
        <f t="shared" si="81"/>
        <v>NO</v>
      </c>
      <c r="L1337">
        <f>(I1337-$V$16)/$V$17</f>
        <v>-0.7697188140632214</v>
      </c>
      <c r="M1337" t="str">
        <f t="shared" si="82"/>
        <v>NO</v>
      </c>
      <c r="N1337">
        <f>IF(ISBLANK(C1337),$V$7,C1337)</f>
        <v>977750</v>
      </c>
      <c r="O1337">
        <f>IF(ISBLANK(I1337),$V$16,I1337)</f>
        <v>31</v>
      </c>
      <c r="P1337" t="str">
        <f>IF(ISBLANK(D1337),$U$42,D1337)</f>
        <v>ASALARIADO</v>
      </c>
      <c r="Q1337" s="7" t="str">
        <f t="shared" si="83"/>
        <v>26-35</v>
      </c>
      <c r="R1337" s="7" t="str">
        <f t="shared" si="84"/>
        <v>4</v>
      </c>
    </row>
    <row r="1338" spans="1:18" x14ac:dyDescent="0.3">
      <c r="A1338">
        <v>1337</v>
      </c>
      <c r="B1338" t="s">
        <v>8</v>
      </c>
      <c r="C1338">
        <v>305000</v>
      </c>
      <c r="D1338" t="s">
        <v>9</v>
      </c>
      <c r="E1338" t="s">
        <v>15</v>
      </c>
      <c r="F1338" t="s">
        <v>11</v>
      </c>
      <c r="G1338" t="s">
        <v>11</v>
      </c>
      <c r="H1338" t="s">
        <v>12</v>
      </c>
      <c r="I1338">
        <v>37</v>
      </c>
      <c r="J1338">
        <f>(C1338-$V$7)/$V$8</f>
        <v>-0.4347330715301167</v>
      </c>
      <c r="K1338" t="str">
        <f t="shared" si="81"/>
        <v>NO</v>
      </c>
      <c r="L1338">
        <f>(I1338-$V$16)/$V$17</f>
        <v>-0.3462668336003964</v>
      </c>
      <c r="M1338" t="str">
        <f t="shared" si="82"/>
        <v>NO</v>
      </c>
      <c r="N1338">
        <f>IF(ISBLANK(C1338),$V$7,C1338)</f>
        <v>305000</v>
      </c>
      <c r="O1338">
        <f>IF(ISBLANK(I1338),$V$16,I1338)</f>
        <v>37</v>
      </c>
      <c r="P1338" t="str">
        <f>IF(ISBLANK(D1338),$U$42,D1338)</f>
        <v>ASALARIADO</v>
      </c>
      <c r="Q1338" s="7" t="str">
        <f t="shared" si="83"/>
        <v>36-45</v>
      </c>
      <c r="R1338" s="7" t="str">
        <f t="shared" si="84"/>
        <v>2</v>
      </c>
    </row>
    <row r="1339" spans="1:18" x14ac:dyDescent="0.3">
      <c r="A1339">
        <v>1338</v>
      </c>
      <c r="B1339" t="s">
        <v>14</v>
      </c>
      <c r="C1339">
        <v>297046</v>
      </c>
      <c r="D1339" t="s">
        <v>16</v>
      </c>
      <c r="E1339" t="s">
        <v>15</v>
      </c>
      <c r="F1339" t="s">
        <v>11</v>
      </c>
      <c r="G1339" t="s">
        <v>12</v>
      </c>
      <c r="H1339" t="s">
        <v>12</v>
      </c>
      <c r="I1339">
        <v>31</v>
      </c>
      <c r="J1339">
        <f>(C1339-$V$7)/$V$8</f>
        <v>-0.44454166866740574</v>
      </c>
      <c r="K1339" t="str">
        <f t="shared" si="81"/>
        <v>NO</v>
      </c>
      <c r="L1339">
        <f>(I1339-$V$16)/$V$17</f>
        <v>-0.7697188140632214</v>
      </c>
      <c r="M1339" t="str">
        <f t="shared" si="82"/>
        <v>NO</v>
      </c>
      <c r="N1339">
        <f>IF(ISBLANK(C1339),$V$7,C1339)</f>
        <v>297046</v>
      </c>
      <c r="O1339">
        <f>IF(ISBLANK(I1339),$V$16,I1339)</f>
        <v>31</v>
      </c>
      <c r="P1339" t="str">
        <f>IF(ISBLANK(D1339),$U$42,D1339)</f>
        <v>ASEGURADO VOLUNTARIO</v>
      </c>
      <c r="Q1339" s="7" t="str">
        <f t="shared" si="83"/>
        <v>26-35</v>
      </c>
      <c r="R1339" s="7" t="str">
        <f t="shared" si="84"/>
        <v>1</v>
      </c>
    </row>
    <row r="1340" spans="1:18" x14ac:dyDescent="0.3">
      <c r="A1340">
        <v>1339</v>
      </c>
      <c r="B1340" t="s">
        <v>8</v>
      </c>
      <c r="C1340">
        <v>65249.56</v>
      </c>
      <c r="D1340" t="s">
        <v>9</v>
      </c>
      <c r="E1340" t="s">
        <v>15</v>
      </c>
      <c r="F1340" t="s">
        <v>11</v>
      </c>
      <c r="G1340" t="s">
        <v>11</v>
      </c>
      <c r="H1340" t="s">
        <v>12</v>
      </c>
      <c r="I1340">
        <v>26</v>
      </c>
      <c r="J1340">
        <f>(C1340-$V$7)/$V$8</f>
        <v>-0.73038500507899629</v>
      </c>
      <c r="K1340" t="str">
        <f t="shared" si="81"/>
        <v>NO</v>
      </c>
      <c r="L1340">
        <f>(I1340-$V$16)/$V$17</f>
        <v>-1.1225954644489089</v>
      </c>
      <c r="M1340" t="str">
        <f t="shared" si="82"/>
        <v>NO</v>
      </c>
      <c r="N1340">
        <f>IF(ISBLANK(C1340),$V$7,C1340)</f>
        <v>65249.56</v>
      </c>
      <c r="O1340">
        <f>IF(ISBLANK(I1340),$V$16,I1340)</f>
        <v>26</v>
      </c>
      <c r="P1340" t="str">
        <f>IF(ISBLANK(D1340),$U$42,D1340)</f>
        <v>ASALARIADO</v>
      </c>
      <c r="Q1340" s="7" t="str">
        <f t="shared" si="83"/>
        <v>26-35</v>
      </c>
      <c r="R1340" s="7" t="str">
        <f t="shared" si="84"/>
        <v>1</v>
      </c>
    </row>
    <row r="1341" spans="1:18" x14ac:dyDescent="0.3">
      <c r="A1341">
        <v>1340</v>
      </c>
      <c r="B1341" t="s">
        <v>14</v>
      </c>
      <c r="C1341">
        <v>659264</v>
      </c>
      <c r="D1341" t="s">
        <v>9</v>
      </c>
      <c r="E1341" t="s">
        <v>10</v>
      </c>
      <c r="F1341" t="s">
        <v>11</v>
      </c>
      <c r="G1341" t="s">
        <v>12</v>
      </c>
      <c r="H1341" t="s">
        <v>12</v>
      </c>
      <c r="I1341">
        <v>40</v>
      </c>
      <c r="J1341">
        <f>(C1341-$V$7)/$V$8</f>
        <v>2.1330155008821568E-3</v>
      </c>
      <c r="K1341" t="str">
        <f t="shared" si="81"/>
        <v>NO</v>
      </c>
      <c r="L1341">
        <f>(I1341-$V$16)/$V$17</f>
        <v>-0.13454084336898386</v>
      </c>
      <c r="M1341" t="str">
        <f t="shared" si="82"/>
        <v>NO</v>
      </c>
      <c r="N1341">
        <f>IF(ISBLANK(C1341),$V$7,C1341)</f>
        <v>659264</v>
      </c>
      <c r="O1341">
        <f>IF(ISBLANK(I1341),$V$16,I1341)</f>
        <v>40</v>
      </c>
      <c r="P1341" t="str">
        <f>IF(ISBLANK(D1341),$U$42,D1341)</f>
        <v>ASALARIADO</v>
      </c>
      <c r="Q1341" s="7" t="str">
        <f t="shared" si="83"/>
        <v>36-45</v>
      </c>
      <c r="R1341" s="7" t="str">
        <f t="shared" si="84"/>
        <v>3</v>
      </c>
    </row>
    <row r="1342" spans="1:18" x14ac:dyDescent="0.3">
      <c r="A1342">
        <v>1341</v>
      </c>
      <c r="B1342" t="s">
        <v>14</v>
      </c>
      <c r="C1342">
        <v>896802.93</v>
      </c>
      <c r="D1342" t="s">
        <v>9</v>
      </c>
      <c r="E1342" t="s">
        <v>10</v>
      </c>
      <c r="F1342" t="s">
        <v>11</v>
      </c>
      <c r="G1342" t="s">
        <v>12</v>
      </c>
      <c r="H1342" t="s">
        <v>12</v>
      </c>
      <c r="I1342">
        <v>38</v>
      </c>
      <c r="J1342">
        <f>(C1342-$V$7)/$V$8</f>
        <v>0.29505779156232326</v>
      </c>
      <c r="K1342" t="str">
        <f t="shared" si="81"/>
        <v>NO</v>
      </c>
      <c r="L1342">
        <f>(I1342-$V$16)/$V$17</f>
        <v>-0.27569150352325889</v>
      </c>
      <c r="M1342" t="str">
        <f t="shared" si="82"/>
        <v>NO</v>
      </c>
      <c r="N1342">
        <f>IF(ISBLANK(C1342),$V$7,C1342)</f>
        <v>896802.93</v>
      </c>
      <c r="O1342">
        <f>IF(ISBLANK(I1342),$V$16,I1342)</f>
        <v>38</v>
      </c>
      <c r="P1342" t="str">
        <f>IF(ISBLANK(D1342),$U$42,D1342)</f>
        <v>ASALARIADO</v>
      </c>
      <c r="Q1342" s="7" t="str">
        <f t="shared" si="83"/>
        <v>36-45</v>
      </c>
      <c r="R1342" s="7" t="str">
        <f t="shared" si="84"/>
        <v>4</v>
      </c>
    </row>
    <row r="1343" spans="1:18" x14ac:dyDescent="0.3">
      <c r="A1343">
        <v>1342</v>
      </c>
      <c r="B1343" t="s">
        <v>8</v>
      </c>
      <c r="C1343">
        <v>319572</v>
      </c>
      <c r="D1343" t="s">
        <v>9</v>
      </c>
      <c r="E1343" t="s">
        <v>15</v>
      </c>
      <c r="F1343" t="s">
        <v>11</v>
      </c>
      <c r="G1343" t="s">
        <v>12</v>
      </c>
      <c r="H1343" t="s">
        <v>11</v>
      </c>
      <c r="I1343">
        <v>38</v>
      </c>
      <c r="J1343">
        <f>(C1343-$V$7)/$V$8</f>
        <v>-0.41676338615362996</v>
      </c>
      <c r="K1343" t="str">
        <f t="shared" si="81"/>
        <v>NO</v>
      </c>
      <c r="L1343">
        <f>(I1343-$V$16)/$V$17</f>
        <v>-0.27569150352325889</v>
      </c>
      <c r="M1343" t="str">
        <f t="shared" si="82"/>
        <v>NO</v>
      </c>
      <c r="N1343">
        <f>IF(ISBLANK(C1343),$V$7,C1343)</f>
        <v>319572</v>
      </c>
      <c r="O1343">
        <f>IF(ISBLANK(I1343),$V$16,I1343)</f>
        <v>38</v>
      </c>
      <c r="P1343" t="str">
        <f>IF(ISBLANK(D1343),$U$42,D1343)</f>
        <v>ASALARIADO</v>
      </c>
      <c r="Q1343" s="7" t="str">
        <f t="shared" si="83"/>
        <v>36-45</v>
      </c>
      <c r="R1343" s="7" t="str">
        <f t="shared" si="84"/>
        <v>2</v>
      </c>
    </row>
    <row r="1344" spans="1:18" x14ac:dyDescent="0.3">
      <c r="A1344">
        <v>1343</v>
      </c>
      <c r="B1344" t="s">
        <v>8</v>
      </c>
      <c r="C1344">
        <v>629292.61</v>
      </c>
      <c r="D1344" t="s">
        <v>9</v>
      </c>
      <c r="E1344" t="s">
        <v>15</v>
      </c>
      <c r="F1344" t="s">
        <v>11</v>
      </c>
      <c r="G1344" t="s">
        <v>12</v>
      </c>
      <c r="H1344" t="s">
        <v>12</v>
      </c>
      <c r="I1344">
        <v>42</v>
      </c>
      <c r="J1344">
        <f>(C1344-$V$7)/$V$8</f>
        <v>-3.482666392513916E-2</v>
      </c>
      <c r="K1344" t="str">
        <f t="shared" si="81"/>
        <v>NO</v>
      </c>
      <c r="L1344">
        <f>(I1344-$V$16)/$V$17</f>
        <v>6.6098167852911317E-3</v>
      </c>
      <c r="M1344" t="str">
        <f t="shared" si="82"/>
        <v>NO</v>
      </c>
      <c r="N1344">
        <f>IF(ISBLANK(C1344),$V$7,C1344)</f>
        <v>629292.61</v>
      </c>
      <c r="O1344">
        <f>IF(ISBLANK(I1344),$V$16,I1344)</f>
        <v>42</v>
      </c>
      <c r="P1344" t="str">
        <f>IF(ISBLANK(D1344),$U$42,D1344)</f>
        <v>ASALARIADO</v>
      </c>
      <c r="Q1344" s="7" t="str">
        <f t="shared" si="83"/>
        <v>36-45</v>
      </c>
      <c r="R1344" s="7" t="str">
        <f t="shared" si="84"/>
        <v>3</v>
      </c>
    </row>
    <row r="1345" spans="1:18" x14ac:dyDescent="0.3">
      <c r="A1345">
        <v>1344</v>
      </c>
      <c r="B1345" t="s">
        <v>14</v>
      </c>
      <c r="C1345">
        <v>1408126</v>
      </c>
      <c r="D1345" t="s">
        <v>9</v>
      </c>
      <c r="E1345" t="s">
        <v>10</v>
      </c>
      <c r="F1345" t="s">
        <v>11</v>
      </c>
      <c r="G1345" t="s">
        <v>12</v>
      </c>
      <c r="H1345" t="s">
        <v>12</v>
      </c>
      <c r="I1345">
        <v>37</v>
      </c>
      <c r="J1345">
        <f>(C1345-$V$7)/$V$8</f>
        <v>0.92560368050271102</v>
      </c>
      <c r="K1345" t="str">
        <f t="shared" si="81"/>
        <v>NO</v>
      </c>
      <c r="L1345">
        <f>(I1345-$V$16)/$V$17</f>
        <v>-0.3462668336003964</v>
      </c>
      <c r="M1345" t="str">
        <f t="shared" si="82"/>
        <v>NO</v>
      </c>
      <c r="N1345">
        <f>IF(ISBLANK(C1345),$V$7,C1345)</f>
        <v>1408126</v>
      </c>
      <c r="O1345">
        <f>IF(ISBLANK(I1345),$V$16,I1345)</f>
        <v>37</v>
      </c>
      <c r="P1345" t="str">
        <f>IF(ISBLANK(D1345),$U$42,D1345)</f>
        <v>ASALARIADO</v>
      </c>
      <c r="Q1345" s="7" t="str">
        <f t="shared" si="83"/>
        <v>36-45</v>
      </c>
      <c r="R1345" s="7" t="str">
        <f t="shared" si="84"/>
        <v>4</v>
      </c>
    </row>
    <row r="1346" spans="1:18" x14ac:dyDescent="0.3">
      <c r="A1346">
        <v>1345</v>
      </c>
      <c r="B1346" t="s">
        <v>8</v>
      </c>
      <c r="C1346">
        <v>1575682</v>
      </c>
      <c r="D1346" t="s">
        <v>9</v>
      </c>
      <c r="E1346" t="s">
        <v>10</v>
      </c>
      <c r="F1346" t="s">
        <v>11</v>
      </c>
      <c r="G1346" t="s">
        <v>12</v>
      </c>
      <c r="H1346" t="s">
        <v>12</v>
      </c>
      <c r="I1346">
        <v>38</v>
      </c>
      <c r="J1346">
        <f>(C1346-$V$7)/$V$8</f>
        <v>1.1322279326947655</v>
      </c>
      <c r="K1346" t="str">
        <f t="shared" ref="K1346:K1409" si="85">IF(ABS(J1346)&gt;1.96,"ATIPICO","NO")</f>
        <v>NO</v>
      </c>
      <c r="L1346">
        <f>(I1346-$V$16)/$V$17</f>
        <v>-0.27569150352325889</v>
      </c>
      <c r="M1346" t="str">
        <f t="shared" ref="M1346:M1409" si="86">IF(ABS(L1346)&gt;1.96,"ATIPICO","NO")</f>
        <v>NO</v>
      </c>
      <c r="N1346">
        <f>IF(ISBLANK(C1346),$V$7,C1346)</f>
        <v>1575682</v>
      </c>
      <c r="O1346">
        <f>IF(ISBLANK(I1346),$V$16,I1346)</f>
        <v>38</v>
      </c>
      <c r="P1346" t="str">
        <f>IF(ISBLANK(D1346),$U$42,D1346)</f>
        <v>ASALARIADO</v>
      </c>
      <c r="Q1346" s="7" t="str">
        <f t="shared" ref="Q1346:Q1409" si="87">IF(O1346&lt;26,"18-25",IF(O1346&lt;36,"26-35",
 IF(O1346&lt;46,"36-45",IF(O1346&lt;56,"46-55","56+"))))</f>
        <v>36-45</v>
      </c>
      <c r="R1346" s="7" t="str">
        <f t="shared" ref="R1346:R1409" si="88">IF(N1346&lt;300000,"1",
 IF(N1346&lt;=408495,"2",
 IF(N1346&lt;=700000,"3",
 "4")))</f>
        <v>4</v>
      </c>
    </row>
    <row r="1347" spans="1:18" x14ac:dyDescent="0.3">
      <c r="A1347">
        <v>1346</v>
      </c>
      <c r="B1347" t="s">
        <v>14</v>
      </c>
      <c r="C1347">
        <v>268333.33</v>
      </c>
      <c r="D1347" t="s">
        <v>9</v>
      </c>
      <c r="E1347" t="s">
        <v>15</v>
      </c>
      <c r="F1347" t="s">
        <v>11</v>
      </c>
      <c r="G1347" t="s">
        <v>12</v>
      </c>
      <c r="H1347" t="s">
        <v>12</v>
      </c>
      <c r="I1347">
        <v>29</v>
      </c>
      <c r="J1347">
        <f>(C1347-$V$7)/$V$8</f>
        <v>-0.4799491382130337</v>
      </c>
      <c r="K1347" t="str">
        <f t="shared" si="85"/>
        <v>NO</v>
      </c>
      <c r="L1347">
        <f>(I1347-$V$16)/$V$17</f>
        <v>-0.91086947421749642</v>
      </c>
      <c r="M1347" t="str">
        <f t="shared" si="86"/>
        <v>NO</v>
      </c>
      <c r="N1347">
        <f>IF(ISBLANK(C1347),$V$7,C1347)</f>
        <v>268333.33</v>
      </c>
      <c r="O1347">
        <f>IF(ISBLANK(I1347),$V$16,I1347)</f>
        <v>29</v>
      </c>
      <c r="P1347" t="str">
        <f>IF(ISBLANK(D1347),$U$42,D1347)</f>
        <v>ASALARIADO</v>
      </c>
      <c r="Q1347" s="7" t="str">
        <f t="shared" si="87"/>
        <v>26-35</v>
      </c>
      <c r="R1347" s="7" t="str">
        <f t="shared" si="88"/>
        <v>1</v>
      </c>
    </row>
    <row r="1348" spans="1:18" x14ac:dyDescent="0.3">
      <c r="A1348">
        <v>1347</v>
      </c>
      <c r="B1348" t="s">
        <v>14</v>
      </c>
      <c r="C1348">
        <v>308000</v>
      </c>
      <c r="D1348" t="s">
        <v>9</v>
      </c>
      <c r="E1348" t="s">
        <v>15</v>
      </c>
      <c r="F1348" t="s">
        <v>11</v>
      </c>
      <c r="G1348" t="s">
        <v>12</v>
      </c>
      <c r="H1348" t="s">
        <v>12</v>
      </c>
      <c r="I1348">
        <v>57</v>
      </c>
      <c r="J1348">
        <f>(C1348-$V$7)/$V$8</f>
        <v>-0.43103357550146859</v>
      </c>
      <c r="K1348" t="str">
        <f t="shared" si="85"/>
        <v>NO</v>
      </c>
      <c r="L1348">
        <f>(I1348-$V$16)/$V$17</f>
        <v>1.0652397679423538</v>
      </c>
      <c r="M1348" t="str">
        <f t="shared" si="86"/>
        <v>NO</v>
      </c>
      <c r="N1348">
        <f>IF(ISBLANK(C1348),$V$7,C1348)</f>
        <v>308000</v>
      </c>
      <c r="O1348">
        <f>IF(ISBLANK(I1348),$V$16,I1348)</f>
        <v>57</v>
      </c>
      <c r="P1348" t="str">
        <f>IF(ISBLANK(D1348),$U$42,D1348)</f>
        <v>ASALARIADO</v>
      </c>
      <c r="Q1348" s="7" t="str">
        <f t="shared" si="87"/>
        <v>56+</v>
      </c>
      <c r="R1348" s="7" t="str">
        <f t="shared" si="88"/>
        <v>2</v>
      </c>
    </row>
    <row r="1349" spans="1:18" x14ac:dyDescent="0.3">
      <c r="A1349">
        <v>1348</v>
      </c>
      <c r="B1349" t="s">
        <v>8</v>
      </c>
      <c r="C1349">
        <v>350000</v>
      </c>
      <c r="D1349" t="s">
        <v>9</v>
      </c>
      <c r="E1349" t="s">
        <v>15</v>
      </c>
      <c r="F1349" t="s">
        <v>11</v>
      </c>
      <c r="G1349" t="s">
        <v>12</v>
      </c>
      <c r="H1349" t="s">
        <v>11</v>
      </c>
      <c r="I1349">
        <v>31</v>
      </c>
      <c r="J1349">
        <f>(C1349-$V$7)/$V$8</f>
        <v>-0.37924063110039496</v>
      </c>
      <c r="K1349" t="str">
        <f t="shared" si="85"/>
        <v>NO</v>
      </c>
      <c r="L1349">
        <f>(I1349-$V$16)/$V$17</f>
        <v>-0.7697188140632214</v>
      </c>
      <c r="M1349" t="str">
        <f t="shared" si="86"/>
        <v>NO</v>
      </c>
      <c r="N1349">
        <f>IF(ISBLANK(C1349),$V$7,C1349)</f>
        <v>350000</v>
      </c>
      <c r="O1349">
        <f>IF(ISBLANK(I1349),$V$16,I1349)</f>
        <v>31</v>
      </c>
      <c r="P1349" t="str">
        <f>IF(ISBLANK(D1349),$U$42,D1349)</f>
        <v>ASALARIADO</v>
      </c>
      <c r="Q1349" s="7" t="str">
        <f t="shared" si="87"/>
        <v>26-35</v>
      </c>
      <c r="R1349" s="7" t="str">
        <f t="shared" si="88"/>
        <v>2</v>
      </c>
    </row>
    <row r="1350" spans="1:18" x14ac:dyDescent="0.3">
      <c r="A1350">
        <v>1349</v>
      </c>
      <c r="B1350" t="s">
        <v>14</v>
      </c>
      <c r="C1350">
        <v>590706.5</v>
      </c>
      <c r="D1350" t="s">
        <v>9</v>
      </c>
      <c r="E1350" t="s">
        <v>10</v>
      </c>
      <c r="F1350" t="s">
        <v>11</v>
      </c>
      <c r="G1350" t="s">
        <v>12</v>
      </c>
      <c r="H1350" t="s">
        <v>12</v>
      </c>
      <c r="I1350">
        <v>32</v>
      </c>
      <c r="J1350">
        <f>(C1350-$V$7)/$V$8</f>
        <v>-8.240971749379894E-2</v>
      </c>
      <c r="K1350" t="str">
        <f t="shared" si="85"/>
        <v>NO</v>
      </c>
      <c r="L1350">
        <f>(I1350-$V$16)/$V$17</f>
        <v>-0.69914348398608395</v>
      </c>
      <c r="M1350" t="str">
        <f t="shared" si="86"/>
        <v>NO</v>
      </c>
      <c r="N1350">
        <f>IF(ISBLANK(C1350),$V$7,C1350)</f>
        <v>590706.5</v>
      </c>
      <c r="O1350">
        <f>IF(ISBLANK(I1350),$V$16,I1350)</f>
        <v>32</v>
      </c>
      <c r="P1350" t="str">
        <f>IF(ISBLANK(D1350),$U$42,D1350)</f>
        <v>ASALARIADO</v>
      </c>
      <c r="Q1350" s="7" t="str">
        <f t="shared" si="87"/>
        <v>26-35</v>
      </c>
      <c r="R1350" s="7" t="str">
        <f t="shared" si="88"/>
        <v>3</v>
      </c>
    </row>
    <row r="1351" spans="1:18" x14ac:dyDescent="0.3">
      <c r="A1351">
        <v>1350</v>
      </c>
      <c r="B1351" t="s">
        <v>14</v>
      </c>
      <c r="C1351">
        <v>759928</v>
      </c>
      <c r="D1351" t="s">
        <v>13</v>
      </c>
      <c r="E1351" t="s">
        <v>10</v>
      </c>
      <c r="F1351" t="s">
        <v>11</v>
      </c>
      <c r="G1351" t="s">
        <v>12</v>
      </c>
      <c r="H1351" t="s">
        <v>12</v>
      </c>
      <c r="I1351">
        <v>78</v>
      </c>
      <c r="J1351">
        <f>(C1351-$V$7)/$V$8</f>
        <v>0.12626837157682685</v>
      </c>
      <c r="K1351" t="str">
        <f t="shared" si="85"/>
        <v>NO</v>
      </c>
      <c r="L1351">
        <f>(I1351-$V$16)/$V$17</f>
        <v>2.5473216995622412</v>
      </c>
      <c r="M1351" t="str">
        <f t="shared" si="86"/>
        <v>ATIPICO</v>
      </c>
      <c r="N1351">
        <f>IF(ISBLANK(C1351),$V$7,C1351)</f>
        <v>759928</v>
      </c>
      <c r="O1351">
        <f>IF(ISBLANK(I1351),$V$16,I1351)</f>
        <v>78</v>
      </c>
      <c r="P1351" t="str">
        <f>IF(ISBLANK(D1351),$U$42,D1351)</f>
        <v>PENSIONADOS EN SU PROPIO SISTEMA</v>
      </c>
      <c r="Q1351" s="7" t="str">
        <f t="shared" si="87"/>
        <v>56+</v>
      </c>
      <c r="R1351" s="7" t="str">
        <f t="shared" si="88"/>
        <v>4</v>
      </c>
    </row>
    <row r="1352" spans="1:18" x14ac:dyDescent="0.3">
      <c r="A1352">
        <v>1351</v>
      </c>
      <c r="B1352" t="s">
        <v>8</v>
      </c>
      <c r="C1352">
        <v>182669.09</v>
      </c>
      <c r="D1352" t="s">
        <v>9</v>
      </c>
      <c r="E1352" t="s">
        <v>10</v>
      </c>
      <c r="F1352" t="s">
        <v>11</v>
      </c>
      <c r="G1352" t="s">
        <v>12</v>
      </c>
      <c r="H1352" t="s">
        <v>12</v>
      </c>
      <c r="I1352">
        <v>37</v>
      </c>
      <c r="J1352">
        <f>(C1352-$V$7)/$V$8</f>
        <v>-0.5855873101054202</v>
      </c>
      <c r="K1352" t="str">
        <f t="shared" si="85"/>
        <v>NO</v>
      </c>
      <c r="L1352">
        <f>(I1352-$V$16)/$V$17</f>
        <v>-0.3462668336003964</v>
      </c>
      <c r="M1352" t="str">
        <f t="shared" si="86"/>
        <v>NO</v>
      </c>
      <c r="N1352">
        <f>IF(ISBLANK(C1352),$V$7,C1352)</f>
        <v>182669.09</v>
      </c>
      <c r="O1352">
        <f>IF(ISBLANK(I1352),$V$16,I1352)</f>
        <v>37</v>
      </c>
      <c r="P1352" t="str">
        <f>IF(ISBLANK(D1352),$U$42,D1352)</f>
        <v>ASALARIADO</v>
      </c>
      <c r="Q1352" s="7" t="str">
        <f t="shared" si="87"/>
        <v>36-45</v>
      </c>
      <c r="R1352" s="7" t="str">
        <f t="shared" si="88"/>
        <v>1</v>
      </c>
    </row>
    <row r="1353" spans="1:18" x14ac:dyDescent="0.3">
      <c r="A1353">
        <v>1352</v>
      </c>
      <c r="B1353" t="s">
        <v>8</v>
      </c>
      <c r="C1353">
        <v>1954127</v>
      </c>
      <c r="D1353" t="s">
        <v>9</v>
      </c>
      <c r="E1353" t="s">
        <v>10</v>
      </c>
      <c r="F1353" t="s">
        <v>11</v>
      </c>
      <c r="G1353" t="s">
        <v>12</v>
      </c>
      <c r="H1353" t="s">
        <v>12</v>
      </c>
      <c r="I1353">
        <v>63</v>
      </c>
      <c r="J1353">
        <f>(C1353-$V$7)/$V$8</f>
        <v>1.5989131908820111</v>
      </c>
      <c r="K1353" t="str">
        <f t="shared" si="85"/>
        <v>NO</v>
      </c>
      <c r="L1353">
        <f>(I1353-$V$16)/$V$17</f>
        <v>1.4886917484051787</v>
      </c>
      <c r="M1353" t="str">
        <f t="shared" si="86"/>
        <v>NO</v>
      </c>
      <c r="N1353">
        <f>IF(ISBLANK(C1353),$V$7,C1353)</f>
        <v>1954127</v>
      </c>
      <c r="O1353">
        <f>IF(ISBLANK(I1353),$V$16,I1353)</f>
        <v>63</v>
      </c>
      <c r="P1353" t="str">
        <f>IF(ISBLANK(D1353),$U$42,D1353)</f>
        <v>ASALARIADO</v>
      </c>
      <c r="Q1353" s="7" t="str">
        <f t="shared" si="87"/>
        <v>56+</v>
      </c>
      <c r="R1353" s="7" t="str">
        <f t="shared" si="88"/>
        <v>4</v>
      </c>
    </row>
    <row r="1354" spans="1:18" x14ac:dyDescent="0.3">
      <c r="A1354">
        <v>1353</v>
      </c>
      <c r="B1354" t="s">
        <v>14</v>
      </c>
      <c r="C1354">
        <v>727896.34</v>
      </c>
      <c r="D1354" t="s">
        <v>9</v>
      </c>
      <c r="E1354" t="s">
        <v>10</v>
      </c>
      <c r="F1354" t="s">
        <v>11</v>
      </c>
      <c r="G1354" t="s">
        <v>12</v>
      </c>
      <c r="H1354" t="s">
        <v>12</v>
      </c>
      <c r="I1354">
        <v>28</v>
      </c>
      <c r="J1354">
        <f>(C1354-$V$7)/$V$8</f>
        <v>8.6768038589824556E-2</v>
      </c>
      <c r="K1354" t="str">
        <f t="shared" si="85"/>
        <v>NO</v>
      </c>
      <c r="L1354">
        <f>(I1354-$V$16)/$V$17</f>
        <v>-0.98144480429463388</v>
      </c>
      <c r="M1354" t="str">
        <f t="shared" si="86"/>
        <v>NO</v>
      </c>
      <c r="N1354">
        <f>IF(ISBLANK(C1354),$V$7,C1354)</f>
        <v>727896.34</v>
      </c>
      <c r="O1354">
        <f>IF(ISBLANK(I1354),$V$16,I1354)</f>
        <v>28</v>
      </c>
      <c r="P1354" t="str">
        <f>IF(ISBLANK(D1354),$U$42,D1354)</f>
        <v>ASALARIADO</v>
      </c>
      <c r="Q1354" s="7" t="str">
        <f t="shared" si="87"/>
        <v>26-35</v>
      </c>
      <c r="R1354" s="7" t="str">
        <f t="shared" si="88"/>
        <v>4</v>
      </c>
    </row>
    <row r="1355" spans="1:18" x14ac:dyDescent="0.3">
      <c r="A1355">
        <v>1354</v>
      </c>
      <c r="B1355" t="s">
        <v>8</v>
      </c>
      <c r="C1355">
        <v>300018</v>
      </c>
      <c r="D1355" t="s">
        <v>17</v>
      </c>
      <c r="E1355" t="s">
        <v>15</v>
      </c>
      <c r="F1355" t="s">
        <v>11</v>
      </c>
      <c r="G1355" t="s">
        <v>12</v>
      </c>
      <c r="H1355" t="s">
        <v>11</v>
      </c>
      <c r="I1355">
        <v>53</v>
      </c>
      <c r="J1355">
        <f>(C1355-$V$7)/$V$8</f>
        <v>-0.44087670126835837</v>
      </c>
      <c r="K1355" t="str">
        <f t="shared" si="85"/>
        <v>NO</v>
      </c>
      <c r="L1355">
        <f>(I1355-$V$16)/$V$17</f>
        <v>0.78293844763380371</v>
      </c>
      <c r="M1355" t="str">
        <f t="shared" si="86"/>
        <v>NO</v>
      </c>
      <c r="N1355">
        <f>IF(ISBLANK(C1355),$V$7,C1355)</f>
        <v>300018</v>
      </c>
      <c r="O1355">
        <f>IF(ISBLANK(I1355),$V$16,I1355)</f>
        <v>53</v>
      </c>
      <c r="P1355" t="str">
        <f>IF(ISBLANK(D1355),$U$42,D1355)</f>
        <v>TRABAJADOR INDEPENDIENTE</v>
      </c>
      <c r="Q1355" s="7" t="str">
        <f t="shared" si="87"/>
        <v>46-55</v>
      </c>
      <c r="R1355" s="7" t="str">
        <f t="shared" si="88"/>
        <v>2</v>
      </c>
    </row>
    <row r="1356" spans="1:18" x14ac:dyDescent="0.3">
      <c r="A1356">
        <v>1355</v>
      </c>
      <c r="B1356" t="s">
        <v>8</v>
      </c>
      <c r="C1356">
        <v>428100</v>
      </c>
      <c r="D1356" t="s">
        <v>9</v>
      </c>
      <c r="E1356" t="s">
        <v>10</v>
      </c>
      <c r="F1356" t="s">
        <v>11</v>
      </c>
      <c r="G1356" t="s">
        <v>12</v>
      </c>
      <c r="H1356" t="s">
        <v>12</v>
      </c>
      <c r="I1356">
        <v>22</v>
      </c>
      <c r="J1356">
        <f>(C1356-$V$7)/$V$8</f>
        <v>-0.28293041782125566</v>
      </c>
      <c r="K1356" t="str">
        <f t="shared" si="85"/>
        <v>NO</v>
      </c>
      <c r="L1356">
        <f>(I1356-$V$16)/$V$17</f>
        <v>-1.4048967847574589</v>
      </c>
      <c r="M1356" t="str">
        <f t="shared" si="86"/>
        <v>NO</v>
      </c>
      <c r="N1356">
        <f>IF(ISBLANK(C1356),$V$7,C1356)</f>
        <v>428100</v>
      </c>
      <c r="O1356">
        <f>IF(ISBLANK(I1356),$V$16,I1356)</f>
        <v>22</v>
      </c>
      <c r="P1356" t="str">
        <f>IF(ISBLANK(D1356),$U$42,D1356)</f>
        <v>ASALARIADO</v>
      </c>
      <c r="Q1356" s="7" t="str">
        <f t="shared" si="87"/>
        <v>18-25</v>
      </c>
      <c r="R1356" s="7" t="str">
        <f t="shared" si="88"/>
        <v>3</v>
      </c>
    </row>
    <row r="1357" spans="1:18" x14ac:dyDescent="0.3">
      <c r="A1357">
        <v>1356</v>
      </c>
      <c r="B1357" t="s">
        <v>14</v>
      </c>
      <c r="C1357">
        <v>359544.27</v>
      </c>
      <c r="D1357" t="s">
        <v>19</v>
      </c>
      <c r="E1357" t="s">
        <v>15</v>
      </c>
      <c r="F1357" t="s">
        <v>11</v>
      </c>
      <c r="G1357" t="s">
        <v>11</v>
      </c>
      <c r="H1357" t="s">
        <v>12</v>
      </c>
      <c r="I1357">
        <v>35</v>
      </c>
      <c r="J1357">
        <f>(C1357-$V$7)/$V$8</f>
        <v>-0.36747096811327984</v>
      </c>
      <c r="K1357" t="str">
        <f t="shared" si="85"/>
        <v>NO</v>
      </c>
      <c r="L1357">
        <f>(I1357-$V$16)/$V$17</f>
        <v>-0.48741749375467142</v>
      </c>
      <c r="M1357" t="str">
        <f t="shared" si="86"/>
        <v>NO</v>
      </c>
      <c r="N1357">
        <f>IF(ISBLANK(C1357),$V$7,C1357)</f>
        <v>359544.27</v>
      </c>
      <c r="O1357">
        <f>IF(ISBLANK(I1357),$V$16,I1357)</f>
        <v>35</v>
      </c>
      <c r="P1357" t="str">
        <f>IF(ISBLANK(D1357),$U$42,D1357)</f>
        <v>CONVENIOS ESPECIALES DE ASEGURADOS VOLUNTARIOS</v>
      </c>
      <c r="Q1357" s="7" t="str">
        <f t="shared" si="87"/>
        <v>26-35</v>
      </c>
      <c r="R1357" s="7" t="str">
        <f t="shared" si="88"/>
        <v>2</v>
      </c>
    </row>
    <row r="1358" spans="1:18" x14ac:dyDescent="0.3">
      <c r="A1358">
        <v>1357</v>
      </c>
      <c r="B1358" t="s">
        <v>14</v>
      </c>
      <c r="C1358">
        <v>297046</v>
      </c>
      <c r="D1358" t="s">
        <v>16</v>
      </c>
      <c r="E1358" t="s">
        <v>15</v>
      </c>
      <c r="F1358" t="s">
        <v>11</v>
      </c>
      <c r="G1358" t="s">
        <v>12</v>
      </c>
      <c r="H1358" t="s">
        <v>12</v>
      </c>
      <c r="I1358">
        <v>40</v>
      </c>
      <c r="J1358">
        <f>(C1358-$V$7)/$V$8</f>
        <v>-0.44454166866740574</v>
      </c>
      <c r="K1358" t="str">
        <f t="shared" si="85"/>
        <v>NO</v>
      </c>
      <c r="L1358">
        <f>(I1358-$V$16)/$V$17</f>
        <v>-0.13454084336898386</v>
      </c>
      <c r="M1358" t="str">
        <f t="shared" si="86"/>
        <v>NO</v>
      </c>
      <c r="N1358">
        <f>IF(ISBLANK(C1358),$V$7,C1358)</f>
        <v>297046</v>
      </c>
      <c r="O1358">
        <f>IF(ISBLANK(I1358),$V$16,I1358)</f>
        <v>40</v>
      </c>
      <c r="P1358" t="str">
        <f>IF(ISBLANK(D1358),$U$42,D1358)</f>
        <v>ASEGURADO VOLUNTARIO</v>
      </c>
      <c r="Q1358" s="7" t="str">
        <f t="shared" si="87"/>
        <v>36-45</v>
      </c>
      <c r="R1358" s="7" t="str">
        <f t="shared" si="88"/>
        <v>1</v>
      </c>
    </row>
    <row r="1359" spans="1:18" x14ac:dyDescent="0.3">
      <c r="A1359">
        <v>1358</v>
      </c>
      <c r="B1359" t="s">
        <v>8</v>
      </c>
      <c r="C1359">
        <v>589282.56000000006</v>
      </c>
      <c r="D1359" t="s">
        <v>9</v>
      </c>
      <c r="E1359" t="s">
        <v>10</v>
      </c>
      <c r="F1359" t="s">
        <v>11</v>
      </c>
      <c r="G1359" t="s">
        <v>12</v>
      </c>
      <c r="H1359" t="s">
        <v>12</v>
      </c>
      <c r="I1359">
        <v>30</v>
      </c>
      <c r="J1359">
        <f>(C1359-$V$7)/$V$8</f>
        <v>-8.4165670952143279E-2</v>
      </c>
      <c r="K1359" t="str">
        <f t="shared" si="85"/>
        <v>NO</v>
      </c>
      <c r="L1359">
        <f>(I1359-$V$16)/$V$17</f>
        <v>-0.84029414414035897</v>
      </c>
      <c r="M1359" t="str">
        <f t="shared" si="86"/>
        <v>NO</v>
      </c>
      <c r="N1359">
        <f>IF(ISBLANK(C1359),$V$7,C1359)</f>
        <v>589282.56000000006</v>
      </c>
      <c r="O1359">
        <f>IF(ISBLANK(I1359),$V$16,I1359)</f>
        <v>30</v>
      </c>
      <c r="P1359" t="str">
        <f>IF(ISBLANK(D1359),$U$42,D1359)</f>
        <v>ASALARIADO</v>
      </c>
      <c r="Q1359" s="7" t="str">
        <f t="shared" si="87"/>
        <v>26-35</v>
      </c>
      <c r="R1359" s="7" t="str">
        <f t="shared" si="88"/>
        <v>3</v>
      </c>
    </row>
    <row r="1360" spans="1:18" x14ac:dyDescent="0.3">
      <c r="A1360">
        <v>1359</v>
      </c>
      <c r="B1360" t="s">
        <v>8</v>
      </c>
      <c r="C1360">
        <v>129988</v>
      </c>
      <c r="D1360" t="s">
        <v>9</v>
      </c>
      <c r="E1360" t="s">
        <v>10</v>
      </c>
      <c r="F1360" t="s">
        <v>11</v>
      </c>
      <c r="G1360" t="s">
        <v>12</v>
      </c>
      <c r="H1360" t="s">
        <v>11</v>
      </c>
      <c r="I1360">
        <v>32</v>
      </c>
      <c r="J1360">
        <f>(C1360-$V$7)/$V$8</f>
        <v>-0.65055180451870487</v>
      </c>
      <c r="K1360" t="str">
        <f t="shared" si="85"/>
        <v>NO</v>
      </c>
      <c r="L1360">
        <f>(I1360-$V$16)/$V$17</f>
        <v>-0.69914348398608395</v>
      </c>
      <c r="M1360" t="str">
        <f t="shared" si="86"/>
        <v>NO</v>
      </c>
      <c r="N1360">
        <f>IF(ISBLANK(C1360),$V$7,C1360)</f>
        <v>129988</v>
      </c>
      <c r="O1360">
        <f>IF(ISBLANK(I1360),$V$16,I1360)</f>
        <v>32</v>
      </c>
      <c r="P1360" t="str">
        <f>IF(ISBLANK(D1360),$U$42,D1360)</f>
        <v>ASALARIADO</v>
      </c>
      <c r="Q1360" s="7" t="str">
        <f t="shared" si="87"/>
        <v>26-35</v>
      </c>
      <c r="R1360" s="7" t="str">
        <f t="shared" si="88"/>
        <v>1</v>
      </c>
    </row>
    <row r="1361" spans="1:18" x14ac:dyDescent="0.3">
      <c r="A1361">
        <v>1360</v>
      </c>
      <c r="B1361" t="s">
        <v>8</v>
      </c>
      <c r="C1361">
        <v>417954.15</v>
      </c>
      <c r="D1361" t="s">
        <v>9</v>
      </c>
      <c r="E1361" t="s">
        <v>15</v>
      </c>
      <c r="F1361" t="s">
        <v>11</v>
      </c>
      <c r="G1361" t="s">
        <v>12</v>
      </c>
      <c r="H1361" t="s">
        <v>11</v>
      </c>
      <c r="I1361">
        <v>31</v>
      </c>
      <c r="J1361">
        <f>(C1361-$V$7)/$V$8</f>
        <v>-0.29544192841534211</v>
      </c>
      <c r="K1361" t="str">
        <f t="shared" si="85"/>
        <v>NO</v>
      </c>
      <c r="L1361">
        <f>(I1361-$V$16)/$V$17</f>
        <v>-0.7697188140632214</v>
      </c>
      <c r="M1361" t="str">
        <f t="shared" si="86"/>
        <v>NO</v>
      </c>
      <c r="N1361">
        <f>IF(ISBLANK(C1361),$V$7,C1361)</f>
        <v>417954.15</v>
      </c>
      <c r="O1361">
        <f>IF(ISBLANK(I1361),$V$16,I1361)</f>
        <v>31</v>
      </c>
      <c r="P1361" t="str">
        <f>IF(ISBLANK(D1361),$U$42,D1361)</f>
        <v>ASALARIADO</v>
      </c>
      <c r="Q1361" s="7" t="str">
        <f t="shared" si="87"/>
        <v>26-35</v>
      </c>
      <c r="R1361" s="7" t="str">
        <f t="shared" si="88"/>
        <v>3</v>
      </c>
    </row>
    <row r="1362" spans="1:18" x14ac:dyDescent="0.3">
      <c r="A1362">
        <v>1361</v>
      </c>
      <c r="B1362" t="s">
        <v>8</v>
      </c>
      <c r="C1362">
        <v>807282.52</v>
      </c>
      <c r="D1362" t="s">
        <v>9</v>
      </c>
      <c r="E1362" t="s">
        <v>15</v>
      </c>
      <c r="F1362" t="s">
        <v>11</v>
      </c>
      <c r="G1362" t="s">
        <v>12</v>
      </c>
      <c r="H1362" t="s">
        <v>12</v>
      </c>
      <c r="I1362">
        <v>24</v>
      </c>
      <c r="J1362">
        <f>(C1362-$V$7)/$V$8</f>
        <v>0.18466432446967282</v>
      </c>
      <c r="K1362" t="str">
        <f t="shared" si="85"/>
        <v>NO</v>
      </c>
      <c r="L1362">
        <f>(I1362-$V$16)/$V$17</f>
        <v>-1.263746124603184</v>
      </c>
      <c r="M1362" t="str">
        <f t="shared" si="86"/>
        <v>NO</v>
      </c>
      <c r="N1362">
        <f>IF(ISBLANK(C1362),$V$7,C1362)</f>
        <v>807282.52</v>
      </c>
      <c r="O1362">
        <f>IF(ISBLANK(I1362),$V$16,I1362)</f>
        <v>24</v>
      </c>
      <c r="P1362" t="str">
        <f>IF(ISBLANK(D1362),$U$42,D1362)</f>
        <v>ASALARIADO</v>
      </c>
      <c r="Q1362" s="7" t="str">
        <f t="shared" si="87"/>
        <v>18-25</v>
      </c>
      <c r="R1362" s="7" t="str">
        <f t="shared" si="88"/>
        <v>4</v>
      </c>
    </row>
    <row r="1363" spans="1:18" x14ac:dyDescent="0.3">
      <c r="A1363">
        <v>1362</v>
      </c>
      <c r="B1363" t="s">
        <v>14</v>
      </c>
      <c r="C1363">
        <v>801760</v>
      </c>
      <c r="D1363" t="s">
        <v>9</v>
      </c>
      <c r="E1363" t="s">
        <v>15</v>
      </c>
      <c r="F1363" t="s">
        <v>11</v>
      </c>
      <c r="G1363" t="s">
        <v>12</v>
      </c>
      <c r="H1363" t="s">
        <v>11</v>
      </c>
      <c r="I1363">
        <v>45</v>
      </c>
      <c r="J1363">
        <f>(C1363-$V$7)/$V$8</f>
        <v>0.17785414420029619</v>
      </c>
      <c r="K1363" t="str">
        <f t="shared" si="85"/>
        <v>NO</v>
      </c>
      <c r="L1363">
        <f>(I1363-$V$16)/$V$17</f>
        <v>0.21833580701670366</v>
      </c>
      <c r="M1363" t="str">
        <f t="shared" si="86"/>
        <v>NO</v>
      </c>
      <c r="N1363">
        <f>IF(ISBLANK(C1363),$V$7,C1363)</f>
        <v>801760</v>
      </c>
      <c r="O1363">
        <f>IF(ISBLANK(I1363),$V$16,I1363)</f>
        <v>45</v>
      </c>
      <c r="P1363" t="str">
        <f>IF(ISBLANK(D1363),$U$42,D1363)</f>
        <v>ASALARIADO</v>
      </c>
      <c r="Q1363" s="7" t="str">
        <f t="shared" si="87"/>
        <v>36-45</v>
      </c>
      <c r="R1363" s="7" t="str">
        <f t="shared" si="88"/>
        <v>4</v>
      </c>
    </row>
    <row r="1364" spans="1:18" x14ac:dyDescent="0.3">
      <c r="A1364">
        <v>1363</v>
      </c>
      <c r="B1364" t="s">
        <v>8</v>
      </c>
      <c r="C1364">
        <v>145670.5</v>
      </c>
      <c r="D1364" t="s">
        <v>9</v>
      </c>
      <c r="E1364" t="s">
        <v>15</v>
      </c>
      <c r="F1364" t="s">
        <v>11</v>
      </c>
      <c r="G1364" t="s">
        <v>12</v>
      </c>
      <c r="H1364" t="s">
        <v>12</v>
      </c>
      <c r="I1364">
        <v>51</v>
      </c>
      <c r="J1364">
        <f>(C1364-$V$7)/$V$8</f>
        <v>-0.63121268902894678</v>
      </c>
      <c r="K1364" t="str">
        <f t="shared" si="85"/>
        <v>NO</v>
      </c>
      <c r="L1364">
        <f>(I1364-$V$16)/$V$17</f>
        <v>0.64178778747952869</v>
      </c>
      <c r="M1364" t="str">
        <f t="shared" si="86"/>
        <v>NO</v>
      </c>
      <c r="N1364">
        <f>IF(ISBLANK(C1364),$V$7,C1364)</f>
        <v>145670.5</v>
      </c>
      <c r="O1364">
        <f>IF(ISBLANK(I1364),$V$16,I1364)</f>
        <v>51</v>
      </c>
      <c r="P1364" t="str">
        <f>IF(ISBLANK(D1364),$U$42,D1364)</f>
        <v>ASALARIADO</v>
      </c>
      <c r="Q1364" s="7" t="str">
        <f t="shared" si="87"/>
        <v>46-55</v>
      </c>
      <c r="R1364" s="7" t="str">
        <f t="shared" si="88"/>
        <v>1</v>
      </c>
    </row>
    <row r="1365" spans="1:18" x14ac:dyDescent="0.3">
      <c r="A1365">
        <v>1364</v>
      </c>
      <c r="B1365" t="s">
        <v>14</v>
      </c>
      <c r="C1365">
        <v>337920</v>
      </c>
      <c r="D1365" t="s">
        <v>9</v>
      </c>
      <c r="E1365" t="s">
        <v>15</v>
      </c>
      <c r="F1365" t="s">
        <v>11</v>
      </c>
      <c r="G1365" t="s">
        <v>12</v>
      </c>
      <c r="H1365" t="s">
        <v>11</v>
      </c>
      <c r="I1365">
        <v>27</v>
      </c>
      <c r="J1365">
        <f>(C1365-$V$7)/$V$8</f>
        <v>-0.39413726844241803</v>
      </c>
      <c r="K1365" t="str">
        <f t="shared" si="85"/>
        <v>NO</v>
      </c>
      <c r="L1365">
        <f>(I1365-$V$16)/$V$17</f>
        <v>-1.0520201343717714</v>
      </c>
      <c r="M1365" t="str">
        <f t="shared" si="86"/>
        <v>NO</v>
      </c>
      <c r="N1365">
        <f>IF(ISBLANK(C1365),$V$7,C1365)</f>
        <v>337920</v>
      </c>
      <c r="O1365">
        <f>IF(ISBLANK(I1365),$V$16,I1365)</f>
        <v>27</v>
      </c>
      <c r="P1365" t="str">
        <f>IF(ISBLANK(D1365),$U$42,D1365)</f>
        <v>ASALARIADO</v>
      </c>
      <c r="Q1365" s="7" t="str">
        <f t="shared" si="87"/>
        <v>26-35</v>
      </c>
      <c r="R1365" s="7" t="str">
        <f t="shared" si="88"/>
        <v>2</v>
      </c>
    </row>
    <row r="1366" spans="1:18" x14ac:dyDescent="0.3">
      <c r="A1366">
        <v>1365</v>
      </c>
      <c r="B1366" t="s">
        <v>14</v>
      </c>
      <c r="C1366">
        <v>387279.29</v>
      </c>
      <c r="D1366" t="s">
        <v>9</v>
      </c>
      <c r="E1366" t="s">
        <v>15</v>
      </c>
      <c r="F1366" t="s">
        <v>11</v>
      </c>
      <c r="G1366" t="s">
        <v>12</v>
      </c>
      <c r="H1366" t="s">
        <v>12</v>
      </c>
      <c r="I1366">
        <v>35</v>
      </c>
      <c r="J1366">
        <f>(C1366-$V$7)/$V$8</f>
        <v>-0.33326910266512116</v>
      </c>
      <c r="K1366" t="str">
        <f t="shared" si="85"/>
        <v>NO</v>
      </c>
      <c r="L1366">
        <f>(I1366-$V$16)/$V$17</f>
        <v>-0.48741749375467142</v>
      </c>
      <c r="M1366" t="str">
        <f t="shared" si="86"/>
        <v>NO</v>
      </c>
      <c r="N1366">
        <f>IF(ISBLANK(C1366),$V$7,C1366)</f>
        <v>387279.29</v>
      </c>
      <c r="O1366">
        <f>IF(ISBLANK(I1366),$V$16,I1366)</f>
        <v>35</v>
      </c>
      <c r="P1366" t="str">
        <f>IF(ISBLANK(D1366),$U$42,D1366)</f>
        <v>ASALARIADO</v>
      </c>
      <c r="Q1366" s="7" t="str">
        <f t="shared" si="87"/>
        <v>26-35</v>
      </c>
      <c r="R1366" s="7" t="str">
        <f t="shared" si="88"/>
        <v>2</v>
      </c>
    </row>
    <row r="1367" spans="1:18" x14ac:dyDescent="0.3">
      <c r="A1367">
        <v>1366</v>
      </c>
      <c r="B1367" t="s">
        <v>8</v>
      </c>
      <c r="C1367">
        <v>351604</v>
      </c>
      <c r="D1367" t="s">
        <v>9</v>
      </c>
      <c r="E1367" t="s">
        <v>15</v>
      </c>
      <c r="F1367" t="s">
        <v>11</v>
      </c>
      <c r="G1367" t="s">
        <v>12</v>
      </c>
      <c r="H1367" t="s">
        <v>12</v>
      </c>
      <c r="I1367">
        <v>22</v>
      </c>
      <c r="J1367">
        <f>(C1367-$V$7)/$V$8</f>
        <v>-0.37726263389041109</v>
      </c>
      <c r="K1367" t="str">
        <f t="shared" si="85"/>
        <v>NO</v>
      </c>
      <c r="L1367">
        <f>(I1367-$V$16)/$V$17</f>
        <v>-1.4048967847574589</v>
      </c>
      <c r="M1367" t="str">
        <f t="shared" si="86"/>
        <v>NO</v>
      </c>
      <c r="N1367">
        <f>IF(ISBLANK(C1367),$V$7,C1367)</f>
        <v>351604</v>
      </c>
      <c r="O1367">
        <f>IF(ISBLANK(I1367),$V$16,I1367)</f>
        <v>22</v>
      </c>
      <c r="P1367" t="str">
        <f>IF(ISBLANK(D1367),$U$42,D1367)</f>
        <v>ASALARIADO</v>
      </c>
      <c r="Q1367" s="7" t="str">
        <f t="shared" si="87"/>
        <v>18-25</v>
      </c>
      <c r="R1367" s="7" t="str">
        <f t="shared" si="88"/>
        <v>2</v>
      </c>
    </row>
    <row r="1368" spans="1:18" x14ac:dyDescent="0.3">
      <c r="A1368">
        <v>1367</v>
      </c>
      <c r="B1368" t="s">
        <v>14</v>
      </c>
      <c r="C1368">
        <v>300018</v>
      </c>
      <c r="D1368" t="s">
        <v>16</v>
      </c>
      <c r="E1368" t="s">
        <v>15</v>
      </c>
      <c r="F1368" t="s">
        <v>11</v>
      </c>
      <c r="G1368" t="s">
        <v>11</v>
      </c>
      <c r="H1368" t="s">
        <v>12</v>
      </c>
      <c r="I1368">
        <v>45</v>
      </c>
      <c r="J1368">
        <f>(C1368-$V$7)/$V$8</f>
        <v>-0.44087670126835837</v>
      </c>
      <c r="K1368" t="str">
        <f t="shared" si="85"/>
        <v>NO</v>
      </c>
      <c r="L1368">
        <f>(I1368-$V$16)/$V$17</f>
        <v>0.21833580701670366</v>
      </c>
      <c r="M1368" t="str">
        <f t="shared" si="86"/>
        <v>NO</v>
      </c>
      <c r="N1368">
        <f>IF(ISBLANK(C1368),$V$7,C1368)</f>
        <v>300018</v>
      </c>
      <c r="O1368">
        <f>IF(ISBLANK(I1368),$V$16,I1368)</f>
        <v>45</v>
      </c>
      <c r="P1368" t="str">
        <f>IF(ISBLANK(D1368),$U$42,D1368)</f>
        <v>ASEGURADO VOLUNTARIO</v>
      </c>
      <c r="Q1368" s="7" t="str">
        <f t="shared" si="87"/>
        <v>36-45</v>
      </c>
      <c r="R1368" s="7" t="str">
        <f t="shared" si="88"/>
        <v>2</v>
      </c>
    </row>
    <row r="1369" spans="1:18" x14ac:dyDescent="0.3">
      <c r="A1369">
        <v>1368</v>
      </c>
      <c r="B1369" t="s">
        <v>8</v>
      </c>
      <c r="C1369">
        <v>232960</v>
      </c>
      <c r="D1369" t="s">
        <v>9</v>
      </c>
      <c r="E1369" t="s">
        <v>15</v>
      </c>
      <c r="F1369" t="s">
        <v>11</v>
      </c>
      <c r="G1369" t="s">
        <v>12</v>
      </c>
      <c r="H1369" t="s">
        <v>12</v>
      </c>
      <c r="I1369">
        <v>60</v>
      </c>
      <c r="J1369">
        <f>(C1369-$V$7)/$V$8</f>
        <v>-0.52357030283138684</v>
      </c>
      <c r="K1369" t="str">
        <f t="shared" si="85"/>
        <v>NO</v>
      </c>
      <c r="L1369">
        <f>(I1369-$V$16)/$V$17</f>
        <v>1.2769657581737661</v>
      </c>
      <c r="M1369" t="str">
        <f t="shared" si="86"/>
        <v>NO</v>
      </c>
      <c r="N1369">
        <f>IF(ISBLANK(C1369),$V$7,C1369)</f>
        <v>232960</v>
      </c>
      <c r="O1369">
        <f>IF(ISBLANK(I1369),$V$16,I1369)</f>
        <v>60</v>
      </c>
      <c r="P1369" t="str">
        <f>IF(ISBLANK(D1369),$U$42,D1369)</f>
        <v>ASALARIADO</v>
      </c>
      <c r="Q1369" s="7" t="str">
        <f t="shared" si="87"/>
        <v>56+</v>
      </c>
      <c r="R1369" s="7" t="str">
        <f t="shared" si="88"/>
        <v>1</v>
      </c>
    </row>
    <row r="1370" spans="1:18" x14ac:dyDescent="0.3">
      <c r="A1370">
        <v>1369</v>
      </c>
      <c r="B1370" t="s">
        <v>14</v>
      </c>
      <c r="C1370">
        <v>297046</v>
      </c>
      <c r="D1370" t="s">
        <v>16</v>
      </c>
      <c r="E1370" t="s">
        <v>15</v>
      </c>
      <c r="F1370" t="s">
        <v>11</v>
      </c>
      <c r="G1370" t="s">
        <v>12</v>
      </c>
      <c r="H1370" t="s">
        <v>12</v>
      </c>
      <c r="I1370">
        <v>56</v>
      </c>
      <c r="J1370">
        <f>(C1370-$V$7)/$V$8</f>
        <v>-0.44454166866740574</v>
      </c>
      <c r="K1370" t="str">
        <f t="shared" si="85"/>
        <v>NO</v>
      </c>
      <c r="L1370">
        <f>(I1370-$V$16)/$V$17</f>
        <v>0.99466443786521619</v>
      </c>
      <c r="M1370" t="str">
        <f t="shared" si="86"/>
        <v>NO</v>
      </c>
      <c r="N1370">
        <f>IF(ISBLANK(C1370),$V$7,C1370)</f>
        <v>297046</v>
      </c>
      <c r="O1370">
        <f>IF(ISBLANK(I1370),$V$16,I1370)</f>
        <v>56</v>
      </c>
      <c r="P1370" t="str">
        <f>IF(ISBLANK(D1370),$U$42,D1370)</f>
        <v>ASEGURADO VOLUNTARIO</v>
      </c>
      <c r="Q1370" s="7" t="str">
        <f t="shared" si="87"/>
        <v>56+</v>
      </c>
      <c r="R1370" s="7" t="str">
        <f t="shared" si="88"/>
        <v>1</v>
      </c>
    </row>
    <row r="1371" spans="1:18" x14ac:dyDescent="0.3">
      <c r="A1371">
        <v>1370</v>
      </c>
      <c r="B1371" t="s">
        <v>8</v>
      </c>
      <c r="C1371">
        <v>683000</v>
      </c>
      <c r="D1371" t="s">
        <v>9</v>
      </c>
      <c r="E1371" t="s">
        <v>15</v>
      </c>
      <c r="F1371" t="s">
        <v>11</v>
      </c>
      <c r="G1371" t="s">
        <v>12</v>
      </c>
      <c r="H1371" t="s">
        <v>12</v>
      </c>
      <c r="I1371">
        <v>38</v>
      </c>
      <c r="J1371">
        <f>(C1371-$V$7)/$V$8</f>
        <v>3.1403428079546061E-2</v>
      </c>
      <c r="K1371" t="str">
        <f t="shared" si="85"/>
        <v>NO</v>
      </c>
      <c r="L1371">
        <f>(I1371-$V$16)/$V$17</f>
        <v>-0.27569150352325889</v>
      </c>
      <c r="M1371" t="str">
        <f t="shared" si="86"/>
        <v>NO</v>
      </c>
      <c r="N1371">
        <f>IF(ISBLANK(C1371),$V$7,C1371)</f>
        <v>683000</v>
      </c>
      <c r="O1371">
        <f>IF(ISBLANK(I1371),$V$16,I1371)</f>
        <v>38</v>
      </c>
      <c r="P1371" t="str">
        <f>IF(ISBLANK(D1371),$U$42,D1371)</f>
        <v>ASALARIADO</v>
      </c>
      <c r="Q1371" s="7" t="str">
        <f t="shared" si="87"/>
        <v>36-45</v>
      </c>
      <c r="R1371" s="7" t="str">
        <f t="shared" si="88"/>
        <v>3</v>
      </c>
    </row>
    <row r="1372" spans="1:18" x14ac:dyDescent="0.3">
      <c r="A1372">
        <v>1371</v>
      </c>
      <c r="B1372" t="s">
        <v>14</v>
      </c>
      <c r="C1372">
        <v>876520</v>
      </c>
      <c r="D1372" t="s">
        <v>9</v>
      </c>
      <c r="E1372" t="s">
        <v>15</v>
      </c>
      <c r="F1372" t="s">
        <v>11</v>
      </c>
      <c r="G1372" t="s">
        <v>12</v>
      </c>
      <c r="H1372" t="s">
        <v>12</v>
      </c>
      <c r="I1372">
        <v>32</v>
      </c>
      <c r="J1372">
        <f>(C1372-$V$7)/$V$8</f>
        <v>0.2700455852342073</v>
      </c>
      <c r="K1372" t="str">
        <f t="shared" si="85"/>
        <v>NO</v>
      </c>
      <c r="L1372">
        <f>(I1372-$V$16)/$V$17</f>
        <v>-0.69914348398608395</v>
      </c>
      <c r="M1372" t="str">
        <f t="shared" si="86"/>
        <v>NO</v>
      </c>
      <c r="N1372">
        <f>IF(ISBLANK(C1372),$V$7,C1372)</f>
        <v>876520</v>
      </c>
      <c r="O1372">
        <f>IF(ISBLANK(I1372),$V$16,I1372)</f>
        <v>32</v>
      </c>
      <c r="P1372" t="str">
        <f>IF(ISBLANK(D1372),$U$42,D1372)</f>
        <v>ASALARIADO</v>
      </c>
      <c r="Q1372" s="7" t="str">
        <f t="shared" si="87"/>
        <v>26-35</v>
      </c>
      <c r="R1372" s="7" t="str">
        <f t="shared" si="88"/>
        <v>4</v>
      </c>
    </row>
    <row r="1373" spans="1:18" x14ac:dyDescent="0.3">
      <c r="A1373">
        <v>1372</v>
      </c>
      <c r="B1373" t="s">
        <v>8</v>
      </c>
      <c r="C1373">
        <v>409455</v>
      </c>
      <c r="D1373" t="s">
        <v>9</v>
      </c>
      <c r="E1373" t="s">
        <v>15</v>
      </c>
      <c r="F1373" t="s">
        <v>11</v>
      </c>
      <c r="G1373" t="s">
        <v>12</v>
      </c>
      <c r="H1373" t="s">
        <v>12</v>
      </c>
      <c r="I1373">
        <v>25</v>
      </c>
      <c r="J1373">
        <f>(C1373-$V$7)/$V$8</f>
        <v>-0.3059227856393037</v>
      </c>
      <c r="K1373" t="str">
        <f t="shared" si="85"/>
        <v>NO</v>
      </c>
      <c r="L1373">
        <f>(I1373-$V$16)/$V$17</f>
        <v>-1.1931707945260464</v>
      </c>
      <c r="M1373" t="str">
        <f t="shared" si="86"/>
        <v>NO</v>
      </c>
      <c r="N1373">
        <f>IF(ISBLANK(C1373),$V$7,C1373)</f>
        <v>409455</v>
      </c>
      <c r="O1373">
        <f>IF(ISBLANK(I1373),$V$16,I1373)</f>
        <v>25</v>
      </c>
      <c r="P1373" t="str">
        <f>IF(ISBLANK(D1373),$U$42,D1373)</f>
        <v>ASALARIADO</v>
      </c>
      <c r="Q1373" s="7" t="str">
        <f t="shared" si="87"/>
        <v>18-25</v>
      </c>
      <c r="R1373" s="7" t="str">
        <f t="shared" si="88"/>
        <v>3</v>
      </c>
    </row>
    <row r="1374" spans="1:18" x14ac:dyDescent="0.3">
      <c r="A1374">
        <v>1373</v>
      </c>
      <c r="B1374" t="s">
        <v>8</v>
      </c>
      <c r="C1374">
        <v>3654908.92</v>
      </c>
      <c r="D1374" t="s">
        <v>13</v>
      </c>
      <c r="E1374" t="s">
        <v>10</v>
      </c>
      <c r="F1374" t="s">
        <v>11</v>
      </c>
      <c r="G1374" t="s">
        <v>12</v>
      </c>
      <c r="H1374" t="s">
        <v>12</v>
      </c>
      <c r="I1374">
        <v>62</v>
      </c>
      <c r="J1374">
        <f>(C1374-$V$7)/$V$8</f>
        <v>3.6962585104275179</v>
      </c>
      <c r="K1374" t="str">
        <f t="shared" si="85"/>
        <v>ATIPICO</v>
      </c>
      <c r="L1374">
        <f>(I1374-$V$16)/$V$17</f>
        <v>1.4181164183280413</v>
      </c>
      <c r="M1374" t="str">
        <f t="shared" si="86"/>
        <v>NO</v>
      </c>
      <c r="N1374">
        <f>IF(ISBLANK(C1374),$V$7,C1374)</f>
        <v>3654908.92</v>
      </c>
      <c r="O1374">
        <f>IF(ISBLANK(I1374),$V$16,I1374)</f>
        <v>62</v>
      </c>
      <c r="P1374" t="str">
        <f>IF(ISBLANK(D1374),$U$42,D1374)</f>
        <v>PENSIONADOS EN SU PROPIO SISTEMA</v>
      </c>
      <c r="Q1374" s="7" t="str">
        <f t="shared" si="87"/>
        <v>56+</v>
      </c>
      <c r="R1374" s="7" t="str">
        <f t="shared" si="88"/>
        <v>4</v>
      </c>
    </row>
    <row r="1375" spans="1:18" x14ac:dyDescent="0.3">
      <c r="A1375">
        <v>1374</v>
      </c>
      <c r="B1375" t="s">
        <v>8</v>
      </c>
      <c r="C1375">
        <v>1202466.6200000001</v>
      </c>
      <c r="D1375" t="s">
        <v>9</v>
      </c>
      <c r="E1375" t="s">
        <v>15</v>
      </c>
      <c r="F1375" t="s">
        <v>11</v>
      </c>
      <c r="G1375" t="s">
        <v>12</v>
      </c>
      <c r="H1375" t="s">
        <v>12</v>
      </c>
      <c r="I1375">
        <v>39</v>
      </c>
      <c r="J1375">
        <f>(C1375-$V$7)/$V$8</f>
        <v>0.67199166064796645</v>
      </c>
      <c r="K1375" t="str">
        <f t="shared" si="85"/>
        <v>NO</v>
      </c>
      <c r="L1375">
        <f>(I1375-$V$16)/$V$17</f>
        <v>-0.20511617344612137</v>
      </c>
      <c r="M1375" t="str">
        <f t="shared" si="86"/>
        <v>NO</v>
      </c>
      <c r="N1375">
        <f>IF(ISBLANK(C1375),$V$7,C1375)</f>
        <v>1202466.6200000001</v>
      </c>
      <c r="O1375">
        <f>IF(ISBLANK(I1375),$V$16,I1375)</f>
        <v>39</v>
      </c>
      <c r="P1375" t="str">
        <f>IF(ISBLANK(D1375),$U$42,D1375)</f>
        <v>ASALARIADO</v>
      </c>
      <c r="Q1375" s="7" t="str">
        <f t="shared" si="87"/>
        <v>36-45</v>
      </c>
      <c r="R1375" s="7" t="str">
        <f t="shared" si="88"/>
        <v>4</v>
      </c>
    </row>
    <row r="1376" spans="1:18" x14ac:dyDescent="0.3">
      <c r="A1376">
        <v>1375</v>
      </c>
      <c r="B1376" t="s">
        <v>14</v>
      </c>
      <c r="C1376">
        <v>297082.46999999997</v>
      </c>
      <c r="D1376" t="s">
        <v>9</v>
      </c>
      <c r="E1376" t="s">
        <v>10</v>
      </c>
      <c r="F1376" t="s">
        <v>11</v>
      </c>
      <c r="G1376" t="s">
        <v>12</v>
      </c>
      <c r="H1376" t="s">
        <v>12</v>
      </c>
      <c r="I1376">
        <v>41</v>
      </c>
      <c r="J1376">
        <f>(C1376-$V$7)/$V$8</f>
        <v>-0.44449669512735085</v>
      </c>
      <c r="K1376" t="str">
        <f t="shared" si="85"/>
        <v>NO</v>
      </c>
      <c r="L1376">
        <f>(I1376-$V$16)/$V$17</f>
        <v>-6.3965513291846368E-2</v>
      </c>
      <c r="M1376" t="str">
        <f t="shared" si="86"/>
        <v>NO</v>
      </c>
      <c r="N1376">
        <f>IF(ISBLANK(C1376),$V$7,C1376)</f>
        <v>297082.46999999997</v>
      </c>
      <c r="O1376">
        <f>IF(ISBLANK(I1376),$V$16,I1376)</f>
        <v>41</v>
      </c>
      <c r="P1376" t="str">
        <f>IF(ISBLANK(D1376),$U$42,D1376)</f>
        <v>ASALARIADO</v>
      </c>
      <c r="Q1376" s="7" t="str">
        <f t="shared" si="87"/>
        <v>36-45</v>
      </c>
      <c r="R1376" s="7" t="str">
        <f t="shared" si="88"/>
        <v>1</v>
      </c>
    </row>
    <row r="1377" spans="1:18" x14ac:dyDescent="0.3">
      <c r="A1377">
        <v>1376</v>
      </c>
      <c r="B1377" t="s">
        <v>8</v>
      </c>
      <c r="C1377">
        <v>350000</v>
      </c>
      <c r="D1377" t="s">
        <v>9</v>
      </c>
      <c r="E1377" t="s">
        <v>15</v>
      </c>
      <c r="F1377" t="s">
        <v>11</v>
      </c>
      <c r="G1377" t="s">
        <v>12</v>
      </c>
      <c r="H1377" t="s">
        <v>12</v>
      </c>
      <c r="I1377">
        <v>53</v>
      </c>
      <c r="J1377">
        <f>(C1377-$V$7)/$V$8</f>
        <v>-0.37924063110039496</v>
      </c>
      <c r="K1377" t="str">
        <f t="shared" si="85"/>
        <v>NO</v>
      </c>
      <c r="L1377">
        <f>(I1377-$V$16)/$V$17</f>
        <v>0.78293844763380371</v>
      </c>
      <c r="M1377" t="str">
        <f t="shared" si="86"/>
        <v>NO</v>
      </c>
      <c r="N1377">
        <f>IF(ISBLANK(C1377),$V$7,C1377)</f>
        <v>350000</v>
      </c>
      <c r="O1377">
        <f>IF(ISBLANK(I1377),$V$16,I1377)</f>
        <v>53</v>
      </c>
      <c r="P1377" t="str">
        <f>IF(ISBLANK(D1377),$U$42,D1377)</f>
        <v>ASALARIADO</v>
      </c>
      <c r="Q1377" s="7" t="str">
        <f t="shared" si="87"/>
        <v>46-55</v>
      </c>
      <c r="R1377" s="7" t="str">
        <f t="shared" si="88"/>
        <v>2</v>
      </c>
    </row>
    <row r="1378" spans="1:18" x14ac:dyDescent="0.3">
      <c r="A1378">
        <v>1377</v>
      </c>
      <c r="B1378" t="s">
        <v>14</v>
      </c>
      <c r="C1378">
        <v>243000</v>
      </c>
      <c r="D1378" t="s">
        <v>9</v>
      </c>
      <c r="E1378" t="s">
        <v>15</v>
      </c>
      <c r="F1378" t="s">
        <v>11</v>
      </c>
      <c r="G1378" t="s">
        <v>12</v>
      </c>
      <c r="H1378" t="s">
        <v>12</v>
      </c>
      <c r="I1378">
        <v>46</v>
      </c>
      <c r="J1378">
        <f>(C1378-$V$7)/$V$8</f>
        <v>-0.51118932278884444</v>
      </c>
      <c r="K1378" t="str">
        <f t="shared" si="85"/>
        <v>NO</v>
      </c>
      <c r="L1378">
        <f>(I1378-$V$16)/$V$17</f>
        <v>0.28891113709384114</v>
      </c>
      <c r="M1378" t="str">
        <f t="shared" si="86"/>
        <v>NO</v>
      </c>
      <c r="N1378">
        <f>IF(ISBLANK(C1378),$V$7,C1378)</f>
        <v>243000</v>
      </c>
      <c r="O1378">
        <f>IF(ISBLANK(I1378),$V$16,I1378)</f>
        <v>46</v>
      </c>
      <c r="P1378" t="str">
        <f>IF(ISBLANK(D1378),$U$42,D1378)</f>
        <v>ASALARIADO</v>
      </c>
      <c r="Q1378" s="7" t="str">
        <f t="shared" si="87"/>
        <v>46-55</v>
      </c>
      <c r="R1378" s="7" t="str">
        <f t="shared" si="88"/>
        <v>1</v>
      </c>
    </row>
    <row r="1379" spans="1:18" x14ac:dyDescent="0.3">
      <c r="A1379">
        <v>1378</v>
      </c>
      <c r="B1379" t="s">
        <v>14</v>
      </c>
      <c r="C1379">
        <v>210000</v>
      </c>
      <c r="D1379" t="s">
        <v>9</v>
      </c>
      <c r="E1379" t="s">
        <v>15</v>
      </c>
      <c r="F1379" t="s">
        <v>11</v>
      </c>
      <c r="G1379" t="s">
        <v>11</v>
      </c>
      <c r="H1379" t="s">
        <v>12</v>
      </c>
      <c r="I1379">
        <v>38</v>
      </c>
      <c r="J1379">
        <f>(C1379-$V$7)/$V$8</f>
        <v>-0.55188377910397379</v>
      </c>
      <c r="K1379" t="str">
        <f t="shared" si="85"/>
        <v>NO</v>
      </c>
      <c r="L1379">
        <f>(I1379-$V$16)/$V$17</f>
        <v>-0.27569150352325889</v>
      </c>
      <c r="M1379" t="str">
        <f t="shared" si="86"/>
        <v>NO</v>
      </c>
      <c r="N1379">
        <f>IF(ISBLANK(C1379),$V$7,C1379)</f>
        <v>210000</v>
      </c>
      <c r="O1379">
        <f>IF(ISBLANK(I1379),$V$16,I1379)</f>
        <v>38</v>
      </c>
      <c r="P1379" t="str">
        <f>IF(ISBLANK(D1379),$U$42,D1379)</f>
        <v>ASALARIADO</v>
      </c>
      <c r="Q1379" s="7" t="str">
        <f t="shared" si="87"/>
        <v>36-45</v>
      </c>
      <c r="R1379" s="7" t="str">
        <f t="shared" si="88"/>
        <v>1</v>
      </c>
    </row>
    <row r="1380" spans="1:18" x14ac:dyDescent="0.3">
      <c r="A1380">
        <v>1379</v>
      </c>
      <c r="B1380" t="s">
        <v>14</v>
      </c>
      <c r="C1380">
        <v>1154739.48</v>
      </c>
      <c r="D1380" t="s">
        <v>9</v>
      </c>
      <c r="E1380" t="s">
        <v>10</v>
      </c>
      <c r="F1380" t="s">
        <v>11</v>
      </c>
      <c r="G1380" t="s">
        <v>12</v>
      </c>
      <c r="H1380" t="s">
        <v>12</v>
      </c>
      <c r="I1380">
        <v>30</v>
      </c>
      <c r="J1380">
        <f>(C1380-$V$7)/$V$8</f>
        <v>0.61313620568505534</v>
      </c>
      <c r="K1380" t="str">
        <f t="shared" si="85"/>
        <v>NO</v>
      </c>
      <c r="L1380">
        <f>(I1380-$V$16)/$V$17</f>
        <v>-0.84029414414035897</v>
      </c>
      <c r="M1380" t="str">
        <f t="shared" si="86"/>
        <v>NO</v>
      </c>
      <c r="N1380">
        <f>IF(ISBLANK(C1380),$V$7,C1380)</f>
        <v>1154739.48</v>
      </c>
      <c r="O1380">
        <f>IF(ISBLANK(I1380),$V$16,I1380)</f>
        <v>30</v>
      </c>
      <c r="P1380" t="str">
        <f>IF(ISBLANK(D1380),$U$42,D1380)</f>
        <v>ASALARIADO</v>
      </c>
      <c r="Q1380" s="7" t="str">
        <f t="shared" si="87"/>
        <v>26-35</v>
      </c>
      <c r="R1380" s="7" t="str">
        <f t="shared" si="88"/>
        <v>4</v>
      </c>
    </row>
    <row r="1381" spans="1:18" x14ac:dyDescent="0.3">
      <c r="A1381">
        <v>1380</v>
      </c>
      <c r="B1381" t="s">
        <v>8</v>
      </c>
      <c r="C1381">
        <v>305704</v>
      </c>
      <c r="D1381" t="s">
        <v>17</v>
      </c>
      <c r="E1381" t="s">
        <v>15</v>
      </c>
      <c r="F1381" t="s">
        <v>11</v>
      </c>
      <c r="G1381" t="s">
        <v>12</v>
      </c>
      <c r="H1381" t="s">
        <v>11</v>
      </c>
      <c r="I1381">
        <v>41</v>
      </c>
      <c r="J1381">
        <f>(C1381-$V$7)/$V$8</f>
        <v>-0.43386492312872732</v>
      </c>
      <c r="K1381" t="str">
        <f t="shared" si="85"/>
        <v>NO</v>
      </c>
      <c r="L1381">
        <f>(I1381-$V$16)/$V$17</f>
        <v>-6.3965513291846368E-2</v>
      </c>
      <c r="M1381" t="str">
        <f t="shared" si="86"/>
        <v>NO</v>
      </c>
      <c r="N1381">
        <f>IF(ISBLANK(C1381),$V$7,C1381)</f>
        <v>305704</v>
      </c>
      <c r="O1381">
        <f>IF(ISBLANK(I1381),$V$16,I1381)</f>
        <v>41</v>
      </c>
      <c r="P1381" t="str">
        <f>IF(ISBLANK(D1381),$U$42,D1381)</f>
        <v>TRABAJADOR INDEPENDIENTE</v>
      </c>
      <c r="Q1381" s="7" t="str">
        <f t="shared" si="87"/>
        <v>36-45</v>
      </c>
      <c r="R1381" s="7" t="str">
        <f t="shared" si="88"/>
        <v>2</v>
      </c>
    </row>
    <row r="1382" spans="1:18" x14ac:dyDescent="0.3">
      <c r="A1382">
        <v>1381</v>
      </c>
      <c r="B1382" t="s">
        <v>8</v>
      </c>
      <c r="C1382">
        <v>2438887.83</v>
      </c>
      <c r="D1382" t="s">
        <v>9</v>
      </c>
      <c r="E1382" t="s">
        <v>15</v>
      </c>
      <c r="F1382" t="s">
        <v>11</v>
      </c>
      <c r="G1382" t="s">
        <v>12</v>
      </c>
      <c r="H1382" t="s">
        <v>12</v>
      </c>
      <c r="I1382">
        <v>32</v>
      </c>
      <c r="J1382">
        <f>(C1382-$V$7)/$V$8</f>
        <v>2.1967034460250665</v>
      </c>
      <c r="K1382" t="str">
        <f t="shared" si="85"/>
        <v>ATIPICO</v>
      </c>
      <c r="L1382">
        <f>(I1382-$V$16)/$V$17</f>
        <v>-0.69914348398608395</v>
      </c>
      <c r="M1382" t="str">
        <f t="shared" si="86"/>
        <v>NO</v>
      </c>
      <c r="N1382">
        <f>IF(ISBLANK(C1382),$V$7,C1382)</f>
        <v>2438887.83</v>
      </c>
      <c r="O1382">
        <f>IF(ISBLANK(I1382),$V$16,I1382)</f>
        <v>32</v>
      </c>
      <c r="P1382" t="str">
        <f>IF(ISBLANK(D1382),$U$42,D1382)</f>
        <v>ASALARIADO</v>
      </c>
      <c r="Q1382" s="7" t="str">
        <f t="shared" si="87"/>
        <v>26-35</v>
      </c>
      <c r="R1382" s="7" t="str">
        <f t="shared" si="88"/>
        <v>4</v>
      </c>
    </row>
    <row r="1383" spans="1:18" x14ac:dyDescent="0.3">
      <c r="A1383">
        <v>1382</v>
      </c>
      <c r="B1383" t="s">
        <v>14</v>
      </c>
      <c r="C1383">
        <v>285127</v>
      </c>
      <c r="D1383" t="s">
        <v>9</v>
      </c>
      <c r="E1383" t="s">
        <v>10</v>
      </c>
      <c r="F1383" t="s">
        <v>11</v>
      </c>
      <c r="G1383" t="s">
        <v>12</v>
      </c>
      <c r="H1383" t="s">
        <v>12</v>
      </c>
      <c r="I1383">
        <v>59</v>
      </c>
      <c r="J1383">
        <f>(C1383-$V$7)/$V$8</f>
        <v>-0.45923976638922476</v>
      </c>
      <c r="K1383" t="str">
        <f t="shared" si="85"/>
        <v>NO</v>
      </c>
      <c r="L1383">
        <f>(I1383-$V$16)/$V$17</f>
        <v>1.2063904280966287</v>
      </c>
      <c r="M1383" t="str">
        <f t="shared" si="86"/>
        <v>NO</v>
      </c>
      <c r="N1383">
        <f>IF(ISBLANK(C1383),$V$7,C1383)</f>
        <v>285127</v>
      </c>
      <c r="O1383">
        <f>IF(ISBLANK(I1383),$V$16,I1383)</f>
        <v>59</v>
      </c>
      <c r="P1383" t="str">
        <f>IF(ISBLANK(D1383),$U$42,D1383)</f>
        <v>ASALARIADO</v>
      </c>
      <c r="Q1383" s="7" t="str">
        <f t="shared" si="87"/>
        <v>56+</v>
      </c>
      <c r="R1383" s="7" t="str">
        <f t="shared" si="88"/>
        <v>1</v>
      </c>
    </row>
    <row r="1384" spans="1:18" x14ac:dyDescent="0.3">
      <c r="A1384">
        <v>1383</v>
      </c>
      <c r="B1384" t="s">
        <v>8</v>
      </c>
      <c r="C1384">
        <v>278030.99</v>
      </c>
      <c r="D1384" t="s">
        <v>18</v>
      </c>
      <c r="E1384" t="s">
        <v>15</v>
      </c>
      <c r="F1384" t="s">
        <v>11</v>
      </c>
      <c r="G1384" t="s">
        <v>12</v>
      </c>
      <c r="H1384" t="s">
        <v>12</v>
      </c>
      <c r="I1384">
        <v>52</v>
      </c>
      <c r="J1384">
        <f>(C1384-$V$7)/$V$8</f>
        <v>-0.46799031999397384</v>
      </c>
      <c r="K1384" t="str">
        <f t="shared" si="85"/>
        <v>NO</v>
      </c>
      <c r="L1384">
        <f>(I1384-$V$16)/$V$17</f>
        <v>0.71236311755666615</v>
      </c>
      <c r="M1384" t="str">
        <f t="shared" si="86"/>
        <v>NO</v>
      </c>
      <c r="N1384">
        <f>IF(ISBLANK(C1384),$V$7,C1384)</f>
        <v>278030.99</v>
      </c>
      <c r="O1384">
        <f>IF(ISBLANK(I1384),$V$16,I1384)</f>
        <v>52</v>
      </c>
      <c r="P1384" t="str">
        <f>IF(ISBLANK(D1384),$U$42,D1384)</f>
        <v>CONVENIOS ESPECIALES DE TRABAJADORES INDEPENDIENTES</v>
      </c>
      <c r="Q1384" s="7" t="str">
        <f t="shared" si="87"/>
        <v>46-55</v>
      </c>
      <c r="R1384" s="7" t="str">
        <f t="shared" si="88"/>
        <v>1</v>
      </c>
    </row>
    <row r="1385" spans="1:18" x14ac:dyDescent="0.3">
      <c r="A1385">
        <v>1384</v>
      </c>
      <c r="B1385" t="s">
        <v>8</v>
      </c>
      <c r="C1385">
        <v>1580792</v>
      </c>
      <c r="D1385" t="s">
        <v>9</v>
      </c>
      <c r="E1385" t="s">
        <v>15</v>
      </c>
      <c r="F1385" t="s">
        <v>11</v>
      </c>
      <c r="G1385" t="s">
        <v>12</v>
      </c>
      <c r="H1385" t="s">
        <v>12</v>
      </c>
      <c r="I1385">
        <v>28</v>
      </c>
      <c r="J1385">
        <f>(C1385-$V$7)/$V$8</f>
        <v>1.1385294075968961</v>
      </c>
      <c r="K1385" t="str">
        <f t="shared" si="85"/>
        <v>NO</v>
      </c>
      <c r="L1385">
        <f>(I1385-$V$16)/$V$17</f>
        <v>-0.98144480429463388</v>
      </c>
      <c r="M1385" t="str">
        <f t="shared" si="86"/>
        <v>NO</v>
      </c>
      <c r="N1385">
        <f>IF(ISBLANK(C1385),$V$7,C1385)</f>
        <v>1580792</v>
      </c>
      <c r="O1385">
        <f>IF(ISBLANK(I1385),$V$16,I1385)</f>
        <v>28</v>
      </c>
      <c r="P1385" t="str">
        <f>IF(ISBLANK(D1385),$U$42,D1385)</f>
        <v>ASALARIADO</v>
      </c>
      <c r="Q1385" s="7" t="str">
        <f t="shared" si="87"/>
        <v>26-35</v>
      </c>
      <c r="R1385" s="7" t="str">
        <f t="shared" si="88"/>
        <v>4</v>
      </c>
    </row>
    <row r="1386" spans="1:18" x14ac:dyDescent="0.3">
      <c r="A1386">
        <v>1385</v>
      </c>
      <c r="B1386" t="s">
        <v>14</v>
      </c>
      <c r="C1386">
        <v>297139</v>
      </c>
      <c r="D1386" t="s">
        <v>16</v>
      </c>
      <c r="E1386" t="s">
        <v>15</v>
      </c>
      <c r="F1386" t="s">
        <v>11</v>
      </c>
      <c r="G1386" t="s">
        <v>11</v>
      </c>
      <c r="H1386" t="s">
        <v>12</v>
      </c>
      <c r="I1386">
        <v>43</v>
      </c>
      <c r="J1386">
        <f>(C1386-$V$7)/$V$8</f>
        <v>-0.44442698429051769</v>
      </c>
      <c r="K1386" t="str">
        <f t="shared" si="85"/>
        <v>NO</v>
      </c>
      <c r="L1386">
        <f>(I1386-$V$16)/$V$17</f>
        <v>7.7185146862428639E-2</v>
      </c>
      <c r="M1386" t="str">
        <f t="shared" si="86"/>
        <v>NO</v>
      </c>
      <c r="N1386">
        <f>IF(ISBLANK(C1386),$V$7,C1386)</f>
        <v>297139</v>
      </c>
      <c r="O1386">
        <f>IF(ISBLANK(I1386),$V$16,I1386)</f>
        <v>43</v>
      </c>
      <c r="P1386" t="str">
        <f>IF(ISBLANK(D1386),$U$42,D1386)</f>
        <v>ASEGURADO VOLUNTARIO</v>
      </c>
      <c r="Q1386" s="7" t="str">
        <f t="shared" si="87"/>
        <v>36-45</v>
      </c>
      <c r="R1386" s="7" t="str">
        <f t="shared" si="88"/>
        <v>1</v>
      </c>
    </row>
    <row r="1387" spans="1:18" x14ac:dyDescent="0.3">
      <c r="A1387">
        <v>1386</v>
      </c>
      <c r="B1387" t="s">
        <v>14</v>
      </c>
      <c r="C1387">
        <v>297046</v>
      </c>
      <c r="D1387" t="s">
        <v>16</v>
      </c>
      <c r="E1387" t="s">
        <v>15</v>
      </c>
      <c r="F1387" t="s">
        <v>11</v>
      </c>
      <c r="G1387" t="s">
        <v>12</v>
      </c>
      <c r="H1387" t="s">
        <v>12</v>
      </c>
      <c r="I1387">
        <v>64</v>
      </c>
      <c r="J1387">
        <f>(C1387-$V$7)/$V$8</f>
        <v>-0.44454166866740574</v>
      </c>
      <c r="K1387" t="str">
        <f t="shared" si="85"/>
        <v>NO</v>
      </c>
      <c r="L1387">
        <f>(I1387-$V$16)/$V$17</f>
        <v>1.5592670784823162</v>
      </c>
      <c r="M1387" t="str">
        <f t="shared" si="86"/>
        <v>NO</v>
      </c>
      <c r="N1387">
        <f>IF(ISBLANK(C1387),$V$7,C1387)</f>
        <v>297046</v>
      </c>
      <c r="O1387">
        <f>IF(ISBLANK(I1387),$V$16,I1387)</f>
        <v>64</v>
      </c>
      <c r="P1387" t="str">
        <f>IF(ISBLANK(D1387),$U$42,D1387)</f>
        <v>ASEGURADO VOLUNTARIO</v>
      </c>
      <c r="Q1387" s="7" t="str">
        <f t="shared" si="87"/>
        <v>56+</v>
      </c>
      <c r="R1387" s="7" t="str">
        <f t="shared" si="88"/>
        <v>1</v>
      </c>
    </row>
    <row r="1388" spans="1:18" x14ac:dyDescent="0.3">
      <c r="A1388">
        <v>1387</v>
      </c>
      <c r="B1388" t="s">
        <v>8</v>
      </c>
      <c r="C1388">
        <v>278030</v>
      </c>
      <c r="D1388" t="s">
        <v>18</v>
      </c>
      <c r="E1388" t="s">
        <v>15</v>
      </c>
      <c r="F1388" t="s">
        <v>11</v>
      </c>
      <c r="G1388" t="s">
        <v>12</v>
      </c>
      <c r="H1388" t="s">
        <v>12</v>
      </c>
      <c r="I1388">
        <v>32</v>
      </c>
      <c r="J1388">
        <f>(C1388-$V$7)/$V$8</f>
        <v>-0.46799154082766331</v>
      </c>
      <c r="K1388" t="str">
        <f t="shared" si="85"/>
        <v>NO</v>
      </c>
      <c r="L1388">
        <f>(I1388-$V$16)/$V$17</f>
        <v>-0.69914348398608395</v>
      </c>
      <c r="M1388" t="str">
        <f t="shared" si="86"/>
        <v>NO</v>
      </c>
      <c r="N1388">
        <f>IF(ISBLANK(C1388),$V$7,C1388)</f>
        <v>278030</v>
      </c>
      <c r="O1388">
        <f>IF(ISBLANK(I1388),$V$16,I1388)</f>
        <v>32</v>
      </c>
      <c r="P1388" t="str">
        <f>IF(ISBLANK(D1388),$U$42,D1388)</f>
        <v>CONVENIOS ESPECIALES DE TRABAJADORES INDEPENDIENTES</v>
      </c>
      <c r="Q1388" s="7" t="str">
        <f t="shared" si="87"/>
        <v>26-35</v>
      </c>
      <c r="R1388" s="7" t="str">
        <f t="shared" si="88"/>
        <v>1</v>
      </c>
    </row>
    <row r="1389" spans="1:18" x14ac:dyDescent="0.3">
      <c r="A1389">
        <v>1388</v>
      </c>
      <c r="B1389" t="s">
        <v>8</v>
      </c>
      <c r="C1389">
        <v>580000</v>
      </c>
      <c r="D1389" t="s">
        <v>9</v>
      </c>
      <c r="E1389" t="s">
        <v>15</v>
      </c>
      <c r="F1389" t="s">
        <v>11</v>
      </c>
      <c r="G1389" t="s">
        <v>12</v>
      </c>
      <c r="H1389" t="s">
        <v>12</v>
      </c>
      <c r="I1389">
        <v>24</v>
      </c>
      <c r="J1389">
        <f>(C1389-$V$7)/$V$8</f>
        <v>-9.561260223737264E-2</v>
      </c>
      <c r="K1389" t="str">
        <f t="shared" si="85"/>
        <v>NO</v>
      </c>
      <c r="L1389">
        <f>(I1389-$V$16)/$V$17</f>
        <v>-1.263746124603184</v>
      </c>
      <c r="M1389" t="str">
        <f t="shared" si="86"/>
        <v>NO</v>
      </c>
      <c r="N1389">
        <f>IF(ISBLANK(C1389),$V$7,C1389)</f>
        <v>580000</v>
      </c>
      <c r="O1389">
        <f>IF(ISBLANK(I1389),$V$16,I1389)</f>
        <v>24</v>
      </c>
      <c r="P1389" t="str">
        <f>IF(ISBLANK(D1389),$U$42,D1389)</f>
        <v>ASALARIADO</v>
      </c>
      <c r="Q1389" s="7" t="str">
        <f t="shared" si="87"/>
        <v>18-25</v>
      </c>
      <c r="R1389" s="7" t="str">
        <f t="shared" si="88"/>
        <v>3</v>
      </c>
    </row>
    <row r="1390" spans="1:18" x14ac:dyDescent="0.3">
      <c r="A1390">
        <v>1389</v>
      </c>
      <c r="B1390" t="s">
        <v>14</v>
      </c>
      <c r="C1390">
        <v>504976</v>
      </c>
      <c r="D1390" t="s">
        <v>17</v>
      </c>
      <c r="E1390" t="s">
        <v>15</v>
      </c>
      <c r="F1390" t="s">
        <v>11</v>
      </c>
      <c r="G1390" t="s">
        <v>12</v>
      </c>
      <c r="H1390" t="s">
        <v>12</v>
      </c>
      <c r="I1390">
        <v>36</v>
      </c>
      <c r="J1390">
        <f>(C1390-$V$7)/$V$8</f>
        <v>-0.18812959892180475</v>
      </c>
      <c r="K1390" t="str">
        <f t="shared" si="85"/>
        <v>NO</v>
      </c>
      <c r="L1390">
        <f>(I1390-$V$16)/$V$17</f>
        <v>-0.41684216367753391</v>
      </c>
      <c r="M1390" t="str">
        <f t="shared" si="86"/>
        <v>NO</v>
      </c>
      <c r="N1390">
        <f>IF(ISBLANK(C1390),$V$7,C1390)</f>
        <v>504976</v>
      </c>
      <c r="O1390">
        <f>IF(ISBLANK(I1390),$V$16,I1390)</f>
        <v>36</v>
      </c>
      <c r="P1390" t="str">
        <f>IF(ISBLANK(D1390),$U$42,D1390)</f>
        <v>TRABAJADOR INDEPENDIENTE</v>
      </c>
      <c r="Q1390" s="7" t="str">
        <f t="shared" si="87"/>
        <v>36-45</v>
      </c>
      <c r="R1390" s="7" t="str">
        <f t="shared" si="88"/>
        <v>3</v>
      </c>
    </row>
    <row r="1391" spans="1:18" x14ac:dyDescent="0.3">
      <c r="A1391">
        <v>1390</v>
      </c>
      <c r="B1391" t="s">
        <v>8</v>
      </c>
      <c r="C1391">
        <v>482000</v>
      </c>
      <c r="D1391" t="s">
        <v>9</v>
      </c>
      <c r="E1391" t="s">
        <v>15</v>
      </c>
      <c r="F1391" t="s">
        <v>11</v>
      </c>
      <c r="G1391" t="s">
        <v>12</v>
      </c>
      <c r="H1391" t="s">
        <v>11</v>
      </c>
      <c r="I1391">
        <v>36</v>
      </c>
      <c r="J1391">
        <f>(C1391-$V$7)/$V$8</f>
        <v>-0.21646280583987779</v>
      </c>
      <c r="K1391" t="str">
        <f t="shared" si="85"/>
        <v>NO</v>
      </c>
      <c r="L1391">
        <f>(I1391-$V$16)/$V$17</f>
        <v>-0.41684216367753391</v>
      </c>
      <c r="M1391" t="str">
        <f t="shared" si="86"/>
        <v>NO</v>
      </c>
      <c r="N1391">
        <f>IF(ISBLANK(C1391),$V$7,C1391)</f>
        <v>482000</v>
      </c>
      <c r="O1391">
        <f>IF(ISBLANK(I1391),$V$16,I1391)</f>
        <v>36</v>
      </c>
      <c r="P1391" t="str">
        <f>IF(ISBLANK(D1391),$U$42,D1391)</f>
        <v>ASALARIADO</v>
      </c>
      <c r="Q1391" s="7" t="str">
        <f t="shared" si="87"/>
        <v>36-45</v>
      </c>
      <c r="R1391" s="7" t="str">
        <f t="shared" si="88"/>
        <v>3</v>
      </c>
    </row>
    <row r="1392" spans="1:18" x14ac:dyDescent="0.3">
      <c r="A1392">
        <v>1391</v>
      </c>
      <c r="B1392" t="s">
        <v>8</v>
      </c>
      <c r="C1392">
        <v>639148</v>
      </c>
      <c r="D1392" t="s">
        <v>16</v>
      </c>
      <c r="E1392" t="s">
        <v>15</v>
      </c>
      <c r="F1392" t="s">
        <v>11</v>
      </c>
      <c r="G1392" t="s">
        <v>12</v>
      </c>
      <c r="H1392" t="s">
        <v>12</v>
      </c>
      <c r="I1392">
        <v>79</v>
      </c>
      <c r="J1392">
        <f>(C1392-$V$7)/$V$8</f>
        <v>-2.2673338536546354E-2</v>
      </c>
      <c r="K1392" t="str">
        <f t="shared" si="85"/>
        <v>NO</v>
      </c>
      <c r="L1392">
        <f>(I1392-$V$16)/$V$17</f>
        <v>2.6178970296393786</v>
      </c>
      <c r="M1392" t="str">
        <f t="shared" si="86"/>
        <v>ATIPICO</v>
      </c>
      <c r="N1392">
        <f>IF(ISBLANK(C1392),$V$7,C1392)</f>
        <v>639148</v>
      </c>
      <c r="O1392">
        <f>IF(ISBLANK(I1392),$V$16,I1392)</f>
        <v>79</v>
      </c>
      <c r="P1392" t="str">
        <f>IF(ISBLANK(D1392),$U$42,D1392)</f>
        <v>ASEGURADO VOLUNTARIO</v>
      </c>
      <c r="Q1392" s="7" t="str">
        <f t="shared" si="87"/>
        <v>56+</v>
      </c>
      <c r="R1392" s="7" t="str">
        <f t="shared" si="88"/>
        <v>3</v>
      </c>
    </row>
    <row r="1393" spans="1:18" x14ac:dyDescent="0.3">
      <c r="A1393">
        <v>1392</v>
      </c>
      <c r="B1393" t="s">
        <v>8</v>
      </c>
      <c r="C1393">
        <v>263640</v>
      </c>
      <c r="D1393" t="s">
        <v>9</v>
      </c>
      <c r="E1393" t="s">
        <v>15</v>
      </c>
      <c r="F1393" t="s">
        <v>11</v>
      </c>
      <c r="G1393" t="s">
        <v>12</v>
      </c>
      <c r="H1393" t="s">
        <v>12</v>
      </c>
      <c r="I1393">
        <v>31</v>
      </c>
      <c r="J1393">
        <f>(C1393-$V$7)/$V$8</f>
        <v>-0.48573679011174542</v>
      </c>
      <c r="K1393" t="str">
        <f t="shared" si="85"/>
        <v>NO</v>
      </c>
      <c r="L1393">
        <f>(I1393-$V$16)/$V$17</f>
        <v>-0.7697188140632214</v>
      </c>
      <c r="M1393" t="str">
        <f t="shared" si="86"/>
        <v>NO</v>
      </c>
      <c r="N1393">
        <f>IF(ISBLANK(C1393),$V$7,C1393)</f>
        <v>263640</v>
      </c>
      <c r="O1393">
        <f>IF(ISBLANK(I1393),$V$16,I1393)</f>
        <v>31</v>
      </c>
      <c r="P1393" t="str">
        <f>IF(ISBLANK(D1393),$U$42,D1393)</f>
        <v>ASALARIADO</v>
      </c>
      <c r="Q1393" s="7" t="str">
        <f t="shared" si="87"/>
        <v>26-35</v>
      </c>
      <c r="R1393" s="7" t="str">
        <f t="shared" si="88"/>
        <v>1</v>
      </c>
    </row>
    <row r="1394" spans="1:18" x14ac:dyDescent="0.3">
      <c r="A1394">
        <v>1393</v>
      </c>
      <c r="B1394" t="s">
        <v>14</v>
      </c>
      <c r="C1394">
        <v>846529</v>
      </c>
      <c r="D1394" t="s">
        <v>9</v>
      </c>
      <c r="E1394" t="s">
        <v>10</v>
      </c>
      <c r="F1394" t="s">
        <v>11</v>
      </c>
      <c r="G1394" t="s">
        <v>12</v>
      </c>
      <c r="H1394" t="s">
        <v>12</v>
      </c>
      <c r="I1394">
        <v>28</v>
      </c>
      <c r="J1394">
        <f>(C1394-$V$7)/$V$8</f>
        <v>0.23306172343581205</v>
      </c>
      <c r="K1394" t="str">
        <f t="shared" si="85"/>
        <v>NO</v>
      </c>
      <c r="L1394">
        <f>(I1394-$V$16)/$V$17</f>
        <v>-0.98144480429463388</v>
      </c>
      <c r="M1394" t="str">
        <f t="shared" si="86"/>
        <v>NO</v>
      </c>
      <c r="N1394">
        <f>IF(ISBLANK(C1394),$V$7,C1394)</f>
        <v>846529</v>
      </c>
      <c r="O1394">
        <f>IF(ISBLANK(I1394),$V$16,I1394)</f>
        <v>28</v>
      </c>
      <c r="P1394" t="str">
        <f>IF(ISBLANK(D1394),$U$42,D1394)</f>
        <v>ASALARIADO</v>
      </c>
      <c r="Q1394" s="7" t="str">
        <f t="shared" si="87"/>
        <v>26-35</v>
      </c>
      <c r="R1394" s="7" t="str">
        <f t="shared" si="88"/>
        <v>4</v>
      </c>
    </row>
    <row r="1395" spans="1:18" x14ac:dyDescent="0.3">
      <c r="A1395">
        <v>1394</v>
      </c>
      <c r="B1395" t="s">
        <v>14</v>
      </c>
      <c r="C1395">
        <v>240890.9</v>
      </c>
      <c r="D1395" t="s">
        <v>13</v>
      </c>
      <c r="E1395" t="s">
        <v>10</v>
      </c>
      <c r="F1395" t="s">
        <v>11</v>
      </c>
      <c r="G1395" t="s">
        <v>12</v>
      </c>
      <c r="H1395" t="s">
        <v>12</v>
      </c>
      <c r="I1395">
        <v>83</v>
      </c>
      <c r="J1395">
        <f>(C1395-$V$7)/$V$8</f>
        <v>-0.51379019181351837</v>
      </c>
      <c r="K1395" t="str">
        <f t="shared" si="85"/>
        <v>NO</v>
      </c>
      <c r="L1395">
        <f>(I1395-$V$16)/$V$17</f>
        <v>2.9001983499479289</v>
      </c>
      <c r="M1395" t="str">
        <f t="shared" si="86"/>
        <v>ATIPICO</v>
      </c>
      <c r="N1395">
        <f>IF(ISBLANK(C1395),$V$7,C1395)</f>
        <v>240890.9</v>
      </c>
      <c r="O1395">
        <f>IF(ISBLANK(I1395),$V$16,I1395)</f>
        <v>83</v>
      </c>
      <c r="P1395" t="str">
        <f>IF(ISBLANK(D1395),$U$42,D1395)</f>
        <v>PENSIONADOS EN SU PROPIO SISTEMA</v>
      </c>
      <c r="Q1395" s="7" t="str">
        <f t="shared" si="87"/>
        <v>56+</v>
      </c>
      <c r="R1395" s="7" t="str">
        <f t="shared" si="88"/>
        <v>1</v>
      </c>
    </row>
    <row r="1396" spans="1:18" x14ac:dyDescent="0.3">
      <c r="A1396">
        <v>1395</v>
      </c>
      <c r="B1396" t="s">
        <v>8</v>
      </c>
      <c r="C1396">
        <v>924156</v>
      </c>
      <c r="D1396" t="s">
        <v>9</v>
      </c>
      <c r="E1396" t="s">
        <v>15</v>
      </c>
      <c r="F1396" t="s">
        <v>11</v>
      </c>
      <c r="G1396" t="s">
        <v>12</v>
      </c>
      <c r="H1396" t="s">
        <v>12</v>
      </c>
      <c r="I1396">
        <v>28</v>
      </c>
      <c r="J1396">
        <f>(C1396-$V$7)/$V$8</f>
        <v>0.32878864950776787</v>
      </c>
      <c r="K1396" t="str">
        <f t="shared" si="85"/>
        <v>NO</v>
      </c>
      <c r="L1396">
        <f>(I1396-$V$16)/$V$17</f>
        <v>-0.98144480429463388</v>
      </c>
      <c r="M1396" t="str">
        <f t="shared" si="86"/>
        <v>NO</v>
      </c>
      <c r="N1396">
        <f>IF(ISBLANK(C1396),$V$7,C1396)</f>
        <v>924156</v>
      </c>
      <c r="O1396">
        <f>IF(ISBLANK(I1396),$V$16,I1396)</f>
        <v>28</v>
      </c>
      <c r="P1396" t="str">
        <f>IF(ISBLANK(D1396),$U$42,D1396)</f>
        <v>ASALARIADO</v>
      </c>
      <c r="Q1396" s="7" t="str">
        <f t="shared" si="87"/>
        <v>26-35</v>
      </c>
      <c r="R1396" s="7" t="str">
        <f t="shared" si="88"/>
        <v>4</v>
      </c>
    </row>
    <row r="1397" spans="1:18" x14ac:dyDescent="0.3">
      <c r="A1397">
        <v>1396</v>
      </c>
      <c r="B1397" t="s">
        <v>14</v>
      </c>
      <c r="C1397">
        <v>1815071.5</v>
      </c>
      <c r="D1397" t="s">
        <v>9</v>
      </c>
      <c r="E1397" t="s">
        <v>10</v>
      </c>
      <c r="F1397" t="s">
        <v>11</v>
      </c>
      <c r="G1397" t="s">
        <v>12</v>
      </c>
      <c r="H1397" t="s">
        <v>12</v>
      </c>
      <c r="I1397">
        <v>35</v>
      </c>
      <c r="J1397">
        <f>(C1397-$V$7)/$V$8</f>
        <v>1.4274347675447852</v>
      </c>
      <c r="K1397" t="str">
        <f t="shared" si="85"/>
        <v>NO</v>
      </c>
      <c r="L1397">
        <f>(I1397-$V$16)/$V$17</f>
        <v>-0.48741749375467142</v>
      </c>
      <c r="M1397" t="str">
        <f t="shared" si="86"/>
        <v>NO</v>
      </c>
      <c r="N1397">
        <f>IF(ISBLANK(C1397),$V$7,C1397)</f>
        <v>1815071.5</v>
      </c>
      <c r="O1397">
        <f>IF(ISBLANK(I1397),$V$16,I1397)</f>
        <v>35</v>
      </c>
      <c r="P1397" t="str">
        <f>IF(ISBLANK(D1397),$U$42,D1397)</f>
        <v>ASALARIADO</v>
      </c>
      <c r="Q1397" s="7" t="str">
        <f t="shared" si="87"/>
        <v>26-35</v>
      </c>
      <c r="R1397" s="7" t="str">
        <f t="shared" si="88"/>
        <v>4</v>
      </c>
    </row>
    <row r="1398" spans="1:18" x14ac:dyDescent="0.3">
      <c r="A1398">
        <v>1397</v>
      </c>
      <c r="B1398" t="s">
        <v>8</v>
      </c>
      <c r="C1398">
        <v>585937</v>
      </c>
      <c r="D1398" t="s">
        <v>17</v>
      </c>
      <c r="E1398" t="s">
        <v>15</v>
      </c>
      <c r="F1398" t="s">
        <v>11</v>
      </c>
      <c r="G1398" t="s">
        <v>12</v>
      </c>
      <c r="H1398" t="s">
        <v>11</v>
      </c>
      <c r="I1398">
        <v>57</v>
      </c>
      <c r="J1398">
        <f>(C1398-$V$7)/$V$8</f>
        <v>-8.8291299596678016E-2</v>
      </c>
      <c r="K1398" t="str">
        <f t="shared" si="85"/>
        <v>NO</v>
      </c>
      <c r="L1398">
        <f>(I1398-$V$16)/$V$17</f>
        <v>1.0652397679423538</v>
      </c>
      <c r="M1398" t="str">
        <f t="shared" si="86"/>
        <v>NO</v>
      </c>
      <c r="N1398">
        <f>IF(ISBLANK(C1398),$V$7,C1398)</f>
        <v>585937</v>
      </c>
      <c r="O1398">
        <f>IF(ISBLANK(I1398),$V$16,I1398)</f>
        <v>57</v>
      </c>
      <c r="P1398" t="str">
        <f>IF(ISBLANK(D1398),$U$42,D1398)</f>
        <v>TRABAJADOR INDEPENDIENTE</v>
      </c>
      <c r="Q1398" s="7" t="str">
        <f t="shared" si="87"/>
        <v>56+</v>
      </c>
      <c r="R1398" s="7" t="str">
        <f t="shared" si="88"/>
        <v>3</v>
      </c>
    </row>
    <row r="1399" spans="1:18" x14ac:dyDescent="0.3">
      <c r="A1399">
        <v>1398</v>
      </c>
      <c r="B1399" t="s">
        <v>8</v>
      </c>
      <c r="C1399">
        <v>223702.12</v>
      </c>
      <c r="D1399" t="s">
        <v>9</v>
      </c>
      <c r="E1399" t="s">
        <v>15</v>
      </c>
      <c r="F1399" t="s">
        <v>11</v>
      </c>
      <c r="G1399" t="s">
        <v>12</v>
      </c>
      <c r="H1399" t="s">
        <v>12</v>
      </c>
      <c r="I1399">
        <v>53</v>
      </c>
      <c r="J1399">
        <f>(C1399-$V$7)/$V$8</f>
        <v>-0.53498679959595374</v>
      </c>
      <c r="K1399" t="str">
        <f t="shared" si="85"/>
        <v>NO</v>
      </c>
      <c r="L1399">
        <f>(I1399-$V$16)/$V$17</f>
        <v>0.78293844763380371</v>
      </c>
      <c r="M1399" t="str">
        <f t="shared" si="86"/>
        <v>NO</v>
      </c>
      <c r="N1399">
        <f>IF(ISBLANK(C1399),$V$7,C1399)</f>
        <v>223702.12</v>
      </c>
      <c r="O1399">
        <f>IF(ISBLANK(I1399),$V$16,I1399)</f>
        <v>53</v>
      </c>
      <c r="P1399" t="str">
        <f>IF(ISBLANK(D1399),$U$42,D1399)</f>
        <v>ASALARIADO</v>
      </c>
      <c r="Q1399" s="7" t="str">
        <f t="shared" si="87"/>
        <v>46-55</v>
      </c>
      <c r="R1399" s="7" t="str">
        <f t="shared" si="88"/>
        <v>1</v>
      </c>
    </row>
    <row r="1400" spans="1:18" x14ac:dyDescent="0.3">
      <c r="A1400">
        <v>1399</v>
      </c>
      <c r="B1400" t="s">
        <v>8</v>
      </c>
      <c r="C1400">
        <v>155807.99</v>
      </c>
      <c r="D1400" t="s">
        <v>9</v>
      </c>
      <c r="E1400" t="s">
        <v>15</v>
      </c>
      <c r="F1400" t="s">
        <v>11</v>
      </c>
      <c r="G1400" t="s">
        <v>12</v>
      </c>
      <c r="H1400" t="s">
        <v>12</v>
      </c>
      <c r="I1400">
        <v>42</v>
      </c>
      <c r="J1400">
        <f>(C1400-$V$7)/$V$8</f>
        <v>-0.61871148769712681</v>
      </c>
      <c r="K1400" t="str">
        <f t="shared" si="85"/>
        <v>NO</v>
      </c>
      <c r="L1400">
        <f>(I1400-$V$16)/$V$17</f>
        <v>6.6098167852911317E-3</v>
      </c>
      <c r="M1400" t="str">
        <f t="shared" si="86"/>
        <v>NO</v>
      </c>
      <c r="N1400">
        <f>IF(ISBLANK(C1400),$V$7,C1400)</f>
        <v>155807.99</v>
      </c>
      <c r="O1400">
        <f>IF(ISBLANK(I1400),$V$16,I1400)</f>
        <v>42</v>
      </c>
      <c r="P1400" t="str">
        <f>IF(ISBLANK(D1400),$U$42,D1400)</f>
        <v>ASALARIADO</v>
      </c>
      <c r="Q1400" s="7" t="str">
        <f t="shared" si="87"/>
        <v>36-45</v>
      </c>
      <c r="R1400" s="7" t="str">
        <f t="shared" si="88"/>
        <v>1</v>
      </c>
    </row>
    <row r="1401" spans="1:18" x14ac:dyDescent="0.3">
      <c r="A1401">
        <v>1400</v>
      </c>
      <c r="B1401" t="s">
        <v>8</v>
      </c>
      <c r="C1401">
        <v>361976.88</v>
      </c>
      <c r="D1401" t="s">
        <v>9</v>
      </c>
      <c r="E1401" t="s">
        <v>15</v>
      </c>
      <c r="F1401" t="s">
        <v>11</v>
      </c>
      <c r="G1401" t="s">
        <v>12</v>
      </c>
      <c r="H1401" t="s">
        <v>12</v>
      </c>
      <c r="I1401">
        <v>48</v>
      </c>
      <c r="J1401">
        <f>(C1401-$V$7)/$V$8</f>
        <v>-0.36447115776852995</v>
      </c>
      <c r="K1401" t="str">
        <f t="shared" si="85"/>
        <v>NO</v>
      </c>
      <c r="L1401">
        <f>(I1401-$V$16)/$V$17</f>
        <v>0.43006179724811616</v>
      </c>
      <c r="M1401" t="str">
        <f t="shared" si="86"/>
        <v>NO</v>
      </c>
      <c r="N1401">
        <f>IF(ISBLANK(C1401),$V$7,C1401)</f>
        <v>361976.88</v>
      </c>
      <c r="O1401">
        <f>IF(ISBLANK(I1401),$V$16,I1401)</f>
        <v>48</v>
      </c>
      <c r="P1401" t="str">
        <f>IF(ISBLANK(D1401),$U$42,D1401)</f>
        <v>ASALARIADO</v>
      </c>
      <c r="Q1401" s="7" t="str">
        <f t="shared" si="87"/>
        <v>46-55</v>
      </c>
      <c r="R1401" s="7" t="str">
        <f t="shared" si="88"/>
        <v>2</v>
      </c>
    </row>
    <row r="1402" spans="1:18" x14ac:dyDescent="0.3">
      <c r="A1402">
        <v>1401</v>
      </c>
      <c r="B1402" t="s">
        <v>8</v>
      </c>
      <c r="C1402">
        <v>573500</v>
      </c>
      <c r="D1402" t="s">
        <v>9</v>
      </c>
      <c r="E1402" t="s">
        <v>15</v>
      </c>
      <c r="F1402" t="s">
        <v>11</v>
      </c>
      <c r="G1402" t="s">
        <v>12</v>
      </c>
      <c r="H1402" t="s">
        <v>12</v>
      </c>
      <c r="I1402">
        <v>26</v>
      </c>
      <c r="J1402">
        <f>(C1402-$V$7)/$V$8</f>
        <v>-0.10362817696611022</v>
      </c>
      <c r="K1402" t="str">
        <f t="shared" si="85"/>
        <v>NO</v>
      </c>
      <c r="L1402">
        <f>(I1402-$V$16)/$V$17</f>
        <v>-1.1225954644489089</v>
      </c>
      <c r="M1402" t="str">
        <f t="shared" si="86"/>
        <v>NO</v>
      </c>
      <c r="N1402">
        <f>IF(ISBLANK(C1402),$V$7,C1402)</f>
        <v>573500</v>
      </c>
      <c r="O1402">
        <f>IF(ISBLANK(I1402),$V$16,I1402)</f>
        <v>26</v>
      </c>
      <c r="P1402" t="str">
        <f>IF(ISBLANK(D1402),$U$42,D1402)</f>
        <v>ASALARIADO</v>
      </c>
      <c r="Q1402" s="7" t="str">
        <f t="shared" si="87"/>
        <v>26-35</v>
      </c>
      <c r="R1402" s="7" t="str">
        <f t="shared" si="88"/>
        <v>3</v>
      </c>
    </row>
    <row r="1403" spans="1:18" x14ac:dyDescent="0.3">
      <c r="A1403">
        <v>1402</v>
      </c>
      <c r="B1403" t="s">
        <v>8</v>
      </c>
      <c r="C1403">
        <v>180000</v>
      </c>
      <c r="D1403" t="s">
        <v>9</v>
      </c>
      <c r="E1403" t="s">
        <v>15</v>
      </c>
      <c r="F1403" t="s">
        <v>11</v>
      </c>
      <c r="G1403" t="s">
        <v>12</v>
      </c>
      <c r="H1403" t="s">
        <v>11</v>
      </c>
      <c r="I1403">
        <v>47</v>
      </c>
      <c r="J1403">
        <f>(C1403-$V$7)/$V$8</f>
        <v>-0.58887873939045499</v>
      </c>
      <c r="K1403" t="str">
        <f t="shared" si="85"/>
        <v>NO</v>
      </c>
      <c r="L1403">
        <f>(I1403-$V$16)/$V$17</f>
        <v>0.35948646717097865</v>
      </c>
      <c r="M1403" t="str">
        <f t="shared" si="86"/>
        <v>NO</v>
      </c>
      <c r="N1403">
        <f>IF(ISBLANK(C1403),$V$7,C1403)</f>
        <v>180000</v>
      </c>
      <c r="O1403">
        <f>IF(ISBLANK(I1403),$V$16,I1403)</f>
        <v>47</v>
      </c>
      <c r="P1403" t="str">
        <f>IF(ISBLANK(D1403),$U$42,D1403)</f>
        <v>ASALARIADO</v>
      </c>
      <c r="Q1403" s="7" t="str">
        <f t="shared" si="87"/>
        <v>46-55</v>
      </c>
      <c r="R1403" s="7" t="str">
        <f t="shared" si="88"/>
        <v>1</v>
      </c>
    </row>
    <row r="1404" spans="1:18" x14ac:dyDescent="0.3">
      <c r="A1404">
        <v>1403</v>
      </c>
      <c r="B1404" t="s">
        <v>8</v>
      </c>
      <c r="C1404">
        <v>811540</v>
      </c>
      <c r="D1404" t="s">
        <v>9</v>
      </c>
      <c r="E1404" t="s">
        <v>15</v>
      </c>
      <c r="F1404" t="s">
        <v>11</v>
      </c>
      <c r="G1404" t="s">
        <v>12</v>
      </c>
      <c r="H1404" t="s">
        <v>12</v>
      </c>
      <c r="I1404">
        <v>21</v>
      </c>
      <c r="J1404">
        <f>(C1404-$V$7)/$V$8</f>
        <v>0.18991450125368906</v>
      </c>
      <c r="K1404" t="str">
        <f t="shared" si="85"/>
        <v>NO</v>
      </c>
      <c r="L1404">
        <f>(I1404-$V$16)/$V$17</f>
        <v>-1.4754721148345964</v>
      </c>
      <c r="M1404" t="str">
        <f t="shared" si="86"/>
        <v>NO</v>
      </c>
      <c r="N1404">
        <f>IF(ISBLANK(C1404),$V$7,C1404)</f>
        <v>811540</v>
      </c>
      <c r="O1404">
        <f>IF(ISBLANK(I1404),$V$16,I1404)</f>
        <v>21</v>
      </c>
      <c r="P1404" t="str">
        <f>IF(ISBLANK(D1404),$U$42,D1404)</f>
        <v>ASALARIADO</v>
      </c>
      <c r="Q1404" s="7" t="str">
        <f t="shared" si="87"/>
        <v>18-25</v>
      </c>
      <c r="R1404" s="7" t="str">
        <f t="shared" si="88"/>
        <v>4</v>
      </c>
    </row>
    <row r="1405" spans="1:18" x14ac:dyDescent="0.3">
      <c r="A1405">
        <v>1404</v>
      </c>
      <c r="B1405" t="s">
        <v>14</v>
      </c>
      <c r="C1405">
        <v>760842</v>
      </c>
      <c r="D1405" t="s">
        <v>13</v>
      </c>
      <c r="E1405" t="s">
        <v>10</v>
      </c>
      <c r="F1405" t="s">
        <v>11</v>
      </c>
      <c r="G1405" t="s">
        <v>12</v>
      </c>
      <c r="H1405" t="s">
        <v>12</v>
      </c>
      <c r="I1405">
        <v>75</v>
      </c>
      <c r="J1405">
        <f>(C1405-$V$7)/$V$8</f>
        <v>0.12739548470022163</v>
      </c>
      <c r="K1405" t="str">
        <f t="shared" si="85"/>
        <v>NO</v>
      </c>
      <c r="L1405">
        <f>(I1405-$V$16)/$V$17</f>
        <v>2.3355957093308288</v>
      </c>
      <c r="M1405" t="str">
        <f t="shared" si="86"/>
        <v>ATIPICO</v>
      </c>
      <c r="N1405">
        <f>IF(ISBLANK(C1405),$V$7,C1405)</f>
        <v>760842</v>
      </c>
      <c r="O1405">
        <f>IF(ISBLANK(I1405),$V$16,I1405)</f>
        <v>75</v>
      </c>
      <c r="P1405" t="str">
        <f>IF(ISBLANK(D1405),$U$42,D1405)</f>
        <v>PENSIONADOS EN SU PROPIO SISTEMA</v>
      </c>
      <c r="Q1405" s="7" t="str">
        <f t="shared" si="87"/>
        <v>56+</v>
      </c>
      <c r="R1405" s="7" t="str">
        <f t="shared" si="88"/>
        <v>4</v>
      </c>
    </row>
    <row r="1406" spans="1:18" x14ac:dyDescent="0.3">
      <c r="A1406">
        <v>1405</v>
      </c>
      <c r="B1406" t="s">
        <v>8</v>
      </c>
      <c r="C1406">
        <v>1255736.08</v>
      </c>
      <c r="D1406" t="s">
        <v>9</v>
      </c>
      <c r="E1406" t="s">
        <v>15</v>
      </c>
      <c r="F1406" t="s">
        <v>11</v>
      </c>
      <c r="G1406" t="s">
        <v>12</v>
      </c>
      <c r="H1406" t="s">
        <v>12</v>
      </c>
      <c r="I1406">
        <v>41</v>
      </c>
      <c r="J1406">
        <f>(C1406-$V$7)/$V$8</f>
        <v>0.73768171255404291</v>
      </c>
      <c r="K1406" t="str">
        <f t="shared" si="85"/>
        <v>NO</v>
      </c>
      <c r="L1406">
        <f>(I1406-$V$16)/$V$17</f>
        <v>-6.3965513291846368E-2</v>
      </c>
      <c r="M1406" t="str">
        <f t="shared" si="86"/>
        <v>NO</v>
      </c>
      <c r="N1406">
        <f>IF(ISBLANK(C1406),$V$7,C1406)</f>
        <v>1255736.08</v>
      </c>
      <c r="O1406">
        <f>IF(ISBLANK(I1406),$V$16,I1406)</f>
        <v>41</v>
      </c>
      <c r="P1406" t="str">
        <f>IF(ISBLANK(D1406),$U$42,D1406)</f>
        <v>ASALARIADO</v>
      </c>
      <c r="Q1406" s="7" t="str">
        <f t="shared" si="87"/>
        <v>36-45</v>
      </c>
      <c r="R1406" s="7" t="str">
        <f t="shared" si="88"/>
        <v>4</v>
      </c>
    </row>
    <row r="1407" spans="1:18" x14ac:dyDescent="0.3">
      <c r="A1407">
        <v>1406</v>
      </c>
      <c r="B1407" t="s">
        <v>8</v>
      </c>
      <c r="C1407">
        <v>1146611.22</v>
      </c>
      <c r="D1407" t="s">
        <v>9</v>
      </c>
      <c r="E1407" t="s">
        <v>10</v>
      </c>
      <c r="F1407" t="s">
        <v>11</v>
      </c>
      <c r="G1407" t="s">
        <v>12</v>
      </c>
      <c r="H1407" t="s">
        <v>12</v>
      </c>
      <c r="I1407">
        <v>27</v>
      </c>
      <c r="J1407">
        <f>(C1407-$V$7)/$V$8</f>
        <v>0.60311271715511561</v>
      </c>
      <c r="K1407" t="str">
        <f t="shared" si="85"/>
        <v>NO</v>
      </c>
      <c r="L1407">
        <f>(I1407-$V$16)/$V$17</f>
        <v>-1.0520201343717714</v>
      </c>
      <c r="M1407" t="str">
        <f t="shared" si="86"/>
        <v>NO</v>
      </c>
      <c r="N1407">
        <f>IF(ISBLANK(C1407),$V$7,C1407)</f>
        <v>1146611.22</v>
      </c>
      <c r="O1407">
        <f>IF(ISBLANK(I1407),$V$16,I1407)</f>
        <v>27</v>
      </c>
      <c r="P1407" t="str">
        <f>IF(ISBLANK(D1407),$U$42,D1407)</f>
        <v>ASALARIADO</v>
      </c>
      <c r="Q1407" s="7" t="str">
        <f t="shared" si="87"/>
        <v>26-35</v>
      </c>
      <c r="R1407" s="7" t="str">
        <f t="shared" si="88"/>
        <v>4</v>
      </c>
    </row>
    <row r="1408" spans="1:18" x14ac:dyDescent="0.3">
      <c r="A1408">
        <v>1407</v>
      </c>
      <c r="B1408" t="s">
        <v>8</v>
      </c>
      <c r="C1408">
        <v>1497172.49</v>
      </c>
      <c r="D1408" t="s">
        <v>9</v>
      </c>
      <c r="E1408" t="s">
        <v>10</v>
      </c>
      <c r="F1408" t="s">
        <v>11</v>
      </c>
      <c r="G1408" t="s">
        <v>12</v>
      </c>
      <c r="H1408" t="s">
        <v>12</v>
      </c>
      <c r="I1408">
        <v>47</v>
      </c>
      <c r="J1408">
        <f>(C1408-$V$7)/$V$8</f>
        <v>1.0354127258760624</v>
      </c>
      <c r="K1408" t="str">
        <f t="shared" si="85"/>
        <v>NO</v>
      </c>
      <c r="L1408">
        <f>(I1408-$V$16)/$V$17</f>
        <v>0.35948646717097865</v>
      </c>
      <c r="M1408" t="str">
        <f t="shared" si="86"/>
        <v>NO</v>
      </c>
      <c r="N1408">
        <f>IF(ISBLANK(C1408),$V$7,C1408)</f>
        <v>1497172.49</v>
      </c>
      <c r="O1408">
        <f>IF(ISBLANK(I1408),$V$16,I1408)</f>
        <v>47</v>
      </c>
      <c r="P1408" t="str">
        <f>IF(ISBLANK(D1408),$U$42,D1408)</f>
        <v>ASALARIADO</v>
      </c>
      <c r="Q1408" s="7" t="str">
        <f t="shared" si="87"/>
        <v>46-55</v>
      </c>
      <c r="R1408" s="7" t="str">
        <f t="shared" si="88"/>
        <v>4</v>
      </c>
    </row>
    <row r="1409" spans="1:18" x14ac:dyDescent="0.3">
      <c r="A1409">
        <v>1408</v>
      </c>
      <c r="B1409" t="s">
        <v>8</v>
      </c>
      <c r="C1409">
        <v>1372847.55</v>
      </c>
      <c r="D1409" t="s">
        <v>9</v>
      </c>
      <c r="E1409" t="s">
        <v>10</v>
      </c>
      <c r="F1409" t="s">
        <v>11</v>
      </c>
      <c r="G1409" t="s">
        <v>12</v>
      </c>
      <c r="H1409" t="s">
        <v>12</v>
      </c>
      <c r="I1409">
        <v>56</v>
      </c>
      <c r="J1409">
        <f>(C1409-$V$7)/$V$8</f>
        <v>0.88209951861209068</v>
      </c>
      <c r="K1409" t="str">
        <f t="shared" si="85"/>
        <v>NO</v>
      </c>
      <c r="L1409">
        <f>(I1409-$V$16)/$V$17</f>
        <v>0.99466443786521619</v>
      </c>
      <c r="M1409" t="str">
        <f t="shared" si="86"/>
        <v>NO</v>
      </c>
      <c r="N1409">
        <f>IF(ISBLANK(C1409),$V$7,C1409)</f>
        <v>1372847.55</v>
      </c>
      <c r="O1409">
        <f>IF(ISBLANK(I1409),$V$16,I1409)</f>
        <v>56</v>
      </c>
      <c r="P1409" t="str">
        <f>IF(ISBLANK(D1409),$U$42,D1409)</f>
        <v>ASALARIADO</v>
      </c>
      <c r="Q1409" s="7" t="str">
        <f t="shared" si="87"/>
        <v>56+</v>
      </c>
      <c r="R1409" s="7" t="str">
        <f t="shared" si="88"/>
        <v>4</v>
      </c>
    </row>
    <row r="1410" spans="1:18" x14ac:dyDescent="0.3">
      <c r="A1410">
        <v>1409</v>
      </c>
      <c r="B1410" t="s">
        <v>14</v>
      </c>
      <c r="C1410">
        <v>830543</v>
      </c>
      <c r="D1410" t="s">
        <v>9</v>
      </c>
      <c r="E1410" t="s">
        <v>10</v>
      </c>
      <c r="F1410" t="s">
        <v>11</v>
      </c>
      <c r="G1410" t="s">
        <v>12</v>
      </c>
      <c r="H1410" t="s">
        <v>11</v>
      </c>
      <c r="I1410">
        <v>39</v>
      </c>
      <c r="J1410">
        <f>(C1410-$V$7)/$V$8</f>
        <v>0.21334834226448912</v>
      </c>
      <c r="K1410" t="str">
        <f t="shared" ref="K1410:K1473" si="89">IF(ABS(J1410)&gt;1.96,"ATIPICO","NO")</f>
        <v>NO</v>
      </c>
      <c r="L1410">
        <f>(I1410-$V$16)/$V$17</f>
        <v>-0.20511617344612137</v>
      </c>
      <c r="M1410" t="str">
        <f t="shared" ref="M1410:M1473" si="90">IF(ABS(L1410)&gt;1.96,"ATIPICO","NO")</f>
        <v>NO</v>
      </c>
      <c r="N1410">
        <f>IF(ISBLANK(C1410),$V$7,C1410)</f>
        <v>830543</v>
      </c>
      <c r="O1410">
        <f>IF(ISBLANK(I1410),$V$16,I1410)</f>
        <v>39</v>
      </c>
      <c r="P1410" t="str">
        <f>IF(ISBLANK(D1410),$U$42,D1410)</f>
        <v>ASALARIADO</v>
      </c>
      <c r="Q1410" s="7" t="str">
        <f t="shared" ref="Q1410:Q1473" si="91">IF(O1410&lt;26,"18-25",IF(O1410&lt;36,"26-35",
 IF(O1410&lt;46,"36-45",IF(O1410&lt;56,"46-55","56+"))))</f>
        <v>36-45</v>
      </c>
      <c r="R1410" s="7" t="str">
        <f t="shared" ref="R1410:R1473" si="92">IF(N1410&lt;300000,"1",
 IF(N1410&lt;=408495,"2",
 IF(N1410&lt;=700000,"3",
 "4")))</f>
        <v>4</v>
      </c>
    </row>
    <row r="1411" spans="1:18" x14ac:dyDescent="0.3">
      <c r="A1411">
        <v>1410</v>
      </c>
      <c r="B1411" t="s">
        <v>8</v>
      </c>
      <c r="C1411">
        <v>650897.42000000004</v>
      </c>
      <c r="D1411" t="s">
        <v>9</v>
      </c>
      <c r="E1411" t="s">
        <v>15</v>
      </c>
      <c r="F1411" t="s">
        <v>11</v>
      </c>
      <c r="G1411" t="s">
        <v>12</v>
      </c>
      <c r="H1411" t="s">
        <v>12</v>
      </c>
      <c r="I1411">
        <v>38</v>
      </c>
      <c r="J1411">
        <f>(C1411-$V$7)/$V$8</f>
        <v>-8.1843609935733797E-3</v>
      </c>
      <c r="K1411" t="str">
        <f t="shared" si="89"/>
        <v>NO</v>
      </c>
      <c r="L1411">
        <f>(I1411-$V$16)/$V$17</f>
        <v>-0.27569150352325889</v>
      </c>
      <c r="M1411" t="str">
        <f t="shared" si="90"/>
        <v>NO</v>
      </c>
      <c r="N1411">
        <f>IF(ISBLANK(C1411),$V$7,C1411)</f>
        <v>650897.42000000004</v>
      </c>
      <c r="O1411">
        <f>IF(ISBLANK(I1411),$V$16,I1411)</f>
        <v>38</v>
      </c>
      <c r="P1411" t="str">
        <f>IF(ISBLANK(D1411),$U$42,D1411)</f>
        <v>ASALARIADO</v>
      </c>
      <c r="Q1411" s="7" t="str">
        <f t="shared" si="91"/>
        <v>36-45</v>
      </c>
      <c r="R1411" s="7" t="str">
        <f t="shared" si="92"/>
        <v>3</v>
      </c>
    </row>
    <row r="1412" spans="1:18" x14ac:dyDescent="0.3">
      <c r="A1412">
        <v>1411</v>
      </c>
      <c r="B1412" t="s">
        <v>8</v>
      </c>
      <c r="C1412">
        <v>463597.72</v>
      </c>
      <c r="D1412" t="s">
        <v>9</v>
      </c>
      <c r="E1412" t="s">
        <v>15</v>
      </c>
      <c r="F1412" t="s">
        <v>11</v>
      </c>
      <c r="G1412" t="s">
        <v>11</v>
      </c>
      <c r="H1412" t="s">
        <v>12</v>
      </c>
      <c r="I1412">
        <v>47</v>
      </c>
      <c r="J1412">
        <f>(C1412-$V$7)/$V$8</f>
        <v>-0.2391558597659014</v>
      </c>
      <c r="K1412" t="str">
        <f t="shared" si="89"/>
        <v>NO</v>
      </c>
      <c r="L1412">
        <f>(I1412-$V$16)/$V$17</f>
        <v>0.35948646717097865</v>
      </c>
      <c r="M1412" t="str">
        <f t="shared" si="90"/>
        <v>NO</v>
      </c>
      <c r="N1412">
        <f>IF(ISBLANK(C1412),$V$7,C1412)</f>
        <v>463597.72</v>
      </c>
      <c r="O1412">
        <f>IF(ISBLANK(I1412),$V$16,I1412)</f>
        <v>47</v>
      </c>
      <c r="P1412" t="str">
        <f>IF(ISBLANK(D1412),$U$42,D1412)</f>
        <v>ASALARIADO</v>
      </c>
      <c r="Q1412" s="7" t="str">
        <f t="shared" si="91"/>
        <v>46-55</v>
      </c>
      <c r="R1412" s="7" t="str">
        <f t="shared" si="92"/>
        <v>3</v>
      </c>
    </row>
    <row r="1413" spans="1:18" x14ac:dyDescent="0.3">
      <c r="A1413">
        <v>1412</v>
      </c>
      <c r="B1413" t="s">
        <v>14</v>
      </c>
      <c r="C1413">
        <v>297050</v>
      </c>
      <c r="D1413" t="s">
        <v>16</v>
      </c>
      <c r="E1413" t="s">
        <v>15</v>
      </c>
      <c r="F1413" t="s">
        <v>11</v>
      </c>
      <c r="G1413" t="s">
        <v>12</v>
      </c>
      <c r="H1413" t="s">
        <v>12</v>
      </c>
      <c r="I1413">
        <v>31</v>
      </c>
      <c r="J1413">
        <f>(C1413-$V$7)/$V$8</f>
        <v>-0.44453673600603422</v>
      </c>
      <c r="K1413" t="str">
        <f t="shared" si="89"/>
        <v>NO</v>
      </c>
      <c r="L1413">
        <f>(I1413-$V$16)/$V$17</f>
        <v>-0.7697188140632214</v>
      </c>
      <c r="M1413" t="str">
        <f t="shared" si="90"/>
        <v>NO</v>
      </c>
      <c r="N1413">
        <f>IF(ISBLANK(C1413),$V$7,C1413)</f>
        <v>297050</v>
      </c>
      <c r="O1413">
        <f>IF(ISBLANK(I1413),$V$16,I1413)</f>
        <v>31</v>
      </c>
      <c r="P1413" t="str">
        <f>IF(ISBLANK(D1413),$U$42,D1413)</f>
        <v>ASEGURADO VOLUNTARIO</v>
      </c>
      <c r="Q1413" s="7" t="str">
        <f t="shared" si="91"/>
        <v>26-35</v>
      </c>
      <c r="R1413" s="7" t="str">
        <f t="shared" si="92"/>
        <v>1</v>
      </c>
    </row>
    <row r="1414" spans="1:18" x14ac:dyDescent="0.3">
      <c r="A1414">
        <v>1413</v>
      </c>
      <c r="B1414" t="s">
        <v>8</v>
      </c>
      <c r="C1414">
        <v>297110</v>
      </c>
      <c r="D1414" t="s">
        <v>16</v>
      </c>
      <c r="E1414" t="s">
        <v>15</v>
      </c>
      <c r="F1414" t="s">
        <v>11</v>
      </c>
      <c r="G1414" t="s">
        <v>12</v>
      </c>
      <c r="H1414" t="s">
        <v>12</v>
      </c>
      <c r="I1414">
        <v>36</v>
      </c>
      <c r="J1414">
        <f>(C1414-$V$7)/$V$8</f>
        <v>-0.44446274608546127</v>
      </c>
      <c r="K1414" t="str">
        <f t="shared" si="89"/>
        <v>NO</v>
      </c>
      <c r="L1414">
        <f>(I1414-$V$16)/$V$17</f>
        <v>-0.41684216367753391</v>
      </c>
      <c r="M1414" t="str">
        <f t="shared" si="90"/>
        <v>NO</v>
      </c>
      <c r="N1414">
        <f>IF(ISBLANK(C1414),$V$7,C1414)</f>
        <v>297110</v>
      </c>
      <c r="O1414">
        <f>IF(ISBLANK(I1414),$V$16,I1414)</f>
        <v>36</v>
      </c>
      <c r="P1414" t="str">
        <f>IF(ISBLANK(D1414),$U$42,D1414)</f>
        <v>ASEGURADO VOLUNTARIO</v>
      </c>
      <c r="Q1414" s="7" t="str">
        <f t="shared" si="91"/>
        <v>36-45</v>
      </c>
      <c r="R1414" s="7" t="str">
        <f t="shared" si="92"/>
        <v>1</v>
      </c>
    </row>
    <row r="1415" spans="1:18" x14ac:dyDescent="0.3">
      <c r="A1415">
        <v>1414</v>
      </c>
      <c r="B1415" t="s">
        <v>14</v>
      </c>
      <c r="C1415">
        <v>297045</v>
      </c>
      <c r="D1415" t="s">
        <v>16</v>
      </c>
      <c r="E1415" t="s">
        <v>15</v>
      </c>
      <c r="F1415" t="s">
        <v>11</v>
      </c>
      <c r="G1415" t="s">
        <v>12</v>
      </c>
      <c r="H1415" t="s">
        <v>12</v>
      </c>
      <c r="I1415">
        <v>33</v>
      </c>
      <c r="J1415">
        <f>(C1415-$V$7)/$V$8</f>
        <v>-0.44454290183274864</v>
      </c>
      <c r="K1415" t="str">
        <f t="shared" si="89"/>
        <v>NO</v>
      </c>
      <c r="L1415">
        <f>(I1415-$V$16)/$V$17</f>
        <v>-0.62856815390894638</v>
      </c>
      <c r="M1415" t="str">
        <f t="shared" si="90"/>
        <v>NO</v>
      </c>
      <c r="N1415">
        <f>IF(ISBLANK(C1415),$V$7,C1415)</f>
        <v>297045</v>
      </c>
      <c r="O1415">
        <f>IF(ISBLANK(I1415),$V$16,I1415)</f>
        <v>33</v>
      </c>
      <c r="P1415" t="str">
        <f>IF(ISBLANK(D1415),$U$42,D1415)</f>
        <v>ASEGURADO VOLUNTARIO</v>
      </c>
      <c r="Q1415" s="7" t="str">
        <f t="shared" si="91"/>
        <v>26-35</v>
      </c>
      <c r="R1415" s="7" t="str">
        <f t="shared" si="92"/>
        <v>1</v>
      </c>
    </row>
    <row r="1416" spans="1:18" x14ac:dyDescent="0.3">
      <c r="A1416">
        <v>1415</v>
      </c>
      <c r="B1416" t="s">
        <v>14</v>
      </c>
      <c r="C1416">
        <v>278030</v>
      </c>
      <c r="D1416" t="s">
        <v>18</v>
      </c>
      <c r="E1416" t="s">
        <v>15</v>
      </c>
      <c r="F1416" t="s">
        <v>11</v>
      </c>
      <c r="G1416" t="s">
        <v>12</v>
      </c>
      <c r="H1416" t="s">
        <v>12</v>
      </c>
      <c r="I1416">
        <v>35</v>
      </c>
      <c r="J1416">
        <f>(C1416-$V$7)/$V$8</f>
        <v>-0.46799154082766331</v>
      </c>
      <c r="K1416" t="str">
        <f t="shared" si="89"/>
        <v>NO</v>
      </c>
      <c r="L1416">
        <f>(I1416-$V$16)/$V$17</f>
        <v>-0.48741749375467142</v>
      </c>
      <c r="M1416" t="str">
        <f t="shared" si="90"/>
        <v>NO</v>
      </c>
      <c r="N1416">
        <f>IF(ISBLANK(C1416),$V$7,C1416)</f>
        <v>278030</v>
      </c>
      <c r="O1416">
        <f>IF(ISBLANK(I1416),$V$16,I1416)</f>
        <v>35</v>
      </c>
      <c r="P1416" t="str">
        <f>IF(ISBLANK(D1416),$U$42,D1416)</f>
        <v>CONVENIOS ESPECIALES DE TRABAJADORES INDEPENDIENTES</v>
      </c>
      <c r="Q1416" s="7" t="str">
        <f t="shared" si="91"/>
        <v>26-35</v>
      </c>
      <c r="R1416" s="7" t="str">
        <f t="shared" si="92"/>
        <v>1</v>
      </c>
    </row>
    <row r="1417" spans="1:18" x14ac:dyDescent="0.3">
      <c r="A1417">
        <v>1416</v>
      </c>
      <c r="B1417" t="s">
        <v>14</v>
      </c>
      <c r="C1417">
        <v>11580185.98</v>
      </c>
      <c r="D1417" t="s">
        <v>9</v>
      </c>
      <c r="E1417" t="s">
        <v>15</v>
      </c>
      <c r="F1417" t="s">
        <v>11</v>
      </c>
      <c r="G1417" t="s">
        <v>12</v>
      </c>
      <c r="H1417" t="s">
        <v>12</v>
      </c>
      <c r="I1417">
        <v>46</v>
      </c>
      <c r="J1417">
        <f>(C1417-$V$7)/$V$8</f>
        <v>13.469435513562861</v>
      </c>
      <c r="K1417" t="str">
        <f t="shared" si="89"/>
        <v>ATIPICO</v>
      </c>
      <c r="L1417">
        <f>(I1417-$V$16)/$V$17</f>
        <v>0.28891113709384114</v>
      </c>
      <c r="M1417" t="str">
        <f t="shared" si="90"/>
        <v>NO</v>
      </c>
      <c r="N1417">
        <f>IF(ISBLANK(C1417),$V$7,C1417)</f>
        <v>11580185.98</v>
      </c>
      <c r="O1417">
        <f>IF(ISBLANK(I1417),$V$16,I1417)</f>
        <v>46</v>
      </c>
      <c r="P1417" t="str">
        <f>IF(ISBLANK(D1417),$U$42,D1417)</f>
        <v>ASALARIADO</v>
      </c>
      <c r="Q1417" s="7" t="str">
        <f t="shared" si="91"/>
        <v>46-55</v>
      </c>
      <c r="R1417" s="7" t="str">
        <f t="shared" si="92"/>
        <v>4</v>
      </c>
    </row>
    <row r="1418" spans="1:18" x14ac:dyDescent="0.3">
      <c r="A1418">
        <v>1417</v>
      </c>
      <c r="B1418" t="s">
        <v>8</v>
      </c>
      <c r="C1418">
        <v>2007029.76</v>
      </c>
      <c r="D1418" t="s">
        <v>9</v>
      </c>
      <c r="E1418" t="s">
        <v>10</v>
      </c>
      <c r="F1418" t="s">
        <v>11</v>
      </c>
      <c r="G1418" t="s">
        <v>12</v>
      </c>
      <c r="H1418" t="s">
        <v>12</v>
      </c>
      <c r="I1418">
        <v>54</v>
      </c>
      <c r="J1418">
        <f>(C1418-$V$7)/$V$8</f>
        <v>1.6641510410568527</v>
      </c>
      <c r="K1418" t="str">
        <f t="shared" si="89"/>
        <v>NO</v>
      </c>
      <c r="L1418">
        <f>(I1418-$V$16)/$V$17</f>
        <v>0.85351377771094117</v>
      </c>
      <c r="M1418" t="str">
        <f t="shared" si="90"/>
        <v>NO</v>
      </c>
      <c r="N1418">
        <f>IF(ISBLANK(C1418),$V$7,C1418)</f>
        <v>2007029.76</v>
      </c>
      <c r="O1418">
        <f>IF(ISBLANK(I1418),$V$16,I1418)</f>
        <v>54</v>
      </c>
      <c r="P1418" t="str">
        <f>IF(ISBLANK(D1418),$U$42,D1418)</f>
        <v>ASALARIADO</v>
      </c>
      <c r="Q1418" s="7" t="str">
        <f t="shared" si="91"/>
        <v>46-55</v>
      </c>
      <c r="R1418" s="7" t="str">
        <f t="shared" si="92"/>
        <v>4</v>
      </c>
    </row>
    <row r="1419" spans="1:18" x14ac:dyDescent="0.3">
      <c r="A1419">
        <v>1418</v>
      </c>
      <c r="B1419" t="s">
        <v>8</v>
      </c>
      <c r="C1419">
        <v>740237.33</v>
      </c>
      <c r="D1419" t="s">
        <v>9</v>
      </c>
      <c r="E1419" t="s">
        <v>10</v>
      </c>
      <c r="F1419" t="s">
        <v>11</v>
      </c>
      <c r="G1419" t="s">
        <v>12</v>
      </c>
      <c r="H1419" t="s">
        <v>12</v>
      </c>
      <c r="I1419">
        <v>52</v>
      </c>
      <c r="J1419">
        <f>(C1419-$V$7)/$V$8</f>
        <v>0.10198651975468659</v>
      </c>
      <c r="K1419" t="str">
        <f t="shared" si="89"/>
        <v>NO</v>
      </c>
      <c r="L1419">
        <f>(I1419-$V$16)/$V$17</f>
        <v>0.71236311755666615</v>
      </c>
      <c r="M1419" t="str">
        <f t="shared" si="90"/>
        <v>NO</v>
      </c>
      <c r="N1419">
        <f>IF(ISBLANK(C1419),$V$7,C1419)</f>
        <v>740237.33</v>
      </c>
      <c r="O1419">
        <f>IF(ISBLANK(I1419),$V$16,I1419)</f>
        <v>52</v>
      </c>
      <c r="P1419" t="str">
        <f>IF(ISBLANK(D1419),$U$42,D1419)</f>
        <v>ASALARIADO</v>
      </c>
      <c r="Q1419" s="7" t="str">
        <f t="shared" si="91"/>
        <v>46-55</v>
      </c>
      <c r="R1419" s="7" t="str">
        <f t="shared" si="92"/>
        <v>4</v>
      </c>
    </row>
    <row r="1420" spans="1:18" x14ac:dyDescent="0.3">
      <c r="A1420">
        <v>1419</v>
      </c>
      <c r="B1420" t="s">
        <v>8</v>
      </c>
      <c r="C1420">
        <v>140000</v>
      </c>
      <c r="D1420" t="s">
        <v>9</v>
      </c>
      <c r="E1420" t="s">
        <v>15</v>
      </c>
      <c r="F1420" t="s">
        <v>11</v>
      </c>
      <c r="G1420" t="s">
        <v>12</v>
      </c>
      <c r="H1420" t="s">
        <v>12</v>
      </c>
      <c r="I1420">
        <v>42</v>
      </c>
      <c r="J1420">
        <f>(C1420-$V$7)/$V$8</f>
        <v>-0.63820535310576321</v>
      </c>
      <c r="K1420" t="str">
        <f t="shared" si="89"/>
        <v>NO</v>
      </c>
      <c r="L1420">
        <f>(I1420-$V$16)/$V$17</f>
        <v>6.6098167852911317E-3</v>
      </c>
      <c r="M1420" t="str">
        <f t="shared" si="90"/>
        <v>NO</v>
      </c>
      <c r="N1420">
        <f>IF(ISBLANK(C1420),$V$7,C1420)</f>
        <v>140000</v>
      </c>
      <c r="O1420">
        <f>IF(ISBLANK(I1420),$V$16,I1420)</f>
        <v>42</v>
      </c>
      <c r="P1420" t="str">
        <f>IF(ISBLANK(D1420),$U$42,D1420)</f>
        <v>ASALARIADO</v>
      </c>
      <c r="Q1420" s="7" t="str">
        <f t="shared" si="91"/>
        <v>36-45</v>
      </c>
      <c r="R1420" s="7" t="str">
        <f t="shared" si="92"/>
        <v>1</v>
      </c>
    </row>
    <row r="1421" spans="1:18" x14ac:dyDescent="0.3">
      <c r="A1421">
        <v>1420</v>
      </c>
      <c r="B1421" t="s">
        <v>14</v>
      </c>
      <c r="C1421">
        <v>300018</v>
      </c>
      <c r="D1421" t="s">
        <v>17</v>
      </c>
      <c r="E1421" t="s">
        <v>15</v>
      </c>
      <c r="F1421" t="s">
        <v>11</v>
      </c>
      <c r="G1421" t="s">
        <v>12</v>
      </c>
      <c r="H1421" t="s">
        <v>11</v>
      </c>
      <c r="I1421">
        <v>58</v>
      </c>
      <c r="J1421">
        <f>(C1421-$V$7)/$V$8</f>
        <v>-0.44087670126835837</v>
      </c>
      <c r="K1421" t="str">
        <f t="shared" si="89"/>
        <v>NO</v>
      </c>
      <c r="L1421">
        <f>(I1421-$V$16)/$V$17</f>
        <v>1.1358150980194912</v>
      </c>
      <c r="M1421" t="str">
        <f t="shared" si="90"/>
        <v>NO</v>
      </c>
      <c r="N1421">
        <f>IF(ISBLANK(C1421),$V$7,C1421)</f>
        <v>300018</v>
      </c>
      <c r="O1421">
        <f>IF(ISBLANK(I1421),$V$16,I1421)</f>
        <v>58</v>
      </c>
      <c r="P1421" t="str">
        <f>IF(ISBLANK(D1421),$U$42,D1421)</f>
        <v>TRABAJADOR INDEPENDIENTE</v>
      </c>
      <c r="Q1421" s="7" t="str">
        <f t="shared" si="91"/>
        <v>56+</v>
      </c>
      <c r="R1421" s="7" t="str">
        <f t="shared" si="92"/>
        <v>2</v>
      </c>
    </row>
    <row r="1422" spans="1:18" x14ac:dyDescent="0.3">
      <c r="A1422">
        <v>1421</v>
      </c>
      <c r="B1422" t="s">
        <v>14</v>
      </c>
      <c r="C1422">
        <v>297045</v>
      </c>
      <c r="D1422" t="s">
        <v>16</v>
      </c>
      <c r="E1422" t="s">
        <v>15</v>
      </c>
      <c r="F1422" t="s">
        <v>11</v>
      </c>
      <c r="G1422" t="s">
        <v>12</v>
      </c>
      <c r="H1422" t="s">
        <v>11</v>
      </c>
      <c r="I1422">
        <v>27</v>
      </c>
      <c r="J1422">
        <f>(C1422-$V$7)/$V$8</f>
        <v>-0.44454290183274864</v>
      </c>
      <c r="K1422" t="str">
        <f t="shared" si="89"/>
        <v>NO</v>
      </c>
      <c r="L1422">
        <f>(I1422-$V$16)/$V$17</f>
        <v>-1.0520201343717714</v>
      </c>
      <c r="M1422" t="str">
        <f t="shared" si="90"/>
        <v>NO</v>
      </c>
      <c r="N1422">
        <f>IF(ISBLANK(C1422),$V$7,C1422)</f>
        <v>297045</v>
      </c>
      <c r="O1422">
        <f>IF(ISBLANK(I1422),$V$16,I1422)</f>
        <v>27</v>
      </c>
      <c r="P1422" t="str">
        <f>IF(ISBLANK(D1422),$U$42,D1422)</f>
        <v>ASEGURADO VOLUNTARIO</v>
      </c>
      <c r="Q1422" s="7" t="str">
        <f t="shared" si="91"/>
        <v>26-35</v>
      </c>
      <c r="R1422" s="7" t="str">
        <f t="shared" si="92"/>
        <v>1</v>
      </c>
    </row>
    <row r="1423" spans="1:18" x14ac:dyDescent="0.3">
      <c r="A1423">
        <v>1422</v>
      </c>
      <c r="B1423" t="s">
        <v>8</v>
      </c>
      <c r="C1423">
        <v>266625</v>
      </c>
      <c r="D1423" t="s">
        <v>9</v>
      </c>
      <c r="E1423" t="s">
        <v>15</v>
      </c>
      <c r="F1423" t="s">
        <v>11</v>
      </c>
      <c r="G1423" t="s">
        <v>12</v>
      </c>
      <c r="H1423" t="s">
        <v>12</v>
      </c>
      <c r="I1423">
        <v>50</v>
      </c>
      <c r="J1423">
        <f>(C1423-$V$7)/$V$8</f>
        <v>-0.48205579156324058</v>
      </c>
      <c r="K1423" t="str">
        <f t="shared" si="89"/>
        <v>NO</v>
      </c>
      <c r="L1423">
        <f>(I1423-$V$16)/$V$17</f>
        <v>0.57121245740239113</v>
      </c>
      <c r="M1423" t="str">
        <f t="shared" si="90"/>
        <v>NO</v>
      </c>
      <c r="N1423">
        <f>IF(ISBLANK(C1423),$V$7,C1423)</f>
        <v>266625</v>
      </c>
      <c r="O1423">
        <f>IF(ISBLANK(I1423),$V$16,I1423)</f>
        <v>50</v>
      </c>
      <c r="P1423" t="str">
        <f>IF(ISBLANK(D1423),$U$42,D1423)</f>
        <v>ASALARIADO</v>
      </c>
      <c r="Q1423" s="7" t="str">
        <f t="shared" si="91"/>
        <v>46-55</v>
      </c>
      <c r="R1423" s="7" t="str">
        <f t="shared" si="92"/>
        <v>1</v>
      </c>
    </row>
    <row r="1424" spans="1:18" x14ac:dyDescent="0.3">
      <c r="A1424">
        <v>1423</v>
      </c>
      <c r="B1424" t="s">
        <v>8</v>
      </c>
      <c r="C1424">
        <v>282305</v>
      </c>
      <c r="D1424" t="s">
        <v>17</v>
      </c>
      <c r="E1424" t="s">
        <v>15</v>
      </c>
      <c r="F1424" t="s">
        <v>11</v>
      </c>
      <c r="G1424" t="s">
        <v>12</v>
      </c>
      <c r="H1424" t="s">
        <v>11</v>
      </c>
      <c r="I1424">
        <v>34</v>
      </c>
      <c r="J1424">
        <f>(C1424-$V$7)/$V$8</f>
        <v>-0.4627197589868397</v>
      </c>
      <c r="K1424" t="str">
        <f t="shared" si="89"/>
        <v>NO</v>
      </c>
      <c r="L1424">
        <f>(I1424-$V$16)/$V$17</f>
        <v>-0.55799282383180893</v>
      </c>
      <c r="M1424" t="str">
        <f t="shared" si="90"/>
        <v>NO</v>
      </c>
      <c r="N1424">
        <f>IF(ISBLANK(C1424),$V$7,C1424)</f>
        <v>282305</v>
      </c>
      <c r="O1424">
        <f>IF(ISBLANK(I1424),$V$16,I1424)</f>
        <v>34</v>
      </c>
      <c r="P1424" t="str">
        <f>IF(ISBLANK(D1424),$U$42,D1424)</f>
        <v>TRABAJADOR INDEPENDIENTE</v>
      </c>
      <c r="Q1424" s="7" t="str">
        <f t="shared" si="91"/>
        <v>26-35</v>
      </c>
      <c r="R1424" s="7" t="str">
        <f t="shared" si="92"/>
        <v>1</v>
      </c>
    </row>
    <row r="1425" spans="1:18" x14ac:dyDescent="0.3">
      <c r="A1425">
        <v>1424</v>
      </c>
      <c r="B1425" t="s">
        <v>8</v>
      </c>
      <c r="C1425">
        <v>574141.48</v>
      </c>
      <c r="D1425" t="s">
        <v>9</v>
      </c>
      <c r="E1425" t="s">
        <v>15</v>
      </c>
      <c r="F1425" t="s">
        <v>11</v>
      </c>
      <c r="G1425" t="s">
        <v>12</v>
      </c>
      <c r="H1425" t="s">
        <v>12</v>
      </c>
      <c r="I1425">
        <v>22</v>
      </c>
      <c r="J1425">
        <f>(C1425-$V$7)/$V$8</f>
        <v>-0.10283712606195784</v>
      </c>
      <c r="K1425" t="str">
        <f t="shared" si="89"/>
        <v>NO</v>
      </c>
      <c r="L1425">
        <f>(I1425-$V$16)/$V$17</f>
        <v>-1.4048967847574589</v>
      </c>
      <c r="M1425" t="str">
        <f t="shared" si="90"/>
        <v>NO</v>
      </c>
      <c r="N1425">
        <f>IF(ISBLANK(C1425),$V$7,C1425)</f>
        <v>574141.48</v>
      </c>
      <c r="O1425">
        <f>IF(ISBLANK(I1425),$V$16,I1425)</f>
        <v>22</v>
      </c>
      <c r="P1425" t="str">
        <f>IF(ISBLANK(D1425),$U$42,D1425)</f>
        <v>ASALARIADO</v>
      </c>
      <c r="Q1425" s="7" t="str">
        <f t="shared" si="91"/>
        <v>18-25</v>
      </c>
      <c r="R1425" s="7" t="str">
        <f t="shared" si="92"/>
        <v>3</v>
      </c>
    </row>
    <row r="1426" spans="1:18" x14ac:dyDescent="0.3">
      <c r="A1426">
        <v>1425</v>
      </c>
      <c r="B1426" t="s">
        <v>14</v>
      </c>
      <c r="C1426">
        <v>2072167</v>
      </c>
      <c r="D1426" t="s">
        <v>13</v>
      </c>
      <c r="E1426" t="s">
        <v>10</v>
      </c>
      <c r="F1426" t="s">
        <v>11</v>
      </c>
      <c r="G1426" t="s">
        <v>12</v>
      </c>
      <c r="H1426" t="s">
        <v>12</v>
      </c>
      <c r="I1426">
        <v>67</v>
      </c>
      <c r="J1426">
        <f>(C1426-$V$7)/$V$8</f>
        <v>1.7444760279558857</v>
      </c>
      <c r="K1426" t="str">
        <f t="shared" si="89"/>
        <v>NO</v>
      </c>
      <c r="L1426">
        <f>(I1426-$V$16)/$V$17</f>
        <v>1.7709930687137287</v>
      </c>
      <c r="M1426" t="str">
        <f t="shared" si="90"/>
        <v>NO</v>
      </c>
      <c r="N1426">
        <f>IF(ISBLANK(C1426),$V$7,C1426)</f>
        <v>2072167</v>
      </c>
      <c r="O1426">
        <f>IF(ISBLANK(I1426),$V$16,I1426)</f>
        <v>67</v>
      </c>
      <c r="P1426" t="str">
        <f>IF(ISBLANK(D1426),$U$42,D1426)</f>
        <v>PENSIONADOS EN SU PROPIO SISTEMA</v>
      </c>
      <c r="Q1426" s="7" t="str">
        <f t="shared" si="91"/>
        <v>56+</v>
      </c>
      <c r="R1426" s="7" t="str">
        <f t="shared" si="92"/>
        <v>4</v>
      </c>
    </row>
    <row r="1427" spans="1:18" x14ac:dyDescent="0.3">
      <c r="A1427">
        <v>1426</v>
      </c>
      <c r="B1427" t="s">
        <v>8</v>
      </c>
      <c r="C1427">
        <v>278030</v>
      </c>
      <c r="D1427" t="s">
        <v>18</v>
      </c>
      <c r="E1427" t="s">
        <v>15</v>
      </c>
      <c r="F1427" t="s">
        <v>11</v>
      </c>
      <c r="G1427" t="s">
        <v>12</v>
      </c>
      <c r="H1427" t="s">
        <v>12</v>
      </c>
      <c r="I1427">
        <v>56</v>
      </c>
      <c r="J1427">
        <f>(C1427-$V$7)/$V$8</f>
        <v>-0.46799154082766331</v>
      </c>
      <c r="K1427" t="str">
        <f t="shared" si="89"/>
        <v>NO</v>
      </c>
      <c r="L1427">
        <f>(I1427-$V$16)/$V$17</f>
        <v>0.99466443786521619</v>
      </c>
      <c r="M1427" t="str">
        <f t="shared" si="90"/>
        <v>NO</v>
      </c>
      <c r="N1427">
        <f>IF(ISBLANK(C1427),$V$7,C1427)</f>
        <v>278030</v>
      </c>
      <c r="O1427">
        <f>IF(ISBLANK(I1427),$V$16,I1427)</f>
        <v>56</v>
      </c>
      <c r="P1427" t="str">
        <f>IF(ISBLANK(D1427),$U$42,D1427)</f>
        <v>CONVENIOS ESPECIALES DE TRABAJADORES INDEPENDIENTES</v>
      </c>
      <c r="Q1427" s="7" t="str">
        <f t="shared" si="91"/>
        <v>56+</v>
      </c>
      <c r="R1427" s="7" t="str">
        <f t="shared" si="92"/>
        <v>1</v>
      </c>
    </row>
    <row r="1428" spans="1:18" x14ac:dyDescent="0.3">
      <c r="A1428">
        <v>1427</v>
      </c>
      <c r="B1428" t="s">
        <v>14</v>
      </c>
      <c r="C1428">
        <v>2166746.5</v>
      </c>
      <c r="D1428" t="s">
        <v>9</v>
      </c>
      <c r="E1428" t="s">
        <v>10</v>
      </c>
      <c r="F1428" t="s">
        <v>11</v>
      </c>
      <c r="G1428" t="s">
        <v>12</v>
      </c>
      <c r="H1428" t="s">
        <v>12</v>
      </c>
      <c r="I1428">
        <v>32</v>
      </c>
      <c r="J1428">
        <f>(C1428-$V$7)/$V$8</f>
        <v>1.8611081895030606</v>
      </c>
      <c r="K1428" t="str">
        <f t="shared" si="89"/>
        <v>NO</v>
      </c>
      <c r="L1428">
        <f>(I1428-$V$16)/$V$17</f>
        <v>-0.69914348398608395</v>
      </c>
      <c r="M1428" t="str">
        <f t="shared" si="90"/>
        <v>NO</v>
      </c>
      <c r="N1428">
        <f>IF(ISBLANK(C1428),$V$7,C1428)</f>
        <v>2166746.5</v>
      </c>
      <c r="O1428">
        <f>IF(ISBLANK(I1428),$V$16,I1428)</f>
        <v>32</v>
      </c>
      <c r="P1428" t="str">
        <f>IF(ISBLANK(D1428),$U$42,D1428)</f>
        <v>ASALARIADO</v>
      </c>
      <c r="Q1428" s="7" t="str">
        <f t="shared" si="91"/>
        <v>26-35</v>
      </c>
      <c r="R1428" s="7" t="str">
        <f t="shared" si="92"/>
        <v>4</v>
      </c>
    </row>
    <row r="1429" spans="1:18" x14ac:dyDescent="0.3">
      <c r="A1429">
        <v>1428</v>
      </c>
      <c r="B1429" t="s">
        <v>14</v>
      </c>
      <c r="C1429">
        <v>532257.68999999994</v>
      </c>
      <c r="D1429" t="s">
        <v>9</v>
      </c>
      <c r="E1429" t="s">
        <v>15</v>
      </c>
      <c r="F1429" t="s">
        <v>11</v>
      </c>
      <c r="G1429" t="s">
        <v>12</v>
      </c>
      <c r="H1429" t="s">
        <v>12</v>
      </c>
      <c r="I1429">
        <v>42</v>
      </c>
      <c r="J1429">
        <f>(C1429-$V$7)/$V$8</f>
        <v>-0.15448676431853514</v>
      </c>
      <c r="K1429" t="str">
        <f t="shared" si="89"/>
        <v>NO</v>
      </c>
      <c r="L1429">
        <f>(I1429-$V$16)/$V$17</f>
        <v>6.6098167852911317E-3</v>
      </c>
      <c r="M1429" t="str">
        <f t="shared" si="90"/>
        <v>NO</v>
      </c>
      <c r="N1429">
        <f>IF(ISBLANK(C1429),$V$7,C1429)</f>
        <v>532257.68999999994</v>
      </c>
      <c r="O1429">
        <f>IF(ISBLANK(I1429),$V$16,I1429)</f>
        <v>42</v>
      </c>
      <c r="P1429" t="str">
        <f>IF(ISBLANK(D1429),$U$42,D1429)</f>
        <v>ASALARIADO</v>
      </c>
      <c r="Q1429" s="7" t="str">
        <f t="shared" si="91"/>
        <v>36-45</v>
      </c>
      <c r="R1429" s="7" t="str">
        <f t="shared" si="92"/>
        <v>3</v>
      </c>
    </row>
    <row r="1430" spans="1:18" x14ac:dyDescent="0.3">
      <c r="A1430">
        <v>1429</v>
      </c>
      <c r="B1430" t="s">
        <v>8</v>
      </c>
      <c r="C1430">
        <v>2762536.65</v>
      </c>
      <c r="D1430" t="s">
        <v>9</v>
      </c>
      <c r="E1430" t="s">
        <v>15</v>
      </c>
      <c r="F1430" t="s">
        <v>11</v>
      </c>
      <c r="G1430" t="s">
        <v>11</v>
      </c>
      <c r="H1430" t="s">
        <v>12</v>
      </c>
      <c r="I1430">
        <v>42</v>
      </c>
      <c r="J1430">
        <f>(C1430-$V$7)/$V$8</f>
        <v>2.5958159541139492</v>
      </c>
      <c r="K1430" t="str">
        <f t="shared" si="89"/>
        <v>ATIPICO</v>
      </c>
      <c r="L1430">
        <f>(I1430-$V$16)/$V$17</f>
        <v>6.6098167852911317E-3</v>
      </c>
      <c r="M1430" t="str">
        <f t="shared" si="90"/>
        <v>NO</v>
      </c>
      <c r="N1430">
        <f>IF(ISBLANK(C1430),$V$7,C1430)</f>
        <v>2762536.65</v>
      </c>
      <c r="O1430">
        <f>IF(ISBLANK(I1430),$V$16,I1430)</f>
        <v>42</v>
      </c>
      <c r="P1430" t="str">
        <f>IF(ISBLANK(D1430),$U$42,D1430)</f>
        <v>ASALARIADO</v>
      </c>
      <c r="Q1430" s="7" t="str">
        <f t="shared" si="91"/>
        <v>36-45</v>
      </c>
      <c r="R1430" s="7" t="str">
        <f t="shared" si="92"/>
        <v>4</v>
      </c>
    </row>
    <row r="1431" spans="1:18" x14ac:dyDescent="0.3">
      <c r="A1431">
        <v>1430</v>
      </c>
      <c r="B1431" t="s">
        <v>14</v>
      </c>
      <c r="C1431">
        <v>278030</v>
      </c>
      <c r="D1431" t="s">
        <v>18</v>
      </c>
      <c r="E1431" t="s">
        <v>15</v>
      </c>
      <c r="F1431" t="s">
        <v>11</v>
      </c>
      <c r="G1431" t="s">
        <v>12</v>
      </c>
      <c r="H1431" t="s">
        <v>12</v>
      </c>
      <c r="I1431">
        <v>60</v>
      </c>
      <c r="J1431">
        <f>(C1431-$V$7)/$V$8</f>
        <v>-0.46799154082766331</v>
      </c>
      <c r="K1431" t="str">
        <f t="shared" si="89"/>
        <v>NO</v>
      </c>
      <c r="L1431">
        <f>(I1431-$V$16)/$V$17</f>
        <v>1.2769657581737661</v>
      </c>
      <c r="M1431" t="str">
        <f t="shared" si="90"/>
        <v>NO</v>
      </c>
      <c r="N1431">
        <f>IF(ISBLANK(C1431),$V$7,C1431)</f>
        <v>278030</v>
      </c>
      <c r="O1431">
        <f>IF(ISBLANK(I1431),$V$16,I1431)</f>
        <v>60</v>
      </c>
      <c r="P1431" t="str">
        <f>IF(ISBLANK(D1431),$U$42,D1431)</f>
        <v>CONVENIOS ESPECIALES DE TRABAJADORES INDEPENDIENTES</v>
      </c>
      <c r="Q1431" s="7" t="str">
        <f t="shared" si="91"/>
        <v>56+</v>
      </c>
      <c r="R1431" s="7" t="str">
        <f t="shared" si="92"/>
        <v>1</v>
      </c>
    </row>
    <row r="1432" spans="1:18" x14ac:dyDescent="0.3">
      <c r="A1432">
        <v>1431</v>
      </c>
      <c r="B1432" t="s">
        <v>8</v>
      </c>
      <c r="C1432">
        <v>437183.54</v>
      </c>
      <c r="D1432" t="s">
        <v>9</v>
      </c>
      <c r="E1432" t="s">
        <v>15</v>
      </c>
      <c r="F1432" t="s">
        <v>11</v>
      </c>
      <c r="G1432" t="s">
        <v>12</v>
      </c>
      <c r="H1432" t="s">
        <v>12</v>
      </c>
      <c r="I1432">
        <v>46</v>
      </c>
      <c r="J1432">
        <f>(C1432-$V$7)/$V$8</f>
        <v>-0.27172891110256692</v>
      </c>
      <c r="K1432" t="str">
        <f t="shared" si="89"/>
        <v>NO</v>
      </c>
      <c r="L1432">
        <f>(I1432-$V$16)/$V$17</f>
        <v>0.28891113709384114</v>
      </c>
      <c r="M1432" t="str">
        <f t="shared" si="90"/>
        <v>NO</v>
      </c>
      <c r="N1432">
        <f>IF(ISBLANK(C1432),$V$7,C1432)</f>
        <v>437183.54</v>
      </c>
      <c r="O1432">
        <f>IF(ISBLANK(I1432),$V$16,I1432)</f>
        <v>46</v>
      </c>
      <c r="P1432" t="str">
        <f>IF(ISBLANK(D1432),$U$42,D1432)</f>
        <v>ASALARIADO</v>
      </c>
      <c r="Q1432" s="7" t="str">
        <f t="shared" si="91"/>
        <v>46-55</v>
      </c>
      <c r="R1432" s="7" t="str">
        <f t="shared" si="92"/>
        <v>3</v>
      </c>
    </row>
    <row r="1433" spans="1:18" x14ac:dyDescent="0.3">
      <c r="A1433">
        <v>1432</v>
      </c>
      <c r="B1433" t="s">
        <v>8</v>
      </c>
      <c r="C1433">
        <v>417623.03</v>
      </c>
      <c r="D1433" t="s">
        <v>9</v>
      </c>
      <c r="E1433" t="s">
        <v>15</v>
      </c>
      <c r="F1433" t="s">
        <v>11</v>
      </c>
      <c r="G1433" t="s">
        <v>12</v>
      </c>
      <c r="H1433" t="s">
        <v>12</v>
      </c>
      <c r="I1433">
        <v>27</v>
      </c>
      <c r="J1433">
        <f>(C1433-$V$7)/$V$8</f>
        <v>-0.29585025412367744</v>
      </c>
      <c r="K1433" t="str">
        <f t="shared" si="89"/>
        <v>NO</v>
      </c>
      <c r="L1433">
        <f>(I1433-$V$16)/$V$17</f>
        <v>-1.0520201343717714</v>
      </c>
      <c r="M1433" t="str">
        <f t="shared" si="90"/>
        <v>NO</v>
      </c>
      <c r="N1433">
        <f>IF(ISBLANK(C1433),$V$7,C1433)</f>
        <v>417623.03</v>
      </c>
      <c r="O1433">
        <f>IF(ISBLANK(I1433),$V$16,I1433)</f>
        <v>27</v>
      </c>
      <c r="P1433" t="str">
        <f>IF(ISBLANK(D1433),$U$42,D1433)</f>
        <v>ASALARIADO</v>
      </c>
      <c r="Q1433" s="7" t="str">
        <f t="shared" si="91"/>
        <v>26-35</v>
      </c>
      <c r="R1433" s="7" t="str">
        <f t="shared" si="92"/>
        <v>3</v>
      </c>
    </row>
    <row r="1434" spans="1:18" x14ac:dyDescent="0.3">
      <c r="A1434">
        <v>1433</v>
      </c>
      <c r="B1434" t="s">
        <v>14</v>
      </c>
      <c r="C1434">
        <v>170502</v>
      </c>
      <c r="D1434" t="s">
        <v>9</v>
      </c>
      <c r="E1434" t="s">
        <v>15</v>
      </c>
      <c r="F1434" t="s">
        <v>11</v>
      </c>
      <c r="G1434" t="s">
        <v>12</v>
      </c>
      <c r="H1434" t="s">
        <v>12</v>
      </c>
      <c r="I1434">
        <v>47</v>
      </c>
      <c r="J1434">
        <f>(C1434-$V$7)/$V$8</f>
        <v>-0.60059134381715484</v>
      </c>
      <c r="K1434" t="str">
        <f t="shared" si="89"/>
        <v>NO</v>
      </c>
      <c r="L1434">
        <f>(I1434-$V$16)/$V$17</f>
        <v>0.35948646717097865</v>
      </c>
      <c r="M1434" t="str">
        <f t="shared" si="90"/>
        <v>NO</v>
      </c>
      <c r="N1434">
        <f>IF(ISBLANK(C1434),$V$7,C1434)</f>
        <v>170502</v>
      </c>
      <c r="O1434">
        <f>IF(ISBLANK(I1434),$V$16,I1434)</f>
        <v>47</v>
      </c>
      <c r="P1434" t="str">
        <f>IF(ISBLANK(D1434),$U$42,D1434)</f>
        <v>ASALARIADO</v>
      </c>
      <c r="Q1434" s="7" t="str">
        <f t="shared" si="91"/>
        <v>46-55</v>
      </c>
      <c r="R1434" s="7" t="str">
        <f t="shared" si="92"/>
        <v>1</v>
      </c>
    </row>
    <row r="1435" spans="1:18" x14ac:dyDescent="0.3">
      <c r="A1435">
        <v>1434</v>
      </c>
      <c r="B1435" t="s">
        <v>8</v>
      </c>
      <c r="C1435">
        <v>573826</v>
      </c>
      <c r="D1435" t="s">
        <v>17</v>
      </c>
      <c r="E1435" t="s">
        <v>15</v>
      </c>
      <c r="F1435" t="s">
        <v>11</v>
      </c>
      <c r="G1435" t="s">
        <v>12</v>
      </c>
      <c r="H1435" t="s">
        <v>11</v>
      </c>
      <c r="I1435">
        <v>61</v>
      </c>
      <c r="J1435">
        <f>(C1435-$V$7)/$V$8</f>
        <v>-0.10322616506433047</v>
      </c>
      <c r="K1435" t="str">
        <f t="shared" si="89"/>
        <v>NO</v>
      </c>
      <c r="L1435">
        <f>(I1435-$V$16)/$V$17</f>
        <v>1.3475410882509038</v>
      </c>
      <c r="M1435" t="str">
        <f t="shared" si="90"/>
        <v>NO</v>
      </c>
      <c r="N1435">
        <f>IF(ISBLANK(C1435),$V$7,C1435)</f>
        <v>573826</v>
      </c>
      <c r="O1435">
        <f>IF(ISBLANK(I1435),$V$16,I1435)</f>
        <v>61</v>
      </c>
      <c r="P1435" t="str">
        <f>IF(ISBLANK(D1435),$U$42,D1435)</f>
        <v>TRABAJADOR INDEPENDIENTE</v>
      </c>
      <c r="Q1435" s="7" t="str">
        <f t="shared" si="91"/>
        <v>56+</v>
      </c>
      <c r="R1435" s="7" t="str">
        <f t="shared" si="92"/>
        <v>3</v>
      </c>
    </row>
    <row r="1436" spans="1:18" x14ac:dyDescent="0.3">
      <c r="A1436">
        <v>1435</v>
      </c>
      <c r="B1436" t="s">
        <v>14</v>
      </c>
      <c r="C1436">
        <v>297045</v>
      </c>
      <c r="D1436" t="s">
        <v>16</v>
      </c>
      <c r="E1436" t="s">
        <v>15</v>
      </c>
      <c r="F1436" t="s">
        <v>11</v>
      </c>
      <c r="G1436" t="s">
        <v>12</v>
      </c>
      <c r="H1436" t="s">
        <v>11</v>
      </c>
      <c r="I1436">
        <v>23</v>
      </c>
      <c r="J1436">
        <f>(C1436-$V$7)/$V$8</f>
        <v>-0.44454290183274864</v>
      </c>
      <c r="K1436" t="str">
        <f t="shared" si="89"/>
        <v>NO</v>
      </c>
      <c r="L1436">
        <f>(I1436-$V$16)/$V$17</f>
        <v>-1.3343214546803215</v>
      </c>
      <c r="M1436" t="str">
        <f t="shared" si="90"/>
        <v>NO</v>
      </c>
      <c r="N1436">
        <f>IF(ISBLANK(C1436),$V$7,C1436)</f>
        <v>297045</v>
      </c>
      <c r="O1436">
        <f>IF(ISBLANK(I1436),$V$16,I1436)</f>
        <v>23</v>
      </c>
      <c r="P1436" t="str">
        <f>IF(ISBLANK(D1436),$U$42,D1436)</f>
        <v>ASEGURADO VOLUNTARIO</v>
      </c>
      <c r="Q1436" s="7" t="str">
        <f t="shared" si="91"/>
        <v>18-25</v>
      </c>
      <c r="R1436" s="7" t="str">
        <f t="shared" si="92"/>
        <v>1</v>
      </c>
    </row>
    <row r="1437" spans="1:18" x14ac:dyDescent="0.3">
      <c r="A1437">
        <v>1436</v>
      </c>
      <c r="B1437" t="s">
        <v>8</v>
      </c>
      <c r="C1437">
        <v>406190.91</v>
      </c>
      <c r="D1437" t="s">
        <v>9</v>
      </c>
      <c r="E1437" t="s">
        <v>10</v>
      </c>
      <c r="F1437" t="s">
        <v>11</v>
      </c>
      <c r="G1437" t="s">
        <v>11</v>
      </c>
      <c r="H1437" t="s">
        <v>12</v>
      </c>
      <c r="I1437">
        <v>22</v>
      </c>
      <c r="J1437">
        <f>(C1437-$V$7)/$V$8</f>
        <v>-0.30994794830335376</v>
      </c>
      <c r="K1437" t="str">
        <f t="shared" si="89"/>
        <v>NO</v>
      </c>
      <c r="L1437">
        <f>(I1437-$V$16)/$V$17</f>
        <v>-1.4048967847574589</v>
      </c>
      <c r="M1437" t="str">
        <f t="shared" si="90"/>
        <v>NO</v>
      </c>
      <c r="N1437">
        <f>IF(ISBLANK(C1437),$V$7,C1437)</f>
        <v>406190.91</v>
      </c>
      <c r="O1437">
        <f>IF(ISBLANK(I1437),$V$16,I1437)</f>
        <v>22</v>
      </c>
      <c r="P1437" t="str">
        <f>IF(ISBLANK(D1437),$U$42,D1437)</f>
        <v>ASALARIADO</v>
      </c>
      <c r="Q1437" s="7" t="str">
        <f t="shared" si="91"/>
        <v>18-25</v>
      </c>
      <c r="R1437" s="7" t="str">
        <f t="shared" si="92"/>
        <v>2</v>
      </c>
    </row>
    <row r="1438" spans="1:18" x14ac:dyDescent="0.3">
      <c r="A1438">
        <v>1437</v>
      </c>
      <c r="B1438" t="s">
        <v>8</v>
      </c>
      <c r="C1438">
        <v>297046</v>
      </c>
      <c r="D1438" t="s">
        <v>16</v>
      </c>
      <c r="E1438" t="s">
        <v>15</v>
      </c>
      <c r="F1438" t="s">
        <v>11</v>
      </c>
      <c r="G1438" t="s">
        <v>11</v>
      </c>
      <c r="H1438" t="s">
        <v>12</v>
      </c>
      <c r="I1438">
        <v>44</v>
      </c>
      <c r="J1438">
        <f>(C1438-$V$7)/$V$8</f>
        <v>-0.44454166866740574</v>
      </c>
      <c r="K1438" t="str">
        <f t="shared" si="89"/>
        <v>NO</v>
      </c>
      <c r="L1438">
        <f>(I1438-$V$16)/$V$17</f>
        <v>0.14776047693956615</v>
      </c>
      <c r="M1438" t="str">
        <f t="shared" si="90"/>
        <v>NO</v>
      </c>
      <c r="N1438">
        <f>IF(ISBLANK(C1438),$V$7,C1438)</f>
        <v>297046</v>
      </c>
      <c r="O1438">
        <f>IF(ISBLANK(I1438),$V$16,I1438)</f>
        <v>44</v>
      </c>
      <c r="P1438" t="str">
        <f>IF(ISBLANK(D1438),$U$42,D1438)</f>
        <v>ASEGURADO VOLUNTARIO</v>
      </c>
      <c r="Q1438" s="7" t="str">
        <f t="shared" si="91"/>
        <v>36-45</v>
      </c>
      <c r="R1438" s="7" t="str">
        <f t="shared" si="92"/>
        <v>1</v>
      </c>
    </row>
    <row r="1439" spans="1:18" x14ac:dyDescent="0.3">
      <c r="A1439">
        <v>1438</v>
      </c>
      <c r="B1439" t="s">
        <v>14</v>
      </c>
      <c r="C1439">
        <v>313897</v>
      </c>
      <c r="D1439" t="s">
        <v>9</v>
      </c>
      <c r="E1439" t="s">
        <v>10</v>
      </c>
      <c r="F1439" t="s">
        <v>11</v>
      </c>
      <c r="G1439" t="s">
        <v>12</v>
      </c>
      <c r="H1439" t="s">
        <v>11</v>
      </c>
      <c r="I1439">
        <v>31</v>
      </c>
      <c r="J1439">
        <f>(C1439-$V$7)/$V$8</f>
        <v>-0.42376159947448927</v>
      </c>
      <c r="K1439" t="str">
        <f t="shared" si="89"/>
        <v>NO</v>
      </c>
      <c r="L1439">
        <f>(I1439-$V$16)/$V$17</f>
        <v>-0.7697188140632214</v>
      </c>
      <c r="M1439" t="str">
        <f t="shared" si="90"/>
        <v>NO</v>
      </c>
      <c r="N1439">
        <f>IF(ISBLANK(C1439),$V$7,C1439)</f>
        <v>313897</v>
      </c>
      <c r="O1439">
        <f>IF(ISBLANK(I1439),$V$16,I1439)</f>
        <v>31</v>
      </c>
      <c r="P1439" t="str">
        <f>IF(ISBLANK(D1439),$U$42,D1439)</f>
        <v>ASALARIADO</v>
      </c>
      <c r="Q1439" s="7" t="str">
        <f t="shared" si="91"/>
        <v>26-35</v>
      </c>
      <c r="R1439" s="7" t="str">
        <f t="shared" si="92"/>
        <v>2</v>
      </c>
    </row>
    <row r="1440" spans="1:18" x14ac:dyDescent="0.3">
      <c r="A1440">
        <v>1439</v>
      </c>
      <c r="B1440" t="s">
        <v>14</v>
      </c>
      <c r="C1440">
        <v>496170</v>
      </c>
      <c r="D1440" t="s">
        <v>9</v>
      </c>
      <c r="E1440" t="s">
        <v>15</v>
      </c>
      <c r="F1440" t="s">
        <v>11</v>
      </c>
      <c r="G1440" t="s">
        <v>11</v>
      </c>
      <c r="H1440" t="s">
        <v>12</v>
      </c>
      <c r="I1440">
        <v>28</v>
      </c>
      <c r="J1440">
        <f>(C1440-$V$7)/$V$8</f>
        <v>-0.19898885293122986</v>
      </c>
      <c r="K1440" t="str">
        <f t="shared" si="89"/>
        <v>NO</v>
      </c>
      <c r="L1440">
        <f>(I1440-$V$16)/$V$17</f>
        <v>-0.98144480429463388</v>
      </c>
      <c r="M1440" t="str">
        <f t="shared" si="90"/>
        <v>NO</v>
      </c>
      <c r="N1440">
        <f>IF(ISBLANK(C1440),$V$7,C1440)</f>
        <v>496170</v>
      </c>
      <c r="O1440">
        <f>IF(ISBLANK(I1440),$V$16,I1440)</f>
        <v>28</v>
      </c>
      <c r="P1440" t="str">
        <f>IF(ISBLANK(D1440),$U$42,D1440)</f>
        <v>ASALARIADO</v>
      </c>
      <c r="Q1440" s="7" t="str">
        <f t="shared" si="91"/>
        <v>26-35</v>
      </c>
      <c r="R1440" s="7" t="str">
        <f t="shared" si="92"/>
        <v>3</v>
      </c>
    </row>
    <row r="1441" spans="1:18" x14ac:dyDescent="0.3">
      <c r="A1441">
        <v>1440</v>
      </c>
      <c r="B1441" t="s">
        <v>8</v>
      </c>
      <c r="C1441">
        <v>952596</v>
      </c>
      <c r="D1441" t="s">
        <v>9</v>
      </c>
      <c r="E1441" t="s">
        <v>15</v>
      </c>
      <c r="F1441" t="s">
        <v>11</v>
      </c>
      <c r="G1441" t="s">
        <v>12</v>
      </c>
      <c r="H1441" t="s">
        <v>12</v>
      </c>
      <c r="I1441">
        <v>61</v>
      </c>
      <c r="J1441">
        <f>(C1441-$V$7)/$V$8</f>
        <v>0.36385987185935198</v>
      </c>
      <c r="K1441" t="str">
        <f t="shared" si="89"/>
        <v>NO</v>
      </c>
      <c r="L1441">
        <f>(I1441-$V$16)/$V$17</f>
        <v>1.3475410882509038</v>
      </c>
      <c r="M1441" t="str">
        <f t="shared" si="90"/>
        <v>NO</v>
      </c>
      <c r="N1441">
        <f>IF(ISBLANK(C1441),$V$7,C1441)</f>
        <v>952596</v>
      </c>
      <c r="O1441">
        <f>IF(ISBLANK(I1441),$V$16,I1441)</f>
        <v>61</v>
      </c>
      <c r="P1441" t="str">
        <f>IF(ISBLANK(D1441),$U$42,D1441)</f>
        <v>ASALARIADO</v>
      </c>
      <c r="Q1441" s="7" t="str">
        <f t="shared" si="91"/>
        <v>56+</v>
      </c>
      <c r="R1441" s="7" t="str">
        <f t="shared" si="92"/>
        <v>4</v>
      </c>
    </row>
    <row r="1442" spans="1:18" x14ac:dyDescent="0.3">
      <c r="A1442">
        <v>1441</v>
      </c>
      <c r="B1442" t="s">
        <v>14</v>
      </c>
      <c r="C1442">
        <v>644244</v>
      </c>
      <c r="D1442" t="s">
        <v>9</v>
      </c>
      <c r="E1442" t="s">
        <v>15</v>
      </c>
      <c r="F1442" t="s">
        <v>11</v>
      </c>
      <c r="G1442" t="s">
        <v>12</v>
      </c>
      <c r="H1442" t="s">
        <v>12</v>
      </c>
      <c r="I1442">
        <v>25</v>
      </c>
      <c r="J1442">
        <f>(C1442-$V$7)/$V$8</f>
        <v>-1.6389127949216084E-2</v>
      </c>
      <c r="K1442" t="str">
        <f t="shared" si="89"/>
        <v>NO</v>
      </c>
      <c r="L1442">
        <f>(I1442-$V$16)/$V$17</f>
        <v>-1.1931707945260464</v>
      </c>
      <c r="M1442" t="str">
        <f t="shared" si="90"/>
        <v>NO</v>
      </c>
      <c r="N1442">
        <f>IF(ISBLANK(C1442),$V$7,C1442)</f>
        <v>644244</v>
      </c>
      <c r="O1442">
        <f>IF(ISBLANK(I1442),$V$16,I1442)</f>
        <v>25</v>
      </c>
      <c r="P1442" t="str">
        <f>IF(ISBLANK(D1442),$U$42,D1442)</f>
        <v>ASALARIADO</v>
      </c>
      <c r="Q1442" s="7" t="str">
        <f t="shared" si="91"/>
        <v>18-25</v>
      </c>
      <c r="R1442" s="7" t="str">
        <f t="shared" si="92"/>
        <v>3</v>
      </c>
    </row>
    <row r="1443" spans="1:18" x14ac:dyDescent="0.3">
      <c r="A1443">
        <v>1442</v>
      </c>
      <c r="B1443" t="s">
        <v>8</v>
      </c>
      <c r="C1443">
        <v>297045</v>
      </c>
      <c r="D1443" t="s">
        <v>16</v>
      </c>
      <c r="E1443" t="s">
        <v>15</v>
      </c>
      <c r="F1443" t="s">
        <v>11</v>
      </c>
      <c r="G1443" t="s">
        <v>12</v>
      </c>
      <c r="H1443" t="s">
        <v>12</v>
      </c>
      <c r="I1443">
        <v>36</v>
      </c>
      <c r="J1443">
        <f>(C1443-$V$7)/$V$8</f>
        <v>-0.44454290183274864</v>
      </c>
      <c r="K1443" t="str">
        <f t="shared" si="89"/>
        <v>NO</v>
      </c>
      <c r="L1443">
        <f>(I1443-$V$16)/$V$17</f>
        <v>-0.41684216367753391</v>
      </c>
      <c r="M1443" t="str">
        <f t="shared" si="90"/>
        <v>NO</v>
      </c>
      <c r="N1443">
        <f>IF(ISBLANK(C1443),$V$7,C1443)</f>
        <v>297045</v>
      </c>
      <c r="O1443">
        <f>IF(ISBLANK(I1443),$V$16,I1443)</f>
        <v>36</v>
      </c>
      <c r="P1443" t="str">
        <f>IF(ISBLANK(D1443),$U$42,D1443)</f>
        <v>ASEGURADO VOLUNTARIO</v>
      </c>
      <c r="Q1443" s="7" t="str">
        <f t="shared" si="91"/>
        <v>36-45</v>
      </c>
      <c r="R1443" s="7" t="str">
        <f t="shared" si="92"/>
        <v>1</v>
      </c>
    </row>
    <row r="1444" spans="1:18" x14ac:dyDescent="0.3">
      <c r="A1444">
        <v>1443</v>
      </c>
      <c r="B1444" t="s">
        <v>14</v>
      </c>
      <c r="C1444">
        <v>297044.99</v>
      </c>
      <c r="D1444" t="s">
        <v>18</v>
      </c>
      <c r="E1444" t="s">
        <v>15</v>
      </c>
      <c r="F1444" t="s">
        <v>11</v>
      </c>
      <c r="G1444" t="s">
        <v>11</v>
      </c>
      <c r="H1444" t="s">
        <v>12</v>
      </c>
      <c r="I1444">
        <v>56</v>
      </c>
      <c r="J1444">
        <f>(C1444-$V$7)/$V$8</f>
        <v>-0.44454291416440211</v>
      </c>
      <c r="K1444" t="str">
        <f t="shared" si="89"/>
        <v>NO</v>
      </c>
      <c r="L1444">
        <f>(I1444-$V$16)/$V$17</f>
        <v>0.99466443786521619</v>
      </c>
      <c r="M1444" t="str">
        <f t="shared" si="90"/>
        <v>NO</v>
      </c>
      <c r="N1444">
        <f>IF(ISBLANK(C1444),$V$7,C1444)</f>
        <v>297044.99</v>
      </c>
      <c r="O1444">
        <f>IF(ISBLANK(I1444),$V$16,I1444)</f>
        <v>56</v>
      </c>
      <c r="P1444" t="str">
        <f>IF(ISBLANK(D1444),$U$42,D1444)</f>
        <v>CONVENIOS ESPECIALES DE TRABAJADORES INDEPENDIENTES</v>
      </c>
      <c r="Q1444" s="7" t="str">
        <f t="shared" si="91"/>
        <v>56+</v>
      </c>
      <c r="R1444" s="7" t="str">
        <f t="shared" si="92"/>
        <v>1</v>
      </c>
    </row>
    <row r="1445" spans="1:18" x14ac:dyDescent="0.3">
      <c r="A1445">
        <v>1444</v>
      </c>
      <c r="B1445" t="s">
        <v>14</v>
      </c>
      <c r="C1445">
        <v>1591132.4</v>
      </c>
      <c r="D1445" t="s">
        <v>9</v>
      </c>
      <c r="E1445" t="s">
        <v>10</v>
      </c>
      <c r="F1445" t="s">
        <v>11</v>
      </c>
      <c r="G1445" t="s">
        <v>12</v>
      </c>
      <c r="H1445" t="s">
        <v>12</v>
      </c>
      <c r="I1445">
        <v>51</v>
      </c>
      <c r="J1445">
        <f>(C1445-$V$7)/$V$8</f>
        <v>1.1512808305084405</v>
      </c>
      <c r="K1445" t="str">
        <f t="shared" si="89"/>
        <v>NO</v>
      </c>
      <c r="L1445">
        <f>(I1445-$V$16)/$V$17</f>
        <v>0.64178778747952869</v>
      </c>
      <c r="M1445" t="str">
        <f t="shared" si="90"/>
        <v>NO</v>
      </c>
      <c r="N1445">
        <f>IF(ISBLANK(C1445),$V$7,C1445)</f>
        <v>1591132.4</v>
      </c>
      <c r="O1445">
        <f>IF(ISBLANK(I1445),$V$16,I1445)</f>
        <v>51</v>
      </c>
      <c r="P1445" t="str">
        <f>IF(ISBLANK(D1445),$U$42,D1445)</f>
        <v>ASALARIADO</v>
      </c>
      <c r="Q1445" s="7" t="str">
        <f t="shared" si="91"/>
        <v>46-55</v>
      </c>
      <c r="R1445" s="7" t="str">
        <f t="shared" si="92"/>
        <v>4</v>
      </c>
    </row>
    <row r="1446" spans="1:18" x14ac:dyDescent="0.3">
      <c r="A1446">
        <v>1445</v>
      </c>
      <c r="B1446" t="s">
        <v>8</v>
      </c>
      <c r="C1446">
        <v>130000</v>
      </c>
      <c r="D1446" t="s">
        <v>9</v>
      </c>
      <c r="E1446" t="s">
        <v>15</v>
      </c>
      <c r="F1446" t="s">
        <v>11</v>
      </c>
      <c r="G1446" t="s">
        <v>11</v>
      </c>
      <c r="H1446" t="s">
        <v>12</v>
      </c>
      <c r="I1446">
        <v>40</v>
      </c>
      <c r="J1446">
        <f>(C1446-$V$7)/$V$8</f>
        <v>-0.65053700653459023</v>
      </c>
      <c r="K1446" t="str">
        <f t="shared" si="89"/>
        <v>NO</v>
      </c>
      <c r="L1446">
        <f>(I1446-$V$16)/$V$17</f>
        <v>-0.13454084336898386</v>
      </c>
      <c r="M1446" t="str">
        <f t="shared" si="90"/>
        <v>NO</v>
      </c>
      <c r="N1446">
        <f>IF(ISBLANK(C1446),$V$7,C1446)</f>
        <v>130000</v>
      </c>
      <c r="O1446">
        <f>IF(ISBLANK(I1446),$V$16,I1446)</f>
        <v>40</v>
      </c>
      <c r="P1446" t="str">
        <f>IF(ISBLANK(D1446),$U$42,D1446)</f>
        <v>ASALARIADO</v>
      </c>
      <c r="Q1446" s="7" t="str">
        <f t="shared" si="91"/>
        <v>36-45</v>
      </c>
      <c r="R1446" s="7" t="str">
        <f t="shared" si="92"/>
        <v>1</v>
      </c>
    </row>
    <row r="1447" spans="1:18" x14ac:dyDescent="0.3">
      <c r="A1447">
        <v>1446</v>
      </c>
      <c r="B1447" t="s">
        <v>8</v>
      </c>
      <c r="C1447">
        <v>868191.39</v>
      </c>
      <c r="D1447" t="s">
        <v>9</v>
      </c>
      <c r="E1447" t="s">
        <v>15</v>
      </c>
      <c r="F1447" t="s">
        <v>11</v>
      </c>
      <c r="G1447" t="s">
        <v>12</v>
      </c>
      <c r="H1447" t="s">
        <v>12</v>
      </c>
      <c r="I1447">
        <v>30</v>
      </c>
      <c r="J1447">
        <f>(C1447-$V$7)/$V$8</f>
        <v>0.25977503202782098</v>
      </c>
      <c r="K1447" t="str">
        <f t="shared" si="89"/>
        <v>NO</v>
      </c>
      <c r="L1447">
        <f>(I1447-$V$16)/$V$17</f>
        <v>-0.84029414414035897</v>
      </c>
      <c r="M1447" t="str">
        <f t="shared" si="90"/>
        <v>NO</v>
      </c>
      <c r="N1447">
        <f>IF(ISBLANK(C1447),$V$7,C1447)</f>
        <v>868191.39</v>
      </c>
      <c r="O1447">
        <f>IF(ISBLANK(I1447),$V$16,I1447)</f>
        <v>30</v>
      </c>
      <c r="P1447" t="str">
        <f>IF(ISBLANK(D1447),$U$42,D1447)</f>
        <v>ASALARIADO</v>
      </c>
      <c r="Q1447" s="7" t="str">
        <f t="shared" si="91"/>
        <v>26-35</v>
      </c>
      <c r="R1447" s="7" t="str">
        <f t="shared" si="92"/>
        <v>4</v>
      </c>
    </row>
    <row r="1448" spans="1:18" x14ac:dyDescent="0.3">
      <c r="A1448">
        <v>1447</v>
      </c>
      <c r="B1448" t="s">
        <v>14</v>
      </c>
      <c r="C1448">
        <v>122313.33</v>
      </c>
      <c r="D1448" t="s">
        <v>9</v>
      </c>
      <c r="E1448" t="s">
        <v>15</v>
      </c>
      <c r="F1448" t="s">
        <v>11</v>
      </c>
      <c r="G1448" t="s">
        <v>12</v>
      </c>
      <c r="H1448" t="s">
        <v>12</v>
      </c>
      <c r="I1448">
        <v>42</v>
      </c>
      <c r="J1448">
        <f>(C1448-$V$7)/$V$8</f>
        <v>-0.66001594158076649</v>
      </c>
      <c r="K1448" t="str">
        <f t="shared" si="89"/>
        <v>NO</v>
      </c>
      <c r="L1448">
        <f>(I1448-$V$16)/$V$17</f>
        <v>6.6098167852911317E-3</v>
      </c>
      <c r="M1448" t="str">
        <f t="shared" si="90"/>
        <v>NO</v>
      </c>
      <c r="N1448">
        <f>IF(ISBLANK(C1448),$V$7,C1448)</f>
        <v>122313.33</v>
      </c>
      <c r="O1448">
        <f>IF(ISBLANK(I1448),$V$16,I1448)</f>
        <v>42</v>
      </c>
      <c r="P1448" t="str">
        <f>IF(ISBLANK(D1448),$U$42,D1448)</f>
        <v>ASALARIADO</v>
      </c>
      <c r="Q1448" s="7" t="str">
        <f t="shared" si="91"/>
        <v>36-45</v>
      </c>
      <c r="R1448" s="7" t="str">
        <f t="shared" si="92"/>
        <v>1</v>
      </c>
    </row>
    <row r="1449" spans="1:18" x14ac:dyDescent="0.3">
      <c r="A1449">
        <v>1448</v>
      </c>
      <c r="B1449" t="s">
        <v>8</v>
      </c>
      <c r="C1449">
        <v>337000</v>
      </c>
      <c r="D1449" t="s">
        <v>9</v>
      </c>
      <c r="E1449" t="s">
        <v>15</v>
      </c>
      <c r="F1449" t="s">
        <v>11</v>
      </c>
      <c r="G1449" t="s">
        <v>11</v>
      </c>
      <c r="H1449" t="s">
        <v>12</v>
      </c>
      <c r="I1449">
        <v>42</v>
      </c>
      <c r="J1449">
        <f>(C1449-$V$7)/$V$8</f>
        <v>-0.39527178055787016</v>
      </c>
      <c r="K1449" t="str">
        <f t="shared" si="89"/>
        <v>NO</v>
      </c>
      <c r="L1449">
        <f>(I1449-$V$16)/$V$17</f>
        <v>6.6098167852911317E-3</v>
      </c>
      <c r="M1449" t="str">
        <f t="shared" si="90"/>
        <v>NO</v>
      </c>
      <c r="N1449">
        <f>IF(ISBLANK(C1449),$V$7,C1449)</f>
        <v>337000</v>
      </c>
      <c r="O1449">
        <f>IF(ISBLANK(I1449),$V$16,I1449)</f>
        <v>42</v>
      </c>
      <c r="P1449" t="str">
        <f>IF(ISBLANK(D1449),$U$42,D1449)</f>
        <v>ASALARIADO</v>
      </c>
      <c r="Q1449" s="7" t="str">
        <f t="shared" si="91"/>
        <v>36-45</v>
      </c>
      <c r="R1449" s="7" t="str">
        <f t="shared" si="92"/>
        <v>2</v>
      </c>
    </row>
    <row r="1450" spans="1:18" x14ac:dyDescent="0.3">
      <c r="A1450">
        <v>1449</v>
      </c>
      <c r="B1450" t="s">
        <v>14</v>
      </c>
      <c r="C1450">
        <v>1448116.5</v>
      </c>
      <c r="D1450" t="s">
        <v>9</v>
      </c>
      <c r="E1450" t="s">
        <v>10</v>
      </c>
      <c r="F1450" t="s">
        <v>11</v>
      </c>
      <c r="G1450" t="s">
        <v>12</v>
      </c>
      <c r="H1450" t="s">
        <v>12</v>
      </c>
      <c r="I1450">
        <v>42</v>
      </c>
      <c r="J1450">
        <f>(C1450-$V$7)/$V$8</f>
        <v>0.97491857914726177</v>
      </c>
      <c r="K1450" t="str">
        <f t="shared" si="89"/>
        <v>NO</v>
      </c>
      <c r="L1450">
        <f>(I1450-$V$16)/$V$17</f>
        <v>6.6098167852911317E-3</v>
      </c>
      <c r="M1450" t="str">
        <f t="shared" si="90"/>
        <v>NO</v>
      </c>
      <c r="N1450">
        <f>IF(ISBLANK(C1450),$V$7,C1450)</f>
        <v>1448116.5</v>
      </c>
      <c r="O1450">
        <f>IF(ISBLANK(I1450),$V$16,I1450)</f>
        <v>42</v>
      </c>
      <c r="P1450" t="str">
        <f>IF(ISBLANK(D1450),$U$42,D1450)</f>
        <v>ASALARIADO</v>
      </c>
      <c r="Q1450" s="7" t="str">
        <f t="shared" si="91"/>
        <v>36-45</v>
      </c>
      <c r="R1450" s="7" t="str">
        <f t="shared" si="92"/>
        <v>4</v>
      </c>
    </row>
    <row r="1451" spans="1:18" x14ac:dyDescent="0.3">
      <c r="A1451">
        <v>1450</v>
      </c>
      <c r="B1451" t="s">
        <v>14</v>
      </c>
      <c r="C1451">
        <v>327716</v>
      </c>
      <c r="D1451" t="s">
        <v>16</v>
      </c>
      <c r="E1451" t="s">
        <v>15</v>
      </c>
      <c r="F1451" t="s">
        <v>11</v>
      </c>
      <c r="G1451" t="s">
        <v>12</v>
      </c>
      <c r="H1451" t="s">
        <v>12</v>
      </c>
      <c r="I1451">
        <v>40</v>
      </c>
      <c r="J1451">
        <f>(C1451-$V$7)/$V$8</f>
        <v>-0.40672048760119317</v>
      </c>
      <c r="K1451" t="str">
        <f t="shared" si="89"/>
        <v>NO</v>
      </c>
      <c r="L1451">
        <f>(I1451-$V$16)/$V$17</f>
        <v>-0.13454084336898386</v>
      </c>
      <c r="M1451" t="str">
        <f t="shared" si="90"/>
        <v>NO</v>
      </c>
      <c r="N1451">
        <f>IF(ISBLANK(C1451),$V$7,C1451)</f>
        <v>327716</v>
      </c>
      <c r="O1451">
        <f>IF(ISBLANK(I1451),$V$16,I1451)</f>
        <v>40</v>
      </c>
      <c r="P1451" t="str">
        <f>IF(ISBLANK(D1451),$U$42,D1451)</f>
        <v>ASEGURADO VOLUNTARIO</v>
      </c>
      <c r="Q1451" s="7" t="str">
        <f t="shared" si="91"/>
        <v>36-45</v>
      </c>
      <c r="R1451" s="7" t="str">
        <f t="shared" si="92"/>
        <v>2</v>
      </c>
    </row>
    <row r="1452" spans="1:18" x14ac:dyDescent="0.3">
      <c r="A1452">
        <v>1451</v>
      </c>
      <c r="B1452" t="s">
        <v>14</v>
      </c>
      <c r="C1452">
        <v>297044</v>
      </c>
      <c r="D1452" t="s">
        <v>19</v>
      </c>
      <c r="E1452" t="s">
        <v>15</v>
      </c>
      <c r="F1452" t="s">
        <v>11</v>
      </c>
      <c r="G1452" t="s">
        <v>12</v>
      </c>
      <c r="H1452" t="s">
        <v>12</v>
      </c>
      <c r="I1452">
        <v>27</v>
      </c>
      <c r="J1452">
        <f>(C1452-$V$7)/$V$8</f>
        <v>-0.44454413499809153</v>
      </c>
      <c r="K1452" t="str">
        <f t="shared" si="89"/>
        <v>NO</v>
      </c>
      <c r="L1452">
        <f>(I1452-$V$16)/$V$17</f>
        <v>-1.0520201343717714</v>
      </c>
      <c r="M1452" t="str">
        <f t="shared" si="90"/>
        <v>NO</v>
      </c>
      <c r="N1452">
        <f>IF(ISBLANK(C1452),$V$7,C1452)</f>
        <v>297044</v>
      </c>
      <c r="O1452">
        <f>IF(ISBLANK(I1452),$V$16,I1452)</f>
        <v>27</v>
      </c>
      <c r="P1452" t="str">
        <f>IF(ISBLANK(D1452),$U$42,D1452)</f>
        <v>CONVENIOS ESPECIALES DE ASEGURADOS VOLUNTARIOS</v>
      </c>
      <c r="Q1452" s="7" t="str">
        <f t="shared" si="91"/>
        <v>26-35</v>
      </c>
      <c r="R1452" s="7" t="str">
        <f t="shared" si="92"/>
        <v>1</v>
      </c>
    </row>
    <row r="1453" spans="1:18" x14ac:dyDescent="0.3">
      <c r="A1453">
        <v>1452</v>
      </c>
      <c r="B1453" t="s">
        <v>8</v>
      </c>
      <c r="C1453">
        <v>278030</v>
      </c>
      <c r="D1453" t="s">
        <v>18</v>
      </c>
      <c r="E1453" t="s">
        <v>15</v>
      </c>
      <c r="F1453" t="s">
        <v>11</v>
      </c>
      <c r="G1453" t="s">
        <v>12</v>
      </c>
      <c r="H1453" t="s">
        <v>12</v>
      </c>
      <c r="I1453">
        <v>48</v>
      </c>
      <c r="J1453">
        <f>(C1453-$V$7)/$V$8</f>
        <v>-0.46799154082766331</v>
      </c>
      <c r="K1453" t="str">
        <f t="shared" si="89"/>
        <v>NO</v>
      </c>
      <c r="L1453">
        <f>(I1453-$V$16)/$V$17</f>
        <v>0.43006179724811616</v>
      </c>
      <c r="M1453" t="str">
        <f t="shared" si="90"/>
        <v>NO</v>
      </c>
      <c r="N1453">
        <f>IF(ISBLANK(C1453),$V$7,C1453)</f>
        <v>278030</v>
      </c>
      <c r="O1453">
        <f>IF(ISBLANK(I1453),$V$16,I1453)</f>
        <v>48</v>
      </c>
      <c r="P1453" t="str">
        <f>IF(ISBLANK(D1453),$U$42,D1453)</f>
        <v>CONVENIOS ESPECIALES DE TRABAJADORES INDEPENDIENTES</v>
      </c>
      <c r="Q1453" s="7" t="str">
        <f t="shared" si="91"/>
        <v>46-55</v>
      </c>
      <c r="R1453" s="7" t="str">
        <f t="shared" si="92"/>
        <v>1</v>
      </c>
    </row>
    <row r="1454" spans="1:18" x14ac:dyDescent="0.3">
      <c r="A1454">
        <v>1453</v>
      </c>
      <c r="B1454" t="s">
        <v>8</v>
      </c>
      <c r="C1454">
        <v>477915</v>
      </c>
      <c r="D1454" t="s">
        <v>9</v>
      </c>
      <c r="E1454" t="s">
        <v>10</v>
      </c>
      <c r="F1454" t="s">
        <v>11</v>
      </c>
      <c r="G1454" t="s">
        <v>12</v>
      </c>
      <c r="H1454" t="s">
        <v>12</v>
      </c>
      <c r="I1454">
        <v>21</v>
      </c>
      <c r="J1454">
        <f>(C1454-$V$7)/$V$8</f>
        <v>-0.22150028626555365</v>
      </c>
      <c r="K1454" t="str">
        <f t="shared" si="89"/>
        <v>NO</v>
      </c>
      <c r="L1454">
        <f>(I1454-$V$16)/$V$17</f>
        <v>-1.4754721148345964</v>
      </c>
      <c r="M1454" t="str">
        <f t="shared" si="90"/>
        <v>NO</v>
      </c>
      <c r="N1454">
        <f>IF(ISBLANK(C1454),$V$7,C1454)</f>
        <v>477915</v>
      </c>
      <c r="O1454">
        <f>IF(ISBLANK(I1454),$V$16,I1454)</f>
        <v>21</v>
      </c>
      <c r="P1454" t="str">
        <f>IF(ISBLANK(D1454),$U$42,D1454)</f>
        <v>ASALARIADO</v>
      </c>
      <c r="Q1454" s="7" t="str">
        <f t="shared" si="91"/>
        <v>18-25</v>
      </c>
      <c r="R1454" s="7" t="str">
        <f t="shared" si="92"/>
        <v>3</v>
      </c>
    </row>
    <row r="1455" spans="1:18" x14ac:dyDescent="0.3">
      <c r="A1455">
        <v>1454</v>
      </c>
      <c r="B1455" t="s">
        <v>8</v>
      </c>
      <c r="C1455">
        <v>5472090.3399999999</v>
      </c>
      <c r="D1455" t="s">
        <v>9</v>
      </c>
      <c r="E1455" t="s">
        <v>10</v>
      </c>
      <c r="F1455" t="s">
        <v>11</v>
      </c>
      <c r="G1455" t="s">
        <v>12</v>
      </c>
      <c r="H1455" t="s">
        <v>12</v>
      </c>
      <c r="I1455">
        <v>42</v>
      </c>
      <c r="J1455">
        <f>(C1455-$V$7)/$V$8</f>
        <v>5.9371436593019</v>
      </c>
      <c r="K1455" t="str">
        <f t="shared" si="89"/>
        <v>ATIPICO</v>
      </c>
      <c r="L1455">
        <f>(I1455-$V$16)/$V$17</f>
        <v>6.6098167852911317E-3</v>
      </c>
      <c r="M1455" t="str">
        <f t="shared" si="90"/>
        <v>NO</v>
      </c>
      <c r="N1455">
        <f>IF(ISBLANK(C1455),$V$7,C1455)</f>
        <v>5472090.3399999999</v>
      </c>
      <c r="O1455">
        <f>IF(ISBLANK(I1455),$V$16,I1455)</f>
        <v>42</v>
      </c>
      <c r="P1455" t="str">
        <f>IF(ISBLANK(D1455),$U$42,D1455)</f>
        <v>ASALARIADO</v>
      </c>
      <c r="Q1455" s="7" t="str">
        <f t="shared" si="91"/>
        <v>36-45</v>
      </c>
      <c r="R1455" s="7" t="str">
        <f t="shared" si="92"/>
        <v>4</v>
      </c>
    </row>
    <row r="1456" spans="1:18" x14ac:dyDescent="0.3">
      <c r="A1456">
        <v>1455</v>
      </c>
      <c r="B1456" t="s">
        <v>14</v>
      </c>
      <c r="C1456">
        <v>196822.39</v>
      </c>
      <c r="D1456" t="s">
        <v>13</v>
      </c>
      <c r="E1456" t="s">
        <v>10</v>
      </c>
      <c r="F1456" t="s">
        <v>11</v>
      </c>
      <c r="G1456" t="s">
        <v>12</v>
      </c>
      <c r="H1456" t="s">
        <v>12</v>
      </c>
      <c r="I1456">
        <v>94</v>
      </c>
      <c r="J1456">
        <f>(C1456-$V$7)/$V$8</f>
        <v>-0.56813395105799835</v>
      </c>
      <c r="K1456" t="str">
        <f t="shared" si="89"/>
        <v>NO</v>
      </c>
      <c r="L1456">
        <f>(I1456-$V$16)/$V$17</f>
        <v>3.6765269807964414</v>
      </c>
      <c r="M1456" t="str">
        <f t="shared" si="90"/>
        <v>ATIPICO</v>
      </c>
      <c r="N1456">
        <f>IF(ISBLANK(C1456),$V$7,C1456)</f>
        <v>196822.39</v>
      </c>
      <c r="O1456">
        <f>IF(ISBLANK(I1456),$V$16,I1456)</f>
        <v>94</v>
      </c>
      <c r="P1456" t="str">
        <f>IF(ISBLANK(D1456),$U$42,D1456)</f>
        <v>PENSIONADOS EN SU PROPIO SISTEMA</v>
      </c>
      <c r="Q1456" s="7" t="str">
        <f t="shared" si="91"/>
        <v>56+</v>
      </c>
      <c r="R1456" s="7" t="str">
        <f t="shared" si="92"/>
        <v>1</v>
      </c>
    </row>
    <row r="1457" spans="1:18" x14ac:dyDescent="0.3">
      <c r="A1457">
        <v>1456</v>
      </c>
      <c r="B1457" t="s">
        <v>14</v>
      </c>
      <c r="C1457">
        <v>575000</v>
      </c>
      <c r="D1457" t="s">
        <v>9</v>
      </c>
      <c r="E1457" t="s">
        <v>15</v>
      </c>
      <c r="F1457" t="s">
        <v>11</v>
      </c>
      <c r="G1457" t="s">
        <v>12</v>
      </c>
      <c r="H1457" t="s">
        <v>11</v>
      </c>
      <c r="I1457">
        <v>32</v>
      </c>
      <c r="J1457">
        <f>(C1457-$V$7)/$V$8</f>
        <v>-0.10177842895178617</v>
      </c>
      <c r="K1457" t="str">
        <f t="shared" si="89"/>
        <v>NO</v>
      </c>
      <c r="L1457">
        <f>(I1457-$V$16)/$V$17</f>
        <v>-0.69914348398608395</v>
      </c>
      <c r="M1457" t="str">
        <f t="shared" si="90"/>
        <v>NO</v>
      </c>
      <c r="N1457">
        <f>IF(ISBLANK(C1457),$V$7,C1457)</f>
        <v>575000</v>
      </c>
      <c r="O1457">
        <f>IF(ISBLANK(I1457),$V$16,I1457)</f>
        <v>32</v>
      </c>
      <c r="P1457" t="str">
        <f>IF(ISBLANK(D1457),$U$42,D1457)</f>
        <v>ASALARIADO</v>
      </c>
      <c r="Q1457" s="7" t="str">
        <f t="shared" si="91"/>
        <v>26-35</v>
      </c>
      <c r="R1457" s="7" t="str">
        <f t="shared" si="92"/>
        <v>3</v>
      </c>
    </row>
    <row r="1458" spans="1:18" x14ac:dyDescent="0.3">
      <c r="A1458">
        <v>1457</v>
      </c>
      <c r="B1458" t="s">
        <v>14</v>
      </c>
      <c r="C1458">
        <v>298957</v>
      </c>
      <c r="D1458" t="s">
        <v>16</v>
      </c>
      <c r="E1458" t="s">
        <v>15</v>
      </c>
      <c r="F1458" t="s">
        <v>11</v>
      </c>
      <c r="G1458" t="s">
        <v>12</v>
      </c>
      <c r="H1458" t="s">
        <v>12</v>
      </c>
      <c r="I1458">
        <v>32</v>
      </c>
      <c r="J1458">
        <f>(C1458-$V$7)/$V$8</f>
        <v>-0.44218508969715692</v>
      </c>
      <c r="K1458" t="str">
        <f t="shared" si="89"/>
        <v>NO</v>
      </c>
      <c r="L1458">
        <f>(I1458-$V$16)/$V$17</f>
        <v>-0.69914348398608395</v>
      </c>
      <c r="M1458" t="str">
        <f t="shared" si="90"/>
        <v>NO</v>
      </c>
      <c r="N1458">
        <f>IF(ISBLANK(C1458),$V$7,C1458)</f>
        <v>298957</v>
      </c>
      <c r="O1458">
        <f>IF(ISBLANK(I1458),$V$16,I1458)</f>
        <v>32</v>
      </c>
      <c r="P1458" t="str">
        <f>IF(ISBLANK(D1458),$U$42,D1458)</f>
        <v>ASEGURADO VOLUNTARIO</v>
      </c>
      <c r="Q1458" s="7" t="str">
        <f t="shared" si="91"/>
        <v>26-35</v>
      </c>
      <c r="R1458" s="7" t="str">
        <f t="shared" si="92"/>
        <v>1</v>
      </c>
    </row>
    <row r="1459" spans="1:18" x14ac:dyDescent="0.3">
      <c r="A1459">
        <v>1458</v>
      </c>
      <c r="B1459" t="s">
        <v>14</v>
      </c>
      <c r="C1459">
        <v>75294.7</v>
      </c>
      <c r="D1459" t="s">
        <v>9</v>
      </c>
      <c r="E1459" t="s">
        <v>15</v>
      </c>
      <c r="F1459" t="s">
        <v>11</v>
      </c>
      <c r="G1459" t="s">
        <v>12</v>
      </c>
      <c r="H1459" t="s">
        <v>12</v>
      </c>
      <c r="I1459">
        <v>25</v>
      </c>
      <c r="J1459">
        <f>(C1459-$V$7)/$V$8</f>
        <v>-0.71799768656659158</v>
      </c>
      <c r="K1459" t="str">
        <f t="shared" si="89"/>
        <v>NO</v>
      </c>
      <c r="L1459">
        <f>(I1459-$V$16)/$V$17</f>
        <v>-1.1931707945260464</v>
      </c>
      <c r="M1459" t="str">
        <f t="shared" si="90"/>
        <v>NO</v>
      </c>
      <c r="N1459">
        <f>IF(ISBLANK(C1459),$V$7,C1459)</f>
        <v>75294.7</v>
      </c>
      <c r="O1459">
        <f>IF(ISBLANK(I1459),$V$16,I1459)</f>
        <v>25</v>
      </c>
      <c r="P1459" t="str">
        <f>IF(ISBLANK(D1459),$U$42,D1459)</f>
        <v>ASALARIADO</v>
      </c>
      <c r="Q1459" s="7" t="str">
        <f t="shared" si="91"/>
        <v>18-25</v>
      </c>
      <c r="R1459" s="7" t="str">
        <f t="shared" si="92"/>
        <v>1</v>
      </c>
    </row>
    <row r="1460" spans="1:18" x14ac:dyDescent="0.3">
      <c r="A1460">
        <v>1459</v>
      </c>
      <c r="B1460" t="s">
        <v>8</v>
      </c>
      <c r="C1460">
        <v>278030</v>
      </c>
      <c r="D1460" t="s">
        <v>18</v>
      </c>
      <c r="E1460" t="s">
        <v>15</v>
      </c>
      <c r="F1460" t="s">
        <v>11</v>
      </c>
      <c r="G1460" t="s">
        <v>12</v>
      </c>
      <c r="H1460" t="s">
        <v>12</v>
      </c>
      <c r="I1460">
        <v>61</v>
      </c>
      <c r="J1460">
        <f>(C1460-$V$7)/$V$8</f>
        <v>-0.46799154082766331</v>
      </c>
      <c r="K1460" t="str">
        <f t="shared" si="89"/>
        <v>NO</v>
      </c>
      <c r="L1460">
        <f>(I1460-$V$16)/$V$17</f>
        <v>1.3475410882509038</v>
      </c>
      <c r="M1460" t="str">
        <f t="shared" si="90"/>
        <v>NO</v>
      </c>
      <c r="N1460">
        <f>IF(ISBLANK(C1460),$V$7,C1460)</f>
        <v>278030</v>
      </c>
      <c r="O1460">
        <f>IF(ISBLANK(I1460),$V$16,I1460)</f>
        <v>61</v>
      </c>
      <c r="P1460" t="str">
        <f>IF(ISBLANK(D1460),$U$42,D1460)</f>
        <v>CONVENIOS ESPECIALES DE TRABAJADORES INDEPENDIENTES</v>
      </c>
      <c r="Q1460" s="7" t="str">
        <f t="shared" si="91"/>
        <v>56+</v>
      </c>
      <c r="R1460" s="7" t="str">
        <f t="shared" si="92"/>
        <v>1</v>
      </c>
    </row>
    <row r="1461" spans="1:18" x14ac:dyDescent="0.3">
      <c r="A1461">
        <v>1460</v>
      </c>
      <c r="B1461" t="s">
        <v>14</v>
      </c>
      <c r="C1461">
        <v>278030.99</v>
      </c>
      <c r="D1461" t="s">
        <v>18</v>
      </c>
      <c r="E1461" t="s">
        <v>15</v>
      </c>
      <c r="F1461" t="s">
        <v>11</v>
      </c>
      <c r="G1461" t="s">
        <v>12</v>
      </c>
      <c r="H1461" t="s">
        <v>12</v>
      </c>
      <c r="I1461">
        <v>34</v>
      </c>
      <c r="J1461">
        <f>(C1461-$V$7)/$V$8</f>
        <v>-0.46799031999397384</v>
      </c>
      <c r="K1461" t="str">
        <f t="shared" si="89"/>
        <v>NO</v>
      </c>
      <c r="L1461">
        <f>(I1461-$V$16)/$V$17</f>
        <v>-0.55799282383180893</v>
      </c>
      <c r="M1461" t="str">
        <f t="shared" si="90"/>
        <v>NO</v>
      </c>
      <c r="N1461">
        <f>IF(ISBLANK(C1461),$V$7,C1461)</f>
        <v>278030.99</v>
      </c>
      <c r="O1461">
        <f>IF(ISBLANK(I1461),$V$16,I1461)</f>
        <v>34</v>
      </c>
      <c r="P1461" t="str">
        <f>IF(ISBLANK(D1461),$U$42,D1461)</f>
        <v>CONVENIOS ESPECIALES DE TRABAJADORES INDEPENDIENTES</v>
      </c>
      <c r="Q1461" s="7" t="str">
        <f t="shared" si="91"/>
        <v>26-35</v>
      </c>
      <c r="R1461" s="7" t="str">
        <f t="shared" si="92"/>
        <v>1</v>
      </c>
    </row>
    <row r="1462" spans="1:18" x14ac:dyDescent="0.3">
      <c r="A1462">
        <v>1461</v>
      </c>
      <c r="B1462" t="s">
        <v>14</v>
      </c>
      <c r="C1462">
        <v>791499.02</v>
      </c>
      <c r="D1462" t="s">
        <v>9</v>
      </c>
      <c r="E1462" t="s">
        <v>15</v>
      </c>
      <c r="F1462" t="s">
        <v>11</v>
      </c>
      <c r="G1462" t="s">
        <v>12</v>
      </c>
      <c r="H1462" t="s">
        <v>12</v>
      </c>
      <c r="I1462">
        <v>29</v>
      </c>
      <c r="J1462">
        <f>(C1462-$V$7)/$V$8</f>
        <v>0.16520065928028363</v>
      </c>
      <c r="K1462" t="str">
        <f t="shared" si="89"/>
        <v>NO</v>
      </c>
      <c r="L1462">
        <f>(I1462-$V$16)/$V$17</f>
        <v>-0.91086947421749642</v>
      </c>
      <c r="M1462" t="str">
        <f t="shared" si="90"/>
        <v>NO</v>
      </c>
      <c r="N1462">
        <f>IF(ISBLANK(C1462),$V$7,C1462)</f>
        <v>791499.02</v>
      </c>
      <c r="O1462">
        <f>IF(ISBLANK(I1462),$V$16,I1462)</f>
        <v>29</v>
      </c>
      <c r="P1462" t="str">
        <f>IF(ISBLANK(D1462),$U$42,D1462)</f>
        <v>ASALARIADO</v>
      </c>
      <c r="Q1462" s="7" t="str">
        <f t="shared" si="91"/>
        <v>26-35</v>
      </c>
      <c r="R1462" s="7" t="str">
        <f t="shared" si="92"/>
        <v>4</v>
      </c>
    </row>
    <row r="1463" spans="1:18" x14ac:dyDescent="0.3">
      <c r="A1463">
        <v>1462</v>
      </c>
      <c r="B1463" t="s">
        <v>8</v>
      </c>
      <c r="C1463">
        <v>371304</v>
      </c>
      <c r="D1463" t="s">
        <v>17</v>
      </c>
      <c r="E1463" t="s">
        <v>15</v>
      </c>
      <c r="F1463" t="s">
        <v>11</v>
      </c>
      <c r="G1463" t="s">
        <v>12</v>
      </c>
      <c r="H1463" t="s">
        <v>11</v>
      </c>
      <c r="I1463">
        <v>37</v>
      </c>
      <c r="J1463">
        <f>(C1463-$V$7)/$V$8</f>
        <v>-0.35296927663562178</v>
      </c>
      <c r="K1463" t="str">
        <f t="shared" si="89"/>
        <v>NO</v>
      </c>
      <c r="L1463">
        <f>(I1463-$V$16)/$V$17</f>
        <v>-0.3462668336003964</v>
      </c>
      <c r="M1463" t="str">
        <f t="shared" si="90"/>
        <v>NO</v>
      </c>
      <c r="N1463">
        <f>IF(ISBLANK(C1463),$V$7,C1463)</f>
        <v>371304</v>
      </c>
      <c r="O1463">
        <f>IF(ISBLANK(I1463),$V$16,I1463)</f>
        <v>37</v>
      </c>
      <c r="P1463" t="str">
        <f>IF(ISBLANK(D1463),$U$42,D1463)</f>
        <v>TRABAJADOR INDEPENDIENTE</v>
      </c>
      <c r="Q1463" s="7" t="str">
        <f t="shared" si="91"/>
        <v>36-45</v>
      </c>
      <c r="R1463" s="7" t="str">
        <f t="shared" si="92"/>
        <v>2</v>
      </c>
    </row>
    <row r="1464" spans="1:18" x14ac:dyDescent="0.3">
      <c r="A1464">
        <v>1463</v>
      </c>
      <c r="B1464" t="s">
        <v>14</v>
      </c>
      <c r="C1464">
        <v>1611870.5</v>
      </c>
      <c r="D1464" t="s">
        <v>9</v>
      </c>
      <c r="E1464" t="s">
        <v>10</v>
      </c>
      <c r="F1464" t="s">
        <v>11</v>
      </c>
      <c r="G1464" t="s">
        <v>12</v>
      </c>
      <c r="H1464" t="s">
        <v>12</v>
      </c>
      <c r="I1464">
        <v>33</v>
      </c>
      <c r="J1464">
        <f>(C1464-$V$7)/$V$8</f>
        <v>1.1768543367056765</v>
      </c>
      <c r="K1464" t="str">
        <f t="shared" si="89"/>
        <v>NO</v>
      </c>
      <c r="L1464">
        <f>(I1464-$V$16)/$V$17</f>
        <v>-0.62856815390894638</v>
      </c>
      <c r="M1464" t="str">
        <f t="shared" si="90"/>
        <v>NO</v>
      </c>
      <c r="N1464">
        <f>IF(ISBLANK(C1464),$V$7,C1464)</f>
        <v>1611870.5</v>
      </c>
      <c r="O1464">
        <f>IF(ISBLANK(I1464),$V$16,I1464)</f>
        <v>33</v>
      </c>
      <c r="P1464" t="str">
        <f>IF(ISBLANK(D1464),$U$42,D1464)</f>
        <v>ASALARIADO</v>
      </c>
      <c r="Q1464" s="7" t="str">
        <f t="shared" si="91"/>
        <v>26-35</v>
      </c>
      <c r="R1464" s="7" t="str">
        <f t="shared" si="92"/>
        <v>4</v>
      </c>
    </row>
    <row r="1465" spans="1:18" x14ac:dyDescent="0.3">
      <c r="A1465">
        <v>1464</v>
      </c>
      <c r="B1465" t="s">
        <v>8</v>
      </c>
      <c r="C1465">
        <v>771947.42</v>
      </c>
      <c r="D1465" t="s">
        <v>9</v>
      </c>
      <c r="E1465" t="s">
        <v>15</v>
      </c>
      <c r="F1465" t="s">
        <v>11</v>
      </c>
      <c r="G1465" t="s">
        <v>12</v>
      </c>
      <c r="H1465" t="s">
        <v>12</v>
      </c>
      <c r="I1465">
        <v>40</v>
      </c>
      <c r="J1465">
        <f>(C1465-$V$7)/$V$8</f>
        <v>0.14109030376237816</v>
      </c>
      <c r="K1465" t="str">
        <f t="shared" si="89"/>
        <v>NO</v>
      </c>
      <c r="L1465">
        <f>(I1465-$V$16)/$V$17</f>
        <v>-0.13454084336898386</v>
      </c>
      <c r="M1465" t="str">
        <f t="shared" si="90"/>
        <v>NO</v>
      </c>
      <c r="N1465">
        <f>IF(ISBLANK(C1465),$V$7,C1465)</f>
        <v>771947.42</v>
      </c>
      <c r="O1465">
        <f>IF(ISBLANK(I1465),$V$16,I1465)</f>
        <v>40</v>
      </c>
      <c r="P1465" t="str">
        <f>IF(ISBLANK(D1465),$U$42,D1465)</f>
        <v>ASALARIADO</v>
      </c>
      <c r="Q1465" s="7" t="str">
        <f t="shared" si="91"/>
        <v>36-45</v>
      </c>
      <c r="R1465" s="7" t="str">
        <f t="shared" si="92"/>
        <v>4</v>
      </c>
    </row>
    <row r="1466" spans="1:18" x14ac:dyDescent="0.3">
      <c r="A1466">
        <v>1465</v>
      </c>
      <c r="B1466" t="s">
        <v>8</v>
      </c>
      <c r="C1466">
        <v>278030</v>
      </c>
      <c r="D1466" t="s">
        <v>18</v>
      </c>
      <c r="E1466" t="s">
        <v>15</v>
      </c>
      <c r="F1466" t="s">
        <v>11</v>
      </c>
      <c r="G1466" t="s">
        <v>12</v>
      </c>
      <c r="H1466" t="s">
        <v>12</v>
      </c>
      <c r="I1466">
        <v>53</v>
      </c>
      <c r="J1466">
        <f>(C1466-$V$7)/$V$8</f>
        <v>-0.46799154082766331</v>
      </c>
      <c r="K1466" t="str">
        <f t="shared" si="89"/>
        <v>NO</v>
      </c>
      <c r="L1466">
        <f>(I1466-$V$16)/$V$17</f>
        <v>0.78293844763380371</v>
      </c>
      <c r="M1466" t="str">
        <f t="shared" si="90"/>
        <v>NO</v>
      </c>
      <c r="N1466">
        <f>IF(ISBLANK(C1466),$V$7,C1466)</f>
        <v>278030</v>
      </c>
      <c r="O1466">
        <f>IF(ISBLANK(I1466),$V$16,I1466)</f>
        <v>53</v>
      </c>
      <c r="P1466" t="str">
        <f>IF(ISBLANK(D1466),$U$42,D1466)</f>
        <v>CONVENIOS ESPECIALES DE TRABAJADORES INDEPENDIENTES</v>
      </c>
      <c r="Q1466" s="7" t="str">
        <f t="shared" si="91"/>
        <v>46-55</v>
      </c>
      <c r="R1466" s="7" t="str">
        <f t="shared" si="92"/>
        <v>1</v>
      </c>
    </row>
    <row r="1467" spans="1:18" x14ac:dyDescent="0.3">
      <c r="A1467">
        <v>1466</v>
      </c>
      <c r="B1467" t="s">
        <v>14</v>
      </c>
      <c r="C1467">
        <v>1358025.5</v>
      </c>
      <c r="D1467" t="s">
        <v>9</v>
      </c>
      <c r="E1467" t="s">
        <v>10</v>
      </c>
      <c r="F1467" t="s">
        <v>11</v>
      </c>
      <c r="G1467" t="s">
        <v>12</v>
      </c>
      <c r="H1467" t="s">
        <v>12</v>
      </c>
      <c r="I1467">
        <v>32</v>
      </c>
      <c r="J1467">
        <f>(C1467-$V$7)/$V$8</f>
        <v>0.86382148024161598</v>
      </c>
      <c r="K1467" t="str">
        <f t="shared" si="89"/>
        <v>NO</v>
      </c>
      <c r="L1467">
        <f>(I1467-$V$16)/$V$17</f>
        <v>-0.69914348398608395</v>
      </c>
      <c r="M1467" t="str">
        <f t="shared" si="90"/>
        <v>NO</v>
      </c>
      <c r="N1467">
        <f>IF(ISBLANK(C1467),$V$7,C1467)</f>
        <v>1358025.5</v>
      </c>
      <c r="O1467">
        <f>IF(ISBLANK(I1467),$V$16,I1467)</f>
        <v>32</v>
      </c>
      <c r="P1467" t="str">
        <f>IF(ISBLANK(D1467),$U$42,D1467)</f>
        <v>ASALARIADO</v>
      </c>
      <c r="Q1467" s="7" t="str">
        <f t="shared" si="91"/>
        <v>26-35</v>
      </c>
      <c r="R1467" s="7" t="str">
        <f t="shared" si="92"/>
        <v>4</v>
      </c>
    </row>
    <row r="1468" spans="1:18" x14ac:dyDescent="0.3">
      <c r="A1468">
        <v>1467</v>
      </c>
      <c r="B1468" t="s">
        <v>8</v>
      </c>
      <c r="C1468">
        <v>1049700.32</v>
      </c>
      <c r="D1468" t="s">
        <v>9</v>
      </c>
      <c r="E1468" t="s">
        <v>15</v>
      </c>
      <c r="F1468" t="s">
        <v>11</v>
      </c>
      <c r="G1468" t="s">
        <v>12</v>
      </c>
      <c r="H1468" t="s">
        <v>12</v>
      </c>
      <c r="I1468">
        <v>37</v>
      </c>
      <c r="J1468">
        <f>(C1468-$V$7)/$V$8</f>
        <v>0.48360555392754406</v>
      </c>
      <c r="K1468" t="str">
        <f t="shared" si="89"/>
        <v>NO</v>
      </c>
      <c r="L1468">
        <f>(I1468-$V$16)/$V$17</f>
        <v>-0.3462668336003964</v>
      </c>
      <c r="M1468" t="str">
        <f t="shared" si="90"/>
        <v>NO</v>
      </c>
      <c r="N1468">
        <f>IF(ISBLANK(C1468),$V$7,C1468)</f>
        <v>1049700.32</v>
      </c>
      <c r="O1468">
        <f>IF(ISBLANK(I1468),$V$16,I1468)</f>
        <v>37</v>
      </c>
      <c r="P1468" t="str">
        <f>IF(ISBLANK(D1468),$U$42,D1468)</f>
        <v>ASALARIADO</v>
      </c>
      <c r="Q1468" s="7" t="str">
        <f t="shared" si="91"/>
        <v>36-45</v>
      </c>
      <c r="R1468" s="7" t="str">
        <f t="shared" si="92"/>
        <v>4</v>
      </c>
    </row>
    <row r="1469" spans="1:18" x14ac:dyDescent="0.3">
      <c r="A1469">
        <v>1468</v>
      </c>
      <c r="B1469" t="s">
        <v>8</v>
      </c>
      <c r="C1469">
        <v>311173</v>
      </c>
      <c r="D1469" t="s">
        <v>17</v>
      </c>
      <c r="E1469" t="s">
        <v>15</v>
      </c>
      <c r="F1469" t="s">
        <v>11</v>
      </c>
      <c r="G1469" t="s">
        <v>12</v>
      </c>
      <c r="H1469" t="s">
        <v>11</v>
      </c>
      <c r="I1469">
        <v>33</v>
      </c>
      <c r="J1469">
        <f>(C1469-$V$7)/$V$8</f>
        <v>-0.4271207418685018</v>
      </c>
      <c r="K1469" t="str">
        <f t="shared" si="89"/>
        <v>NO</v>
      </c>
      <c r="L1469">
        <f>(I1469-$V$16)/$V$17</f>
        <v>-0.62856815390894638</v>
      </c>
      <c r="M1469" t="str">
        <f t="shared" si="90"/>
        <v>NO</v>
      </c>
      <c r="N1469">
        <f>IF(ISBLANK(C1469),$V$7,C1469)</f>
        <v>311173</v>
      </c>
      <c r="O1469">
        <f>IF(ISBLANK(I1469),$V$16,I1469)</f>
        <v>33</v>
      </c>
      <c r="P1469" t="str">
        <f>IF(ISBLANK(D1469),$U$42,D1469)</f>
        <v>TRABAJADOR INDEPENDIENTE</v>
      </c>
      <c r="Q1469" s="7" t="str">
        <f t="shared" si="91"/>
        <v>26-35</v>
      </c>
      <c r="R1469" s="7" t="str">
        <f t="shared" si="92"/>
        <v>2</v>
      </c>
    </row>
    <row r="1470" spans="1:18" x14ac:dyDescent="0.3">
      <c r="A1470">
        <v>1469</v>
      </c>
      <c r="B1470" t="s">
        <v>8</v>
      </c>
      <c r="C1470">
        <v>266800</v>
      </c>
      <c r="D1470" t="s">
        <v>9</v>
      </c>
      <c r="E1470" t="s">
        <v>15</v>
      </c>
      <c r="F1470" t="s">
        <v>11</v>
      </c>
      <c r="G1470" t="s">
        <v>12</v>
      </c>
      <c r="H1470" t="s">
        <v>12</v>
      </c>
      <c r="I1470">
        <v>44</v>
      </c>
      <c r="J1470">
        <f>(C1470-$V$7)/$V$8</f>
        <v>-0.4818399876282361</v>
      </c>
      <c r="K1470" t="str">
        <f t="shared" si="89"/>
        <v>NO</v>
      </c>
      <c r="L1470">
        <f>(I1470-$V$16)/$V$17</f>
        <v>0.14776047693956615</v>
      </c>
      <c r="M1470" t="str">
        <f t="shared" si="90"/>
        <v>NO</v>
      </c>
      <c r="N1470">
        <f>IF(ISBLANK(C1470),$V$7,C1470)</f>
        <v>266800</v>
      </c>
      <c r="O1470">
        <f>IF(ISBLANK(I1470),$V$16,I1470)</f>
        <v>44</v>
      </c>
      <c r="P1470" t="str">
        <f>IF(ISBLANK(D1470),$U$42,D1470)</f>
        <v>ASALARIADO</v>
      </c>
      <c r="Q1470" s="7" t="str">
        <f t="shared" si="91"/>
        <v>36-45</v>
      </c>
      <c r="R1470" s="7" t="str">
        <f t="shared" si="92"/>
        <v>1</v>
      </c>
    </row>
    <row r="1471" spans="1:18" x14ac:dyDescent="0.3">
      <c r="A1471">
        <v>1470</v>
      </c>
      <c r="B1471" t="s">
        <v>8</v>
      </c>
      <c r="C1471">
        <v>196925</v>
      </c>
      <c r="D1471" t="s">
        <v>9</v>
      </c>
      <c r="E1471" t="s">
        <v>15</v>
      </c>
      <c r="F1471" t="s">
        <v>11</v>
      </c>
      <c r="G1471" t="s">
        <v>12</v>
      </c>
      <c r="H1471" t="s">
        <v>11</v>
      </c>
      <c r="I1471">
        <v>22</v>
      </c>
      <c r="J1471">
        <f>(C1471-$V$7)/$V$8</f>
        <v>-0.5680074159621652</v>
      </c>
      <c r="K1471" t="str">
        <f t="shared" si="89"/>
        <v>NO</v>
      </c>
      <c r="L1471">
        <f>(I1471-$V$16)/$V$17</f>
        <v>-1.4048967847574589</v>
      </c>
      <c r="M1471" t="str">
        <f t="shared" si="90"/>
        <v>NO</v>
      </c>
      <c r="N1471">
        <f>IF(ISBLANK(C1471),$V$7,C1471)</f>
        <v>196925</v>
      </c>
      <c r="O1471">
        <f>IF(ISBLANK(I1471),$V$16,I1471)</f>
        <v>22</v>
      </c>
      <c r="P1471" t="str">
        <f>IF(ISBLANK(D1471),$U$42,D1471)</f>
        <v>ASALARIADO</v>
      </c>
      <c r="Q1471" s="7" t="str">
        <f t="shared" si="91"/>
        <v>18-25</v>
      </c>
      <c r="R1471" s="7" t="str">
        <f t="shared" si="92"/>
        <v>1</v>
      </c>
    </row>
    <row r="1472" spans="1:18" x14ac:dyDescent="0.3">
      <c r="A1472">
        <v>1471</v>
      </c>
      <c r="B1472" t="s">
        <v>8</v>
      </c>
      <c r="C1472">
        <v>342027</v>
      </c>
      <c r="D1472" t="s">
        <v>9</v>
      </c>
      <c r="E1472" t="s">
        <v>15</v>
      </c>
      <c r="F1472" t="s">
        <v>11</v>
      </c>
      <c r="G1472" t="s">
        <v>11</v>
      </c>
      <c r="H1472" t="s">
        <v>12</v>
      </c>
      <c r="I1472">
        <v>61</v>
      </c>
      <c r="J1472">
        <f>(C1472-$V$7)/$V$8</f>
        <v>-0.3890726583791988</v>
      </c>
      <c r="K1472" t="str">
        <f t="shared" si="89"/>
        <v>NO</v>
      </c>
      <c r="L1472">
        <f>(I1472-$V$16)/$V$17</f>
        <v>1.3475410882509038</v>
      </c>
      <c r="M1472" t="str">
        <f t="shared" si="90"/>
        <v>NO</v>
      </c>
      <c r="N1472">
        <f>IF(ISBLANK(C1472),$V$7,C1472)</f>
        <v>342027</v>
      </c>
      <c r="O1472">
        <f>IF(ISBLANK(I1472),$V$16,I1472)</f>
        <v>61</v>
      </c>
      <c r="P1472" t="str">
        <f>IF(ISBLANK(D1472),$U$42,D1472)</f>
        <v>ASALARIADO</v>
      </c>
      <c r="Q1472" s="7" t="str">
        <f t="shared" si="91"/>
        <v>56+</v>
      </c>
      <c r="R1472" s="7" t="str">
        <f t="shared" si="92"/>
        <v>2</v>
      </c>
    </row>
    <row r="1473" spans="1:18" x14ac:dyDescent="0.3">
      <c r="A1473">
        <v>1472</v>
      </c>
      <c r="B1473" t="s">
        <v>14</v>
      </c>
      <c r="C1473">
        <v>1104062</v>
      </c>
      <c r="D1473" t="s">
        <v>13</v>
      </c>
      <c r="E1473" t="s">
        <v>10</v>
      </c>
      <c r="F1473" t="s">
        <v>11</v>
      </c>
      <c r="G1473" t="s">
        <v>12</v>
      </c>
      <c r="H1473" t="s">
        <v>12</v>
      </c>
      <c r="I1473">
        <v>91</v>
      </c>
      <c r="J1473">
        <f>(C1473-$V$7)/$V$8</f>
        <v>0.55064249368442397</v>
      </c>
      <c r="K1473" t="str">
        <f t="shared" si="89"/>
        <v>NO</v>
      </c>
      <c r="L1473">
        <f>(I1473-$V$16)/$V$17</f>
        <v>3.464800990565029</v>
      </c>
      <c r="M1473" t="str">
        <f t="shared" si="90"/>
        <v>ATIPICO</v>
      </c>
      <c r="N1473">
        <f>IF(ISBLANK(C1473),$V$7,C1473)</f>
        <v>1104062</v>
      </c>
      <c r="O1473">
        <f>IF(ISBLANK(I1473),$V$16,I1473)</f>
        <v>91</v>
      </c>
      <c r="P1473" t="str">
        <f>IF(ISBLANK(D1473),$U$42,D1473)</f>
        <v>PENSIONADOS EN SU PROPIO SISTEMA</v>
      </c>
      <c r="Q1473" s="7" t="str">
        <f t="shared" si="91"/>
        <v>56+</v>
      </c>
      <c r="R1473" s="7" t="str">
        <f t="shared" si="92"/>
        <v>4</v>
      </c>
    </row>
    <row r="1474" spans="1:18" x14ac:dyDescent="0.3">
      <c r="A1474">
        <v>1473</v>
      </c>
      <c r="B1474" t="s">
        <v>8</v>
      </c>
      <c r="C1474">
        <v>155880</v>
      </c>
      <c r="D1474" t="s">
        <v>9</v>
      </c>
      <c r="E1474" t="s">
        <v>15</v>
      </c>
      <c r="F1474" t="s">
        <v>11</v>
      </c>
      <c r="G1474" t="s">
        <v>12</v>
      </c>
      <c r="H1474" t="s">
        <v>12</v>
      </c>
      <c r="I1474">
        <v>36</v>
      </c>
      <c r="J1474">
        <f>(C1474-$V$7)/$V$8</f>
        <v>-0.61862268746078586</v>
      </c>
      <c r="K1474" t="str">
        <f t="shared" ref="K1474:K1537" si="93">IF(ABS(J1474)&gt;1.96,"ATIPICO","NO")</f>
        <v>NO</v>
      </c>
      <c r="L1474">
        <f>(I1474-$V$16)/$V$17</f>
        <v>-0.41684216367753391</v>
      </c>
      <c r="M1474" t="str">
        <f t="shared" ref="M1474:M1537" si="94">IF(ABS(L1474)&gt;1.96,"ATIPICO","NO")</f>
        <v>NO</v>
      </c>
      <c r="N1474">
        <f>IF(ISBLANK(C1474),$V$7,C1474)</f>
        <v>155880</v>
      </c>
      <c r="O1474">
        <f>IF(ISBLANK(I1474),$V$16,I1474)</f>
        <v>36</v>
      </c>
      <c r="P1474" t="str">
        <f>IF(ISBLANK(D1474),$U$42,D1474)</f>
        <v>ASALARIADO</v>
      </c>
      <c r="Q1474" s="7" t="str">
        <f t="shared" ref="Q1474:Q1537" si="95">IF(O1474&lt;26,"18-25",IF(O1474&lt;36,"26-35",
 IF(O1474&lt;46,"36-45",IF(O1474&lt;56,"46-55","56+"))))</f>
        <v>36-45</v>
      </c>
      <c r="R1474" s="7" t="str">
        <f t="shared" ref="R1474:R1537" si="96">IF(N1474&lt;300000,"1",
 IF(N1474&lt;=408495,"2",
 IF(N1474&lt;=700000,"3",
 "4")))</f>
        <v>1</v>
      </c>
    </row>
    <row r="1475" spans="1:18" x14ac:dyDescent="0.3">
      <c r="A1475">
        <v>1474</v>
      </c>
      <c r="B1475" t="s">
        <v>8</v>
      </c>
      <c r="C1475">
        <v>297046</v>
      </c>
      <c r="D1475" t="s">
        <v>16</v>
      </c>
      <c r="E1475" t="s">
        <v>15</v>
      </c>
      <c r="F1475" t="s">
        <v>11</v>
      </c>
      <c r="G1475" t="s">
        <v>12</v>
      </c>
      <c r="H1475" t="s">
        <v>12</v>
      </c>
      <c r="I1475">
        <v>51</v>
      </c>
      <c r="J1475">
        <f>(C1475-$V$7)/$V$8</f>
        <v>-0.44454166866740574</v>
      </c>
      <c r="K1475" t="str">
        <f t="shared" si="93"/>
        <v>NO</v>
      </c>
      <c r="L1475">
        <f>(I1475-$V$16)/$V$17</f>
        <v>0.64178778747952869</v>
      </c>
      <c r="M1475" t="str">
        <f t="shared" si="94"/>
        <v>NO</v>
      </c>
      <c r="N1475">
        <f>IF(ISBLANK(C1475),$V$7,C1475)</f>
        <v>297046</v>
      </c>
      <c r="O1475">
        <f>IF(ISBLANK(I1475),$V$16,I1475)</f>
        <v>51</v>
      </c>
      <c r="P1475" t="str">
        <f>IF(ISBLANK(D1475),$U$42,D1475)</f>
        <v>ASEGURADO VOLUNTARIO</v>
      </c>
      <c r="Q1475" s="7" t="str">
        <f t="shared" si="95"/>
        <v>46-55</v>
      </c>
      <c r="R1475" s="7" t="str">
        <f t="shared" si="96"/>
        <v>1</v>
      </c>
    </row>
    <row r="1476" spans="1:18" x14ac:dyDescent="0.3">
      <c r="A1476">
        <v>1475</v>
      </c>
      <c r="B1476" t="s">
        <v>8</v>
      </c>
      <c r="C1476">
        <v>338166</v>
      </c>
      <c r="D1476" t="s">
        <v>17</v>
      </c>
      <c r="E1476" t="s">
        <v>15</v>
      </c>
      <c r="F1476" t="s">
        <v>11</v>
      </c>
      <c r="G1476" t="s">
        <v>12</v>
      </c>
      <c r="H1476" t="s">
        <v>12</v>
      </c>
      <c r="I1476">
        <v>56</v>
      </c>
      <c r="J1476">
        <f>(C1476-$V$7)/$V$8</f>
        <v>-0.39383390976806892</v>
      </c>
      <c r="K1476" t="str">
        <f t="shared" si="93"/>
        <v>NO</v>
      </c>
      <c r="L1476">
        <f>(I1476-$V$16)/$V$17</f>
        <v>0.99466443786521619</v>
      </c>
      <c r="M1476" t="str">
        <f t="shared" si="94"/>
        <v>NO</v>
      </c>
      <c r="N1476">
        <f>IF(ISBLANK(C1476),$V$7,C1476)</f>
        <v>338166</v>
      </c>
      <c r="O1476">
        <f>IF(ISBLANK(I1476),$V$16,I1476)</f>
        <v>56</v>
      </c>
      <c r="P1476" t="str">
        <f>IF(ISBLANK(D1476),$U$42,D1476)</f>
        <v>TRABAJADOR INDEPENDIENTE</v>
      </c>
      <c r="Q1476" s="7" t="str">
        <f t="shared" si="95"/>
        <v>56+</v>
      </c>
      <c r="R1476" s="7" t="str">
        <f t="shared" si="96"/>
        <v>2</v>
      </c>
    </row>
    <row r="1477" spans="1:18" x14ac:dyDescent="0.3">
      <c r="A1477">
        <v>1476</v>
      </c>
      <c r="B1477" t="s">
        <v>8</v>
      </c>
      <c r="C1477">
        <v>650000</v>
      </c>
      <c r="D1477" t="s">
        <v>9</v>
      </c>
      <c r="E1477" t="s">
        <v>15</v>
      </c>
      <c r="F1477" t="s">
        <v>11</v>
      </c>
      <c r="G1477" t="s">
        <v>12</v>
      </c>
      <c r="H1477" t="s">
        <v>11</v>
      </c>
      <c r="I1477">
        <v>31</v>
      </c>
      <c r="J1477">
        <f>(C1477-$V$7)/$V$8</f>
        <v>-9.2910282355832298E-3</v>
      </c>
      <c r="K1477" t="str">
        <f t="shared" si="93"/>
        <v>NO</v>
      </c>
      <c r="L1477">
        <f>(I1477-$V$16)/$V$17</f>
        <v>-0.7697188140632214</v>
      </c>
      <c r="M1477" t="str">
        <f t="shared" si="94"/>
        <v>NO</v>
      </c>
      <c r="N1477">
        <f>IF(ISBLANK(C1477),$V$7,C1477)</f>
        <v>650000</v>
      </c>
      <c r="O1477">
        <f>IF(ISBLANK(I1477),$V$16,I1477)</f>
        <v>31</v>
      </c>
      <c r="P1477" t="str">
        <f>IF(ISBLANK(D1477),$U$42,D1477)</f>
        <v>ASALARIADO</v>
      </c>
      <c r="Q1477" s="7" t="str">
        <f t="shared" si="95"/>
        <v>26-35</v>
      </c>
      <c r="R1477" s="7" t="str">
        <f t="shared" si="96"/>
        <v>3</v>
      </c>
    </row>
    <row r="1478" spans="1:18" x14ac:dyDescent="0.3">
      <c r="A1478">
        <v>1477</v>
      </c>
      <c r="B1478" t="s">
        <v>8</v>
      </c>
      <c r="C1478">
        <v>490638.83</v>
      </c>
      <c r="D1478" t="s">
        <v>9</v>
      </c>
      <c r="E1478" t="s">
        <v>10</v>
      </c>
      <c r="F1478" t="s">
        <v>11</v>
      </c>
      <c r="G1478" t="s">
        <v>12</v>
      </c>
      <c r="H1478" t="s">
        <v>12</v>
      </c>
      <c r="I1478">
        <v>55</v>
      </c>
      <c r="J1478">
        <f>(C1478-$V$7)/$V$8</f>
        <v>-0.20580970008082236</v>
      </c>
      <c r="K1478" t="str">
        <f t="shared" si="93"/>
        <v>NO</v>
      </c>
      <c r="L1478">
        <f>(I1478-$V$16)/$V$17</f>
        <v>0.92408910778807873</v>
      </c>
      <c r="M1478" t="str">
        <f t="shared" si="94"/>
        <v>NO</v>
      </c>
      <c r="N1478">
        <f>IF(ISBLANK(C1478),$V$7,C1478)</f>
        <v>490638.83</v>
      </c>
      <c r="O1478">
        <f>IF(ISBLANK(I1478),$V$16,I1478)</f>
        <v>55</v>
      </c>
      <c r="P1478" t="str">
        <f>IF(ISBLANK(D1478),$U$42,D1478)</f>
        <v>ASALARIADO</v>
      </c>
      <c r="Q1478" s="7" t="str">
        <f t="shared" si="95"/>
        <v>46-55</v>
      </c>
      <c r="R1478" s="7" t="str">
        <f t="shared" si="96"/>
        <v>3</v>
      </c>
    </row>
    <row r="1479" spans="1:18" x14ac:dyDescent="0.3">
      <c r="A1479">
        <v>1478</v>
      </c>
      <c r="B1479" t="s">
        <v>14</v>
      </c>
      <c r="C1479">
        <v>432363</v>
      </c>
      <c r="D1479" t="s">
        <v>13</v>
      </c>
      <c r="E1479" t="s">
        <v>10</v>
      </c>
      <c r="F1479" t="s">
        <v>11</v>
      </c>
      <c r="G1479" t="s">
        <v>12</v>
      </c>
      <c r="H1479" t="s">
        <v>12</v>
      </c>
      <c r="I1479">
        <v>80</v>
      </c>
      <c r="J1479">
        <f>(C1479-$V$7)/$V$8</f>
        <v>-0.27767343396454669</v>
      </c>
      <c r="K1479" t="str">
        <f t="shared" si="93"/>
        <v>NO</v>
      </c>
      <c r="L1479">
        <f>(I1479-$V$16)/$V$17</f>
        <v>2.6884723597165161</v>
      </c>
      <c r="M1479" t="str">
        <f t="shared" si="94"/>
        <v>ATIPICO</v>
      </c>
      <c r="N1479">
        <f>IF(ISBLANK(C1479),$V$7,C1479)</f>
        <v>432363</v>
      </c>
      <c r="O1479">
        <f>IF(ISBLANK(I1479),$V$16,I1479)</f>
        <v>80</v>
      </c>
      <c r="P1479" t="str">
        <f>IF(ISBLANK(D1479),$U$42,D1479)</f>
        <v>PENSIONADOS EN SU PROPIO SISTEMA</v>
      </c>
      <c r="Q1479" s="7" t="str">
        <f t="shared" si="95"/>
        <v>56+</v>
      </c>
      <c r="R1479" s="7" t="str">
        <f t="shared" si="96"/>
        <v>3</v>
      </c>
    </row>
    <row r="1480" spans="1:18" x14ac:dyDescent="0.3">
      <c r="A1480">
        <v>1479</v>
      </c>
      <c r="B1480" t="s">
        <v>8</v>
      </c>
      <c r="C1480">
        <v>360420</v>
      </c>
      <c r="D1480" t="s">
        <v>17</v>
      </c>
      <c r="E1480" t="s">
        <v>15</v>
      </c>
      <c r="F1480" t="s">
        <v>11</v>
      </c>
      <c r="G1480" t="s">
        <v>12</v>
      </c>
      <c r="H1480" t="s">
        <v>11</v>
      </c>
      <c r="I1480">
        <v>32</v>
      </c>
      <c r="J1480">
        <f>(C1480-$V$7)/$V$8</f>
        <v>-0.36639104822755719</v>
      </c>
      <c r="K1480" t="str">
        <f t="shared" si="93"/>
        <v>NO</v>
      </c>
      <c r="L1480">
        <f>(I1480-$V$16)/$V$17</f>
        <v>-0.69914348398608395</v>
      </c>
      <c r="M1480" t="str">
        <f t="shared" si="94"/>
        <v>NO</v>
      </c>
      <c r="N1480">
        <f>IF(ISBLANK(C1480),$V$7,C1480)</f>
        <v>360420</v>
      </c>
      <c r="O1480">
        <f>IF(ISBLANK(I1480),$V$16,I1480)</f>
        <v>32</v>
      </c>
      <c r="P1480" t="str">
        <f>IF(ISBLANK(D1480),$U$42,D1480)</f>
        <v>TRABAJADOR INDEPENDIENTE</v>
      </c>
      <c r="Q1480" s="7" t="str">
        <f t="shared" si="95"/>
        <v>26-35</v>
      </c>
      <c r="R1480" s="7" t="str">
        <f t="shared" si="96"/>
        <v>2</v>
      </c>
    </row>
    <row r="1481" spans="1:18" x14ac:dyDescent="0.3">
      <c r="A1481">
        <v>1480</v>
      </c>
      <c r="B1481" t="s">
        <v>8</v>
      </c>
      <c r="C1481">
        <v>351670.01</v>
      </c>
      <c r="D1481" t="s">
        <v>9</v>
      </c>
      <c r="E1481" t="s">
        <v>15</v>
      </c>
      <c r="F1481" t="s">
        <v>11</v>
      </c>
      <c r="G1481" t="s">
        <v>12</v>
      </c>
      <c r="H1481" t="s">
        <v>12</v>
      </c>
      <c r="I1481">
        <v>21</v>
      </c>
      <c r="J1481">
        <f>(C1481-$V$7)/$V$8</f>
        <v>-0.37718123264612741</v>
      </c>
      <c r="K1481" t="str">
        <f t="shared" si="93"/>
        <v>NO</v>
      </c>
      <c r="L1481">
        <f>(I1481-$V$16)/$V$17</f>
        <v>-1.4754721148345964</v>
      </c>
      <c r="M1481" t="str">
        <f t="shared" si="94"/>
        <v>NO</v>
      </c>
      <c r="N1481">
        <f>IF(ISBLANK(C1481),$V$7,C1481)</f>
        <v>351670.01</v>
      </c>
      <c r="O1481">
        <f>IF(ISBLANK(I1481),$V$16,I1481)</f>
        <v>21</v>
      </c>
      <c r="P1481" t="str">
        <f>IF(ISBLANK(D1481),$U$42,D1481)</f>
        <v>ASALARIADO</v>
      </c>
      <c r="Q1481" s="7" t="str">
        <f t="shared" si="95"/>
        <v>18-25</v>
      </c>
      <c r="R1481" s="7" t="str">
        <f t="shared" si="96"/>
        <v>2</v>
      </c>
    </row>
    <row r="1482" spans="1:18" x14ac:dyDescent="0.3">
      <c r="A1482">
        <v>1481</v>
      </c>
      <c r="B1482" t="s">
        <v>14</v>
      </c>
      <c r="C1482">
        <v>528606.29</v>
      </c>
      <c r="D1482" t="s">
        <v>9</v>
      </c>
      <c r="E1482" t="s">
        <v>10</v>
      </c>
      <c r="F1482" t="s">
        <v>11</v>
      </c>
      <c r="G1482" t="s">
        <v>12</v>
      </c>
      <c r="H1482" t="s">
        <v>12</v>
      </c>
      <c r="I1482">
        <v>29</v>
      </c>
      <c r="J1482">
        <f>(C1482-$V$7)/$V$8</f>
        <v>-0.15898954425153694</v>
      </c>
      <c r="K1482" t="str">
        <f t="shared" si="93"/>
        <v>NO</v>
      </c>
      <c r="L1482">
        <f>(I1482-$V$16)/$V$17</f>
        <v>-0.91086947421749642</v>
      </c>
      <c r="M1482" t="str">
        <f t="shared" si="94"/>
        <v>NO</v>
      </c>
      <c r="N1482">
        <f>IF(ISBLANK(C1482),$V$7,C1482)</f>
        <v>528606.29</v>
      </c>
      <c r="O1482">
        <f>IF(ISBLANK(I1482),$V$16,I1482)</f>
        <v>29</v>
      </c>
      <c r="P1482" t="str">
        <f>IF(ISBLANK(D1482),$U$42,D1482)</f>
        <v>ASALARIADO</v>
      </c>
      <c r="Q1482" s="7" t="str">
        <f t="shared" si="95"/>
        <v>26-35</v>
      </c>
      <c r="R1482" s="7" t="str">
        <f t="shared" si="96"/>
        <v>3</v>
      </c>
    </row>
    <row r="1483" spans="1:18" x14ac:dyDescent="0.3">
      <c r="A1483">
        <v>1482</v>
      </c>
      <c r="B1483" t="s">
        <v>14</v>
      </c>
      <c r="C1483">
        <v>2398731.5</v>
      </c>
      <c r="D1483" t="s">
        <v>9</v>
      </c>
      <c r="E1483" t="s">
        <v>10</v>
      </c>
      <c r="F1483" t="s">
        <v>11</v>
      </c>
      <c r="G1483" t="s">
        <v>12</v>
      </c>
      <c r="H1483" t="s">
        <v>12</v>
      </c>
      <c r="I1483">
        <v>29</v>
      </c>
      <c r="J1483">
        <f>(C1483-$V$7)/$V$8</f>
        <v>2.1471840515717053</v>
      </c>
      <c r="K1483" t="str">
        <f t="shared" si="93"/>
        <v>ATIPICO</v>
      </c>
      <c r="L1483">
        <f>(I1483-$V$16)/$V$17</f>
        <v>-0.91086947421749642</v>
      </c>
      <c r="M1483" t="str">
        <f t="shared" si="94"/>
        <v>NO</v>
      </c>
      <c r="N1483">
        <f>IF(ISBLANK(C1483),$V$7,C1483)</f>
        <v>2398731.5</v>
      </c>
      <c r="O1483">
        <f>IF(ISBLANK(I1483),$V$16,I1483)</f>
        <v>29</v>
      </c>
      <c r="P1483" t="str">
        <f>IF(ISBLANK(D1483),$U$42,D1483)</f>
        <v>ASALARIADO</v>
      </c>
      <c r="Q1483" s="7" t="str">
        <f t="shared" si="95"/>
        <v>26-35</v>
      </c>
      <c r="R1483" s="7" t="str">
        <f t="shared" si="96"/>
        <v>4</v>
      </c>
    </row>
    <row r="1484" spans="1:18" x14ac:dyDescent="0.3">
      <c r="A1484">
        <v>1483</v>
      </c>
      <c r="B1484" t="s">
        <v>8</v>
      </c>
      <c r="C1484">
        <v>327400</v>
      </c>
      <c r="D1484" t="s">
        <v>9</v>
      </c>
      <c r="E1484" t="s">
        <v>15</v>
      </c>
      <c r="F1484" t="s">
        <v>11</v>
      </c>
      <c r="G1484" t="s">
        <v>12</v>
      </c>
      <c r="H1484" t="s">
        <v>12</v>
      </c>
      <c r="I1484">
        <v>21</v>
      </c>
      <c r="J1484">
        <f>(C1484-$V$7)/$V$8</f>
        <v>-0.40711016784954412</v>
      </c>
      <c r="K1484" t="str">
        <f t="shared" si="93"/>
        <v>NO</v>
      </c>
      <c r="L1484">
        <f>(I1484-$V$16)/$V$17</f>
        <v>-1.4754721148345964</v>
      </c>
      <c r="M1484" t="str">
        <f t="shared" si="94"/>
        <v>NO</v>
      </c>
      <c r="N1484">
        <f>IF(ISBLANK(C1484),$V$7,C1484)</f>
        <v>327400</v>
      </c>
      <c r="O1484">
        <f>IF(ISBLANK(I1484),$V$16,I1484)</f>
        <v>21</v>
      </c>
      <c r="P1484" t="str">
        <f>IF(ISBLANK(D1484),$U$42,D1484)</f>
        <v>ASALARIADO</v>
      </c>
      <c r="Q1484" s="7" t="str">
        <f t="shared" si="95"/>
        <v>18-25</v>
      </c>
      <c r="R1484" s="7" t="str">
        <f t="shared" si="96"/>
        <v>2</v>
      </c>
    </row>
    <row r="1485" spans="1:18" x14ac:dyDescent="0.3">
      <c r="A1485">
        <v>1484</v>
      </c>
      <c r="B1485" t="s">
        <v>14</v>
      </c>
      <c r="C1485">
        <v>228749</v>
      </c>
      <c r="D1485" t="s">
        <v>9</v>
      </c>
      <c r="E1485" t="s">
        <v>10</v>
      </c>
      <c r="F1485" t="s">
        <v>11</v>
      </c>
      <c r="G1485" t="s">
        <v>12</v>
      </c>
      <c r="H1485" t="s">
        <v>11</v>
      </c>
      <c r="I1485">
        <v>56</v>
      </c>
      <c r="J1485">
        <f>(C1485-$V$7)/$V$8</f>
        <v>-0.52876316209026597</v>
      </c>
      <c r="K1485" t="str">
        <f t="shared" si="93"/>
        <v>NO</v>
      </c>
      <c r="L1485">
        <f>(I1485-$V$16)/$V$17</f>
        <v>0.99466443786521619</v>
      </c>
      <c r="M1485" t="str">
        <f t="shared" si="94"/>
        <v>NO</v>
      </c>
      <c r="N1485">
        <f>IF(ISBLANK(C1485),$V$7,C1485)</f>
        <v>228749</v>
      </c>
      <c r="O1485">
        <f>IF(ISBLANK(I1485),$V$16,I1485)</f>
        <v>56</v>
      </c>
      <c r="P1485" t="str">
        <f>IF(ISBLANK(D1485),$U$42,D1485)</f>
        <v>ASALARIADO</v>
      </c>
      <c r="Q1485" s="7" t="str">
        <f t="shared" si="95"/>
        <v>56+</v>
      </c>
      <c r="R1485" s="7" t="str">
        <f t="shared" si="96"/>
        <v>1</v>
      </c>
    </row>
    <row r="1486" spans="1:18" x14ac:dyDescent="0.3">
      <c r="A1486">
        <v>1485</v>
      </c>
      <c r="B1486" t="s">
        <v>14</v>
      </c>
      <c r="C1486">
        <v>1139623</v>
      </c>
      <c r="D1486" t="s">
        <v>13</v>
      </c>
      <c r="E1486" t="s">
        <v>10</v>
      </c>
      <c r="F1486" t="s">
        <v>11</v>
      </c>
      <c r="G1486" t="s">
        <v>12</v>
      </c>
      <c r="H1486" t="s">
        <v>12</v>
      </c>
      <c r="I1486">
        <v>78</v>
      </c>
      <c r="J1486">
        <f>(C1486-$V$7)/$V$8</f>
        <v>0.59449508644267579</v>
      </c>
      <c r="K1486" t="str">
        <f t="shared" si="93"/>
        <v>NO</v>
      </c>
      <c r="L1486">
        <f>(I1486-$V$16)/$V$17</f>
        <v>2.5473216995622412</v>
      </c>
      <c r="M1486" t="str">
        <f t="shared" si="94"/>
        <v>ATIPICO</v>
      </c>
      <c r="N1486">
        <f>IF(ISBLANK(C1486),$V$7,C1486)</f>
        <v>1139623</v>
      </c>
      <c r="O1486">
        <f>IF(ISBLANK(I1486),$V$16,I1486)</f>
        <v>78</v>
      </c>
      <c r="P1486" t="str">
        <f>IF(ISBLANK(D1486),$U$42,D1486)</f>
        <v>PENSIONADOS EN SU PROPIO SISTEMA</v>
      </c>
      <c r="Q1486" s="7" t="str">
        <f t="shared" si="95"/>
        <v>56+</v>
      </c>
      <c r="R1486" s="7" t="str">
        <f t="shared" si="96"/>
        <v>4</v>
      </c>
    </row>
    <row r="1487" spans="1:18" x14ac:dyDescent="0.3">
      <c r="A1487">
        <v>1486</v>
      </c>
      <c r="B1487" t="s">
        <v>8</v>
      </c>
      <c r="C1487">
        <v>286145.68</v>
      </c>
      <c r="D1487" t="s">
        <v>9</v>
      </c>
      <c r="E1487" t="s">
        <v>15</v>
      </c>
      <c r="F1487" t="s">
        <v>11</v>
      </c>
      <c r="G1487" t="s">
        <v>12</v>
      </c>
      <c r="H1487" t="s">
        <v>12</v>
      </c>
      <c r="I1487">
        <v>51</v>
      </c>
      <c r="J1487">
        <f>(C1487-$V$7)/$V$8</f>
        <v>-0.457983565517737</v>
      </c>
      <c r="K1487" t="str">
        <f t="shared" si="93"/>
        <v>NO</v>
      </c>
      <c r="L1487">
        <f>(I1487-$V$16)/$V$17</f>
        <v>0.64178778747952869</v>
      </c>
      <c r="M1487" t="str">
        <f t="shared" si="94"/>
        <v>NO</v>
      </c>
      <c r="N1487">
        <f>IF(ISBLANK(C1487),$V$7,C1487)</f>
        <v>286145.68</v>
      </c>
      <c r="O1487">
        <f>IF(ISBLANK(I1487),$V$16,I1487)</f>
        <v>51</v>
      </c>
      <c r="P1487" t="str">
        <f>IF(ISBLANK(D1487),$U$42,D1487)</f>
        <v>ASALARIADO</v>
      </c>
      <c r="Q1487" s="7" t="str">
        <f t="shared" si="95"/>
        <v>46-55</v>
      </c>
      <c r="R1487" s="7" t="str">
        <f t="shared" si="96"/>
        <v>1</v>
      </c>
    </row>
    <row r="1488" spans="1:18" x14ac:dyDescent="0.3">
      <c r="A1488">
        <v>1487</v>
      </c>
      <c r="B1488" t="s">
        <v>8</v>
      </c>
      <c r="C1488">
        <v>297045</v>
      </c>
      <c r="D1488" t="s">
        <v>16</v>
      </c>
      <c r="E1488" t="s">
        <v>15</v>
      </c>
      <c r="F1488" t="s">
        <v>11</v>
      </c>
      <c r="G1488" t="s">
        <v>12</v>
      </c>
      <c r="H1488" t="s">
        <v>12</v>
      </c>
      <c r="I1488">
        <v>25</v>
      </c>
      <c r="J1488">
        <f>(C1488-$V$7)/$V$8</f>
        <v>-0.44454290183274864</v>
      </c>
      <c r="K1488" t="str">
        <f t="shared" si="93"/>
        <v>NO</v>
      </c>
      <c r="L1488">
        <f>(I1488-$V$16)/$V$17</f>
        <v>-1.1931707945260464</v>
      </c>
      <c r="M1488" t="str">
        <f t="shared" si="94"/>
        <v>NO</v>
      </c>
      <c r="N1488">
        <f>IF(ISBLANK(C1488),$V$7,C1488)</f>
        <v>297045</v>
      </c>
      <c r="O1488">
        <f>IF(ISBLANK(I1488),$V$16,I1488)</f>
        <v>25</v>
      </c>
      <c r="P1488" t="str">
        <f>IF(ISBLANK(D1488),$U$42,D1488)</f>
        <v>ASEGURADO VOLUNTARIO</v>
      </c>
      <c r="Q1488" s="7" t="str">
        <f t="shared" si="95"/>
        <v>18-25</v>
      </c>
      <c r="R1488" s="7" t="str">
        <f t="shared" si="96"/>
        <v>1</v>
      </c>
    </row>
    <row r="1489" spans="1:18" x14ac:dyDescent="0.3">
      <c r="A1489">
        <v>1488</v>
      </c>
      <c r="B1489" t="s">
        <v>8</v>
      </c>
      <c r="C1489">
        <v>734252.96</v>
      </c>
      <c r="D1489" t="s">
        <v>9</v>
      </c>
      <c r="E1489" t="s">
        <v>15</v>
      </c>
      <c r="F1489" t="s">
        <v>11</v>
      </c>
      <c r="G1489" t="s">
        <v>12</v>
      </c>
      <c r="H1489" t="s">
        <v>12</v>
      </c>
      <c r="I1489">
        <v>60</v>
      </c>
      <c r="J1489">
        <f>(C1489-$V$7)/$V$8</f>
        <v>9.4606802071699622E-2</v>
      </c>
      <c r="K1489" t="str">
        <f t="shared" si="93"/>
        <v>NO</v>
      </c>
      <c r="L1489">
        <f>(I1489-$V$16)/$V$17</f>
        <v>1.2769657581737661</v>
      </c>
      <c r="M1489" t="str">
        <f t="shared" si="94"/>
        <v>NO</v>
      </c>
      <c r="N1489">
        <f>IF(ISBLANK(C1489),$V$7,C1489)</f>
        <v>734252.96</v>
      </c>
      <c r="O1489">
        <f>IF(ISBLANK(I1489),$V$16,I1489)</f>
        <v>60</v>
      </c>
      <c r="P1489" t="str">
        <f>IF(ISBLANK(D1489),$U$42,D1489)</f>
        <v>ASALARIADO</v>
      </c>
      <c r="Q1489" s="7" t="str">
        <f t="shared" si="95"/>
        <v>56+</v>
      </c>
      <c r="R1489" s="7" t="str">
        <f t="shared" si="96"/>
        <v>4</v>
      </c>
    </row>
    <row r="1490" spans="1:18" x14ac:dyDescent="0.3">
      <c r="A1490">
        <v>1489</v>
      </c>
      <c r="B1490" t="s">
        <v>8</v>
      </c>
      <c r="C1490">
        <v>592772.23</v>
      </c>
      <c r="D1490" t="s">
        <v>9</v>
      </c>
      <c r="E1490" t="s">
        <v>10</v>
      </c>
      <c r="F1490" t="s">
        <v>11</v>
      </c>
      <c r="G1490" t="s">
        <v>12</v>
      </c>
      <c r="H1490" t="s">
        <v>12</v>
      </c>
      <c r="I1490">
        <v>25</v>
      </c>
      <c r="J1490">
        <f>(C1490-$V$7)/$V$8</f>
        <v>-7.9862330850045876E-2</v>
      </c>
      <c r="K1490" t="str">
        <f t="shared" si="93"/>
        <v>NO</v>
      </c>
      <c r="L1490">
        <f>(I1490-$V$16)/$V$17</f>
        <v>-1.1931707945260464</v>
      </c>
      <c r="M1490" t="str">
        <f t="shared" si="94"/>
        <v>NO</v>
      </c>
      <c r="N1490">
        <f>IF(ISBLANK(C1490),$V$7,C1490)</f>
        <v>592772.23</v>
      </c>
      <c r="O1490">
        <f>IF(ISBLANK(I1490),$V$16,I1490)</f>
        <v>25</v>
      </c>
      <c r="P1490" t="str">
        <f>IF(ISBLANK(D1490),$U$42,D1490)</f>
        <v>ASALARIADO</v>
      </c>
      <c r="Q1490" s="7" t="str">
        <f t="shared" si="95"/>
        <v>18-25</v>
      </c>
      <c r="R1490" s="7" t="str">
        <f t="shared" si="96"/>
        <v>3</v>
      </c>
    </row>
    <row r="1491" spans="1:18" x14ac:dyDescent="0.3">
      <c r="A1491">
        <v>1490</v>
      </c>
      <c r="B1491" t="s">
        <v>8</v>
      </c>
      <c r="C1491">
        <v>303333</v>
      </c>
      <c r="D1491" t="s">
        <v>9</v>
      </c>
      <c r="E1491" t="s">
        <v>15</v>
      </c>
      <c r="F1491" t="s">
        <v>11</v>
      </c>
      <c r="G1491" t="s">
        <v>11</v>
      </c>
      <c r="H1491" t="s">
        <v>12</v>
      </c>
      <c r="I1491">
        <v>38</v>
      </c>
      <c r="J1491">
        <f>(C1491-$V$7)/$V$8</f>
        <v>-0.43678875815670221</v>
      </c>
      <c r="K1491" t="str">
        <f t="shared" si="93"/>
        <v>NO</v>
      </c>
      <c r="L1491">
        <f>(I1491-$V$16)/$V$17</f>
        <v>-0.27569150352325889</v>
      </c>
      <c r="M1491" t="str">
        <f t="shared" si="94"/>
        <v>NO</v>
      </c>
      <c r="N1491">
        <f>IF(ISBLANK(C1491),$V$7,C1491)</f>
        <v>303333</v>
      </c>
      <c r="O1491">
        <f>IF(ISBLANK(I1491),$V$16,I1491)</f>
        <v>38</v>
      </c>
      <c r="P1491" t="str">
        <f>IF(ISBLANK(D1491),$U$42,D1491)</f>
        <v>ASALARIADO</v>
      </c>
      <c r="Q1491" s="7" t="str">
        <f t="shared" si="95"/>
        <v>36-45</v>
      </c>
      <c r="R1491" s="7" t="str">
        <f t="shared" si="96"/>
        <v>2</v>
      </c>
    </row>
    <row r="1492" spans="1:18" x14ac:dyDescent="0.3">
      <c r="A1492">
        <v>1491</v>
      </c>
      <c r="B1492" t="s">
        <v>8</v>
      </c>
      <c r="C1492">
        <v>347135</v>
      </c>
      <c r="D1492" t="s">
        <v>16</v>
      </c>
      <c r="E1492" t="s">
        <v>15</v>
      </c>
      <c r="F1492" t="s">
        <v>11</v>
      </c>
      <c r="G1492" t="s">
        <v>12</v>
      </c>
      <c r="H1492" t="s">
        <v>12</v>
      </c>
      <c r="I1492">
        <v>54</v>
      </c>
      <c r="J1492">
        <f>(C1492-$V$7)/$V$8</f>
        <v>-0.38277364980775391</v>
      </c>
      <c r="K1492" t="str">
        <f t="shared" si="93"/>
        <v>NO</v>
      </c>
      <c r="L1492">
        <f>(I1492-$V$16)/$V$17</f>
        <v>0.85351377771094117</v>
      </c>
      <c r="M1492" t="str">
        <f t="shared" si="94"/>
        <v>NO</v>
      </c>
      <c r="N1492">
        <f>IF(ISBLANK(C1492),$V$7,C1492)</f>
        <v>347135</v>
      </c>
      <c r="O1492">
        <f>IF(ISBLANK(I1492),$V$16,I1492)</f>
        <v>54</v>
      </c>
      <c r="P1492" t="str">
        <f>IF(ISBLANK(D1492),$U$42,D1492)</f>
        <v>ASEGURADO VOLUNTARIO</v>
      </c>
      <c r="Q1492" s="7" t="str">
        <f t="shared" si="95"/>
        <v>46-55</v>
      </c>
      <c r="R1492" s="7" t="str">
        <f t="shared" si="96"/>
        <v>2</v>
      </c>
    </row>
    <row r="1493" spans="1:18" x14ac:dyDescent="0.3">
      <c r="A1493">
        <v>1492</v>
      </c>
      <c r="B1493" t="s">
        <v>8</v>
      </c>
      <c r="C1493">
        <v>639148</v>
      </c>
      <c r="D1493" t="s">
        <v>17</v>
      </c>
      <c r="E1493" t="s">
        <v>15</v>
      </c>
      <c r="F1493" t="s">
        <v>11</v>
      </c>
      <c r="G1493" t="s">
        <v>12</v>
      </c>
      <c r="H1493" t="s">
        <v>12</v>
      </c>
      <c r="I1493">
        <v>63</v>
      </c>
      <c r="J1493">
        <f>(C1493-$V$7)/$V$8</f>
        <v>-2.2673338536546354E-2</v>
      </c>
      <c r="K1493" t="str">
        <f t="shared" si="93"/>
        <v>NO</v>
      </c>
      <c r="L1493">
        <f>(I1493-$V$16)/$V$17</f>
        <v>1.4886917484051787</v>
      </c>
      <c r="M1493" t="str">
        <f t="shared" si="94"/>
        <v>NO</v>
      </c>
      <c r="N1493">
        <f>IF(ISBLANK(C1493),$V$7,C1493)</f>
        <v>639148</v>
      </c>
      <c r="O1493">
        <f>IF(ISBLANK(I1493),$V$16,I1493)</f>
        <v>63</v>
      </c>
      <c r="P1493" t="str">
        <f>IF(ISBLANK(D1493),$U$42,D1493)</f>
        <v>TRABAJADOR INDEPENDIENTE</v>
      </c>
      <c r="Q1493" s="7" t="str">
        <f t="shared" si="95"/>
        <v>56+</v>
      </c>
      <c r="R1493" s="7" t="str">
        <f t="shared" si="96"/>
        <v>3</v>
      </c>
    </row>
    <row r="1494" spans="1:18" x14ac:dyDescent="0.3">
      <c r="A1494">
        <v>1493</v>
      </c>
      <c r="B1494" t="s">
        <v>8</v>
      </c>
      <c r="C1494">
        <v>435801</v>
      </c>
      <c r="D1494" t="s">
        <v>9</v>
      </c>
      <c r="E1494" t="s">
        <v>15</v>
      </c>
      <c r="F1494" t="s">
        <v>11</v>
      </c>
      <c r="G1494" t="s">
        <v>11</v>
      </c>
      <c r="H1494" t="s">
        <v>12</v>
      </c>
      <c r="I1494">
        <v>47</v>
      </c>
      <c r="J1494">
        <f>(C1494-$V$7)/$V$8</f>
        <v>-0.27343381151571594</v>
      </c>
      <c r="K1494" t="str">
        <f t="shared" si="93"/>
        <v>NO</v>
      </c>
      <c r="L1494">
        <f>(I1494-$V$16)/$V$17</f>
        <v>0.35948646717097865</v>
      </c>
      <c r="M1494" t="str">
        <f t="shared" si="94"/>
        <v>NO</v>
      </c>
      <c r="N1494">
        <f>IF(ISBLANK(C1494),$V$7,C1494)</f>
        <v>435801</v>
      </c>
      <c r="O1494">
        <f>IF(ISBLANK(I1494),$V$16,I1494)</f>
        <v>47</v>
      </c>
      <c r="P1494" t="str">
        <f>IF(ISBLANK(D1494),$U$42,D1494)</f>
        <v>ASALARIADO</v>
      </c>
      <c r="Q1494" s="7" t="str">
        <f t="shared" si="95"/>
        <v>46-55</v>
      </c>
      <c r="R1494" s="7" t="str">
        <f t="shared" si="96"/>
        <v>3</v>
      </c>
    </row>
    <row r="1495" spans="1:18" x14ac:dyDescent="0.3">
      <c r="A1495">
        <v>1494</v>
      </c>
      <c r="B1495" t="s">
        <v>8</v>
      </c>
      <c r="C1495">
        <v>484829.52</v>
      </c>
      <c r="D1495" t="s">
        <v>9</v>
      </c>
      <c r="E1495" t="s">
        <v>15</v>
      </c>
      <c r="F1495" t="s">
        <v>11</v>
      </c>
      <c r="G1495" t="s">
        <v>12</v>
      </c>
      <c r="H1495" t="s">
        <v>12</v>
      </c>
      <c r="I1495">
        <v>25</v>
      </c>
      <c r="J1495">
        <f>(C1495-$V$7)/$V$8</f>
        <v>-0.21297353983888431</v>
      </c>
      <c r="K1495" t="str">
        <f t="shared" si="93"/>
        <v>NO</v>
      </c>
      <c r="L1495">
        <f>(I1495-$V$16)/$V$17</f>
        <v>-1.1931707945260464</v>
      </c>
      <c r="M1495" t="str">
        <f t="shared" si="94"/>
        <v>NO</v>
      </c>
      <c r="N1495">
        <f>IF(ISBLANK(C1495),$V$7,C1495)</f>
        <v>484829.52</v>
      </c>
      <c r="O1495">
        <f>IF(ISBLANK(I1495),$V$16,I1495)</f>
        <v>25</v>
      </c>
      <c r="P1495" t="str">
        <f>IF(ISBLANK(D1495),$U$42,D1495)</f>
        <v>ASALARIADO</v>
      </c>
      <c r="Q1495" s="7" t="str">
        <f t="shared" si="95"/>
        <v>18-25</v>
      </c>
      <c r="R1495" s="7" t="str">
        <f t="shared" si="96"/>
        <v>3</v>
      </c>
    </row>
    <row r="1496" spans="1:18" x14ac:dyDescent="0.3">
      <c r="A1496">
        <v>1495</v>
      </c>
      <c r="B1496" t="s">
        <v>14</v>
      </c>
      <c r="C1496">
        <v>92366.25</v>
      </c>
      <c r="D1496" t="s">
        <v>9</v>
      </c>
      <c r="E1496" t="s">
        <v>10</v>
      </c>
      <c r="F1496" t="s">
        <v>11</v>
      </c>
      <c r="G1496" t="s">
        <v>12</v>
      </c>
      <c r="H1496" t="s">
        <v>12</v>
      </c>
      <c r="I1496">
        <v>23</v>
      </c>
      <c r="J1496">
        <f>(C1496-$V$7)/$V$8</f>
        <v>-0.69694564275730231</v>
      </c>
      <c r="K1496" t="str">
        <f t="shared" si="93"/>
        <v>NO</v>
      </c>
      <c r="L1496">
        <f>(I1496-$V$16)/$V$17</f>
        <v>-1.3343214546803215</v>
      </c>
      <c r="M1496" t="str">
        <f t="shared" si="94"/>
        <v>NO</v>
      </c>
      <c r="N1496">
        <f>IF(ISBLANK(C1496),$V$7,C1496)</f>
        <v>92366.25</v>
      </c>
      <c r="O1496">
        <f>IF(ISBLANK(I1496),$V$16,I1496)</f>
        <v>23</v>
      </c>
      <c r="P1496" t="str">
        <f>IF(ISBLANK(D1496),$U$42,D1496)</f>
        <v>ASALARIADO</v>
      </c>
      <c r="Q1496" s="7" t="str">
        <f t="shared" si="95"/>
        <v>18-25</v>
      </c>
      <c r="R1496" s="7" t="str">
        <f t="shared" si="96"/>
        <v>1</v>
      </c>
    </row>
    <row r="1497" spans="1:18" x14ac:dyDescent="0.3">
      <c r="A1497">
        <v>1496</v>
      </c>
      <c r="B1497" t="s">
        <v>14</v>
      </c>
      <c r="C1497">
        <v>863546</v>
      </c>
      <c r="D1497" t="s">
        <v>9</v>
      </c>
      <c r="E1497" t="s">
        <v>10</v>
      </c>
      <c r="F1497" t="s">
        <v>11</v>
      </c>
      <c r="G1497" t="s">
        <v>12</v>
      </c>
      <c r="H1497" t="s">
        <v>11</v>
      </c>
      <c r="I1497">
        <v>31</v>
      </c>
      <c r="J1497">
        <f>(C1497-$V$7)/$V$8</f>
        <v>0.25404649807564705</v>
      </c>
      <c r="K1497" t="str">
        <f t="shared" si="93"/>
        <v>NO</v>
      </c>
      <c r="L1497">
        <f>(I1497-$V$16)/$V$17</f>
        <v>-0.7697188140632214</v>
      </c>
      <c r="M1497" t="str">
        <f t="shared" si="94"/>
        <v>NO</v>
      </c>
      <c r="N1497">
        <f>IF(ISBLANK(C1497),$V$7,C1497)</f>
        <v>863546</v>
      </c>
      <c r="O1497">
        <f>IF(ISBLANK(I1497),$V$16,I1497)</f>
        <v>31</v>
      </c>
      <c r="P1497" t="str">
        <f>IF(ISBLANK(D1497),$U$42,D1497)</f>
        <v>ASALARIADO</v>
      </c>
      <c r="Q1497" s="7" t="str">
        <f t="shared" si="95"/>
        <v>26-35</v>
      </c>
      <c r="R1497" s="7" t="str">
        <f t="shared" si="96"/>
        <v>4</v>
      </c>
    </row>
    <row r="1498" spans="1:18" x14ac:dyDescent="0.3">
      <c r="A1498">
        <v>1497</v>
      </c>
      <c r="B1498" t="s">
        <v>14</v>
      </c>
      <c r="C1498">
        <v>399659</v>
      </c>
      <c r="D1498" t="s">
        <v>17</v>
      </c>
      <c r="E1498" t="s">
        <v>15</v>
      </c>
      <c r="F1498" t="s">
        <v>11</v>
      </c>
      <c r="G1498" t="s">
        <v>11</v>
      </c>
      <c r="H1498" t="s">
        <v>11</v>
      </c>
      <c r="I1498">
        <v>46</v>
      </c>
      <c r="J1498">
        <f>(C1498-$V$7)/$V$8</f>
        <v>-0.31800287333818267</v>
      </c>
      <c r="K1498" t="str">
        <f t="shared" si="93"/>
        <v>NO</v>
      </c>
      <c r="L1498">
        <f>(I1498-$V$16)/$V$17</f>
        <v>0.28891113709384114</v>
      </c>
      <c r="M1498" t="str">
        <f t="shared" si="94"/>
        <v>NO</v>
      </c>
      <c r="N1498">
        <f>IF(ISBLANK(C1498),$V$7,C1498)</f>
        <v>399659</v>
      </c>
      <c r="O1498">
        <f>IF(ISBLANK(I1498),$V$16,I1498)</f>
        <v>46</v>
      </c>
      <c r="P1498" t="str">
        <f>IF(ISBLANK(D1498),$U$42,D1498)</f>
        <v>TRABAJADOR INDEPENDIENTE</v>
      </c>
      <c r="Q1498" s="7" t="str">
        <f t="shared" si="95"/>
        <v>46-55</v>
      </c>
      <c r="R1498" s="7" t="str">
        <f t="shared" si="96"/>
        <v>2</v>
      </c>
    </row>
    <row r="1499" spans="1:18" x14ac:dyDescent="0.3">
      <c r="A1499">
        <v>1498</v>
      </c>
      <c r="B1499" t="s">
        <v>14</v>
      </c>
      <c r="C1499">
        <v>1940476.41</v>
      </c>
      <c r="D1499" t="s">
        <v>9</v>
      </c>
      <c r="E1499" t="s">
        <v>15</v>
      </c>
      <c r="F1499" t="s">
        <v>11</v>
      </c>
      <c r="G1499" t="s">
        <v>12</v>
      </c>
      <c r="H1499" t="s">
        <v>12</v>
      </c>
      <c r="I1499">
        <v>34</v>
      </c>
      <c r="J1499">
        <f>(C1499-$V$7)/$V$8</f>
        <v>1.5820797563841098</v>
      </c>
      <c r="K1499" t="str">
        <f t="shared" si="93"/>
        <v>NO</v>
      </c>
      <c r="L1499">
        <f>(I1499-$V$16)/$V$17</f>
        <v>-0.55799282383180893</v>
      </c>
      <c r="M1499" t="str">
        <f t="shared" si="94"/>
        <v>NO</v>
      </c>
      <c r="N1499">
        <f>IF(ISBLANK(C1499),$V$7,C1499)</f>
        <v>1940476.41</v>
      </c>
      <c r="O1499">
        <f>IF(ISBLANK(I1499),$V$16,I1499)</f>
        <v>34</v>
      </c>
      <c r="P1499" t="str">
        <f>IF(ISBLANK(D1499),$U$42,D1499)</f>
        <v>ASALARIADO</v>
      </c>
      <c r="Q1499" s="7" t="str">
        <f t="shared" si="95"/>
        <v>26-35</v>
      </c>
      <c r="R1499" s="7" t="str">
        <f t="shared" si="96"/>
        <v>4</v>
      </c>
    </row>
    <row r="1500" spans="1:18" x14ac:dyDescent="0.3">
      <c r="A1500">
        <v>1499</v>
      </c>
      <c r="B1500" t="s">
        <v>14</v>
      </c>
      <c r="C1500">
        <v>571508</v>
      </c>
      <c r="D1500" t="s">
        <v>9</v>
      </c>
      <c r="E1500" t="s">
        <v>10</v>
      </c>
      <c r="F1500" t="s">
        <v>11</v>
      </c>
      <c r="G1500" t="s">
        <v>12</v>
      </c>
      <c r="H1500" t="s">
        <v>12</v>
      </c>
      <c r="I1500">
        <v>29</v>
      </c>
      <c r="J1500">
        <f>(C1500-$V$7)/$V$8</f>
        <v>-0.10608464232913258</v>
      </c>
      <c r="K1500" t="str">
        <f t="shared" si="93"/>
        <v>NO</v>
      </c>
      <c r="L1500">
        <f>(I1500-$V$16)/$V$17</f>
        <v>-0.91086947421749642</v>
      </c>
      <c r="M1500" t="str">
        <f t="shared" si="94"/>
        <v>NO</v>
      </c>
      <c r="N1500">
        <f>IF(ISBLANK(C1500),$V$7,C1500)</f>
        <v>571508</v>
      </c>
      <c r="O1500">
        <f>IF(ISBLANK(I1500),$V$16,I1500)</f>
        <v>29</v>
      </c>
      <c r="P1500" t="str">
        <f>IF(ISBLANK(D1500),$U$42,D1500)</f>
        <v>ASALARIADO</v>
      </c>
      <c r="Q1500" s="7" t="str">
        <f t="shared" si="95"/>
        <v>26-35</v>
      </c>
      <c r="R1500" s="7" t="str">
        <f t="shared" si="96"/>
        <v>3</v>
      </c>
    </row>
    <row r="1501" spans="1:18" x14ac:dyDescent="0.3">
      <c r="A1501">
        <v>1500</v>
      </c>
      <c r="B1501" t="s">
        <v>8</v>
      </c>
      <c r="C1501">
        <v>932109.37</v>
      </c>
      <c r="D1501" t="s">
        <v>9</v>
      </c>
      <c r="E1501" t="s">
        <v>15</v>
      </c>
      <c r="F1501" t="s">
        <v>11</v>
      </c>
      <c r="G1501" t="s">
        <v>12</v>
      </c>
      <c r="H1501" t="s">
        <v>12</v>
      </c>
      <c r="I1501">
        <v>41</v>
      </c>
      <c r="J1501">
        <f>(C1501-$V$7)/$V$8</f>
        <v>0.33859646975089086</v>
      </c>
      <c r="K1501" t="str">
        <f t="shared" si="93"/>
        <v>NO</v>
      </c>
      <c r="L1501">
        <f>(I1501-$V$16)/$V$17</f>
        <v>-6.3965513291846368E-2</v>
      </c>
      <c r="M1501" t="str">
        <f t="shared" si="94"/>
        <v>NO</v>
      </c>
      <c r="N1501">
        <f>IF(ISBLANK(C1501),$V$7,C1501)</f>
        <v>932109.37</v>
      </c>
      <c r="O1501">
        <f>IF(ISBLANK(I1501),$V$16,I1501)</f>
        <v>41</v>
      </c>
      <c r="P1501" t="str">
        <f>IF(ISBLANK(D1501),$U$42,D1501)</f>
        <v>ASALARIADO</v>
      </c>
      <c r="Q1501" s="7" t="str">
        <f t="shared" si="95"/>
        <v>36-45</v>
      </c>
      <c r="R1501" s="7" t="str">
        <f t="shared" si="96"/>
        <v>4</v>
      </c>
    </row>
    <row r="1502" spans="1:18" x14ac:dyDescent="0.3">
      <c r="A1502">
        <v>1501</v>
      </c>
      <c r="B1502" t="s">
        <v>8</v>
      </c>
      <c r="C1502">
        <v>155000</v>
      </c>
      <c r="D1502" t="s">
        <v>9</v>
      </c>
      <c r="E1502" t="s">
        <v>15</v>
      </c>
      <c r="F1502" t="s">
        <v>11</v>
      </c>
      <c r="G1502" t="s">
        <v>12</v>
      </c>
      <c r="H1502" t="s">
        <v>11</v>
      </c>
      <c r="I1502">
        <v>53</v>
      </c>
      <c r="J1502">
        <f>(C1502-$V$7)/$V$8</f>
        <v>-0.61970787296252261</v>
      </c>
      <c r="K1502" t="str">
        <f t="shared" si="93"/>
        <v>NO</v>
      </c>
      <c r="L1502">
        <f>(I1502-$V$16)/$V$17</f>
        <v>0.78293844763380371</v>
      </c>
      <c r="M1502" t="str">
        <f t="shared" si="94"/>
        <v>NO</v>
      </c>
      <c r="N1502">
        <f>IF(ISBLANK(C1502),$V$7,C1502)</f>
        <v>155000</v>
      </c>
      <c r="O1502">
        <f>IF(ISBLANK(I1502),$V$16,I1502)</f>
        <v>53</v>
      </c>
      <c r="P1502" t="str">
        <f>IF(ISBLANK(D1502),$U$42,D1502)</f>
        <v>ASALARIADO</v>
      </c>
      <c r="Q1502" s="7" t="str">
        <f t="shared" si="95"/>
        <v>46-55</v>
      </c>
      <c r="R1502" s="7" t="str">
        <f t="shared" si="96"/>
        <v>1</v>
      </c>
    </row>
    <row r="1503" spans="1:18" x14ac:dyDescent="0.3">
      <c r="A1503">
        <v>1502</v>
      </c>
      <c r="B1503" t="s">
        <v>14</v>
      </c>
      <c r="C1503">
        <v>859613</v>
      </c>
      <c r="D1503" t="s">
        <v>9</v>
      </c>
      <c r="E1503" t="s">
        <v>15</v>
      </c>
      <c r="F1503" t="s">
        <v>11</v>
      </c>
      <c r="G1503" t="s">
        <v>12</v>
      </c>
      <c r="H1503" t="s">
        <v>12</v>
      </c>
      <c r="I1503">
        <v>22</v>
      </c>
      <c r="J1503">
        <f>(C1503-$V$7)/$V$8</f>
        <v>0.24919645878208938</v>
      </c>
      <c r="K1503" t="str">
        <f t="shared" si="93"/>
        <v>NO</v>
      </c>
      <c r="L1503">
        <f>(I1503-$V$16)/$V$17</f>
        <v>-1.4048967847574589</v>
      </c>
      <c r="M1503" t="str">
        <f t="shared" si="94"/>
        <v>NO</v>
      </c>
      <c r="N1503">
        <f>IF(ISBLANK(C1503),$V$7,C1503)</f>
        <v>859613</v>
      </c>
      <c r="O1503">
        <f>IF(ISBLANK(I1503),$V$16,I1503)</f>
        <v>22</v>
      </c>
      <c r="P1503" t="str">
        <f>IF(ISBLANK(D1503),$U$42,D1503)</f>
        <v>ASALARIADO</v>
      </c>
      <c r="Q1503" s="7" t="str">
        <f t="shared" si="95"/>
        <v>18-25</v>
      </c>
      <c r="R1503" s="7" t="str">
        <f t="shared" si="96"/>
        <v>4</v>
      </c>
    </row>
    <row r="1504" spans="1:18" x14ac:dyDescent="0.3">
      <c r="A1504">
        <v>1503</v>
      </c>
      <c r="B1504" t="s">
        <v>14</v>
      </c>
      <c r="C1504">
        <v>159000</v>
      </c>
      <c r="D1504" t="s">
        <v>9</v>
      </c>
      <c r="E1504" t="s">
        <v>15</v>
      </c>
      <c r="F1504" t="s">
        <v>11</v>
      </c>
      <c r="G1504" t="s">
        <v>11</v>
      </c>
      <c r="H1504" t="s">
        <v>11</v>
      </c>
      <c r="I1504">
        <v>49</v>
      </c>
      <c r="J1504">
        <f>(C1504-$V$7)/$V$8</f>
        <v>-0.6147752115909918</v>
      </c>
      <c r="K1504" t="str">
        <f t="shared" si="93"/>
        <v>NO</v>
      </c>
      <c r="L1504">
        <f>(I1504-$V$16)/$V$17</f>
        <v>0.50063712732525367</v>
      </c>
      <c r="M1504" t="str">
        <f t="shared" si="94"/>
        <v>NO</v>
      </c>
      <c r="N1504">
        <f>IF(ISBLANK(C1504),$V$7,C1504)</f>
        <v>159000</v>
      </c>
      <c r="O1504">
        <f>IF(ISBLANK(I1504),$V$16,I1504)</f>
        <v>49</v>
      </c>
      <c r="P1504" t="str">
        <f>IF(ISBLANK(D1504),$U$42,D1504)</f>
        <v>ASALARIADO</v>
      </c>
      <c r="Q1504" s="7" t="str">
        <f t="shared" si="95"/>
        <v>46-55</v>
      </c>
      <c r="R1504" s="7" t="str">
        <f t="shared" si="96"/>
        <v>1</v>
      </c>
    </row>
    <row r="1505" spans="1:18" x14ac:dyDescent="0.3">
      <c r="A1505">
        <v>1504</v>
      </c>
      <c r="B1505" t="s">
        <v>8</v>
      </c>
      <c r="C1505">
        <v>540083</v>
      </c>
      <c r="D1505" t="s">
        <v>17</v>
      </c>
      <c r="E1505" t="s">
        <v>15</v>
      </c>
      <c r="F1505" t="s">
        <v>11</v>
      </c>
      <c r="G1505" t="s">
        <v>12</v>
      </c>
      <c r="H1505" t="s">
        <v>11</v>
      </c>
      <c r="I1505">
        <v>60</v>
      </c>
      <c r="J1505">
        <f>(C1505-$V$7)/$V$8</f>
        <v>-0.1448368632292216</v>
      </c>
      <c r="K1505" t="str">
        <f t="shared" si="93"/>
        <v>NO</v>
      </c>
      <c r="L1505">
        <f>(I1505-$V$16)/$V$17</f>
        <v>1.2769657581737661</v>
      </c>
      <c r="M1505" t="str">
        <f t="shared" si="94"/>
        <v>NO</v>
      </c>
      <c r="N1505">
        <f>IF(ISBLANK(C1505),$V$7,C1505)</f>
        <v>540083</v>
      </c>
      <c r="O1505">
        <f>IF(ISBLANK(I1505),$V$16,I1505)</f>
        <v>60</v>
      </c>
      <c r="P1505" t="str">
        <f>IF(ISBLANK(D1505),$U$42,D1505)</f>
        <v>TRABAJADOR INDEPENDIENTE</v>
      </c>
      <c r="Q1505" s="7" t="str">
        <f t="shared" si="95"/>
        <v>56+</v>
      </c>
      <c r="R1505" s="7" t="str">
        <f t="shared" si="96"/>
        <v>3</v>
      </c>
    </row>
    <row r="1506" spans="1:18" x14ac:dyDescent="0.3">
      <c r="A1506">
        <v>1505</v>
      </c>
      <c r="B1506" t="s">
        <v>8</v>
      </c>
      <c r="C1506">
        <v>2817770</v>
      </c>
      <c r="D1506" t="s">
        <v>9</v>
      </c>
      <c r="E1506" t="s">
        <v>10</v>
      </c>
      <c r="F1506" t="s">
        <v>11</v>
      </c>
      <c r="G1506" t="s">
        <v>12</v>
      </c>
      <c r="H1506" t="s">
        <v>12</v>
      </c>
      <c r="I1506">
        <v>59</v>
      </c>
      <c r="J1506">
        <f>(C1506-$V$7)/$V$8</f>
        <v>2.6639278071052597</v>
      </c>
      <c r="K1506" t="str">
        <f t="shared" si="93"/>
        <v>ATIPICO</v>
      </c>
      <c r="L1506">
        <f>(I1506-$V$16)/$V$17</f>
        <v>1.2063904280966287</v>
      </c>
      <c r="M1506" t="str">
        <f t="shared" si="94"/>
        <v>NO</v>
      </c>
      <c r="N1506">
        <f>IF(ISBLANK(C1506),$V$7,C1506)</f>
        <v>2817770</v>
      </c>
      <c r="O1506">
        <f>IF(ISBLANK(I1506),$V$16,I1506)</f>
        <v>59</v>
      </c>
      <c r="P1506" t="str">
        <f>IF(ISBLANK(D1506),$U$42,D1506)</f>
        <v>ASALARIADO</v>
      </c>
      <c r="Q1506" s="7" t="str">
        <f t="shared" si="95"/>
        <v>56+</v>
      </c>
      <c r="R1506" s="7" t="str">
        <f t="shared" si="96"/>
        <v>4</v>
      </c>
    </row>
    <row r="1507" spans="1:18" x14ac:dyDescent="0.3">
      <c r="A1507">
        <v>1506</v>
      </c>
      <c r="B1507" t="s">
        <v>14</v>
      </c>
      <c r="C1507">
        <v>688069.8</v>
      </c>
      <c r="D1507" t="s">
        <v>9</v>
      </c>
      <c r="E1507" t="s">
        <v>15</v>
      </c>
      <c r="F1507" t="s">
        <v>11</v>
      </c>
      <c r="G1507" t="s">
        <v>11</v>
      </c>
      <c r="H1507" t="s">
        <v>12</v>
      </c>
      <c r="I1507">
        <v>25</v>
      </c>
      <c r="J1507">
        <f>(C1507-$V$7)/$V$8</f>
        <v>3.7655329734892863E-2</v>
      </c>
      <c r="K1507" t="str">
        <f t="shared" si="93"/>
        <v>NO</v>
      </c>
      <c r="L1507">
        <f>(I1507-$V$16)/$V$17</f>
        <v>-1.1931707945260464</v>
      </c>
      <c r="M1507" t="str">
        <f t="shared" si="94"/>
        <v>NO</v>
      </c>
      <c r="N1507">
        <f>IF(ISBLANK(C1507),$V$7,C1507)</f>
        <v>688069.8</v>
      </c>
      <c r="O1507">
        <f>IF(ISBLANK(I1507),$V$16,I1507)</f>
        <v>25</v>
      </c>
      <c r="P1507" t="str">
        <f>IF(ISBLANK(D1507),$U$42,D1507)</f>
        <v>ASALARIADO</v>
      </c>
      <c r="Q1507" s="7" t="str">
        <f t="shared" si="95"/>
        <v>18-25</v>
      </c>
      <c r="R1507" s="7" t="str">
        <f t="shared" si="96"/>
        <v>3</v>
      </c>
    </row>
    <row r="1508" spans="1:18" x14ac:dyDescent="0.3">
      <c r="A1508">
        <v>1507</v>
      </c>
      <c r="B1508" t="s">
        <v>14</v>
      </c>
      <c r="C1508">
        <v>361500</v>
      </c>
      <c r="D1508" t="s">
        <v>9</v>
      </c>
      <c r="E1508" t="s">
        <v>15</v>
      </c>
      <c r="F1508" t="s">
        <v>11</v>
      </c>
      <c r="G1508" t="s">
        <v>12</v>
      </c>
      <c r="H1508" t="s">
        <v>11</v>
      </c>
      <c r="I1508">
        <v>49</v>
      </c>
      <c r="J1508">
        <f>(C1508-$V$7)/$V$8</f>
        <v>-0.36505922965724386</v>
      </c>
      <c r="K1508" t="str">
        <f t="shared" si="93"/>
        <v>NO</v>
      </c>
      <c r="L1508">
        <f>(I1508-$V$16)/$V$17</f>
        <v>0.50063712732525367</v>
      </c>
      <c r="M1508" t="str">
        <f t="shared" si="94"/>
        <v>NO</v>
      </c>
      <c r="N1508">
        <f>IF(ISBLANK(C1508),$V$7,C1508)</f>
        <v>361500</v>
      </c>
      <c r="O1508">
        <f>IF(ISBLANK(I1508),$V$16,I1508)</f>
        <v>49</v>
      </c>
      <c r="P1508" t="str">
        <f>IF(ISBLANK(D1508),$U$42,D1508)</f>
        <v>ASALARIADO</v>
      </c>
      <c r="Q1508" s="7" t="str">
        <f t="shared" si="95"/>
        <v>46-55</v>
      </c>
      <c r="R1508" s="7" t="str">
        <f t="shared" si="96"/>
        <v>2</v>
      </c>
    </row>
    <row r="1509" spans="1:18" x14ac:dyDescent="0.3">
      <c r="A1509">
        <v>1508</v>
      </c>
      <c r="B1509" t="s">
        <v>14</v>
      </c>
      <c r="C1509">
        <v>937245</v>
      </c>
      <c r="D1509" t="s">
        <v>17</v>
      </c>
      <c r="E1509" t="s">
        <v>15</v>
      </c>
      <c r="F1509" t="s">
        <v>11</v>
      </c>
      <c r="G1509" t="s">
        <v>12</v>
      </c>
      <c r="H1509" t="s">
        <v>11</v>
      </c>
      <c r="I1509">
        <v>61</v>
      </c>
      <c r="J1509">
        <f>(C1509-$V$7)/$V$8</f>
        <v>0.34492955068075959</v>
      </c>
      <c r="K1509" t="str">
        <f t="shared" si="93"/>
        <v>NO</v>
      </c>
      <c r="L1509">
        <f>(I1509-$V$16)/$V$17</f>
        <v>1.3475410882509038</v>
      </c>
      <c r="M1509" t="str">
        <f t="shared" si="94"/>
        <v>NO</v>
      </c>
      <c r="N1509">
        <f>IF(ISBLANK(C1509),$V$7,C1509)</f>
        <v>937245</v>
      </c>
      <c r="O1509">
        <f>IF(ISBLANK(I1509),$V$16,I1509)</f>
        <v>61</v>
      </c>
      <c r="P1509" t="str">
        <f>IF(ISBLANK(D1509),$U$42,D1509)</f>
        <v>TRABAJADOR INDEPENDIENTE</v>
      </c>
      <c r="Q1509" s="7" t="str">
        <f t="shared" si="95"/>
        <v>56+</v>
      </c>
      <c r="R1509" s="7" t="str">
        <f t="shared" si="96"/>
        <v>4</v>
      </c>
    </row>
    <row r="1510" spans="1:18" x14ac:dyDescent="0.3">
      <c r="A1510">
        <v>1509</v>
      </c>
      <c r="B1510" t="s">
        <v>8</v>
      </c>
      <c r="C1510">
        <v>1858320</v>
      </c>
      <c r="D1510" t="s">
        <v>9</v>
      </c>
      <c r="E1510" t="s">
        <v>15</v>
      </c>
      <c r="F1510" t="s">
        <v>11</v>
      </c>
      <c r="G1510" t="s">
        <v>12</v>
      </c>
      <c r="H1510" t="s">
        <v>12</v>
      </c>
      <c r="I1510">
        <v>36</v>
      </c>
      <c r="J1510">
        <f>(C1510-$V$7)/$V$8</f>
        <v>1.4807673188764479</v>
      </c>
      <c r="K1510" t="str">
        <f t="shared" si="93"/>
        <v>NO</v>
      </c>
      <c r="L1510">
        <f>(I1510-$V$16)/$V$17</f>
        <v>-0.41684216367753391</v>
      </c>
      <c r="M1510" t="str">
        <f t="shared" si="94"/>
        <v>NO</v>
      </c>
      <c r="N1510">
        <f>IF(ISBLANK(C1510),$V$7,C1510)</f>
        <v>1858320</v>
      </c>
      <c r="O1510">
        <f>IF(ISBLANK(I1510),$V$16,I1510)</f>
        <v>36</v>
      </c>
      <c r="P1510" t="str">
        <f>IF(ISBLANK(D1510),$U$42,D1510)</f>
        <v>ASALARIADO</v>
      </c>
      <c r="Q1510" s="7" t="str">
        <f t="shared" si="95"/>
        <v>36-45</v>
      </c>
      <c r="R1510" s="7" t="str">
        <f t="shared" si="96"/>
        <v>4</v>
      </c>
    </row>
    <row r="1511" spans="1:18" x14ac:dyDescent="0.3">
      <c r="A1511">
        <v>1510</v>
      </c>
      <c r="B1511" t="s">
        <v>8</v>
      </c>
      <c r="C1511">
        <v>297046</v>
      </c>
      <c r="D1511" t="s">
        <v>17</v>
      </c>
      <c r="E1511" t="s">
        <v>15</v>
      </c>
      <c r="F1511" t="s">
        <v>11</v>
      </c>
      <c r="G1511" t="s">
        <v>11</v>
      </c>
      <c r="H1511" t="s">
        <v>11</v>
      </c>
      <c r="I1511">
        <v>29</v>
      </c>
      <c r="J1511">
        <f>(C1511-$V$7)/$V$8</f>
        <v>-0.44454166866740574</v>
      </c>
      <c r="K1511" t="str">
        <f t="shared" si="93"/>
        <v>NO</v>
      </c>
      <c r="L1511">
        <f>(I1511-$V$16)/$V$17</f>
        <v>-0.91086947421749642</v>
      </c>
      <c r="M1511" t="str">
        <f t="shared" si="94"/>
        <v>NO</v>
      </c>
      <c r="N1511">
        <f>IF(ISBLANK(C1511),$V$7,C1511)</f>
        <v>297046</v>
      </c>
      <c r="O1511">
        <f>IF(ISBLANK(I1511),$V$16,I1511)</f>
        <v>29</v>
      </c>
      <c r="P1511" t="str">
        <f>IF(ISBLANK(D1511),$U$42,D1511)</f>
        <v>TRABAJADOR INDEPENDIENTE</v>
      </c>
      <c r="Q1511" s="7" t="str">
        <f t="shared" si="95"/>
        <v>26-35</v>
      </c>
      <c r="R1511" s="7" t="str">
        <f t="shared" si="96"/>
        <v>1</v>
      </c>
    </row>
    <row r="1512" spans="1:18" x14ac:dyDescent="0.3">
      <c r="A1512">
        <v>1511</v>
      </c>
      <c r="B1512" t="s">
        <v>8</v>
      </c>
      <c r="C1512">
        <v>546457.48</v>
      </c>
      <c r="D1512" t="s">
        <v>9</v>
      </c>
      <c r="E1512" t="s">
        <v>15</v>
      </c>
      <c r="F1512" t="s">
        <v>11</v>
      </c>
      <c r="G1512" t="s">
        <v>12</v>
      </c>
      <c r="H1512" t="s">
        <v>12</v>
      </c>
      <c r="I1512">
        <v>33</v>
      </c>
      <c r="J1512">
        <f>(C1512-$V$7)/$V$8</f>
        <v>-0.13697607541432266</v>
      </c>
      <c r="K1512" t="str">
        <f t="shared" si="93"/>
        <v>NO</v>
      </c>
      <c r="L1512">
        <f>(I1512-$V$16)/$V$17</f>
        <v>-0.62856815390894638</v>
      </c>
      <c r="M1512" t="str">
        <f t="shared" si="94"/>
        <v>NO</v>
      </c>
      <c r="N1512">
        <f>IF(ISBLANK(C1512),$V$7,C1512)</f>
        <v>546457.48</v>
      </c>
      <c r="O1512">
        <f>IF(ISBLANK(I1512),$V$16,I1512)</f>
        <v>33</v>
      </c>
      <c r="P1512" t="str">
        <f>IF(ISBLANK(D1512),$U$42,D1512)</f>
        <v>ASALARIADO</v>
      </c>
      <c r="Q1512" s="7" t="str">
        <f t="shared" si="95"/>
        <v>26-35</v>
      </c>
      <c r="R1512" s="7" t="str">
        <f t="shared" si="96"/>
        <v>3</v>
      </c>
    </row>
    <row r="1513" spans="1:18" x14ac:dyDescent="0.3">
      <c r="A1513">
        <v>1512</v>
      </c>
      <c r="B1513" t="s">
        <v>8</v>
      </c>
      <c r="C1513">
        <v>297044</v>
      </c>
      <c r="D1513" t="s">
        <v>18</v>
      </c>
      <c r="E1513" t="s">
        <v>15</v>
      </c>
      <c r="F1513" t="s">
        <v>11</v>
      </c>
      <c r="G1513" t="s">
        <v>12</v>
      </c>
      <c r="H1513" t="s">
        <v>12</v>
      </c>
      <c r="I1513">
        <v>61</v>
      </c>
      <c r="J1513">
        <f>(C1513-$V$7)/$V$8</f>
        <v>-0.44454413499809153</v>
      </c>
      <c r="K1513" t="str">
        <f t="shared" si="93"/>
        <v>NO</v>
      </c>
      <c r="L1513">
        <f>(I1513-$V$16)/$V$17</f>
        <v>1.3475410882509038</v>
      </c>
      <c r="M1513" t="str">
        <f t="shared" si="94"/>
        <v>NO</v>
      </c>
      <c r="N1513">
        <f>IF(ISBLANK(C1513),$V$7,C1513)</f>
        <v>297044</v>
      </c>
      <c r="O1513">
        <f>IF(ISBLANK(I1513),$V$16,I1513)</f>
        <v>61</v>
      </c>
      <c r="P1513" t="str">
        <f>IF(ISBLANK(D1513),$U$42,D1513)</f>
        <v>CONVENIOS ESPECIALES DE TRABAJADORES INDEPENDIENTES</v>
      </c>
      <c r="Q1513" s="7" t="str">
        <f t="shared" si="95"/>
        <v>56+</v>
      </c>
      <c r="R1513" s="7" t="str">
        <f t="shared" si="96"/>
        <v>1</v>
      </c>
    </row>
    <row r="1514" spans="1:18" x14ac:dyDescent="0.3">
      <c r="A1514">
        <v>1513</v>
      </c>
      <c r="B1514" t="s">
        <v>14</v>
      </c>
      <c r="C1514">
        <v>120000</v>
      </c>
      <c r="D1514" t="s">
        <v>9</v>
      </c>
      <c r="E1514" t="s">
        <v>15</v>
      </c>
      <c r="F1514" t="s">
        <v>11</v>
      </c>
      <c r="G1514" t="s">
        <v>12</v>
      </c>
      <c r="H1514" t="s">
        <v>12</v>
      </c>
      <c r="I1514">
        <v>42</v>
      </c>
      <c r="J1514">
        <f>(C1514-$V$7)/$V$8</f>
        <v>-0.66286865996341726</v>
      </c>
      <c r="K1514" t="str">
        <f t="shared" si="93"/>
        <v>NO</v>
      </c>
      <c r="L1514">
        <f>(I1514-$V$16)/$V$17</f>
        <v>6.6098167852911317E-3</v>
      </c>
      <c r="M1514" t="str">
        <f t="shared" si="94"/>
        <v>NO</v>
      </c>
      <c r="N1514">
        <f>IF(ISBLANK(C1514),$V$7,C1514)</f>
        <v>120000</v>
      </c>
      <c r="O1514">
        <f>IF(ISBLANK(I1514),$V$16,I1514)</f>
        <v>42</v>
      </c>
      <c r="P1514" t="str">
        <f>IF(ISBLANK(D1514),$U$42,D1514)</f>
        <v>ASALARIADO</v>
      </c>
      <c r="Q1514" s="7" t="str">
        <f t="shared" si="95"/>
        <v>36-45</v>
      </c>
      <c r="R1514" s="7" t="str">
        <f t="shared" si="96"/>
        <v>1</v>
      </c>
    </row>
    <row r="1515" spans="1:18" x14ac:dyDescent="0.3">
      <c r="A1515">
        <v>1514</v>
      </c>
      <c r="B1515" t="s">
        <v>14</v>
      </c>
      <c r="C1515">
        <v>1296001.6000000001</v>
      </c>
      <c r="D1515" t="s">
        <v>9</v>
      </c>
      <c r="E1515" t="s">
        <v>10</v>
      </c>
      <c r="F1515" t="s">
        <v>11</v>
      </c>
      <c r="G1515" t="s">
        <v>12</v>
      </c>
      <c r="H1515" t="s">
        <v>12</v>
      </c>
      <c r="I1515">
        <v>47</v>
      </c>
      <c r="J1515">
        <f>(C1515-$V$7)/$V$8</f>
        <v>0.78733575633119346</v>
      </c>
      <c r="K1515" t="str">
        <f t="shared" si="93"/>
        <v>NO</v>
      </c>
      <c r="L1515">
        <f>(I1515-$V$16)/$V$17</f>
        <v>0.35948646717097865</v>
      </c>
      <c r="M1515" t="str">
        <f t="shared" si="94"/>
        <v>NO</v>
      </c>
      <c r="N1515">
        <f>IF(ISBLANK(C1515),$V$7,C1515)</f>
        <v>1296001.6000000001</v>
      </c>
      <c r="O1515">
        <f>IF(ISBLANK(I1515),$V$16,I1515)</f>
        <v>47</v>
      </c>
      <c r="P1515" t="str">
        <f>IF(ISBLANK(D1515),$U$42,D1515)</f>
        <v>ASALARIADO</v>
      </c>
      <c r="Q1515" s="7" t="str">
        <f t="shared" si="95"/>
        <v>46-55</v>
      </c>
      <c r="R1515" s="7" t="str">
        <f t="shared" si="96"/>
        <v>4</v>
      </c>
    </row>
    <row r="1516" spans="1:18" x14ac:dyDescent="0.3">
      <c r="A1516">
        <v>1515</v>
      </c>
      <c r="B1516" t="s">
        <v>8</v>
      </c>
      <c r="C1516">
        <v>1346350</v>
      </c>
      <c r="D1516" t="s">
        <v>9</v>
      </c>
      <c r="E1516" t="s">
        <v>15</v>
      </c>
      <c r="F1516" t="s">
        <v>11</v>
      </c>
      <c r="G1516" t="s">
        <v>12</v>
      </c>
      <c r="H1516" t="s">
        <v>12</v>
      </c>
      <c r="I1516">
        <v>47</v>
      </c>
      <c r="J1516">
        <f>(C1516-$V$7)/$V$8</f>
        <v>0.84942365828078892</v>
      </c>
      <c r="K1516" t="str">
        <f t="shared" si="93"/>
        <v>NO</v>
      </c>
      <c r="L1516">
        <f>(I1516-$V$16)/$V$17</f>
        <v>0.35948646717097865</v>
      </c>
      <c r="M1516" t="str">
        <f t="shared" si="94"/>
        <v>NO</v>
      </c>
      <c r="N1516">
        <f>IF(ISBLANK(C1516),$V$7,C1516)</f>
        <v>1346350</v>
      </c>
      <c r="O1516">
        <f>IF(ISBLANK(I1516),$V$16,I1516)</f>
        <v>47</v>
      </c>
      <c r="P1516" t="str">
        <f>IF(ISBLANK(D1516),$U$42,D1516)</f>
        <v>ASALARIADO</v>
      </c>
      <c r="Q1516" s="7" t="str">
        <f t="shared" si="95"/>
        <v>46-55</v>
      </c>
      <c r="R1516" s="7" t="str">
        <f t="shared" si="96"/>
        <v>4</v>
      </c>
    </row>
    <row r="1517" spans="1:18" x14ac:dyDescent="0.3">
      <c r="A1517">
        <v>1516</v>
      </c>
      <c r="B1517" t="s">
        <v>14</v>
      </c>
      <c r="C1517">
        <v>1089100</v>
      </c>
      <c r="D1517" t="s">
        <v>9</v>
      </c>
      <c r="E1517" t="s">
        <v>15</v>
      </c>
      <c r="F1517" t="s">
        <v>11</v>
      </c>
      <c r="G1517" t="s">
        <v>12</v>
      </c>
      <c r="H1517" t="s">
        <v>12</v>
      </c>
      <c r="I1517">
        <v>35</v>
      </c>
      <c r="J1517">
        <f>(C1517-$V$7)/$V$8</f>
        <v>0.53219187382421285</v>
      </c>
      <c r="K1517" t="str">
        <f t="shared" si="93"/>
        <v>NO</v>
      </c>
      <c r="L1517">
        <f>(I1517-$V$16)/$V$17</f>
        <v>-0.48741749375467142</v>
      </c>
      <c r="M1517" t="str">
        <f t="shared" si="94"/>
        <v>NO</v>
      </c>
      <c r="N1517">
        <f>IF(ISBLANK(C1517),$V$7,C1517)</f>
        <v>1089100</v>
      </c>
      <c r="O1517">
        <f>IF(ISBLANK(I1517),$V$16,I1517)</f>
        <v>35</v>
      </c>
      <c r="P1517" t="str">
        <f>IF(ISBLANK(D1517),$U$42,D1517)</f>
        <v>ASALARIADO</v>
      </c>
      <c r="Q1517" s="7" t="str">
        <f t="shared" si="95"/>
        <v>26-35</v>
      </c>
      <c r="R1517" s="7" t="str">
        <f t="shared" si="96"/>
        <v>4</v>
      </c>
    </row>
    <row r="1518" spans="1:18" x14ac:dyDescent="0.3">
      <c r="A1518">
        <v>1517</v>
      </c>
      <c r="B1518" t="s">
        <v>8</v>
      </c>
      <c r="C1518">
        <v>766610</v>
      </c>
      <c r="D1518" t="s">
        <v>9</v>
      </c>
      <c r="E1518" t="s">
        <v>10</v>
      </c>
      <c r="F1518" t="s">
        <v>11</v>
      </c>
      <c r="G1518" t="s">
        <v>12</v>
      </c>
      <c r="H1518" t="s">
        <v>12</v>
      </c>
      <c r="I1518">
        <v>53</v>
      </c>
      <c r="J1518">
        <f>(C1518-$V$7)/$V$8</f>
        <v>0.13450838239796908</v>
      </c>
      <c r="K1518" t="str">
        <f t="shared" si="93"/>
        <v>NO</v>
      </c>
      <c r="L1518">
        <f>(I1518-$V$16)/$V$17</f>
        <v>0.78293844763380371</v>
      </c>
      <c r="M1518" t="str">
        <f t="shared" si="94"/>
        <v>NO</v>
      </c>
      <c r="N1518">
        <f>IF(ISBLANK(C1518),$V$7,C1518)</f>
        <v>766610</v>
      </c>
      <c r="O1518">
        <f>IF(ISBLANK(I1518),$V$16,I1518)</f>
        <v>53</v>
      </c>
      <c r="P1518" t="str">
        <f>IF(ISBLANK(D1518),$U$42,D1518)</f>
        <v>ASALARIADO</v>
      </c>
      <c r="Q1518" s="7" t="str">
        <f t="shared" si="95"/>
        <v>46-55</v>
      </c>
      <c r="R1518" s="7" t="str">
        <f t="shared" si="96"/>
        <v>4</v>
      </c>
    </row>
    <row r="1519" spans="1:18" x14ac:dyDescent="0.3">
      <c r="A1519">
        <v>1518</v>
      </c>
      <c r="B1519" t="s">
        <v>14</v>
      </c>
      <c r="C1519">
        <v>727896.34</v>
      </c>
      <c r="D1519" t="s">
        <v>9</v>
      </c>
      <c r="E1519" t="s">
        <v>10</v>
      </c>
      <c r="F1519" t="s">
        <v>11</v>
      </c>
      <c r="G1519" t="s">
        <v>12</v>
      </c>
      <c r="H1519" t="s">
        <v>12</v>
      </c>
      <c r="I1519">
        <v>34</v>
      </c>
      <c r="J1519">
        <f>(C1519-$V$7)/$V$8</f>
        <v>8.6768038589824556E-2</v>
      </c>
      <c r="K1519" t="str">
        <f t="shared" si="93"/>
        <v>NO</v>
      </c>
      <c r="L1519">
        <f>(I1519-$V$16)/$V$17</f>
        <v>-0.55799282383180893</v>
      </c>
      <c r="M1519" t="str">
        <f t="shared" si="94"/>
        <v>NO</v>
      </c>
      <c r="N1519">
        <f>IF(ISBLANK(C1519),$V$7,C1519)</f>
        <v>727896.34</v>
      </c>
      <c r="O1519">
        <f>IF(ISBLANK(I1519),$V$16,I1519)</f>
        <v>34</v>
      </c>
      <c r="P1519" t="str">
        <f>IF(ISBLANK(D1519),$U$42,D1519)</f>
        <v>ASALARIADO</v>
      </c>
      <c r="Q1519" s="7" t="str">
        <f t="shared" si="95"/>
        <v>26-35</v>
      </c>
      <c r="R1519" s="7" t="str">
        <f t="shared" si="96"/>
        <v>4</v>
      </c>
    </row>
    <row r="1520" spans="1:18" x14ac:dyDescent="0.3">
      <c r="A1520">
        <v>1519</v>
      </c>
      <c r="B1520" t="s">
        <v>8</v>
      </c>
      <c r="C1520">
        <v>2577656.4700000002</v>
      </c>
      <c r="D1520" t="s">
        <v>9</v>
      </c>
      <c r="E1520" t="s">
        <v>10</v>
      </c>
      <c r="F1520" t="s">
        <v>11</v>
      </c>
      <c r="G1520" t="s">
        <v>12</v>
      </c>
      <c r="H1520" t="s">
        <v>12</v>
      </c>
      <c r="I1520">
        <v>37</v>
      </c>
      <c r="J1520">
        <f>(C1520-$V$7)/$V$8</f>
        <v>2.3678281235520333</v>
      </c>
      <c r="K1520" t="str">
        <f t="shared" si="93"/>
        <v>ATIPICO</v>
      </c>
      <c r="L1520">
        <f>(I1520-$V$16)/$V$17</f>
        <v>-0.3462668336003964</v>
      </c>
      <c r="M1520" t="str">
        <f t="shared" si="94"/>
        <v>NO</v>
      </c>
      <c r="N1520">
        <f>IF(ISBLANK(C1520),$V$7,C1520)</f>
        <v>2577656.4700000002</v>
      </c>
      <c r="O1520">
        <f>IF(ISBLANK(I1520),$V$16,I1520)</f>
        <v>37</v>
      </c>
      <c r="P1520" t="str">
        <f>IF(ISBLANK(D1520),$U$42,D1520)</f>
        <v>ASALARIADO</v>
      </c>
      <c r="Q1520" s="7" t="str">
        <f t="shared" si="95"/>
        <v>36-45</v>
      </c>
      <c r="R1520" s="7" t="str">
        <f t="shared" si="96"/>
        <v>4</v>
      </c>
    </row>
    <row r="1521" spans="1:18" x14ac:dyDescent="0.3">
      <c r="A1521">
        <v>1520</v>
      </c>
      <c r="B1521" t="s">
        <v>14</v>
      </c>
      <c r="C1521">
        <v>2694159.76</v>
      </c>
      <c r="D1521" t="s">
        <v>9</v>
      </c>
      <c r="E1521" t="s">
        <v>15</v>
      </c>
      <c r="F1521" t="s">
        <v>11</v>
      </c>
      <c r="G1521" t="s">
        <v>12</v>
      </c>
      <c r="H1521" t="s">
        <v>12</v>
      </c>
      <c r="I1521">
        <v>28</v>
      </c>
      <c r="J1521">
        <f>(C1521-$V$7)/$V$8</f>
        <v>2.511495943111846</v>
      </c>
      <c r="K1521" t="str">
        <f t="shared" si="93"/>
        <v>ATIPICO</v>
      </c>
      <c r="L1521">
        <f>(I1521-$V$16)/$V$17</f>
        <v>-0.98144480429463388</v>
      </c>
      <c r="M1521" t="str">
        <f t="shared" si="94"/>
        <v>NO</v>
      </c>
      <c r="N1521">
        <f>IF(ISBLANK(C1521),$V$7,C1521)</f>
        <v>2694159.76</v>
      </c>
      <c r="O1521">
        <f>IF(ISBLANK(I1521),$V$16,I1521)</f>
        <v>28</v>
      </c>
      <c r="P1521" t="str">
        <f>IF(ISBLANK(D1521),$U$42,D1521)</f>
        <v>ASALARIADO</v>
      </c>
      <c r="Q1521" s="7" t="str">
        <f t="shared" si="95"/>
        <v>26-35</v>
      </c>
      <c r="R1521" s="7" t="str">
        <f t="shared" si="96"/>
        <v>4</v>
      </c>
    </row>
    <row r="1522" spans="1:18" x14ac:dyDescent="0.3">
      <c r="A1522">
        <v>1521</v>
      </c>
      <c r="B1522" t="s">
        <v>14</v>
      </c>
      <c r="C1522">
        <v>36204.74</v>
      </c>
      <c r="D1522" t="s">
        <v>9</v>
      </c>
      <c r="E1522" t="s">
        <v>10</v>
      </c>
      <c r="F1522" t="s">
        <v>11</v>
      </c>
      <c r="G1522" t="s">
        <v>12</v>
      </c>
      <c r="H1522" t="s">
        <v>12</v>
      </c>
      <c r="I1522">
        <v>32</v>
      </c>
      <c r="J1522">
        <f>(C1522-$V$7)/$V$8</f>
        <v>-0.76620207049326283</v>
      </c>
      <c r="K1522" t="str">
        <f t="shared" si="93"/>
        <v>NO</v>
      </c>
      <c r="L1522">
        <f>(I1522-$V$16)/$V$17</f>
        <v>-0.69914348398608395</v>
      </c>
      <c r="M1522" t="str">
        <f t="shared" si="94"/>
        <v>NO</v>
      </c>
      <c r="N1522">
        <f>IF(ISBLANK(C1522),$V$7,C1522)</f>
        <v>36204.74</v>
      </c>
      <c r="O1522">
        <f>IF(ISBLANK(I1522),$V$16,I1522)</f>
        <v>32</v>
      </c>
      <c r="P1522" t="str">
        <f>IF(ISBLANK(D1522),$U$42,D1522)</f>
        <v>ASALARIADO</v>
      </c>
      <c r="Q1522" s="7" t="str">
        <f t="shared" si="95"/>
        <v>26-35</v>
      </c>
      <c r="R1522" s="7" t="str">
        <f t="shared" si="96"/>
        <v>1</v>
      </c>
    </row>
    <row r="1523" spans="1:18" x14ac:dyDescent="0.3">
      <c r="A1523">
        <v>1522</v>
      </c>
      <c r="B1523" t="s">
        <v>14</v>
      </c>
      <c r="C1523">
        <v>300018</v>
      </c>
      <c r="D1523" t="s">
        <v>17</v>
      </c>
      <c r="E1523" t="s">
        <v>15</v>
      </c>
      <c r="F1523" t="s">
        <v>11</v>
      </c>
      <c r="G1523" t="s">
        <v>12</v>
      </c>
      <c r="H1523" t="s">
        <v>12</v>
      </c>
      <c r="I1523">
        <v>47</v>
      </c>
      <c r="J1523">
        <f>(C1523-$V$7)/$V$8</f>
        <v>-0.44087670126835837</v>
      </c>
      <c r="K1523" t="str">
        <f t="shared" si="93"/>
        <v>NO</v>
      </c>
      <c r="L1523">
        <f>(I1523-$V$16)/$V$17</f>
        <v>0.35948646717097865</v>
      </c>
      <c r="M1523" t="str">
        <f t="shared" si="94"/>
        <v>NO</v>
      </c>
      <c r="N1523">
        <f>IF(ISBLANK(C1523),$V$7,C1523)</f>
        <v>300018</v>
      </c>
      <c r="O1523">
        <f>IF(ISBLANK(I1523),$V$16,I1523)</f>
        <v>47</v>
      </c>
      <c r="P1523" t="str">
        <f>IF(ISBLANK(D1523),$U$42,D1523)</f>
        <v>TRABAJADOR INDEPENDIENTE</v>
      </c>
      <c r="Q1523" s="7" t="str">
        <f t="shared" si="95"/>
        <v>46-55</v>
      </c>
      <c r="R1523" s="7" t="str">
        <f t="shared" si="96"/>
        <v>2</v>
      </c>
    </row>
    <row r="1524" spans="1:18" x14ac:dyDescent="0.3">
      <c r="A1524">
        <v>1523</v>
      </c>
      <c r="B1524" t="s">
        <v>14</v>
      </c>
      <c r="C1524">
        <v>382325</v>
      </c>
      <c r="D1524" t="s">
        <v>9</v>
      </c>
      <c r="E1524" t="s">
        <v>15</v>
      </c>
      <c r="F1524" t="s">
        <v>11</v>
      </c>
      <c r="G1524" t="s">
        <v>11</v>
      </c>
      <c r="H1524" t="s">
        <v>12</v>
      </c>
      <c r="I1524">
        <v>33</v>
      </c>
      <c r="J1524">
        <f>(C1524-$V$7)/$V$8</f>
        <v>-0.33937856139171152</v>
      </c>
      <c r="K1524" t="str">
        <f t="shared" si="93"/>
        <v>NO</v>
      </c>
      <c r="L1524">
        <f>(I1524-$V$16)/$V$17</f>
        <v>-0.62856815390894638</v>
      </c>
      <c r="M1524" t="str">
        <f t="shared" si="94"/>
        <v>NO</v>
      </c>
      <c r="N1524">
        <f>IF(ISBLANK(C1524),$V$7,C1524)</f>
        <v>382325</v>
      </c>
      <c r="O1524">
        <f>IF(ISBLANK(I1524),$V$16,I1524)</f>
        <v>33</v>
      </c>
      <c r="P1524" t="str">
        <f>IF(ISBLANK(D1524),$U$42,D1524)</f>
        <v>ASALARIADO</v>
      </c>
      <c r="Q1524" s="7" t="str">
        <f t="shared" si="95"/>
        <v>26-35</v>
      </c>
      <c r="R1524" s="7" t="str">
        <f t="shared" si="96"/>
        <v>2</v>
      </c>
    </row>
    <row r="1525" spans="1:18" x14ac:dyDescent="0.3">
      <c r="A1525">
        <v>1524</v>
      </c>
      <c r="B1525" t="s">
        <v>14</v>
      </c>
      <c r="C1525">
        <v>326749</v>
      </c>
      <c r="D1525" t="s">
        <v>17</v>
      </c>
      <c r="E1525" t="s">
        <v>15</v>
      </c>
      <c r="F1525" t="s">
        <v>11</v>
      </c>
      <c r="G1525" t="s">
        <v>12</v>
      </c>
      <c r="H1525" t="s">
        <v>12</v>
      </c>
      <c r="I1525">
        <v>56</v>
      </c>
      <c r="J1525">
        <f>(C1525-$V$7)/$V$8</f>
        <v>-0.40791295848776077</v>
      </c>
      <c r="K1525" t="str">
        <f t="shared" si="93"/>
        <v>NO</v>
      </c>
      <c r="L1525">
        <f>(I1525-$V$16)/$V$17</f>
        <v>0.99466443786521619</v>
      </c>
      <c r="M1525" t="str">
        <f t="shared" si="94"/>
        <v>NO</v>
      </c>
      <c r="N1525">
        <f>IF(ISBLANK(C1525),$V$7,C1525)</f>
        <v>326749</v>
      </c>
      <c r="O1525">
        <f>IF(ISBLANK(I1525),$V$16,I1525)</f>
        <v>56</v>
      </c>
      <c r="P1525" t="str">
        <f>IF(ISBLANK(D1525),$U$42,D1525)</f>
        <v>TRABAJADOR INDEPENDIENTE</v>
      </c>
      <c r="Q1525" s="7" t="str">
        <f t="shared" si="95"/>
        <v>56+</v>
      </c>
      <c r="R1525" s="7" t="str">
        <f t="shared" si="96"/>
        <v>2</v>
      </c>
    </row>
    <row r="1526" spans="1:18" x14ac:dyDescent="0.3">
      <c r="A1526">
        <v>1525</v>
      </c>
      <c r="B1526" t="s">
        <v>8</v>
      </c>
      <c r="C1526">
        <v>611036.43999999994</v>
      </c>
      <c r="D1526" t="s">
        <v>13</v>
      </c>
      <c r="E1526" t="s">
        <v>10</v>
      </c>
      <c r="F1526" t="s">
        <v>11</v>
      </c>
      <c r="G1526" t="s">
        <v>12</v>
      </c>
      <c r="H1526" t="s">
        <v>12</v>
      </c>
      <c r="I1526">
        <v>93</v>
      </c>
      <c r="J1526">
        <f>(C1526-$V$7)/$V$8</f>
        <v>-5.7339540062914175E-2</v>
      </c>
      <c r="K1526" t="str">
        <f t="shared" si="93"/>
        <v>NO</v>
      </c>
      <c r="L1526">
        <f>(I1526-$V$16)/$V$17</f>
        <v>3.6059516507193039</v>
      </c>
      <c r="M1526" t="str">
        <f t="shared" si="94"/>
        <v>ATIPICO</v>
      </c>
      <c r="N1526">
        <f>IF(ISBLANK(C1526),$V$7,C1526)</f>
        <v>611036.43999999994</v>
      </c>
      <c r="O1526">
        <f>IF(ISBLANK(I1526),$V$16,I1526)</f>
        <v>93</v>
      </c>
      <c r="P1526" t="str">
        <f>IF(ISBLANK(D1526),$U$42,D1526)</f>
        <v>PENSIONADOS EN SU PROPIO SISTEMA</v>
      </c>
      <c r="Q1526" s="7" t="str">
        <f t="shared" si="95"/>
        <v>56+</v>
      </c>
      <c r="R1526" s="7" t="str">
        <f t="shared" si="96"/>
        <v>3</v>
      </c>
    </row>
    <row r="1527" spans="1:18" x14ac:dyDescent="0.3">
      <c r="A1527">
        <v>1526</v>
      </c>
      <c r="B1527" t="s">
        <v>14</v>
      </c>
      <c r="C1527">
        <v>278031</v>
      </c>
      <c r="D1527" t="s">
        <v>16</v>
      </c>
      <c r="E1527" t="s">
        <v>15</v>
      </c>
      <c r="F1527" t="s">
        <v>11</v>
      </c>
      <c r="G1527" t="s">
        <v>12</v>
      </c>
      <c r="H1527" t="s">
        <v>11</v>
      </c>
      <c r="I1527">
        <v>43</v>
      </c>
      <c r="J1527">
        <f>(C1527-$V$7)/$V$8</f>
        <v>-0.46799030766232042</v>
      </c>
      <c r="K1527" t="str">
        <f t="shared" si="93"/>
        <v>NO</v>
      </c>
      <c r="L1527">
        <f>(I1527-$V$16)/$V$17</f>
        <v>7.7185146862428639E-2</v>
      </c>
      <c r="M1527" t="str">
        <f t="shared" si="94"/>
        <v>NO</v>
      </c>
      <c r="N1527">
        <f>IF(ISBLANK(C1527),$V$7,C1527)</f>
        <v>278031</v>
      </c>
      <c r="O1527">
        <f>IF(ISBLANK(I1527),$V$16,I1527)</f>
        <v>43</v>
      </c>
      <c r="P1527" t="str">
        <f>IF(ISBLANK(D1527),$U$42,D1527)</f>
        <v>ASEGURADO VOLUNTARIO</v>
      </c>
      <c r="Q1527" s="7" t="str">
        <f t="shared" si="95"/>
        <v>36-45</v>
      </c>
      <c r="R1527" s="7" t="str">
        <f t="shared" si="96"/>
        <v>1</v>
      </c>
    </row>
    <row r="1528" spans="1:18" x14ac:dyDescent="0.3">
      <c r="A1528">
        <v>1527</v>
      </c>
      <c r="B1528" t="s">
        <v>8</v>
      </c>
      <c r="C1528">
        <v>275191.65000000002</v>
      </c>
      <c r="D1528" t="s">
        <v>9</v>
      </c>
      <c r="E1528" t="s">
        <v>15</v>
      </c>
      <c r="F1528" t="s">
        <v>11</v>
      </c>
      <c r="G1528" t="s">
        <v>12</v>
      </c>
      <c r="H1528" t="s">
        <v>12</v>
      </c>
      <c r="I1528">
        <v>22</v>
      </c>
      <c r="J1528">
        <f>(C1528-$V$7)/$V$8</f>
        <v>-0.47149169567863441</v>
      </c>
      <c r="K1528" t="str">
        <f t="shared" si="93"/>
        <v>NO</v>
      </c>
      <c r="L1528">
        <f>(I1528-$V$16)/$V$17</f>
        <v>-1.4048967847574589</v>
      </c>
      <c r="M1528" t="str">
        <f t="shared" si="94"/>
        <v>NO</v>
      </c>
      <c r="N1528">
        <f>IF(ISBLANK(C1528),$V$7,C1528)</f>
        <v>275191.65000000002</v>
      </c>
      <c r="O1528">
        <f>IF(ISBLANK(I1528),$V$16,I1528)</f>
        <v>22</v>
      </c>
      <c r="P1528" t="str">
        <f>IF(ISBLANK(D1528),$U$42,D1528)</f>
        <v>ASALARIADO</v>
      </c>
      <c r="Q1528" s="7" t="str">
        <f t="shared" si="95"/>
        <v>18-25</v>
      </c>
      <c r="R1528" s="7" t="str">
        <f t="shared" si="96"/>
        <v>1</v>
      </c>
    </row>
    <row r="1529" spans="1:18" x14ac:dyDescent="0.3">
      <c r="A1529">
        <v>1528</v>
      </c>
      <c r="B1529" t="s">
        <v>8</v>
      </c>
      <c r="C1529">
        <v>273980</v>
      </c>
      <c r="D1529" t="s">
        <v>9</v>
      </c>
      <c r="E1529" t="s">
        <v>15</v>
      </c>
      <c r="F1529" t="s">
        <v>11</v>
      </c>
      <c r="G1529" t="s">
        <v>12</v>
      </c>
      <c r="H1529" t="s">
        <v>12</v>
      </c>
      <c r="I1529">
        <v>23</v>
      </c>
      <c r="J1529">
        <f>(C1529-$V$7)/$V$8</f>
        <v>-0.47298586046633828</v>
      </c>
      <c r="K1529" t="str">
        <f t="shared" si="93"/>
        <v>NO</v>
      </c>
      <c r="L1529">
        <f>(I1529-$V$16)/$V$17</f>
        <v>-1.3343214546803215</v>
      </c>
      <c r="M1529" t="str">
        <f t="shared" si="94"/>
        <v>NO</v>
      </c>
      <c r="N1529">
        <f>IF(ISBLANK(C1529),$V$7,C1529)</f>
        <v>273980</v>
      </c>
      <c r="O1529">
        <f>IF(ISBLANK(I1529),$V$16,I1529)</f>
        <v>23</v>
      </c>
      <c r="P1529" t="str">
        <f>IF(ISBLANK(D1529),$U$42,D1529)</f>
        <v>ASALARIADO</v>
      </c>
      <c r="Q1529" s="7" t="str">
        <f t="shared" si="95"/>
        <v>18-25</v>
      </c>
      <c r="R1529" s="7" t="str">
        <f t="shared" si="96"/>
        <v>1</v>
      </c>
    </row>
    <row r="1530" spans="1:18" x14ac:dyDescent="0.3">
      <c r="A1530">
        <v>1529</v>
      </c>
      <c r="B1530" t="s">
        <v>14</v>
      </c>
      <c r="C1530">
        <v>1664567.5</v>
      </c>
      <c r="D1530" t="s">
        <v>9</v>
      </c>
      <c r="E1530" t="s">
        <v>10</v>
      </c>
      <c r="F1530" t="s">
        <v>11</v>
      </c>
      <c r="G1530" t="s">
        <v>12</v>
      </c>
      <c r="H1530" t="s">
        <v>12</v>
      </c>
      <c r="I1530">
        <v>45</v>
      </c>
      <c r="J1530">
        <f>(C1530-$V$7)/$V$8</f>
        <v>1.2418384507795663</v>
      </c>
      <c r="K1530" t="str">
        <f t="shared" si="93"/>
        <v>NO</v>
      </c>
      <c r="L1530">
        <f>(I1530-$V$16)/$V$17</f>
        <v>0.21833580701670366</v>
      </c>
      <c r="M1530" t="str">
        <f t="shared" si="94"/>
        <v>NO</v>
      </c>
      <c r="N1530">
        <f>IF(ISBLANK(C1530),$V$7,C1530)</f>
        <v>1664567.5</v>
      </c>
      <c r="O1530">
        <f>IF(ISBLANK(I1530),$V$16,I1530)</f>
        <v>45</v>
      </c>
      <c r="P1530" t="str">
        <f>IF(ISBLANK(D1530),$U$42,D1530)</f>
        <v>ASALARIADO</v>
      </c>
      <c r="Q1530" s="7" t="str">
        <f t="shared" si="95"/>
        <v>36-45</v>
      </c>
      <c r="R1530" s="7" t="str">
        <f t="shared" si="96"/>
        <v>4</v>
      </c>
    </row>
    <row r="1531" spans="1:18" x14ac:dyDescent="0.3">
      <c r="A1531">
        <v>1530</v>
      </c>
      <c r="B1531" t="s">
        <v>8</v>
      </c>
      <c r="C1531">
        <v>185046.87</v>
      </c>
      <c r="D1531" t="s">
        <v>9</v>
      </c>
      <c r="E1531" t="s">
        <v>10</v>
      </c>
      <c r="F1531" t="s">
        <v>11</v>
      </c>
      <c r="G1531" t="s">
        <v>12</v>
      </c>
      <c r="H1531" t="s">
        <v>12</v>
      </c>
      <c r="I1531">
        <v>25</v>
      </c>
      <c r="J1531">
        <f>(C1531-$V$7)/$V$8</f>
        <v>-0.58265511421642047</v>
      </c>
      <c r="K1531" t="str">
        <f t="shared" si="93"/>
        <v>NO</v>
      </c>
      <c r="L1531">
        <f>(I1531-$V$16)/$V$17</f>
        <v>-1.1931707945260464</v>
      </c>
      <c r="M1531" t="str">
        <f t="shared" si="94"/>
        <v>NO</v>
      </c>
      <c r="N1531">
        <f>IF(ISBLANK(C1531),$V$7,C1531)</f>
        <v>185046.87</v>
      </c>
      <c r="O1531">
        <f>IF(ISBLANK(I1531),$V$16,I1531)</f>
        <v>25</v>
      </c>
      <c r="P1531" t="str">
        <f>IF(ISBLANK(D1531),$U$42,D1531)</f>
        <v>ASALARIADO</v>
      </c>
      <c r="Q1531" s="7" t="str">
        <f t="shared" si="95"/>
        <v>18-25</v>
      </c>
      <c r="R1531" s="7" t="str">
        <f t="shared" si="96"/>
        <v>1</v>
      </c>
    </row>
    <row r="1532" spans="1:18" x14ac:dyDescent="0.3">
      <c r="A1532">
        <v>1531</v>
      </c>
      <c r="B1532" t="s">
        <v>8</v>
      </c>
      <c r="C1532">
        <v>634576.92000000004</v>
      </c>
      <c r="D1532" t="s">
        <v>9</v>
      </c>
      <c r="E1532" t="s">
        <v>15</v>
      </c>
      <c r="F1532" t="s">
        <v>11</v>
      </c>
      <c r="G1532" t="s">
        <v>12</v>
      </c>
      <c r="H1532" t="s">
        <v>12</v>
      </c>
      <c r="I1532">
        <v>44</v>
      </c>
      <c r="J1532">
        <f>(C1532-$V$7)/$V$8</f>
        <v>-2.8310235972090581E-2</v>
      </c>
      <c r="K1532" t="str">
        <f t="shared" si="93"/>
        <v>NO</v>
      </c>
      <c r="L1532">
        <f>(I1532-$V$16)/$V$17</f>
        <v>0.14776047693956615</v>
      </c>
      <c r="M1532" t="str">
        <f t="shared" si="94"/>
        <v>NO</v>
      </c>
      <c r="N1532">
        <f>IF(ISBLANK(C1532),$V$7,C1532)</f>
        <v>634576.92000000004</v>
      </c>
      <c r="O1532">
        <f>IF(ISBLANK(I1532),$V$16,I1532)</f>
        <v>44</v>
      </c>
      <c r="P1532" t="str">
        <f>IF(ISBLANK(D1532),$U$42,D1532)</f>
        <v>ASALARIADO</v>
      </c>
      <c r="Q1532" s="7" t="str">
        <f t="shared" si="95"/>
        <v>36-45</v>
      </c>
      <c r="R1532" s="7" t="str">
        <f t="shared" si="96"/>
        <v>3</v>
      </c>
    </row>
    <row r="1533" spans="1:18" x14ac:dyDescent="0.3">
      <c r="A1533">
        <v>1532</v>
      </c>
      <c r="B1533" t="s">
        <v>8</v>
      </c>
      <c r="C1533">
        <v>513543</v>
      </c>
      <c r="D1533" t="s">
        <v>9</v>
      </c>
      <c r="E1533" t="s">
        <v>10</v>
      </c>
      <c r="F1533" t="s">
        <v>11</v>
      </c>
      <c r="G1533" t="s">
        <v>12</v>
      </c>
      <c r="H1533" t="s">
        <v>12</v>
      </c>
      <c r="I1533">
        <v>32</v>
      </c>
      <c r="J1533">
        <f>(C1533-$V$7)/$V$8</f>
        <v>-0.17756507142932862</v>
      </c>
      <c r="K1533" t="str">
        <f t="shared" si="93"/>
        <v>NO</v>
      </c>
      <c r="L1533">
        <f>(I1533-$V$16)/$V$17</f>
        <v>-0.69914348398608395</v>
      </c>
      <c r="M1533" t="str">
        <f t="shared" si="94"/>
        <v>NO</v>
      </c>
      <c r="N1533">
        <f>IF(ISBLANK(C1533),$V$7,C1533)</f>
        <v>513543</v>
      </c>
      <c r="O1533">
        <f>IF(ISBLANK(I1533),$V$16,I1533)</f>
        <v>32</v>
      </c>
      <c r="P1533" t="str">
        <f>IF(ISBLANK(D1533),$U$42,D1533)</f>
        <v>ASALARIADO</v>
      </c>
      <c r="Q1533" s="7" t="str">
        <f t="shared" si="95"/>
        <v>26-35</v>
      </c>
      <c r="R1533" s="7" t="str">
        <f t="shared" si="96"/>
        <v>3</v>
      </c>
    </row>
    <row r="1534" spans="1:18" x14ac:dyDescent="0.3">
      <c r="A1534">
        <v>1533</v>
      </c>
      <c r="B1534" t="s">
        <v>14</v>
      </c>
      <c r="C1534">
        <v>383318.62</v>
      </c>
      <c r="D1534" t="s">
        <v>9</v>
      </c>
      <c r="E1534" t="s">
        <v>15</v>
      </c>
      <c r="F1534" t="s">
        <v>11</v>
      </c>
      <c r="G1534" t="s">
        <v>12</v>
      </c>
      <c r="H1534" t="s">
        <v>12</v>
      </c>
      <c r="I1534">
        <v>25</v>
      </c>
      <c r="J1534">
        <f>(C1534-$V$7)/$V$8</f>
        <v>-0.3381532636437164</v>
      </c>
      <c r="K1534" t="str">
        <f t="shared" si="93"/>
        <v>NO</v>
      </c>
      <c r="L1534">
        <f>(I1534-$V$16)/$V$17</f>
        <v>-1.1931707945260464</v>
      </c>
      <c r="M1534" t="str">
        <f t="shared" si="94"/>
        <v>NO</v>
      </c>
      <c r="N1534">
        <f>IF(ISBLANK(C1534),$V$7,C1534)</f>
        <v>383318.62</v>
      </c>
      <c r="O1534">
        <f>IF(ISBLANK(I1534),$V$16,I1534)</f>
        <v>25</v>
      </c>
      <c r="P1534" t="str">
        <f>IF(ISBLANK(D1534),$U$42,D1534)</f>
        <v>ASALARIADO</v>
      </c>
      <c r="Q1534" s="7" t="str">
        <f t="shared" si="95"/>
        <v>18-25</v>
      </c>
      <c r="R1534" s="7" t="str">
        <f t="shared" si="96"/>
        <v>2</v>
      </c>
    </row>
    <row r="1535" spans="1:18" x14ac:dyDescent="0.3">
      <c r="A1535">
        <v>1534</v>
      </c>
      <c r="B1535" t="s">
        <v>14</v>
      </c>
      <c r="C1535">
        <v>1161325</v>
      </c>
      <c r="D1535" t="s">
        <v>9</v>
      </c>
      <c r="E1535" t="s">
        <v>15</v>
      </c>
      <c r="F1535" t="s">
        <v>11</v>
      </c>
      <c r="G1535" t="s">
        <v>12</v>
      </c>
      <c r="H1535" t="s">
        <v>12</v>
      </c>
      <c r="I1535">
        <v>35</v>
      </c>
      <c r="J1535">
        <f>(C1535-$V$7)/$V$8</f>
        <v>0.6212572407139163</v>
      </c>
      <c r="K1535" t="str">
        <f t="shared" si="93"/>
        <v>NO</v>
      </c>
      <c r="L1535">
        <f>(I1535-$V$16)/$V$17</f>
        <v>-0.48741749375467142</v>
      </c>
      <c r="M1535" t="str">
        <f t="shared" si="94"/>
        <v>NO</v>
      </c>
      <c r="N1535">
        <f>IF(ISBLANK(C1535),$V$7,C1535)</f>
        <v>1161325</v>
      </c>
      <c r="O1535">
        <f>IF(ISBLANK(I1535),$V$16,I1535)</f>
        <v>35</v>
      </c>
      <c r="P1535" t="str">
        <f>IF(ISBLANK(D1535),$U$42,D1535)</f>
        <v>ASALARIADO</v>
      </c>
      <c r="Q1535" s="7" t="str">
        <f t="shared" si="95"/>
        <v>26-35</v>
      </c>
      <c r="R1535" s="7" t="str">
        <f t="shared" si="96"/>
        <v>4</v>
      </c>
    </row>
    <row r="1536" spans="1:18" x14ac:dyDescent="0.3">
      <c r="A1536">
        <v>1535</v>
      </c>
      <c r="B1536" t="s">
        <v>14</v>
      </c>
      <c r="C1536">
        <v>297139</v>
      </c>
      <c r="D1536" t="s">
        <v>16</v>
      </c>
      <c r="E1536" t="s">
        <v>15</v>
      </c>
      <c r="F1536" t="s">
        <v>11</v>
      </c>
      <c r="G1536" t="s">
        <v>12</v>
      </c>
      <c r="H1536" t="s">
        <v>12</v>
      </c>
      <c r="I1536">
        <v>25</v>
      </c>
      <c r="J1536">
        <f>(C1536-$V$7)/$V$8</f>
        <v>-0.44442698429051769</v>
      </c>
      <c r="K1536" t="str">
        <f t="shared" si="93"/>
        <v>NO</v>
      </c>
      <c r="L1536">
        <f>(I1536-$V$16)/$V$17</f>
        <v>-1.1931707945260464</v>
      </c>
      <c r="M1536" t="str">
        <f t="shared" si="94"/>
        <v>NO</v>
      </c>
      <c r="N1536">
        <f>IF(ISBLANK(C1536),$V$7,C1536)</f>
        <v>297139</v>
      </c>
      <c r="O1536">
        <f>IF(ISBLANK(I1536),$V$16,I1536)</f>
        <v>25</v>
      </c>
      <c r="P1536" t="str">
        <f>IF(ISBLANK(D1536),$U$42,D1536)</f>
        <v>ASEGURADO VOLUNTARIO</v>
      </c>
      <c r="Q1536" s="7" t="str">
        <f t="shared" si="95"/>
        <v>18-25</v>
      </c>
      <c r="R1536" s="7" t="str">
        <f t="shared" si="96"/>
        <v>1</v>
      </c>
    </row>
    <row r="1537" spans="1:18" x14ac:dyDescent="0.3">
      <c r="A1537">
        <v>1536</v>
      </c>
      <c r="B1537" t="s">
        <v>8</v>
      </c>
      <c r="C1537">
        <v>278030</v>
      </c>
      <c r="D1537" t="s">
        <v>18</v>
      </c>
      <c r="E1537" t="s">
        <v>15</v>
      </c>
      <c r="F1537" t="s">
        <v>11</v>
      </c>
      <c r="G1537" t="s">
        <v>12</v>
      </c>
      <c r="H1537" t="s">
        <v>12</v>
      </c>
      <c r="I1537">
        <v>25</v>
      </c>
      <c r="J1537">
        <f>(C1537-$V$7)/$V$8</f>
        <v>-0.46799154082766331</v>
      </c>
      <c r="K1537" t="str">
        <f t="shared" si="93"/>
        <v>NO</v>
      </c>
      <c r="L1537">
        <f>(I1537-$V$16)/$V$17</f>
        <v>-1.1931707945260464</v>
      </c>
      <c r="M1537" t="str">
        <f t="shared" si="94"/>
        <v>NO</v>
      </c>
      <c r="N1537">
        <f>IF(ISBLANK(C1537),$V$7,C1537)</f>
        <v>278030</v>
      </c>
      <c r="O1537">
        <f>IF(ISBLANK(I1537),$V$16,I1537)</f>
        <v>25</v>
      </c>
      <c r="P1537" t="str">
        <f>IF(ISBLANK(D1537),$U$42,D1537)</f>
        <v>CONVENIOS ESPECIALES DE TRABAJADORES INDEPENDIENTES</v>
      </c>
      <c r="Q1537" s="7" t="str">
        <f t="shared" si="95"/>
        <v>18-25</v>
      </c>
      <c r="R1537" s="7" t="str">
        <f t="shared" si="96"/>
        <v>1</v>
      </c>
    </row>
    <row r="1538" spans="1:18" x14ac:dyDescent="0.3">
      <c r="A1538">
        <v>1537</v>
      </c>
      <c r="B1538" t="s">
        <v>14</v>
      </c>
      <c r="C1538">
        <v>101340</v>
      </c>
      <c r="D1538" t="s">
        <v>9</v>
      </c>
      <c r="E1538" t="s">
        <v>15</v>
      </c>
      <c r="F1538" t="s">
        <v>11</v>
      </c>
      <c r="G1538" t="s">
        <v>12</v>
      </c>
      <c r="H1538" t="s">
        <v>12</v>
      </c>
      <c r="I1538">
        <v>20</v>
      </c>
      <c r="J1538">
        <f>(C1538-$V$7)/$V$8</f>
        <v>-0.68587952526160856</v>
      </c>
      <c r="K1538" t="str">
        <f t="shared" ref="K1538:K1601" si="97">IF(ABS(J1538)&gt;1.96,"ATIPICO","NO")</f>
        <v>NO</v>
      </c>
      <c r="L1538">
        <f>(I1538-$V$16)/$V$17</f>
        <v>-1.5460474449117341</v>
      </c>
      <c r="M1538" t="str">
        <f t="shared" ref="M1538:M1601" si="98">IF(ABS(L1538)&gt;1.96,"ATIPICO","NO")</f>
        <v>NO</v>
      </c>
      <c r="N1538">
        <f>IF(ISBLANK(C1538),$V$7,C1538)</f>
        <v>101340</v>
      </c>
      <c r="O1538">
        <f>IF(ISBLANK(I1538),$V$16,I1538)</f>
        <v>20</v>
      </c>
      <c r="P1538" t="str">
        <f>IF(ISBLANK(D1538),$U$42,D1538)</f>
        <v>ASALARIADO</v>
      </c>
      <c r="Q1538" s="7" t="str">
        <f t="shared" ref="Q1538:Q1601" si="99">IF(O1538&lt;26,"18-25",IF(O1538&lt;36,"26-35",
 IF(O1538&lt;46,"36-45",IF(O1538&lt;56,"46-55","56+"))))</f>
        <v>18-25</v>
      </c>
      <c r="R1538" s="7" t="str">
        <f t="shared" ref="R1538:R1601" si="100">IF(N1538&lt;300000,"1",
 IF(N1538&lt;=408495,"2",
 IF(N1538&lt;=700000,"3",
 "4")))</f>
        <v>1</v>
      </c>
    </row>
    <row r="1539" spans="1:18" x14ac:dyDescent="0.3">
      <c r="A1539">
        <v>1538</v>
      </c>
      <c r="B1539" t="s">
        <v>14</v>
      </c>
      <c r="C1539">
        <v>397630.9</v>
      </c>
      <c r="D1539" t="s">
        <v>9</v>
      </c>
      <c r="E1539" t="s">
        <v>15</v>
      </c>
      <c r="F1539" t="s">
        <v>11</v>
      </c>
      <c r="G1539" t="s">
        <v>12</v>
      </c>
      <c r="H1539" t="s">
        <v>12</v>
      </c>
      <c r="I1539">
        <v>32</v>
      </c>
      <c r="J1539">
        <f>(C1539-$V$7)/$V$8</f>
        <v>-0.32050385597008307</v>
      </c>
      <c r="K1539" t="str">
        <f t="shared" si="97"/>
        <v>NO</v>
      </c>
      <c r="L1539">
        <f>(I1539-$V$16)/$V$17</f>
        <v>-0.69914348398608395</v>
      </c>
      <c r="M1539" t="str">
        <f t="shared" si="98"/>
        <v>NO</v>
      </c>
      <c r="N1539">
        <f>IF(ISBLANK(C1539),$V$7,C1539)</f>
        <v>397630.9</v>
      </c>
      <c r="O1539">
        <f>IF(ISBLANK(I1539),$V$16,I1539)</f>
        <v>32</v>
      </c>
      <c r="P1539" t="str">
        <f>IF(ISBLANK(D1539),$U$42,D1539)</f>
        <v>ASALARIADO</v>
      </c>
      <c r="Q1539" s="7" t="str">
        <f t="shared" si="99"/>
        <v>26-35</v>
      </c>
      <c r="R1539" s="7" t="str">
        <f t="shared" si="100"/>
        <v>2</v>
      </c>
    </row>
    <row r="1540" spans="1:18" x14ac:dyDescent="0.3">
      <c r="A1540">
        <v>1539</v>
      </c>
      <c r="B1540" t="s">
        <v>8</v>
      </c>
      <c r="C1540">
        <v>500060</v>
      </c>
      <c r="D1540" t="s">
        <v>9</v>
      </c>
      <c r="E1540" t="s">
        <v>15</v>
      </c>
      <c r="F1540" t="s">
        <v>11</v>
      </c>
      <c r="G1540" t="s">
        <v>11</v>
      </c>
      <c r="H1540" t="s">
        <v>11</v>
      </c>
      <c r="I1540">
        <v>49</v>
      </c>
      <c r="J1540">
        <f>(C1540-$V$7)/$V$8</f>
        <v>-0.19419183974741613</v>
      </c>
      <c r="K1540" t="str">
        <f t="shared" si="97"/>
        <v>NO</v>
      </c>
      <c r="L1540">
        <f>(I1540-$V$16)/$V$17</f>
        <v>0.50063712732525367</v>
      </c>
      <c r="M1540" t="str">
        <f t="shared" si="98"/>
        <v>NO</v>
      </c>
      <c r="N1540">
        <f>IF(ISBLANK(C1540),$V$7,C1540)</f>
        <v>500060</v>
      </c>
      <c r="O1540">
        <f>IF(ISBLANK(I1540),$V$16,I1540)</f>
        <v>49</v>
      </c>
      <c r="P1540" t="str">
        <f>IF(ISBLANK(D1540),$U$42,D1540)</f>
        <v>ASALARIADO</v>
      </c>
      <c r="Q1540" s="7" t="str">
        <f t="shared" si="99"/>
        <v>46-55</v>
      </c>
      <c r="R1540" s="7" t="str">
        <f t="shared" si="100"/>
        <v>3</v>
      </c>
    </row>
    <row r="1541" spans="1:18" x14ac:dyDescent="0.3">
      <c r="A1541">
        <v>1540</v>
      </c>
      <c r="B1541" t="s">
        <v>14</v>
      </c>
      <c r="C1541">
        <v>1000000</v>
      </c>
      <c r="D1541" t="s">
        <v>9</v>
      </c>
      <c r="E1541" t="s">
        <v>15</v>
      </c>
      <c r="F1541" t="s">
        <v>11</v>
      </c>
      <c r="G1541" t="s">
        <v>12</v>
      </c>
      <c r="H1541" t="s">
        <v>12</v>
      </c>
      <c r="I1541">
        <v>22</v>
      </c>
      <c r="J1541">
        <f>(C1541-$V$7)/$V$8</f>
        <v>0.42231684177336382</v>
      </c>
      <c r="K1541" t="str">
        <f t="shared" si="97"/>
        <v>NO</v>
      </c>
      <c r="L1541">
        <f>(I1541-$V$16)/$V$17</f>
        <v>-1.4048967847574589</v>
      </c>
      <c r="M1541" t="str">
        <f t="shared" si="98"/>
        <v>NO</v>
      </c>
      <c r="N1541">
        <f>IF(ISBLANK(C1541),$V$7,C1541)</f>
        <v>1000000</v>
      </c>
      <c r="O1541">
        <f>IF(ISBLANK(I1541),$V$16,I1541)</f>
        <v>22</v>
      </c>
      <c r="P1541" t="str">
        <f>IF(ISBLANK(D1541),$U$42,D1541)</f>
        <v>ASALARIADO</v>
      </c>
      <c r="Q1541" s="7" t="str">
        <f t="shared" si="99"/>
        <v>18-25</v>
      </c>
      <c r="R1541" s="7" t="str">
        <f t="shared" si="100"/>
        <v>4</v>
      </c>
    </row>
    <row r="1542" spans="1:18" x14ac:dyDescent="0.3">
      <c r="A1542">
        <v>1541</v>
      </c>
      <c r="B1542" t="s">
        <v>14</v>
      </c>
      <c r="C1542">
        <v>308568</v>
      </c>
      <c r="D1542" t="s">
        <v>16</v>
      </c>
      <c r="E1542" t="s">
        <v>15</v>
      </c>
      <c r="F1542" t="s">
        <v>11</v>
      </c>
      <c r="G1542" t="s">
        <v>12</v>
      </c>
      <c r="H1542" t="s">
        <v>12</v>
      </c>
      <c r="I1542">
        <v>48</v>
      </c>
      <c r="J1542">
        <f>(C1542-$V$7)/$V$8</f>
        <v>-0.43033313758671121</v>
      </c>
      <c r="K1542" t="str">
        <f t="shared" si="97"/>
        <v>NO</v>
      </c>
      <c r="L1542">
        <f>(I1542-$V$16)/$V$17</f>
        <v>0.43006179724811616</v>
      </c>
      <c r="M1542" t="str">
        <f t="shared" si="98"/>
        <v>NO</v>
      </c>
      <c r="N1542">
        <f>IF(ISBLANK(C1542),$V$7,C1542)</f>
        <v>308568</v>
      </c>
      <c r="O1542">
        <f>IF(ISBLANK(I1542),$V$16,I1542)</f>
        <v>48</v>
      </c>
      <c r="P1542" t="str">
        <f>IF(ISBLANK(D1542),$U$42,D1542)</f>
        <v>ASEGURADO VOLUNTARIO</v>
      </c>
      <c r="Q1542" s="7" t="str">
        <f t="shared" si="99"/>
        <v>46-55</v>
      </c>
      <c r="R1542" s="7" t="str">
        <f t="shared" si="100"/>
        <v>2</v>
      </c>
    </row>
    <row r="1543" spans="1:18" x14ac:dyDescent="0.3">
      <c r="A1543">
        <v>1542</v>
      </c>
      <c r="B1543" t="s">
        <v>8</v>
      </c>
      <c r="C1543">
        <v>297046</v>
      </c>
      <c r="D1543" t="s">
        <v>17</v>
      </c>
      <c r="E1543" t="s">
        <v>15</v>
      </c>
      <c r="F1543" t="s">
        <v>11</v>
      </c>
      <c r="G1543" t="s">
        <v>11</v>
      </c>
      <c r="H1543" t="s">
        <v>12</v>
      </c>
      <c r="I1543">
        <v>35</v>
      </c>
      <c r="J1543">
        <f>(C1543-$V$7)/$V$8</f>
        <v>-0.44454166866740574</v>
      </c>
      <c r="K1543" t="str">
        <f t="shared" si="97"/>
        <v>NO</v>
      </c>
      <c r="L1543">
        <f>(I1543-$V$16)/$V$17</f>
        <v>-0.48741749375467142</v>
      </c>
      <c r="M1543" t="str">
        <f t="shared" si="98"/>
        <v>NO</v>
      </c>
      <c r="N1543">
        <f>IF(ISBLANK(C1543),$V$7,C1543)</f>
        <v>297046</v>
      </c>
      <c r="O1543">
        <f>IF(ISBLANK(I1543),$V$16,I1543)</f>
        <v>35</v>
      </c>
      <c r="P1543" t="str">
        <f>IF(ISBLANK(D1543),$U$42,D1543)</f>
        <v>TRABAJADOR INDEPENDIENTE</v>
      </c>
      <c r="Q1543" s="7" t="str">
        <f t="shared" si="99"/>
        <v>26-35</v>
      </c>
      <c r="R1543" s="7" t="str">
        <f t="shared" si="100"/>
        <v>1</v>
      </c>
    </row>
    <row r="1544" spans="1:18" x14ac:dyDescent="0.3">
      <c r="A1544">
        <v>1543</v>
      </c>
      <c r="B1544" t="s">
        <v>8</v>
      </c>
      <c r="C1544">
        <v>297046</v>
      </c>
      <c r="D1544" t="s">
        <v>17</v>
      </c>
      <c r="E1544" t="s">
        <v>15</v>
      </c>
      <c r="F1544" t="s">
        <v>11</v>
      </c>
      <c r="G1544" t="s">
        <v>11</v>
      </c>
      <c r="H1544" t="s">
        <v>12</v>
      </c>
      <c r="I1544">
        <v>32</v>
      </c>
      <c r="J1544">
        <f>(C1544-$V$7)/$V$8</f>
        <v>-0.44454166866740574</v>
      </c>
      <c r="K1544" t="str">
        <f t="shared" si="97"/>
        <v>NO</v>
      </c>
      <c r="L1544">
        <f>(I1544-$V$16)/$V$17</f>
        <v>-0.69914348398608395</v>
      </c>
      <c r="M1544" t="str">
        <f t="shared" si="98"/>
        <v>NO</v>
      </c>
      <c r="N1544">
        <f>IF(ISBLANK(C1544),$V$7,C1544)</f>
        <v>297046</v>
      </c>
      <c r="O1544">
        <f>IF(ISBLANK(I1544),$V$16,I1544)</f>
        <v>32</v>
      </c>
      <c r="P1544" t="str">
        <f>IF(ISBLANK(D1544),$U$42,D1544)</f>
        <v>TRABAJADOR INDEPENDIENTE</v>
      </c>
      <c r="Q1544" s="7" t="str">
        <f t="shared" si="99"/>
        <v>26-35</v>
      </c>
      <c r="R1544" s="7" t="str">
        <f t="shared" si="100"/>
        <v>1</v>
      </c>
    </row>
    <row r="1545" spans="1:18" x14ac:dyDescent="0.3">
      <c r="A1545">
        <v>1544</v>
      </c>
      <c r="B1545" t="s">
        <v>14</v>
      </c>
      <c r="C1545">
        <v>704142.51</v>
      </c>
      <c r="D1545" t="s">
        <v>9</v>
      </c>
      <c r="E1545" t="s">
        <v>15</v>
      </c>
      <c r="F1545" t="s">
        <v>11</v>
      </c>
      <c r="G1545" t="s">
        <v>12</v>
      </c>
      <c r="H1545" t="s">
        <v>12</v>
      </c>
      <c r="I1545">
        <v>41</v>
      </c>
      <c r="J1545">
        <f>(C1545-$V$7)/$V$8</f>
        <v>5.7475638673097108E-2</v>
      </c>
      <c r="K1545" t="str">
        <f t="shared" si="97"/>
        <v>NO</v>
      </c>
      <c r="L1545">
        <f>(I1545-$V$16)/$V$17</f>
        <v>-6.3965513291846368E-2</v>
      </c>
      <c r="M1545" t="str">
        <f t="shared" si="98"/>
        <v>NO</v>
      </c>
      <c r="N1545">
        <f>IF(ISBLANK(C1545),$V$7,C1545)</f>
        <v>704142.51</v>
      </c>
      <c r="O1545">
        <f>IF(ISBLANK(I1545),$V$16,I1545)</f>
        <v>41</v>
      </c>
      <c r="P1545" t="str">
        <f>IF(ISBLANK(D1545),$U$42,D1545)</f>
        <v>ASALARIADO</v>
      </c>
      <c r="Q1545" s="7" t="str">
        <f t="shared" si="99"/>
        <v>36-45</v>
      </c>
      <c r="R1545" s="7" t="str">
        <f t="shared" si="100"/>
        <v>4</v>
      </c>
    </row>
    <row r="1546" spans="1:18" x14ac:dyDescent="0.3">
      <c r="A1546">
        <v>1545</v>
      </c>
      <c r="B1546" t="s">
        <v>8</v>
      </c>
      <c r="C1546">
        <v>306667</v>
      </c>
      <c r="D1546" t="s">
        <v>9</v>
      </c>
      <c r="E1546" t="s">
        <v>15</v>
      </c>
      <c r="F1546" t="s">
        <v>11</v>
      </c>
      <c r="G1546" t="s">
        <v>11</v>
      </c>
      <c r="H1546" t="s">
        <v>12</v>
      </c>
      <c r="I1546">
        <v>27</v>
      </c>
      <c r="J1546">
        <f>(C1546-$V$7)/$V$8</f>
        <v>-0.43267738490353125</v>
      </c>
      <c r="K1546" t="str">
        <f t="shared" si="97"/>
        <v>NO</v>
      </c>
      <c r="L1546">
        <f>(I1546-$V$16)/$V$17</f>
        <v>-1.0520201343717714</v>
      </c>
      <c r="M1546" t="str">
        <f t="shared" si="98"/>
        <v>NO</v>
      </c>
      <c r="N1546">
        <f>IF(ISBLANK(C1546),$V$7,C1546)</f>
        <v>306667</v>
      </c>
      <c r="O1546">
        <f>IF(ISBLANK(I1546),$V$16,I1546)</f>
        <v>27</v>
      </c>
      <c r="P1546" t="str">
        <f>IF(ISBLANK(D1546),$U$42,D1546)</f>
        <v>ASALARIADO</v>
      </c>
      <c r="Q1546" s="7" t="str">
        <f t="shared" si="99"/>
        <v>26-35</v>
      </c>
      <c r="R1546" s="7" t="str">
        <f t="shared" si="100"/>
        <v>2</v>
      </c>
    </row>
    <row r="1547" spans="1:18" x14ac:dyDescent="0.3">
      <c r="A1547">
        <v>1546</v>
      </c>
      <c r="B1547" t="s">
        <v>14</v>
      </c>
      <c r="C1547">
        <v>639148</v>
      </c>
      <c r="D1547" t="s">
        <v>17</v>
      </c>
      <c r="E1547" t="s">
        <v>15</v>
      </c>
      <c r="F1547" t="s">
        <v>11</v>
      </c>
      <c r="G1547" t="s">
        <v>12</v>
      </c>
      <c r="H1547" t="s">
        <v>12</v>
      </c>
      <c r="I1547">
        <v>68</v>
      </c>
      <c r="J1547">
        <f>(C1547-$V$7)/$V$8</f>
        <v>-2.2673338536546354E-2</v>
      </c>
      <c r="K1547" t="str">
        <f t="shared" si="97"/>
        <v>NO</v>
      </c>
      <c r="L1547">
        <f>(I1547-$V$16)/$V$17</f>
        <v>1.8415683987908662</v>
      </c>
      <c r="M1547" t="str">
        <f t="shared" si="98"/>
        <v>NO</v>
      </c>
      <c r="N1547">
        <f>IF(ISBLANK(C1547),$V$7,C1547)</f>
        <v>639148</v>
      </c>
      <c r="O1547">
        <f>IF(ISBLANK(I1547),$V$16,I1547)</f>
        <v>68</v>
      </c>
      <c r="P1547" t="str">
        <f>IF(ISBLANK(D1547),$U$42,D1547)</f>
        <v>TRABAJADOR INDEPENDIENTE</v>
      </c>
      <c r="Q1547" s="7" t="str">
        <f t="shared" si="99"/>
        <v>56+</v>
      </c>
      <c r="R1547" s="7" t="str">
        <f t="shared" si="100"/>
        <v>3</v>
      </c>
    </row>
    <row r="1548" spans="1:18" x14ac:dyDescent="0.3">
      <c r="A1548">
        <v>1547</v>
      </c>
      <c r="B1548" t="s">
        <v>8</v>
      </c>
      <c r="C1548">
        <v>439063.24</v>
      </c>
      <c r="D1548" t="s">
        <v>9</v>
      </c>
      <c r="E1548" t="s">
        <v>15</v>
      </c>
      <c r="F1548" t="s">
        <v>11</v>
      </c>
      <c r="G1548" t="s">
        <v>12</v>
      </c>
      <c r="H1548" t="s">
        <v>12</v>
      </c>
      <c r="I1548">
        <v>41</v>
      </c>
      <c r="J1548">
        <f>(C1548-$V$7)/$V$8</f>
        <v>-0.26941093020755025</v>
      </c>
      <c r="K1548" t="str">
        <f t="shared" si="97"/>
        <v>NO</v>
      </c>
      <c r="L1548">
        <f>(I1548-$V$16)/$V$17</f>
        <v>-6.3965513291846368E-2</v>
      </c>
      <c r="M1548" t="str">
        <f t="shared" si="98"/>
        <v>NO</v>
      </c>
      <c r="N1548">
        <f>IF(ISBLANK(C1548),$V$7,C1548)</f>
        <v>439063.24</v>
      </c>
      <c r="O1548">
        <f>IF(ISBLANK(I1548),$V$16,I1548)</f>
        <v>41</v>
      </c>
      <c r="P1548" t="str">
        <f>IF(ISBLANK(D1548),$U$42,D1548)</f>
        <v>ASALARIADO</v>
      </c>
      <c r="Q1548" s="7" t="str">
        <f t="shared" si="99"/>
        <v>36-45</v>
      </c>
      <c r="R1548" s="7" t="str">
        <f t="shared" si="100"/>
        <v>3</v>
      </c>
    </row>
    <row r="1549" spans="1:18" x14ac:dyDescent="0.3">
      <c r="A1549">
        <v>1548</v>
      </c>
      <c r="B1549" t="s">
        <v>14</v>
      </c>
      <c r="C1549">
        <v>359544.27</v>
      </c>
      <c r="D1549" t="s">
        <v>19</v>
      </c>
      <c r="E1549" t="s">
        <v>15</v>
      </c>
      <c r="F1549" t="s">
        <v>11</v>
      </c>
      <c r="G1549" t="s">
        <v>11</v>
      </c>
      <c r="H1549" t="s">
        <v>12</v>
      </c>
      <c r="I1549">
        <v>59</v>
      </c>
      <c r="J1549">
        <f>(C1549-$V$7)/$V$8</f>
        <v>-0.36747096811327984</v>
      </c>
      <c r="K1549" t="str">
        <f t="shared" si="97"/>
        <v>NO</v>
      </c>
      <c r="L1549">
        <f>(I1549-$V$16)/$V$17</f>
        <v>1.2063904280966287</v>
      </c>
      <c r="M1549" t="str">
        <f t="shared" si="98"/>
        <v>NO</v>
      </c>
      <c r="N1549">
        <f>IF(ISBLANK(C1549),$V$7,C1549)</f>
        <v>359544.27</v>
      </c>
      <c r="O1549">
        <f>IF(ISBLANK(I1549),$V$16,I1549)</f>
        <v>59</v>
      </c>
      <c r="P1549" t="str">
        <f>IF(ISBLANK(D1549),$U$42,D1549)</f>
        <v>CONVENIOS ESPECIALES DE ASEGURADOS VOLUNTARIOS</v>
      </c>
      <c r="Q1549" s="7" t="str">
        <f t="shared" si="99"/>
        <v>56+</v>
      </c>
      <c r="R1549" s="7" t="str">
        <f t="shared" si="100"/>
        <v>2</v>
      </c>
    </row>
    <row r="1550" spans="1:18" x14ac:dyDescent="0.3">
      <c r="A1550">
        <v>1549</v>
      </c>
      <c r="B1550" t="s">
        <v>14</v>
      </c>
      <c r="C1550">
        <v>313256</v>
      </c>
      <c r="D1550" t="s">
        <v>9</v>
      </c>
      <c r="E1550" t="s">
        <v>15</v>
      </c>
      <c r="F1550" t="s">
        <v>11</v>
      </c>
      <c r="G1550" t="s">
        <v>11</v>
      </c>
      <c r="H1550" t="s">
        <v>12</v>
      </c>
      <c r="I1550">
        <v>34</v>
      </c>
      <c r="J1550">
        <f>(C1550-$V$7)/$V$8</f>
        <v>-0.42455205845927713</v>
      </c>
      <c r="K1550" t="str">
        <f t="shared" si="97"/>
        <v>NO</v>
      </c>
      <c r="L1550">
        <f>(I1550-$V$16)/$V$17</f>
        <v>-0.55799282383180893</v>
      </c>
      <c r="M1550" t="str">
        <f t="shared" si="98"/>
        <v>NO</v>
      </c>
      <c r="N1550">
        <f>IF(ISBLANK(C1550),$V$7,C1550)</f>
        <v>313256</v>
      </c>
      <c r="O1550">
        <f>IF(ISBLANK(I1550),$V$16,I1550)</f>
        <v>34</v>
      </c>
      <c r="P1550" t="str">
        <f>IF(ISBLANK(D1550),$U$42,D1550)</f>
        <v>ASALARIADO</v>
      </c>
      <c r="Q1550" s="7" t="str">
        <f t="shared" si="99"/>
        <v>26-35</v>
      </c>
      <c r="R1550" s="7" t="str">
        <f t="shared" si="100"/>
        <v>2</v>
      </c>
    </row>
    <row r="1551" spans="1:18" x14ac:dyDescent="0.3">
      <c r="A1551">
        <v>1550</v>
      </c>
      <c r="B1551" t="s">
        <v>14</v>
      </c>
      <c r="C1551">
        <v>299152</v>
      </c>
      <c r="D1551" t="s">
        <v>9</v>
      </c>
      <c r="E1551" t="s">
        <v>10</v>
      </c>
      <c r="F1551" t="s">
        <v>11</v>
      </c>
      <c r="G1551" t="s">
        <v>12</v>
      </c>
      <c r="H1551" t="s">
        <v>12</v>
      </c>
      <c r="I1551">
        <v>38</v>
      </c>
      <c r="J1551">
        <f>(C1551-$V$7)/$V$8</f>
        <v>-0.44194462245529481</v>
      </c>
      <c r="K1551" t="str">
        <f t="shared" si="97"/>
        <v>NO</v>
      </c>
      <c r="L1551">
        <f>(I1551-$V$16)/$V$17</f>
        <v>-0.27569150352325889</v>
      </c>
      <c r="M1551" t="str">
        <f t="shared" si="98"/>
        <v>NO</v>
      </c>
      <c r="N1551">
        <f>IF(ISBLANK(C1551),$V$7,C1551)</f>
        <v>299152</v>
      </c>
      <c r="O1551">
        <f>IF(ISBLANK(I1551),$V$16,I1551)</f>
        <v>38</v>
      </c>
      <c r="P1551" t="str">
        <f>IF(ISBLANK(D1551),$U$42,D1551)</f>
        <v>ASALARIADO</v>
      </c>
      <c r="Q1551" s="7" t="str">
        <f t="shared" si="99"/>
        <v>36-45</v>
      </c>
      <c r="R1551" s="7" t="str">
        <f t="shared" si="100"/>
        <v>1</v>
      </c>
    </row>
    <row r="1552" spans="1:18" x14ac:dyDescent="0.3">
      <c r="A1552">
        <v>1551</v>
      </c>
      <c r="B1552" t="s">
        <v>14</v>
      </c>
      <c r="C1552">
        <v>1397631</v>
      </c>
      <c r="D1552" t="s">
        <v>9</v>
      </c>
      <c r="E1552" t="s">
        <v>10</v>
      </c>
      <c r="F1552" t="s">
        <v>11</v>
      </c>
      <c r="G1552" t="s">
        <v>12</v>
      </c>
      <c r="H1552" t="s">
        <v>11</v>
      </c>
      <c r="I1552">
        <v>48</v>
      </c>
      <c r="J1552">
        <f>(C1552-$V$7)/$V$8</f>
        <v>0.91266161022915693</v>
      </c>
      <c r="K1552" t="str">
        <f t="shared" si="97"/>
        <v>NO</v>
      </c>
      <c r="L1552">
        <f>(I1552-$V$16)/$V$17</f>
        <v>0.43006179724811616</v>
      </c>
      <c r="M1552" t="str">
        <f t="shared" si="98"/>
        <v>NO</v>
      </c>
      <c r="N1552">
        <f>IF(ISBLANK(C1552),$V$7,C1552)</f>
        <v>1397631</v>
      </c>
      <c r="O1552">
        <f>IF(ISBLANK(I1552),$V$16,I1552)</f>
        <v>48</v>
      </c>
      <c r="P1552" t="str">
        <f>IF(ISBLANK(D1552),$U$42,D1552)</f>
        <v>ASALARIADO</v>
      </c>
      <c r="Q1552" s="7" t="str">
        <f t="shared" si="99"/>
        <v>46-55</v>
      </c>
      <c r="R1552" s="7" t="str">
        <f t="shared" si="100"/>
        <v>4</v>
      </c>
    </row>
    <row r="1553" spans="1:18" x14ac:dyDescent="0.3">
      <c r="A1553">
        <v>1552</v>
      </c>
      <c r="B1553" t="s">
        <v>14</v>
      </c>
      <c r="C1553">
        <v>571830.07999999996</v>
      </c>
      <c r="D1553" t="s">
        <v>9</v>
      </c>
      <c r="E1553" t="s">
        <v>15</v>
      </c>
      <c r="F1553" t="s">
        <v>11</v>
      </c>
      <c r="G1553" t="s">
        <v>11</v>
      </c>
      <c r="H1553" t="s">
        <v>12</v>
      </c>
      <c r="I1553">
        <v>33</v>
      </c>
      <c r="J1553">
        <f>(C1553-$V$7)/$V$8</f>
        <v>-0.10568746443549697</v>
      </c>
      <c r="K1553" t="str">
        <f t="shared" si="97"/>
        <v>NO</v>
      </c>
      <c r="L1553">
        <f>(I1553-$V$16)/$V$17</f>
        <v>-0.62856815390894638</v>
      </c>
      <c r="M1553" t="str">
        <f t="shared" si="98"/>
        <v>NO</v>
      </c>
      <c r="N1553">
        <f>IF(ISBLANK(C1553),$V$7,C1553)</f>
        <v>571830.07999999996</v>
      </c>
      <c r="O1553">
        <f>IF(ISBLANK(I1553),$V$16,I1553)</f>
        <v>33</v>
      </c>
      <c r="P1553" t="str">
        <f>IF(ISBLANK(D1553),$U$42,D1553)</f>
        <v>ASALARIADO</v>
      </c>
      <c r="Q1553" s="7" t="str">
        <f t="shared" si="99"/>
        <v>26-35</v>
      </c>
      <c r="R1553" s="7" t="str">
        <f t="shared" si="100"/>
        <v>3</v>
      </c>
    </row>
    <row r="1554" spans="1:18" x14ac:dyDescent="0.3">
      <c r="A1554">
        <v>1553</v>
      </c>
      <c r="B1554" t="s">
        <v>8</v>
      </c>
      <c r="C1554">
        <v>297046</v>
      </c>
      <c r="D1554" t="s">
        <v>16</v>
      </c>
      <c r="E1554" t="s">
        <v>15</v>
      </c>
      <c r="F1554" t="s">
        <v>11</v>
      </c>
      <c r="G1554" t="s">
        <v>12</v>
      </c>
      <c r="H1554" t="s">
        <v>12</v>
      </c>
      <c r="I1554">
        <v>49</v>
      </c>
      <c r="J1554">
        <f>(C1554-$V$7)/$V$8</f>
        <v>-0.44454166866740574</v>
      </c>
      <c r="K1554" t="str">
        <f t="shared" si="97"/>
        <v>NO</v>
      </c>
      <c r="L1554">
        <f>(I1554-$V$16)/$V$17</f>
        <v>0.50063712732525367</v>
      </c>
      <c r="M1554" t="str">
        <f t="shared" si="98"/>
        <v>NO</v>
      </c>
      <c r="N1554">
        <f>IF(ISBLANK(C1554),$V$7,C1554)</f>
        <v>297046</v>
      </c>
      <c r="O1554">
        <f>IF(ISBLANK(I1554),$V$16,I1554)</f>
        <v>49</v>
      </c>
      <c r="P1554" t="str">
        <f>IF(ISBLANK(D1554),$U$42,D1554)</f>
        <v>ASEGURADO VOLUNTARIO</v>
      </c>
      <c r="Q1554" s="7" t="str">
        <f t="shared" si="99"/>
        <v>46-55</v>
      </c>
      <c r="R1554" s="7" t="str">
        <f t="shared" si="100"/>
        <v>1</v>
      </c>
    </row>
    <row r="1555" spans="1:18" x14ac:dyDescent="0.3">
      <c r="A1555">
        <v>1554</v>
      </c>
      <c r="B1555" t="s">
        <v>14</v>
      </c>
      <c r="C1555">
        <v>2401743.04</v>
      </c>
      <c r="D1555" t="s">
        <v>9</v>
      </c>
      <c r="E1555" t="s">
        <v>15</v>
      </c>
      <c r="F1555" t="s">
        <v>11</v>
      </c>
      <c r="G1555" t="s">
        <v>12</v>
      </c>
      <c r="H1555" t="s">
        <v>12</v>
      </c>
      <c r="I1555">
        <v>45</v>
      </c>
      <c r="J1555">
        <f>(C1555-$V$7)/$V$8</f>
        <v>2.1508977783284102</v>
      </c>
      <c r="K1555" t="str">
        <f t="shared" si="97"/>
        <v>ATIPICO</v>
      </c>
      <c r="L1555">
        <f>(I1555-$V$16)/$V$17</f>
        <v>0.21833580701670366</v>
      </c>
      <c r="M1555" t="str">
        <f t="shared" si="98"/>
        <v>NO</v>
      </c>
      <c r="N1555">
        <f>IF(ISBLANK(C1555),$V$7,C1555)</f>
        <v>2401743.04</v>
      </c>
      <c r="O1555">
        <f>IF(ISBLANK(I1555),$V$16,I1555)</f>
        <v>45</v>
      </c>
      <c r="P1555" t="str">
        <f>IF(ISBLANK(D1555),$U$42,D1555)</f>
        <v>ASALARIADO</v>
      </c>
      <c r="Q1555" s="7" t="str">
        <f t="shared" si="99"/>
        <v>36-45</v>
      </c>
      <c r="R1555" s="7" t="str">
        <f t="shared" si="100"/>
        <v>4</v>
      </c>
    </row>
    <row r="1556" spans="1:18" x14ac:dyDescent="0.3">
      <c r="A1556">
        <v>1555</v>
      </c>
      <c r="B1556" t="s">
        <v>14</v>
      </c>
      <c r="C1556">
        <v>263473.09000000003</v>
      </c>
      <c r="D1556" t="s">
        <v>13</v>
      </c>
      <c r="E1556" t="s">
        <v>10</v>
      </c>
      <c r="F1556" t="s">
        <v>11</v>
      </c>
      <c r="G1556" t="s">
        <v>12</v>
      </c>
      <c r="H1556" t="s">
        <v>12</v>
      </c>
      <c r="I1556">
        <v>73</v>
      </c>
      <c r="J1556">
        <f>(C1556-$V$7)/$V$8</f>
        <v>-0.48594261773912595</v>
      </c>
      <c r="K1556" t="str">
        <f t="shared" si="97"/>
        <v>NO</v>
      </c>
      <c r="L1556">
        <f>(I1556-$V$16)/$V$17</f>
        <v>2.1944450491765539</v>
      </c>
      <c r="M1556" t="str">
        <f t="shared" si="98"/>
        <v>ATIPICO</v>
      </c>
      <c r="N1556">
        <f>IF(ISBLANK(C1556),$V$7,C1556)</f>
        <v>263473.09000000003</v>
      </c>
      <c r="O1556">
        <f>IF(ISBLANK(I1556),$V$16,I1556)</f>
        <v>73</v>
      </c>
      <c r="P1556" t="str">
        <f>IF(ISBLANK(D1556),$U$42,D1556)</f>
        <v>PENSIONADOS EN SU PROPIO SISTEMA</v>
      </c>
      <c r="Q1556" s="7" t="str">
        <f t="shared" si="99"/>
        <v>56+</v>
      </c>
      <c r="R1556" s="7" t="str">
        <f t="shared" si="100"/>
        <v>1</v>
      </c>
    </row>
    <row r="1557" spans="1:18" x14ac:dyDescent="0.3">
      <c r="A1557">
        <v>1556</v>
      </c>
      <c r="B1557" t="s">
        <v>8</v>
      </c>
      <c r="C1557">
        <v>764250.3</v>
      </c>
      <c r="D1557" t="s">
        <v>9</v>
      </c>
      <c r="E1557" t="s">
        <v>10</v>
      </c>
      <c r="F1557" t="s">
        <v>11</v>
      </c>
      <c r="G1557" t="s">
        <v>12</v>
      </c>
      <c r="H1557" t="s">
        <v>12</v>
      </c>
      <c r="I1557">
        <v>45</v>
      </c>
      <c r="J1557">
        <f>(C1557-$V$7)/$V$8</f>
        <v>0.13159848213836883</v>
      </c>
      <c r="K1557" t="str">
        <f t="shared" si="97"/>
        <v>NO</v>
      </c>
      <c r="L1557">
        <f>(I1557-$V$16)/$V$17</f>
        <v>0.21833580701670366</v>
      </c>
      <c r="M1557" t="str">
        <f t="shared" si="98"/>
        <v>NO</v>
      </c>
      <c r="N1557">
        <f>IF(ISBLANK(C1557),$V$7,C1557)</f>
        <v>764250.3</v>
      </c>
      <c r="O1557">
        <f>IF(ISBLANK(I1557),$V$16,I1557)</f>
        <v>45</v>
      </c>
      <c r="P1557" t="str">
        <f>IF(ISBLANK(D1557),$U$42,D1557)</f>
        <v>ASALARIADO</v>
      </c>
      <c r="Q1557" s="7" t="str">
        <f t="shared" si="99"/>
        <v>36-45</v>
      </c>
      <c r="R1557" s="7" t="str">
        <f t="shared" si="100"/>
        <v>4</v>
      </c>
    </row>
    <row r="1558" spans="1:18" x14ac:dyDescent="0.3">
      <c r="A1558">
        <v>1557</v>
      </c>
      <c r="B1558" t="s">
        <v>14</v>
      </c>
      <c r="C1558">
        <v>310124</v>
      </c>
      <c r="D1558" t="s">
        <v>17</v>
      </c>
      <c r="E1558" t="s">
        <v>15</v>
      </c>
      <c r="F1558" t="s">
        <v>12</v>
      </c>
      <c r="G1558" t="s">
        <v>12</v>
      </c>
      <c r="H1558" t="s">
        <v>12</v>
      </c>
      <c r="I1558">
        <v>36</v>
      </c>
      <c r="J1558">
        <f>(C1558-$V$7)/$V$8</f>
        <v>-0.42841433231318576</v>
      </c>
      <c r="K1558" t="str">
        <f t="shared" si="97"/>
        <v>NO</v>
      </c>
      <c r="L1558">
        <f>(I1558-$V$16)/$V$17</f>
        <v>-0.41684216367753391</v>
      </c>
      <c r="M1558" t="str">
        <f t="shared" si="98"/>
        <v>NO</v>
      </c>
      <c r="N1558">
        <f>IF(ISBLANK(C1558),$V$7,C1558)</f>
        <v>310124</v>
      </c>
      <c r="O1558">
        <f>IF(ISBLANK(I1558),$V$16,I1558)</f>
        <v>36</v>
      </c>
      <c r="P1558" t="str">
        <f>IF(ISBLANK(D1558),$U$42,D1558)</f>
        <v>TRABAJADOR INDEPENDIENTE</v>
      </c>
      <c r="Q1558" s="7" t="str">
        <f t="shared" si="99"/>
        <v>36-45</v>
      </c>
      <c r="R1558" s="7" t="str">
        <f t="shared" si="100"/>
        <v>2</v>
      </c>
    </row>
    <row r="1559" spans="1:18" x14ac:dyDescent="0.3">
      <c r="A1559">
        <v>1558</v>
      </c>
      <c r="B1559" t="s">
        <v>14</v>
      </c>
      <c r="C1559">
        <v>412923.5</v>
      </c>
      <c r="D1559" t="s">
        <v>9</v>
      </c>
      <c r="E1559" t="s">
        <v>10</v>
      </c>
      <c r="F1559" t="s">
        <v>11</v>
      </c>
      <c r="G1559" t="s">
        <v>12</v>
      </c>
      <c r="H1559" t="s">
        <v>12</v>
      </c>
      <c r="I1559">
        <v>30</v>
      </c>
      <c r="J1559">
        <f>(C1559-$V$7)/$V$8</f>
        <v>-0.301645551647515</v>
      </c>
      <c r="K1559" t="str">
        <f t="shared" si="97"/>
        <v>NO</v>
      </c>
      <c r="L1559">
        <f>(I1559-$V$16)/$V$17</f>
        <v>-0.84029414414035897</v>
      </c>
      <c r="M1559" t="str">
        <f t="shared" si="98"/>
        <v>NO</v>
      </c>
      <c r="N1559">
        <f>IF(ISBLANK(C1559),$V$7,C1559)</f>
        <v>412923.5</v>
      </c>
      <c r="O1559">
        <f>IF(ISBLANK(I1559),$V$16,I1559)</f>
        <v>30</v>
      </c>
      <c r="P1559" t="str">
        <f>IF(ISBLANK(D1559),$U$42,D1559)</f>
        <v>ASALARIADO</v>
      </c>
      <c r="Q1559" s="7" t="str">
        <f t="shared" si="99"/>
        <v>26-35</v>
      </c>
      <c r="R1559" s="7" t="str">
        <f t="shared" si="100"/>
        <v>3</v>
      </c>
    </row>
    <row r="1560" spans="1:18" x14ac:dyDescent="0.3">
      <c r="A1560">
        <v>1559</v>
      </c>
      <c r="B1560" t="s">
        <v>8</v>
      </c>
      <c r="C1560">
        <v>639148</v>
      </c>
      <c r="D1560" t="s">
        <v>17</v>
      </c>
      <c r="E1560" t="s">
        <v>15</v>
      </c>
      <c r="F1560" t="s">
        <v>11</v>
      </c>
      <c r="G1560" t="s">
        <v>11</v>
      </c>
      <c r="H1560" t="s">
        <v>11</v>
      </c>
      <c r="I1560">
        <v>47</v>
      </c>
      <c r="J1560">
        <f>(C1560-$V$7)/$V$8</f>
        <v>-2.2673338536546354E-2</v>
      </c>
      <c r="K1560" t="str">
        <f t="shared" si="97"/>
        <v>NO</v>
      </c>
      <c r="L1560">
        <f>(I1560-$V$16)/$V$17</f>
        <v>0.35948646717097865</v>
      </c>
      <c r="M1560" t="str">
        <f t="shared" si="98"/>
        <v>NO</v>
      </c>
      <c r="N1560">
        <f>IF(ISBLANK(C1560),$V$7,C1560)</f>
        <v>639148</v>
      </c>
      <c r="O1560">
        <f>IF(ISBLANK(I1560),$V$16,I1560)</f>
        <v>47</v>
      </c>
      <c r="P1560" t="str">
        <f>IF(ISBLANK(D1560),$U$42,D1560)</f>
        <v>TRABAJADOR INDEPENDIENTE</v>
      </c>
      <c r="Q1560" s="7" t="str">
        <f t="shared" si="99"/>
        <v>46-55</v>
      </c>
      <c r="R1560" s="7" t="str">
        <f t="shared" si="100"/>
        <v>3</v>
      </c>
    </row>
    <row r="1561" spans="1:18" x14ac:dyDescent="0.3">
      <c r="A1561">
        <v>1560</v>
      </c>
      <c r="B1561" t="s">
        <v>14</v>
      </c>
      <c r="C1561">
        <v>787019</v>
      </c>
      <c r="D1561" t="s">
        <v>9</v>
      </c>
      <c r="E1561" t="s">
        <v>15</v>
      </c>
      <c r="F1561" t="s">
        <v>11</v>
      </c>
      <c r="G1561" t="s">
        <v>12</v>
      </c>
      <c r="H1561" t="s">
        <v>12</v>
      </c>
      <c r="I1561">
        <v>45</v>
      </c>
      <c r="J1561">
        <f>(C1561-$V$7)/$V$8</f>
        <v>0.15967605388086223</v>
      </c>
      <c r="K1561" t="str">
        <f t="shared" si="97"/>
        <v>NO</v>
      </c>
      <c r="L1561">
        <f>(I1561-$V$16)/$V$17</f>
        <v>0.21833580701670366</v>
      </c>
      <c r="M1561" t="str">
        <f t="shared" si="98"/>
        <v>NO</v>
      </c>
      <c r="N1561">
        <f>IF(ISBLANK(C1561),$V$7,C1561)</f>
        <v>787019</v>
      </c>
      <c r="O1561">
        <f>IF(ISBLANK(I1561),$V$16,I1561)</f>
        <v>45</v>
      </c>
      <c r="P1561" t="str">
        <f>IF(ISBLANK(D1561),$U$42,D1561)</f>
        <v>ASALARIADO</v>
      </c>
      <c r="Q1561" s="7" t="str">
        <f t="shared" si="99"/>
        <v>36-45</v>
      </c>
      <c r="R1561" s="7" t="str">
        <f t="shared" si="100"/>
        <v>4</v>
      </c>
    </row>
    <row r="1562" spans="1:18" x14ac:dyDescent="0.3">
      <c r="A1562">
        <v>1561</v>
      </c>
      <c r="B1562" t="s">
        <v>14</v>
      </c>
      <c r="C1562">
        <v>355312</v>
      </c>
      <c r="D1562" t="s">
        <v>9</v>
      </c>
      <c r="E1562" t="s">
        <v>15</v>
      </c>
      <c r="F1562" t="s">
        <v>11</v>
      </c>
      <c r="G1562" t="s">
        <v>12</v>
      </c>
      <c r="H1562" t="s">
        <v>12</v>
      </c>
      <c r="I1562">
        <v>44</v>
      </c>
      <c r="J1562">
        <f>(C1562-$V$7)/$V$8</f>
        <v>-0.37269005679900202</v>
      </c>
      <c r="K1562" t="str">
        <f t="shared" si="97"/>
        <v>NO</v>
      </c>
      <c r="L1562">
        <f>(I1562-$V$16)/$V$17</f>
        <v>0.14776047693956615</v>
      </c>
      <c r="M1562" t="str">
        <f t="shared" si="98"/>
        <v>NO</v>
      </c>
      <c r="N1562">
        <f>IF(ISBLANK(C1562),$V$7,C1562)</f>
        <v>355312</v>
      </c>
      <c r="O1562">
        <f>IF(ISBLANK(I1562),$V$16,I1562)</f>
        <v>44</v>
      </c>
      <c r="P1562" t="str">
        <f>IF(ISBLANK(D1562),$U$42,D1562)</f>
        <v>ASALARIADO</v>
      </c>
      <c r="Q1562" s="7" t="str">
        <f t="shared" si="99"/>
        <v>36-45</v>
      </c>
      <c r="R1562" s="7" t="str">
        <f t="shared" si="100"/>
        <v>2</v>
      </c>
    </row>
    <row r="1563" spans="1:18" x14ac:dyDescent="0.3">
      <c r="A1563">
        <v>1562</v>
      </c>
      <c r="B1563" t="s">
        <v>8</v>
      </c>
      <c r="C1563">
        <v>399910</v>
      </c>
      <c r="D1563" t="s">
        <v>16</v>
      </c>
      <c r="E1563" t="s">
        <v>15</v>
      </c>
      <c r="F1563" t="s">
        <v>11</v>
      </c>
      <c r="G1563" t="s">
        <v>11</v>
      </c>
      <c r="H1563" t="s">
        <v>12</v>
      </c>
      <c r="I1563">
        <v>46</v>
      </c>
      <c r="J1563">
        <f>(C1563-$V$7)/$V$8</f>
        <v>-0.31769334883711914</v>
      </c>
      <c r="K1563" t="str">
        <f t="shared" si="97"/>
        <v>NO</v>
      </c>
      <c r="L1563">
        <f>(I1563-$V$16)/$V$17</f>
        <v>0.28891113709384114</v>
      </c>
      <c r="M1563" t="str">
        <f t="shared" si="98"/>
        <v>NO</v>
      </c>
      <c r="N1563">
        <f>IF(ISBLANK(C1563),$V$7,C1563)</f>
        <v>399910</v>
      </c>
      <c r="O1563">
        <f>IF(ISBLANK(I1563),$V$16,I1563)</f>
        <v>46</v>
      </c>
      <c r="P1563" t="str">
        <f>IF(ISBLANK(D1563),$U$42,D1563)</f>
        <v>ASEGURADO VOLUNTARIO</v>
      </c>
      <c r="Q1563" s="7" t="str">
        <f t="shared" si="99"/>
        <v>46-55</v>
      </c>
      <c r="R1563" s="7" t="str">
        <f t="shared" si="100"/>
        <v>2</v>
      </c>
    </row>
    <row r="1564" spans="1:18" x14ac:dyDescent="0.3">
      <c r="A1564">
        <v>1563</v>
      </c>
      <c r="B1564" t="s">
        <v>14</v>
      </c>
      <c r="C1564">
        <v>500383</v>
      </c>
      <c r="D1564" t="s">
        <v>9</v>
      </c>
      <c r="E1564" t="s">
        <v>15</v>
      </c>
      <c r="F1564" t="s">
        <v>11</v>
      </c>
      <c r="G1564" t="s">
        <v>12</v>
      </c>
      <c r="H1564" t="s">
        <v>12</v>
      </c>
      <c r="I1564">
        <v>36</v>
      </c>
      <c r="J1564">
        <f>(C1564-$V$7)/$V$8</f>
        <v>-0.19379352734166502</v>
      </c>
      <c r="K1564" t="str">
        <f t="shared" si="97"/>
        <v>NO</v>
      </c>
      <c r="L1564">
        <f>(I1564-$V$16)/$V$17</f>
        <v>-0.41684216367753391</v>
      </c>
      <c r="M1564" t="str">
        <f t="shared" si="98"/>
        <v>NO</v>
      </c>
      <c r="N1564">
        <f>IF(ISBLANK(C1564),$V$7,C1564)</f>
        <v>500383</v>
      </c>
      <c r="O1564">
        <f>IF(ISBLANK(I1564),$V$16,I1564)</f>
        <v>36</v>
      </c>
      <c r="P1564" t="str">
        <f>IF(ISBLANK(D1564),$U$42,D1564)</f>
        <v>ASALARIADO</v>
      </c>
      <c r="Q1564" s="7" t="str">
        <f t="shared" si="99"/>
        <v>36-45</v>
      </c>
      <c r="R1564" s="7" t="str">
        <f t="shared" si="100"/>
        <v>3</v>
      </c>
    </row>
    <row r="1565" spans="1:18" x14ac:dyDescent="0.3">
      <c r="A1565">
        <v>1564</v>
      </c>
      <c r="B1565" t="s">
        <v>8</v>
      </c>
      <c r="C1565">
        <v>1069544.74</v>
      </c>
      <c r="D1565" t="s">
        <v>9</v>
      </c>
      <c r="E1565" t="s">
        <v>15</v>
      </c>
      <c r="F1565" t="s">
        <v>11</v>
      </c>
      <c r="G1565" t="s">
        <v>12</v>
      </c>
      <c r="H1565" t="s">
        <v>12</v>
      </c>
      <c r="I1565">
        <v>46</v>
      </c>
      <c r="J1565">
        <f>(C1565-$V$7)/$V$8</f>
        <v>0.50807700492115238</v>
      </c>
      <c r="K1565" t="str">
        <f t="shared" si="97"/>
        <v>NO</v>
      </c>
      <c r="L1565">
        <f>(I1565-$V$16)/$V$17</f>
        <v>0.28891113709384114</v>
      </c>
      <c r="M1565" t="str">
        <f t="shared" si="98"/>
        <v>NO</v>
      </c>
      <c r="N1565">
        <f>IF(ISBLANK(C1565),$V$7,C1565)</f>
        <v>1069544.74</v>
      </c>
      <c r="O1565">
        <f>IF(ISBLANK(I1565),$V$16,I1565)</f>
        <v>46</v>
      </c>
      <c r="P1565" t="str">
        <f>IF(ISBLANK(D1565),$U$42,D1565)</f>
        <v>ASALARIADO</v>
      </c>
      <c r="Q1565" s="7" t="str">
        <f t="shared" si="99"/>
        <v>46-55</v>
      </c>
      <c r="R1565" s="7" t="str">
        <f t="shared" si="100"/>
        <v>4</v>
      </c>
    </row>
    <row r="1566" spans="1:18" x14ac:dyDescent="0.3">
      <c r="A1566">
        <v>1565</v>
      </c>
      <c r="B1566" t="s">
        <v>14</v>
      </c>
      <c r="C1566">
        <v>284512</v>
      </c>
      <c r="D1566" t="s">
        <v>9</v>
      </c>
      <c r="E1566" t="s">
        <v>15</v>
      </c>
      <c r="F1566" t="s">
        <v>11</v>
      </c>
      <c r="G1566" t="s">
        <v>12</v>
      </c>
      <c r="H1566" t="s">
        <v>12</v>
      </c>
      <c r="I1566">
        <v>29</v>
      </c>
      <c r="J1566">
        <f>(C1566-$V$7)/$V$8</f>
        <v>-0.45999816307509761</v>
      </c>
      <c r="K1566" t="str">
        <f t="shared" si="97"/>
        <v>NO</v>
      </c>
      <c r="L1566">
        <f>(I1566-$V$16)/$V$17</f>
        <v>-0.91086947421749642</v>
      </c>
      <c r="M1566" t="str">
        <f t="shared" si="98"/>
        <v>NO</v>
      </c>
      <c r="N1566">
        <f>IF(ISBLANK(C1566),$V$7,C1566)</f>
        <v>284512</v>
      </c>
      <c r="O1566">
        <f>IF(ISBLANK(I1566),$V$16,I1566)</f>
        <v>29</v>
      </c>
      <c r="P1566" t="str">
        <f>IF(ISBLANK(D1566),$U$42,D1566)</f>
        <v>ASALARIADO</v>
      </c>
      <c r="Q1566" s="7" t="str">
        <f t="shared" si="99"/>
        <v>26-35</v>
      </c>
      <c r="R1566" s="7" t="str">
        <f t="shared" si="100"/>
        <v>1</v>
      </c>
    </row>
    <row r="1567" spans="1:18" x14ac:dyDescent="0.3">
      <c r="A1567">
        <v>1566</v>
      </c>
      <c r="B1567" t="s">
        <v>8</v>
      </c>
      <c r="C1567">
        <v>2900000</v>
      </c>
      <c r="D1567" t="s">
        <v>9</v>
      </c>
      <c r="E1567" t="s">
        <v>15</v>
      </c>
      <c r="F1567" t="s">
        <v>11</v>
      </c>
      <c r="G1567" t="s">
        <v>12</v>
      </c>
      <c r="H1567" t="s">
        <v>12</v>
      </c>
      <c r="I1567">
        <v>35</v>
      </c>
      <c r="J1567">
        <f>(C1567-$V$7)/$V$8</f>
        <v>2.7653309932505046</v>
      </c>
      <c r="K1567" t="str">
        <f t="shared" si="97"/>
        <v>ATIPICO</v>
      </c>
      <c r="L1567">
        <f>(I1567-$V$16)/$V$17</f>
        <v>-0.48741749375467142</v>
      </c>
      <c r="M1567" t="str">
        <f t="shared" si="98"/>
        <v>NO</v>
      </c>
      <c r="N1567">
        <f>IF(ISBLANK(C1567),$V$7,C1567)</f>
        <v>2900000</v>
      </c>
      <c r="O1567">
        <f>IF(ISBLANK(I1567),$V$16,I1567)</f>
        <v>35</v>
      </c>
      <c r="P1567" t="str">
        <f>IF(ISBLANK(D1567),$U$42,D1567)</f>
        <v>ASALARIADO</v>
      </c>
      <c r="Q1567" s="7" t="str">
        <f t="shared" si="99"/>
        <v>26-35</v>
      </c>
      <c r="R1567" s="7" t="str">
        <f t="shared" si="100"/>
        <v>4</v>
      </c>
    </row>
    <row r="1568" spans="1:18" x14ac:dyDescent="0.3">
      <c r="A1568">
        <v>1567</v>
      </c>
      <c r="B1568" t="s">
        <v>8</v>
      </c>
      <c r="C1568">
        <v>398327.08</v>
      </c>
      <c r="D1568" t="s">
        <v>9</v>
      </c>
      <c r="E1568" t="s">
        <v>15</v>
      </c>
      <c r="F1568" t="s">
        <v>11</v>
      </c>
      <c r="G1568" t="s">
        <v>12</v>
      </c>
      <c r="H1568" t="s">
        <v>12</v>
      </c>
      <c r="I1568">
        <v>38</v>
      </c>
      <c r="J1568">
        <f>(C1568-$V$7)/$V$8</f>
        <v>-0.31964535092167501</v>
      </c>
      <c r="K1568" t="str">
        <f t="shared" si="97"/>
        <v>NO</v>
      </c>
      <c r="L1568">
        <f>(I1568-$V$16)/$V$17</f>
        <v>-0.27569150352325889</v>
      </c>
      <c r="M1568" t="str">
        <f t="shared" si="98"/>
        <v>NO</v>
      </c>
      <c r="N1568">
        <f>IF(ISBLANK(C1568),$V$7,C1568)</f>
        <v>398327.08</v>
      </c>
      <c r="O1568">
        <f>IF(ISBLANK(I1568),$V$16,I1568)</f>
        <v>38</v>
      </c>
      <c r="P1568" t="str">
        <f>IF(ISBLANK(D1568),$U$42,D1568)</f>
        <v>ASALARIADO</v>
      </c>
      <c r="Q1568" s="7" t="str">
        <f t="shared" si="99"/>
        <v>36-45</v>
      </c>
      <c r="R1568" s="7" t="str">
        <f t="shared" si="100"/>
        <v>2</v>
      </c>
    </row>
    <row r="1569" spans="1:18" x14ac:dyDescent="0.3">
      <c r="A1569">
        <v>1568</v>
      </c>
      <c r="B1569" t="s">
        <v>8</v>
      </c>
      <c r="C1569">
        <v>642418.54</v>
      </c>
      <c r="D1569" t="s">
        <v>9</v>
      </c>
      <c r="E1569" t="s">
        <v>15</v>
      </c>
      <c r="F1569" t="s">
        <v>11</v>
      </c>
      <c r="G1569" t="s">
        <v>12</v>
      </c>
      <c r="H1569" t="s">
        <v>12</v>
      </c>
      <c r="I1569">
        <v>53</v>
      </c>
      <c r="J1569">
        <f>(C1569-$V$7)/$V$8</f>
        <v>-1.8640221956034701E-2</v>
      </c>
      <c r="K1569" t="str">
        <f t="shared" si="97"/>
        <v>NO</v>
      </c>
      <c r="L1569">
        <f>(I1569-$V$16)/$V$17</f>
        <v>0.78293844763380371</v>
      </c>
      <c r="M1569" t="str">
        <f t="shared" si="98"/>
        <v>NO</v>
      </c>
      <c r="N1569">
        <f>IF(ISBLANK(C1569),$V$7,C1569)</f>
        <v>642418.54</v>
      </c>
      <c r="O1569">
        <f>IF(ISBLANK(I1569),$V$16,I1569)</f>
        <v>53</v>
      </c>
      <c r="P1569" t="str">
        <f>IF(ISBLANK(D1569),$U$42,D1569)</f>
        <v>ASALARIADO</v>
      </c>
      <c r="Q1569" s="7" t="str">
        <f t="shared" si="99"/>
        <v>46-55</v>
      </c>
      <c r="R1569" s="7" t="str">
        <f t="shared" si="100"/>
        <v>3</v>
      </c>
    </row>
    <row r="1570" spans="1:18" x14ac:dyDescent="0.3">
      <c r="A1570">
        <v>1569</v>
      </c>
      <c r="B1570" t="s">
        <v>8</v>
      </c>
      <c r="C1570">
        <v>509509</v>
      </c>
      <c r="D1570" t="s">
        <v>17</v>
      </c>
      <c r="E1570" t="s">
        <v>15</v>
      </c>
      <c r="F1570" t="s">
        <v>11</v>
      </c>
      <c r="G1570" t="s">
        <v>12</v>
      </c>
      <c r="H1570" t="s">
        <v>12</v>
      </c>
      <c r="I1570">
        <v>56</v>
      </c>
      <c r="J1570">
        <f>(C1570-$V$7)/$V$8</f>
        <v>-0.18253966042251746</v>
      </c>
      <c r="K1570" t="str">
        <f t="shared" si="97"/>
        <v>NO</v>
      </c>
      <c r="L1570">
        <f>(I1570-$V$16)/$V$17</f>
        <v>0.99466443786521619</v>
      </c>
      <c r="M1570" t="str">
        <f t="shared" si="98"/>
        <v>NO</v>
      </c>
      <c r="N1570">
        <f>IF(ISBLANK(C1570),$V$7,C1570)</f>
        <v>509509</v>
      </c>
      <c r="O1570">
        <f>IF(ISBLANK(I1570),$V$16,I1570)</f>
        <v>56</v>
      </c>
      <c r="P1570" t="str">
        <f>IF(ISBLANK(D1570),$U$42,D1570)</f>
        <v>TRABAJADOR INDEPENDIENTE</v>
      </c>
      <c r="Q1570" s="7" t="str">
        <f t="shared" si="99"/>
        <v>56+</v>
      </c>
      <c r="R1570" s="7" t="str">
        <f t="shared" si="100"/>
        <v>3</v>
      </c>
    </row>
    <row r="1571" spans="1:18" x14ac:dyDescent="0.3">
      <c r="A1571">
        <v>1570</v>
      </c>
      <c r="B1571" t="s">
        <v>8</v>
      </c>
      <c r="C1571">
        <v>608941</v>
      </c>
      <c r="D1571" t="s">
        <v>17</v>
      </c>
      <c r="E1571" t="s">
        <v>15</v>
      </c>
      <c r="F1571" t="s">
        <v>11</v>
      </c>
      <c r="G1571" t="s">
        <v>12</v>
      </c>
      <c r="H1571" t="s">
        <v>11</v>
      </c>
      <c r="I1571">
        <v>57</v>
      </c>
      <c r="J1571">
        <f>(C1571-$V$7)/$V$8</f>
        <v>-5.9923564049004244E-2</v>
      </c>
      <c r="K1571" t="str">
        <f t="shared" si="97"/>
        <v>NO</v>
      </c>
      <c r="L1571">
        <f>(I1571-$V$16)/$V$17</f>
        <v>1.0652397679423538</v>
      </c>
      <c r="M1571" t="str">
        <f t="shared" si="98"/>
        <v>NO</v>
      </c>
      <c r="N1571">
        <f>IF(ISBLANK(C1571),$V$7,C1571)</f>
        <v>608941</v>
      </c>
      <c r="O1571">
        <f>IF(ISBLANK(I1571),$V$16,I1571)</f>
        <v>57</v>
      </c>
      <c r="P1571" t="str">
        <f>IF(ISBLANK(D1571),$U$42,D1571)</f>
        <v>TRABAJADOR INDEPENDIENTE</v>
      </c>
      <c r="Q1571" s="7" t="str">
        <f t="shared" si="99"/>
        <v>56+</v>
      </c>
      <c r="R1571" s="7" t="str">
        <f t="shared" si="100"/>
        <v>3</v>
      </c>
    </row>
    <row r="1572" spans="1:18" x14ac:dyDescent="0.3">
      <c r="A1572">
        <v>1571</v>
      </c>
      <c r="B1572" t="s">
        <v>8</v>
      </c>
      <c r="C1572">
        <v>537156.98</v>
      </c>
      <c r="D1572" t="s">
        <v>9</v>
      </c>
      <c r="E1572" t="s">
        <v>15</v>
      </c>
      <c r="F1572" t="s">
        <v>11</v>
      </c>
      <c r="G1572" t="s">
        <v>12</v>
      </c>
      <c r="H1572" t="s">
        <v>12</v>
      </c>
      <c r="I1572">
        <v>21</v>
      </c>
      <c r="J1572">
        <f>(C1572-$V$7)/$V$8</f>
        <v>-0.14844512968580328</v>
      </c>
      <c r="K1572" t="str">
        <f t="shared" si="97"/>
        <v>NO</v>
      </c>
      <c r="L1572">
        <f>(I1572-$V$16)/$V$17</f>
        <v>-1.4754721148345964</v>
      </c>
      <c r="M1572" t="str">
        <f t="shared" si="98"/>
        <v>NO</v>
      </c>
      <c r="N1572">
        <f>IF(ISBLANK(C1572),$V$7,C1572)</f>
        <v>537156.98</v>
      </c>
      <c r="O1572">
        <f>IF(ISBLANK(I1572),$V$16,I1572)</f>
        <v>21</v>
      </c>
      <c r="P1572" t="str">
        <f>IF(ISBLANK(D1572),$U$42,D1572)</f>
        <v>ASALARIADO</v>
      </c>
      <c r="Q1572" s="7" t="str">
        <f t="shared" si="99"/>
        <v>18-25</v>
      </c>
      <c r="R1572" s="7" t="str">
        <f t="shared" si="100"/>
        <v>3</v>
      </c>
    </row>
    <row r="1573" spans="1:18" x14ac:dyDescent="0.3">
      <c r="A1573">
        <v>1572</v>
      </c>
      <c r="B1573" t="s">
        <v>14</v>
      </c>
      <c r="C1573">
        <v>1545800</v>
      </c>
      <c r="D1573" t="s">
        <v>9</v>
      </c>
      <c r="E1573" t="s">
        <v>10</v>
      </c>
      <c r="F1573" t="s">
        <v>11</v>
      </c>
      <c r="G1573" t="s">
        <v>12</v>
      </c>
      <c r="H1573" t="s">
        <v>12</v>
      </c>
      <c r="I1573">
        <v>55</v>
      </c>
      <c r="J1573">
        <f>(C1573-$V$7)/$V$8</f>
        <v>1.0953784859187445</v>
      </c>
      <c r="K1573" t="str">
        <f t="shared" si="97"/>
        <v>NO</v>
      </c>
      <c r="L1573">
        <f>(I1573-$V$16)/$V$17</f>
        <v>0.92408910778807873</v>
      </c>
      <c r="M1573" t="str">
        <f t="shared" si="98"/>
        <v>NO</v>
      </c>
      <c r="N1573">
        <f>IF(ISBLANK(C1573),$V$7,C1573)</f>
        <v>1545800</v>
      </c>
      <c r="O1573">
        <f>IF(ISBLANK(I1573),$V$16,I1573)</f>
        <v>55</v>
      </c>
      <c r="P1573" t="str">
        <f>IF(ISBLANK(D1573),$U$42,D1573)</f>
        <v>ASALARIADO</v>
      </c>
      <c r="Q1573" s="7" t="str">
        <f t="shared" si="99"/>
        <v>46-55</v>
      </c>
      <c r="R1573" s="7" t="str">
        <f t="shared" si="100"/>
        <v>4</v>
      </c>
    </row>
    <row r="1574" spans="1:18" x14ac:dyDescent="0.3">
      <c r="A1574">
        <v>1573</v>
      </c>
      <c r="B1574" t="s">
        <v>14</v>
      </c>
      <c r="C1574">
        <v>1070405</v>
      </c>
      <c r="D1574" t="s">
        <v>9</v>
      </c>
      <c r="E1574" t="s">
        <v>10</v>
      </c>
      <c r="F1574" t="s">
        <v>11</v>
      </c>
      <c r="G1574" t="s">
        <v>12</v>
      </c>
      <c r="H1574" t="s">
        <v>12</v>
      </c>
      <c r="I1574">
        <v>30</v>
      </c>
      <c r="J1574">
        <f>(C1574-$V$7)/$V$8</f>
        <v>0.50913784773902071</v>
      </c>
      <c r="K1574" t="str">
        <f t="shared" si="97"/>
        <v>NO</v>
      </c>
      <c r="L1574">
        <f>(I1574-$V$16)/$V$17</f>
        <v>-0.84029414414035897</v>
      </c>
      <c r="M1574" t="str">
        <f t="shared" si="98"/>
        <v>NO</v>
      </c>
      <c r="N1574">
        <f>IF(ISBLANK(C1574),$V$7,C1574)</f>
        <v>1070405</v>
      </c>
      <c r="O1574">
        <f>IF(ISBLANK(I1574),$V$16,I1574)</f>
        <v>30</v>
      </c>
      <c r="P1574" t="str">
        <f>IF(ISBLANK(D1574),$U$42,D1574)</f>
        <v>ASALARIADO</v>
      </c>
      <c r="Q1574" s="7" t="str">
        <f t="shared" si="99"/>
        <v>26-35</v>
      </c>
      <c r="R1574" s="7" t="str">
        <f t="shared" si="100"/>
        <v>4</v>
      </c>
    </row>
    <row r="1575" spans="1:18" x14ac:dyDescent="0.3">
      <c r="A1575">
        <v>1574</v>
      </c>
      <c r="B1575" t="s">
        <v>8</v>
      </c>
      <c r="C1575">
        <v>625396</v>
      </c>
      <c r="D1575" t="s">
        <v>17</v>
      </c>
      <c r="E1575" t="s">
        <v>15</v>
      </c>
      <c r="F1575" t="s">
        <v>11</v>
      </c>
      <c r="G1575" t="s">
        <v>12</v>
      </c>
      <c r="H1575" t="s">
        <v>12</v>
      </c>
      <c r="I1575">
        <v>44</v>
      </c>
      <c r="J1575">
        <f>(C1575-$V$7)/$V$8</f>
        <v>-3.9631828331869325E-2</v>
      </c>
      <c r="K1575" t="str">
        <f t="shared" si="97"/>
        <v>NO</v>
      </c>
      <c r="L1575">
        <f>(I1575-$V$16)/$V$17</f>
        <v>0.14776047693956615</v>
      </c>
      <c r="M1575" t="str">
        <f t="shared" si="98"/>
        <v>NO</v>
      </c>
      <c r="N1575">
        <f>IF(ISBLANK(C1575),$V$7,C1575)</f>
        <v>625396</v>
      </c>
      <c r="O1575">
        <f>IF(ISBLANK(I1575),$V$16,I1575)</f>
        <v>44</v>
      </c>
      <c r="P1575" t="str">
        <f>IF(ISBLANK(D1575),$U$42,D1575)</f>
        <v>TRABAJADOR INDEPENDIENTE</v>
      </c>
      <c r="Q1575" s="7" t="str">
        <f t="shared" si="99"/>
        <v>36-45</v>
      </c>
      <c r="R1575" s="7" t="str">
        <f t="shared" si="100"/>
        <v>3</v>
      </c>
    </row>
    <row r="1576" spans="1:18" x14ac:dyDescent="0.3">
      <c r="A1576">
        <v>1575</v>
      </c>
      <c r="B1576" t="s">
        <v>14</v>
      </c>
      <c r="C1576">
        <v>925000</v>
      </c>
      <c r="D1576" t="s">
        <v>9</v>
      </c>
      <c r="E1576" t="s">
        <v>15</v>
      </c>
      <c r="F1576" t="s">
        <v>11</v>
      </c>
      <c r="G1576" t="s">
        <v>12</v>
      </c>
      <c r="H1576" t="s">
        <v>12</v>
      </c>
      <c r="I1576">
        <v>49</v>
      </c>
      <c r="J1576">
        <f>(C1576-$V$7)/$V$8</f>
        <v>0.32982944105716083</v>
      </c>
      <c r="K1576" t="str">
        <f t="shared" si="97"/>
        <v>NO</v>
      </c>
      <c r="L1576">
        <f>(I1576-$V$16)/$V$17</f>
        <v>0.50063712732525367</v>
      </c>
      <c r="M1576" t="str">
        <f t="shared" si="98"/>
        <v>NO</v>
      </c>
      <c r="N1576">
        <f>IF(ISBLANK(C1576),$V$7,C1576)</f>
        <v>925000</v>
      </c>
      <c r="O1576">
        <f>IF(ISBLANK(I1576),$V$16,I1576)</f>
        <v>49</v>
      </c>
      <c r="P1576" t="str">
        <f>IF(ISBLANK(D1576),$U$42,D1576)</f>
        <v>ASALARIADO</v>
      </c>
      <c r="Q1576" s="7" t="str">
        <f t="shared" si="99"/>
        <v>46-55</v>
      </c>
      <c r="R1576" s="7" t="str">
        <f t="shared" si="100"/>
        <v>4</v>
      </c>
    </row>
    <row r="1577" spans="1:18" x14ac:dyDescent="0.3">
      <c r="A1577">
        <v>1576</v>
      </c>
      <c r="B1577" t="s">
        <v>8</v>
      </c>
      <c r="C1577">
        <v>261897.3</v>
      </c>
      <c r="D1577" t="s">
        <v>9</v>
      </c>
      <c r="E1577" t="s">
        <v>15</v>
      </c>
      <c r="F1577" t="s">
        <v>11</v>
      </c>
      <c r="G1577" t="s">
        <v>11</v>
      </c>
      <c r="H1577" t="s">
        <v>12</v>
      </c>
      <c r="I1577">
        <v>57</v>
      </c>
      <c r="J1577">
        <f>(C1577-$V$7)/$V$8</f>
        <v>-0.48788582735478714</v>
      </c>
      <c r="K1577" t="str">
        <f t="shared" si="97"/>
        <v>NO</v>
      </c>
      <c r="L1577">
        <f>(I1577-$V$16)/$V$17</f>
        <v>1.0652397679423538</v>
      </c>
      <c r="M1577" t="str">
        <f t="shared" si="98"/>
        <v>NO</v>
      </c>
      <c r="N1577">
        <f>IF(ISBLANK(C1577),$V$7,C1577)</f>
        <v>261897.3</v>
      </c>
      <c r="O1577">
        <f>IF(ISBLANK(I1577),$V$16,I1577)</f>
        <v>57</v>
      </c>
      <c r="P1577" t="str">
        <f>IF(ISBLANK(D1577),$U$42,D1577)</f>
        <v>ASALARIADO</v>
      </c>
      <c r="Q1577" s="7" t="str">
        <f t="shared" si="99"/>
        <v>56+</v>
      </c>
      <c r="R1577" s="7" t="str">
        <f t="shared" si="100"/>
        <v>1</v>
      </c>
    </row>
    <row r="1578" spans="1:18" x14ac:dyDescent="0.3">
      <c r="A1578">
        <v>1577</v>
      </c>
      <c r="B1578" t="s">
        <v>14</v>
      </c>
      <c r="C1578">
        <v>297046</v>
      </c>
      <c r="D1578" t="s">
        <v>16</v>
      </c>
      <c r="E1578" t="s">
        <v>15</v>
      </c>
      <c r="F1578" t="s">
        <v>11</v>
      </c>
      <c r="G1578" t="s">
        <v>11</v>
      </c>
      <c r="H1578" t="s">
        <v>11</v>
      </c>
      <c r="I1578">
        <v>43</v>
      </c>
      <c r="J1578">
        <f>(C1578-$V$7)/$V$8</f>
        <v>-0.44454166866740574</v>
      </c>
      <c r="K1578" t="str">
        <f t="shared" si="97"/>
        <v>NO</v>
      </c>
      <c r="L1578">
        <f>(I1578-$V$16)/$V$17</f>
        <v>7.7185146862428639E-2</v>
      </c>
      <c r="M1578" t="str">
        <f t="shared" si="98"/>
        <v>NO</v>
      </c>
      <c r="N1578">
        <f>IF(ISBLANK(C1578),$V$7,C1578)</f>
        <v>297046</v>
      </c>
      <c r="O1578">
        <f>IF(ISBLANK(I1578),$V$16,I1578)</f>
        <v>43</v>
      </c>
      <c r="P1578" t="str">
        <f>IF(ISBLANK(D1578),$U$42,D1578)</f>
        <v>ASEGURADO VOLUNTARIO</v>
      </c>
      <c r="Q1578" s="7" t="str">
        <f t="shared" si="99"/>
        <v>36-45</v>
      </c>
      <c r="R1578" s="7" t="str">
        <f t="shared" si="100"/>
        <v>1</v>
      </c>
    </row>
    <row r="1579" spans="1:18" x14ac:dyDescent="0.3">
      <c r="A1579">
        <v>1578</v>
      </c>
      <c r="B1579" t="s">
        <v>14</v>
      </c>
      <c r="C1579">
        <v>582705.18000000005</v>
      </c>
      <c r="D1579" t="s">
        <v>9</v>
      </c>
      <c r="E1579" t="s">
        <v>15</v>
      </c>
      <c r="F1579" t="s">
        <v>11</v>
      </c>
      <c r="G1579" t="s">
        <v>12</v>
      </c>
      <c r="H1579" t="s">
        <v>12</v>
      </c>
      <c r="I1579">
        <v>30</v>
      </c>
      <c r="J1579">
        <f>(C1579-$V$7)/$V$8</f>
        <v>-9.2276668015113139E-2</v>
      </c>
      <c r="K1579" t="str">
        <f t="shared" si="97"/>
        <v>NO</v>
      </c>
      <c r="L1579">
        <f>(I1579-$V$16)/$V$17</f>
        <v>-0.84029414414035897</v>
      </c>
      <c r="M1579" t="str">
        <f t="shared" si="98"/>
        <v>NO</v>
      </c>
      <c r="N1579">
        <f>IF(ISBLANK(C1579),$V$7,C1579)</f>
        <v>582705.18000000005</v>
      </c>
      <c r="O1579">
        <f>IF(ISBLANK(I1579),$V$16,I1579)</f>
        <v>30</v>
      </c>
      <c r="P1579" t="str">
        <f>IF(ISBLANK(D1579),$U$42,D1579)</f>
        <v>ASALARIADO</v>
      </c>
      <c r="Q1579" s="7" t="str">
        <f t="shared" si="99"/>
        <v>26-35</v>
      </c>
      <c r="R1579" s="7" t="str">
        <f t="shared" si="100"/>
        <v>3</v>
      </c>
    </row>
    <row r="1580" spans="1:18" x14ac:dyDescent="0.3">
      <c r="A1580">
        <v>1579</v>
      </c>
      <c r="B1580" t="s">
        <v>8</v>
      </c>
      <c r="C1580">
        <v>49684.32</v>
      </c>
      <c r="D1580" t="s">
        <v>9</v>
      </c>
      <c r="E1580" t="s">
        <v>15</v>
      </c>
      <c r="F1580" t="s">
        <v>11</v>
      </c>
      <c r="G1580" t="s">
        <v>12</v>
      </c>
      <c r="H1580" t="s">
        <v>12</v>
      </c>
      <c r="I1580">
        <v>42</v>
      </c>
      <c r="J1580">
        <f>(C1580-$V$7)/$V$8</f>
        <v>-0.74957951960064795</v>
      </c>
      <c r="K1580" t="str">
        <f t="shared" si="97"/>
        <v>NO</v>
      </c>
      <c r="L1580">
        <f>(I1580-$V$16)/$V$17</f>
        <v>6.6098167852911317E-3</v>
      </c>
      <c r="M1580" t="str">
        <f t="shared" si="98"/>
        <v>NO</v>
      </c>
      <c r="N1580">
        <f>IF(ISBLANK(C1580),$V$7,C1580)</f>
        <v>49684.32</v>
      </c>
      <c r="O1580">
        <f>IF(ISBLANK(I1580),$V$16,I1580)</f>
        <v>42</v>
      </c>
      <c r="P1580" t="str">
        <f>IF(ISBLANK(D1580),$U$42,D1580)</f>
        <v>ASALARIADO</v>
      </c>
      <c r="Q1580" s="7" t="str">
        <f t="shared" si="99"/>
        <v>36-45</v>
      </c>
      <c r="R1580" s="7" t="str">
        <f t="shared" si="100"/>
        <v>1</v>
      </c>
    </row>
    <row r="1581" spans="1:18" x14ac:dyDescent="0.3">
      <c r="A1581">
        <v>1580</v>
      </c>
      <c r="B1581" t="s">
        <v>8</v>
      </c>
      <c r="C1581">
        <v>427025</v>
      </c>
      <c r="D1581" t="s">
        <v>9</v>
      </c>
      <c r="E1581" t="s">
        <v>15</v>
      </c>
      <c r="F1581" t="s">
        <v>11</v>
      </c>
      <c r="G1581" t="s">
        <v>12</v>
      </c>
      <c r="H1581" t="s">
        <v>12</v>
      </c>
      <c r="I1581">
        <v>32</v>
      </c>
      <c r="J1581">
        <f>(C1581-$V$7)/$V$8</f>
        <v>-0.28425607056485452</v>
      </c>
      <c r="K1581" t="str">
        <f t="shared" si="97"/>
        <v>NO</v>
      </c>
      <c r="L1581">
        <f>(I1581-$V$16)/$V$17</f>
        <v>-0.69914348398608395</v>
      </c>
      <c r="M1581" t="str">
        <f t="shared" si="98"/>
        <v>NO</v>
      </c>
      <c r="N1581">
        <f>IF(ISBLANK(C1581),$V$7,C1581)</f>
        <v>427025</v>
      </c>
      <c r="O1581">
        <f>IF(ISBLANK(I1581),$V$16,I1581)</f>
        <v>32</v>
      </c>
      <c r="P1581" t="str">
        <f>IF(ISBLANK(D1581),$U$42,D1581)</f>
        <v>ASALARIADO</v>
      </c>
      <c r="Q1581" s="7" t="str">
        <f t="shared" si="99"/>
        <v>26-35</v>
      </c>
      <c r="R1581" s="7" t="str">
        <f t="shared" si="100"/>
        <v>3</v>
      </c>
    </row>
    <row r="1582" spans="1:18" x14ac:dyDescent="0.3">
      <c r="A1582">
        <v>1581</v>
      </c>
      <c r="B1582" t="s">
        <v>14</v>
      </c>
      <c r="C1582">
        <v>188362.97</v>
      </c>
      <c r="D1582" t="s">
        <v>9</v>
      </c>
      <c r="E1582" t="s">
        <v>15</v>
      </c>
      <c r="F1582" t="s">
        <v>11</v>
      </c>
      <c r="G1582" t="s">
        <v>12</v>
      </c>
      <c r="H1582" t="s">
        <v>12</v>
      </c>
      <c r="I1582">
        <v>34</v>
      </c>
      <c r="J1582">
        <f>(C1582-$V$7)/$V$8</f>
        <v>-0.57856581462288714</v>
      </c>
      <c r="K1582" t="str">
        <f t="shared" si="97"/>
        <v>NO</v>
      </c>
      <c r="L1582">
        <f>(I1582-$V$16)/$V$17</f>
        <v>-0.55799282383180893</v>
      </c>
      <c r="M1582" t="str">
        <f t="shared" si="98"/>
        <v>NO</v>
      </c>
      <c r="N1582">
        <f>IF(ISBLANK(C1582),$V$7,C1582)</f>
        <v>188362.97</v>
      </c>
      <c r="O1582">
        <f>IF(ISBLANK(I1582),$V$16,I1582)</f>
        <v>34</v>
      </c>
      <c r="P1582" t="str">
        <f>IF(ISBLANK(D1582),$U$42,D1582)</f>
        <v>ASALARIADO</v>
      </c>
      <c r="Q1582" s="7" t="str">
        <f t="shared" si="99"/>
        <v>26-35</v>
      </c>
      <c r="R1582" s="7" t="str">
        <f t="shared" si="100"/>
        <v>1</v>
      </c>
    </row>
    <row r="1583" spans="1:18" x14ac:dyDescent="0.3">
      <c r="A1583">
        <v>1582</v>
      </c>
      <c r="B1583" t="s">
        <v>8</v>
      </c>
      <c r="C1583">
        <v>527956.5</v>
      </c>
      <c r="D1583" t="s">
        <v>9</v>
      </c>
      <c r="E1583" t="s">
        <v>10</v>
      </c>
      <c r="F1583" t="s">
        <v>11</v>
      </c>
      <c r="G1583" t="s">
        <v>12</v>
      </c>
      <c r="H1583" t="s">
        <v>12</v>
      </c>
      <c r="I1583">
        <v>23</v>
      </c>
      <c r="J1583">
        <f>(C1583-$V$7)/$V$8</f>
        <v>-0.15979084275968874</v>
      </c>
      <c r="K1583" t="str">
        <f t="shared" si="97"/>
        <v>NO</v>
      </c>
      <c r="L1583">
        <f>(I1583-$V$16)/$V$17</f>
        <v>-1.3343214546803215</v>
      </c>
      <c r="M1583" t="str">
        <f t="shared" si="98"/>
        <v>NO</v>
      </c>
      <c r="N1583">
        <f>IF(ISBLANK(C1583),$V$7,C1583)</f>
        <v>527956.5</v>
      </c>
      <c r="O1583">
        <f>IF(ISBLANK(I1583),$V$16,I1583)</f>
        <v>23</v>
      </c>
      <c r="P1583" t="str">
        <f>IF(ISBLANK(D1583),$U$42,D1583)</f>
        <v>ASALARIADO</v>
      </c>
      <c r="Q1583" s="7" t="str">
        <f t="shared" si="99"/>
        <v>18-25</v>
      </c>
      <c r="R1583" s="7" t="str">
        <f t="shared" si="100"/>
        <v>3</v>
      </c>
    </row>
    <row r="1584" spans="1:18" x14ac:dyDescent="0.3">
      <c r="A1584">
        <v>1583</v>
      </c>
      <c r="B1584" t="s">
        <v>8</v>
      </c>
      <c r="C1584">
        <v>811305.9</v>
      </c>
      <c r="D1584" t="s">
        <v>13</v>
      </c>
      <c r="E1584" t="s">
        <v>10</v>
      </c>
      <c r="F1584" t="s">
        <v>11</v>
      </c>
      <c r="G1584" t="s">
        <v>12</v>
      </c>
      <c r="H1584" t="s">
        <v>12</v>
      </c>
      <c r="I1584">
        <v>83</v>
      </c>
      <c r="J1584">
        <f>(C1584-$V$7)/$V$8</f>
        <v>0.18962581724692024</v>
      </c>
      <c r="K1584" t="str">
        <f t="shared" si="97"/>
        <v>NO</v>
      </c>
      <c r="L1584">
        <f>(I1584-$V$16)/$V$17</f>
        <v>2.9001983499479289</v>
      </c>
      <c r="M1584" t="str">
        <f t="shared" si="98"/>
        <v>ATIPICO</v>
      </c>
      <c r="N1584">
        <f>IF(ISBLANK(C1584),$V$7,C1584)</f>
        <v>811305.9</v>
      </c>
      <c r="O1584">
        <f>IF(ISBLANK(I1584),$V$16,I1584)</f>
        <v>83</v>
      </c>
      <c r="P1584" t="str">
        <f>IF(ISBLANK(D1584),$U$42,D1584)</f>
        <v>PENSIONADOS EN SU PROPIO SISTEMA</v>
      </c>
      <c r="Q1584" s="7" t="str">
        <f t="shared" si="99"/>
        <v>56+</v>
      </c>
      <c r="R1584" s="7" t="str">
        <f t="shared" si="100"/>
        <v>4</v>
      </c>
    </row>
    <row r="1585" spans="1:18" x14ac:dyDescent="0.3">
      <c r="A1585">
        <v>1584</v>
      </c>
      <c r="B1585" t="s">
        <v>14</v>
      </c>
      <c r="C1585">
        <v>165972.39000000001</v>
      </c>
      <c r="D1585" t="s">
        <v>9</v>
      </c>
      <c r="E1585" t="s">
        <v>15</v>
      </c>
      <c r="F1585" t="s">
        <v>11</v>
      </c>
      <c r="G1585" t="s">
        <v>11</v>
      </c>
      <c r="H1585" t="s">
        <v>12</v>
      </c>
      <c r="I1585">
        <v>28</v>
      </c>
      <c r="J1585">
        <f>(C1585-$V$7)/$V$8</f>
        <v>-0.60617710188592977</v>
      </c>
      <c r="K1585" t="str">
        <f t="shared" si="97"/>
        <v>NO</v>
      </c>
      <c r="L1585">
        <f>(I1585-$V$16)/$V$17</f>
        <v>-0.98144480429463388</v>
      </c>
      <c r="M1585" t="str">
        <f t="shared" si="98"/>
        <v>NO</v>
      </c>
      <c r="N1585">
        <f>IF(ISBLANK(C1585),$V$7,C1585)</f>
        <v>165972.39000000001</v>
      </c>
      <c r="O1585">
        <f>IF(ISBLANK(I1585),$V$16,I1585)</f>
        <v>28</v>
      </c>
      <c r="P1585" t="str">
        <f>IF(ISBLANK(D1585),$U$42,D1585)</f>
        <v>ASALARIADO</v>
      </c>
      <c r="Q1585" s="7" t="str">
        <f t="shared" si="99"/>
        <v>26-35</v>
      </c>
      <c r="R1585" s="7" t="str">
        <f t="shared" si="100"/>
        <v>1</v>
      </c>
    </row>
    <row r="1586" spans="1:18" x14ac:dyDescent="0.3">
      <c r="A1586">
        <v>1585</v>
      </c>
      <c r="B1586" t="s">
        <v>8</v>
      </c>
      <c r="C1586">
        <v>749651.26</v>
      </c>
      <c r="D1586" t="s">
        <v>9</v>
      </c>
      <c r="E1586" t="s">
        <v>15</v>
      </c>
      <c r="F1586" t="s">
        <v>11</v>
      </c>
      <c r="G1586" t="s">
        <v>12</v>
      </c>
      <c r="H1586" t="s">
        <v>12</v>
      </c>
      <c r="I1586">
        <v>32</v>
      </c>
      <c r="J1586">
        <f>(C1586-$V$7)/$V$8</f>
        <v>0.11359545197101044</v>
      </c>
      <c r="K1586" t="str">
        <f t="shared" si="97"/>
        <v>NO</v>
      </c>
      <c r="L1586">
        <f>(I1586-$V$16)/$V$17</f>
        <v>-0.69914348398608395</v>
      </c>
      <c r="M1586" t="str">
        <f t="shared" si="98"/>
        <v>NO</v>
      </c>
      <c r="N1586">
        <f>IF(ISBLANK(C1586),$V$7,C1586)</f>
        <v>749651.26</v>
      </c>
      <c r="O1586">
        <f>IF(ISBLANK(I1586),$V$16,I1586)</f>
        <v>32</v>
      </c>
      <c r="P1586" t="str">
        <f>IF(ISBLANK(D1586),$U$42,D1586)</f>
        <v>ASALARIADO</v>
      </c>
      <c r="Q1586" s="7" t="str">
        <f t="shared" si="99"/>
        <v>26-35</v>
      </c>
      <c r="R1586" s="7" t="str">
        <f t="shared" si="100"/>
        <v>4</v>
      </c>
    </row>
    <row r="1587" spans="1:18" x14ac:dyDescent="0.3">
      <c r="A1587">
        <v>1586</v>
      </c>
      <c r="B1587" t="s">
        <v>14</v>
      </c>
      <c r="C1587">
        <v>6120159.5</v>
      </c>
      <c r="D1587" t="s">
        <v>9</v>
      </c>
      <c r="E1587" t="s">
        <v>15</v>
      </c>
      <c r="F1587" t="s">
        <v>11</v>
      </c>
      <c r="G1587" t="s">
        <v>12</v>
      </c>
      <c r="H1587" t="s">
        <v>12</v>
      </c>
      <c r="I1587">
        <v>42</v>
      </c>
      <c r="J1587">
        <f>(C1587-$V$7)/$V$8</f>
        <v>6.7363200872050069</v>
      </c>
      <c r="K1587" t="str">
        <f t="shared" si="97"/>
        <v>ATIPICO</v>
      </c>
      <c r="L1587">
        <f>(I1587-$V$16)/$V$17</f>
        <v>6.6098167852911317E-3</v>
      </c>
      <c r="M1587" t="str">
        <f t="shared" si="98"/>
        <v>NO</v>
      </c>
      <c r="N1587">
        <f>IF(ISBLANK(C1587),$V$7,C1587)</f>
        <v>6120159.5</v>
      </c>
      <c r="O1587">
        <f>IF(ISBLANK(I1587),$V$16,I1587)</f>
        <v>42</v>
      </c>
      <c r="P1587" t="str">
        <f>IF(ISBLANK(D1587),$U$42,D1587)</f>
        <v>ASALARIADO</v>
      </c>
      <c r="Q1587" s="7" t="str">
        <f t="shared" si="99"/>
        <v>36-45</v>
      </c>
      <c r="R1587" s="7" t="str">
        <f t="shared" si="100"/>
        <v>4</v>
      </c>
    </row>
    <row r="1588" spans="1:18" x14ac:dyDescent="0.3">
      <c r="A1588">
        <v>1587</v>
      </c>
      <c r="B1588" t="s">
        <v>8</v>
      </c>
      <c r="C1588">
        <v>825000</v>
      </c>
      <c r="D1588" t="s">
        <v>9</v>
      </c>
      <c r="E1588" t="s">
        <v>15</v>
      </c>
      <c r="F1588" t="s">
        <v>11</v>
      </c>
      <c r="G1588" t="s">
        <v>12</v>
      </c>
      <c r="H1588" t="s">
        <v>12</v>
      </c>
      <c r="I1588">
        <v>50</v>
      </c>
      <c r="J1588">
        <f>(C1588-$V$7)/$V$8</f>
        <v>0.20651290676889028</v>
      </c>
      <c r="K1588" t="str">
        <f t="shared" si="97"/>
        <v>NO</v>
      </c>
      <c r="L1588">
        <f>(I1588-$V$16)/$V$17</f>
        <v>0.57121245740239113</v>
      </c>
      <c r="M1588" t="str">
        <f t="shared" si="98"/>
        <v>NO</v>
      </c>
      <c r="N1588">
        <f>IF(ISBLANK(C1588),$V$7,C1588)</f>
        <v>825000</v>
      </c>
      <c r="O1588">
        <f>IF(ISBLANK(I1588),$V$16,I1588)</f>
        <v>50</v>
      </c>
      <c r="P1588" t="str">
        <f>IF(ISBLANK(D1588),$U$42,D1588)</f>
        <v>ASALARIADO</v>
      </c>
      <c r="Q1588" s="7" t="str">
        <f t="shared" si="99"/>
        <v>46-55</v>
      </c>
      <c r="R1588" s="7" t="str">
        <f t="shared" si="100"/>
        <v>4</v>
      </c>
    </row>
    <row r="1589" spans="1:18" x14ac:dyDescent="0.3">
      <c r="A1589">
        <v>1588</v>
      </c>
      <c r="B1589" t="s">
        <v>14</v>
      </c>
      <c r="C1589">
        <v>190076.47</v>
      </c>
      <c r="D1589" t="s">
        <v>9</v>
      </c>
      <c r="E1589" t="s">
        <v>15</v>
      </c>
      <c r="F1589" t="s">
        <v>11</v>
      </c>
      <c r="G1589" t="s">
        <v>12</v>
      </c>
      <c r="H1589" t="s">
        <v>12</v>
      </c>
      <c r="I1589">
        <v>26</v>
      </c>
      <c r="J1589">
        <f>(C1589-$V$7)/$V$8</f>
        <v>-0.57645278580785764</v>
      </c>
      <c r="K1589" t="str">
        <f t="shared" si="97"/>
        <v>NO</v>
      </c>
      <c r="L1589">
        <f>(I1589-$V$16)/$V$17</f>
        <v>-1.1225954644489089</v>
      </c>
      <c r="M1589" t="str">
        <f t="shared" si="98"/>
        <v>NO</v>
      </c>
      <c r="N1589">
        <f>IF(ISBLANK(C1589),$V$7,C1589)</f>
        <v>190076.47</v>
      </c>
      <c r="O1589">
        <f>IF(ISBLANK(I1589),$V$16,I1589)</f>
        <v>26</v>
      </c>
      <c r="P1589" t="str">
        <f>IF(ISBLANK(D1589),$U$42,D1589)</f>
        <v>ASALARIADO</v>
      </c>
      <c r="Q1589" s="7" t="str">
        <f t="shared" si="99"/>
        <v>26-35</v>
      </c>
      <c r="R1589" s="7" t="str">
        <f t="shared" si="100"/>
        <v>1</v>
      </c>
    </row>
    <row r="1590" spans="1:18" x14ac:dyDescent="0.3">
      <c r="A1590">
        <v>1589</v>
      </c>
      <c r="B1590" t="s">
        <v>14</v>
      </c>
      <c r="C1590">
        <v>300018</v>
      </c>
      <c r="D1590" t="s">
        <v>16</v>
      </c>
      <c r="E1590" t="s">
        <v>15</v>
      </c>
      <c r="F1590" t="s">
        <v>11</v>
      </c>
      <c r="G1590" t="s">
        <v>12</v>
      </c>
      <c r="H1590" t="s">
        <v>12</v>
      </c>
      <c r="I1590">
        <v>47</v>
      </c>
      <c r="J1590">
        <f>(C1590-$V$7)/$V$8</f>
        <v>-0.44087670126835837</v>
      </c>
      <c r="K1590" t="str">
        <f t="shared" si="97"/>
        <v>NO</v>
      </c>
      <c r="L1590">
        <f>(I1590-$V$16)/$V$17</f>
        <v>0.35948646717097865</v>
      </c>
      <c r="M1590" t="str">
        <f t="shared" si="98"/>
        <v>NO</v>
      </c>
      <c r="N1590">
        <f>IF(ISBLANK(C1590),$V$7,C1590)</f>
        <v>300018</v>
      </c>
      <c r="O1590">
        <f>IF(ISBLANK(I1590),$V$16,I1590)</f>
        <v>47</v>
      </c>
      <c r="P1590" t="str">
        <f>IF(ISBLANK(D1590),$U$42,D1590)</f>
        <v>ASEGURADO VOLUNTARIO</v>
      </c>
      <c r="Q1590" s="7" t="str">
        <f t="shared" si="99"/>
        <v>46-55</v>
      </c>
      <c r="R1590" s="7" t="str">
        <f t="shared" si="100"/>
        <v>2</v>
      </c>
    </row>
    <row r="1591" spans="1:18" x14ac:dyDescent="0.3">
      <c r="A1591">
        <v>1590</v>
      </c>
      <c r="B1591" t="s">
        <v>14</v>
      </c>
      <c r="C1591">
        <v>657366.39</v>
      </c>
      <c r="D1591" t="s">
        <v>9</v>
      </c>
      <c r="E1591" t="s">
        <v>10</v>
      </c>
      <c r="F1591" t="s">
        <v>11</v>
      </c>
      <c r="G1591" t="s">
        <v>12</v>
      </c>
      <c r="H1591" t="s">
        <v>12</v>
      </c>
      <c r="I1591">
        <v>40</v>
      </c>
      <c r="J1591">
        <f>(C1591-$V$7)/$V$8</f>
        <v>-2.0705138542547743E-4</v>
      </c>
      <c r="K1591" t="str">
        <f t="shared" si="97"/>
        <v>NO</v>
      </c>
      <c r="L1591">
        <f>(I1591-$V$16)/$V$17</f>
        <v>-0.13454084336898386</v>
      </c>
      <c r="M1591" t="str">
        <f t="shared" si="98"/>
        <v>NO</v>
      </c>
      <c r="N1591">
        <f>IF(ISBLANK(C1591),$V$7,C1591)</f>
        <v>657366.39</v>
      </c>
      <c r="O1591">
        <f>IF(ISBLANK(I1591),$V$16,I1591)</f>
        <v>40</v>
      </c>
      <c r="P1591" t="str">
        <f>IF(ISBLANK(D1591),$U$42,D1591)</f>
        <v>ASALARIADO</v>
      </c>
      <c r="Q1591" s="7" t="str">
        <f t="shared" si="99"/>
        <v>36-45</v>
      </c>
      <c r="R1591" s="7" t="str">
        <f t="shared" si="100"/>
        <v>3</v>
      </c>
    </row>
    <row r="1592" spans="1:18" x14ac:dyDescent="0.3">
      <c r="A1592">
        <v>1591</v>
      </c>
      <c r="B1592" t="s">
        <v>8</v>
      </c>
      <c r="C1592">
        <v>4107395</v>
      </c>
      <c r="D1592" t="s">
        <v>13</v>
      </c>
      <c r="E1592" t="s">
        <v>10</v>
      </c>
      <c r="F1592" t="s">
        <v>11</v>
      </c>
      <c r="G1592" t="s">
        <v>12</v>
      </c>
      <c r="H1592" t="s">
        <v>12</v>
      </c>
      <c r="I1592">
        <v>80</v>
      </c>
      <c r="J1592">
        <f>(C1592-$V$7)/$V$8</f>
        <v>4.2542486624203697</v>
      </c>
      <c r="K1592" t="str">
        <f t="shared" si="97"/>
        <v>ATIPICO</v>
      </c>
      <c r="L1592">
        <f>(I1592-$V$16)/$V$17</f>
        <v>2.6884723597165161</v>
      </c>
      <c r="M1592" t="str">
        <f t="shared" si="98"/>
        <v>ATIPICO</v>
      </c>
      <c r="N1592">
        <f>IF(ISBLANK(C1592),$V$7,C1592)</f>
        <v>4107395</v>
      </c>
      <c r="O1592">
        <f>IF(ISBLANK(I1592),$V$16,I1592)</f>
        <v>80</v>
      </c>
      <c r="P1592" t="str">
        <f>IF(ISBLANK(D1592),$U$42,D1592)</f>
        <v>PENSIONADOS EN SU PROPIO SISTEMA</v>
      </c>
      <c r="Q1592" s="7" t="str">
        <f t="shared" si="99"/>
        <v>56+</v>
      </c>
      <c r="R1592" s="7" t="str">
        <f t="shared" si="100"/>
        <v>4</v>
      </c>
    </row>
    <row r="1593" spans="1:18" x14ac:dyDescent="0.3">
      <c r="A1593">
        <v>1592</v>
      </c>
      <c r="B1593" t="s">
        <v>8</v>
      </c>
      <c r="C1593">
        <v>534683</v>
      </c>
      <c r="D1593" t="s">
        <v>17</v>
      </c>
      <c r="E1593" t="s">
        <v>15</v>
      </c>
      <c r="F1593" t="s">
        <v>11</v>
      </c>
      <c r="G1593" t="s">
        <v>12</v>
      </c>
      <c r="H1593" t="s">
        <v>12</v>
      </c>
      <c r="I1593">
        <v>48</v>
      </c>
      <c r="J1593">
        <f>(C1593-$V$7)/$V$8</f>
        <v>-0.15149595608078822</v>
      </c>
      <c r="K1593" t="str">
        <f t="shared" si="97"/>
        <v>NO</v>
      </c>
      <c r="L1593">
        <f>(I1593-$V$16)/$V$17</f>
        <v>0.43006179724811616</v>
      </c>
      <c r="M1593" t="str">
        <f t="shared" si="98"/>
        <v>NO</v>
      </c>
      <c r="N1593">
        <f>IF(ISBLANK(C1593),$V$7,C1593)</f>
        <v>534683</v>
      </c>
      <c r="O1593">
        <f>IF(ISBLANK(I1593),$V$16,I1593)</f>
        <v>48</v>
      </c>
      <c r="P1593" t="str">
        <f>IF(ISBLANK(D1593),$U$42,D1593)</f>
        <v>TRABAJADOR INDEPENDIENTE</v>
      </c>
      <c r="Q1593" s="7" t="str">
        <f t="shared" si="99"/>
        <v>46-55</v>
      </c>
      <c r="R1593" s="7" t="str">
        <f t="shared" si="100"/>
        <v>3</v>
      </c>
    </row>
    <row r="1594" spans="1:18" x14ac:dyDescent="0.3">
      <c r="A1594">
        <v>1593</v>
      </c>
      <c r="B1594" t="s">
        <v>8</v>
      </c>
      <c r="C1594">
        <v>1316155</v>
      </c>
      <c r="D1594" t="s">
        <v>9</v>
      </c>
      <c r="E1594" t="s">
        <v>15</v>
      </c>
      <c r="F1594" t="s">
        <v>11</v>
      </c>
      <c r="G1594" t="s">
        <v>11</v>
      </c>
      <c r="H1594" t="s">
        <v>12</v>
      </c>
      <c r="I1594">
        <v>39</v>
      </c>
      <c r="J1594">
        <f>(C1594-$V$7)/$V$8</f>
        <v>0.81218823075244562</v>
      </c>
      <c r="K1594" t="str">
        <f t="shared" si="97"/>
        <v>NO</v>
      </c>
      <c r="L1594">
        <f>(I1594-$V$16)/$V$17</f>
        <v>-0.20511617344612137</v>
      </c>
      <c r="M1594" t="str">
        <f t="shared" si="98"/>
        <v>NO</v>
      </c>
      <c r="N1594">
        <f>IF(ISBLANK(C1594),$V$7,C1594)</f>
        <v>1316155</v>
      </c>
      <c r="O1594">
        <f>IF(ISBLANK(I1594),$V$16,I1594)</f>
        <v>39</v>
      </c>
      <c r="P1594" t="str">
        <f>IF(ISBLANK(D1594),$U$42,D1594)</f>
        <v>ASALARIADO</v>
      </c>
      <c r="Q1594" s="7" t="str">
        <f t="shared" si="99"/>
        <v>36-45</v>
      </c>
      <c r="R1594" s="7" t="str">
        <f t="shared" si="100"/>
        <v>4</v>
      </c>
    </row>
    <row r="1595" spans="1:18" x14ac:dyDescent="0.3">
      <c r="A1595">
        <v>1594</v>
      </c>
      <c r="B1595" t="s">
        <v>14</v>
      </c>
      <c r="C1595">
        <v>300000</v>
      </c>
      <c r="D1595" t="s">
        <v>16</v>
      </c>
      <c r="E1595" t="s">
        <v>15</v>
      </c>
      <c r="F1595" t="s">
        <v>11</v>
      </c>
      <c r="G1595" t="s">
        <v>12</v>
      </c>
      <c r="H1595" t="s">
        <v>12</v>
      </c>
      <c r="I1595">
        <v>21</v>
      </c>
      <c r="J1595">
        <f>(C1595-$V$7)/$V$8</f>
        <v>-0.44089889824453027</v>
      </c>
      <c r="K1595" t="str">
        <f t="shared" si="97"/>
        <v>NO</v>
      </c>
      <c r="L1595">
        <f>(I1595-$V$16)/$V$17</f>
        <v>-1.4754721148345964</v>
      </c>
      <c r="M1595" t="str">
        <f t="shared" si="98"/>
        <v>NO</v>
      </c>
      <c r="N1595">
        <f>IF(ISBLANK(C1595),$V$7,C1595)</f>
        <v>300000</v>
      </c>
      <c r="O1595">
        <f>IF(ISBLANK(I1595),$V$16,I1595)</f>
        <v>21</v>
      </c>
      <c r="P1595" t="str">
        <f>IF(ISBLANK(D1595),$U$42,D1595)</f>
        <v>ASEGURADO VOLUNTARIO</v>
      </c>
      <c r="Q1595" s="7" t="str">
        <f t="shared" si="99"/>
        <v>18-25</v>
      </c>
      <c r="R1595" s="7" t="str">
        <f t="shared" si="100"/>
        <v>2</v>
      </c>
    </row>
    <row r="1596" spans="1:18" x14ac:dyDescent="0.3">
      <c r="A1596">
        <v>1595</v>
      </c>
      <c r="B1596" t="s">
        <v>8</v>
      </c>
      <c r="C1596">
        <v>1400000</v>
      </c>
      <c r="D1596" t="s">
        <v>9</v>
      </c>
      <c r="E1596" t="s">
        <v>15</v>
      </c>
      <c r="F1596" t="s">
        <v>11</v>
      </c>
      <c r="G1596" t="s">
        <v>12</v>
      </c>
      <c r="H1596" t="s">
        <v>12</v>
      </c>
      <c r="I1596">
        <v>34</v>
      </c>
      <c r="J1596">
        <f>(C1596-$V$7)/$V$8</f>
        <v>0.91558297892644613</v>
      </c>
      <c r="K1596" t="str">
        <f t="shared" si="97"/>
        <v>NO</v>
      </c>
      <c r="L1596">
        <f>(I1596-$V$16)/$V$17</f>
        <v>-0.55799282383180893</v>
      </c>
      <c r="M1596" t="str">
        <f t="shared" si="98"/>
        <v>NO</v>
      </c>
      <c r="N1596">
        <f>IF(ISBLANK(C1596),$V$7,C1596)</f>
        <v>1400000</v>
      </c>
      <c r="O1596">
        <f>IF(ISBLANK(I1596),$V$16,I1596)</f>
        <v>34</v>
      </c>
      <c r="P1596" t="str">
        <f>IF(ISBLANK(D1596),$U$42,D1596)</f>
        <v>ASALARIADO</v>
      </c>
      <c r="Q1596" s="7" t="str">
        <f t="shared" si="99"/>
        <v>26-35</v>
      </c>
      <c r="R1596" s="7" t="str">
        <f t="shared" si="100"/>
        <v>4</v>
      </c>
    </row>
    <row r="1597" spans="1:18" x14ac:dyDescent="0.3">
      <c r="A1597">
        <v>1596</v>
      </c>
      <c r="B1597" t="s">
        <v>8</v>
      </c>
      <c r="C1597">
        <v>200000</v>
      </c>
      <c r="D1597" t="s">
        <v>9</v>
      </c>
      <c r="E1597" t="s">
        <v>15</v>
      </c>
      <c r="F1597" t="s">
        <v>11</v>
      </c>
      <c r="G1597" t="s">
        <v>12</v>
      </c>
      <c r="H1597" t="s">
        <v>12</v>
      </c>
      <c r="I1597">
        <v>32</v>
      </c>
      <c r="J1597">
        <f>(C1597-$V$7)/$V$8</f>
        <v>-0.56421543253280082</v>
      </c>
      <c r="K1597" t="str">
        <f t="shared" si="97"/>
        <v>NO</v>
      </c>
      <c r="L1597">
        <f>(I1597-$V$16)/$V$17</f>
        <v>-0.69914348398608395</v>
      </c>
      <c r="M1597" t="str">
        <f t="shared" si="98"/>
        <v>NO</v>
      </c>
      <c r="N1597">
        <f>IF(ISBLANK(C1597),$V$7,C1597)</f>
        <v>200000</v>
      </c>
      <c r="O1597">
        <f>IF(ISBLANK(I1597),$V$16,I1597)</f>
        <v>32</v>
      </c>
      <c r="P1597" t="str">
        <f>IF(ISBLANK(D1597),$U$42,D1597)</f>
        <v>ASALARIADO</v>
      </c>
      <c r="Q1597" s="7" t="str">
        <f t="shared" si="99"/>
        <v>26-35</v>
      </c>
      <c r="R1597" s="7" t="str">
        <f t="shared" si="100"/>
        <v>1</v>
      </c>
    </row>
    <row r="1598" spans="1:18" x14ac:dyDescent="0.3">
      <c r="A1598">
        <v>1597</v>
      </c>
      <c r="B1598" t="s">
        <v>14</v>
      </c>
      <c r="C1598">
        <v>216423.45</v>
      </c>
      <c r="D1598" t="s">
        <v>9</v>
      </c>
      <c r="E1598" t="s">
        <v>15</v>
      </c>
      <c r="F1598" t="s">
        <v>11</v>
      </c>
      <c r="G1598" t="s">
        <v>12</v>
      </c>
      <c r="H1598" t="s">
        <v>12</v>
      </c>
      <c r="I1598">
        <v>28</v>
      </c>
      <c r="J1598">
        <f>(C1598-$V$7)/$V$8</f>
        <v>-0.54396260318223388</v>
      </c>
      <c r="K1598" t="str">
        <f t="shared" si="97"/>
        <v>NO</v>
      </c>
      <c r="L1598">
        <f>(I1598-$V$16)/$V$17</f>
        <v>-0.98144480429463388</v>
      </c>
      <c r="M1598" t="str">
        <f t="shared" si="98"/>
        <v>NO</v>
      </c>
      <c r="N1598">
        <f>IF(ISBLANK(C1598),$V$7,C1598)</f>
        <v>216423.45</v>
      </c>
      <c r="O1598">
        <f>IF(ISBLANK(I1598),$V$16,I1598)</f>
        <v>28</v>
      </c>
      <c r="P1598" t="str">
        <f>IF(ISBLANK(D1598),$U$42,D1598)</f>
        <v>ASALARIADO</v>
      </c>
      <c r="Q1598" s="7" t="str">
        <f t="shared" si="99"/>
        <v>26-35</v>
      </c>
      <c r="R1598" s="7" t="str">
        <f t="shared" si="100"/>
        <v>1</v>
      </c>
    </row>
    <row r="1599" spans="1:18" x14ac:dyDescent="0.3">
      <c r="A1599">
        <v>1598</v>
      </c>
      <c r="B1599" t="s">
        <v>8</v>
      </c>
      <c r="C1599">
        <v>829250</v>
      </c>
      <c r="D1599" t="s">
        <v>9</v>
      </c>
      <c r="E1599" t="s">
        <v>10</v>
      </c>
      <c r="F1599" t="s">
        <v>11</v>
      </c>
      <c r="G1599" t="s">
        <v>12</v>
      </c>
      <c r="H1599" t="s">
        <v>12</v>
      </c>
      <c r="I1599">
        <v>47</v>
      </c>
      <c r="J1599">
        <f>(C1599-$V$7)/$V$8</f>
        <v>0.21175385947614178</v>
      </c>
      <c r="K1599" t="str">
        <f t="shared" si="97"/>
        <v>NO</v>
      </c>
      <c r="L1599">
        <f>(I1599-$V$16)/$V$17</f>
        <v>0.35948646717097865</v>
      </c>
      <c r="M1599" t="str">
        <f t="shared" si="98"/>
        <v>NO</v>
      </c>
      <c r="N1599">
        <f>IF(ISBLANK(C1599),$V$7,C1599)</f>
        <v>829250</v>
      </c>
      <c r="O1599">
        <f>IF(ISBLANK(I1599),$V$16,I1599)</f>
        <v>47</v>
      </c>
      <c r="P1599" t="str">
        <f>IF(ISBLANK(D1599),$U$42,D1599)</f>
        <v>ASALARIADO</v>
      </c>
      <c r="Q1599" s="7" t="str">
        <f t="shared" si="99"/>
        <v>46-55</v>
      </c>
      <c r="R1599" s="7" t="str">
        <f t="shared" si="100"/>
        <v>4</v>
      </c>
    </row>
    <row r="1600" spans="1:18" x14ac:dyDescent="0.3">
      <c r="A1600">
        <v>1599</v>
      </c>
      <c r="B1600" t="s">
        <v>8</v>
      </c>
      <c r="C1600">
        <v>370090</v>
      </c>
      <c r="D1600" t="s">
        <v>17</v>
      </c>
      <c r="E1600" t="s">
        <v>15</v>
      </c>
      <c r="F1600" t="s">
        <v>11</v>
      </c>
      <c r="G1600" t="s">
        <v>12</v>
      </c>
      <c r="H1600" t="s">
        <v>11</v>
      </c>
      <c r="I1600">
        <v>40</v>
      </c>
      <c r="J1600">
        <f>(C1600-$V$7)/$V$8</f>
        <v>-0.35446633936188138</v>
      </c>
      <c r="K1600" t="str">
        <f t="shared" si="97"/>
        <v>NO</v>
      </c>
      <c r="L1600">
        <f>(I1600-$V$16)/$V$17</f>
        <v>-0.13454084336898386</v>
      </c>
      <c r="M1600" t="str">
        <f t="shared" si="98"/>
        <v>NO</v>
      </c>
      <c r="N1600">
        <f>IF(ISBLANK(C1600),$V$7,C1600)</f>
        <v>370090</v>
      </c>
      <c r="O1600">
        <f>IF(ISBLANK(I1600),$V$16,I1600)</f>
        <v>40</v>
      </c>
      <c r="P1600" t="str">
        <f>IF(ISBLANK(D1600),$U$42,D1600)</f>
        <v>TRABAJADOR INDEPENDIENTE</v>
      </c>
      <c r="Q1600" s="7" t="str">
        <f t="shared" si="99"/>
        <v>36-45</v>
      </c>
      <c r="R1600" s="7" t="str">
        <f t="shared" si="100"/>
        <v>2</v>
      </c>
    </row>
    <row r="1601" spans="1:18" x14ac:dyDescent="0.3">
      <c r="A1601">
        <v>1600</v>
      </c>
      <c r="B1601" t="s">
        <v>14</v>
      </c>
      <c r="C1601">
        <v>328127.06</v>
      </c>
      <c r="D1601" t="s">
        <v>9</v>
      </c>
      <c r="E1601" t="s">
        <v>15</v>
      </c>
      <c r="F1601" t="s">
        <v>11</v>
      </c>
      <c r="G1601" t="s">
        <v>12</v>
      </c>
      <c r="H1601" t="s">
        <v>12</v>
      </c>
      <c r="I1601">
        <v>45</v>
      </c>
      <c r="J1601">
        <f>(C1601-$V$7)/$V$8</f>
        <v>-0.40621358265534779</v>
      </c>
      <c r="K1601" t="str">
        <f t="shared" si="97"/>
        <v>NO</v>
      </c>
      <c r="L1601">
        <f>(I1601-$V$16)/$V$17</f>
        <v>0.21833580701670366</v>
      </c>
      <c r="M1601" t="str">
        <f t="shared" si="98"/>
        <v>NO</v>
      </c>
      <c r="N1601">
        <f>IF(ISBLANK(C1601),$V$7,C1601)</f>
        <v>328127.06</v>
      </c>
      <c r="O1601">
        <f>IF(ISBLANK(I1601),$V$16,I1601)</f>
        <v>45</v>
      </c>
      <c r="P1601" t="str">
        <f>IF(ISBLANK(D1601),$U$42,D1601)</f>
        <v>ASALARIADO</v>
      </c>
      <c r="Q1601" s="7" t="str">
        <f t="shared" si="99"/>
        <v>36-45</v>
      </c>
      <c r="R1601" s="7" t="str">
        <f t="shared" si="100"/>
        <v>2</v>
      </c>
    </row>
    <row r="1602" spans="1:18" x14ac:dyDescent="0.3">
      <c r="A1602">
        <v>1601</v>
      </c>
      <c r="B1602" t="s">
        <v>8</v>
      </c>
      <c r="C1602">
        <v>1414186</v>
      </c>
      <c r="D1602" t="s">
        <v>9</v>
      </c>
      <c r="E1602" t="s">
        <v>10</v>
      </c>
      <c r="F1602" t="s">
        <v>11</v>
      </c>
      <c r="G1602" t="s">
        <v>12</v>
      </c>
      <c r="H1602" t="s">
        <v>11</v>
      </c>
      <c r="I1602">
        <v>50</v>
      </c>
      <c r="J1602">
        <f>(C1602-$V$7)/$V$8</f>
        <v>0.93307666248058019</v>
      </c>
      <c r="K1602" t="str">
        <f t="shared" ref="K1602:K1665" si="101">IF(ABS(J1602)&gt;1.96,"ATIPICO","NO")</f>
        <v>NO</v>
      </c>
      <c r="L1602">
        <f>(I1602-$V$16)/$V$17</f>
        <v>0.57121245740239113</v>
      </c>
      <c r="M1602" t="str">
        <f t="shared" ref="M1602:M1665" si="102">IF(ABS(L1602)&gt;1.96,"ATIPICO","NO")</f>
        <v>NO</v>
      </c>
      <c r="N1602">
        <f>IF(ISBLANK(C1602),$V$7,C1602)</f>
        <v>1414186</v>
      </c>
      <c r="O1602">
        <f>IF(ISBLANK(I1602),$V$16,I1602)</f>
        <v>50</v>
      </c>
      <c r="P1602" t="str">
        <f>IF(ISBLANK(D1602),$U$42,D1602)</f>
        <v>ASALARIADO</v>
      </c>
      <c r="Q1602" s="7" t="str">
        <f t="shared" ref="Q1602:Q1665" si="103">IF(O1602&lt;26,"18-25",IF(O1602&lt;36,"26-35",
 IF(O1602&lt;46,"36-45",IF(O1602&lt;56,"46-55","56+"))))</f>
        <v>46-55</v>
      </c>
      <c r="R1602" s="7" t="str">
        <f t="shared" ref="R1602:R1665" si="104">IF(N1602&lt;300000,"1",
 IF(N1602&lt;=408495,"2",
 IF(N1602&lt;=700000,"3",
 "4")))</f>
        <v>4</v>
      </c>
    </row>
    <row r="1603" spans="1:18" x14ac:dyDescent="0.3">
      <c r="A1603">
        <v>1602</v>
      </c>
      <c r="B1603" t="s">
        <v>8</v>
      </c>
      <c r="C1603">
        <v>1183623.3999999999</v>
      </c>
      <c r="D1603" t="s">
        <v>9</v>
      </c>
      <c r="E1603" t="s">
        <v>10</v>
      </c>
      <c r="F1603" t="s">
        <v>11</v>
      </c>
      <c r="G1603" t="s">
        <v>12</v>
      </c>
      <c r="H1603" t="s">
        <v>12</v>
      </c>
      <c r="I1603">
        <v>41</v>
      </c>
      <c r="J1603">
        <f>(C1603-$V$7)/$V$8</f>
        <v>0.64875485479565187</v>
      </c>
      <c r="K1603" t="str">
        <f t="shared" si="101"/>
        <v>NO</v>
      </c>
      <c r="L1603">
        <f>(I1603-$V$16)/$V$17</f>
        <v>-6.3965513291846368E-2</v>
      </c>
      <c r="M1603" t="str">
        <f t="shared" si="102"/>
        <v>NO</v>
      </c>
      <c r="N1603">
        <f>IF(ISBLANK(C1603),$V$7,C1603)</f>
        <v>1183623.3999999999</v>
      </c>
      <c r="O1603">
        <f>IF(ISBLANK(I1603),$V$16,I1603)</f>
        <v>41</v>
      </c>
      <c r="P1603" t="str">
        <f>IF(ISBLANK(D1603),$U$42,D1603)</f>
        <v>ASALARIADO</v>
      </c>
      <c r="Q1603" s="7" t="str">
        <f t="shared" si="103"/>
        <v>36-45</v>
      </c>
      <c r="R1603" s="7" t="str">
        <f t="shared" si="104"/>
        <v>4</v>
      </c>
    </row>
    <row r="1604" spans="1:18" x14ac:dyDescent="0.3">
      <c r="A1604">
        <v>1603</v>
      </c>
      <c r="B1604" t="s">
        <v>14</v>
      </c>
      <c r="C1604">
        <v>43350</v>
      </c>
      <c r="D1604" t="s">
        <v>9</v>
      </c>
      <c r="E1604" t="s">
        <v>15</v>
      </c>
      <c r="F1604" t="s">
        <v>11</v>
      </c>
      <c r="G1604" t="s">
        <v>12</v>
      </c>
      <c r="H1604" t="s">
        <v>12</v>
      </c>
      <c r="I1604">
        <v>51</v>
      </c>
      <c r="J1604">
        <f>(C1604-$V$7)/$V$8</f>
        <v>-0.7573907834953767</v>
      </c>
      <c r="K1604" t="str">
        <f t="shared" si="101"/>
        <v>NO</v>
      </c>
      <c r="L1604">
        <f>(I1604-$V$16)/$V$17</f>
        <v>0.64178778747952869</v>
      </c>
      <c r="M1604" t="str">
        <f t="shared" si="102"/>
        <v>NO</v>
      </c>
      <c r="N1604">
        <f>IF(ISBLANK(C1604),$V$7,C1604)</f>
        <v>43350</v>
      </c>
      <c r="O1604">
        <f>IF(ISBLANK(I1604),$V$16,I1604)</f>
        <v>51</v>
      </c>
      <c r="P1604" t="str">
        <f>IF(ISBLANK(D1604),$U$42,D1604)</f>
        <v>ASALARIADO</v>
      </c>
      <c r="Q1604" s="7" t="str">
        <f t="shared" si="103"/>
        <v>46-55</v>
      </c>
      <c r="R1604" s="7" t="str">
        <f t="shared" si="104"/>
        <v>1</v>
      </c>
    </row>
    <row r="1605" spans="1:18" x14ac:dyDescent="0.3">
      <c r="A1605">
        <v>1604</v>
      </c>
      <c r="B1605" t="s">
        <v>14</v>
      </c>
      <c r="C1605">
        <v>1063647.5</v>
      </c>
      <c r="D1605" t="s">
        <v>9</v>
      </c>
      <c r="E1605" t="s">
        <v>10</v>
      </c>
      <c r="F1605" t="s">
        <v>11</v>
      </c>
      <c r="G1605" t="s">
        <v>12</v>
      </c>
      <c r="H1605" t="s">
        <v>12</v>
      </c>
      <c r="I1605">
        <v>56</v>
      </c>
      <c r="J1605">
        <f>(C1605-$V$7)/$V$8</f>
        <v>0.50080473293449079</v>
      </c>
      <c r="K1605" t="str">
        <f t="shared" si="101"/>
        <v>NO</v>
      </c>
      <c r="L1605">
        <f>(I1605-$V$16)/$V$17</f>
        <v>0.99466443786521619</v>
      </c>
      <c r="M1605" t="str">
        <f t="shared" si="102"/>
        <v>NO</v>
      </c>
      <c r="N1605">
        <f>IF(ISBLANK(C1605),$V$7,C1605)</f>
        <v>1063647.5</v>
      </c>
      <c r="O1605">
        <f>IF(ISBLANK(I1605),$V$16,I1605)</f>
        <v>56</v>
      </c>
      <c r="P1605" t="str">
        <f>IF(ISBLANK(D1605),$U$42,D1605)</f>
        <v>ASALARIADO</v>
      </c>
      <c r="Q1605" s="7" t="str">
        <f t="shared" si="103"/>
        <v>56+</v>
      </c>
      <c r="R1605" s="7" t="str">
        <f t="shared" si="104"/>
        <v>4</v>
      </c>
    </row>
    <row r="1606" spans="1:18" x14ac:dyDescent="0.3">
      <c r="A1606">
        <v>1605</v>
      </c>
      <c r="B1606" t="s">
        <v>14</v>
      </c>
      <c r="C1606">
        <v>297046</v>
      </c>
      <c r="D1606" t="s">
        <v>17</v>
      </c>
      <c r="E1606" t="s">
        <v>15</v>
      </c>
      <c r="F1606" t="s">
        <v>11</v>
      </c>
      <c r="G1606" t="s">
        <v>12</v>
      </c>
      <c r="H1606" t="s">
        <v>11</v>
      </c>
      <c r="I1606">
        <v>42</v>
      </c>
      <c r="J1606">
        <f>(C1606-$V$7)/$V$8</f>
        <v>-0.44454166866740574</v>
      </c>
      <c r="K1606" t="str">
        <f t="shared" si="101"/>
        <v>NO</v>
      </c>
      <c r="L1606">
        <f>(I1606-$V$16)/$V$17</f>
        <v>6.6098167852911317E-3</v>
      </c>
      <c r="M1606" t="str">
        <f t="shared" si="102"/>
        <v>NO</v>
      </c>
      <c r="N1606">
        <f>IF(ISBLANK(C1606),$V$7,C1606)</f>
        <v>297046</v>
      </c>
      <c r="O1606">
        <f>IF(ISBLANK(I1606),$V$16,I1606)</f>
        <v>42</v>
      </c>
      <c r="P1606" t="str">
        <f>IF(ISBLANK(D1606),$U$42,D1606)</f>
        <v>TRABAJADOR INDEPENDIENTE</v>
      </c>
      <c r="Q1606" s="7" t="str">
        <f t="shared" si="103"/>
        <v>36-45</v>
      </c>
      <c r="R1606" s="7" t="str">
        <f t="shared" si="104"/>
        <v>1</v>
      </c>
    </row>
    <row r="1607" spans="1:18" x14ac:dyDescent="0.3">
      <c r="A1607">
        <v>1606</v>
      </c>
      <c r="B1607" t="s">
        <v>14</v>
      </c>
      <c r="C1607">
        <v>659230</v>
      </c>
      <c r="D1607" t="s">
        <v>9</v>
      </c>
      <c r="E1607" t="s">
        <v>15</v>
      </c>
      <c r="F1607" t="s">
        <v>11</v>
      </c>
      <c r="G1607" t="s">
        <v>12</v>
      </c>
      <c r="H1607" t="s">
        <v>12</v>
      </c>
      <c r="I1607">
        <v>21</v>
      </c>
      <c r="J1607">
        <f>(C1607-$V$7)/$V$8</f>
        <v>2.0910878792241446E-3</v>
      </c>
      <c r="K1607" t="str">
        <f t="shared" si="101"/>
        <v>NO</v>
      </c>
      <c r="L1607">
        <f>(I1607-$V$16)/$V$17</f>
        <v>-1.4754721148345964</v>
      </c>
      <c r="M1607" t="str">
        <f t="shared" si="102"/>
        <v>NO</v>
      </c>
      <c r="N1607">
        <f>IF(ISBLANK(C1607),$V$7,C1607)</f>
        <v>659230</v>
      </c>
      <c r="O1607">
        <f>IF(ISBLANK(I1607),$V$16,I1607)</f>
        <v>21</v>
      </c>
      <c r="P1607" t="str">
        <f>IF(ISBLANK(D1607),$U$42,D1607)</f>
        <v>ASALARIADO</v>
      </c>
      <c r="Q1607" s="7" t="str">
        <f t="shared" si="103"/>
        <v>18-25</v>
      </c>
      <c r="R1607" s="7" t="str">
        <f t="shared" si="104"/>
        <v>3</v>
      </c>
    </row>
    <row r="1608" spans="1:18" x14ac:dyDescent="0.3">
      <c r="A1608">
        <v>1607</v>
      </c>
      <c r="B1608" t="s">
        <v>8</v>
      </c>
      <c r="C1608">
        <v>386699.62</v>
      </c>
      <c r="D1608" t="s">
        <v>9</v>
      </c>
      <c r="E1608" t="s">
        <v>15</v>
      </c>
      <c r="F1608" t="s">
        <v>11</v>
      </c>
      <c r="G1608" t="s">
        <v>12</v>
      </c>
      <c r="H1608" t="s">
        <v>12</v>
      </c>
      <c r="I1608">
        <v>58</v>
      </c>
      <c r="J1608">
        <f>(C1608-$V$7)/$V$8</f>
        <v>-0.33398393161942996</v>
      </c>
      <c r="K1608" t="str">
        <f t="shared" si="101"/>
        <v>NO</v>
      </c>
      <c r="L1608">
        <f>(I1608-$V$16)/$V$17</f>
        <v>1.1358150980194912</v>
      </c>
      <c r="M1608" t="str">
        <f t="shared" si="102"/>
        <v>NO</v>
      </c>
      <c r="N1608">
        <f>IF(ISBLANK(C1608),$V$7,C1608)</f>
        <v>386699.62</v>
      </c>
      <c r="O1608">
        <f>IF(ISBLANK(I1608),$V$16,I1608)</f>
        <v>58</v>
      </c>
      <c r="P1608" t="str">
        <f>IF(ISBLANK(D1608),$U$42,D1608)</f>
        <v>ASALARIADO</v>
      </c>
      <c r="Q1608" s="7" t="str">
        <f t="shared" si="103"/>
        <v>56+</v>
      </c>
      <c r="R1608" s="7" t="str">
        <f t="shared" si="104"/>
        <v>2</v>
      </c>
    </row>
    <row r="1609" spans="1:18" x14ac:dyDescent="0.3">
      <c r="A1609">
        <v>1608</v>
      </c>
      <c r="B1609" t="s">
        <v>14</v>
      </c>
      <c r="C1609">
        <v>400000</v>
      </c>
      <c r="D1609" t="s">
        <v>9</v>
      </c>
      <c r="E1609" t="s">
        <v>15</v>
      </c>
      <c r="F1609" t="s">
        <v>11</v>
      </c>
      <c r="G1609" t="s">
        <v>12</v>
      </c>
      <c r="H1609" t="s">
        <v>12</v>
      </c>
      <c r="I1609">
        <v>20</v>
      </c>
      <c r="J1609">
        <f>(C1609-$V$7)/$V$8</f>
        <v>-0.31758236395625966</v>
      </c>
      <c r="K1609" t="str">
        <f t="shared" si="101"/>
        <v>NO</v>
      </c>
      <c r="L1609">
        <f>(I1609-$V$16)/$V$17</f>
        <v>-1.5460474449117341</v>
      </c>
      <c r="M1609" t="str">
        <f t="shared" si="102"/>
        <v>NO</v>
      </c>
      <c r="N1609">
        <f>IF(ISBLANK(C1609),$V$7,C1609)</f>
        <v>400000</v>
      </c>
      <c r="O1609">
        <f>IF(ISBLANK(I1609),$V$16,I1609)</f>
        <v>20</v>
      </c>
      <c r="P1609" t="str">
        <f>IF(ISBLANK(D1609),$U$42,D1609)</f>
        <v>ASALARIADO</v>
      </c>
      <c r="Q1609" s="7" t="str">
        <f t="shared" si="103"/>
        <v>18-25</v>
      </c>
      <c r="R1609" s="7" t="str">
        <f t="shared" si="104"/>
        <v>2</v>
      </c>
    </row>
    <row r="1610" spans="1:18" x14ac:dyDescent="0.3">
      <c r="A1610">
        <v>1609</v>
      </c>
      <c r="B1610" t="s">
        <v>8</v>
      </c>
      <c r="C1610">
        <v>933004.5</v>
      </c>
      <c r="D1610" t="s">
        <v>9</v>
      </c>
      <c r="E1610" t="s">
        <v>10</v>
      </c>
      <c r="F1610" t="s">
        <v>11</v>
      </c>
      <c r="G1610" t="s">
        <v>12</v>
      </c>
      <c r="H1610" t="s">
        <v>12</v>
      </c>
      <c r="I1610">
        <v>38</v>
      </c>
      <c r="J1610">
        <f>(C1610-$V$7)/$V$8</f>
        <v>0.33970031304426546</v>
      </c>
      <c r="K1610" t="str">
        <f t="shared" si="101"/>
        <v>NO</v>
      </c>
      <c r="L1610">
        <f>(I1610-$V$16)/$V$17</f>
        <v>-0.27569150352325889</v>
      </c>
      <c r="M1610" t="str">
        <f t="shared" si="102"/>
        <v>NO</v>
      </c>
      <c r="N1610">
        <f>IF(ISBLANK(C1610),$V$7,C1610)</f>
        <v>933004.5</v>
      </c>
      <c r="O1610">
        <f>IF(ISBLANK(I1610),$V$16,I1610)</f>
        <v>38</v>
      </c>
      <c r="P1610" t="str">
        <f>IF(ISBLANK(D1610),$U$42,D1610)</f>
        <v>ASALARIADO</v>
      </c>
      <c r="Q1610" s="7" t="str">
        <f t="shared" si="103"/>
        <v>36-45</v>
      </c>
      <c r="R1610" s="7" t="str">
        <f t="shared" si="104"/>
        <v>4</v>
      </c>
    </row>
    <row r="1611" spans="1:18" x14ac:dyDescent="0.3">
      <c r="A1611">
        <v>1610</v>
      </c>
      <c r="B1611" t="s">
        <v>8</v>
      </c>
      <c r="C1611">
        <v>1552521</v>
      </c>
      <c r="D1611" t="s">
        <v>9</v>
      </c>
      <c r="E1611" t="s">
        <v>10</v>
      </c>
      <c r="F1611" t="s">
        <v>11</v>
      </c>
      <c r="G1611" t="s">
        <v>12</v>
      </c>
      <c r="H1611" t="s">
        <v>11</v>
      </c>
      <c r="I1611">
        <v>38</v>
      </c>
      <c r="J1611">
        <f>(C1611-$V$7)/$V$8</f>
        <v>1.1036665901882592</v>
      </c>
      <c r="K1611" t="str">
        <f t="shared" si="101"/>
        <v>NO</v>
      </c>
      <c r="L1611">
        <f>(I1611-$V$16)/$V$17</f>
        <v>-0.27569150352325889</v>
      </c>
      <c r="M1611" t="str">
        <f t="shared" si="102"/>
        <v>NO</v>
      </c>
      <c r="N1611">
        <f>IF(ISBLANK(C1611),$V$7,C1611)</f>
        <v>1552521</v>
      </c>
      <c r="O1611">
        <f>IF(ISBLANK(I1611),$V$16,I1611)</f>
        <v>38</v>
      </c>
      <c r="P1611" t="str">
        <f>IF(ISBLANK(D1611),$U$42,D1611)</f>
        <v>ASALARIADO</v>
      </c>
      <c r="Q1611" s="7" t="str">
        <f t="shared" si="103"/>
        <v>36-45</v>
      </c>
      <c r="R1611" s="7" t="str">
        <f t="shared" si="104"/>
        <v>4</v>
      </c>
    </row>
    <row r="1612" spans="1:18" x14ac:dyDescent="0.3">
      <c r="A1612">
        <v>1611</v>
      </c>
      <c r="B1612" t="s">
        <v>14</v>
      </c>
      <c r="C1612">
        <v>695944.8</v>
      </c>
      <c r="D1612" t="s">
        <v>9</v>
      </c>
      <c r="E1612" t="s">
        <v>10</v>
      </c>
      <c r="F1612" t="s">
        <v>11</v>
      </c>
      <c r="G1612" t="s">
        <v>12</v>
      </c>
      <c r="H1612" t="s">
        <v>12</v>
      </c>
      <c r="I1612">
        <v>54</v>
      </c>
      <c r="J1612">
        <f>(C1612-$V$7)/$V$8</f>
        <v>4.7366506810094168E-2</v>
      </c>
      <c r="K1612" t="str">
        <f t="shared" si="101"/>
        <v>NO</v>
      </c>
      <c r="L1612">
        <f>(I1612-$V$16)/$V$17</f>
        <v>0.85351377771094117</v>
      </c>
      <c r="M1612" t="str">
        <f t="shared" si="102"/>
        <v>NO</v>
      </c>
      <c r="N1612">
        <f>IF(ISBLANK(C1612),$V$7,C1612)</f>
        <v>695944.8</v>
      </c>
      <c r="O1612">
        <f>IF(ISBLANK(I1612),$V$16,I1612)</f>
        <v>54</v>
      </c>
      <c r="P1612" t="str">
        <f>IF(ISBLANK(D1612),$U$42,D1612)</f>
        <v>ASALARIADO</v>
      </c>
      <c r="Q1612" s="7" t="str">
        <f t="shared" si="103"/>
        <v>46-55</v>
      </c>
      <c r="R1612" s="7" t="str">
        <f t="shared" si="104"/>
        <v>3</v>
      </c>
    </row>
    <row r="1613" spans="1:18" x14ac:dyDescent="0.3">
      <c r="A1613">
        <v>1612</v>
      </c>
      <c r="B1613" t="s">
        <v>8</v>
      </c>
      <c r="C1613">
        <v>636889</v>
      </c>
      <c r="D1613" t="s">
        <v>17</v>
      </c>
      <c r="E1613" t="s">
        <v>15</v>
      </c>
      <c r="F1613" t="s">
        <v>11</v>
      </c>
      <c r="G1613" t="s">
        <v>11</v>
      </c>
      <c r="H1613" t="s">
        <v>11</v>
      </c>
      <c r="I1613">
        <v>59</v>
      </c>
      <c r="J1613">
        <f>(C1613-$V$7)/$V$8</f>
        <v>-2.5459059046118386E-2</v>
      </c>
      <c r="K1613" t="str">
        <f t="shared" si="101"/>
        <v>NO</v>
      </c>
      <c r="L1613">
        <f>(I1613-$V$16)/$V$17</f>
        <v>1.2063904280966287</v>
      </c>
      <c r="M1613" t="str">
        <f t="shared" si="102"/>
        <v>NO</v>
      </c>
      <c r="N1613">
        <f>IF(ISBLANK(C1613),$V$7,C1613)</f>
        <v>636889</v>
      </c>
      <c r="O1613">
        <f>IF(ISBLANK(I1613),$V$16,I1613)</f>
        <v>59</v>
      </c>
      <c r="P1613" t="str">
        <f>IF(ISBLANK(D1613),$U$42,D1613)</f>
        <v>TRABAJADOR INDEPENDIENTE</v>
      </c>
      <c r="Q1613" s="7" t="str">
        <f t="shared" si="103"/>
        <v>56+</v>
      </c>
      <c r="R1613" s="7" t="str">
        <f t="shared" si="104"/>
        <v>3</v>
      </c>
    </row>
    <row r="1614" spans="1:18" x14ac:dyDescent="0.3">
      <c r="A1614">
        <v>1613</v>
      </c>
      <c r="B1614" t="s">
        <v>14</v>
      </c>
      <c r="C1614">
        <v>374751</v>
      </c>
      <c r="D1614" t="s">
        <v>9</v>
      </c>
      <c r="E1614" t="s">
        <v>10</v>
      </c>
      <c r="F1614" t="s">
        <v>11</v>
      </c>
      <c r="G1614" t="s">
        <v>12</v>
      </c>
      <c r="H1614" t="s">
        <v>12</v>
      </c>
      <c r="I1614">
        <v>58</v>
      </c>
      <c r="J1614">
        <f>(C1614-$V$7)/$V$8</f>
        <v>-0.34871855569870513</v>
      </c>
      <c r="K1614" t="str">
        <f t="shared" si="101"/>
        <v>NO</v>
      </c>
      <c r="L1614">
        <f>(I1614-$V$16)/$V$17</f>
        <v>1.1358150980194912</v>
      </c>
      <c r="M1614" t="str">
        <f t="shared" si="102"/>
        <v>NO</v>
      </c>
      <c r="N1614">
        <f>IF(ISBLANK(C1614),$V$7,C1614)</f>
        <v>374751</v>
      </c>
      <c r="O1614">
        <f>IF(ISBLANK(I1614),$V$16,I1614)</f>
        <v>58</v>
      </c>
      <c r="P1614" t="str">
        <f>IF(ISBLANK(D1614),$U$42,D1614)</f>
        <v>ASALARIADO</v>
      </c>
      <c r="Q1614" s="7" t="str">
        <f t="shared" si="103"/>
        <v>56+</v>
      </c>
      <c r="R1614" s="7" t="str">
        <f t="shared" si="104"/>
        <v>2</v>
      </c>
    </row>
    <row r="1615" spans="1:18" x14ac:dyDescent="0.3">
      <c r="A1615">
        <v>1614</v>
      </c>
      <c r="B1615" t="s">
        <v>8</v>
      </c>
      <c r="C1615">
        <v>299644.2</v>
      </c>
      <c r="D1615" t="s">
        <v>9</v>
      </c>
      <c r="E1615" t="s">
        <v>15</v>
      </c>
      <c r="F1615" t="s">
        <v>11</v>
      </c>
      <c r="G1615" t="s">
        <v>12</v>
      </c>
      <c r="H1615" t="s">
        <v>12</v>
      </c>
      <c r="I1615">
        <v>43</v>
      </c>
      <c r="J1615">
        <f>(C1615-$V$7)/$V$8</f>
        <v>-0.44133765847352791</v>
      </c>
      <c r="K1615" t="str">
        <f t="shared" si="101"/>
        <v>NO</v>
      </c>
      <c r="L1615">
        <f>(I1615-$V$16)/$V$17</f>
        <v>7.7185146862428639E-2</v>
      </c>
      <c r="M1615" t="str">
        <f t="shared" si="102"/>
        <v>NO</v>
      </c>
      <c r="N1615">
        <f>IF(ISBLANK(C1615),$V$7,C1615)</f>
        <v>299644.2</v>
      </c>
      <c r="O1615">
        <f>IF(ISBLANK(I1615),$V$16,I1615)</f>
        <v>43</v>
      </c>
      <c r="P1615" t="str">
        <f>IF(ISBLANK(D1615),$U$42,D1615)</f>
        <v>ASALARIADO</v>
      </c>
      <c r="Q1615" s="7" t="str">
        <f t="shared" si="103"/>
        <v>36-45</v>
      </c>
      <c r="R1615" s="7" t="str">
        <f t="shared" si="104"/>
        <v>1</v>
      </c>
    </row>
    <row r="1616" spans="1:18" x14ac:dyDescent="0.3">
      <c r="A1616">
        <v>1615</v>
      </c>
      <c r="B1616" t="s">
        <v>14</v>
      </c>
      <c r="C1616">
        <v>462759.86</v>
      </c>
      <c r="D1616" t="s">
        <v>9</v>
      </c>
      <c r="E1616" t="s">
        <v>15</v>
      </c>
      <c r="F1616" t="s">
        <v>11</v>
      </c>
      <c r="G1616" t="s">
        <v>12</v>
      </c>
      <c r="H1616" t="s">
        <v>12</v>
      </c>
      <c r="I1616">
        <v>57</v>
      </c>
      <c r="J1616">
        <f>(C1616-$V$7)/$V$8</f>
        <v>-0.24018907968008907</v>
      </c>
      <c r="K1616" t="str">
        <f t="shared" si="101"/>
        <v>NO</v>
      </c>
      <c r="L1616">
        <f>(I1616-$V$16)/$V$17</f>
        <v>1.0652397679423538</v>
      </c>
      <c r="M1616" t="str">
        <f t="shared" si="102"/>
        <v>NO</v>
      </c>
      <c r="N1616">
        <f>IF(ISBLANK(C1616),$V$7,C1616)</f>
        <v>462759.86</v>
      </c>
      <c r="O1616">
        <f>IF(ISBLANK(I1616),$V$16,I1616)</f>
        <v>57</v>
      </c>
      <c r="P1616" t="str">
        <f>IF(ISBLANK(D1616),$U$42,D1616)</f>
        <v>ASALARIADO</v>
      </c>
      <c r="Q1616" s="7" t="str">
        <f t="shared" si="103"/>
        <v>56+</v>
      </c>
      <c r="R1616" s="7" t="str">
        <f t="shared" si="104"/>
        <v>3</v>
      </c>
    </row>
    <row r="1617" spans="1:18" x14ac:dyDescent="0.3">
      <c r="A1617">
        <v>1616</v>
      </c>
      <c r="B1617" t="s">
        <v>8</v>
      </c>
      <c r="C1617">
        <v>516873</v>
      </c>
      <c r="D1617" t="s">
        <v>17</v>
      </c>
      <c r="E1617" t="s">
        <v>15</v>
      </c>
      <c r="F1617" t="s">
        <v>11</v>
      </c>
      <c r="G1617" t="s">
        <v>12</v>
      </c>
      <c r="H1617" t="s">
        <v>12</v>
      </c>
      <c r="I1617">
        <v>45</v>
      </c>
      <c r="J1617">
        <f>(C1617-$V$7)/$V$8</f>
        <v>-0.17345863083752919</v>
      </c>
      <c r="K1617" t="str">
        <f t="shared" si="101"/>
        <v>NO</v>
      </c>
      <c r="L1617">
        <f>(I1617-$V$16)/$V$17</f>
        <v>0.21833580701670366</v>
      </c>
      <c r="M1617" t="str">
        <f t="shared" si="102"/>
        <v>NO</v>
      </c>
      <c r="N1617">
        <f>IF(ISBLANK(C1617),$V$7,C1617)</f>
        <v>516873</v>
      </c>
      <c r="O1617">
        <f>IF(ISBLANK(I1617),$V$16,I1617)</f>
        <v>45</v>
      </c>
      <c r="P1617" t="str">
        <f>IF(ISBLANK(D1617),$U$42,D1617)</f>
        <v>TRABAJADOR INDEPENDIENTE</v>
      </c>
      <c r="Q1617" s="7" t="str">
        <f t="shared" si="103"/>
        <v>36-45</v>
      </c>
      <c r="R1617" s="7" t="str">
        <f t="shared" si="104"/>
        <v>3</v>
      </c>
    </row>
    <row r="1618" spans="1:18" x14ac:dyDescent="0.3">
      <c r="A1618">
        <v>1617</v>
      </c>
      <c r="B1618" t="s">
        <v>14</v>
      </c>
      <c r="C1618">
        <v>732301.32</v>
      </c>
      <c r="D1618" t="s">
        <v>9</v>
      </c>
      <c r="E1618" t="s">
        <v>15</v>
      </c>
      <c r="F1618" t="s">
        <v>11</v>
      </c>
      <c r="G1618" t="s">
        <v>12</v>
      </c>
      <c r="H1618" t="s">
        <v>12</v>
      </c>
      <c r="I1618">
        <v>44</v>
      </c>
      <c r="J1618">
        <f>(C1618-$V$7)/$V$8</f>
        <v>9.2200107261915992E-2</v>
      </c>
      <c r="K1618" t="str">
        <f t="shared" si="101"/>
        <v>NO</v>
      </c>
      <c r="L1618">
        <f>(I1618-$V$16)/$V$17</f>
        <v>0.14776047693956615</v>
      </c>
      <c r="M1618" t="str">
        <f t="shared" si="102"/>
        <v>NO</v>
      </c>
      <c r="N1618">
        <f>IF(ISBLANK(C1618),$V$7,C1618)</f>
        <v>732301.32</v>
      </c>
      <c r="O1618">
        <f>IF(ISBLANK(I1618),$V$16,I1618)</f>
        <v>44</v>
      </c>
      <c r="P1618" t="str">
        <f>IF(ISBLANK(D1618),$U$42,D1618)</f>
        <v>ASALARIADO</v>
      </c>
      <c r="Q1618" s="7" t="str">
        <f t="shared" si="103"/>
        <v>36-45</v>
      </c>
      <c r="R1618" s="7" t="str">
        <f t="shared" si="104"/>
        <v>4</v>
      </c>
    </row>
    <row r="1619" spans="1:18" x14ac:dyDescent="0.3">
      <c r="A1619">
        <v>1618</v>
      </c>
      <c r="B1619" t="s">
        <v>8</v>
      </c>
      <c r="C1619">
        <v>298018</v>
      </c>
      <c r="D1619" t="s">
        <v>17</v>
      </c>
      <c r="E1619" t="s">
        <v>15</v>
      </c>
      <c r="F1619" t="s">
        <v>11</v>
      </c>
      <c r="G1619" t="s">
        <v>12</v>
      </c>
      <c r="H1619" t="s">
        <v>11</v>
      </c>
      <c r="I1619">
        <v>26</v>
      </c>
      <c r="J1619">
        <f>(C1619-$V$7)/$V$8</f>
        <v>-0.44334303195412378</v>
      </c>
      <c r="K1619" t="str">
        <f t="shared" si="101"/>
        <v>NO</v>
      </c>
      <c r="L1619">
        <f>(I1619-$V$16)/$V$17</f>
        <v>-1.1225954644489089</v>
      </c>
      <c r="M1619" t="str">
        <f t="shared" si="102"/>
        <v>NO</v>
      </c>
      <c r="N1619">
        <f>IF(ISBLANK(C1619),$V$7,C1619)</f>
        <v>298018</v>
      </c>
      <c r="O1619">
        <f>IF(ISBLANK(I1619),$V$16,I1619)</f>
        <v>26</v>
      </c>
      <c r="P1619" t="str">
        <f>IF(ISBLANK(D1619),$U$42,D1619)</f>
        <v>TRABAJADOR INDEPENDIENTE</v>
      </c>
      <c r="Q1619" s="7" t="str">
        <f t="shared" si="103"/>
        <v>26-35</v>
      </c>
      <c r="R1619" s="7" t="str">
        <f t="shared" si="104"/>
        <v>1</v>
      </c>
    </row>
    <row r="1620" spans="1:18" x14ac:dyDescent="0.3">
      <c r="A1620">
        <v>1619</v>
      </c>
      <c r="B1620" t="s">
        <v>14</v>
      </c>
      <c r="C1620">
        <v>297046</v>
      </c>
      <c r="D1620" t="s">
        <v>16</v>
      </c>
      <c r="E1620" t="s">
        <v>15</v>
      </c>
      <c r="F1620" t="s">
        <v>11</v>
      </c>
      <c r="G1620" t="s">
        <v>12</v>
      </c>
      <c r="H1620" t="s">
        <v>12</v>
      </c>
      <c r="I1620">
        <v>58</v>
      </c>
      <c r="J1620">
        <f>(C1620-$V$7)/$V$8</f>
        <v>-0.44454166866740574</v>
      </c>
      <c r="K1620" t="str">
        <f t="shared" si="101"/>
        <v>NO</v>
      </c>
      <c r="L1620">
        <f>(I1620-$V$16)/$V$17</f>
        <v>1.1358150980194912</v>
      </c>
      <c r="M1620" t="str">
        <f t="shared" si="102"/>
        <v>NO</v>
      </c>
      <c r="N1620">
        <f>IF(ISBLANK(C1620),$V$7,C1620)</f>
        <v>297046</v>
      </c>
      <c r="O1620">
        <f>IF(ISBLANK(I1620),$V$16,I1620)</f>
        <v>58</v>
      </c>
      <c r="P1620" t="str">
        <f>IF(ISBLANK(D1620),$U$42,D1620)</f>
        <v>ASEGURADO VOLUNTARIO</v>
      </c>
      <c r="Q1620" s="7" t="str">
        <f t="shared" si="103"/>
        <v>56+</v>
      </c>
      <c r="R1620" s="7" t="str">
        <f t="shared" si="104"/>
        <v>1</v>
      </c>
    </row>
    <row r="1621" spans="1:18" x14ac:dyDescent="0.3">
      <c r="A1621">
        <v>1620</v>
      </c>
      <c r="B1621" t="s">
        <v>14</v>
      </c>
      <c r="C1621">
        <v>282216</v>
      </c>
      <c r="D1621" t="s">
        <v>9</v>
      </c>
      <c r="E1621" t="s">
        <v>15</v>
      </c>
      <c r="F1621" t="s">
        <v>11</v>
      </c>
      <c r="G1621" t="s">
        <v>11</v>
      </c>
      <c r="H1621" t="s">
        <v>12</v>
      </c>
      <c r="I1621">
        <v>22</v>
      </c>
      <c r="J1621">
        <f>(C1621-$V$7)/$V$8</f>
        <v>-0.46282951070235628</v>
      </c>
      <c r="K1621" t="str">
        <f t="shared" si="101"/>
        <v>NO</v>
      </c>
      <c r="L1621">
        <f>(I1621-$V$16)/$V$17</f>
        <v>-1.4048967847574589</v>
      </c>
      <c r="M1621" t="str">
        <f t="shared" si="102"/>
        <v>NO</v>
      </c>
      <c r="N1621">
        <f>IF(ISBLANK(C1621),$V$7,C1621)</f>
        <v>282216</v>
      </c>
      <c r="O1621">
        <f>IF(ISBLANK(I1621),$V$16,I1621)</f>
        <v>22</v>
      </c>
      <c r="P1621" t="str">
        <f>IF(ISBLANK(D1621),$U$42,D1621)</f>
        <v>ASALARIADO</v>
      </c>
      <c r="Q1621" s="7" t="str">
        <f t="shared" si="103"/>
        <v>18-25</v>
      </c>
      <c r="R1621" s="7" t="str">
        <f t="shared" si="104"/>
        <v>1</v>
      </c>
    </row>
    <row r="1622" spans="1:18" x14ac:dyDescent="0.3">
      <c r="A1622">
        <v>1621</v>
      </c>
      <c r="B1622" t="s">
        <v>8</v>
      </c>
      <c r="C1622">
        <v>838586.07</v>
      </c>
      <c r="D1622" t="s">
        <v>9</v>
      </c>
      <c r="E1622" t="s">
        <v>10</v>
      </c>
      <c r="F1622" t="s">
        <v>11</v>
      </c>
      <c r="G1622" t="s">
        <v>12</v>
      </c>
      <c r="H1622" t="s">
        <v>12</v>
      </c>
      <c r="I1622">
        <v>31</v>
      </c>
      <c r="J1622">
        <f>(C1622-$V$7)/$V$8</f>
        <v>0.22326677743886866</v>
      </c>
      <c r="K1622" t="str">
        <f t="shared" si="101"/>
        <v>NO</v>
      </c>
      <c r="L1622">
        <f>(I1622-$V$16)/$V$17</f>
        <v>-0.7697188140632214</v>
      </c>
      <c r="M1622" t="str">
        <f t="shared" si="102"/>
        <v>NO</v>
      </c>
      <c r="N1622">
        <f>IF(ISBLANK(C1622),$V$7,C1622)</f>
        <v>838586.07</v>
      </c>
      <c r="O1622">
        <f>IF(ISBLANK(I1622),$V$16,I1622)</f>
        <v>31</v>
      </c>
      <c r="P1622" t="str">
        <f>IF(ISBLANK(D1622),$U$42,D1622)</f>
        <v>ASALARIADO</v>
      </c>
      <c r="Q1622" s="7" t="str">
        <f t="shared" si="103"/>
        <v>26-35</v>
      </c>
      <c r="R1622" s="7" t="str">
        <f t="shared" si="104"/>
        <v>4</v>
      </c>
    </row>
    <row r="1623" spans="1:18" x14ac:dyDescent="0.3">
      <c r="A1623">
        <v>1622</v>
      </c>
      <c r="B1623" t="s">
        <v>8</v>
      </c>
      <c r="C1623">
        <v>774142.69</v>
      </c>
      <c r="D1623" t="s">
        <v>9</v>
      </c>
      <c r="E1623" t="s">
        <v>15</v>
      </c>
      <c r="F1623" t="s">
        <v>11</v>
      </c>
      <c r="G1623" t="s">
        <v>12</v>
      </c>
      <c r="H1623" t="s">
        <v>12</v>
      </c>
      <c r="I1623">
        <v>41</v>
      </c>
      <c r="J1623">
        <f>(C1623-$V$7)/$V$8</f>
        <v>0.14379743464464814</v>
      </c>
      <c r="K1623" t="str">
        <f t="shared" si="101"/>
        <v>NO</v>
      </c>
      <c r="L1623">
        <f>(I1623-$V$16)/$V$17</f>
        <v>-6.3965513291846368E-2</v>
      </c>
      <c r="M1623" t="str">
        <f t="shared" si="102"/>
        <v>NO</v>
      </c>
      <c r="N1623">
        <f>IF(ISBLANK(C1623),$V$7,C1623)</f>
        <v>774142.69</v>
      </c>
      <c r="O1623">
        <f>IF(ISBLANK(I1623),$V$16,I1623)</f>
        <v>41</v>
      </c>
      <c r="P1623" t="str">
        <f>IF(ISBLANK(D1623),$U$42,D1623)</f>
        <v>ASALARIADO</v>
      </c>
      <c r="Q1623" s="7" t="str">
        <f t="shared" si="103"/>
        <v>36-45</v>
      </c>
      <c r="R1623" s="7" t="str">
        <f t="shared" si="104"/>
        <v>4</v>
      </c>
    </row>
    <row r="1624" spans="1:18" x14ac:dyDescent="0.3">
      <c r="A1624">
        <v>1623</v>
      </c>
      <c r="B1624" t="s">
        <v>8</v>
      </c>
      <c r="C1624">
        <v>297429</v>
      </c>
      <c r="D1624" t="s">
        <v>17</v>
      </c>
      <c r="E1624" t="s">
        <v>15</v>
      </c>
      <c r="F1624" t="s">
        <v>11</v>
      </c>
      <c r="G1624" t="s">
        <v>12</v>
      </c>
      <c r="H1624" t="s">
        <v>11</v>
      </c>
      <c r="I1624">
        <v>52</v>
      </c>
      <c r="J1624">
        <f>(C1624-$V$7)/$V$8</f>
        <v>-0.44406936634108168</v>
      </c>
      <c r="K1624" t="str">
        <f t="shared" si="101"/>
        <v>NO</v>
      </c>
      <c r="L1624">
        <f>(I1624-$V$16)/$V$17</f>
        <v>0.71236311755666615</v>
      </c>
      <c r="M1624" t="str">
        <f t="shared" si="102"/>
        <v>NO</v>
      </c>
      <c r="N1624">
        <f>IF(ISBLANK(C1624),$V$7,C1624)</f>
        <v>297429</v>
      </c>
      <c r="O1624">
        <f>IF(ISBLANK(I1624),$V$16,I1624)</f>
        <v>52</v>
      </c>
      <c r="P1624" t="str">
        <f>IF(ISBLANK(D1624),$U$42,D1624)</f>
        <v>TRABAJADOR INDEPENDIENTE</v>
      </c>
      <c r="Q1624" s="7" t="str">
        <f t="shared" si="103"/>
        <v>46-55</v>
      </c>
      <c r="R1624" s="7" t="str">
        <f t="shared" si="104"/>
        <v>1</v>
      </c>
    </row>
    <row r="1625" spans="1:18" x14ac:dyDescent="0.3">
      <c r="A1625">
        <v>1624</v>
      </c>
      <c r="B1625" t="s">
        <v>14</v>
      </c>
      <c r="C1625">
        <v>283588.21999999997</v>
      </c>
      <c r="D1625" t="s">
        <v>9</v>
      </c>
      <c r="E1625" t="s">
        <v>15</v>
      </c>
      <c r="F1625" t="s">
        <v>11</v>
      </c>
      <c r="G1625" t="s">
        <v>12</v>
      </c>
      <c r="H1625" t="s">
        <v>12</v>
      </c>
      <c r="I1625">
        <v>29</v>
      </c>
      <c r="J1625">
        <f>(C1625-$V$7)/$V$8</f>
        <v>-0.46113733655554584</v>
      </c>
      <c r="K1625" t="str">
        <f t="shared" si="101"/>
        <v>NO</v>
      </c>
      <c r="L1625">
        <f>(I1625-$V$16)/$V$17</f>
        <v>-0.91086947421749642</v>
      </c>
      <c r="M1625" t="str">
        <f t="shared" si="102"/>
        <v>NO</v>
      </c>
      <c r="N1625">
        <f>IF(ISBLANK(C1625),$V$7,C1625)</f>
        <v>283588.21999999997</v>
      </c>
      <c r="O1625">
        <f>IF(ISBLANK(I1625),$V$16,I1625)</f>
        <v>29</v>
      </c>
      <c r="P1625" t="str">
        <f>IF(ISBLANK(D1625),$U$42,D1625)</f>
        <v>ASALARIADO</v>
      </c>
      <c r="Q1625" s="7" t="str">
        <f t="shared" si="103"/>
        <v>26-35</v>
      </c>
      <c r="R1625" s="7" t="str">
        <f t="shared" si="104"/>
        <v>1</v>
      </c>
    </row>
    <row r="1626" spans="1:18" x14ac:dyDescent="0.3">
      <c r="A1626">
        <v>1625</v>
      </c>
      <c r="B1626" t="s">
        <v>8</v>
      </c>
      <c r="C1626">
        <v>1357187.5</v>
      </c>
      <c r="D1626" t="s">
        <v>9</v>
      </c>
      <c r="E1626" t="s">
        <v>15</v>
      </c>
      <c r="F1626" t="s">
        <v>11</v>
      </c>
      <c r="G1626" t="s">
        <v>12</v>
      </c>
      <c r="H1626" t="s">
        <v>12</v>
      </c>
      <c r="I1626">
        <v>36</v>
      </c>
      <c r="J1626">
        <f>(C1626-$V$7)/$V$8</f>
        <v>0.86278808768428028</v>
      </c>
      <c r="K1626" t="str">
        <f t="shared" si="101"/>
        <v>NO</v>
      </c>
      <c r="L1626">
        <f>(I1626-$V$16)/$V$17</f>
        <v>-0.41684216367753391</v>
      </c>
      <c r="M1626" t="str">
        <f t="shared" si="102"/>
        <v>NO</v>
      </c>
      <c r="N1626">
        <f>IF(ISBLANK(C1626),$V$7,C1626)</f>
        <v>1357187.5</v>
      </c>
      <c r="O1626">
        <f>IF(ISBLANK(I1626),$V$16,I1626)</f>
        <v>36</v>
      </c>
      <c r="P1626" t="str">
        <f>IF(ISBLANK(D1626),$U$42,D1626)</f>
        <v>ASALARIADO</v>
      </c>
      <c r="Q1626" s="7" t="str">
        <f t="shared" si="103"/>
        <v>36-45</v>
      </c>
      <c r="R1626" s="7" t="str">
        <f t="shared" si="104"/>
        <v>4</v>
      </c>
    </row>
    <row r="1627" spans="1:18" x14ac:dyDescent="0.3">
      <c r="A1627">
        <v>1626</v>
      </c>
      <c r="B1627" t="s">
        <v>14</v>
      </c>
      <c r="C1627">
        <v>546794.78</v>
      </c>
      <c r="D1627" t="s">
        <v>9</v>
      </c>
      <c r="E1627" t="s">
        <v>15</v>
      </c>
      <c r="F1627" t="s">
        <v>11</v>
      </c>
      <c r="G1627" t="s">
        <v>12</v>
      </c>
      <c r="H1627" t="s">
        <v>12</v>
      </c>
      <c r="I1627">
        <v>41</v>
      </c>
      <c r="J1627">
        <f>(C1627-$V$7)/$V$8</f>
        <v>-0.13656012874416829</v>
      </c>
      <c r="K1627" t="str">
        <f t="shared" si="101"/>
        <v>NO</v>
      </c>
      <c r="L1627">
        <f>(I1627-$V$16)/$V$17</f>
        <v>-6.3965513291846368E-2</v>
      </c>
      <c r="M1627" t="str">
        <f t="shared" si="102"/>
        <v>NO</v>
      </c>
      <c r="N1627">
        <f>IF(ISBLANK(C1627),$V$7,C1627)</f>
        <v>546794.78</v>
      </c>
      <c r="O1627">
        <f>IF(ISBLANK(I1627),$V$16,I1627)</f>
        <v>41</v>
      </c>
      <c r="P1627" t="str">
        <f>IF(ISBLANK(D1627),$U$42,D1627)</f>
        <v>ASALARIADO</v>
      </c>
      <c r="Q1627" s="7" t="str">
        <f t="shared" si="103"/>
        <v>36-45</v>
      </c>
      <c r="R1627" s="7" t="str">
        <f t="shared" si="104"/>
        <v>3</v>
      </c>
    </row>
    <row r="1628" spans="1:18" x14ac:dyDescent="0.3">
      <c r="A1628">
        <v>1627</v>
      </c>
      <c r="B1628" t="s">
        <v>14</v>
      </c>
      <c r="C1628">
        <v>442840</v>
      </c>
      <c r="D1628" t="s">
        <v>9</v>
      </c>
      <c r="E1628" t="s">
        <v>10</v>
      </c>
      <c r="F1628" t="s">
        <v>11</v>
      </c>
      <c r="G1628" t="s">
        <v>12</v>
      </c>
      <c r="H1628" t="s">
        <v>11</v>
      </c>
      <c r="I1628">
        <v>46</v>
      </c>
      <c r="J1628">
        <f>(C1628-$V$7)/$V$8</f>
        <v>-0.26475356066716454</v>
      </c>
      <c r="K1628" t="str">
        <f t="shared" si="101"/>
        <v>NO</v>
      </c>
      <c r="L1628">
        <f>(I1628-$V$16)/$V$17</f>
        <v>0.28891113709384114</v>
      </c>
      <c r="M1628" t="str">
        <f t="shared" si="102"/>
        <v>NO</v>
      </c>
      <c r="N1628">
        <f>IF(ISBLANK(C1628),$V$7,C1628)</f>
        <v>442840</v>
      </c>
      <c r="O1628">
        <f>IF(ISBLANK(I1628),$V$16,I1628)</f>
        <v>46</v>
      </c>
      <c r="P1628" t="str">
        <f>IF(ISBLANK(D1628),$U$42,D1628)</f>
        <v>ASALARIADO</v>
      </c>
      <c r="Q1628" s="7" t="str">
        <f t="shared" si="103"/>
        <v>46-55</v>
      </c>
      <c r="R1628" s="7" t="str">
        <f t="shared" si="104"/>
        <v>3</v>
      </c>
    </row>
    <row r="1629" spans="1:18" x14ac:dyDescent="0.3">
      <c r="A1629">
        <v>1628</v>
      </c>
      <c r="B1629" t="s">
        <v>14</v>
      </c>
      <c r="C1629">
        <v>299441</v>
      </c>
      <c r="D1629" t="s">
        <v>17</v>
      </c>
      <c r="E1629" t="s">
        <v>15</v>
      </c>
      <c r="F1629" t="s">
        <v>11</v>
      </c>
      <c r="G1629" t="s">
        <v>12</v>
      </c>
      <c r="H1629" t="s">
        <v>12</v>
      </c>
      <c r="I1629">
        <v>45</v>
      </c>
      <c r="J1629">
        <f>(C1629-$V$7)/$V$8</f>
        <v>-0.4415882376712017</v>
      </c>
      <c r="K1629" t="str">
        <f t="shared" si="101"/>
        <v>NO</v>
      </c>
      <c r="L1629">
        <f>(I1629-$V$16)/$V$17</f>
        <v>0.21833580701670366</v>
      </c>
      <c r="M1629" t="str">
        <f t="shared" si="102"/>
        <v>NO</v>
      </c>
      <c r="N1629">
        <f>IF(ISBLANK(C1629),$V$7,C1629)</f>
        <v>299441</v>
      </c>
      <c r="O1629">
        <f>IF(ISBLANK(I1629),$V$16,I1629)</f>
        <v>45</v>
      </c>
      <c r="P1629" t="str">
        <f>IF(ISBLANK(D1629),$U$42,D1629)</f>
        <v>TRABAJADOR INDEPENDIENTE</v>
      </c>
      <c r="Q1629" s="7" t="str">
        <f t="shared" si="103"/>
        <v>36-45</v>
      </c>
      <c r="R1629" s="7" t="str">
        <f t="shared" si="104"/>
        <v>1</v>
      </c>
    </row>
    <row r="1630" spans="1:18" x14ac:dyDescent="0.3">
      <c r="A1630">
        <v>1629</v>
      </c>
      <c r="B1630" t="s">
        <v>8</v>
      </c>
      <c r="C1630">
        <v>297045</v>
      </c>
      <c r="D1630" t="s">
        <v>16</v>
      </c>
      <c r="E1630" t="s">
        <v>15</v>
      </c>
      <c r="F1630" t="s">
        <v>12</v>
      </c>
      <c r="G1630" t="s">
        <v>12</v>
      </c>
      <c r="H1630" t="s">
        <v>11</v>
      </c>
      <c r="I1630">
        <v>70</v>
      </c>
      <c r="J1630">
        <f>(C1630-$V$7)/$V$8</f>
        <v>-0.44454290183274864</v>
      </c>
      <c r="K1630" t="str">
        <f t="shared" si="101"/>
        <v>NO</v>
      </c>
      <c r="L1630">
        <f>(I1630-$V$16)/$V$17</f>
        <v>1.9827190589451413</v>
      </c>
      <c r="M1630" t="str">
        <f t="shared" si="102"/>
        <v>ATIPICO</v>
      </c>
      <c r="N1630">
        <f>IF(ISBLANK(C1630),$V$7,C1630)</f>
        <v>297045</v>
      </c>
      <c r="O1630">
        <f>IF(ISBLANK(I1630),$V$16,I1630)</f>
        <v>70</v>
      </c>
      <c r="P1630" t="str">
        <f>IF(ISBLANK(D1630),$U$42,D1630)</f>
        <v>ASEGURADO VOLUNTARIO</v>
      </c>
      <c r="Q1630" s="7" t="str">
        <f t="shared" si="103"/>
        <v>56+</v>
      </c>
      <c r="R1630" s="7" t="str">
        <f t="shared" si="104"/>
        <v>1</v>
      </c>
    </row>
    <row r="1631" spans="1:18" x14ac:dyDescent="0.3">
      <c r="A1631">
        <v>1630</v>
      </c>
      <c r="B1631" t="s">
        <v>8</v>
      </c>
      <c r="C1631">
        <v>299647</v>
      </c>
      <c r="D1631" t="s">
        <v>16</v>
      </c>
      <c r="E1631" t="s">
        <v>15</v>
      </c>
      <c r="F1631" t="s">
        <v>11</v>
      </c>
      <c r="G1631" t="s">
        <v>12</v>
      </c>
      <c r="H1631" t="s">
        <v>12</v>
      </c>
      <c r="I1631">
        <v>78</v>
      </c>
      <c r="J1631">
        <f>(C1631-$V$7)/$V$8</f>
        <v>-0.44133420561056785</v>
      </c>
      <c r="K1631" t="str">
        <f t="shared" si="101"/>
        <v>NO</v>
      </c>
      <c r="L1631">
        <f>(I1631-$V$16)/$V$17</f>
        <v>2.5473216995622412</v>
      </c>
      <c r="M1631" t="str">
        <f t="shared" si="102"/>
        <v>ATIPICO</v>
      </c>
      <c r="N1631">
        <f>IF(ISBLANK(C1631),$V$7,C1631)</f>
        <v>299647</v>
      </c>
      <c r="O1631">
        <f>IF(ISBLANK(I1631),$V$16,I1631)</f>
        <v>78</v>
      </c>
      <c r="P1631" t="str">
        <f>IF(ISBLANK(D1631),$U$42,D1631)</f>
        <v>ASEGURADO VOLUNTARIO</v>
      </c>
      <c r="Q1631" s="7" t="str">
        <f t="shared" si="103"/>
        <v>56+</v>
      </c>
      <c r="R1631" s="7" t="str">
        <f t="shared" si="104"/>
        <v>1</v>
      </c>
    </row>
    <row r="1632" spans="1:18" x14ac:dyDescent="0.3">
      <c r="A1632">
        <v>1631</v>
      </c>
      <c r="B1632" t="s">
        <v>14</v>
      </c>
      <c r="C1632">
        <v>581394</v>
      </c>
      <c r="D1632" t="s">
        <v>9</v>
      </c>
      <c r="E1632" t="s">
        <v>10</v>
      </c>
      <c r="F1632" t="s">
        <v>11</v>
      </c>
      <c r="G1632" t="s">
        <v>12</v>
      </c>
      <c r="H1632" t="s">
        <v>11</v>
      </c>
      <c r="I1632">
        <v>30</v>
      </c>
      <c r="J1632">
        <f>(C1632-$V$7)/$V$8</f>
        <v>-9.389356974939414E-2</v>
      </c>
      <c r="K1632" t="str">
        <f t="shared" si="101"/>
        <v>NO</v>
      </c>
      <c r="L1632">
        <f>(I1632-$V$16)/$V$17</f>
        <v>-0.84029414414035897</v>
      </c>
      <c r="M1632" t="str">
        <f t="shared" si="102"/>
        <v>NO</v>
      </c>
      <c r="N1632">
        <f>IF(ISBLANK(C1632),$V$7,C1632)</f>
        <v>581394</v>
      </c>
      <c r="O1632">
        <f>IF(ISBLANK(I1632),$V$16,I1632)</f>
        <v>30</v>
      </c>
      <c r="P1632" t="str">
        <f>IF(ISBLANK(D1632),$U$42,D1632)</f>
        <v>ASALARIADO</v>
      </c>
      <c r="Q1632" s="7" t="str">
        <f t="shared" si="103"/>
        <v>26-35</v>
      </c>
      <c r="R1632" s="7" t="str">
        <f t="shared" si="104"/>
        <v>3</v>
      </c>
    </row>
    <row r="1633" spans="1:18" x14ac:dyDescent="0.3">
      <c r="A1633">
        <v>1632</v>
      </c>
      <c r="B1633" t="s">
        <v>8</v>
      </c>
      <c r="C1633">
        <v>335195.53000000003</v>
      </c>
      <c r="D1633" t="s">
        <v>9</v>
      </c>
      <c r="E1633" t="s">
        <v>15</v>
      </c>
      <c r="F1633" t="s">
        <v>11</v>
      </c>
      <c r="G1633" t="s">
        <v>12</v>
      </c>
      <c r="H1633" t="s">
        <v>11</v>
      </c>
      <c r="I1633">
        <v>47</v>
      </c>
      <c r="J1633">
        <f>(C1633-$V$7)/$V$8</f>
        <v>-0.39749699042414166</v>
      </c>
      <c r="K1633" t="str">
        <f t="shared" si="101"/>
        <v>NO</v>
      </c>
      <c r="L1633">
        <f>(I1633-$V$16)/$V$17</f>
        <v>0.35948646717097865</v>
      </c>
      <c r="M1633" t="str">
        <f t="shared" si="102"/>
        <v>NO</v>
      </c>
      <c r="N1633">
        <f>IF(ISBLANK(C1633),$V$7,C1633)</f>
        <v>335195.53000000003</v>
      </c>
      <c r="O1633">
        <f>IF(ISBLANK(I1633),$V$16,I1633)</f>
        <v>47</v>
      </c>
      <c r="P1633" t="str">
        <f>IF(ISBLANK(D1633),$U$42,D1633)</f>
        <v>ASALARIADO</v>
      </c>
      <c r="Q1633" s="7" t="str">
        <f t="shared" si="103"/>
        <v>46-55</v>
      </c>
      <c r="R1633" s="7" t="str">
        <f t="shared" si="104"/>
        <v>2</v>
      </c>
    </row>
    <row r="1634" spans="1:18" x14ac:dyDescent="0.3">
      <c r="A1634">
        <v>1633</v>
      </c>
      <c r="B1634" t="s">
        <v>8</v>
      </c>
      <c r="C1634">
        <v>412441</v>
      </c>
      <c r="D1634" t="s">
        <v>9</v>
      </c>
      <c r="E1634" t="s">
        <v>15</v>
      </c>
      <c r="F1634" t="s">
        <v>11</v>
      </c>
      <c r="G1634" t="s">
        <v>12</v>
      </c>
      <c r="H1634" t="s">
        <v>12</v>
      </c>
      <c r="I1634">
        <v>57</v>
      </c>
      <c r="J1634">
        <f>(C1634-$V$7)/$V$8</f>
        <v>-0.30224055392545596</v>
      </c>
      <c r="K1634" t="str">
        <f t="shared" si="101"/>
        <v>NO</v>
      </c>
      <c r="L1634">
        <f>(I1634-$V$16)/$V$17</f>
        <v>1.0652397679423538</v>
      </c>
      <c r="M1634" t="str">
        <f t="shared" si="102"/>
        <v>NO</v>
      </c>
      <c r="N1634">
        <f>IF(ISBLANK(C1634),$V$7,C1634)</f>
        <v>412441</v>
      </c>
      <c r="O1634">
        <f>IF(ISBLANK(I1634),$V$16,I1634)</f>
        <v>57</v>
      </c>
      <c r="P1634" t="str">
        <f>IF(ISBLANK(D1634),$U$42,D1634)</f>
        <v>ASALARIADO</v>
      </c>
      <c r="Q1634" s="7" t="str">
        <f t="shared" si="103"/>
        <v>56+</v>
      </c>
      <c r="R1634" s="7" t="str">
        <f t="shared" si="104"/>
        <v>3</v>
      </c>
    </row>
    <row r="1635" spans="1:18" x14ac:dyDescent="0.3">
      <c r="A1635">
        <v>1634</v>
      </c>
      <c r="B1635" t="s">
        <v>14</v>
      </c>
      <c r="C1635">
        <v>297044</v>
      </c>
      <c r="D1635" t="s">
        <v>9</v>
      </c>
      <c r="E1635" t="s">
        <v>15</v>
      </c>
      <c r="F1635" t="s">
        <v>11</v>
      </c>
      <c r="G1635" t="s">
        <v>12</v>
      </c>
      <c r="H1635" t="s">
        <v>12</v>
      </c>
      <c r="I1635">
        <v>32</v>
      </c>
      <c r="J1635">
        <f>(C1635-$V$7)/$V$8</f>
        <v>-0.44454413499809153</v>
      </c>
      <c r="K1635" t="str">
        <f t="shared" si="101"/>
        <v>NO</v>
      </c>
      <c r="L1635">
        <f>(I1635-$V$16)/$V$17</f>
        <v>-0.69914348398608395</v>
      </c>
      <c r="M1635" t="str">
        <f t="shared" si="102"/>
        <v>NO</v>
      </c>
      <c r="N1635">
        <f>IF(ISBLANK(C1635),$V$7,C1635)</f>
        <v>297044</v>
      </c>
      <c r="O1635">
        <f>IF(ISBLANK(I1635),$V$16,I1635)</f>
        <v>32</v>
      </c>
      <c r="P1635" t="str">
        <f>IF(ISBLANK(D1635),$U$42,D1635)</f>
        <v>ASALARIADO</v>
      </c>
      <c r="Q1635" s="7" t="str">
        <f t="shared" si="103"/>
        <v>26-35</v>
      </c>
      <c r="R1635" s="7" t="str">
        <f t="shared" si="104"/>
        <v>1</v>
      </c>
    </row>
    <row r="1636" spans="1:18" x14ac:dyDescent="0.3">
      <c r="A1636">
        <v>1635</v>
      </c>
      <c r="B1636" t="s">
        <v>14</v>
      </c>
      <c r="C1636">
        <v>400000</v>
      </c>
      <c r="D1636" t="s">
        <v>9</v>
      </c>
      <c r="E1636" t="s">
        <v>15</v>
      </c>
      <c r="F1636" t="s">
        <v>11</v>
      </c>
      <c r="G1636" t="s">
        <v>12</v>
      </c>
      <c r="H1636" t="s">
        <v>12</v>
      </c>
      <c r="I1636">
        <v>36</v>
      </c>
      <c r="J1636">
        <f>(C1636-$V$7)/$V$8</f>
        <v>-0.31758236395625966</v>
      </c>
      <c r="K1636" t="str">
        <f t="shared" si="101"/>
        <v>NO</v>
      </c>
      <c r="L1636">
        <f>(I1636-$V$16)/$V$17</f>
        <v>-0.41684216367753391</v>
      </c>
      <c r="M1636" t="str">
        <f t="shared" si="102"/>
        <v>NO</v>
      </c>
      <c r="N1636">
        <f>IF(ISBLANK(C1636),$V$7,C1636)</f>
        <v>400000</v>
      </c>
      <c r="O1636">
        <f>IF(ISBLANK(I1636),$V$16,I1636)</f>
        <v>36</v>
      </c>
      <c r="P1636" t="str">
        <f>IF(ISBLANK(D1636),$U$42,D1636)</f>
        <v>ASALARIADO</v>
      </c>
      <c r="Q1636" s="7" t="str">
        <f t="shared" si="103"/>
        <v>36-45</v>
      </c>
      <c r="R1636" s="7" t="str">
        <f t="shared" si="104"/>
        <v>2</v>
      </c>
    </row>
    <row r="1637" spans="1:18" x14ac:dyDescent="0.3">
      <c r="A1637">
        <v>1636</v>
      </c>
      <c r="B1637" t="s">
        <v>8</v>
      </c>
      <c r="C1637">
        <v>676443.1</v>
      </c>
      <c r="D1637" t="s">
        <v>9</v>
      </c>
      <c r="E1637" t="s">
        <v>15</v>
      </c>
      <c r="F1637" t="s">
        <v>11</v>
      </c>
      <c r="G1637" t="s">
        <v>12</v>
      </c>
      <c r="H1637" t="s">
        <v>12</v>
      </c>
      <c r="I1637">
        <v>38</v>
      </c>
      <c r="J1637">
        <f>(C1637-$V$7)/$V$8</f>
        <v>2.3317686242798417E-2</v>
      </c>
      <c r="K1637" t="str">
        <f t="shared" si="101"/>
        <v>NO</v>
      </c>
      <c r="L1637">
        <f>(I1637-$V$16)/$V$17</f>
        <v>-0.27569150352325889</v>
      </c>
      <c r="M1637" t="str">
        <f t="shared" si="102"/>
        <v>NO</v>
      </c>
      <c r="N1637">
        <f>IF(ISBLANK(C1637),$V$7,C1637)</f>
        <v>676443.1</v>
      </c>
      <c r="O1637">
        <f>IF(ISBLANK(I1637),$V$16,I1637)</f>
        <v>38</v>
      </c>
      <c r="P1637" t="str">
        <f>IF(ISBLANK(D1637),$U$42,D1637)</f>
        <v>ASALARIADO</v>
      </c>
      <c r="Q1637" s="7" t="str">
        <f t="shared" si="103"/>
        <v>36-45</v>
      </c>
      <c r="R1637" s="7" t="str">
        <f t="shared" si="104"/>
        <v>3</v>
      </c>
    </row>
    <row r="1638" spans="1:18" x14ac:dyDescent="0.3">
      <c r="A1638">
        <v>1637</v>
      </c>
      <c r="B1638" t="s">
        <v>8</v>
      </c>
      <c r="C1638">
        <v>12160184</v>
      </c>
      <c r="D1638" t="s">
        <v>9</v>
      </c>
      <c r="E1638" t="s">
        <v>15</v>
      </c>
      <c r="F1638" t="s">
        <v>11</v>
      </c>
      <c r="G1638" t="s">
        <v>12</v>
      </c>
      <c r="H1638" t="s">
        <v>12</v>
      </c>
      <c r="I1638">
        <v>52</v>
      </c>
      <c r="J1638">
        <f>(C1638-$V$7)/$V$8</f>
        <v>14.184668970767451</v>
      </c>
      <c r="K1638" t="str">
        <f t="shared" si="101"/>
        <v>ATIPICO</v>
      </c>
      <c r="L1638">
        <f>(I1638-$V$16)/$V$17</f>
        <v>0.71236311755666615</v>
      </c>
      <c r="M1638" t="str">
        <f t="shared" si="102"/>
        <v>NO</v>
      </c>
      <c r="N1638">
        <f>IF(ISBLANK(C1638),$V$7,C1638)</f>
        <v>12160184</v>
      </c>
      <c r="O1638">
        <f>IF(ISBLANK(I1638),$V$16,I1638)</f>
        <v>52</v>
      </c>
      <c r="P1638" t="str">
        <f>IF(ISBLANK(D1638),$U$42,D1638)</f>
        <v>ASALARIADO</v>
      </c>
      <c r="Q1638" s="7" t="str">
        <f t="shared" si="103"/>
        <v>46-55</v>
      </c>
      <c r="R1638" s="7" t="str">
        <f t="shared" si="104"/>
        <v>4</v>
      </c>
    </row>
    <row r="1639" spans="1:18" x14ac:dyDescent="0.3">
      <c r="A1639">
        <v>1638</v>
      </c>
      <c r="B1639" t="s">
        <v>8</v>
      </c>
      <c r="C1639">
        <v>509509</v>
      </c>
      <c r="D1639" t="s">
        <v>17</v>
      </c>
      <c r="E1639" t="s">
        <v>15</v>
      </c>
      <c r="F1639" t="s">
        <v>11</v>
      </c>
      <c r="G1639" t="s">
        <v>11</v>
      </c>
      <c r="H1639" t="s">
        <v>11</v>
      </c>
      <c r="I1639">
        <v>38</v>
      </c>
      <c r="J1639">
        <f>(C1639-$V$7)/$V$8</f>
        <v>-0.18253966042251746</v>
      </c>
      <c r="K1639" t="str">
        <f t="shared" si="101"/>
        <v>NO</v>
      </c>
      <c r="L1639">
        <f>(I1639-$V$16)/$V$17</f>
        <v>-0.27569150352325889</v>
      </c>
      <c r="M1639" t="str">
        <f t="shared" si="102"/>
        <v>NO</v>
      </c>
      <c r="N1639">
        <f>IF(ISBLANK(C1639),$V$7,C1639)</f>
        <v>509509</v>
      </c>
      <c r="O1639">
        <f>IF(ISBLANK(I1639),$V$16,I1639)</f>
        <v>38</v>
      </c>
      <c r="P1639" t="str">
        <f>IF(ISBLANK(D1639),$U$42,D1639)</f>
        <v>TRABAJADOR INDEPENDIENTE</v>
      </c>
      <c r="Q1639" s="7" t="str">
        <f t="shared" si="103"/>
        <v>36-45</v>
      </c>
      <c r="R1639" s="7" t="str">
        <f t="shared" si="104"/>
        <v>3</v>
      </c>
    </row>
    <row r="1640" spans="1:18" x14ac:dyDescent="0.3">
      <c r="A1640">
        <v>1639</v>
      </c>
      <c r="B1640" t="s">
        <v>8</v>
      </c>
      <c r="C1640">
        <v>356653</v>
      </c>
      <c r="D1640" t="s">
        <v>17</v>
      </c>
      <c r="E1640" t="s">
        <v>15</v>
      </c>
      <c r="F1640" t="s">
        <v>11</v>
      </c>
      <c r="G1640" t="s">
        <v>11</v>
      </c>
      <c r="H1640" t="s">
        <v>11</v>
      </c>
      <c r="I1640">
        <v>51</v>
      </c>
      <c r="J1640">
        <f>(C1640-$V$7)/$V$8</f>
        <v>-0.37103638207419631</v>
      </c>
      <c r="K1640" t="str">
        <f t="shared" si="101"/>
        <v>NO</v>
      </c>
      <c r="L1640">
        <f>(I1640-$V$16)/$V$17</f>
        <v>0.64178778747952869</v>
      </c>
      <c r="M1640" t="str">
        <f t="shared" si="102"/>
        <v>NO</v>
      </c>
      <c r="N1640">
        <f>IF(ISBLANK(C1640),$V$7,C1640)</f>
        <v>356653</v>
      </c>
      <c r="O1640">
        <f>IF(ISBLANK(I1640),$V$16,I1640)</f>
        <v>51</v>
      </c>
      <c r="P1640" t="str">
        <f>IF(ISBLANK(D1640),$U$42,D1640)</f>
        <v>TRABAJADOR INDEPENDIENTE</v>
      </c>
      <c r="Q1640" s="7" t="str">
        <f t="shared" si="103"/>
        <v>46-55</v>
      </c>
      <c r="R1640" s="7" t="str">
        <f t="shared" si="104"/>
        <v>2</v>
      </c>
    </row>
    <row r="1641" spans="1:18" x14ac:dyDescent="0.3">
      <c r="A1641">
        <v>1640</v>
      </c>
      <c r="B1641" t="s">
        <v>14</v>
      </c>
      <c r="C1641">
        <v>219280</v>
      </c>
      <c r="D1641" t="s">
        <v>9</v>
      </c>
      <c r="E1641" t="s">
        <v>10</v>
      </c>
      <c r="F1641" t="s">
        <v>11</v>
      </c>
      <c r="G1641" t="s">
        <v>12</v>
      </c>
      <c r="H1641" t="s">
        <v>12</v>
      </c>
      <c r="I1641">
        <v>26</v>
      </c>
      <c r="J1641">
        <f>(C1641-$V$7)/$V$8</f>
        <v>-0.54044000472202225</v>
      </c>
      <c r="K1641" t="str">
        <f t="shared" si="101"/>
        <v>NO</v>
      </c>
      <c r="L1641">
        <f>(I1641-$V$16)/$V$17</f>
        <v>-1.1225954644489089</v>
      </c>
      <c r="M1641" t="str">
        <f t="shared" si="102"/>
        <v>NO</v>
      </c>
      <c r="N1641">
        <f>IF(ISBLANK(C1641),$V$7,C1641)</f>
        <v>219280</v>
      </c>
      <c r="O1641">
        <f>IF(ISBLANK(I1641),$V$16,I1641)</f>
        <v>26</v>
      </c>
      <c r="P1641" t="str">
        <f>IF(ISBLANK(D1641),$U$42,D1641)</f>
        <v>ASALARIADO</v>
      </c>
      <c r="Q1641" s="7" t="str">
        <f t="shared" si="103"/>
        <v>26-35</v>
      </c>
      <c r="R1641" s="7" t="str">
        <f t="shared" si="104"/>
        <v>1</v>
      </c>
    </row>
    <row r="1642" spans="1:18" x14ac:dyDescent="0.3">
      <c r="A1642">
        <v>1641</v>
      </c>
      <c r="B1642" t="s">
        <v>8</v>
      </c>
      <c r="C1642">
        <v>245006.35</v>
      </c>
      <c r="D1642" t="s">
        <v>9</v>
      </c>
      <c r="E1642" t="s">
        <v>15</v>
      </c>
      <c r="F1642" t="s">
        <v>11</v>
      </c>
      <c r="G1642" t="s">
        <v>12</v>
      </c>
      <c r="H1642" t="s">
        <v>12</v>
      </c>
      <c r="I1642">
        <v>61</v>
      </c>
      <c r="J1642">
        <f>(C1642-$V$7)/$V$8</f>
        <v>-0.50871516150315177</v>
      </c>
      <c r="K1642" t="str">
        <f t="shared" si="101"/>
        <v>NO</v>
      </c>
      <c r="L1642">
        <f>(I1642-$V$16)/$V$17</f>
        <v>1.3475410882509038</v>
      </c>
      <c r="M1642" t="str">
        <f t="shared" si="102"/>
        <v>NO</v>
      </c>
      <c r="N1642">
        <f>IF(ISBLANK(C1642),$V$7,C1642)</f>
        <v>245006.35</v>
      </c>
      <c r="O1642">
        <f>IF(ISBLANK(I1642),$V$16,I1642)</f>
        <v>61</v>
      </c>
      <c r="P1642" t="str">
        <f>IF(ISBLANK(D1642),$U$42,D1642)</f>
        <v>ASALARIADO</v>
      </c>
      <c r="Q1642" s="7" t="str">
        <f t="shared" si="103"/>
        <v>56+</v>
      </c>
      <c r="R1642" s="7" t="str">
        <f t="shared" si="104"/>
        <v>1</v>
      </c>
    </row>
    <row r="1643" spans="1:18" x14ac:dyDescent="0.3">
      <c r="A1643">
        <v>1642</v>
      </c>
      <c r="B1643" t="s">
        <v>8</v>
      </c>
      <c r="C1643">
        <v>359544.27</v>
      </c>
      <c r="D1643" t="s">
        <v>17</v>
      </c>
      <c r="E1643" t="s">
        <v>15</v>
      </c>
      <c r="F1643" t="s">
        <v>11</v>
      </c>
      <c r="G1643" t="s">
        <v>12</v>
      </c>
      <c r="H1643" t="s">
        <v>12</v>
      </c>
      <c r="I1643">
        <v>29</v>
      </c>
      <c r="J1643">
        <f>(C1643-$V$7)/$V$8</f>
        <v>-0.36747096811327984</v>
      </c>
      <c r="K1643" t="str">
        <f t="shared" si="101"/>
        <v>NO</v>
      </c>
      <c r="L1643">
        <f>(I1643-$V$16)/$V$17</f>
        <v>-0.91086947421749642</v>
      </c>
      <c r="M1643" t="str">
        <f t="shared" si="102"/>
        <v>NO</v>
      </c>
      <c r="N1643">
        <f>IF(ISBLANK(C1643),$V$7,C1643)</f>
        <v>359544.27</v>
      </c>
      <c r="O1643">
        <f>IF(ISBLANK(I1643),$V$16,I1643)</f>
        <v>29</v>
      </c>
      <c r="P1643" t="str">
        <f>IF(ISBLANK(D1643),$U$42,D1643)</f>
        <v>TRABAJADOR INDEPENDIENTE</v>
      </c>
      <c r="Q1643" s="7" t="str">
        <f t="shared" si="103"/>
        <v>26-35</v>
      </c>
      <c r="R1643" s="7" t="str">
        <f t="shared" si="104"/>
        <v>2</v>
      </c>
    </row>
    <row r="1644" spans="1:18" x14ac:dyDescent="0.3">
      <c r="A1644">
        <v>1643</v>
      </c>
      <c r="B1644" t="s">
        <v>14</v>
      </c>
      <c r="C1644">
        <v>88243.75</v>
      </c>
      <c r="D1644" t="s">
        <v>13</v>
      </c>
      <c r="E1644" t="s">
        <v>10</v>
      </c>
      <c r="F1644" t="s">
        <v>11</v>
      </c>
      <c r="G1644" t="s">
        <v>12</v>
      </c>
      <c r="H1644" t="s">
        <v>12</v>
      </c>
      <c r="I1644">
        <v>92</v>
      </c>
      <c r="J1644">
        <f>(C1644-$V$7)/$V$8</f>
        <v>-0.70202936688333617</v>
      </c>
      <c r="K1644" t="str">
        <f t="shared" si="101"/>
        <v>NO</v>
      </c>
      <c r="L1644">
        <f>(I1644-$V$16)/$V$17</f>
        <v>3.5353763206421664</v>
      </c>
      <c r="M1644" t="str">
        <f t="shared" si="102"/>
        <v>ATIPICO</v>
      </c>
      <c r="N1644">
        <f>IF(ISBLANK(C1644),$V$7,C1644)</f>
        <v>88243.75</v>
      </c>
      <c r="O1644">
        <f>IF(ISBLANK(I1644),$V$16,I1644)</f>
        <v>92</v>
      </c>
      <c r="P1644" t="str">
        <f>IF(ISBLANK(D1644),$U$42,D1644)</f>
        <v>PENSIONADOS EN SU PROPIO SISTEMA</v>
      </c>
      <c r="Q1644" s="7" t="str">
        <f t="shared" si="103"/>
        <v>56+</v>
      </c>
      <c r="R1644" s="7" t="str">
        <f t="shared" si="104"/>
        <v>1</v>
      </c>
    </row>
    <row r="1645" spans="1:18" x14ac:dyDescent="0.3">
      <c r="A1645">
        <v>1644</v>
      </c>
      <c r="B1645" t="s">
        <v>8</v>
      </c>
      <c r="C1645">
        <v>297045</v>
      </c>
      <c r="D1645" t="s">
        <v>16</v>
      </c>
      <c r="E1645" t="s">
        <v>15</v>
      </c>
      <c r="F1645" t="s">
        <v>11</v>
      </c>
      <c r="G1645" t="s">
        <v>12</v>
      </c>
      <c r="H1645" t="s">
        <v>12</v>
      </c>
      <c r="I1645">
        <v>35</v>
      </c>
      <c r="J1645">
        <f>(C1645-$V$7)/$V$8</f>
        <v>-0.44454290183274864</v>
      </c>
      <c r="K1645" t="str">
        <f t="shared" si="101"/>
        <v>NO</v>
      </c>
      <c r="L1645">
        <f>(I1645-$V$16)/$V$17</f>
        <v>-0.48741749375467142</v>
      </c>
      <c r="M1645" t="str">
        <f t="shared" si="102"/>
        <v>NO</v>
      </c>
      <c r="N1645">
        <f>IF(ISBLANK(C1645),$V$7,C1645)</f>
        <v>297045</v>
      </c>
      <c r="O1645">
        <f>IF(ISBLANK(I1645),$V$16,I1645)</f>
        <v>35</v>
      </c>
      <c r="P1645" t="str">
        <f>IF(ISBLANK(D1645),$U$42,D1645)</f>
        <v>ASEGURADO VOLUNTARIO</v>
      </c>
      <c r="Q1645" s="7" t="str">
        <f t="shared" si="103"/>
        <v>26-35</v>
      </c>
      <c r="R1645" s="7" t="str">
        <f t="shared" si="104"/>
        <v>1</v>
      </c>
    </row>
    <row r="1646" spans="1:18" x14ac:dyDescent="0.3">
      <c r="A1646">
        <v>1645</v>
      </c>
      <c r="B1646" t="s">
        <v>8</v>
      </c>
      <c r="C1646">
        <v>852982.67</v>
      </c>
      <c r="D1646" t="s">
        <v>9</v>
      </c>
      <c r="E1646" t="s">
        <v>15</v>
      </c>
      <c r="F1646" t="s">
        <v>11</v>
      </c>
      <c r="G1646" t="s">
        <v>12</v>
      </c>
      <c r="H1646" t="s">
        <v>12</v>
      </c>
      <c r="I1646">
        <v>31</v>
      </c>
      <c r="J1646">
        <f>(C1646-$V$7)/$V$8</f>
        <v>0.24102016561421394</v>
      </c>
      <c r="K1646" t="str">
        <f t="shared" si="101"/>
        <v>NO</v>
      </c>
      <c r="L1646">
        <f>(I1646-$V$16)/$V$17</f>
        <v>-0.7697188140632214</v>
      </c>
      <c r="M1646" t="str">
        <f t="shared" si="102"/>
        <v>NO</v>
      </c>
      <c r="N1646">
        <f>IF(ISBLANK(C1646),$V$7,C1646)</f>
        <v>852982.67</v>
      </c>
      <c r="O1646">
        <f>IF(ISBLANK(I1646),$V$16,I1646)</f>
        <v>31</v>
      </c>
      <c r="P1646" t="str">
        <f>IF(ISBLANK(D1646),$U$42,D1646)</f>
        <v>ASALARIADO</v>
      </c>
      <c r="Q1646" s="7" t="str">
        <f t="shared" si="103"/>
        <v>26-35</v>
      </c>
      <c r="R1646" s="7" t="str">
        <f t="shared" si="104"/>
        <v>4</v>
      </c>
    </row>
    <row r="1647" spans="1:18" x14ac:dyDescent="0.3">
      <c r="A1647">
        <v>1646</v>
      </c>
      <c r="B1647" t="s">
        <v>8</v>
      </c>
      <c r="C1647">
        <v>251559</v>
      </c>
      <c r="D1647" t="s">
        <v>9</v>
      </c>
      <c r="E1647" t="s">
        <v>15</v>
      </c>
      <c r="F1647" t="s">
        <v>11</v>
      </c>
      <c r="G1647" t="s">
        <v>11</v>
      </c>
      <c r="H1647" t="s">
        <v>12</v>
      </c>
      <c r="I1647">
        <v>20</v>
      </c>
      <c r="J1647">
        <f>(C1647-$V$7)/$V$8</f>
        <v>-0.50063466061911144</v>
      </c>
      <c r="K1647" t="str">
        <f t="shared" si="101"/>
        <v>NO</v>
      </c>
      <c r="L1647">
        <f>(I1647-$V$16)/$V$17</f>
        <v>-1.5460474449117341</v>
      </c>
      <c r="M1647" t="str">
        <f t="shared" si="102"/>
        <v>NO</v>
      </c>
      <c r="N1647">
        <f>IF(ISBLANK(C1647),$V$7,C1647)</f>
        <v>251559</v>
      </c>
      <c r="O1647">
        <f>IF(ISBLANK(I1647),$V$16,I1647)</f>
        <v>20</v>
      </c>
      <c r="P1647" t="str">
        <f>IF(ISBLANK(D1647),$U$42,D1647)</f>
        <v>ASALARIADO</v>
      </c>
      <c r="Q1647" s="7" t="str">
        <f t="shared" si="103"/>
        <v>18-25</v>
      </c>
      <c r="R1647" s="7" t="str">
        <f t="shared" si="104"/>
        <v>1</v>
      </c>
    </row>
    <row r="1648" spans="1:18" x14ac:dyDescent="0.3">
      <c r="A1648">
        <v>1647</v>
      </c>
      <c r="B1648" t="s">
        <v>8</v>
      </c>
      <c r="C1648">
        <v>3255213.87</v>
      </c>
      <c r="D1648" t="s">
        <v>19</v>
      </c>
      <c r="E1648" t="s">
        <v>15</v>
      </c>
      <c r="F1648" t="s">
        <v>11</v>
      </c>
      <c r="G1648" t="s">
        <v>12</v>
      </c>
      <c r="H1648" t="s">
        <v>12</v>
      </c>
      <c r="I1648">
        <v>58</v>
      </c>
      <c r="J1648">
        <f>(C1648-$V$7)/$V$8</f>
        <v>3.2033684270457479</v>
      </c>
      <c r="K1648" t="str">
        <f t="shared" si="101"/>
        <v>ATIPICO</v>
      </c>
      <c r="L1648">
        <f>(I1648-$V$16)/$V$17</f>
        <v>1.1358150980194912</v>
      </c>
      <c r="M1648" t="str">
        <f t="shared" si="102"/>
        <v>NO</v>
      </c>
      <c r="N1648">
        <f>IF(ISBLANK(C1648),$V$7,C1648)</f>
        <v>3255213.87</v>
      </c>
      <c r="O1648">
        <f>IF(ISBLANK(I1648),$V$16,I1648)</f>
        <v>58</v>
      </c>
      <c r="P1648" t="str">
        <f>IF(ISBLANK(D1648),$U$42,D1648)</f>
        <v>CONVENIOS ESPECIALES DE ASEGURADOS VOLUNTARIOS</v>
      </c>
      <c r="Q1648" s="7" t="str">
        <f t="shared" si="103"/>
        <v>56+</v>
      </c>
      <c r="R1648" s="7" t="str">
        <f t="shared" si="104"/>
        <v>4</v>
      </c>
    </row>
    <row r="1649" spans="1:18" x14ac:dyDescent="0.3">
      <c r="A1649">
        <v>1648</v>
      </c>
      <c r="B1649" t="s">
        <v>14</v>
      </c>
      <c r="C1649">
        <v>790843.09</v>
      </c>
      <c r="D1649" t="s">
        <v>9</v>
      </c>
      <c r="E1649" t="s">
        <v>15</v>
      </c>
      <c r="F1649" t="s">
        <v>11</v>
      </c>
      <c r="G1649" t="s">
        <v>12</v>
      </c>
      <c r="H1649" t="s">
        <v>12</v>
      </c>
      <c r="I1649">
        <v>37</v>
      </c>
      <c r="J1649">
        <f>(C1649-$V$7)/$V$8</f>
        <v>0.16439178913692651</v>
      </c>
      <c r="K1649" t="str">
        <f t="shared" si="101"/>
        <v>NO</v>
      </c>
      <c r="L1649">
        <f>(I1649-$V$16)/$V$17</f>
        <v>-0.3462668336003964</v>
      </c>
      <c r="M1649" t="str">
        <f t="shared" si="102"/>
        <v>NO</v>
      </c>
      <c r="N1649">
        <f>IF(ISBLANK(C1649),$V$7,C1649)</f>
        <v>790843.09</v>
      </c>
      <c r="O1649">
        <f>IF(ISBLANK(I1649),$V$16,I1649)</f>
        <v>37</v>
      </c>
      <c r="P1649" t="str">
        <f>IF(ISBLANK(D1649),$U$42,D1649)</f>
        <v>ASALARIADO</v>
      </c>
      <c r="Q1649" s="7" t="str">
        <f t="shared" si="103"/>
        <v>36-45</v>
      </c>
      <c r="R1649" s="7" t="str">
        <f t="shared" si="104"/>
        <v>4</v>
      </c>
    </row>
    <row r="1650" spans="1:18" x14ac:dyDescent="0.3">
      <c r="A1650">
        <v>1649</v>
      </c>
      <c r="B1650" t="s">
        <v>8</v>
      </c>
      <c r="C1650">
        <v>1129271</v>
      </c>
      <c r="D1650" t="s">
        <v>9</v>
      </c>
      <c r="E1650" t="s">
        <v>10</v>
      </c>
      <c r="F1650" t="s">
        <v>11</v>
      </c>
      <c r="G1650" t="s">
        <v>12</v>
      </c>
      <c r="H1650" t="s">
        <v>12</v>
      </c>
      <c r="I1650">
        <v>32</v>
      </c>
      <c r="J1650">
        <f>(C1650-$V$7)/$V$8</f>
        <v>0.58172935881315402</v>
      </c>
      <c r="K1650" t="str">
        <f t="shared" si="101"/>
        <v>NO</v>
      </c>
      <c r="L1650">
        <f>(I1650-$V$16)/$V$17</f>
        <v>-0.69914348398608395</v>
      </c>
      <c r="M1650" t="str">
        <f t="shared" si="102"/>
        <v>NO</v>
      </c>
      <c r="N1650">
        <f>IF(ISBLANK(C1650),$V$7,C1650)</f>
        <v>1129271</v>
      </c>
      <c r="O1650">
        <f>IF(ISBLANK(I1650),$V$16,I1650)</f>
        <v>32</v>
      </c>
      <c r="P1650" t="str">
        <f>IF(ISBLANK(D1650),$U$42,D1650)</f>
        <v>ASALARIADO</v>
      </c>
      <c r="Q1650" s="7" t="str">
        <f t="shared" si="103"/>
        <v>26-35</v>
      </c>
      <c r="R1650" s="7" t="str">
        <f t="shared" si="104"/>
        <v>4</v>
      </c>
    </row>
    <row r="1651" spans="1:18" x14ac:dyDescent="0.3">
      <c r="A1651">
        <v>1650</v>
      </c>
      <c r="B1651" t="s">
        <v>8</v>
      </c>
      <c r="C1651">
        <v>87500</v>
      </c>
      <c r="D1651" t="s">
        <v>9</v>
      </c>
      <c r="E1651" t="s">
        <v>15</v>
      </c>
      <c r="F1651" t="s">
        <v>11</v>
      </c>
      <c r="G1651" t="s">
        <v>12</v>
      </c>
      <c r="H1651" t="s">
        <v>12</v>
      </c>
      <c r="I1651">
        <v>25</v>
      </c>
      <c r="J1651">
        <f>(C1651-$V$7)/$V$8</f>
        <v>-0.70294653360710524</v>
      </c>
      <c r="K1651" t="str">
        <f t="shared" si="101"/>
        <v>NO</v>
      </c>
      <c r="L1651">
        <f>(I1651-$V$16)/$V$17</f>
        <v>-1.1931707945260464</v>
      </c>
      <c r="M1651" t="str">
        <f t="shared" si="102"/>
        <v>NO</v>
      </c>
      <c r="N1651">
        <f>IF(ISBLANK(C1651),$V$7,C1651)</f>
        <v>87500</v>
      </c>
      <c r="O1651">
        <f>IF(ISBLANK(I1651),$V$16,I1651)</f>
        <v>25</v>
      </c>
      <c r="P1651" t="str">
        <f>IF(ISBLANK(D1651),$U$42,D1651)</f>
        <v>ASALARIADO</v>
      </c>
      <c r="Q1651" s="7" t="str">
        <f t="shared" si="103"/>
        <v>18-25</v>
      </c>
      <c r="R1651" s="7" t="str">
        <f t="shared" si="104"/>
        <v>1</v>
      </c>
    </row>
    <row r="1652" spans="1:18" x14ac:dyDescent="0.3">
      <c r="A1652">
        <v>1651</v>
      </c>
      <c r="B1652" t="s">
        <v>14</v>
      </c>
      <c r="C1652">
        <v>480000</v>
      </c>
      <c r="D1652" t="s">
        <v>9</v>
      </c>
      <c r="E1652" t="s">
        <v>15</v>
      </c>
      <c r="F1652" t="s">
        <v>11</v>
      </c>
      <c r="G1652" t="s">
        <v>12</v>
      </c>
      <c r="H1652" t="s">
        <v>12</v>
      </c>
      <c r="I1652">
        <v>24</v>
      </c>
      <c r="J1652">
        <f>(C1652-$V$7)/$V$8</f>
        <v>-0.21892913652564322</v>
      </c>
      <c r="K1652" t="str">
        <f t="shared" si="101"/>
        <v>NO</v>
      </c>
      <c r="L1652">
        <f>(I1652-$V$16)/$V$17</f>
        <v>-1.263746124603184</v>
      </c>
      <c r="M1652" t="str">
        <f t="shared" si="102"/>
        <v>NO</v>
      </c>
      <c r="N1652">
        <f>IF(ISBLANK(C1652),$V$7,C1652)</f>
        <v>480000</v>
      </c>
      <c r="O1652">
        <f>IF(ISBLANK(I1652),$V$16,I1652)</f>
        <v>24</v>
      </c>
      <c r="P1652" t="str">
        <f>IF(ISBLANK(D1652),$U$42,D1652)</f>
        <v>ASALARIADO</v>
      </c>
      <c r="Q1652" s="7" t="str">
        <f t="shared" si="103"/>
        <v>18-25</v>
      </c>
      <c r="R1652" s="7" t="str">
        <f t="shared" si="104"/>
        <v>3</v>
      </c>
    </row>
    <row r="1653" spans="1:18" x14ac:dyDescent="0.3">
      <c r="A1653">
        <v>1652</v>
      </c>
      <c r="B1653" t="s">
        <v>14</v>
      </c>
      <c r="C1653">
        <v>299647</v>
      </c>
      <c r="D1653" t="s">
        <v>16</v>
      </c>
      <c r="E1653" t="s">
        <v>15</v>
      </c>
      <c r="F1653" t="s">
        <v>11</v>
      </c>
      <c r="G1653" t="s">
        <v>12</v>
      </c>
      <c r="H1653" t="s">
        <v>12</v>
      </c>
      <c r="I1653">
        <v>60</v>
      </c>
      <c r="J1653">
        <f>(C1653-$V$7)/$V$8</f>
        <v>-0.44133420561056785</v>
      </c>
      <c r="K1653" t="str">
        <f t="shared" si="101"/>
        <v>NO</v>
      </c>
      <c r="L1653">
        <f>(I1653-$V$16)/$V$17</f>
        <v>1.2769657581737661</v>
      </c>
      <c r="M1653" t="str">
        <f t="shared" si="102"/>
        <v>NO</v>
      </c>
      <c r="N1653">
        <f>IF(ISBLANK(C1653),$V$7,C1653)</f>
        <v>299647</v>
      </c>
      <c r="O1653">
        <f>IF(ISBLANK(I1653),$V$16,I1653)</f>
        <v>60</v>
      </c>
      <c r="P1653" t="str">
        <f>IF(ISBLANK(D1653),$U$42,D1653)</f>
        <v>ASEGURADO VOLUNTARIO</v>
      </c>
      <c r="Q1653" s="7" t="str">
        <f t="shared" si="103"/>
        <v>56+</v>
      </c>
      <c r="R1653" s="7" t="str">
        <f t="shared" si="104"/>
        <v>1</v>
      </c>
    </row>
    <row r="1654" spans="1:18" x14ac:dyDescent="0.3">
      <c r="A1654">
        <v>1653</v>
      </c>
      <c r="B1654" t="s">
        <v>8</v>
      </c>
      <c r="C1654">
        <v>278030.99</v>
      </c>
      <c r="D1654" t="s">
        <v>18</v>
      </c>
      <c r="E1654" t="s">
        <v>15</v>
      </c>
      <c r="F1654" t="s">
        <v>11</v>
      </c>
      <c r="G1654" t="s">
        <v>12</v>
      </c>
      <c r="H1654" t="s">
        <v>12</v>
      </c>
      <c r="I1654">
        <v>27</v>
      </c>
      <c r="J1654">
        <f>(C1654-$V$7)/$V$8</f>
        <v>-0.46799031999397384</v>
      </c>
      <c r="K1654" t="str">
        <f t="shared" si="101"/>
        <v>NO</v>
      </c>
      <c r="L1654">
        <f>(I1654-$V$16)/$V$17</f>
        <v>-1.0520201343717714</v>
      </c>
      <c r="M1654" t="str">
        <f t="shared" si="102"/>
        <v>NO</v>
      </c>
      <c r="N1654">
        <f>IF(ISBLANK(C1654),$V$7,C1654)</f>
        <v>278030.99</v>
      </c>
      <c r="O1654">
        <f>IF(ISBLANK(I1654),$V$16,I1654)</f>
        <v>27</v>
      </c>
      <c r="P1654" t="str">
        <f>IF(ISBLANK(D1654),$U$42,D1654)</f>
        <v>CONVENIOS ESPECIALES DE TRABAJADORES INDEPENDIENTES</v>
      </c>
      <c r="Q1654" s="7" t="str">
        <f t="shared" si="103"/>
        <v>26-35</v>
      </c>
      <c r="R1654" s="7" t="str">
        <f t="shared" si="104"/>
        <v>1</v>
      </c>
    </row>
    <row r="1655" spans="1:18" x14ac:dyDescent="0.3">
      <c r="A1655">
        <v>1654</v>
      </c>
      <c r="B1655" t="s">
        <v>8</v>
      </c>
      <c r="C1655">
        <v>3350588.86</v>
      </c>
      <c r="D1655" t="s">
        <v>9</v>
      </c>
      <c r="E1655" t="s">
        <v>15</v>
      </c>
      <c r="F1655" t="s">
        <v>11</v>
      </c>
      <c r="G1655" t="s">
        <v>12</v>
      </c>
      <c r="H1655" t="s">
        <v>12</v>
      </c>
      <c r="I1655">
        <v>38</v>
      </c>
      <c r="J1655">
        <f>(C1655-$V$7)/$V$8</f>
        <v>3.3209815592915319</v>
      </c>
      <c r="K1655" t="str">
        <f t="shared" si="101"/>
        <v>ATIPICO</v>
      </c>
      <c r="L1655">
        <f>(I1655-$V$16)/$V$17</f>
        <v>-0.27569150352325889</v>
      </c>
      <c r="M1655" t="str">
        <f t="shared" si="102"/>
        <v>NO</v>
      </c>
      <c r="N1655">
        <f>IF(ISBLANK(C1655),$V$7,C1655)</f>
        <v>3350588.86</v>
      </c>
      <c r="O1655">
        <f>IF(ISBLANK(I1655),$V$16,I1655)</f>
        <v>38</v>
      </c>
      <c r="P1655" t="str">
        <f>IF(ISBLANK(D1655),$U$42,D1655)</f>
        <v>ASALARIADO</v>
      </c>
      <c r="Q1655" s="7" t="str">
        <f t="shared" si="103"/>
        <v>36-45</v>
      </c>
      <c r="R1655" s="7" t="str">
        <f t="shared" si="104"/>
        <v>4</v>
      </c>
    </row>
    <row r="1656" spans="1:18" x14ac:dyDescent="0.3">
      <c r="A1656">
        <v>1655</v>
      </c>
      <c r="B1656" t="s">
        <v>8</v>
      </c>
      <c r="C1656">
        <v>2349011</v>
      </c>
      <c r="D1656" t="s">
        <v>9</v>
      </c>
      <c r="E1656" t="s">
        <v>15</v>
      </c>
      <c r="F1656" t="s">
        <v>11</v>
      </c>
      <c r="G1656" t="s">
        <v>12</v>
      </c>
      <c r="H1656" t="s">
        <v>12</v>
      </c>
      <c r="I1656">
        <v>36</v>
      </c>
      <c r="J1656">
        <f>(C1656-$V$7)/$V$8</f>
        <v>2.0858704541409057</v>
      </c>
      <c r="K1656" t="str">
        <f t="shared" si="101"/>
        <v>ATIPICO</v>
      </c>
      <c r="L1656">
        <f>(I1656-$V$16)/$V$17</f>
        <v>-0.41684216367753391</v>
      </c>
      <c r="M1656" t="str">
        <f t="shared" si="102"/>
        <v>NO</v>
      </c>
      <c r="N1656">
        <f>IF(ISBLANK(C1656),$V$7,C1656)</f>
        <v>2349011</v>
      </c>
      <c r="O1656">
        <f>IF(ISBLANK(I1656),$V$16,I1656)</f>
        <v>36</v>
      </c>
      <c r="P1656" t="str">
        <f>IF(ISBLANK(D1656),$U$42,D1656)</f>
        <v>ASALARIADO</v>
      </c>
      <c r="Q1656" s="7" t="str">
        <f t="shared" si="103"/>
        <v>36-45</v>
      </c>
      <c r="R1656" s="7" t="str">
        <f t="shared" si="104"/>
        <v>4</v>
      </c>
    </row>
    <row r="1657" spans="1:18" x14ac:dyDescent="0.3">
      <c r="A1657">
        <v>1656</v>
      </c>
      <c r="B1657" t="s">
        <v>8</v>
      </c>
      <c r="C1657">
        <v>1108537.5</v>
      </c>
      <c r="D1657" t="s">
        <v>9</v>
      </c>
      <c r="E1657" t="s">
        <v>15</v>
      </c>
      <c r="F1657" t="s">
        <v>11</v>
      </c>
      <c r="G1657" t="s">
        <v>12</v>
      </c>
      <c r="H1657" t="s">
        <v>12</v>
      </c>
      <c r="I1657">
        <v>45</v>
      </c>
      <c r="J1657">
        <f>(C1657-$V$7)/$V$8</f>
        <v>0.55616152517649542</v>
      </c>
      <c r="K1657" t="str">
        <f t="shared" si="101"/>
        <v>NO</v>
      </c>
      <c r="L1657">
        <f>(I1657-$V$16)/$V$17</f>
        <v>0.21833580701670366</v>
      </c>
      <c r="M1657" t="str">
        <f t="shared" si="102"/>
        <v>NO</v>
      </c>
      <c r="N1657">
        <f>IF(ISBLANK(C1657),$V$7,C1657)</f>
        <v>1108537.5</v>
      </c>
      <c r="O1657">
        <f>IF(ISBLANK(I1657),$V$16,I1657)</f>
        <v>45</v>
      </c>
      <c r="P1657" t="str">
        <f>IF(ISBLANK(D1657),$U$42,D1657)</f>
        <v>ASALARIADO</v>
      </c>
      <c r="Q1657" s="7" t="str">
        <f t="shared" si="103"/>
        <v>36-45</v>
      </c>
      <c r="R1657" s="7" t="str">
        <f t="shared" si="104"/>
        <v>4</v>
      </c>
    </row>
    <row r="1658" spans="1:18" x14ac:dyDescent="0.3">
      <c r="A1658">
        <v>1657</v>
      </c>
      <c r="B1658" t="s">
        <v>14</v>
      </c>
      <c r="C1658">
        <v>600414.9</v>
      </c>
      <c r="D1658" t="s">
        <v>9</v>
      </c>
      <c r="E1658" t="s">
        <v>15</v>
      </c>
      <c r="F1658" t="s">
        <v>11</v>
      </c>
      <c r="G1658" t="s">
        <v>12</v>
      </c>
      <c r="H1658" t="s">
        <v>11</v>
      </c>
      <c r="I1658">
        <v>21</v>
      </c>
      <c r="J1658">
        <f>(C1658-$V$7)/$V$8</f>
        <v>-7.0437655078956454E-2</v>
      </c>
      <c r="K1658" t="str">
        <f t="shared" si="101"/>
        <v>NO</v>
      </c>
      <c r="L1658">
        <f>(I1658-$V$16)/$V$17</f>
        <v>-1.4754721148345964</v>
      </c>
      <c r="M1658" t="str">
        <f t="shared" si="102"/>
        <v>NO</v>
      </c>
      <c r="N1658">
        <f>IF(ISBLANK(C1658),$V$7,C1658)</f>
        <v>600414.9</v>
      </c>
      <c r="O1658">
        <f>IF(ISBLANK(I1658),$V$16,I1658)</f>
        <v>21</v>
      </c>
      <c r="P1658" t="str">
        <f>IF(ISBLANK(D1658),$U$42,D1658)</f>
        <v>ASALARIADO</v>
      </c>
      <c r="Q1658" s="7" t="str">
        <f t="shared" si="103"/>
        <v>18-25</v>
      </c>
      <c r="R1658" s="7" t="str">
        <f t="shared" si="104"/>
        <v>3</v>
      </c>
    </row>
    <row r="1659" spans="1:18" x14ac:dyDescent="0.3">
      <c r="A1659">
        <v>1658</v>
      </c>
      <c r="B1659" t="s">
        <v>8</v>
      </c>
      <c r="C1659">
        <v>418000</v>
      </c>
      <c r="D1659" t="s">
        <v>9</v>
      </c>
      <c r="E1659" t="s">
        <v>15</v>
      </c>
      <c r="F1659" t="s">
        <v>11</v>
      </c>
      <c r="G1659" t="s">
        <v>12</v>
      </c>
      <c r="H1659" t="s">
        <v>12</v>
      </c>
      <c r="I1659">
        <v>51</v>
      </c>
      <c r="J1659">
        <f>(C1659-$V$7)/$V$8</f>
        <v>-0.29538538778437096</v>
      </c>
      <c r="K1659" t="str">
        <f t="shared" si="101"/>
        <v>NO</v>
      </c>
      <c r="L1659">
        <f>(I1659-$V$16)/$V$17</f>
        <v>0.64178778747952869</v>
      </c>
      <c r="M1659" t="str">
        <f t="shared" si="102"/>
        <v>NO</v>
      </c>
      <c r="N1659">
        <f>IF(ISBLANK(C1659),$V$7,C1659)</f>
        <v>418000</v>
      </c>
      <c r="O1659">
        <f>IF(ISBLANK(I1659),$V$16,I1659)</f>
        <v>51</v>
      </c>
      <c r="P1659" t="str">
        <f>IF(ISBLANK(D1659),$U$42,D1659)</f>
        <v>ASALARIADO</v>
      </c>
      <c r="Q1659" s="7" t="str">
        <f t="shared" si="103"/>
        <v>46-55</v>
      </c>
      <c r="R1659" s="7" t="str">
        <f t="shared" si="104"/>
        <v>3</v>
      </c>
    </row>
    <row r="1660" spans="1:18" x14ac:dyDescent="0.3">
      <c r="A1660">
        <v>1659</v>
      </c>
      <c r="B1660" t="s">
        <v>8</v>
      </c>
      <c r="C1660">
        <v>287787</v>
      </c>
      <c r="D1660" t="s">
        <v>9</v>
      </c>
      <c r="E1660" t="s">
        <v>15</v>
      </c>
      <c r="F1660" t="s">
        <v>11</v>
      </c>
      <c r="G1660" t="s">
        <v>12</v>
      </c>
      <c r="H1660" t="s">
        <v>12</v>
      </c>
      <c r="I1660">
        <v>19</v>
      </c>
      <c r="J1660">
        <f>(C1660-$V$7)/$V$8</f>
        <v>-0.45595954657715676</v>
      </c>
      <c r="K1660" t="str">
        <f t="shared" si="101"/>
        <v>NO</v>
      </c>
      <c r="L1660">
        <f>(I1660-$V$16)/$V$17</f>
        <v>-1.6166227749888715</v>
      </c>
      <c r="M1660" t="str">
        <f t="shared" si="102"/>
        <v>NO</v>
      </c>
      <c r="N1660">
        <f>IF(ISBLANK(C1660),$V$7,C1660)</f>
        <v>287787</v>
      </c>
      <c r="O1660">
        <f>IF(ISBLANK(I1660),$V$16,I1660)</f>
        <v>19</v>
      </c>
      <c r="P1660" t="str">
        <f>IF(ISBLANK(D1660),$U$42,D1660)</f>
        <v>ASALARIADO</v>
      </c>
      <c r="Q1660" s="7" t="str">
        <f t="shared" si="103"/>
        <v>18-25</v>
      </c>
      <c r="R1660" s="7" t="str">
        <f t="shared" si="104"/>
        <v>1</v>
      </c>
    </row>
    <row r="1661" spans="1:18" x14ac:dyDescent="0.3">
      <c r="A1661">
        <v>1660</v>
      </c>
      <c r="B1661" t="s">
        <v>14</v>
      </c>
      <c r="C1661">
        <v>538738.04</v>
      </c>
      <c r="D1661" t="s">
        <v>9</v>
      </c>
      <c r="E1661" t="s">
        <v>15</v>
      </c>
      <c r="F1661" t="s">
        <v>11</v>
      </c>
      <c r="G1661" t="s">
        <v>12</v>
      </c>
      <c r="H1661" t="s">
        <v>12</v>
      </c>
      <c r="I1661">
        <v>36</v>
      </c>
      <c r="J1661">
        <f>(C1661-$V$7)/$V$8</f>
        <v>-0.14649542128878507</v>
      </c>
      <c r="K1661" t="str">
        <f t="shared" si="101"/>
        <v>NO</v>
      </c>
      <c r="L1661">
        <f>(I1661-$V$16)/$V$17</f>
        <v>-0.41684216367753391</v>
      </c>
      <c r="M1661" t="str">
        <f t="shared" si="102"/>
        <v>NO</v>
      </c>
      <c r="N1661">
        <f>IF(ISBLANK(C1661),$V$7,C1661)</f>
        <v>538738.04</v>
      </c>
      <c r="O1661">
        <f>IF(ISBLANK(I1661),$V$16,I1661)</f>
        <v>36</v>
      </c>
      <c r="P1661" t="str">
        <f>IF(ISBLANK(D1661),$U$42,D1661)</f>
        <v>ASALARIADO</v>
      </c>
      <c r="Q1661" s="7" t="str">
        <f t="shared" si="103"/>
        <v>36-45</v>
      </c>
      <c r="R1661" s="7" t="str">
        <f t="shared" si="104"/>
        <v>3</v>
      </c>
    </row>
    <row r="1662" spans="1:18" x14ac:dyDescent="0.3">
      <c r="A1662">
        <v>1661</v>
      </c>
      <c r="B1662" t="s">
        <v>8</v>
      </c>
      <c r="C1662">
        <v>597533.32999999996</v>
      </c>
      <c r="D1662" t="s">
        <v>9</v>
      </c>
      <c r="E1662" t="s">
        <v>15</v>
      </c>
      <c r="F1662" t="s">
        <v>11</v>
      </c>
      <c r="G1662" t="s">
        <v>11</v>
      </c>
      <c r="H1662" t="s">
        <v>12</v>
      </c>
      <c r="I1662">
        <v>30</v>
      </c>
      <c r="J1662">
        <f>(C1662-$V$7)/$V$8</f>
        <v>-7.3991107336047052E-2</v>
      </c>
      <c r="K1662" t="str">
        <f t="shared" si="101"/>
        <v>NO</v>
      </c>
      <c r="L1662">
        <f>(I1662-$V$16)/$V$17</f>
        <v>-0.84029414414035897</v>
      </c>
      <c r="M1662" t="str">
        <f t="shared" si="102"/>
        <v>NO</v>
      </c>
      <c r="N1662">
        <f>IF(ISBLANK(C1662),$V$7,C1662)</f>
        <v>597533.32999999996</v>
      </c>
      <c r="O1662">
        <f>IF(ISBLANK(I1662),$V$16,I1662)</f>
        <v>30</v>
      </c>
      <c r="P1662" t="str">
        <f>IF(ISBLANK(D1662),$U$42,D1662)</f>
        <v>ASALARIADO</v>
      </c>
      <c r="Q1662" s="7" t="str">
        <f t="shared" si="103"/>
        <v>26-35</v>
      </c>
      <c r="R1662" s="7" t="str">
        <f t="shared" si="104"/>
        <v>3</v>
      </c>
    </row>
    <row r="1663" spans="1:18" x14ac:dyDescent="0.3">
      <c r="A1663">
        <v>1662</v>
      </c>
      <c r="B1663" t="s">
        <v>14</v>
      </c>
      <c r="C1663">
        <v>619489</v>
      </c>
      <c r="D1663" t="s">
        <v>9</v>
      </c>
      <c r="E1663" t="s">
        <v>10</v>
      </c>
      <c r="F1663" t="s">
        <v>11</v>
      </c>
      <c r="G1663" t="s">
        <v>12</v>
      </c>
      <c r="H1663" t="s">
        <v>12</v>
      </c>
      <c r="I1663">
        <v>37</v>
      </c>
      <c r="J1663">
        <f>(C1663-$V$7)/$V$8</f>
        <v>-4.6916136012277468E-2</v>
      </c>
      <c r="K1663" t="str">
        <f t="shared" si="101"/>
        <v>NO</v>
      </c>
      <c r="L1663">
        <f>(I1663-$V$16)/$V$17</f>
        <v>-0.3462668336003964</v>
      </c>
      <c r="M1663" t="str">
        <f t="shared" si="102"/>
        <v>NO</v>
      </c>
      <c r="N1663">
        <f>IF(ISBLANK(C1663),$V$7,C1663)</f>
        <v>619489</v>
      </c>
      <c r="O1663">
        <f>IF(ISBLANK(I1663),$V$16,I1663)</f>
        <v>37</v>
      </c>
      <c r="P1663" t="str">
        <f>IF(ISBLANK(D1663),$U$42,D1663)</f>
        <v>ASALARIADO</v>
      </c>
      <c r="Q1663" s="7" t="str">
        <f t="shared" si="103"/>
        <v>36-45</v>
      </c>
      <c r="R1663" s="7" t="str">
        <f t="shared" si="104"/>
        <v>3</v>
      </c>
    </row>
    <row r="1664" spans="1:18" x14ac:dyDescent="0.3">
      <c r="A1664">
        <v>1663</v>
      </c>
      <c r="B1664" t="s">
        <v>14</v>
      </c>
      <c r="C1664">
        <v>278032</v>
      </c>
      <c r="D1664" t="s">
        <v>16</v>
      </c>
      <c r="E1664" t="s">
        <v>15</v>
      </c>
      <c r="F1664" t="s">
        <v>11</v>
      </c>
      <c r="G1664" t="s">
        <v>12</v>
      </c>
      <c r="H1664" t="s">
        <v>12</v>
      </c>
      <c r="I1664">
        <v>45</v>
      </c>
      <c r="J1664">
        <f>(C1664-$V$7)/$V$8</f>
        <v>-0.46798907449697752</v>
      </c>
      <c r="K1664" t="str">
        <f t="shared" si="101"/>
        <v>NO</v>
      </c>
      <c r="L1664">
        <f>(I1664-$V$16)/$V$17</f>
        <v>0.21833580701670366</v>
      </c>
      <c r="M1664" t="str">
        <f t="shared" si="102"/>
        <v>NO</v>
      </c>
      <c r="N1664">
        <f>IF(ISBLANK(C1664),$V$7,C1664)</f>
        <v>278032</v>
      </c>
      <c r="O1664">
        <f>IF(ISBLANK(I1664),$V$16,I1664)</f>
        <v>45</v>
      </c>
      <c r="P1664" t="str">
        <f>IF(ISBLANK(D1664),$U$42,D1664)</f>
        <v>ASEGURADO VOLUNTARIO</v>
      </c>
      <c r="Q1664" s="7" t="str">
        <f t="shared" si="103"/>
        <v>36-45</v>
      </c>
      <c r="R1664" s="7" t="str">
        <f t="shared" si="104"/>
        <v>1</v>
      </c>
    </row>
    <row r="1665" spans="1:18" x14ac:dyDescent="0.3">
      <c r="A1665">
        <v>1664</v>
      </c>
      <c r="B1665" t="s">
        <v>14</v>
      </c>
      <c r="C1665">
        <v>297650</v>
      </c>
      <c r="D1665" t="s">
        <v>9</v>
      </c>
      <c r="E1665" t="s">
        <v>15</v>
      </c>
      <c r="F1665" t="s">
        <v>11</v>
      </c>
      <c r="G1665" t="s">
        <v>11</v>
      </c>
      <c r="H1665" t="s">
        <v>11</v>
      </c>
      <c r="I1665">
        <v>39</v>
      </c>
      <c r="J1665">
        <f>(C1665-$V$7)/$V$8</f>
        <v>-0.44379683680030463</v>
      </c>
      <c r="K1665" t="str">
        <f t="shared" si="101"/>
        <v>NO</v>
      </c>
      <c r="L1665">
        <f>(I1665-$V$16)/$V$17</f>
        <v>-0.20511617344612137</v>
      </c>
      <c r="M1665" t="str">
        <f t="shared" si="102"/>
        <v>NO</v>
      </c>
      <c r="N1665">
        <f>IF(ISBLANK(C1665),$V$7,C1665)</f>
        <v>297650</v>
      </c>
      <c r="O1665">
        <f>IF(ISBLANK(I1665),$V$16,I1665)</f>
        <v>39</v>
      </c>
      <c r="P1665" t="str">
        <f>IF(ISBLANK(D1665),$U$42,D1665)</f>
        <v>ASALARIADO</v>
      </c>
      <c r="Q1665" s="7" t="str">
        <f t="shared" si="103"/>
        <v>36-45</v>
      </c>
      <c r="R1665" s="7" t="str">
        <f t="shared" si="104"/>
        <v>1</v>
      </c>
    </row>
    <row r="1666" spans="1:18" x14ac:dyDescent="0.3">
      <c r="A1666">
        <v>1665</v>
      </c>
      <c r="B1666" t="s">
        <v>8</v>
      </c>
      <c r="C1666">
        <v>266312</v>
      </c>
      <c r="D1666" t="s">
        <v>9</v>
      </c>
      <c r="E1666" t="s">
        <v>15</v>
      </c>
      <c r="F1666" t="s">
        <v>11</v>
      </c>
      <c r="G1666" t="s">
        <v>12</v>
      </c>
      <c r="H1666" t="s">
        <v>12</v>
      </c>
      <c r="I1666">
        <v>29</v>
      </c>
      <c r="J1666">
        <f>(C1666-$V$7)/$V$8</f>
        <v>-0.48244177231556284</v>
      </c>
      <c r="K1666" t="str">
        <f t="shared" ref="K1666:K1729" si="105">IF(ABS(J1666)&gt;1.96,"ATIPICO","NO")</f>
        <v>NO</v>
      </c>
      <c r="L1666">
        <f>(I1666-$V$16)/$V$17</f>
        <v>-0.91086947421749642</v>
      </c>
      <c r="M1666" t="str">
        <f t="shared" ref="M1666:M1729" si="106">IF(ABS(L1666)&gt;1.96,"ATIPICO","NO")</f>
        <v>NO</v>
      </c>
      <c r="N1666">
        <f>IF(ISBLANK(C1666),$V$7,C1666)</f>
        <v>266312</v>
      </c>
      <c r="O1666">
        <f>IF(ISBLANK(I1666),$V$16,I1666)</f>
        <v>29</v>
      </c>
      <c r="P1666" t="str">
        <f>IF(ISBLANK(D1666),$U$42,D1666)</f>
        <v>ASALARIADO</v>
      </c>
      <c r="Q1666" s="7" t="str">
        <f t="shared" ref="Q1666:Q1729" si="107">IF(O1666&lt;26,"18-25",IF(O1666&lt;36,"26-35",
 IF(O1666&lt;46,"36-45",IF(O1666&lt;56,"46-55","56+"))))</f>
        <v>26-35</v>
      </c>
      <c r="R1666" s="7" t="str">
        <f t="shared" ref="R1666:R1729" si="108">IF(N1666&lt;300000,"1",
 IF(N1666&lt;=408495,"2",
 IF(N1666&lt;=700000,"3",
 "4")))</f>
        <v>1</v>
      </c>
    </row>
    <row r="1667" spans="1:18" x14ac:dyDescent="0.3">
      <c r="A1667">
        <v>1666</v>
      </c>
      <c r="B1667" t="s">
        <v>8</v>
      </c>
      <c r="C1667">
        <v>403764.18</v>
      </c>
      <c r="D1667" t="s">
        <v>9</v>
      </c>
      <c r="E1667" t="s">
        <v>15</v>
      </c>
      <c r="F1667" t="s">
        <v>11</v>
      </c>
      <c r="G1667" t="s">
        <v>12</v>
      </c>
      <c r="H1667" t="s">
        <v>12</v>
      </c>
      <c r="I1667">
        <v>31</v>
      </c>
      <c r="J1667">
        <f>(C1667-$V$7)/$V$8</f>
        <v>-0.31294050763588743</v>
      </c>
      <c r="K1667" t="str">
        <f t="shared" si="105"/>
        <v>NO</v>
      </c>
      <c r="L1667">
        <f>(I1667-$V$16)/$V$17</f>
        <v>-0.7697188140632214</v>
      </c>
      <c r="M1667" t="str">
        <f t="shared" si="106"/>
        <v>NO</v>
      </c>
      <c r="N1667">
        <f>IF(ISBLANK(C1667),$V$7,C1667)</f>
        <v>403764.18</v>
      </c>
      <c r="O1667">
        <f>IF(ISBLANK(I1667),$V$16,I1667)</f>
        <v>31</v>
      </c>
      <c r="P1667" t="str">
        <f>IF(ISBLANK(D1667),$U$42,D1667)</f>
        <v>ASALARIADO</v>
      </c>
      <c r="Q1667" s="7" t="str">
        <f t="shared" si="107"/>
        <v>26-35</v>
      </c>
      <c r="R1667" s="7" t="str">
        <f t="shared" si="108"/>
        <v>2</v>
      </c>
    </row>
    <row r="1668" spans="1:18" x14ac:dyDescent="0.3">
      <c r="A1668">
        <v>1667</v>
      </c>
      <c r="B1668" t="s">
        <v>8</v>
      </c>
      <c r="C1668">
        <v>440373</v>
      </c>
      <c r="D1668" t="s">
        <v>9</v>
      </c>
      <c r="E1668" t="s">
        <v>10</v>
      </c>
      <c r="F1668" t="s">
        <v>11</v>
      </c>
      <c r="G1668" t="s">
        <v>11</v>
      </c>
      <c r="H1668" t="s">
        <v>12</v>
      </c>
      <c r="I1668">
        <v>27</v>
      </c>
      <c r="J1668">
        <f>(C1668-$V$7)/$V$8</f>
        <v>-0.26779577956805617</v>
      </c>
      <c r="K1668" t="str">
        <f t="shared" si="105"/>
        <v>NO</v>
      </c>
      <c r="L1668">
        <f>(I1668-$V$16)/$V$17</f>
        <v>-1.0520201343717714</v>
      </c>
      <c r="M1668" t="str">
        <f t="shared" si="106"/>
        <v>NO</v>
      </c>
      <c r="N1668">
        <f>IF(ISBLANK(C1668),$V$7,C1668)</f>
        <v>440373</v>
      </c>
      <c r="O1668">
        <f>IF(ISBLANK(I1668),$V$16,I1668)</f>
        <v>27</v>
      </c>
      <c r="P1668" t="str">
        <f>IF(ISBLANK(D1668),$U$42,D1668)</f>
        <v>ASALARIADO</v>
      </c>
      <c r="Q1668" s="7" t="str">
        <f t="shared" si="107"/>
        <v>26-35</v>
      </c>
      <c r="R1668" s="7" t="str">
        <f t="shared" si="108"/>
        <v>3</v>
      </c>
    </row>
    <row r="1669" spans="1:18" x14ac:dyDescent="0.3">
      <c r="A1669">
        <v>1668</v>
      </c>
      <c r="B1669" t="s">
        <v>14</v>
      </c>
      <c r="C1669">
        <v>381211.3</v>
      </c>
      <c r="D1669" t="s">
        <v>13</v>
      </c>
      <c r="E1669" t="s">
        <v>10</v>
      </c>
      <c r="F1669" t="s">
        <v>11</v>
      </c>
      <c r="G1669" t="s">
        <v>12</v>
      </c>
      <c r="H1669" t="s">
        <v>12</v>
      </c>
      <c r="I1669">
        <v>66</v>
      </c>
      <c r="J1669">
        <f>(C1669-$V$7)/$V$8</f>
        <v>-0.34075193763407996</v>
      </c>
      <c r="K1669" t="str">
        <f t="shared" si="105"/>
        <v>NO</v>
      </c>
      <c r="L1669">
        <f>(I1669-$V$16)/$V$17</f>
        <v>1.7004177386365913</v>
      </c>
      <c r="M1669" t="str">
        <f t="shared" si="106"/>
        <v>NO</v>
      </c>
      <c r="N1669">
        <f>IF(ISBLANK(C1669),$V$7,C1669)</f>
        <v>381211.3</v>
      </c>
      <c r="O1669">
        <f>IF(ISBLANK(I1669),$V$16,I1669)</f>
        <v>66</v>
      </c>
      <c r="P1669" t="str">
        <f>IF(ISBLANK(D1669),$U$42,D1669)</f>
        <v>PENSIONADOS EN SU PROPIO SISTEMA</v>
      </c>
      <c r="Q1669" s="7" t="str">
        <f t="shared" si="107"/>
        <v>56+</v>
      </c>
      <c r="R1669" s="7" t="str">
        <f t="shared" si="108"/>
        <v>2</v>
      </c>
    </row>
    <row r="1670" spans="1:18" x14ac:dyDescent="0.3">
      <c r="A1670">
        <v>1669</v>
      </c>
      <c r="B1670" t="s">
        <v>14</v>
      </c>
      <c r="C1670">
        <v>908129</v>
      </c>
      <c r="D1670" t="s">
        <v>9</v>
      </c>
      <c r="E1670" t="s">
        <v>10</v>
      </c>
      <c r="F1670" t="s">
        <v>11</v>
      </c>
      <c r="G1670" t="s">
        <v>12</v>
      </c>
      <c r="H1670" t="s">
        <v>11</v>
      </c>
      <c r="I1670">
        <v>49</v>
      </c>
      <c r="J1670">
        <f>(C1670-$V$7)/$V$8</f>
        <v>0.30902470855738673</v>
      </c>
      <c r="K1670" t="str">
        <f t="shared" si="105"/>
        <v>NO</v>
      </c>
      <c r="L1670">
        <f>(I1670-$V$16)/$V$17</f>
        <v>0.50063712732525367</v>
      </c>
      <c r="M1670" t="str">
        <f t="shared" si="106"/>
        <v>NO</v>
      </c>
      <c r="N1670">
        <f>IF(ISBLANK(C1670),$V$7,C1670)</f>
        <v>908129</v>
      </c>
      <c r="O1670">
        <f>IF(ISBLANK(I1670),$V$16,I1670)</f>
        <v>49</v>
      </c>
      <c r="P1670" t="str">
        <f>IF(ISBLANK(D1670),$U$42,D1670)</f>
        <v>ASALARIADO</v>
      </c>
      <c r="Q1670" s="7" t="str">
        <f t="shared" si="107"/>
        <v>46-55</v>
      </c>
      <c r="R1670" s="7" t="str">
        <f t="shared" si="108"/>
        <v>4</v>
      </c>
    </row>
    <row r="1671" spans="1:18" x14ac:dyDescent="0.3">
      <c r="A1671">
        <v>1670</v>
      </c>
      <c r="B1671" t="s">
        <v>8</v>
      </c>
      <c r="C1671">
        <v>131198</v>
      </c>
      <c r="D1671" t="s">
        <v>9</v>
      </c>
      <c r="E1671" t="s">
        <v>15</v>
      </c>
      <c r="F1671" t="s">
        <v>11</v>
      </c>
      <c r="G1671" t="s">
        <v>12</v>
      </c>
      <c r="H1671" t="s">
        <v>12</v>
      </c>
      <c r="I1671">
        <v>20</v>
      </c>
      <c r="J1671">
        <f>(C1671-$V$7)/$V$8</f>
        <v>-0.64905967445381674</v>
      </c>
      <c r="K1671" t="str">
        <f t="shared" si="105"/>
        <v>NO</v>
      </c>
      <c r="L1671">
        <f>(I1671-$V$16)/$V$17</f>
        <v>-1.5460474449117341</v>
      </c>
      <c r="M1671" t="str">
        <f t="shared" si="106"/>
        <v>NO</v>
      </c>
      <c r="N1671">
        <f>IF(ISBLANK(C1671),$V$7,C1671)</f>
        <v>131198</v>
      </c>
      <c r="O1671">
        <f>IF(ISBLANK(I1671),$V$16,I1671)</f>
        <v>20</v>
      </c>
      <c r="P1671" t="str">
        <f>IF(ISBLANK(D1671),$U$42,D1671)</f>
        <v>ASALARIADO</v>
      </c>
      <c r="Q1671" s="7" t="str">
        <f t="shared" si="107"/>
        <v>18-25</v>
      </c>
      <c r="R1671" s="7" t="str">
        <f t="shared" si="108"/>
        <v>1</v>
      </c>
    </row>
    <row r="1672" spans="1:18" x14ac:dyDescent="0.3">
      <c r="A1672">
        <v>1671</v>
      </c>
      <c r="B1672" t="s">
        <v>14</v>
      </c>
      <c r="C1672">
        <v>582921.03</v>
      </c>
      <c r="D1672" t="s">
        <v>9</v>
      </c>
      <c r="E1672" t="s">
        <v>15</v>
      </c>
      <c r="F1672" t="s">
        <v>11</v>
      </c>
      <c r="G1672" t="s">
        <v>12</v>
      </c>
      <c r="H1672" t="s">
        <v>12</v>
      </c>
      <c r="I1672">
        <v>31</v>
      </c>
      <c r="J1672">
        <f>(C1672-$V$7)/$V$8</f>
        <v>-9.2010489275851925E-2</v>
      </c>
      <c r="K1672" t="str">
        <f t="shared" si="105"/>
        <v>NO</v>
      </c>
      <c r="L1672">
        <f>(I1672-$V$16)/$V$17</f>
        <v>-0.7697188140632214</v>
      </c>
      <c r="M1672" t="str">
        <f t="shared" si="106"/>
        <v>NO</v>
      </c>
      <c r="N1672">
        <f>IF(ISBLANK(C1672),$V$7,C1672)</f>
        <v>582921.03</v>
      </c>
      <c r="O1672">
        <f>IF(ISBLANK(I1672),$V$16,I1672)</f>
        <v>31</v>
      </c>
      <c r="P1672" t="str">
        <f>IF(ISBLANK(D1672),$U$42,D1672)</f>
        <v>ASALARIADO</v>
      </c>
      <c r="Q1672" s="7" t="str">
        <f t="shared" si="107"/>
        <v>26-35</v>
      </c>
      <c r="R1672" s="7" t="str">
        <f t="shared" si="108"/>
        <v>3</v>
      </c>
    </row>
    <row r="1673" spans="1:18" x14ac:dyDescent="0.3">
      <c r="A1673">
        <v>1672</v>
      </c>
      <c r="B1673" t="s">
        <v>8</v>
      </c>
      <c r="C1673">
        <v>251103.9</v>
      </c>
      <c r="D1673" t="s">
        <v>9</v>
      </c>
      <c r="E1673" t="s">
        <v>15</v>
      </c>
      <c r="F1673" t="s">
        <v>11</v>
      </c>
      <c r="G1673" t="s">
        <v>12</v>
      </c>
      <c r="H1673" t="s">
        <v>12</v>
      </c>
      <c r="I1673">
        <v>19</v>
      </c>
      <c r="J1673">
        <f>(C1673-$V$7)/$V$8</f>
        <v>-0.50119587416665734</v>
      </c>
      <c r="K1673" t="str">
        <f t="shared" si="105"/>
        <v>NO</v>
      </c>
      <c r="L1673">
        <f>(I1673-$V$16)/$V$17</f>
        <v>-1.6166227749888715</v>
      </c>
      <c r="M1673" t="str">
        <f t="shared" si="106"/>
        <v>NO</v>
      </c>
      <c r="N1673">
        <f>IF(ISBLANK(C1673),$V$7,C1673)</f>
        <v>251103.9</v>
      </c>
      <c r="O1673">
        <f>IF(ISBLANK(I1673),$V$16,I1673)</f>
        <v>19</v>
      </c>
      <c r="P1673" t="str">
        <f>IF(ISBLANK(D1673),$U$42,D1673)</f>
        <v>ASALARIADO</v>
      </c>
      <c r="Q1673" s="7" t="str">
        <f t="shared" si="107"/>
        <v>18-25</v>
      </c>
      <c r="R1673" s="7" t="str">
        <f t="shared" si="108"/>
        <v>1</v>
      </c>
    </row>
    <row r="1674" spans="1:18" x14ac:dyDescent="0.3">
      <c r="A1674">
        <v>1673</v>
      </c>
      <c r="B1674" t="s">
        <v>14</v>
      </c>
      <c r="C1674">
        <v>297046</v>
      </c>
      <c r="D1674" t="s">
        <v>16</v>
      </c>
      <c r="E1674" t="s">
        <v>15</v>
      </c>
      <c r="F1674" t="s">
        <v>11</v>
      </c>
      <c r="G1674" t="s">
        <v>12</v>
      </c>
      <c r="H1674" t="s">
        <v>12</v>
      </c>
      <c r="I1674">
        <v>38</v>
      </c>
      <c r="J1674">
        <f>(C1674-$V$7)/$V$8</f>
        <v>-0.44454166866740574</v>
      </c>
      <c r="K1674" t="str">
        <f t="shared" si="105"/>
        <v>NO</v>
      </c>
      <c r="L1674">
        <f>(I1674-$V$16)/$V$17</f>
        <v>-0.27569150352325889</v>
      </c>
      <c r="M1674" t="str">
        <f t="shared" si="106"/>
        <v>NO</v>
      </c>
      <c r="N1674">
        <f>IF(ISBLANK(C1674),$V$7,C1674)</f>
        <v>297046</v>
      </c>
      <c r="O1674">
        <f>IF(ISBLANK(I1674),$V$16,I1674)</f>
        <v>38</v>
      </c>
      <c r="P1674" t="str">
        <f>IF(ISBLANK(D1674),$U$42,D1674)</f>
        <v>ASEGURADO VOLUNTARIO</v>
      </c>
      <c r="Q1674" s="7" t="str">
        <f t="shared" si="107"/>
        <v>36-45</v>
      </c>
      <c r="R1674" s="7" t="str">
        <f t="shared" si="108"/>
        <v>1</v>
      </c>
    </row>
    <row r="1675" spans="1:18" x14ac:dyDescent="0.3">
      <c r="A1675">
        <v>1674</v>
      </c>
      <c r="B1675" t="s">
        <v>14</v>
      </c>
      <c r="C1675">
        <v>278030.99</v>
      </c>
      <c r="D1675" t="s">
        <v>16</v>
      </c>
      <c r="E1675" t="s">
        <v>15</v>
      </c>
      <c r="F1675" t="s">
        <v>11</v>
      </c>
      <c r="G1675" t="s">
        <v>11</v>
      </c>
      <c r="H1675" t="s">
        <v>12</v>
      </c>
      <c r="I1675">
        <v>44</v>
      </c>
      <c r="J1675">
        <f>(C1675-$V$7)/$V$8</f>
        <v>-0.46799031999397384</v>
      </c>
      <c r="K1675" t="str">
        <f t="shared" si="105"/>
        <v>NO</v>
      </c>
      <c r="L1675">
        <f>(I1675-$V$16)/$V$17</f>
        <v>0.14776047693956615</v>
      </c>
      <c r="M1675" t="str">
        <f t="shared" si="106"/>
        <v>NO</v>
      </c>
      <c r="N1675">
        <f>IF(ISBLANK(C1675),$V$7,C1675)</f>
        <v>278030.99</v>
      </c>
      <c r="O1675">
        <f>IF(ISBLANK(I1675),$V$16,I1675)</f>
        <v>44</v>
      </c>
      <c r="P1675" t="str">
        <f>IF(ISBLANK(D1675),$U$42,D1675)</f>
        <v>ASEGURADO VOLUNTARIO</v>
      </c>
      <c r="Q1675" s="7" t="str">
        <f t="shared" si="107"/>
        <v>36-45</v>
      </c>
      <c r="R1675" s="7" t="str">
        <f t="shared" si="108"/>
        <v>1</v>
      </c>
    </row>
    <row r="1676" spans="1:18" x14ac:dyDescent="0.3">
      <c r="A1676">
        <v>1675</v>
      </c>
      <c r="B1676" t="s">
        <v>14</v>
      </c>
      <c r="C1676">
        <v>373396</v>
      </c>
      <c r="D1676" t="s">
        <v>9</v>
      </c>
      <c r="E1676" t="s">
        <v>10</v>
      </c>
      <c r="F1676" t="s">
        <v>11</v>
      </c>
      <c r="G1676" t="s">
        <v>12</v>
      </c>
      <c r="H1676" t="s">
        <v>12</v>
      </c>
      <c r="I1676">
        <v>29</v>
      </c>
      <c r="J1676">
        <f>(C1676-$V$7)/$V$8</f>
        <v>-0.35038949473831116</v>
      </c>
      <c r="K1676" t="str">
        <f t="shared" si="105"/>
        <v>NO</v>
      </c>
      <c r="L1676">
        <f>(I1676-$V$16)/$V$17</f>
        <v>-0.91086947421749642</v>
      </c>
      <c r="M1676" t="str">
        <f t="shared" si="106"/>
        <v>NO</v>
      </c>
      <c r="N1676">
        <f>IF(ISBLANK(C1676),$V$7,C1676)</f>
        <v>373396</v>
      </c>
      <c r="O1676">
        <f>IF(ISBLANK(I1676),$V$16,I1676)</f>
        <v>29</v>
      </c>
      <c r="P1676" t="str">
        <f>IF(ISBLANK(D1676),$U$42,D1676)</f>
        <v>ASALARIADO</v>
      </c>
      <c r="Q1676" s="7" t="str">
        <f t="shared" si="107"/>
        <v>26-35</v>
      </c>
      <c r="R1676" s="7" t="str">
        <f t="shared" si="108"/>
        <v>2</v>
      </c>
    </row>
    <row r="1677" spans="1:18" x14ac:dyDescent="0.3">
      <c r="A1677">
        <v>1676</v>
      </c>
      <c r="B1677" t="s">
        <v>8</v>
      </c>
      <c r="C1677">
        <v>297110</v>
      </c>
      <c r="D1677" t="s">
        <v>17</v>
      </c>
      <c r="E1677" t="s">
        <v>15</v>
      </c>
      <c r="F1677" t="s">
        <v>11</v>
      </c>
      <c r="G1677" t="s">
        <v>12</v>
      </c>
      <c r="H1677" t="s">
        <v>11</v>
      </c>
      <c r="I1677">
        <v>35</v>
      </c>
      <c r="J1677">
        <f>(C1677-$V$7)/$V$8</f>
        <v>-0.44446274608546127</v>
      </c>
      <c r="K1677" t="str">
        <f t="shared" si="105"/>
        <v>NO</v>
      </c>
      <c r="L1677">
        <f>(I1677-$V$16)/$V$17</f>
        <v>-0.48741749375467142</v>
      </c>
      <c r="M1677" t="str">
        <f t="shared" si="106"/>
        <v>NO</v>
      </c>
      <c r="N1677">
        <f>IF(ISBLANK(C1677),$V$7,C1677)</f>
        <v>297110</v>
      </c>
      <c r="O1677">
        <f>IF(ISBLANK(I1677),$V$16,I1677)</f>
        <v>35</v>
      </c>
      <c r="P1677" t="str">
        <f>IF(ISBLANK(D1677),$U$42,D1677)</f>
        <v>TRABAJADOR INDEPENDIENTE</v>
      </c>
      <c r="Q1677" s="7" t="str">
        <f t="shared" si="107"/>
        <v>26-35</v>
      </c>
      <c r="R1677" s="7" t="str">
        <f t="shared" si="108"/>
        <v>1</v>
      </c>
    </row>
    <row r="1678" spans="1:18" x14ac:dyDescent="0.3">
      <c r="A1678">
        <v>1677</v>
      </c>
      <c r="B1678" t="s">
        <v>8</v>
      </c>
      <c r="C1678">
        <v>296000</v>
      </c>
      <c r="D1678" t="s">
        <v>9</v>
      </c>
      <c r="E1678" t="s">
        <v>15</v>
      </c>
      <c r="F1678" t="s">
        <v>11</v>
      </c>
      <c r="G1678" t="s">
        <v>12</v>
      </c>
      <c r="H1678" t="s">
        <v>12</v>
      </c>
      <c r="I1678">
        <v>28</v>
      </c>
      <c r="J1678">
        <f>(C1678-$V$7)/$V$8</f>
        <v>-0.44583155961606108</v>
      </c>
      <c r="K1678" t="str">
        <f t="shared" si="105"/>
        <v>NO</v>
      </c>
      <c r="L1678">
        <f>(I1678-$V$16)/$V$17</f>
        <v>-0.98144480429463388</v>
      </c>
      <c r="M1678" t="str">
        <f t="shared" si="106"/>
        <v>NO</v>
      </c>
      <c r="N1678">
        <f>IF(ISBLANK(C1678),$V$7,C1678)</f>
        <v>296000</v>
      </c>
      <c r="O1678">
        <f>IF(ISBLANK(I1678),$V$16,I1678)</f>
        <v>28</v>
      </c>
      <c r="P1678" t="str">
        <f>IF(ISBLANK(D1678),$U$42,D1678)</f>
        <v>ASALARIADO</v>
      </c>
      <c r="Q1678" s="7" t="str">
        <f t="shared" si="107"/>
        <v>26-35</v>
      </c>
      <c r="R1678" s="7" t="str">
        <f t="shared" si="108"/>
        <v>1</v>
      </c>
    </row>
    <row r="1679" spans="1:18" x14ac:dyDescent="0.3">
      <c r="A1679">
        <v>1678</v>
      </c>
      <c r="B1679" t="s">
        <v>8</v>
      </c>
      <c r="C1679">
        <v>424103</v>
      </c>
      <c r="D1679" t="s">
        <v>17</v>
      </c>
      <c r="E1679" t="s">
        <v>15</v>
      </c>
      <c r="F1679" t="s">
        <v>11</v>
      </c>
      <c r="G1679" t="s">
        <v>12</v>
      </c>
      <c r="H1679" t="s">
        <v>11</v>
      </c>
      <c r="I1679">
        <v>35</v>
      </c>
      <c r="J1679">
        <f>(C1679-$V$7)/$V$8</f>
        <v>-0.28785937969675779</v>
      </c>
      <c r="K1679" t="str">
        <f t="shared" si="105"/>
        <v>NO</v>
      </c>
      <c r="L1679">
        <f>(I1679-$V$16)/$V$17</f>
        <v>-0.48741749375467142</v>
      </c>
      <c r="M1679" t="str">
        <f t="shared" si="106"/>
        <v>NO</v>
      </c>
      <c r="N1679">
        <f>IF(ISBLANK(C1679),$V$7,C1679)</f>
        <v>424103</v>
      </c>
      <c r="O1679">
        <f>IF(ISBLANK(I1679),$V$16,I1679)</f>
        <v>35</v>
      </c>
      <c r="P1679" t="str">
        <f>IF(ISBLANK(D1679),$U$42,D1679)</f>
        <v>TRABAJADOR INDEPENDIENTE</v>
      </c>
      <c r="Q1679" s="7" t="str">
        <f t="shared" si="107"/>
        <v>26-35</v>
      </c>
      <c r="R1679" s="7" t="str">
        <f t="shared" si="108"/>
        <v>3</v>
      </c>
    </row>
    <row r="1680" spans="1:18" x14ac:dyDescent="0.3">
      <c r="A1680">
        <v>1679</v>
      </c>
      <c r="B1680" t="s">
        <v>8</v>
      </c>
      <c r="C1680">
        <v>11000</v>
      </c>
      <c r="D1680" t="s">
        <v>9</v>
      </c>
      <c r="E1680" t="s">
        <v>15</v>
      </c>
      <c r="F1680" t="s">
        <v>11</v>
      </c>
      <c r="G1680" t="s">
        <v>12</v>
      </c>
      <c r="H1680" t="s">
        <v>11</v>
      </c>
      <c r="I1680">
        <v>32</v>
      </c>
      <c r="J1680">
        <f>(C1680-$V$7)/$V$8</f>
        <v>-0.79728368233763225</v>
      </c>
      <c r="K1680" t="str">
        <f t="shared" si="105"/>
        <v>NO</v>
      </c>
      <c r="L1680">
        <f>(I1680-$V$16)/$V$17</f>
        <v>-0.69914348398608395</v>
      </c>
      <c r="M1680" t="str">
        <f t="shared" si="106"/>
        <v>NO</v>
      </c>
      <c r="N1680">
        <f>IF(ISBLANK(C1680),$V$7,C1680)</f>
        <v>11000</v>
      </c>
      <c r="O1680">
        <f>IF(ISBLANK(I1680),$V$16,I1680)</f>
        <v>32</v>
      </c>
      <c r="P1680" t="str">
        <f>IF(ISBLANK(D1680),$U$42,D1680)</f>
        <v>ASALARIADO</v>
      </c>
      <c r="Q1680" s="7" t="str">
        <f t="shared" si="107"/>
        <v>26-35</v>
      </c>
      <c r="R1680" s="7" t="str">
        <f t="shared" si="108"/>
        <v>1</v>
      </c>
    </row>
    <row r="1681" spans="1:18" x14ac:dyDescent="0.3">
      <c r="A1681">
        <v>1680</v>
      </c>
      <c r="B1681" t="s">
        <v>8</v>
      </c>
      <c r="C1681">
        <v>365500</v>
      </c>
      <c r="D1681" t="s">
        <v>9</v>
      </c>
      <c r="E1681" t="s">
        <v>15</v>
      </c>
      <c r="F1681" t="s">
        <v>11</v>
      </c>
      <c r="G1681" t="s">
        <v>12</v>
      </c>
      <c r="H1681" t="s">
        <v>12</v>
      </c>
      <c r="I1681">
        <v>32</v>
      </c>
      <c r="J1681">
        <f>(C1681-$V$7)/$V$8</f>
        <v>-0.36012656828571304</v>
      </c>
      <c r="K1681" t="str">
        <f t="shared" si="105"/>
        <v>NO</v>
      </c>
      <c r="L1681">
        <f>(I1681-$V$16)/$V$17</f>
        <v>-0.69914348398608395</v>
      </c>
      <c r="M1681" t="str">
        <f t="shared" si="106"/>
        <v>NO</v>
      </c>
      <c r="N1681">
        <f>IF(ISBLANK(C1681),$V$7,C1681)</f>
        <v>365500</v>
      </c>
      <c r="O1681">
        <f>IF(ISBLANK(I1681),$V$16,I1681)</f>
        <v>32</v>
      </c>
      <c r="P1681" t="str">
        <f>IF(ISBLANK(D1681),$U$42,D1681)</f>
        <v>ASALARIADO</v>
      </c>
      <c r="Q1681" s="7" t="str">
        <f t="shared" si="107"/>
        <v>26-35</v>
      </c>
      <c r="R1681" s="7" t="str">
        <f t="shared" si="108"/>
        <v>2</v>
      </c>
    </row>
    <row r="1682" spans="1:18" x14ac:dyDescent="0.3">
      <c r="A1682">
        <v>1681</v>
      </c>
      <c r="B1682" t="s">
        <v>8</v>
      </c>
      <c r="C1682">
        <v>25600</v>
      </c>
      <c r="D1682" t="s">
        <v>9</v>
      </c>
      <c r="E1682" t="s">
        <v>15</v>
      </c>
      <c r="F1682" t="s">
        <v>11</v>
      </c>
      <c r="G1682" t="s">
        <v>11</v>
      </c>
      <c r="H1682" t="s">
        <v>11</v>
      </c>
      <c r="I1682">
        <v>45</v>
      </c>
      <c r="J1682">
        <f>(C1682-$V$7)/$V$8</f>
        <v>-0.77927946833154471</v>
      </c>
      <c r="K1682" t="str">
        <f t="shared" si="105"/>
        <v>NO</v>
      </c>
      <c r="L1682">
        <f>(I1682-$V$16)/$V$17</f>
        <v>0.21833580701670366</v>
      </c>
      <c r="M1682" t="str">
        <f t="shared" si="106"/>
        <v>NO</v>
      </c>
      <c r="N1682">
        <f>IF(ISBLANK(C1682),$V$7,C1682)</f>
        <v>25600</v>
      </c>
      <c r="O1682">
        <f>IF(ISBLANK(I1682),$V$16,I1682)</f>
        <v>45</v>
      </c>
      <c r="P1682" t="str">
        <f>IF(ISBLANK(D1682),$U$42,D1682)</f>
        <v>ASALARIADO</v>
      </c>
      <c r="Q1682" s="7" t="str">
        <f t="shared" si="107"/>
        <v>36-45</v>
      </c>
      <c r="R1682" s="7" t="str">
        <f t="shared" si="108"/>
        <v>1</v>
      </c>
    </row>
    <row r="1683" spans="1:18" x14ac:dyDescent="0.3">
      <c r="A1683">
        <v>1682</v>
      </c>
      <c r="B1683" t="s">
        <v>8</v>
      </c>
      <c r="C1683">
        <v>276964.47999999998</v>
      </c>
      <c r="D1683" t="s">
        <v>9</v>
      </c>
      <c r="E1683" t="s">
        <v>15</v>
      </c>
      <c r="F1683" t="s">
        <v>11</v>
      </c>
      <c r="G1683" t="s">
        <v>12</v>
      </c>
      <c r="H1683" t="s">
        <v>12</v>
      </c>
      <c r="I1683">
        <v>25</v>
      </c>
      <c r="J1683">
        <f>(C1683-$V$7)/$V$8</f>
        <v>-0.4693055031638117</v>
      </c>
      <c r="K1683" t="str">
        <f t="shared" si="105"/>
        <v>NO</v>
      </c>
      <c r="L1683">
        <f>(I1683-$V$16)/$V$17</f>
        <v>-1.1931707945260464</v>
      </c>
      <c r="M1683" t="str">
        <f t="shared" si="106"/>
        <v>NO</v>
      </c>
      <c r="N1683">
        <f>IF(ISBLANK(C1683),$V$7,C1683)</f>
        <v>276964.47999999998</v>
      </c>
      <c r="O1683">
        <f>IF(ISBLANK(I1683),$V$16,I1683)</f>
        <v>25</v>
      </c>
      <c r="P1683" t="str">
        <f>IF(ISBLANK(D1683),$U$42,D1683)</f>
        <v>ASALARIADO</v>
      </c>
      <c r="Q1683" s="7" t="str">
        <f t="shared" si="107"/>
        <v>18-25</v>
      </c>
      <c r="R1683" s="7" t="str">
        <f t="shared" si="108"/>
        <v>1</v>
      </c>
    </row>
    <row r="1684" spans="1:18" x14ac:dyDescent="0.3">
      <c r="A1684">
        <v>1683</v>
      </c>
      <c r="B1684" t="s">
        <v>8</v>
      </c>
      <c r="C1684">
        <v>103846.15</v>
      </c>
      <c r="D1684" t="s">
        <v>9</v>
      </c>
      <c r="E1684" t="s">
        <v>15</v>
      </c>
      <c r="F1684" t="s">
        <v>11</v>
      </c>
      <c r="G1684" t="s">
        <v>12</v>
      </c>
      <c r="H1684" t="s">
        <v>12</v>
      </c>
      <c r="I1684">
        <v>58</v>
      </c>
      <c r="J1684">
        <f>(C1684-$V$7)/$V$8</f>
        <v>-0.68278902793754304</v>
      </c>
      <c r="K1684" t="str">
        <f t="shared" si="105"/>
        <v>NO</v>
      </c>
      <c r="L1684">
        <f>(I1684-$V$16)/$V$17</f>
        <v>1.1358150980194912</v>
      </c>
      <c r="M1684" t="str">
        <f t="shared" si="106"/>
        <v>NO</v>
      </c>
      <c r="N1684">
        <f>IF(ISBLANK(C1684),$V$7,C1684)</f>
        <v>103846.15</v>
      </c>
      <c r="O1684">
        <f>IF(ISBLANK(I1684),$V$16,I1684)</f>
        <v>58</v>
      </c>
      <c r="P1684" t="str">
        <f>IF(ISBLANK(D1684),$U$42,D1684)</f>
        <v>ASALARIADO</v>
      </c>
      <c r="Q1684" s="7" t="str">
        <f t="shared" si="107"/>
        <v>56+</v>
      </c>
      <c r="R1684" s="7" t="str">
        <f t="shared" si="108"/>
        <v>1</v>
      </c>
    </row>
    <row r="1685" spans="1:18" x14ac:dyDescent="0.3">
      <c r="A1685">
        <v>1684</v>
      </c>
      <c r="B1685" t="s">
        <v>8</v>
      </c>
      <c r="C1685">
        <v>249691.35</v>
      </c>
      <c r="D1685" t="s">
        <v>9</v>
      </c>
      <c r="E1685" t="s">
        <v>15</v>
      </c>
      <c r="F1685" t="s">
        <v>11</v>
      </c>
      <c r="G1685" t="s">
        <v>12</v>
      </c>
      <c r="H1685" t="s">
        <v>12</v>
      </c>
      <c r="I1685">
        <v>24</v>
      </c>
      <c r="J1685">
        <f>(C1685-$V$7)/$V$8</f>
        <v>-0.50293778187174631</v>
      </c>
      <c r="K1685" t="str">
        <f t="shared" si="105"/>
        <v>NO</v>
      </c>
      <c r="L1685">
        <f>(I1685-$V$16)/$V$17</f>
        <v>-1.263746124603184</v>
      </c>
      <c r="M1685" t="str">
        <f t="shared" si="106"/>
        <v>NO</v>
      </c>
      <c r="N1685">
        <f>IF(ISBLANK(C1685),$V$7,C1685)</f>
        <v>249691.35</v>
      </c>
      <c r="O1685">
        <f>IF(ISBLANK(I1685),$V$16,I1685)</f>
        <v>24</v>
      </c>
      <c r="P1685" t="str">
        <f>IF(ISBLANK(D1685),$U$42,D1685)</f>
        <v>ASALARIADO</v>
      </c>
      <c r="Q1685" s="7" t="str">
        <f t="shared" si="107"/>
        <v>18-25</v>
      </c>
      <c r="R1685" s="7" t="str">
        <f t="shared" si="108"/>
        <v>1</v>
      </c>
    </row>
    <row r="1686" spans="1:18" x14ac:dyDescent="0.3">
      <c r="A1686">
        <v>1685</v>
      </c>
      <c r="B1686" t="s">
        <v>8</v>
      </c>
      <c r="C1686">
        <v>306480.65999999997</v>
      </c>
      <c r="D1686" t="s">
        <v>9</v>
      </c>
      <c r="E1686" t="s">
        <v>10</v>
      </c>
      <c r="F1686" t="s">
        <v>11</v>
      </c>
      <c r="G1686" t="s">
        <v>12</v>
      </c>
      <c r="H1686" t="s">
        <v>12</v>
      </c>
      <c r="I1686">
        <v>25</v>
      </c>
      <c r="J1686">
        <f>(C1686-$V$7)/$V$8</f>
        <v>-0.43290717293352404</v>
      </c>
      <c r="K1686" t="str">
        <f t="shared" si="105"/>
        <v>NO</v>
      </c>
      <c r="L1686">
        <f>(I1686-$V$16)/$V$17</f>
        <v>-1.1931707945260464</v>
      </c>
      <c r="M1686" t="str">
        <f t="shared" si="106"/>
        <v>NO</v>
      </c>
      <c r="N1686">
        <f>IF(ISBLANK(C1686),$V$7,C1686)</f>
        <v>306480.65999999997</v>
      </c>
      <c r="O1686">
        <f>IF(ISBLANK(I1686),$V$16,I1686)</f>
        <v>25</v>
      </c>
      <c r="P1686" t="str">
        <f>IF(ISBLANK(D1686),$U$42,D1686)</f>
        <v>ASALARIADO</v>
      </c>
      <c r="Q1686" s="7" t="str">
        <f t="shared" si="107"/>
        <v>18-25</v>
      </c>
      <c r="R1686" s="7" t="str">
        <f t="shared" si="108"/>
        <v>2</v>
      </c>
    </row>
    <row r="1687" spans="1:18" x14ac:dyDescent="0.3">
      <c r="A1687">
        <v>1686</v>
      </c>
      <c r="B1687" t="s">
        <v>8</v>
      </c>
      <c r="C1687">
        <v>280000</v>
      </c>
      <c r="D1687" t="s">
        <v>9</v>
      </c>
      <c r="E1687" t="s">
        <v>15</v>
      </c>
      <c r="F1687" t="s">
        <v>11</v>
      </c>
      <c r="G1687" t="s">
        <v>12</v>
      </c>
      <c r="H1687" t="s">
        <v>12</v>
      </c>
      <c r="I1687">
        <v>85</v>
      </c>
      <c r="J1687">
        <f>(C1687-$V$7)/$V$8</f>
        <v>-0.46556220510218438</v>
      </c>
      <c r="K1687" t="str">
        <f t="shared" si="105"/>
        <v>NO</v>
      </c>
      <c r="L1687">
        <f>(I1687-$V$16)/$V$17</f>
        <v>3.0413490101022038</v>
      </c>
      <c r="M1687" t="str">
        <f t="shared" si="106"/>
        <v>ATIPICO</v>
      </c>
      <c r="N1687">
        <f>IF(ISBLANK(C1687),$V$7,C1687)</f>
        <v>280000</v>
      </c>
      <c r="O1687">
        <f>IF(ISBLANK(I1687),$V$16,I1687)</f>
        <v>85</v>
      </c>
      <c r="P1687" t="str">
        <f>IF(ISBLANK(D1687),$U$42,D1687)</f>
        <v>ASALARIADO</v>
      </c>
      <c r="Q1687" s="7" t="str">
        <f t="shared" si="107"/>
        <v>56+</v>
      </c>
      <c r="R1687" s="7" t="str">
        <f t="shared" si="108"/>
        <v>1</v>
      </c>
    </row>
    <row r="1688" spans="1:18" x14ac:dyDescent="0.3">
      <c r="A1688">
        <v>1687</v>
      </c>
      <c r="B1688" t="s">
        <v>8</v>
      </c>
      <c r="C1688">
        <v>165000</v>
      </c>
      <c r="D1688" t="s">
        <v>9</v>
      </c>
      <c r="E1688" t="s">
        <v>15</v>
      </c>
      <c r="F1688" t="s">
        <v>11</v>
      </c>
      <c r="G1688" t="s">
        <v>12</v>
      </c>
      <c r="H1688" t="s">
        <v>12</v>
      </c>
      <c r="I1688">
        <v>38</v>
      </c>
      <c r="J1688">
        <f>(C1688-$V$7)/$V$8</f>
        <v>-0.60737621953369558</v>
      </c>
      <c r="K1688" t="str">
        <f t="shared" si="105"/>
        <v>NO</v>
      </c>
      <c r="L1688">
        <f>(I1688-$V$16)/$V$17</f>
        <v>-0.27569150352325889</v>
      </c>
      <c r="M1688" t="str">
        <f t="shared" si="106"/>
        <v>NO</v>
      </c>
      <c r="N1688">
        <f>IF(ISBLANK(C1688),$V$7,C1688)</f>
        <v>165000</v>
      </c>
      <c r="O1688">
        <f>IF(ISBLANK(I1688),$V$16,I1688)</f>
        <v>38</v>
      </c>
      <c r="P1688" t="str">
        <f>IF(ISBLANK(D1688),$U$42,D1688)</f>
        <v>ASALARIADO</v>
      </c>
      <c r="Q1688" s="7" t="str">
        <f t="shared" si="107"/>
        <v>36-45</v>
      </c>
      <c r="R1688" s="7" t="str">
        <f t="shared" si="108"/>
        <v>1</v>
      </c>
    </row>
    <row r="1689" spans="1:18" x14ac:dyDescent="0.3">
      <c r="A1689">
        <v>1688</v>
      </c>
      <c r="B1689" t="s">
        <v>14</v>
      </c>
      <c r="C1689">
        <v>296265.63</v>
      </c>
      <c r="D1689" t="s">
        <v>9</v>
      </c>
      <c r="E1689" t="s">
        <v>15</v>
      </c>
      <c r="F1689" t="s">
        <v>11</v>
      </c>
      <c r="G1689" t="s">
        <v>12</v>
      </c>
      <c r="H1689" t="s">
        <v>11</v>
      </c>
      <c r="I1689">
        <v>38</v>
      </c>
      <c r="J1689">
        <f>(C1689-$V$7)/$V$8</f>
        <v>-0.44550399390603113</v>
      </c>
      <c r="K1689" t="str">
        <f t="shared" si="105"/>
        <v>NO</v>
      </c>
      <c r="L1689">
        <f>(I1689-$V$16)/$V$17</f>
        <v>-0.27569150352325889</v>
      </c>
      <c r="M1689" t="str">
        <f t="shared" si="106"/>
        <v>NO</v>
      </c>
      <c r="N1689">
        <f>IF(ISBLANK(C1689),$V$7,C1689)</f>
        <v>296265.63</v>
      </c>
      <c r="O1689">
        <f>IF(ISBLANK(I1689),$V$16,I1689)</f>
        <v>38</v>
      </c>
      <c r="P1689" t="str">
        <f>IF(ISBLANK(D1689),$U$42,D1689)</f>
        <v>ASALARIADO</v>
      </c>
      <c r="Q1689" s="7" t="str">
        <f t="shared" si="107"/>
        <v>36-45</v>
      </c>
      <c r="R1689" s="7" t="str">
        <f t="shared" si="108"/>
        <v>1</v>
      </c>
    </row>
    <row r="1690" spans="1:18" x14ac:dyDescent="0.3">
      <c r="A1690">
        <v>1689</v>
      </c>
      <c r="B1690" t="s">
        <v>14</v>
      </c>
      <c r="C1690">
        <v>1766548</v>
      </c>
      <c r="D1690" t="s">
        <v>9</v>
      </c>
      <c r="E1690" t="s">
        <v>15</v>
      </c>
      <c r="F1690" t="s">
        <v>11</v>
      </c>
      <c r="G1690" t="s">
        <v>12</v>
      </c>
      <c r="H1690" t="s">
        <v>12</v>
      </c>
      <c r="I1690">
        <v>32</v>
      </c>
      <c r="J1690">
        <f>(C1690-$V$7)/$V$8</f>
        <v>1.367597269029416</v>
      </c>
      <c r="K1690" t="str">
        <f t="shared" si="105"/>
        <v>NO</v>
      </c>
      <c r="L1690">
        <f>(I1690-$V$16)/$V$17</f>
        <v>-0.69914348398608395</v>
      </c>
      <c r="M1690" t="str">
        <f t="shared" si="106"/>
        <v>NO</v>
      </c>
      <c r="N1690">
        <f>IF(ISBLANK(C1690),$V$7,C1690)</f>
        <v>1766548</v>
      </c>
      <c r="O1690">
        <f>IF(ISBLANK(I1690),$V$16,I1690)</f>
        <v>32</v>
      </c>
      <c r="P1690" t="str">
        <f>IF(ISBLANK(D1690),$U$42,D1690)</f>
        <v>ASALARIADO</v>
      </c>
      <c r="Q1690" s="7" t="str">
        <f t="shared" si="107"/>
        <v>26-35</v>
      </c>
      <c r="R1690" s="7" t="str">
        <f t="shared" si="108"/>
        <v>4</v>
      </c>
    </row>
    <row r="1691" spans="1:18" x14ac:dyDescent="0.3">
      <c r="A1691">
        <v>1690</v>
      </c>
      <c r="B1691" t="s">
        <v>8</v>
      </c>
      <c r="C1691">
        <v>297046</v>
      </c>
      <c r="D1691" t="s">
        <v>16</v>
      </c>
      <c r="E1691" t="s">
        <v>15</v>
      </c>
      <c r="F1691" t="s">
        <v>11</v>
      </c>
      <c r="G1691" t="s">
        <v>12</v>
      </c>
      <c r="H1691" t="s">
        <v>12</v>
      </c>
      <c r="I1691">
        <v>21</v>
      </c>
      <c r="J1691">
        <f>(C1691-$V$7)/$V$8</f>
        <v>-0.44454166866740574</v>
      </c>
      <c r="K1691" t="str">
        <f t="shared" si="105"/>
        <v>NO</v>
      </c>
      <c r="L1691">
        <f>(I1691-$V$16)/$V$17</f>
        <v>-1.4754721148345964</v>
      </c>
      <c r="M1691" t="str">
        <f t="shared" si="106"/>
        <v>NO</v>
      </c>
      <c r="N1691">
        <f>IF(ISBLANK(C1691),$V$7,C1691)</f>
        <v>297046</v>
      </c>
      <c r="O1691">
        <f>IF(ISBLANK(I1691),$V$16,I1691)</f>
        <v>21</v>
      </c>
      <c r="P1691" t="str">
        <f>IF(ISBLANK(D1691),$U$42,D1691)</f>
        <v>ASEGURADO VOLUNTARIO</v>
      </c>
      <c r="Q1691" s="7" t="str">
        <f t="shared" si="107"/>
        <v>18-25</v>
      </c>
      <c r="R1691" s="7" t="str">
        <f t="shared" si="108"/>
        <v>1</v>
      </c>
    </row>
    <row r="1692" spans="1:18" x14ac:dyDescent="0.3">
      <c r="A1692">
        <v>1691</v>
      </c>
      <c r="B1692" t="s">
        <v>8</v>
      </c>
      <c r="C1692">
        <v>278030</v>
      </c>
      <c r="D1692" t="s">
        <v>18</v>
      </c>
      <c r="E1692" t="s">
        <v>15</v>
      </c>
      <c r="F1692" t="s">
        <v>11</v>
      </c>
      <c r="G1692" t="s">
        <v>12</v>
      </c>
      <c r="H1692" t="s">
        <v>12</v>
      </c>
      <c r="I1692">
        <v>36</v>
      </c>
      <c r="J1692">
        <f>(C1692-$V$7)/$V$8</f>
        <v>-0.46799154082766331</v>
      </c>
      <c r="K1692" t="str">
        <f t="shared" si="105"/>
        <v>NO</v>
      </c>
      <c r="L1692">
        <f>(I1692-$V$16)/$V$17</f>
        <v>-0.41684216367753391</v>
      </c>
      <c r="M1692" t="str">
        <f t="shared" si="106"/>
        <v>NO</v>
      </c>
      <c r="N1692">
        <f>IF(ISBLANK(C1692),$V$7,C1692)</f>
        <v>278030</v>
      </c>
      <c r="O1692">
        <f>IF(ISBLANK(I1692),$V$16,I1692)</f>
        <v>36</v>
      </c>
      <c r="P1692" t="str">
        <f>IF(ISBLANK(D1692),$U$42,D1692)</f>
        <v>CONVENIOS ESPECIALES DE TRABAJADORES INDEPENDIENTES</v>
      </c>
      <c r="Q1692" s="7" t="str">
        <f t="shared" si="107"/>
        <v>36-45</v>
      </c>
      <c r="R1692" s="7" t="str">
        <f t="shared" si="108"/>
        <v>1</v>
      </c>
    </row>
    <row r="1693" spans="1:18" x14ac:dyDescent="0.3">
      <c r="A1693">
        <v>1692</v>
      </c>
      <c r="B1693" t="s">
        <v>8</v>
      </c>
      <c r="C1693">
        <v>838098</v>
      </c>
      <c r="D1693" t="s">
        <v>9</v>
      </c>
      <c r="E1693" t="s">
        <v>15</v>
      </c>
      <c r="F1693" t="s">
        <v>11</v>
      </c>
      <c r="G1693" t="s">
        <v>12</v>
      </c>
      <c r="H1693" t="s">
        <v>12</v>
      </c>
      <c r="I1693">
        <v>40</v>
      </c>
      <c r="J1693">
        <f>(C1693-$V$7)/$V$8</f>
        <v>0.22266490642996797</v>
      </c>
      <c r="K1693" t="str">
        <f t="shared" si="105"/>
        <v>NO</v>
      </c>
      <c r="L1693">
        <f>(I1693-$V$16)/$V$17</f>
        <v>-0.13454084336898386</v>
      </c>
      <c r="M1693" t="str">
        <f t="shared" si="106"/>
        <v>NO</v>
      </c>
      <c r="N1693">
        <f>IF(ISBLANK(C1693),$V$7,C1693)</f>
        <v>838098</v>
      </c>
      <c r="O1693">
        <f>IF(ISBLANK(I1693),$V$16,I1693)</f>
        <v>40</v>
      </c>
      <c r="P1693" t="str">
        <f>IF(ISBLANK(D1693),$U$42,D1693)</f>
        <v>ASALARIADO</v>
      </c>
      <c r="Q1693" s="7" t="str">
        <f t="shared" si="107"/>
        <v>36-45</v>
      </c>
      <c r="R1693" s="7" t="str">
        <f t="shared" si="108"/>
        <v>4</v>
      </c>
    </row>
    <row r="1694" spans="1:18" x14ac:dyDescent="0.3">
      <c r="A1694">
        <v>1693</v>
      </c>
      <c r="B1694" t="s">
        <v>8</v>
      </c>
      <c r="C1694">
        <v>594092</v>
      </c>
      <c r="D1694" t="s">
        <v>17</v>
      </c>
      <c r="E1694" t="s">
        <v>15</v>
      </c>
      <c r="F1694" t="s">
        <v>11</v>
      </c>
      <c r="G1694" t="s">
        <v>12</v>
      </c>
      <c r="H1694" t="s">
        <v>12</v>
      </c>
      <c r="I1694">
        <v>68</v>
      </c>
      <c r="J1694">
        <f>(C1694-$V$7)/$V$8</f>
        <v>-7.8234836225469548E-2</v>
      </c>
      <c r="K1694" t="str">
        <f t="shared" si="105"/>
        <v>NO</v>
      </c>
      <c r="L1694">
        <f>(I1694-$V$16)/$V$17</f>
        <v>1.8415683987908662</v>
      </c>
      <c r="M1694" t="str">
        <f t="shared" si="106"/>
        <v>NO</v>
      </c>
      <c r="N1694">
        <f>IF(ISBLANK(C1694),$V$7,C1694)</f>
        <v>594092</v>
      </c>
      <c r="O1694">
        <f>IF(ISBLANK(I1694),$V$16,I1694)</f>
        <v>68</v>
      </c>
      <c r="P1694" t="str">
        <f>IF(ISBLANK(D1694),$U$42,D1694)</f>
        <v>TRABAJADOR INDEPENDIENTE</v>
      </c>
      <c r="Q1694" s="7" t="str">
        <f t="shared" si="107"/>
        <v>56+</v>
      </c>
      <c r="R1694" s="7" t="str">
        <f t="shared" si="108"/>
        <v>3</v>
      </c>
    </row>
    <row r="1695" spans="1:18" x14ac:dyDescent="0.3">
      <c r="A1695">
        <v>1694</v>
      </c>
      <c r="B1695" t="s">
        <v>14</v>
      </c>
      <c r="C1695">
        <v>615805.6</v>
      </c>
      <c r="D1695" t="s">
        <v>9</v>
      </c>
      <c r="E1695" t="s">
        <v>15</v>
      </c>
      <c r="F1695" t="s">
        <v>11</v>
      </c>
      <c r="G1695" t="s">
        <v>12</v>
      </c>
      <c r="H1695" t="s">
        <v>12</v>
      </c>
      <c r="I1695">
        <v>29</v>
      </c>
      <c r="J1695">
        <f>(C1695-$V$7)/$V$8</f>
        <v>-5.145837723625165E-2</v>
      </c>
      <c r="K1695" t="str">
        <f t="shared" si="105"/>
        <v>NO</v>
      </c>
      <c r="L1695">
        <f>(I1695-$V$16)/$V$17</f>
        <v>-0.91086947421749642</v>
      </c>
      <c r="M1695" t="str">
        <f t="shared" si="106"/>
        <v>NO</v>
      </c>
      <c r="N1695">
        <f>IF(ISBLANK(C1695),$V$7,C1695)</f>
        <v>615805.6</v>
      </c>
      <c r="O1695">
        <f>IF(ISBLANK(I1695),$V$16,I1695)</f>
        <v>29</v>
      </c>
      <c r="P1695" t="str">
        <f>IF(ISBLANK(D1695),$U$42,D1695)</f>
        <v>ASALARIADO</v>
      </c>
      <c r="Q1695" s="7" t="str">
        <f t="shared" si="107"/>
        <v>26-35</v>
      </c>
      <c r="R1695" s="7" t="str">
        <f t="shared" si="108"/>
        <v>3</v>
      </c>
    </row>
    <row r="1696" spans="1:18" x14ac:dyDescent="0.3">
      <c r="A1696">
        <v>1695</v>
      </c>
      <c r="B1696" t="s">
        <v>8</v>
      </c>
      <c r="C1696">
        <v>625322.5</v>
      </c>
      <c r="D1696" t="s">
        <v>9</v>
      </c>
      <c r="E1696" t="s">
        <v>15</v>
      </c>
      <c r="F1696" t="s">
        <v>11</v>
      </c>
      <c r="G1696" t="s">
        <v>12</v>
      </c>
      <c r="H1696" t="s">
        <v>12</v>
      </c>
      <c r="I1696">
        <v>54</v>
      </c>
      <c r="J1696">
        <f>(C1696-$V$7)/$V$8</f>
        <v>-3.9722465984571201E-2</v>
      </c>
      <c r="K1696" t="str">
        <f t="shared" si="105"/>
        <v>NO</v>
      </c>
      <c r="L1696">
        <f>(I1696-$V$16)/$V$17</f>
        <v>0.85351377771094117</v>
      </c>
      <c r="M1696" t="str">
        <f t="shared" si="106"/>
        <v>NO</v>
      </c>
      <c r="N1696">
        <f>IF(ISBLANK(C1696),$V$7,C1696)</f>
        <v>625322.5</v>
      </c>
      <c r="O1696">
        <f>IF(ISBLANK(I1696),$V$16,I1696)</f>
        <v>54</v>
      </c>
      <c r="P1696" t="str">
        <f>IF(ISBLANK(D1696),$U$42,D1696)</f>
        <v>ASALARIADO</v>
      </c>
      <c r="Q1696" s="7" t="str">
        <f t="shared" si="107"/>
        <v>46-55</v>
      </c>
      <c r="R1696" s="7" t="str">
        <f t="shared" si="108"/>
        <v>3</v>
      </c>
    </row>
    <row r="1697" spans="1:18" x14ac:dyDescent="0.3">
      <c r="A1697">
        <v>1696</v>
      </c>
      <c r="B1697" t="s">
        <v>8</v>
      </c>
      <c r="C1697">
        <v>364086</v>
      </c>
      <c r="D1697" t="s">
        <v>17</v>
      </c>
      <c r="E1697" t="s">
        <v>15</v>
      </c>
      <c r="F1697" t="s">
        <v>11</v>
      </c>
      <c r="G1697" t="s">
        <v>11</v>
      </c>
      <c r="H1697" t="s">
        <v>11</v>
      </c>
      <c r="I1697">
        <v>31</v>
      </c>
      <c r="J1697">
        <f>(C1697-$V$7)/$V$8</f>
        <v>-0.36187026408054918</v>
      </c>
      <c r="K1697" t="str">
        <f t="shared" si="105"/>
        <v>NO</v>
      </c>
      <c r="L1697">
        <f>(I1697-$V$16)/$V$17</f>
        <v>-0.7697188140632214</v>
      </c>
      <c r="M1697" t="str">
        <f t="shared" si="106"/>
        <v>NO</v>
      </c>
      <c r="N1697">
        <f>IF(ISBLANK(C1697),$V$7,C1697)</f>
        <v>364086</v>
      </c>
      <c r="O1697">
        <f>IF(ISBLANK(I1697),$V$16,I1697)</f>
        <v>31</v>
      </c>
      <c r="P1697" t="str">
        <f>IF(ISBLANK(D1697),$U$42,D1697)</f>
        <v>TRABAJADOR INDEPENDIENTE</v>
      </c>
      <c r="Q1697" s="7" t="str">
        <f t="shared" si="107"/>
        <v>26-35</v>
      </c>
      <c r="R1697" s="7" t="str">
        <f t="shared" si="108"/>
        <v>2</v>
      </c>
    </row>
    <row r="1698" spans="1:18" x14ac:dyDescent="0.3">
      <c r="A1698">
        <v>1697</v>
      </c>
      <c r="B1698" t="s">
        <v>8</v>
      </c>
      <c r="C1698">
        <v>976390</v>
      </c>
      <c r="D1698" t="s">
        <v>9</v>
      </c>
      <c r="E1698" t="s">
        <v>10</v>
      </c>
      <c r="F1698" t="s">
        <v>11</v>
      </c>
      <c r="G1698" t="s">
        <v>12</v>
      </c>
      <c r="H1698" t="s">
        <v>12</v>
      </c>
      <c r="I1698">
        <v>32</v>
      </c>
      <c r="J1698">
        <f>(C1698-$V$7)/$V$8</f>
        <v>0.39320180802790311</v>
      </c>
      <c r="K1698" t="str">
        <f t="shared" si="105"/>
        <v>NO</v>
      </c>
      <c r="L1698">
        <f>(I1698-$V$16)/$V$17</f>
        <v>-0.69914348398608395</v>
      </c>
      <c r="M1698" t="str">
        <f t="shared" si="106"/>
        <v>NO</v>
      </c>
      <c r="N1698">
        <f>IF(ISBLANK(C1698),$V$7,C1698)</f>
        <v>976390</v>
      </c>
      <c r="O1698">
        <f>IF(ISBLANK(I1698),$V$16,I1698)</f>
        <v>32</v>
      </c>
      <c r="P1698" t="str">
        <f>IF(ISBLANK(D1698),$U$42,D1698)</f>
        <v>ASALARIADO</v>
      </c>
      <c r="Q1698" s="7" t="str">
        <f t="shared" si="107"/>
        <v>26-35</v>
      </c>
      <c r="R1698" s="7" t="str">
        <f t="shared" si="108"/>
        <v>4</v>
      </c>
    </row>
    <row r="1699" spans="1:18" x14ac:dyDescent="0.3">
      <c r="A1699">
        <v>1698</v>
      </c>
      <c r="B1699" t="s">
        <v>8</v>
      </c>
      <c r="C1699">
        <v>297046</v>
      </c>
      <c r="D1699" t="s">
        <v>16</v>
      </c>
      <c r="E1699" t="s">
        <v>15</v>
      </c>
      <c r="F1699" t="s">
        <v>11</v>
      </c>
      <c r="G1699" t="s">
        <v>12</v>
      </c>
      <c r="H1699" t="s">
        <v>12</v>
      </c>
      <c r="I1699">
        <v>42</v>
      </c>
      <c r="J1699">
        <f>(C1699-$V$7)/$V$8</f>
        <v>-0.44454166866740574</v>
      </c>
      <c r="K1699" t="str">
        <f t="shared" si="105"/>
        <v>NO</v>
      </c>
      <c r="L1699">
        <f>(I1699-$V$16)/$V$17</f>
        <v>6.6098167852911317E-3</v>
      </c>
      <c r="M1699" t="str">
        <f t="shared" si="106"/>
        <v>NO</v>
      </c>
      <c r="N1699">
        <f>IF(ISBLANK(C1699),$V$7,C1699)</f>
        <v>297046</v>
      </c>
      <c r="O1699">
        <f>IF(ISBLANK(I1699),$V$16,I1699)</f>
        <v>42</v>
      </c>
      <c r="P1699" t="str">
        <f>IF(ISBLANK(D1699),$U$42,D1699)</f>
        <v>ASEGURADO VOLUNTARIO</v>
      </c>
      <c r="Q1699" s="7" t="str">
        <f t="shared" si="107"/>
        <v>36-45</v>
      </c>
      <c r="R1699" s="7" t="str">
        <f t="shared" si="108"/>
        <v>1</v>
      </c>
    </row>
    <row r="1700" spans="1:18" x14ac:dyDescent="0.3">
      <c r="A1700">
        <v>1699</v>
      </c>
      <c r="B1700" t="s">
        <v>14</v>
      </c>
      <c r="C1700">
        <v>3108698.61</v>
      </c>
      <c r="D1700" t="s">
        <v>9</v>
      </c>
      <c r="E1700" t="s">
        <v>15</v>
      </c>
      <c r="F1700" t="s">
        <v>11</v>
      </c>
      <c r="G1700" t="s">
        <v>12</v>
      </c>
      <c r="H1700" t="s">
        <v>12</v>
      </c>
      <c r="I1700">
        <v>37</v>
      </c>
      <c r="J1700">
        <f>(C1700-$V$7)/$V$8</f>
        <v>3.0226908862102988</v>
      </c>
      <c r="K1700" t="str">
        <f t="shared" si="105"/>
        <v>ATIPICO</v>
      </c>
      <c r="L1700">
        <f>(I1700-$V$16)/$V$17</f>
        <v>-0.3462668336003964</v>
      </c>
      <c r="M1700" t="str">
        <f t="shared" si="106"/>
        <v>NO</v>
      </c>
      <c r="N1700">
        <f>IF(ISBLANK(C1700),$V$7,C1700)</f>
        <v>3108698.61</v>
      </c>
      <c r="O1700">
        <f>IF(ISBLANK(I1700),$V$16,I1700)</f>
        <v>37</v>
      </c>
      <c r="P1700" t="str">
        <f>IF(ISBLANK(D1700),$U$42,D1700)</f>
        <v>ASALARIADO</v>
      </c>
      <c r="Q1700" s="7" t="str">
        <f t="shared" si="107"/>
        <v>36-45</v>
      </c>
      <c r="R1700" s="7" t="str">
        <f t="shared" si="108"/>
        <v>4</v>
      </c>
    </row>
    <row r="1701" spans="1:18" x14ac:dyDescent="0.3">
      <c r="A1701">
        <v>1700</v>
      </c>
      <c r="B1701" t="s">
        <v>8</v>
      </c>
      <c r="C1701">
        <v>309927.25</v>
      </c>
      <c r="D1701" t="s">
        <v>9</v>
      </c>
      <c r="E1701" t="s">
        <v>15</v>
      </c>
      <c r="F1701" t="s">
        <v>11</v>
      </c>
      <c r="G1701" t="s">
        <v>12</v>
      </c>
      <c r="H1701" t="s">
        <v>12</v>
      </c>
      <c r="I1701">
        <v>18</v>
      </c>
      <c r="J1701">
        <f>(C1701-$V$7)/$V$8</f>
        <v>-0.42865695759439792</v>
      </c>
      <c r="K1701" t="str">
        <f t="shared" si="105"/>
        <v>NO</v>
      </c>
      <c r="L1701">
        <f>(I1701-$V$16)/$V$17</f>
        <v>-1.687198105066009</v>
      </c>
      <c r="M1701" t="str">
        <f t="shared" si="106"/>
        <v>NO</v>
      </c>
      <c r="N1701">
        <f>IF(ISBLANK(C1701),$V$7,C1701)</f>
        <v>309927.25</v>
      </c>
      <c r="O1701">
        <f>IF(ISBLANK(I1701),$V$16,I1701)</f>
        <v>18</v>
      </c>
      <c r="P1701" t="str">
        <f>IF(ISBLANK(D1701),$U$42,D1701)</f>
        <v>ASALARIADO</v>
      </c>
      <c r="Q1701" s="7" t="str">
        <f t="shared" si="107"/>
        <v>18-25</v>
      </c>
      <c r="R1701" s="7" t="str">
        <f t="shared" si="108"/>
        <v>2</v>
      </c>
    </row>
    <row r="1702" spans="1:18" x14ac:dyDescent="0.3">
      <c r="A1702">
        <v>1701</v>
      </c>
      <c r="B1702" t="s">
        <v>14</v>
      </c>
      <c r="C1702">
        <v>370905</v>
      </c>
      <c r="D1702" t="s">
        <v>9</v>
      </c>
      <c r="E1702" t="s">
        <v>10</v>
      </c>
      <c r="F1702" t="s">
        <v>11</v>
      </c>
      <c r="G1702" t="s">
        <v>12</v>
      </c>
      <c r="H1702" t="s">
        <v>12</v>
      </c>
      <c r="I1702">
        <v>27</v>
      </c>
      <c r="J1702">
        <f>(C1702-$V$7)/$V$8</f>
        <v>-0.35346130960743199</v>
      </c>
      <c r="K1702" t="str">
        <f t="shared" si="105"/>
        <v>NO</v>
      </c>
      <c r="L1702">
        <f>(I1702-$V$16)/$V$17</f>
        <v>-1.0520201343717714</v>
      </c>
      <c r="M1702" t="str">
        <f t="shared" si="106"/>
        <v>NO</v>
      </c>
      <c r="N1702">
        <f>IF(ISBLANK(C1702),$V$7,C1702)</f>
        <v>370905</v>
      </c>
      <c r="O1702">
        <f>IF(ISBLANK(I1702),$V$16,I1702)</f>
        <v>27</v>
      </c>
      <c r="P1702" t="str">
        <f>IF(ISBLANK(D1702),$U$42,D1702)</f>
        <v>ASALARIADO</v>
      </c>
      <c r="Q1702" s="7" t="str">
        <f t="shared" si="107"/>
        <v>26-35</v>
      </c>
      <c r="R1702" s="7" t="str">
        <f t="shared" si="108"/>
        <v>2</v>
      </c>
    </row>
    <row r="1703" spans="1:18" x14ac:dyDescent="0.3">
      <c r="A1703">
        <v>1702</v>
      </c>
      <c r="B1703" t="s">
        <v>8</v>
      </c>
      <c r="C1703">
        <v>352000</v>
      </c>
      <c r="D1703" t="s">
        <v>9</v>
      </c>
      <c r="E1703" t="s">
        <v>15</v>
      </c>
      <c r="F1703" t="s">
        <v>11</v>
      </c>
      <c r="G1703" t="s">
        <v>12</v>
      </c>
      <c r="H1703" t="s">
        <v>12</v>
      </c>
      <c r="I1703">
        <v>28</v>
      </c>
      <c r="J1703">
        <f>(C1703-$V$7)/$V$8</f>
        <v>-0.37677430041462956</v>
      </c>
      <c r="K1703" t="str">
        <f t="shared" si="105"/>
        <v>NO</v>
      </c>
      <c r="L1703">
        <f>(I1703-$V$16)/$V$17</f>
        <v>-0.98144480429463388</v>
      </c>
      <c r="M1703" t="str">
        <f t="shared" si="106"/>
        <v>NO</v>
      </c>
      <c r="N1703">
        <f>IF(ISBLANK(C1703),$V$7,C1703)</f>
        <v>352000</v>
      </c>
      <c r="O1703">
        <f>IF(ISBLANK(I1703),$V$16,I1703)</f>
        <v>28</v>
      </c>
      <c r="P1703" t="str">
        <f>IF(ISBLANK(D1703),$U$42,D1703)</f>
        <v>ASALARIADO</v>
      </c>
      <c r="Q1703" s="7" t="str">
        <f t="shared" si="107"/>
        <v>26-35</v>
      </c>
      <c r="R1703" s="7" t="str">
        <f t="shared" si="108"/>
        <v>2</v>
      </c>
    </row>
    <row r="1704" spans="1:18" x14ac:dyDescent="0.3">
      <c r="A1704">
        <v>1703</v>
      </c>
      <c r="B1704" t="s">
        <v>8</v>
      </c>
      <c r="C1704">
        <v>390899.95</v>
      </c>
      <c r="D1704" t="s">
        <v>9</v>
      </c>
      <c r="E1704" t="s">
        <v>15</v>
      </c>
      <c r="F1704" t="s">
        <v>11</v>
      </c>
      <c r="G1704" t="s">
        <v>12</v>
      </c>
      <c r="H1704" t="s">
        <v>12</v>
      </c>
      <c r="I1704">
        <v>61</v>
      </c>
      <c r="J1704">
        <f>(C1704-$V$7)/$V$8</f>
        <v>-0.32880423023475941</v>
      </c>
      <c r="K1704" t="str">
        <f t="shared" si="105"/>
        <v>NO</v>
      </c>
      <c r="L1704">
        <f>(I1704-$V$16)/$V$17</f>
        <v>1.3475410882509038</v>
      </c>
      <c r="M1704" t="str">
        <f t="shared" si="106"/>
        <v>NO</v>
      </c>
      <c r="N1704">
        <f>IF(ISBLANK(C1704),$V$7,C1704)</f>
        <v>390899.95</v>
      </c>
      <c r="O1704">
        <f>IF(ISBLANK(I1704),$V$16,I1704)</f>
        <v>61</v>
      </c>
      <c r="P1704" t="str">
        <f>IF(ISBLANK(D1704),$U$42,D1704)</f>
        <v>ASALARIADO</v>
      </c>
      <c r="Q1704" s="7" t="str">
        <f t="shared" si="107"/>
        <v>56+</v>
      </c>
      <c r="R1704" s="7" t="str">
        <f t="shared" si="108"/>
        <v>2</v>
      </c>
    </row>
    <row r="1705" spans="1:18" x14ac:dyDescent="0.3">
      <c r="A1705">
        <v>1704</v>
      </c>
      <c r="B1705" t="s">
        <v>14</v>
      </c>
      <c r="C1705">
        <v>460692.92</v>
      </c>
      <c r="D1705" t="s">
        <v>9</v>
      </c>
      <c r="E1705" t="s">
        <v>15</v>
      </c>
      <c r="F1705" t="s">
        <v>11</v>
      </c>
      <c r="G1705" t="s">
        <v>12</v>
      </c>
      <c r="H1705" t="s">
        <v>12</v>
      </c>
      <c r="I1705">
        <v>22</v>
      </c>
      <c r="J1705">
        <f>(C1705-$V$7)/$V$8</f>
        <v>-0.24273795845390705</v>
      </c>
      <c r="K1705" t="str">
        <f t="shared" si="105"/>
        <v>NO</v>
      </c>
      <c r="L1705">
        <f>(I1705-$V$16)/$V$17</f>
        <v>-1.4048967847574589</v>
      </c>
      <c r="M1705" t="str">
        <f t="shared" si="106"/>
        <v>NO</v>
      </c>
      <c r="N1705">
        <f>IF(ISBLANK(C1705),$V$7,C1705)</f>
        <v>460692.92</v>
      </c>
      <c r="O1705">
        <f>IF(ISBLANK(I1705),$V$16,I1705)</f>
        <v>22</v>
      </c>
      <c r="P1705" t="str">
        <f>IF(ISBLANK(D1705),$U$42,D1705)</f>
        <v>ASALARIADO</v>
      </c>
      <c r="Q1705" s="7" t="str">
        <f t="shared" si="107"/>
        <v>18-25</v>
      </c>
      <c r="R1705" s="7" t="str">
        <f t="shared" si="108"/>
        <v>3</v>
      </c>
    </row>
    <row r="1706" spans="1:18" x14ac:dyDescent="0.3">
      <c r="A1706">
        <v>1705</v>
      </c>
      <c r="B1706" t="s">
        <v>14</v>
      </c>
      <c r="C1706">
        <v>484267.8</v>
      </c>
      <c r="D1706" t="s">
        <v>13</v>
      </c>
      <c r="E1706" t="s">
        <v>10</v>
      </c>
      <c r="F1706" t="s">
        <v>11</v>
      </c>
      <c r="G1706" t="s">
        <v>12</v>
      </c>
      <c r="H1706" t="s">
        <v>12</v>
      </c>
      <c r="I1706">
        <v>84</v>
      </c>
      <c r="J1706">
        <f>(C1706-$V$7)/$V$8</f>
        <v>-0.2136662334752884</v>
      </c>
      <c r="K1706" t="str">
        <f t="shared" si="105"/>
        <v>NO</v>
      </c>
      <c r="L1706">
        <f>(I1706-$V$16)/$V$17</f>
        <v>2.9707736800250664</v>
      </c>
      <c r="M1706" t="str">
        <f t="shared" si="106"/>
        <v>ATIPICO</v>
      </c>
      <c r="N1706">
        <f>IF(ISBLANK(C1706),$V$7,C1706)</f>
        <v>484267.8</v>
      </c>
      <c r="O1706">
        <f>IF(ISBLANK(I1706),$V$16,I1706)</f>
        <v>84</v>
      </c>
      <c r="P1706" t="str">
        <f>IF(ISBLANK(D1706),$U$42,D1706)</f>
        <v>PENSIONADOS EN SU PROPIO SISTEMA</v>
      </c>
      <c r="Q1706" s="7" t="str">
        <f t="shared" si="107"/>
        <v>56+</v>
      </c>
      <c r="R1706" s="7" t="str">
        <f t="shared" si="108"/>
        <v>3</v>
      </c>
    </row>
    <row r="1707" spans="1:18" x14ac:dyDescent="0.3">
      <c r="A1707">
        <v>1706</v>
      </c>
      <c r="B1707" t="s">
        <v>8</v>
      </c>
      <c r="C1707">
        <v>724116.7</v>
      </c>
      <c r="D1707" t="s">
        <v>9</v>
      </c>
      <c r="E1707" t="s">
        <v>10</v>
      </c>
      <c r="F1707" t="s">
        <v>11</v>
      </c>
      <c r="G1707" t="s">
        <v>12</v>
      </c>
      <c r="H1707" t="s">
        <v>12</v>
      </c>
      <c r="I1707">
        <v>56</v>
      </c>
      <c r="J1707">
        <f>(C1707-$V$7)/$V$8</f>
        <v>8.2107117533251353E-2</v>
      </c>
      <c r="K1707" t="str">
        <f t="shared" si="105"/>
        <v>NO</v>
      </c>
      <c r="L1707">
        <f>(I1707-$V$16)/$V$17</f>
        <v>0.99466443786521619</v>
      </c>
      <c r="M1707" t="str">
        <f t="shared" si="106"/>
        <v>NO</v>
      </c>
      <c r="N1707">
        <f>IF(ISBLANK(C1707),$V$7,C1707)</f>
        <v>724116.7</v>
      </c>
      <c r="O1707">
        <f>IF(ISBLANK(I1707),$V$16,I1707)</f>
        <v>56</v>
      </c>
      <c r="P1707" t="str">
        <f>IF(ISBLANK(D1707),$U$42,D1707)</f>
        <v>ASALARIADO</v>
      </c>
      <c r="Q1707" s="7" t="str">
        <f t="shared" si="107"/>
        <v>56+</v>
      </c>
      <c r="R1707" s="7" t="str">
        <f t="shared" si="108"/>
        <v>4</v>
      </c>
    </row>
    <row r="1708" spans="1:18" x14ac:dyDescent="0.3">
      <c r="A1708">
        <v>1707</v>
      </c>
      <c r="B1708" t="s">
        <v>8</v>
      </c>
      <c r="C1708">
        <v>620713</v>
      </c>
      <c r="D1708" t="s">
        <v>17</v>
      </c>
      <c r="E1708" t="s">
        <v>15</v>
      </c>
      <c r="F1708" t="s">
        <v>11</v>
      </c>
      <c r="G1708" t="s">
        <v>12</v>
      </c>
      <c r="H1708" t="s">
        <v>11</v>
      </c>
      <c r="I1708">
        <v>43</v>
      </c>
      <c r="J1708">
        <f>(C1708-$V$7)/$V$8</f>
        <v>-4.540674163258903E-2</v>
      </c>
      <c r="K1708" t="str">
        <f t="shared" si="105"/>
        <v>NO</v>
      </c>
      <c r="L1708">
        <f>(I1708-$V$16)/$V$17</f>
        <v>7.7185146862428639E-2</v>
      </c>
      <c r="M1708" t="str">
        <f t="shared" si="106"/>
        <v>NO</v>
      </c>
      <c r="N1708">
        <f>IF(ISBLANK(C1708),$V$7,C1708)</f>
        <v>620713</v>
      </c>
      <c r="O1708">
        <f>IF(ISBLANK(I1708),$V$16,I1708)</f>
        <v>43</v>
      </c>
      <c r="P1708" t="str">
        <f>IF(ISBLANK(D1708),$U$42,D1708)</f>
        <v>TRABAJADOR INDEPENDIENTE</v>
      </c>
      <c r="Q1708" s="7" t="str">
        <f t="shared" si="107"/>
        <v>36-45</v>
      </c>
      <c r="R1708" s="7" t="str">
        <f t="shared" si="108"/>
        <v>3</v>
      </c>
    </row>
    <row r="1709" spans="1:18" x14ac:dyDescent="0.3">
      <c r="A1709">
        <v>1708</v>
      </c>
      <c r="B1709" t="s">
        <v>8</v>
      </c>
      <c r="C1709">
        <v>297044</v>
      </c>
      <c r="D1709" t="s">
        <v>9</v>
      </c>
      <c r="E1709" t="s">
        <v>15</v>
      </c>
      <c r="F1709" t="s">
        <v>11</v>
      </c>
      <c r="G1709" t="s">
        <v>12</v>
      </c>
      <c r="H1709" t="s">
        <v>12</v>
      </c>
      <c r="I1709">
        <v>28</v>
      </c>
      <c r="J1709">
        <f>(C1709-$V$7)/$V$8</f>
        <v>-0.44454413499809153</v>
      </c>
      <c r="K1709" t="str">
        <f t="shared" si="105"/>
        <v>NO</v>
      </c>
      <c r="L1709">
        <f>(I1709-$V$16)/$V$17</f>
        <v>-0.98144480429463388</v>
      </c>
      <c r="M1709" t="str">
        <f t="shared" si="106"/>
        <v>NO</v>
      </c>
      <c r="N1709">
        <f>IF(ISBLANK(C1709),$V$7,C1709)</f>
        <v>297044</v>
      </c>
      <c r="O1709">
        <f>IF(ISBLANK(I1709),$V$16,I1709)</f>
        <v>28</v>
      </c>
      <c r="P1709" t="str">
        <f>IF(ISBLANK(D1709),$U$42,D1709)</f>
        <v>ASALARIADO</v>
      </c>
      <c r="Q1709" s="7" t="str">
        <f t="shared" si="107"/>
        <v>26-35</v>
      </c>
      <c r="R1709" s="7" t="str">
        <f t="shared" si="108"/>
        <v>1</v>
      </c>
    </row>
    <row r="1710" spans="1:18" x14ac:dyDescent="0.3">
      <c r="A1710">
        <v>1709</v>
      </c>
      <c r="B1710" t="s">
        <v>8</v>
      </c>
      <c r="C1710">
        <v>170439.67999999999</v>
      </c>
      <c r="D1710" t="s">
        <v>9</v>
      </c>
      <c r="E1710" t="s">
        <v>15</v>
      </c>
      <c r="F1710" t="s">
        <v>11</v>
      </c>
      <c r="G1710" t="s">
        <v>12</v>
      </c>
      <c r="H1710" t="s">
        <v>11</v>
      </c>
      <c r="I1710">
        <v>24</v>
      </c>
      <c r="J1710">
        <f>(C1710-$V$7)/$V$8</f>
        <v>-0.60066819468132338</v>
      </c>
      <c r="K1710" t="str">
        <f t="shared" si="105"/>
        <v>NO</v>
      </c>
      <c r="L1710">
        <f>(I1710-$V$16)/$V$17</f>
        <v>-1.263746124603184</v>
      </c>
      <c r="M1710" t="str">
        <f t="shared" si="106"/>
        <v>NO</v>
      </c>
      <c r="N1710">
        <f>IF(ISBLANK(C1710),$V$7,C1710)</f>
        <v>170439.67999999999</v>
      </c>
      <c r="O1710">
        <f>IF(ISBLANK(I1710),$V$16,I1710)</f>
        <v>24</v>
      </c>
      <c r="P1710" t="str">
        <f>IF(ISBLANK(D1710),$U$42,D1710)</f>
        <v>ASALARIADO</v>
      </c>
      <c r="Q1710" s="7" t="str">
        <f t="shared" si="107"/>
        <v>18-25</v>
      </c>
      <c r="R1710" s="7" t="str">
        <f t="shared" si="108"/>
        <v>1</v>
      </c>
    </row>
    <row r="1711" spans="1:18" x14ac:dyDescent="0.3">
      <c r="A1711">
        <v>1710</v>
      </c>
      <c r="B1711" t="s">
        <v>8</v>
      </c>
      <c r="C1711">
        <v>94935</v>
      </c>
      <c r="D1711" t="s">
        <v>9</v>
      </c>
      <c r="E1711" t="s">
        <v>15</v>
      </c>
      <c r="F1711" t="s">
        <v>11</v>
      </c>
      <c r="G1711" t="s">
        <v>12</v>
      </c>
      <c r="H1711" t="s">
        <v>12</v>
      </c>
      <c r="I1711">
        <v>24</v>
      </c>
      <c r="J1711">
        <f>(C1711-$V$7)/$V$8</f>
        <v>-0.69377794928277225</v>
      </c>
      <c r="K1711" t="str">
        <f t="shared" si="105"/>
        <v>NO</v>
      </c>
      <c r="L1711">
        <f>(I1711-$V$16)/$V$17</f>
        <v>-1.263746124603184</v>
      </c>
      <c r="M1711" t="str">
        <f t="shared" si="106"/>
        <v>NO</v>
      </c>
      <c r="N1711">
        <f>IF(ISBLANK(C1711),$V$7,C1711)</f>
        <v>94935</v>
      </c>
      <c r="O1711">
        <f>IF(ISBLANK(I1711),$V$16,I1711)</f>
        <v>24</v>
      </c>
      <c r="P1711" t="str">
        <f>IF(ISBLANK(D1711),$U$42,D1711)</f>
        <v>ASALARIADO</v>
      </c>
      <c r="Q1711" s="7" t="str">
        <f t="shared" si="107"/>
        <v>18-25</v>
      </c>
      <c r="R1711" s="7" t="str">
        <f t="shared" si="108"/>
        <v>1</v>
      </c>
    </row>
    <row r="1712" spans="1:18" x14ac:dyDescent="0.3">
      <c r="A1712">
        <v>1711</v>
      </c>
      <c r="B1712" t="s">
        <v>14</v>
      </c>
      <c r="C1712">
        <v>374966.22</v>
      </c>
      <c r="D1712" t="s">
        <v>13</v>
      </c>
      <c r="E1712" t="s">
        <v>10</v>
      </c>
      <c r="F1712" t="s">
        <v>11</v>
      </c>
      <c r="G1712" t="s">
        <v>12</v>
      </c>
      <c r="H1712" t="s">
        <v>12</v>
      </c>
      <c r="I1712">
        <v>85</v>
      </c>
      <c r="J1712">
        <f>(C1712-$V$7)/$V$8</f>
        <v>-0.34845315385360992</v>
      </c>
      <c r="K1712" t="str">
        <f t="shared" si="105"/>
        <v>NO</v>
      </c>
      <c r="L1712">
        <f>(I1712-$V$16)/$V$17</f>
        <v>3.0413490101022038</v>
      </c>
      <c r="M1712" t="str">
        <f t="shared" si="106"/>
        <v>ATIPICO</v>
      </c>
      <c r="N1712">
        <f>IF(ISBLANK(C1712),$V$7,C1712)</f>
        <v>374966.22</v>
      </c>
      <c r="O1712">
        <f>IF(ISBLANK(I1712),$V$16,I1712)</f>
        <v>85</v>
      </c>
      <c r="P1712" t="str">
        <f>IF(ISBLANK(D1712),$U$42,D1712)</f>
        <v>PENSIONADOS EN SU PROPIO SISTEMA</v>
      </c>
      <c r="Q1712" s="7" t="str">
        <f t="shared" si="107"/>
        <v>56+</v>
      </c>
      <c r="R1712" s="7" t="str">
        <f t="shared" si="108"/>
        <v>2</v>
      </c>
    </row>
    <row r="1713" spans="1:18" x14ac:dyDescent="0.3">
      <c r="A1713">
        <v>1712</v>
      </c>
      <c r="B1713" t="s">
        <v>14</v>
      </c>
      <c r="C1713">
        <v>787800</v>
      </c>
      <c r="D1713" t="s">
        <v>9</v>
      </c>
      <c r="E1713" t="s">
        <v>15</v>
      </c>
      <c r="F1713" t="s">
        <v>11</v>
      </c>
      <c r="G1713" t="s">
        <v>12</v>
      </c>
      <c r="H1713" t="s">
        <v>11</v>
      </c>
      <c r="I1713">
        <v>29</v>
      </c>
      <c r="J1713">
        <f>(C1713-$V$7)/$V$8</f>
        <v>0.16063915601365364</v>
      </c>
      <c r="K1713" t="str">
        <f t="shared" si="105"/>
        <v>NO</v>
      </c>
      <c r="L1713">
        <f>(I1713-$V$16)/$V$17</f>
        <v>-0.91086947421749642</v>
      </c>
      <c r="M1713" t="str">
        <f t="shared" si="106"/>
        <v>NO</v>
      </c>
      <c r="N1713">
        <f>IF(ISBLANK(C1713),$V$7,C1713)</f>
        <v>787800</v>
      </c>
      <c r="O1713">
        <f>IF(ISBLANK(I1713),$V$16,I1713)</f>
        <v>29</v>
      </c>
      <c r="P1713" t="str">
        <f>IF(ISBLANK(D1713),$U$42,D1713)</f>
        <v>ASALARIADO</v>
      </c>
      <c r="Q1713" s="7" t="str">
        <f t="shared" si="107"/>
        <v>26-35</v>
      </c>
      <c r="R1713" s="7" t="str">
        <f t="shared" si="108"/>
        <v>4</v>
      </c>
    </row>
    <row r="1714" spans="1:18" x14ac:dyDescent="0.3">
      <c r="A1714">
        <v>1713</v>
      </c>
      <c r="B1714" t="s">
        <v>14</v>
      </c>
      <c r="C1714">
        <v>1292205.2</v>
      </c>
      <c r="D1714" t="s">
        <v>9</v>
      </c>
      <c r="E1714" t="s">
        <v>10</v>
      </c>
      <c r="F1714" t="s">
        <v>11</v>
      </c>
      <c r="G1714" t="s">
        <v>12</v>
      </c>
      <c r="H1714" t="s">
        <v>12</v>
      </c>
      <c r="I1714">
        <v>50</v>
      </c>
      <c r="J1714">
        <f>(C1714-$V$7)/$V$8</f>
        <v>0.78265416742347338</v>
      </c>
      <c r="K1714" t="str">
        <f t="shared" si="105"/>
        <v>NO</v>
      </c>
      <c r="L1714">
        <f>(I1714-$V$16)/$V$17</f>
        <v>0.57121245740239113</v>
      </c>
      <c r="M1714" t="str">
        <f t="shared" si="106"/>
        <v>NO</v>
      </c>
      <c r="N1714">
        <f>IF(ISBLANK(C1714),$V$7,C1714)</f>
        <v>1292205.2</v>
      </c>
      <c r="O1714">
        <f>IF(ISBLANK(I1714),$V$16,I1714)</f>
        <v>50</v>
      </c>
      <c r="P1714" t="str">
        <f>IF(ISBLANK(D1714),$U$42,D1714)</f>
        <v>ASALARIADO</v>
      </c>
      <c r="Q1714" s="7" t="str">
        <f t="shared" si="107"/>
        <v>46-55</v>
      </c>
      <c r="R1714" s="7" t="str">
        <f t="shared" si="108"/>
        <v>4</v>
      </c>
    </row>
    <row r="1715" spans="1:18" x14ac:dyDescent="0.3">
      <c r="A1715">
        <v>1714</v>
      </c>
      <c r="B1715" t="s">
        <v>14</v>
      </c>
      <c r="C1715">
        <v>278030.99</v>
      </c>
      <c r="D1715" t="s">
        <v>18</v>
      </c>
      <c r="E1715" t="s">
        <v>15</v>
      </c>
      <c r="F1715" t="s">
        <v>11</v>
      </c>
      <c r="G1715" t="s">
        <v>12</v>
      </c>
      <c r="H1715" t="s">
        <v>12</v>
      </c>
      <c r="I1715">
        <v>44</v>
      </c>
      <c r="J1715">
        <f>(C1715-$V$7)/$V$8</f>
        <v>-0.46799031999397384</v>
      </c>
      <c r="K1715" t="str">
        <f t="shared" si="105"/>
        <v>NO</v>
      </c>
      <c r="L1715">
        <f>(I1715-$V$16)/$V$17</f>
        <v>0.14776047693956615</v>
      </c>
      <c r="M1715" t="str">
        <f t="shared" si="106"/>
        <v>NO</v>
      </c>
      <c r="N1715">
        <f>IF(ISBLANK(C1715),$V$7,C1715)</f>
        <v>278030.99</v>
      </c>
      <c r="O1715">
        <f>IF(ISBLANK(I1715),$V$16,I1715)</f>
        <v>44</v>
      </c>
      <c r="P1715" t="str">
        <f>IF(ISBLANK(D1715),$U$42,D1715)</f>
        <v>CONVENIOS ESPECIALES DE TRABAJADORES INDEPENDIENTES</v>
      </c>
      <c r="Q1715" s="7" t="str">
        <f t="shared" si="107"/>
        <v>36-45</v>
      </c>
      <c r="R1715" s="7" t="str">
        <f t="shared" si="108"/>
        <v>1</v>
      </c>
    </row>
    <row r="1716" spans="1:18" x14ac:dyDescent="0.3">
      <c r="A1716">
        <v>1715</v>
      </c>
      <c r="B1716" t="s">
        <v>8</v>
      </c>
      <c r="C1716">
        <v>513333</v>
      </c>
      <c r="D1716" t="s">
        <v>9</v>
      </c>
      <c r="E1716" t="s">
        <v>15</v>
      </c>
      <c r="F1716" t="s">
        <v>11</v>
      </c>
      <c r="G1716" t="s">
        <v>12</v>
      </c>
      <c r="H1716" t="s">
        <v>12</v>
      </c>
      <c r="I1716">
        <v>55</v>
      </c>
      <c r="J1716">
        <f>(C1716-$V$7)/$V$8</f>
        <v>-0.17782403615133399</v>
      </c>
      <c r="K1716" t="str">
        <f t="shared" si="105"/>
        <v>NO</v>
      </c>
      <c r="L1716">
        <f>(I1716-$V$16)/$V$17</f>
        <v>0.92408910778807873</v>
      </c>
      <c r="M1716" t="str">
        <f t="shared" si="106"/>
        <v>NO</v>
      </c>
      <c r="N1716">
        <f>IF(ISBLANK(C1716),$V$7,C1716)</f>
        <v>513333</v>
      </c>
      <c r="O1716">
        <f>IF(ISBLANK(I1716),$V$16,I1716)</f>
        <v>55</v>
      </c>
      <c r="P1716" t="str">
        <f>IF(ISBLANK(D1716),$U$42,D1716)</f>
        <v>ASALARIADO</v>
      </c>
      <c r="Q1716" s="7" t="str">
        <f t="shared" si="107"/>
        <v>46-55</v>
      </c>
      <c r="R1716" s="7" t="str">
        <f t="shared" si="108"/>
        <v>3</v>
      </c>
    </row>
    <row r="1717" spans="1:18" x14ac:dyDescent="0.3">
      <c r="A1717">
        <v>1716</v>
      </c>
      <c r="B1717" t="s">
        <v>8</v>
      </c>
      <c r="C1717">
        <v>703205</v>
      </c>
      <c r="D1717" t="s">
        <v>13</v>
      </c>
      <c r="E1717" t="s">
        <v>10</v>
      </c>
      <c r="F1717" t="s">
        <v>11</v>
      </c>
      <c r="G1717" t="s">
        <v>12</v>
      </c>
      <c r="H1717" t="s">
        <v>12</v>
      </c>
      <c r="I1717">
        <v>81</v>
      </c>
      <c r="J1717">
        <f>(C1717-$V$7)/$V$8</f>
        <v>5.631953383249113E-2</v>
      </c>
      <c r="K1717" t="str">
        <f t="shared" si="105"/>
        <v>NO</v>
      </c>
      <c r="L1717">
        <f>(I1717-$V$16)/$V$17</f>
        <v>2.759047689793654</v>
      </c>
      <c r="M1717" t="str">
        <f t="shared" si="106"/>
        <v>ATIPICO</v>
      </c>
      <c r="N1717">
        <f>IF(ISBLANK(C1717),$V$7,C1717)</f>
        <v>703205</v>
      </c>
      <c r="O1717">
        <f>IF(ISBLANK(I1717),$V$16,I1717)</f>
        <v>81</v>
      </c>
      <c r="P1717" t="str">
        <f>IF(ISBLANK(D1717),$U$42,D1717)</f>
        <v>PENSIONADOS EN SU PROPIO SISTEMA</v>
      </c>
      <c r="Q1717" s="7" t="str">
        <f t="shared" si="107"/>
        <v>56+</v>
      </c>
      <c r="R1717" s="7" t="str">
        <f t="shared" si="108"/>
        <v>4</v>
      </c>
    </row>
    <row r="1718" spans="1:18" x14ac:dyDescent="0.3">
      <c r="A1718">
        <v>1717</v>
      </c>
      <c r="B1718" t="s">
        <v>8</v>
      </c>
      <c r="C1718">
        <v>300018</v>
      </c>
      <c r="D1718" t="s">
        <v>17</v>
      </c>
      <c r="E1718" t="s">
        <v>15</v>
      </c>
      <c r="F1718" t="s">
        <v>11</v>
      </c>
      <c r="G1718" t="s">
        <v>12</v>
      </c>
      <c r="H1718" t="s">
        <v>12</v>
      </c>
      <c r="I1718">
        <v>32</v>
      </c>
      <c r="J1718">
        <f>(C1718-$V$7)/$V$8</f>
        <v>-0.44087670126835837</v>
      </c>
      <c r="K1718" t="str">
        <f t="shared" si="105"/>
        <v>NO</v>
      </c>
      <c r="L1718">
        <f>(I1718-$V$16)/$V$17</f>
        <v>-0.69914348398608395</v>
      </c>
      <c r="M1718" t="str">
        <f t="shared" si="106"/>
        <v>NO</v>
      </c>
      <c r="N1718">
        <f>IF(ISBLANK(C1718),$V$7,C1718)</f>
        <v>300018</v>
      </c>
      <c r="O1718">
        <f>IF(ISBLANK(I1718),$V$16,I1718)</f>
        <v>32</v>
      </c>
      <c r="P1718" t="str">
        <f>IF(ISBLANK(D1718),$U$42,D1718)</f>
        <v>TRABAJADOR INDEPENDIENTE</v>
      </c>
      <c r="Q1718" s="7" t="str">
        <f t="shared" si="107"/>
        <v>26-35</v>
      </c>
      <c r="R1718" s="7" t="str">
        <f t="shared" si="108"/>
        <v>2</v>
      </c>
    </row>
    <row r="1719" spans="1:18" x14ac:dyDescent="0.3">
      <c r="A1719">
        <v>1718</v>
      </c>
      <c r="B1719" t="s">
        <v>8</v>
      </c>
      <c r="C1719">
        <v>611625</v>
      </c>
      <c r="D1719" t="s">
        <v>9</v>
      </c>
      <c r="E1719" t="s">
        <v>15</v>
      </c>
      <c r="F1719" t="s">
        <v>11</v>
      </c>
      <c r="G1719" t="s">
        <v>12</v>
      </c>
      <c r="H1719" t="s">
        <v>12</v>
      </c>
      <c r="I1719">
        <v>41</v>
      </c>
      <c r="J1719">
        <f>(C1719-$V$7)/$V$8</f>
        <v>-5.6613748268707062E-2</v>
      </c>
      <c r="K1719" t="str">
        <f t="shared" si="105"/>
        <v>NO</v>
      </c>
      <c r="L1719">
        <f>(I1719-$V$16)/$V$17</f>
        <v>-6.3965513291846368E-2</v>
      </c>
      <c r="M1719" t="str">
        <f t="shared" si="106"/>
        <v>NO</v>
      </c>
      <c r="N1719">
        <f>IF(ISBLANK(C1719),$V$7,C1719)</f>
        <v>611625</v>
      </c>
      <c r="O1719">
        <f>IF(ISBLANK(I1719),$V$16,I1719)</f>
        <v>41</v>
      </c>
      <c r="P1719" t="str">
        <f>IF(ISBLANK(D1719),$U$42,D1719)</f>
        <v>ASALARIADO</v>
      </c>
      <c r="Q1719" s="7" t="str">
        <f t="shared" si="107"/>
        <v>36-45</v>
      </c>
      <c r="R1719" s="7" t="str">
        <f t="shared" si="108"/>
        <v>3</v>
      </c>
    </row>
    <row r="1720" spans="1:18" x14ac:dyDescent="0.3">
      <c r="A1720">
        <v>1719</v>
      </c>
      <c r="B1720" t="s">
        <v>14</v>
      </c>
      <c r="C1720">
        <v>8457783.5700000003</v>
      </c>
      <c r="D1720" t="s">
        <v>9</v>
      </c>
      <c r="E1720" t="s">
        <v>15</v>
      </c>
      <c r="F1720" t="s">
        <v>11</v>
      </c>
      <c r="G1720" t="s">
        <v>11</v>
      </c>
      <c r="H1720" t="s">
        <v>12</v>
      </c>
      <c r="I1720">
        <v>55</v>
      </c>
      <c r="J1720">
        <f>(C1720-$V$7)/$V$8</f>
        <v>9.6189970750174236</v>
      </c>
      <c r="K1720" t="str">
        <f t="shared" si="105"/>
        <v>ATIPICO</v>
      </c>
      <c r="L1720">
        <f>(I1720-$V$16)/$V$17</f>
        <v>0.92408910778807873</v>
      </c>
      <c r="M1720" t="str">
        <f t="shared" si="106"/>
        <v>NO</v>
      </c>
      <c r="N1720">
        <f>IF(ISBLANK(C1720),$V$7,C1720)</f>
        <v>8457783.5700000003</v>
      </c>
      <c r="O1720">
        <f>IF(ISBLANK(I1720),$V$16,I1720)</f>
        <v>55</v>
      </c>
      <c r="P1720" t="str">
        <f>IF(ISBLANK(D1720),$U$42,D1720)</f>
        <v>ASALARIADO</v>
      </c>
      <c r="Q1720" s="7" t="str">
        <f t="shared" si="107"/>
        <v>46-55</v>
      </c>
      <c r="R1720" s="7" t="str">
        <f t="shared" si="108"/>
        <v>4</v>
      </c>
    </row>
    <row r="1721" spans="1:18" x14ac:dyDescent="0.3">
      <c r="A1721">
        <v>1720</v>
      </c>
      <c r="B1721" t="s">
        <v>8</v>
      </c>
      <c r="C1721">
        <v>412400.56</v>
      </c>
      <c r="D1721" t="s">
        <v>9</v>
      </c>
      <c r="E1721" t="s">
        <v>15</v>
      </c>
      <c r="F1721" t="s">
        <v>11</v>
      </c>
      <c r="G1721" t="s">
        <v>12</v>
      </c>
      <c r="H1721" t="s">
        <v>12</v>
      </c>
      <c r="I1721">
        <v>23</v>
      </c>
      <c r="J1721">
        <f>(C1721-$V$7)/$V$8</f>
        <v>-0.30229042313192211</v>
      </c>
      <c r="K1721" t="str">
        <f t="shared" si="105"/>
        <v>NO</v>
      </c>
      <c r="L1721">
        <f>(I1721-$V$16)/$V$17</f>
        <v>-1.3343214546803215</v>
      </c>
      <c r="M1721" t="str">
        <f t="shared" si="106"/>
        <v>NO</v>
      </c>
      <c r="N1721">
        <f>IF(ISBLANK(C1721),$V$7,C1721)</f>
        <v>412400.56</v>
      </c>
      <c r="O1721">
        <f>IF(ISBLANK(I1721),$V$16,I1721)</f>
        <v>23</v>
      </c>
      <c r="P1721" t="str">
        <f>IF(ISBLANK(D1721),$U$42,D1721)</f>
        <v>ASALARIADO</v>
      </c>
      <c r="Q1721" s="7" t="str">
        <f t="shared" si="107"/>
        <v>18-25</v>
      </c>
      <c r="R1721" s="7" t="str">
        <f t="shared" si="108"/>
        <v>3</v>
      </c>
    </row>
    <row r="1722" spans="1:18" x14ac:dyDescent="0.3">
      <c r="A1722">
        <v>1721</v>
      </c>
      <c r="B1722" t="s">
        <v>8</v>
      </c>
      <c r="C1722">
        <v>341319</v>
      </c>
      <c r="D1722" t="s">
        <v>9</v>
      </c>
      <c r="E1722" t="s">
        <v>15</v>
      </c>
      <c r="F1722" t="s">
        <v>11</v>
      </c>
      <c r="G1722" t="s">
        <v>12</v>
      </c>
      <c r="H1722" t="s">
        <v>12</v>
      </c>
      <c r="I1722">
        <v>39</v>
      </c>
      <c r="J1722">
        <f>(C1722-$V$7)/$V$8</f>
        <v>-0.3899457394419597</v>
      </c>
      <c r="K1722" t="str">
        <f t="shared" si="105"/>
        <v>NO</v>
      </c>
      <c r="L1722">
        <f>(I1722-$V$16)/$V$17</f>
        <v>-0.20511617344612137</v>
      </c>
      <c r="M1722" t="str">
        <f t="shared" si="106"/>
        <v>NO</v>
      </c>
      <c r="N1722">
        <f>IF(ISBLANK(C1722),$V$7,C1722)</f>
        <v>341319</v>
      </c>
      <c r="O1722">
        <f>IF(ISBLANK(I1722),$V$16,I1722)</f>
        <v>39</v>
      </c>
      <c r="P1722" t="str">
        <f>IF(ISBLANK(D1722),$U$42,D1722)</f>
        <v>ASALARIADO</v>
      </c>
      <c r="Q1722" s="7" t="str">
        <f t="shared" si="107"/>
        <v>36-45</v>
      </c>
      <c r="R1722" s="7" t="str">
        <f t="shared" si="108"/>
        <v>2</v>
      </c>
    </row>
    <row r="1723" spans="1:18" x14ac:dyDescent="0.3">
      <c r="A1723">
        <v>1722</v>
      </c>
      <c r="B1723" t="s">
        <v>14</v>
      </c>
      <c r="C1723">
        <v>1268597</v>
      </c>
      <c r="D1723" t="s">
        <v>13</v>
      </c>
      <c r="E1723" t="s">
        <v>10</v>
      </c>
      <c r="F1723" t="s">
        <v>11</v>
      </c>
      <c r="G1723" t="s">
        <v>12</v>
      </c>
      <c r="H1723" t="s">
        <v>12</v>
      </c>
      <c r="I1723">
        <v>58</v>
      </c>
      <c r="J1723">
        <f>(C1723-$V$7)/$V$8</f>
        <v>0.75354135337562989</v>
      </c>
      <c r="K1723" t="str">
        <f t="shared" si="105"/>
        <v>NO</v>
      </c>
      <c r="L1723">
        <f>(I1723-$V$16)/$V$17</f>
        <v>1.1358150980194912</v>
      </c>
      <c r="M1723" t="str">
        <f t="shared" si="106"/>
        <v>NO</v>
      </c>
      <c r="N1723">
        <f>IF(ISBLANK(C1723),$V$7,C1723)</f>
        <v>1268597</v>
      </c>
      <c r="O1723">
        <f>IF(ISBLANK(I1723),$V$16,I1723)</f>
        <v>58</v>
      </c>
      <c r="P1723" t="str">
        <f>IF(ISBLANK(D1723),$U$42,D1723)</f>
        <v>PENSIONADOS EN SU PROPIO SISTEMA</v>
      </c>
      <c r="Q1723" s="7" t="str">
        <f t="shared" si="107"/>
        <v>56+</v>
      </c>
      <c r="R1723" s="7" t="str">
        <f t="shared" si="108"/>
        <v>4</v>
      </c>
    </row>
    <row r="1724" spans="1:18" x14ac:dyDescent="0.3">
      <c r="A1724">
        <v>1723</v>
      </c>
      <c r="B1724" t="s">
        <v>8</v>
      </c>
      <c r="C1724">
        <v>796400.95</v>
      </c>
      <c r="D1724" t="s">
        <v>9</v>
      </c>
      <c r="E1724" t="s">
        <v>10</v>
      </c>
      <c r="F1724" t="s">
        <v>11</v>
      </c>
      <c r="G1724" t="s">
        <v>12</v>
      </c>
      <c r="H1724" t="s">
        <v>12</v>
      </c>
      <c r="I1724">
        <v>36</v>
      </c>
      <c r="J1724">
        <f>(C1724-$V$7)/$V$8</f>
        <v>0.17124554946952059</v>
      </c>
      <c r="K1724" t="str">
        <f t="shared" si="105"/>
        <v>NO</v>
      </c>
      <c r="L1724">
        <f>(I1724-$V$16)/$V$17</f>
        <v>-0.41684216367753391</v>
      </c>
      <c r="M1724" t="str">
        <f t="shared" si="106"/>
        <v>NO</v>
      </c>
      <c r="N1724">
        <f>IF(ISBLANK(C1724),$V$7,C1724)</f>
        <v>796400.95</v>
      </c>
      <c r="O1724">
        <f>IF(ISBLANK(I1724),$V$16,I1724)</f>
        <v>36</v>
      </c>
      <c r="P1724" t="str">
        <f>IF(ISBLANK(D1724),$U$42,D1724)</f>
        <v>ASALARIADO</v>
      </c>
      <c r="Q1724" s="7" t="str">
        <f t="shared" si="107"/>
        <v>36-45</v>
      </c>
      <c r="R1724" s="7" t="str">
        <f t="shared" si="108"/>
        <v>4</v>
      </c>
    </row>
    <row r="1725" spans="1:18" x14ac:dyDescent="0.3">
      <c r="A1725">
        <v>1724</v>
      </c>
      <c r="B1725" t="s">
        <v>14</v>
      </c>
      <c r="C1725">
        <v>736729</v>
      </c>
      <c r="D1725" t="s">
        <v>13</v>
      </c>
      <c r="E1725" t="s">
        <v>10</v>
      </c>
      <c r="F1725" t="s">
        <v>11</v>
      </c>
      <c r="G1725" t="s">
        <v>12</v>
      </c>
      <c r="H1725" t="s">
        <v>12</v>
      </c>
      <c r="I1725">
        <v>61</v>
      </c>
      <c r="J1725">
        <f>(C1725-$V$7)/$V$8</f>
        <v>9.766016878729096E-2</v>
      </c>
      <c r="K1725" t="str">
        <f t="shared" si="105"/>
        <v>NO</v>
      </c>
      <c r="L1725">
        <f>(I1725-$V$16)/$V$17</f>
        <v>1.3475410882509038</v>
      </c>
      <c r="M1725" t="str">
        <f t="shared" si="106"/>
        <v>NO</v>
      </c>
      <c r="N1725">
        <f>IF(ISBLANK(C1725),$V$7,C1725)</f>
        <v>736729</v>
      </c>
      <c r="O1725">
        <f>IF(ISBLANK(I1725),$V$16,I1725)</f>
        <v>61</v>
      </c>
      <c r="P1725" t="str">
        <f>IF(ISBLANK(D1725),$U$42,D1725)</f>
        <v>PENSIONADOS EN SU PROPIO SISTEMA</v>
      </c>
      <c r="Q1725" s="7" t="str">
        <f t="shared" si="107"/>
        <v>56+</v>
      </c>
      <c r="R1725" s="7" t="str">
        <f t="shared" si="108"/>
        <v>4</v>
      </c>
    </row>
    <row r="1726" spans="1:18" x14ac:dyDescent="0.3">
      <c r="A1726">
        <v>1725</v>
      </c>
      <c r="B1726" t="s">
        <v>8</v>
      </c>
      <c r="C1726">
        <v>393988.8</v>
      </c>
      <c r="D1726" t="s">
        <v>9</v>
      </c>
      <c r="E1726" t="s">
        <v>10</v>
      </c>
      <c r="F1726" t="s">
        <v>11</v>
      </c>
      <c r="G1726" t="s">
        <v>12</v>
      </c>
      <c r="H1726" t="s">
        <v>12</v>
      </c>
      <c r="I1726">
        <v>58</v>
      </c>
      <c r="J1726">
        <f>(C1726-$V$7)/$V$8</f>
        <v>-0.3249951674653962</v>
      </c>
      <c r="K1726" t="str">
        <f t="shared" si="105"/>
        <v>NO</v>
      </c>
      <c r="L1726">
        <f>(I1726-$V$16)/$V$17</f>
        <v>1.1358150980194912</v>
      </c>
      <c r="M1726" t="str">
        <f t="shared" si="106"/>
        <v>NO</v>
      </c>
      <c r="N1726">
        <f>IF(ISBLANK(C1726),$V$7,C1726)</f>
        <v>393988.8</v>
      </c>
      <c r="O1726">
        <f>IF(ISBLANK(I1726),$V$16,I1726)</f>
        <v>58</v>
      </c>
      <c r="P1726" t="str">
        <f>IF(ISBLANK(D1726),$U$42,D1726)</f>
        <v>ASALARIADO</v>
      </c>
      <c r="Q1726" s="7" t="str">
        <f t="shared" si="107"/>
        <v>56+</v>
      </c>
      <c r="R1726" s="7" t="str">
        <f t="shared" si="108"/>
        <v>2</v>
      </c>
    </row>
    <row r="1727" spans="1:18" x14ac:dyDescent="0.3">
      <c r="A1727">
        <v>1726</v>
      </c>
      <c r="B1727" t="s">
        <v>8</v>
      </c>
      <c r="C1727">
        <v>730846.3</v>
      </c>
      <c r="D1727" t="s">
        <v>13</v>
      </c>
      <c r="E1727" t="s">
        <v>10</v>
      </c>
      <c r="F1727" t="s">
        <v>11</v>
      </c>
      <c r="G1727" t="s">
        <v>12</v>
      </c>
      <c r="H1727" t="s">
        <v>12</v>
      </c>
      <c r="I1727">
        <v>73</v>
      </c>
      <c r="J1727">
        <f>(C1727-$V$7)/$V$8</f>
        <v>9.0405827024714919E-2</v>
      </c>
      <c r="K1727" t="str">
        <f t="shared" si="105"/>
        <v>NO</v>
      </c>
      <c r="L1727">
        <f>(I1727-$V$16)/$V$17</f>
        <v>2.1944450491765539</v>
      </c>
      <c r="M1727" t="str">
        <f t="shared" si="106"/>
        <v>ATIPICO</v>
      </c>
      <c r="N1727">
        <f>IF(ISBLANK(C1727),$V$7,C1727)</f>
        <v>730846.3</v>
      </c>
      <c r="O1727">
        <f>IF(ISBLANK(I1727),$V$16,I1727)</f>
        <v>73</v>
      </c>
      <c r="P1727" t="str">
        <f>IF(ISBLANK(D1727),$U$42,D1727)</f>
        <v>PENSIONADOS EN SU PROPIO SISTEMA</v>
      </c>
      <c r="Q1727" s="7" t="str">
        <f t="shared" si="107"/>
        <v>56+</v>
      </c>
      <c r="R1727" s="7" t="str">
        <f t="shared" si="108"/>
        <v>4</v>
      </c>
    </row>
    <row r="1728" spans="1:18" x14ac:dyDescent="0.3">
      <c r="A1728">
        <v>1727</v>
      </c>
      <c r="B1728" t="s">
        <v>8</v>
      </c>
      <c r="C1728">
        <v>3410000</v>
      </c>
      <c r="D1728" t="s">
        <v>9</v>
      </c>
      <c r="E1728" t="s">
        <v>15</v>
      </c>
      <c r="F1728" t="s">
        <v>11</v>
      </c>
      <c r="G1728" t="s">
        <v>12</v>
      </c>
      <c r="H1728" t="s">
        <v>12</v>
      </c>
      <c r="I1728">
        <v>49</v>
      </c>
      <c r="J1728">
        <f>(C1728-$V$7)/$V$8</f>
        <v>3.3942453181206846</v>
      </c>
      <c r="K1728" t="str">
        <f t="shared" si="105"/>
        <v>ATIPICO</v>
      </c>
      <c r="L1728">
        <f>(I1728-$V$16)/$V$17</f>
        <v>0.50063712732525367</v>
      </c>
      <c r="M1728" t="str">
        <f t="shared" si="106"/>
        <v>NO</v>
      </c>
      <c r="N1728">
        <f>IF(ISBLANK(C1728),$V$7,C1728)</f>
        <v>3410000</v>
      </c>
      <c r="O1728">
        <f>IF(ISBLANK(I1728),$V$16,I1728)</f>
        <v>49</v>
      </c>
      <c r="P1728" t="str">
        <f>IF(ISBLANK(D1728),$U$42,D1728)</f>
        <v>ASALARIADO</v>
      </c>
      <c r="Q1728" s="7" t="str">
        <f t="shared" si="107"/>
        <v>46-55</v>
      </c>
      <c r="R1728" s="7" t="str">
        <f t="shared" si="108"/>
        <v>4</v>
      </c>
    </row>
    <row r="1729" spans="1:18" x14ac:dyDescent="0.3">
      <c r="A1729">
        <v>1728</v>
      </c>
      <c r="B1729" t="s">
        <v>8</v>
      </c>
      <c r="C1729">
        <v>460741.72</v>
      </c>
      <c r="D1729" t="s">
        <v>9</v>
      </c>
      <c r="E1729" t="s">
        <v>15</v>
      </c>
      <c r="F1729" t="s">
        <v>11</v>
      </c>
      <c r="G1729" t="s">
        <v>11</v>
      </c>
      <c r="H1729" t="s">
        <v>12</v>
      </c>
      <c r="I1729">
        <v>31</v>
      </c>
      <c r="J1729">
        <f>(C1729-$V$7)/$V$8</f>
        <v>-0.2426777799851744</v>
      </c>
      <c r="K1729" t="str">
        <f t="shared" si="105"/>
        <v>NO</v>
      </c>
      <c r="L1729">
        <f>(I1729-$V$16)/$V$17</f>
        <v>-0.7697188140632214</v>
      </c>
      <c r="M1729" t="str">
        <f t="shared" si="106"/>
        <v>NO</v>
      </c>
      <c r="N1729">
        <f>IF(ISBLANK(C1729),$V$7,C1729)</f>
        <v>460741.72</v>
      </c>
      <c r="O1729">
        <f>IF(ISBLANK(I1729),$V$16,I1729)</f>
        <v>31</v>
      </c>
      <c r="P1729" t="str">
        <f>IF(ISBLANK(D1729),$U$42,D1729)</f>
        <v>ASALARIADO</v>
      </c>
      <c r="Q1729" s="7" t="str">
        <f t="shared" si="107"/>
        <v>26-35</v>
      </c>
      <c r="R1729" s="7" t="str">
        <f t="shared" si="108"/>
        <v>3</v>
      </c>
    </row>
    <row r="1730" spans="1:18" x14ac:dyDescent="0.3">
      <c r="A1730">
        <v>1729</v>
      </c>
      <c r="B1730" t="s">
        <v>14</v>
      </c>
      <c r="C1730">
        <v>297046</v>
      </c>
      <c r="D1730" t="s">
        <v>16</v>
      </c>
      <c r="E1730" t="s">
        <v>15</v>
      </c>
      <c r="F1730" t="s">
        <v>11</v>
      </c>
      <c r="G1730" t="s">
        <v>12</v>
      </c>
      <c r="H1730" t="s">
        <v>12</v>
      </c>
      <c r="I1730">
        <v>39</v>
      </c>
      <c r="J1730">
        <f>(C1730-$V$7)/$V$8</f>
        <v>-0.44454166866740574</v>
      </c>
      <c r="K1730" t="str">
        <f t="shared" ref="K1730:K1793" si="109">IF(ABS(J1730)&gt;1.96,"ATIPICO","NO")</f>
        <v>NO</v>
      </c>
      <c r="L1730">
        <f>(I1730-$V$16)/$V$17</f>
        <v>-0.20511617344612137</v>
      </c>
      <c r="M1730" t="str">
        <f t="shared" ref="M1730:M1793" si="110">IF(ABS(L1730)&gt;1.96,"ATIPICO","NO")</f>
        <v>NO</v>
      </c>
      <c r="N1730">
        <f>IF(ISBLANK(C1730),$V$7,C1730)</f>
        <v>297046</v>
      </c>
      <c r="O1730">
        <f>IF(ISBLANK(I1730),$V$16,I1730)</f>
        <v>39</v>
      </c>
      <c r="P1730" t="str">
        <f>IF(ISBLANK(D1730),$U$42,D1730)</f>
        <v>ASEGURADO VOLUNTARIO</v>
      </c>
      <c r="Q1730" s="7" t="str">
        <f t="shared" ref="Q1730:Q1793" si="111">IF(O1730&lt;26,"18-25",IF(O1730&lt;36,"26-35",
 IF(O1730&lt;46,"36-45",IF(O1730&lt;56,"46-55","56+"))))</f>
        <v>36-45</v>
      </c>
      <c r="R1730" s="7" t="str">
        <f t="shared" ref="R1730:R1793" si="112">IF(N1730&lt;300000,"1",
 IF(N1730&lt;=408495,"2",
 IF(N1730&lt;=700000,"3",
 "4")))</f>
        <v>1</v>
      </c>
    </row>
    <row r="1731" spans="1:18" x14ac:dyDescent="0.3">
      <c r="A1731">
        <v>1730</v>
      </c>
      <c r="B1731" t="s">
        <v>8</v>
      </c>
      <c r="C1731">
        <v>772177.52</v>
      </c>
      <c r="D1731" t="s">
        <v>9</v>
      </c>
      <c r="E1731" t="s">
        <v>15</v>
      </c>
      <c r="F1731" t="s">
        <v>11</v>
      </c>
      <c r="G1731" t="s">
        <v>12</v>
      </c>
      <c r="H1731" t="s">
        <v>12</v>
      </c>
      <c r="I1731">
        <v>28</v>
      </c>
      <c r="J1731">
        <f>(C1731-$V$7)/$V$8</f>
        <v>0.14137405510777543</v>
      </c>
      <c r="K1731" t="str">
        <f t="shared" si="109"/>
        <v>NO</v>
      </c>
      <c r="L1731">
        <f>(I1731-$V$16)/$V$17</f>
        <v>-0.98144480429463388</v>
      </c>
      <c r="M1731" t="str">
        <f t="shared" si="110"/>
        <v>NO</v>
      </c>
      <c r="N1731">
        <f>IF(ISBLANK(C1731),$V$7,C1731)</f>
        <v>772177.52</v>
      </c>
      <c r="O1731">
        <f>IF(ISBLANK(I1731),$V$16,I1731)</f>
        <v>28</v>
      </c>
      <c r="P1731" t="str">
        <f>IF(ISBLANK(D1731),$U$42,D1731)</f>
        <v>ASALARIADO</v>
      </c>
      <c r="Q1731" s="7" t="str">
        <f t="shared" si="111"/>
        <v>26-35</v>
      </c>
      <c r="R1731" s="7" t="str">
        <f t="shared" si="112"/>
        <v>4</v>
      </c>
    </row>
    <row r="1732" spans="1:18" x14ac:dyDescent="0.3">
      <c r="A1732">
        <v>1731</v>
      </c>
      <c r="B1732" t="s">
        <v>14</v>
      </c>
      <c r="C1732">
        <v>289717</v>
      </c>
      <c r="D1732" t="s">
        <v>17</v>
      </c>
      <c r="E1732" t="s">
        <v>15</v>
      </c>
      <c r="F1732" t="s">
        <v>11</v>
      </c>
      <c r="G1732" t="s">
        <v>12</v>
      </c>
      <c r="H1732" t="s">
        <v>12</v>
      </c>
      <c r="I1732">
        <v>59</v>
      </c>
      <c r="J1732">
        <f>(C1732-$V$7)/$V$8</f>
        <v>-0.45357953746539309</v>
      </c>
      <c r="K1732" t="str">
        <f t="shared" si="109"/>
        <v>NO</v>
      </c>
      <c r="L1732">
        <f>(I1732-$V$16)/$V$17</f>
        <v>1.2063904280966287</v>
      </c>
      <c r="M1732" t="str">
        <f t="shared" si="110"/>
        <v>NO</v>
      </c>
      <c r="N1732">
        <f>IF(ISBLANK(C1732),$V$7,C1732)</f>
        <v>289717</v>
      </c>
      <c r="O1732">
        <f>IF(ISBLANK(I1732),$V$16,I1732)</f>
        <v>59</v>
      </c>
      <c r="P1732" t="str">
        <f>IF(ISBLANK(D1732),$U$42,D1732)</f>
        <v>TRABAJADOR INDEPENDIENTE</v>
      </c>
      <c r="Q1732" s="7" t="str">
        <f t="shared" si="111"/>
        <v>56+</v>
      </c>
      <c r="R1732" s="7" t="str">
        <f t="shared" si="112"/>
        <v>1</v>
      </c>
    </row>
    <row r="1733" spans="1:18" x14ac:dyDescent="0.3">
      <c r="A1733">
        <v>1732</v>
      </c>
      <c r="B1733" t="s">
        <v>14</v>
      </c>
      <c r="C1733">
        <v>380000</v>
      </c>
      <c r="D1733" t="s">
        <v>9</v>
      </c>
      <c r="E1733" t="s">
        <v>15</v>
      </c>
      <c r="F1733" t="s">
        <v>11</v>
      </c>
      <c r="G1733" t="s">
        <v>12</v>
      </c>
      <c r="H1733" t="s">
        <v>12</v>
      </c>
      <c r="I1733">
        <v>57</v>
      </c>
      <c r="J1733">
        <f>(C1733-$V$7)/$V$8</f>
        <v>-0.34224567081391377</v>
      </c>
      <c r="K1733" t="str">
        <f t="shared" si="109"/>
        <v>NO</v>
      </c>
      <c r="L1733">
        <f>(I1733-$V$16)/$V$17</f>
        <v>1.0652397679423538</v>
      </c>
      <c r="M1733" t="str">
        <f t="shared" si="110"/>
        <v>NO</v>
      </c>
      <c r="N1733">
        <f>IF(ISBLANK(C1733),$V$7,C1733)</f>
        <v>380000</v>
      </c>
      <c r="O1733">
        <f>IF(ISBLANK(I1733),$V$16,I1733)</f>
        <v>57</v>
      </c>
      <c r="P1733" t="str">
        <f>IF(ISBLANK(D1733),$U$42,D1733)</f>
        <v>ASALARIADO</v>
      </c>
      <c r="Q1733" s="7" t="str">
        <f t="shared" si="111"/>
        <v>56+</v>
      </c>
      <c r="R1733" s="7" t="str">
        <f t="shared" si="112"/>
        <v>2</v>
      </c>
    </row>
    <row r="1734" spans="1:18" x14ac:dyDescent="0.3">
      <c r="A1734">
        <v>1733</v>
      </c>
      <c r="B1734" t="s">
        <v>14</v>
      </c>
      <c r="C1734">
        <v>1156841.8400000001</v>
      </c>
      <c r="D1734" t="s">
        <v>9</v>
      </c>
      <c r="E1734" t="s">
        <v>10</v>
      </c>
      <c r="F1734" t="s">
        <v>11</v>
      </c>
      <c r="G1734" t="s">
        <v>12</v>
      </c>
      <c r="H1734" t="s">
        <v>12</v>
      </c>
      <c r="I1734">
        <v>43</v>
      </c>
      <c r="J1734">
        <f>(C1734-$V$7)/$V$8</f>
        <v>0.61572876317531833</v>
      </c>
      <c r="K1734" t="str">
        <f t="shared" si="109"/>
        <v>NO</v>
      </c>
      <c r="L1734">
        <f>(I1734-$V$16)/$V$17</f>
        <v>7.7185146862428639E-2</v>
      </c>
      <c r="M1734" t="str">
        <f t="shared" si="110"/>
        <v>NO</v>
      </c>
      <c r="N1734">
        <f>IF(ISBLANK(C1734),$V$7,C1734)</f>
        <v>1156841.8400000001</v>
      </c>
      <c r="O1734">
        <f>IF(ISBLANK(I1734),$V$16,I1734)</f>
        <v>43</v>
      </c>
      <c r="P1734" t="str">
        <f>IF(ISBLANK(D1734),$U$42,D1734)</f>
        <v>ASALARIADO</v>
      </c>
      <c r="Q1734" s="7" t="str">
        <f t="shared" si="111"/>
        <v>36-45</v>
      </c>
      <c r="R1734" s="7" t="str">
        <f t="shared" si="112"/>
        <v>4</v>
      </c>
    </row>
    <row r="1735" spans="1:18" x14ac:dyDescent="0.3">
      <c r="A1735">
        <v>1734</v>
      </c>
      <c r="B1735" t="s">
        <v>8</v>
      </c>
      <c r="C1735">
        <v>387489.4</v>
      </c>
      <c r="D1735" t="s">
        <v>9</v>
      </c>
      <c r="E1735" t="s">
        <v>15</v>
      </c>
      <c r="F1735" t="s">
        <v>11</v>
      </c>
      <c r="G1735" t="s">
        <v>12</v>
      </c>
      <c r="H1735" t="s">
        <v>12</v>
      </c>
      <c r="I1735">
        <v>35</v>
      </c>
      <c r="J1735">
        <f>(C1735-$V$7)/$V$8</f>
        <v>-0.333010002294928</v>
      </c>
      <c r="K1735" t="str">
        <f t="shared" si="109"/>
        <v>NO</v>
      </c>
      <c r="L1735">
        <f>(I1735-$V$16)/$V$17</f>
        <v>-0.48741749375467142</v>
      </c>
      <c r="M1735" t="str">
        <f t="shared" si="110"/>
        <v>NO</v>
      </c>
      <c r="N1735">
        <f>IF(ISBLANK(C1735),$V$7,C1735)</f>
        <v>387489.4</v>
      </c>
      <c r="O1735">
        <f>IF(ISBLANK(I1735),$V$16,I1735)</f>
        <v>35</v>
      </c>
      <c r="P1735" t="str">
        <f>IF(ISBLANK(D1735),$U$42,D1735)</f>
        <v>ASALARIADO</v>
      </c>
      <c r="Q1735" s="7" t="str">
        <f t="shared" si="111"/>
        <v>26-35</v>
      </c>
      <c r="R1735" s="7" t="str">
        <f t="shared" si="112"/>
        <v>2</v>
      </c>
    </row>
    <row r="1736" spans="1:18" x14ac:dyDescent="0.3">
      <c r="A1736">
        <v>1735</v>
      </c>
      <c r="B1736" t="s">
        <v>8</v>
      </c>
      <c r="C1736">
        <v>449596</v>
      </c>
      <c r="D1736" t="s">
        <v>9</v>
      </c>
      <c r="E1736" t="s">
        <v>10</v>
      </c>
      <c r="F1736" t="s">
        <v>11</v>
      </c>
      <c r="G1736" t="s">
        <v>12</v>
      </c>
      <c r="H1736" t="s">
        <v>12</v>
      </c>
      <c r="I1736">
        <v>36</v>
      </c>
      <c r="J1736">
        <f>(C1736-$V$7)/$V$8</f>
        <v>-0.256422295610649</v>
      </c>
      <c r="K1736" t="str">
        <f t="shared" si="109"/>
        <v>NO</v>
      </c>
      <c r="L1736">
        <f>(I1736-$V$16)/$V$17</f>
        <v>-0.41684216367753391</v>
      </c>
      <c r="M1736" t="str">
        <f t="shared" si="110"/>
        <v>NO</v>
      </c>
      <c r="N1736">
        <f>IF(ISBLANK(C1736),$V$7,C1736)</f>
        <v>449596</v>
      </c>
      <c r="O1736">
        <f>IF(ISBLANK(I1736),$V$16,I1736)</f>
        <v>36</v>
      </c>
      <c r="P1736" t="str">
        <f>IF(ISBLANK(D1736),$U$42,D1736)</f>
        <v>ASALARIADO</v>
      </c>
      <c r="Q1736" s="7" t="str">
        <f t="shared" si="111"/>
        <v>36-45</v>
      </c>
      <c r="R1736" s="7" t="str">
        <f t="shared" si="112"/>
        <v>3</v>
      </c>
    </row>
    <row r="1737" spans="1:18" x14ac:dyDescent="0.3">
      <c r="A1737">
        <v>1736</v>
      </c>
      <c r="B1737" t="s">
        <v>8</v>
      </c>
      <c r="C1737">
        <v>477300</v>
      </c>
      <c r="D1737" t="s">
        <v>9</v>
      </c>
      <c r="E1737" t="s">
        <v>15</v>
      </c>
      <c r="F1737" t="s">
        <v>11</v>
      </c>
      <c r="G1737" t="s">
        <v>12</v>
      </c>
      <c r="H1737" t="s">
        <v>12</v>
      </c>
      <c r="I1737">
        <v>63</v>
      </c>
      <c r="J1737">
        <f>(C1737-$V$7)/$V$8</f>
        <v>-0.22225868295142651</v>
      </c>
      <c r="K1737" t="str">
        <f t="shared" si="109"/>
        <v>NO</v>
      </c>
      <c r="L1737">
        <f>(I1737-$V$16)/$V$17</f>
        <v>1.4886917484051787</v>
      </c>
      <c r="M1737" t="str">
        <f t="shared" si="110"/>
        <v>NO</v>
      </c>
      <c r="N1737">
        <f>IF(ISBLANK(C1737),$V$7,C1737)</f>
        <v>477300</v>
      </c>
      <c r="O1737">
        <f>IF(ISBLANK(I1737),$V$16,I1737)</f>
        <v>63</v>
      </c>
      <c r="P1737" t="str">
        <f>IF(ISBLANK(D1737),$U$42,D1737)</f>
        <v>ASALARIADO</v>
      </c>
      <c r="Q1737" s="7" t="str">
        <f t="shared" si="111"/>
        <v>56+</v>
      </c>
      <c r="R1737" s="7" t="str">
        <f t="shared" si="112"/>
        <v>3</v>
      </c>
    </row>
    <row r="1738" spans="1:18" x14ac:dyDescent="0.3">
      <c r="A1738">
        <v>1737</v>
      </c>
      <c r="B1738" t="s">
        <v>8</v>
      </c>
      <c r="C1738">
        <v>425703.55</v>
      </c>
      <c r="D1738" t="s">
        <v>9</v>
      </c>
      <c r="E1738" t="s">
        <v>15</v>
      </c>
      <c r="F1738" t="s">
        <v>11</v>
      </c>
      <c r="G1738" t="s">
        <v>12</v>
      </c>
      <c r="H1738" t="s">
        <v>12</v>
      </c>
      <c r="I1738">
        <v>44</v>
      </c>
      <c r="J1738">
        <f>(C1738-$V$7)/$V$8</f>
        <v>-0.28588563690720692</v>
      </c>
      <c r="K1738" t="str">
        <f t="shared" si="109"/>
        <v>NO</v>
      </c>
      <c r="L1738">
        <f>(I1738-$V$16)/$V$17</f>
        <v>0.14776047693956615</v>
      </c>
      <c r="M1738" t="str">
        <f t="shared" si="110"/>
        <v>NO</v>
      </c>
      <c r="N1738">
        <f>IF(ISBLANK(C1738),$V$7,C1738)</f>
        <v>425703.55</v>
      </c>
      <c r="O1738">
        <f>IF(ISBLANK(I1738),$V$16,I1738)</f>
        <v>44</v>
      </c>
      <c r="P1738" t="str">
        <f>IF(ISBLANK(D1738),$U$42,D1738)</f>
        <v>ASALARIADO</v>
      </c>
      <c r="Q1738" s="7" t="str">
        <f t="shared" si="111"/>
        <v>36-45</v>
      </c>
      <c r="R1738" s="7" t="str">
        <f t="shared" si="112"/>
        <v>3</v>
      </c>
    </row>
    <row r="1739" spans="1:18" x14ac:dyDescent="0.3">
      <c r="A1739">
        <v>1738</v>
      </c>
      <c r="B1739" t="s">
        <v>8</v>
      </c>
      <c r="C1739">
        <v>871427.3</v>
      </c>
      <c r="D1739" t="s">
        <v>9</v>
      </c>
      <c r="E1739" t="s">
        <v>15</v>
      </c>
      <c r="F1739" t="s">
        <v>11</v>
      </c>
      <c r="G1739" t="s">
        <v>12</v>
      </c>
      <c r="H1739" t="s">
        <v>12</v>
      </c>
      <c r="I1739">
        <v>51</v>
      </c>
      <c r="J1739">
        <f>(C1739-$V$7)/$V$8</f>
        <v>0.26376544409250857</v>
      </c>
      <c r="K1739" t="str">
        <f t="shared" si="109"/>
        <v>NO</v>
      </c>
      <c r="L1739">
        <f>(I1739-$V$16)/$V$17</f>
        <v>0.64178778747952869</v>
      </c>
      <c r="M1739" t="str">
        <f t="shared" si="110"/>
        <v>NO</v>
      </c>
      <c r="N1739">
        <f>IF(ISBLANK(C1739),$V$7,C1739)</f>
        <v>871427.3</v>
      </c>
      <c r="O1739">
        <f>IF(ISBLANK(I1739),$V$16,I1739)</f>
        <v>51</v>
      </c>
      <c r="P1739" t="str">
        <f>IF(ISBLANK(D1739),$U$42,D1739)</f>
        <v>ASALARIADO</v>
      </c>
      <c r="Q1739" s="7" t="str">
        <f t="shared" si="111"/>
        <v>46-55</v>
      </c>
      <c r="R1739" s="7" t="str">
        <f t="shared" si="112"/>
        <v>4</v>
      </c>
    </row>
    <row r="1740" spans="1:18" x14ac:dyDescent="0.3">
      <c r="A1740">
        <v>1739</v>
      </c>
      <c r="B1740" t="s">
        <v>8</v>
      </c>
      <c r="C1740">
        <v>368750</v>
      </c>
      <c r="D1740" t="s">
        <v>9</v>
      </c>
      <c r="E1740" t="s">
        <v>15</v>
      </c>
      <c r="F1740" t="s">
        <v>11</v>
      </c>
      <c r="G1740" t="s">
        <v>12</v>
      </c>
      <c r="H1740" t="s">
        <v>12</v>
      </c>
      <c r="I1740">
        <v>41</v>
      </c>
      <c r="J1740">
        <f>(C1740-$V$7)/$V$8</f>
        <v>-0.35611878092134425</v>
      </c>
      <c r="K1740" t="str">
        <f t="shared" si="109"/>
        <v>NO</v>
      </c>
      <c r="L1740">
        <f>(I1740-$V$16)/$V$17</f>
        <v>-6.3965513291846368E-2</v>
      </c>
      <c r="M1740" t="str">
        <f t="shared" si="110"/>
        <v>NO</v>
      </c>
      <c r="N1740">
        <f>IF(ISBLANK(C1740),$V$7,C1740)</f>
        <v>368750</v>
      </c>
      <c r="O1740">
        <f>IF(ISBLANK(I1740),$V$16,I1740)</f>
        <v>41</v>
      </c>
      <c r="P1740" t="str">
        <f>IF(ISBLANK(D1740),$U$42,D1740)</f>
        <v>ASALARIADO</v>
      </c>
      <c r="Q1740" s="7" t="str">
        <f t="shared" si="111"/>
        <v>36-45</v>
      </c>
      <c r="R1740" s="7" t="str">
        <f t="shared" si="112"/>
        <v>2</v>
      </c>
    </row>
    <row r="1741" spans="1:18" x14ac:dyDescent="0.3">
      <c r="A1741">
        <v>1740</v>
      </c>
      <c r="B1741" t="s">
        <v>8</v>
      </c>
      <c r="C1741">
        <v>744158.02</v>
      </c>
      <c r="D1741" t="s">
        <v>9</v>
      </c>
      <c r="E1741" t="s">
        <v>10</v>
      </c>
      <c r="F1741" t="s">
        <v>11</v>
      </c>
      <c r="G1741" t="s">
        <v>12</v>
      </c>
      <c r="H1741" t="s">
        <v>12</v>
      </c>
      <c r="I1741">
        <v>26</v>
      </c>
      <c r="J1741">
        <f>(C1741-$V$7)/$V$8</f>
        <v>0.10682137878287346</v>
      </c>
      <c r="K1741" t="str">
        <f t="shared" si="109"/>
        <v>NO</v>
      </c>
      <c r="L1741">
        <f>(I1741-$V$16)/$V$17</f>
        <v>-1.1225954644489089</v>
      </c>
      <c r="M1741" t="str">
        <f t="shared" si="110"/>
        <v>NO</v>
      </c>
      <c r="N1741">
        <f>IF(ISBLANK(C1741),$V$7,C1741)</f>
        <v>744158.02</v>
      </c>
      <c r="O1741">
        <f>IF(ISBLANK(I1741),$V$16,I1741)</f>
        <v>26</v>
      </c>
      <c r="P1741" t="str">
        <f>IF(ISBLANK(D1741),$U$42,D1741)</f>
        <v>ASALARIADO</v>
      </c>
      <c r="Q1741" s="7" t="str">
        <f t="shared" si="111"/>
        <v>26-35</v>
      </c>
      <c r="R1741" s="7" t="str">
        <f t="shared" si="112"/>
        <v>4</v>
      </c>
    </row>
    <row r="1742" spans="1:18" x14ac:dyDescent="0.3">
      <c r="A1742">
        <v>1741</v>
      </c>
      <c r="B1742" t="s">
        <v>8</v>
      </c>
      <c r="C1742">
        <v>280000</v>
      </c>
      <c r="D1742" t="s">
        <v>9</v>
      </c>
      <c r="E1742" t="s">
        <v>15</v>
      </c>
      <c r="F1742" t="s">
        <v>11</v>
      </c>
      <c r="G1742" t="s">
        <v>12</v>
      </c>
      <c r="H1742" t="s">
        <v>11</v>
      </c>
      <c r="I1742">
        <v>56</v>
      </c>
      <c r="J1742">
        <f>(C1742-$V$7)/$V$8</f>
        <v>-0.46556220510218438</v>
      </c>
      <c r="K1742" t="str">
        <f t="shared" si="109"/>
        <v>NO</v>
      </c>
      <c r="L1742">
        <f>(I1742-$V$16)/$V$17</f>
        <v>0.99466443786521619</v>
      </c>
      <c r="M1742" t="str">
        <f t="shared" si="110"/>
        <v>NO</v>
      </c>
      <c r="N1742">
        <f>IF(ISBLANK(C1742),$V$7,C1742)</f>
        <v>280000</v>
      </c>
      <c r="O1742">
        <f>IF(ISBLANK(I1742),$V$16,I1742)</f>
        <v>56</v>
      </c>
      <c r="P1742" t="str">
        <f>IF(ISBLANK(D1742),$U$42,D1742)</f>
        <v>ASALARIADO</v>
      </c>
      <c r="Q1742" s="7" t="str">
        <f t="shared" si="111"/>
        <v>56+</v>
      </c>
      <c r="R1742" s="7" t="str">
        <f t="shared" si="112"/>
        <v>1</v>
      </c>
    </row>
    <row r="1743" spans="1:18" x14ac:dyDescent="0.3">
      <c r="A1743">
        <v>1742</v>
      </c>
      <c r="B1743" t="s">
        <v>8</v>
      </c>
      <c r="C1743">
        <v>382584.15</v>
      </c>
      <c r="D1743" t="s">
        <v>9</v>
      </c>
      <c r="E1743" t="s">
        <v>10</v>
      </c>
      <c r="F1743" t="s">
        <v>11</v>
      </c>
      <c r="G1743" t="s">
        <v>12</v>
      </c>
      <c r="H1743" t="s">
        <v>12</v>
      </c>
      <c r="I1743">
        <v>47</v>
      </c>
      <c r="J1743">
        <f>(C1743-$V$7)/$V$8</f>
        <v>-0.33905898659310341</v>
      </c>
      <c r="K1743" t="str">
        <f t="shared" si="109"/>
        <v>NO</v>
      </c>
      <c r="L1743">
        <f>(I1743-$V$16)/$V$17</f>
        <v>0.35948646717097865</v>
      </c>
      <c r="M1743" t="str">
        <f t="shared" si="110"/>
        <v>NO</v>
      </c>
      <c r="N1743">
        <f>IF(ISBLANK(C1743),$V$7,C1743)</f>
        <v>382584.15</v>
      </c>
      <c r="O1743">
        <f>IF(ISBLANK(I1743),$V$16,I1743)</f>
        <v>47</v>
      </c>
      <c r="P1743" t="str">
        <f>IF(ISBLANK(D1743),$U$42,D1743)</f>
        <v>ASALARIADO</v>
      </c>
      <c r="Q1743" s="7" t="str">
        <f t="shared" si="111"/>
        <v>46-55</v>
      </c>
      <c r="R1743" s="7" t="str">
        <f t="shared" si="112"/>
        <v>2</v>
      </c>
    </row>
    <row r="1744" spans="1:18" x14ac:dyDescent="0.3">
      <c r="A1744">
        <v>1743</v>
      </c>
      <c r="B1744" t="s">
        <v>14</v>
      </c>
      <c r="C1744">
        <v>1275440.5</v>
      </c>
      <c r="D1744" t="s">
        <v>9</v>
      </c>
      <c r="E1744" t="s">
        <v>10</v>
      </c>
      <c r="F1744" t="s">
        <v>11</v>
      </c>
      <c r="G1744" t="s">
        <v>12</v>
      </c>
      <c r="H1744" t="s">
        <v>12</v>
      </c>
      <c r="I1744">
        <v>58</v>
      </c>
      <c r="J1744">
        <f>(C1744-$V$7)/$V$8</f>
        <v>0.7619805203996477</v>
      </c>
      <c r="K1744" t="str">
        <f t="shared" si="109"/>
        <v>NO</v>
      </c>
      <c r="L1744">
        <f>(I1744-$V$16)/$V$17</f>
        <v>1.1358150980194912</v>
      </c>
      <c r="M1744" t="str">
        <f t="shared" si="110"/>
        <v>NO</v>
      </c>
      <c r="N1744">
        <f>IF(ISBLANK(C1744),$V$7,C1744)</f>
        <v>1275440.5</v>
      </c>
      <c r="O1744">
        <f>IF(ISBLANK(I1744),$V$16,I1744)</f>
        <v>58</v>
      </c>
      <c r="P1744" t="str">
        <f>IF(ISBLANK(D1744),$U$42,D1744)</f>
        <v>ASALARIADO</v>
      </c>
      <c r="Q1744" s="7" t="str">
        <f t="shared" si="111"/>
        <v>56+</v>
      </c>
      <c r="R1744" s="7" t="str">
        <f t="shared" si="112"/>
        <v>4</v>
      </c>
    </row>
    <row r="1745" spans="1:18" x14ac:dyDescent="0.3">
      <c r="A1745">
        <v>1744</v>
      </c>
      <c r="B1745" t="s">
        <v>14</v>
      </c>
      <c r="C1745">
        <v>1566046.1</v>
      </c>
      <c r="D1745" t="s">
        <v>9</v>
      </c>
      <c r="E1745" t="s">
        <v>10</v>
      </c>
      <c r="F1745" t="s">
        <v>11</v>
      </c>
      <c r="G1745" t="s">
        <v>12</v>
      </c>
      <c r="H1745" t="s">
        <v>12</v>
      </c>
      <c r="I1745">
        <v>28</v>
      </c>
      <c r="J1745">
        <f>(C1745-$V$7)/$V$8</f>
        <v>1.1203452747672822</v>
      </c>
      <c r="K1745" t="str">
        <f t="shared" si="109"/>
        <v>NO</v>
      </c>
      <c r="L1745">
        <f>(I1745-$V$16)/$V$17</f>
        <v>-0.98144480429463388</v>
      </c>
      <c r="M1745" t="str">
        <f t="shared" si="110"/>
        <v>NO</v>
      </c>
      <c r="N1745">
        <f>IF(ISBLANK(C1745),$V$7,C1745)</f>
        <v>1566046.1</v>
      </c>
      <c r="O1745">
        <f>IF(ISBLANK(I1745),$V$16,I1745)</f>
        <v>28</v>
      </c>
      <c r="P1745" t="str">
        <f>IF(ISBLANK(D1745),$U$42,D1745)</f>
        <v>ASALARIADO</v>
      </c>
      <c r="Q1745" s="7" t="str">
        <f t="shared" si="111"/>
        <v>26-35</v>
      </c>
      <c r="R1745" s="7" t="str">
        <f t="shared" si="112"/>
        <v>4</v>
      </c>
    </row>
    <row r="1746" spans="1:18" x14ac:dyDescent="0.3">
      <c r="A1746">
        <v>1745</v>
      </c>
      <c r="B1746" t="s">
        <v>14</v>
      </c>
      <c r="C1746">
        <v>477915</v>
      </c>
      <c r="D1746" t="s">
        <v>9</v>
      </c>
      <c r="E1746" t="s">
        <v>10</v>
      </c>
      <c r="F1746" t="s">
        <v>11</v>
      </c>
      <c r="G1746" t="s">
        <v>12</v>
      </c>
      <c r="H1746" t="s">
        <v>12</v>
      </c>
      <c r="I1746">
        <v>29</v>
      </c>
      <c r="J1746">
        <f>(C1746-$V$7)/$V$8</f>
        <v>-0.22150028626555365</v>
      </c>
      <c r="K1746" t="str">
        <f t="shared" si="109"/>
        <v>NO</v>
      </c>
      <c r="L1746">
        <f>(I1746-$V$16)/$V$17</f>
        <v>-0.91086947421749642</v>
      </c>
      <c r="M1746" t="str">
        <f t="shared" si="110"/>
        <v>NO</v>
      </c>
      <c r="N1746">
        <f>IF(ISBLANK(C1746),$V$7,C1746)</f>
        <v>477915</v>
      </c>
      <c r="O1746">
        <f>IF(ISBLANK(I1746),$V$16,I1746)</f>
        <v>29</v>
      </c>
      <c r="P1746" t="str">
        <f>IF(ISBLANK(D1746),$U$42,D1746)</f>
        <v>ASALARIADO</v>
      </c>
      <c r="Q1746" s="7" t="str">
        <f t="shared" si="111"/>
        <v>26-35</v>
      </c>
      <c r="R1746" s="7" t="str">
        <f t="shared" si="112"/>
        <v>3</v>
      </c>
    </row>
    <row r="1747" spans="1:18" x14ac:dyDescent="0.3">
      <c r="A1747">
        <v>1746</v>
      </c>
      <c r="B1747" t="s">
        <v>8</v>
      </c>
      <c r="C1747">
        <v>389617</v>
      </c>
      <c r="D1747" t="s">
        <v>9</v>
      </c>
      <c r="E1747" t="s">
        <v>15</v>
      </c>
      <c r="F1747" t="s">
        <v>11</v>
      </c>
      <c r="G1747" t="s">
        <v>12</v>
      </c>
      <c r="H1747" t="s">
        <v>12</v>
      </c>
      <c r="I1747">
        <v>61</v>
      </c>
      <c r="J1747">
        <f>(C1747-$V$7)/$V$8</f>
        <v>-0.3303863197114108</v>
      </c>
      <c r="K1747" t="str">
        <f t="shared" si="109"/>
        <v>NO</v>
      </c>
      <c r="L1747">
        <f>(I1747-$V$16)/$V$17</f>
        <v>1.3475410882509038</v>
      </c>
      <c r="M1747" t="str">
        <f t="shared" si="110"/>
        <v>NO</v>
      </c>
      <c r="N1747">
        <f>IF(ISBLANK(C1747),$V$7,C1747)</f>
        <v>389617</v>
      </c>
      <c r="O1747">
        <f>IF(ISBLANK(I1747),$V$16,I1747)</f>
        <v>61</v>
      </c>
      <c r="P1747" t="str">
        <f>IF(ISBLANK(D1747),$U$42,D1747)</f>
        <v>ASALARIADO</v>
      </c>
      <c r="Q1747" s="7" t="str">
        <f t="shared" si="111"/>
        <v>56+</v>
      </c>
      <c r="R1747" s="7" t="str">
        <f t="shared" si="112"/>
        <v>2</v>
      </c>
    </row>
    <row r="1748" spans="1:18" x14ac:dyDescent="0.3">
      <c r="A1748">
        <v>1747</v>
      </c>
      <c r="B1748" t="s">
        <v>14</v>
      </c>
      <c r="C1748">
        <v>3312186.43</v>
      </c>
      <c r="D1748" t="s">
        <v>9</v>
      </c>
      <c r="E1748" t="s">
        <v>10</v>
      </c>
      <c r="F1748" t="s">
        <v>11</v>
      </c>
      <c r="G1748" t="s">
        <v>12</v>
      </c>
      <c r="H1748" t="s">
        <v>12</v>
      </c>
      <c r="I1748">
        <v>41</v>
      </c>
      <c r="J1748">
        <f>(C1748-$V$7)/$V$8</f>
        <v>3.2736250135330534</v>
      </c>
      <c r="K1748" t="str">
        <f t="shared" si="109"/>
        <v>ATIPICO</v>
      </c>
      <c r="L1748">
        <f>(I1748-$V$16)/$V$17</f>
        <v>-6.3965513291846368E-2</v>
      </c>
      <c r="M1748" t="str">
        <f t="shared" si="110"/>
        <v>NO</v>
      </c>
      <c r="N1748">
        <f>IF(ISBLANK(C1748),$V$7,C1748)</f>
        <v>3312186.43</v>
      </c>
      <c r="O1748">
        <f>IF(ISBLANK(I1748),$V$16,I1748)</f>
        <v>41</v>
      </c>
      <c r="P1748" t="str">
        <f>IF(ISBLANK(D1748),$U$42,D1748)</f>
        <v>ASALARIADO</v>
      </c>
      <c r="Q1748" s="7" t="str">
        <f t="shared" si="111"/>
        <v>36-45</v>
      </c>
      <c r="R1748" s="7" t="str">
        <f t="shared" si="112"/>
        <v>4</v>
      </c>
    </row>
    <row r="1749" spans="1:18" x14ac:dyDescent="0.3">
      <c r="A1749">
        <v>1748</v>
      </c>
      <c r="B1749" t="s">
        <v>8</v>
      </c>
      <c r="C1749">
        <v>331181</v>
      </c>
      <c r="D1749" t="s">
        <v>17</v>
      </c>
      <c r="E1749" t="s">
        <v>15</v>
      </c>
      <c r="F1749" t="s">
        <v>11</v>
      </c>
      <c r="G1749" t="s">
        <v>12</v>
      </c>
      <c r="H1749" t="s">
        <v>11</v>
      </c>
      <c r="I1749">
        <v>57</v>
      </c>
      <c r="J1749">
        <f>(C1749-$V$7)/$V$8</f>
        <v>-0.40244756968810458</v>
      </c>
      <c r="K1749" t="str">
        <f t="shared" si="109"/>
        <v>NO</v>
      </c>
      <c r="L1749">
        <f>(I1749-$V$16)/$V$17</f>
        <v>1.0652397679423538</v>
      </c>
      <c r="M1749" t="str">
        <f t="shared" si="110"/>
        <v>NO</v>
      </c>
      <c r="N1749">
        <f>IF(ISBLANK(C1749),$V$7,C1749)</f>
        <v>331181</v>
      </c>
      <c r="O1749">
        <f>IF(ISBLANK(I1749),$V$16,I1749)</f>
        <v>57</v>
      </c>
      <c r="P1749" t="str">
        <f>IF(ISBLANK(D1749),$U$42,D1749)</f>
        <v>TRABAJADOR INDEPENDIENTE</v>
      </c>
      <c r="Q1749" s="7" t="str">
        <f t="shared" si="111"/>
        <v>56+</v>
      </c>
      <c r="R1749" s="7" t="str">
        <f t="shared" si="112"/>
        <v>2</v>
      </c>
    </row>
    <row r="1750" spans="1:18" x14ac:dyDescent="0.3">
      <c r="A1750">
        <v>1749</v>
      </c>
      <c r="B1750" t="s">
        <v>8</v>
      </c>
      <c r="C1750">
        <v>196000</v>
      </c>
      <c r="D1750" t="s">
        <v>9</v>
      </c>
      <c r="E1750" t="s">
        <v>15</v>
      </c>
      <c r="F1750" t="s">
        <v>11</v>
      </c>
      <c r="G1750" t="s">
        <v>12</v>
      </c>
      <c r="H1750" t="s">
        <v>12</v>
      </c>
      <c r="I1750">
        <v>52</v>
      </c>
      <c r="J1750">
        <f>(C1750-$V$7)/$V$8</f>
        <v>-0.56914809390433163</v>
      </c>
      <c r="K1750" t="str">
        <f t="shared" si="109"/>
        <v>NO</v>
      </c>
      <c r="L1750">
        <f>(I1750-$V$16)/$V$17</f>
        <v>0.71236311755666615</v>
      </c>
      <c r="M1750" t="str">
        <f t="shared" si="110"/>
        <v>NO</v>
      </c>
      <c r="N1750">
        <f>IF(ISBLANK(C1750),$V$7,C1750)</f>
        <v>196000</v>
      </c>
      <c r="O1750">
        <f>IF(ISBLANK(I1750),$V$16,I1750)</f>
        <v>52</v>
      </c>
      <c r="P1750" t="str">
        <f>IF(ISBLANK(D1750),$U$42,D1750)</f>
        <v>ASALARIADO</v>
      </c>
      <c r="Q1750" s="7" t="str">
        <f t="shared" si="111"/>
        <v>46-55</v>
      </c>
      <c r="R1750" s="7" t="str">
        <f t="shared" si="112"/>
        <v>1</v>
      </c>
    </row>
    <row r="1751" spans="1:18" x14ac:dyDescent="0.3">
      <c r="A1751">
        <v>1750</v>
      </c>
      <c r="B1751" t="s">
        <v>8</v>
      </c>
      <c r="C1751">
        <v>430000</v>
      </c>
      <c r="D1751" t="s">
        <v>9</v>
      </c>
      <c r="E1751" t="s">
        <v>15</v>
      </c>
      <c r="F1751" t="s">
        <v>11</v>
      </c>
      <c r="G1751" t="s">
        <v>12</v>
      </c>
      <c r="H1751" t="s">
        <v>12</v>
      </c>
      <c r="I1751">
        <v>39</v>
      </c>
      <c r="J1751">
        <f>(C1751-$V$7)/$V$8</f>
        <v>-0.28058740366977852</v>
      </c>
      <c r="K1751" t="str">
        <f t="shared" si="109"/>
        <v>NO</v>
      </c>
      <c r="L1751">
        <f>(I1751-$V$16)/$V$17</f>
        <v>-0.20511617344612137</v>
      </c>
      <c r="M1751" t="str">
        <f t="shared" si="110"/>
        <v>NO</v>
      </c>
      <c r="N1751">
        <f>IF(ISBLANK(C1751),$V$7,C1751)</f>
        <v>430000</v>
      </c>
      <c r="O1751">
        <f>IF(ISBLANK(I1751),$V$16,I1751)</f>
        <v>39</v>
      </c>
      <c r="P1751" t="str">
        <f>IF(ISBLANK(D1751),$U$42,D1751)</f>
        <v>ASALARIADO</v>
      </c>
      <c r="Q1751" s="7" t="str">
        <f t="shared" si="111"/>
        <v>36-45</v>
      </c>
      <c r="R1751" s="7" t="str">
        <f t="shared" si="112"/>
        <v>3</v>
      </c>
    </row>
    <row r="1752" spans="1:18" x14ac:dyDescent="0.3">
      <c r="A1752">
        <v>1751</v>
      </c>
      <c r="B1752" t="s">
        <v>14</v>
      </c>
      <c r="C1752">
        <v>340000</v>
      </c>
      <c r="D1752" t="s">
        <v>9</v>
      </c>
      <c r="E1752" t="s">
        <v>15</v>
      </c>
      <c r="F1752" t="s">
        <v>11</v>
      </c>
      <c r="G1752" t="s">
        <v>12</v>
      </c>
      <c r="H1752" t="s">
        <v>12</v>
      </c>
      <c r="I1752">
        <v>26</v>
      </c>
      <c r="J1752">
        <f>(C1752-$V$7)/$V$8</f>
        <v>-0.39157228452922199</v>
      </c>
      <c r="K1752" t="str">
        <f t="shared" si="109"/>
        <v>NO</v>
      </c>
      <c r="L1752">
        <f>(I1752-$V$16)/$V$17</f>
        <v>-1.1225954644489089</v>
      </c>
      <c r="M1752" t="str">
        <f t="shared" si="110"/>
        <v>NO</v>
      </c>
      <c r="N1752">
        <f>IF(ISBLANK(C1752),$V$7,C1752)</f>
        <v>340000</v>
      </c>
      <c r="O1752">
        <f>IF(ISBLANK(I1752),$V$16,I1752)</f>
        <v>26</v>
      </c>
      <c r="P1752" t="str">
        <f>IF(ISBLANK(D1752),$U$42,D1752)</f>
        <v>ASALARIADO</v>
      </c>
      <c r="Q1752" s="7" t="str">
        <f t="shared" si="111"/>
        <v>26-35</v>
      </c>
      <c r="R1752" s="7" t="str">
        <f t="shared" si="112"/>
        <v>2</v>
      </c>
    </row>
    <row r="1753" spans="1:18" x14ac:dyDescent="0.3">
      <c r="A1753">
        <v>1752</v>
      </c>
      <c r="B1753" t="s">
        <v>14</v>
      </c>
      <c r="C1753">
        <v>1183227.01</v>
      </c>
      <c r="D1753" t="s">
        <v>9</v>
      </c>
      <c r="E1753" t="s">
        <v>15</v>
      </c>
      <c r="F1753" t="s">
        <v>11</v>
      </c>
      <c r="G1753" t="s">
        <v>12</v>
      </c>
      <c r="H1753" t="s">
        <v>12</v>
      </c>
      <c r="I1753">
        <v>32</v>
      </c>
      <c r="J1753">
        <f>(C1753-$V$7)/$V$8</f>
        <v>0.64826604038538671</v>
      </c>
      <c r="K1753" t="str">
        <f t="shared" si="109"/>
        <v>NO</v>
      </c>
      <c r="L1753">
        <f>(I1753-$V$16)/$V$17</f>
        <v>-0.69914348398608395</v>
      </c>
      <c r="M1753" t="str">
        <f t="shared" si="110"/>
        <v>NO</v>
      </c>
      <c r="N1753">
        <f>IF(ISBLANK(C1753),$V$7,C1753)</f>
        <v>1183227.01</v>
      </c>
      <c r="O1753">
        <f>IF(ISBLANK(I1753),$V$16,I1753)</f>
        <v>32</v>
      </c>
      <c r="P1753" t="str">
        <f>IF(ISBLANK(D1753),$U$42,D1753)</f>
        <v>ASALARIADO</v>
      </c>
      <c r="Q1753" s="7" t="str">
        <f t="shared" si="111"/>
        <v>26-35</v>
      </c>
      <c r="R1753" s="7" t="str">
        <f t="shared" si="112"/>
        <v>4</v>
      </c>
    </row>
    <row r="1754" spans="1:18" x14ac:dyDescent="0.3">
      <c r="A1754">
        <v>1753</v>
      </c>
      <c r="B1754" t="s">
        <v>14</v>
      </c>
      <c r="C1754">
        <v>392375</v>
      </c>
      <c r="D1754" t="s">
        <v>9</v>
      </c>
      <c r="E1754" t="s">
        <v>15</v>
      </c>
      <c r="F1754" t="s">
        <v>11</v>
      </c>
      <c r="G1754" t="s">
        <v>12</v>
      </c>
      <c r="H1754" t="s">
        <v>12</v>
      </c>
      <c r="I1754">
        <v>33</v>
      </c>
      <c r="J1754">
        <f>(C1754-$V$7)/$V$8</f>
        <v>-0.32698524969574033</v>
      </c>
      <c r="K1754" t="str">
        <f t="shared" si="109"/>
        <v>NO</v>
      </c>
      <c r="L1754">
        <f>(I1754-$V$16)/$V$17</f>
        <v>-0.62856815390894638</v>
      </c>
      <c r="M1754" t="str">
        <f t="shared" si="110"/>
        <v>NO</v>
      </c>
      <c r="N1754">
        <f>IF(ISBLANK(C1754),$V$7,C1754)</f>
        <v>392375</v>
      </c>
      <c r="O1754">
        <f>IF(ISBLANK(I1754),$V$16,I1754)</f>
        <v>33</v>
      </c>
      <c r="P1754" t="str">
        <f>IF(ISBLANK(D1754),$U$42,D1754)</f>
        <v>ASALARIADO</v>
      </c>
      <c r="Q1754" s="7" t="str">
        <f t="shared" si="111"/>
        <v>26-35</v>
      </c>
      <c r="R1754" s="7" t="str">
        <f t="shared" si="112"/>
        <v>2</v>
      </c>
    </row>
    <row r="1755" spans="1:18" x14ac:dyDescent="0.3">
      <c r="A1755">
        <v>1754</v>
      </c>
      <c r="B1755" t="s">
        <v>14</v>
      </c>
      <c r="C1755">
        <v>278030</v>
      </c>
      <c r="D1755" t="s">
        <v>18</v>
      </c>
      <c r="E1755" t="s">
        <v>15</v>
      </c>
      <c r="F1755" t="s">
        <v>11</v>
      </c>
      <c r="G1755" t="s">
        <v>12</v>
      </c>
      <c r="H1755" t="s">
        <v>12</v>
      </c>
      <c r="I1755">
        <v>53</v>
      </c>
      <c r="J1755">
        <f>(C1755-$V$7)/$V$8</f>
        <v>-0.46799154082766331</v>
      </c>
      <c r="K1755" t="str">
        <f t="shared" si="109"/>
        <v>NO</v>
      </c>
      <c r="L1755">
        <f>(I1755-$V$16)/$V$17</f>
        <v>0.78293844763380371</v>
      </c>
      <c r="M1755" t="str">
        <f t="shared" si="110"/>
        <v>NO</v>
      </c>
      <c r="N1755">
        <f>IF(ISBLANK(C1755),$V$7,C1755)</f>
        <v>278030</v>
      </c>
      <c r="O1755">
        <f>IF(ISBLANK(I1755),$V$16,I1755)</f>
        <v>53</v>
      </c>
      <c r="P1755" t="str">
        <f>IF(ISBLANK(D1755),$U$42,D1755)</f>
        <v>CONVENIOS ESPECIALES DE TRABAJADORES INDEPENDIENTES</v>
      </c>
      <c r="Q1755" s="7" t="str">
        <f t="shared" si="111"/>
        <v>46-55</v>
      </c>
      <c r="R1755" s="7" t="str">
        <f t="shared" si="112"/>
        <v>1</v>
      </c>
    </row>
    <row r="1756" spans="1:18" x14ac:dyDescent="0.3">
      <c r="A1756">
        <v>1755</v>
      </c>
      <c r="B1756" t="s">
        <v>14</v>
      </c>
      <c r="C1756">
        <v>436448</v>
      </c>
      <c r="D1756" t="s">
        <v>17</v>
      </c>
      <c r="E1756" t="s">
        <v>15</v>
      </c>
      <c r="F1756" t="s">
        <v>11</v>
      </c>
      <c r="G1756" t="s">
        <v>12</v>
      </c>
      <c r="H1756" t="s">
        <v>12</v>
      </c>
      <c r="I1756">
        <v>37</v>
      </c>
      <c r="J1756">
        <f>(C1756-$V$7)/$V$8</f>
        <v>-0.27263595353887082</v>
      </c>
      <c r="K1756" t="str">
        <f t="shared" si="109"/>
        <v>NO</v>
      </c>
      <c r="L1756">
        <f>(I1756-$V$16)/$V$17</f>
        <v>-0.3462668336003964</v>
      </c>
      <c r="M1756" t="str">
        <f t="shared" si="110"/>
        <v>NO</v>
      </c>
      <c r="N1756">
        <f>IF(ISBLANK(C1756),$V$7,C1756)</f>
        <v>436448</v>
      </c>
      <c r="O1756">
        <f>IF(ISBLANK(I1756),$V$16,I1756)</f>
        <v>37</v>
      </c>
      <c r="P1756" t="str">
        <f>IF(ISBLANK(D1756),$U$42,D1756)</f>
        <v>TRABAJADOR INDEPENDIENTE</v>
      </c>
      <c r="Q1756" s="7" t="str">
        <f t="shared" si="111"/>
        <v>36-45</v>
      </c>
      <c r="R1756" s="7" t="str">
        <f t="shared" si="112"/>
        <v>3</v>
      </c>
    </row>
    <row r="1757" spans="1:18" x14ac:dyDescent="0.3">
      <c r="A1757">
        <v>1756</v>
      </c>
      <c r="B1757" t="s">
        <v>8</v>
      </c>
      <c r="C1757">
        <v>219381.52</v>
      </c>
      <c r="D1757" t="s">
        <v>9</v>
      </c>
      <c r="E1757" t="s">
        <v>15</v>
      </c>
      <c r="F1757" t="s">
        <v>11</v>
      </c>
      <c r="G1757" t="s">
        <v>11</v>
      </c>
      <c r="H1757" t="s">
        <v>12</v>
      </c>
      <c r="I1757">
        <v>53</v>
      </c>
      <c r="J1757">
        <f>(C1757-$V$7)/$V$8</f>
        <v>-0.54031481377641277</v>
      </c>
      <c r="K1757" t="str">
        <f t="shared" si="109"/>
        <v>NO</v>
      </c>
      <c r="L1757">
        <f>(I1757-$V$16)/$V$17</f>
        <v>0.78293844763380371</v>
      </c>
      <c r="M1757" t="str">
        <f t="shared" si="110"/>
        <v>NO</v>
      </c>
      <c r="N1757">
        <f>IF(ISBLANK(C1757),$V$7,C1757)</f>
        <v>219381.52</v>
      </c>
      <c r="O1757">
        <f>IF(ISBLANK(I1757),$V$16,I1757)</f>
        <v>53</v>
      </c>
      <c r="P1757" t="str">
        <f>IF(ISBLANK(D1757),$U$42,D1757)</f>
        <v>ASALARIADO</v>
      </c>
      <c r="Q1757" s="7" t="str">
        <f t="shared" si="111"/>
        <v>46-55</v>
      </c>
      <c r="R1757" s="7" t="str">
        <f t="shared" si="112"/>
        <v>1</v>
      </c>
    </row>
    <row r="1758" spans="1:18" x14ac:dyDescent="0.3">
      <c r="A1758">
        <v>1757</v>
      </c>
      <c r="B1758" t="s">
        <v>14</v>
      </c>
      <c r="C1758">
        <v>359500</v>
      </c>
      <c r="D1758" t="s">
        <v>9</v>
      </c>
      <c r="E1758" t="s">
        <v>15</v>
      </c>
      <c r="F1758" t="s">
        <v>11</v>
      </c>
      <c r="G1758" t="s">
        <v>12</v>
      </c>
      <c r="H1758" t="s">
        <v>12</v>
      </c>
      <c r="I1758">
        <v>41</v>
      </c>
      <c r="J1758">
        <f>(C1758-$V$7)/$V$8</f>
        <v>-0.36752556034300926</v>
      </c>
      <c r="K1758" t="str">
        <f t="shared" si="109"/>
        <v>NO</v>
      </c>
      <c r="L1758">
        <f>(I1758-$V$16)/$V$17</f>
        <v>-6.3965513291846368E-2</v>
      </c>
      <c r="M1758" t="str">
        <f t="shared" si="110"/>
        <v>NO</v>
      </c>
      <c r="N1758">
        <f>IF(ISBLANK(C1758),$V$7,C1758)</f>
        <v>359500</v>
      </c>
      <c r="O1758">
        <f>IF(ISBLANK(I1758),$V$16,I1758)</f>
        <v>41</v>
      </c>
      <c r="P1758" t="str">
        <f>IF(ISBLANK(D1758),$U$42,D1758)</f>
        <v>ASALARIADO</v>
      </c>
      <c r="Q1758" s="7" t="str">
        <f t="shared" si="111"/>
        <v>36-45</v>
      </c>
      <c r="R1758" s="7" t="str">
        <f t="shared" si="112"/>
        <v>2</v>
      </c>
    </row>
    <row r="1759" spans="1:18" x14ac:dyDescent="0.3">
      <c r="A1759">
        <v>1758</v>
      </c>
      <c r="B1759" t="s">
        <v>8</v>
      </c>
      <c r="C1759">
        <v>300018</v>
      </c>
      <c r="D1759" t="s">
        <v>17</v>
      </c>
      <c r="E1759" t="s">
        <v>15</v>
      </c>
      <c r="F1759" t="s">
        <v>11</v>
      </c>
      <c r="G1759" t="s">
        <v>12</v>
      </c>
      <c r="H1759" t="s">
        <v>11</v>
      </c>
      <c r="I1759">
        <v>62</v>
      </c>
      <c r="J1759">
        <f>(C1759-$V$7)/$V$8</f>
        <v>-0.44087670126835837</v>
      </c>
      <c r="K1759" t="str">
        <f t="shared" si="109"/>
        <v>NO</v>
      </c>
      <c r="L1759">
        <f>(I1759-$V$16)/$V$17</f>
        <v>1.4181164183280413</v>
      </c>
      <c r="M1759" t="str">
        <f t="shared" si="110"/>
        <v>NO</v>
      </c>
      <c r="N1759">
        <f>IF(ISBLANK(C1759),$V$7,C1759)</f>
        <v>300018</v>
      </c>
      <c r="O1759">
        <f>IF(ISBLANK(I1759),$V$16,I1759)</f>
        <v>62</v>
      </c>
      <c r="P1759" t="str">
        <f>IF(ISBLANK(D1759),$U$42,D1759)</f>
        <v>TRABAJADOR INDEPENDIENTE</v>
      </c>
      <c r="Q1759" s="7" t="str">
        <f t="shared" si="111"/>
        <v>56+</v>
      </c>
      <c r="R1759" s="7" t="str">
        <f t="shared" si="112"/>
        <v>2</v>
      </c>
    </row>
    <row r="1760" spans="1:18" x14ac:dyDescent="0.3">
      <c r="A1760">
        <v>1759</v>
      </c>
      <c r="B1760" t="s">
        <v>8</v>
      </c>
      <c r="C1760">
        <v>300018</v>
      </c>
      <c r="D1760" t="s">
        <v>16</v>
      </c>
      <c r="E1760" t="s">
        <v>15</v>
      </c>
      <c r="F1760" t="s">
        <v>11</v>
      </c>
      <c r="G1760" t="s">
        <v>12</v>
      </c>
      <c r="H1760" t="s">
        <v>12</v>
      </c>
      <c r="I1760">
        <v>60</v>
      </c>
      <c r="J1760">
        <f>(C1760-$V$7)/$V$8</f>
        <v>-0.44087670126835837</v>
      </c>
      <c r="K1760" t="str">
        <f t="shared" si="109"/>
        <v>NO</v>
      </c>
      <c r="L1760">
        <f>(I1760-$V$16)/$V$17</f>
        <v>1.2769657581737661</v>
      </c>
      <c r="M1760" t="str">
        <f t="shared" si="110"/>
        <v>NO</v>
      </c>
      <c r="N1760">
        <f>IF(ISBLANK(C1760),$V$7,C1760)</f>
        <v>300018</v>
      </c>
      <c r="O1760">
        <f>IF(ISBLANK(I1760),$V$16,I1760)</f>
        <v>60</v>
      </c>
      <c r="P1760" t="str">
        <f>IF(ISBLANK(D1760),$U$42,D1760)</f>
        <v>ASEGURADO VOLUNTARIO</v>
      </c>
      <c r="Q1760" s="7" t="str">
        <f t="shared" si="111"/>
        <v>56+</v>
      </c>
      <c r="R1760" s="7" t="str">
        <f t="shared" si="112"/>
        <v>2</v>
      </c>
    </row>
    <row r="1761" spans="1:18" x14ac:dyDescent="0.3">
      <c r="A1761">
        <v>1760</v>
      </c>
      <c r="B1761" t="s">
        <v>8</v>
      </c>
      <c r="C1761">
        <v>297046</v>
      </c>
      <c r="D1761" t="s">
        <v>16</v>
      </c>
      <c r="E1761" t="s">
        <v>15</v>
      </c>
      <c r="F1761" t="s">
        <v>11</v>
      </c>
      <c r="G1761" t="s">
        <v>12</v>
      </c>
      <c r="H1761" t="s">
        <v>12</v>
      </c>
      <c r="I1761">
        <v>68</v>
      </c>
      <c r="J1761">
        <f>(C1761-$V$7)/$V$8</f>
        <v>-0.44454166866740574</v>
      </c>
      <c r="K1761" t="str">
        <f t="shared" si="109"/>
        <v>NO</v>
      </c>
      <c r="L1761">
        <f>(I1761-$V$16)/$V$17</f>
        <v>1.8415683987908662</v>
      </c>
      <c r="M1761" t="str">
        <f t="shared" si="110"/>
        <v>NO</v>
      </c>
      <c r="N1761">
        <f>IF(ISBLANK(C1761),$V$7,C1761)</f>
        <v>297046</v>
      </c>
      <c r="O1761">
        <f>IF(ISBLANK(I1761),$V$16,I1761)</f>
        <v>68</v>
      </c>
      <c r="P1761" t="str">
        <f>IF(ISBLANK(D1761),$U$42,D1761)</f>
        <v>ASEGURADO VOLUNTARIO</v>
      </c>
      <c r="Q1761" s="7" t="str">
        <f t="shared" si="111"/>
        <v>56+</v>
      </c>
      <c r="R1761" s="7" t="str">
        <f t="shared" si="112"/>
        <v>1</v>
      </c>
    </row>
    <row r="1762" spans="1:18" x14ac:dyDescent="0.3">
      <c r="A1762">
        <v>1761</v>
      </c>
      <c r="B1762" t="s">
        <v>8</v>
      </c>
      <c r="C1762">
        <v>425916.67</v>
      </c>
      <c r="D1762" t="s">
        <v>9</v>
      </c>
      <c r="E1762" t="s">
        <v>15</v>
      </c>
      <c r="F1762" t="s">
        <v>11</v>
      </c>
      <c r="G1762" t="s">
        <v>12</v>
      </c>
      <c r="H1762" t="s">
        <v>12</v>
      </c>
      <c r="I1762">
        <v>22</v>
      </c>
      <c r="J1762">
        <f>(C1762-$V$7)/$V$8</f>
        <v>-0.28562282470933176</v>
      </c>
      <c r="K1762" t="str">
        <f t="shared" si="109"/>
        <v>NO</v>
      </c>
      <c r="L1762">
        <f>(I1762-$V$16)/$V$17</f>
        <v>-1.4048967847574589</v>
      </c>
      <c r="M1762" t="str">
        <f t="shared" si="110"/>
        <v>NO</v>
      </c>
      <c r="N1762">
        <f>IF(ISBLANK(C1762),$V$7,C1762)</f>
        <v>425916.67</v>
      </c>
      <c r="O1762">
        <f>IF(ISBLANK(I1762),$V$16,I1762)</f>
        <v>22</v>
      </c>
      <c r="P1762" t="str">
        <f>IF(ISBLANK(D1762),$U$42,D1762)</f>
        <v>ASALARIADO</v>
      </c>
      <c r="Q1762" s="7" t="str">
        <f t="shared" si="111"/>
        <v>18-25</v>
      </c>
      <c r="R1762" s="7" t="str">
        <f t="shared" si="112"/>
        <v>3</v>
      </c>
    </row>
    <row r="1763" spans="1:18" x14ac:dyDescent="0.3">
      <c r="A1763">
        <v>1762</v>
      </c>
      <c r="B1763" t="s">
        <v>14</v>
      </c>
      <c r="C1763">
        <v>318064</v>
      </c>
      <c r="D1763" t="s">
        <v>17</v>
      </c>
      <c r="E1763" t="s">
        <v>15</v>
      </c>
      <c r="F1763" t="s">
        <v>11</v>
      </c>
      <c r="G1763" t="s">
        <v>12</v>
      </c>
      <c r="H1763" t="s">
        <v>11</v>
      </c>
      <c r="I1763">
        <v>38</v>
      </c>
      <c r="J1763">
        <f>(C1763-$V$7)/$V$8</f>
        <v>-0.41862299949069703</v>
      </c>
      <c r="K1763" t="str">
        <f t="shared" si="109"/>
        <v>NO</v>
      </c>
      <c r="L1763">
        <f>(I1763-$V$16)/$V$17</f>
        <v>-0.27569150352325889</v>
      </c>
      <c r="M1763" t="str">
        <f t="shared" si="110"/>
        <v>NO</v>
      </c>
      <c r="N1763">
        <f>IF(ISBLANK(C1763),$V$7,C1763)</f>
        <v>318064</v>
      </c>
      <c r="O1763">
        <f>IF(ISBLANK(I1763),$V$16,I1763)</f>
        <v>38</v>
      </c>
      <c r="P1763" t="str">
        <f>IF(ISBLANK(D1763),$U$42,D1763)</f>
        <v>TRABAJADOR INDEPENDIENTE</v>
      </c>
      <c r="Q1763" s="7" t="str">
        <f t="shared" si="111"/>
        <v>36-45</v>
      </c>
      <c r="R1763" s="7" t="str">
        <f t="shared" si="112"/>
        <v>2</v>
      </c>
    </row>
    <row r="1764" spans="1:18" x14ac:dyDescent="0.3">
      <c r="A1764">
        <v>1763</v>
      </c>
      <c r="B1764" t="s">
        <v>8</v>
      </c>
      <c r="C1764">
        <v>949245.1</v>
      </c>
      <c r="D1764" t="s">
        <v>9</v>
      </c>
      <c r="E1764" t="s">
        <v>10</v>
      </c>
      <c r="F1764" t="s">
        <v>11</v>
      </c>
      <c r="G1764" t="s">
        <v>12</v>
      </c>
      <c r="H1764" t="s">
        <v>12</v>
      </c>
      <c r="I1764">
        <v>44</v>
      </c>
      <c r="J1764">
        <f>(C1764-$V$7)/$V$8</f>
        <v>0.35972765811188634</v>
      </c>
      <c r="K1764" t="str">
        <f t="shared" si="109"/>
        <v>NO</v>
      </c>
      <c r="L1764">
        <f>(I1764-$V$16)/$V$17</f>
        <v>0.14776047693956615</v>
      </c>
      <c r="M1764" t="str">
        <f t="shared" si="110"/>
        <v>NO</v>
      </c>
      <c r="N1764">
        <f>IF(ISBLANK(C1764),$V$7,C1764)</f>
        <v>949245.1</v>
      </c>
      <c r="O1764">
        <f>IF(ISBLANK(I1764),$V$16,I1764)</f>
        <v>44</v>
      </c>
      <c r="P1764" t="str">
        <f>IF(ISBLANK(D1764),$U$42,D1764)</f>
        <v>ASALARIADO</v>
      </c>
      <c r="Q1764" s="7" t="str">
        <f t="shared" si="111"/>
        <v>36-45</v>
      </c>
      <c r="R1764" s="7" t="str">
        <f t="shared" si="112"/>
        <v>4</v>
      </c>
    </row>
    <row r="1765" spans="1:18" x14ac:dyDescent="0.3">
      <c r="A1765">
        <v>1764</v>
      </c>
      <c r="B1765" t="s">
        <v>8</v>
      </c>
      <c r="C1765">
        <v>329608</v>
      </c>
      <c r="D1765" t="s">
        <v>17</v>
      </c>
      <c r="E1765" t="s">
        <v>15</v>
      </c>
      <c r="F1765" t="s">
        <v>11</v>
      </c>
      <c r="G1765" t="s">
        <v>12</v>
      </c>
      <c r="H1765" t="s">
        <v>12</v>
      </c>
      <c r="I1765">
        <v>44</v>
      </c>
      <c r="J1765">
        <f>(C1765-$V$7)/$V$8</f>
        <v>-0.40438733877245908</v>
      </c>
      <c r="K1765" t="str">
        <f t="shared" si="109"/>
        <v>NO</v>
      </c>
      <c r="L1765">
        <f>(I1765-$V$16)/$V$17</f>
        <v>0.14776047693956615</v>
      </c>
      <c r="M1765" t="str">
        <f t="shared" si="110"/>
        <v>NO</v>
      </c>
      <c r="N1765">
        <f>IF(ISBLANK(C1765),$V$7,C1765)</f>
        <v>329608</v>
      </c>
      <c r="O1765">
        <f>IF(ISBLANK(I1765),$V$16,I1765)</f>
        <v>44</v>
      </c>
      <c r="P1765" t="str">
        <f>IF(ISBLANK(D1765),$U$42,D1765)</f>
        <v>TRABAJADOR INDEPENDIENTE</v>
      </c>
      <c r="Q1765" s="7" t="str">
        <f t="shared" si="111"/>
        <v>36-45</v>
      </c>
      <c r="R1765" s="7" t="str">
        <f t="shared" si="112"/>
        <v>2</v>
      </c>
    </row>
    <row r="1766" spans="1:18" x14ac:dyDescent="0.3">
      <c r="A1766">
        <v>1765</v>
      </c>
      <c r="B1766" t="s">
        <v>14</v>
      </c>
      <c r="C1766">
        <v>339188.14</v>
      </c>
      <c r="D1766" t="s">
        <v>9</v>
      </c>
      <c r="E1766" t="s">
        <v>15</v>
      </c>
      <c r="F1766" t="s">
        <v>11</v>
      </c>
      <c r="G1766" t="s">
        <v>12</v>
      </c>
      <c r="H1766" t="s">
        <v>12</v>
      </c>
      <c r="I1766">
        <v>24</v>
      </c>
      <c r="J1766">
        <f>(C1766-$V$7)/$V$8</f>
        <v>-0.39257344214449474</v>
      </c>
      <c r="K1766" t="str">
        <f t="shared" si="109"/>
        <v>NO</v>
      </c>
      <c r="L1766">
        <f>(I1766-$V$16)/$V$17</f>
        <v>-1.263746124603184</v>
      </c>
      <c r="M1766" t="str">
        <f t="shared" si="110"/>
        <v>NO</v>
      </c>
      <c r="N1766">
        <f>IF(ISBLANK(C1766),$V$7,C1766)</f>
        <v>339188.14</v>
      </c>
      <c r="O1766">
        <f>IF(ISBLANK(I1766),$V$16,I1766)</f>
        <v>24</v>
      </c>
      <c r="P1766" t="str">
        <f>IF(ISBLANK(D1766),$U$42,D1766)</f>
        <v>ASALARIADO</v>
      </c>
      <c r="Q1766" s="7" t="str">
        <f t="shared" si="111"/>
        <v>18-25</v>
      </c>
      <c r="R1766" s="7" t="str">
        <f t="shared" si="112"/>
        <v>2</v>
      </c>
    </row>
    <row r="1767" spans="1:18" x14ac:dyDescent="0.3">
      <c r="A1767">
        <v>1766</v>
      </c>
      <c r="B1767" t="s">
        <v>14</v>
      </c>
      <c r="C1767">
        <v>377760.6</v>
      </c>
      <c r="D1767" t="s">
        <v>9</v>
      </c>
      <c r="E1767" t="s">
        <v>15</v>
      </c>
      <c r="F1767" t="s">
        <v>11</v>
      </c>
      <c r="G1767" t="s">
        <v>12</v>
      </c>
      <c r="H1767" t="s">
        <v>12</v>
      </c>
      <c r="I1767">
        <v>19</v>
      </c>
      <c r="J1767">
        <f>(C1767-$V$7)/$V$8</f>
        <v>-0.34500722128276534</v>
      </c>
      <c r="K1767" t="str">
        <f t="shared" si="109"/>
        <v>NO</v>
      </c>
      <c r="L1767">
        <f>(I1767-$V$16)/$V$17</f>
        <v>-1.6166227749888715</v>
      </c>
      <c r="M1767" t="str">
        <f t="shared" si="110"/>
        <v>NO</v>
      </c>
      <c r="N1767">
        <f>IF(ISBLANK(C1767),$V$7,C1767)</f>
        <v>377760.6</v>
      </c>
      <c r="O1767">
        <f>IF(ISBLANK(I1767),$V$16,I1767)</f>
        <v>19</v>
      </c>
      <c r="P1767" t="str">
        <f>IF(ISBLANK(D1767),$U$42,D1767)</f>
        <v>ASALARIADO</v>
      </c>
      <c r="Q1767" s="7" t="str">
        <f t="shared" si="111"/>
        <v>18-25</v>
      </c>
      <c r="R1767" s="7" t="str">
        <f t="shared" si="112"/>
        <v>2</v>
      </c>
    </row>
    <row r="1768" spans="1:18" x14ac:dyDescent="0.3">
      <c r="A1768">
        <v>1767</v>
      </c>
      <c r="B1768" t="s">
        <v>8</v>
      </c>
      <c r="C1768">
        <v>300010</v>
      </c>
      <c r="D1768" t="s">
        <v>16</v>
      </c>
      <c r="E1768" t="s">
        <v>15</v>
      </c>
      <c r="F1768" t="s">
        <v>11</v>
      </c>
      <c r="G1768" t="s">
        <v>12</v>
      </c>
      <c r="H1768" t="s">
        <v>12</v>
      </c>
      <c r="I1768">
        <v>44</v>
      </c>
      <c r="J1768">
        <f>(C1768-$V$7)/$V$8</f>
        <v>-0.44088656659110143</v>
      </c>
      <c r="K1768" t="str">
        <f t="shared" si="109"/>
        <v>NO</v>
      </c>
      <c r="L1768">
        <f>(I1768-$V$16)/$V$17</f>
        <v>0.14776047693956615</v>
      </c>
      <c r="M1768" t="str">
        <f t="shared" si="110"/>
        <v>NO</v>
      </c>
      <c r="N1768">
        <f>IF(ISBLANK(C1768),$V$7,C1768)</f>
        <v>300010</v>
      </c>
      <c r="O1768">
        <f>IF(ISBLANK(I1768),$V$16,I1768)</f>
        <v>44</v>
      </c>
      <c r="P1768" t="str">
        <f>IF(ISBLANK(D1768),$U$42,D1768)</f>
        <v>ASEGURADO VOLUNTARIO</v>
      </c>
      <c r="Q1768" s="7" t="str">
        <f t="shared" si="111"/>
        <v>36-45</v>
      </c>
      <c r="R1768" s="7" t="str">
        <f t="shared" si="112"/>
        <v>2</v>
      </c>
    </row>
    <row r="1769" spans="1:18" x14ac:dyDescent="0.3">
      <c r="A1769">
        <v>1768</v>
      </c>
      <c r="B1769" t="s">
        <v>14</v>
      </c>
      <c r="C1769">
        <v>360000</v>
      </c>
      <c r="D1769" t="s">
        <v>9</v>
      </c>
      <c r="E1769" t="s">
        <v>15</v>
      </c>
      <c r="F1769" t="s">
        <v>11</v>
      </c>
      <c r="G1769" t="s">
        <v>12</v>
      </c>
      <c r="H1769" t="s">
        <v>12</v>
      </c>
      <c r="I1769">
        <v>23</v>
      </c>
      <c r="J1769">
        <f>(C1769-$V$7)/$V$8</f>
        <v>-0.36690897767156788</v>
      </c>
      <c r="K1769" t="str">
        <f t="shared" si="109"/>
        <v>NO</v>
      </c>
      <c r="L1769">
        <f>(I1769-$V$16)/$V$17</f>
        <v>-1.3343214546803215</v>
      </c>
      <c r="M1769" t="str">
        <f t="shared" si="110"/>
        <v>NO</v>
      </c>
      <c r="N1769">
        <f>IF(ISBLANK(C1769),$V$7,C1769)</f>
        <v>360000</v>
      </c>
      <c r="O1769">
        <f>IF(ISBLANK(I1769),$V$16,I1769)</f>
        <v>23</v>
      </c>
      <c r="P1769" t="str">
        <f>IF(ISBLANK(D1769),$U$42,D1769)</f>
        <v>ASALARIADO</v>
      </c>
      <c r="Q1769" s="7" t="str">
        <f t="shared" si="111"/>
        <v>18-25</v>
      </c>
      <c r="R1769" s="7" t="str">
        <f t="shared" si="112"/>
        <v>2</v>
      </c>
    </row>
    <row r="1770" spans="1:18" x14ac:dyDescent="0.3">
      <c r="A1770">
        <v>1769</v>
      </c>
      <c r="B1770" t="s">
        <v>8</v>
      </c>
      <c r="C1770">
        <v>305704</v>
      </c>
      <c r="D1770" t="s">
        <v>16</v>
      </c>
      <c r="E1770" t="s">
        <v>15</v>
      </c>
      <c r="F1770" t="s">
        <v>11</v>
      </c>
      <c r="G1770" t="s">
        <v>12</v>
      </c>
      <c r="H1770" t="s">
        <v>12</v>
      </c>
      <c r="I1770">
        <v>60</v>
      </c>
      <c r="J1770">
        <f>(C1770-$V$7)/$V$8</f>
        <v>-0.43386492312872732</v>
      </c>
      <c r="K1770" t="str">
        <f t="shared" si="109"/>
        <v>NO</v>
      </c>
      <c r="L1770">
        <f>(I1770-$V$16)/$V$17</f>
        <v>1.2769657581737661</v>
      </c>
      <c r="M1770" t="str">
        <f t="shared" si="110"/>
        <v>NO</v>
      </c>
      <c r="N1770">
        <f>IF(ISBLANK(C1770),$V$7,C1770)</f>
        <v>305704</v>
      </c>
      <c r="O1770">
        <f>IF(ISBLANK(I1770),$V$16,I1770)</f>
        <v>60</v>
      </c>
      <c r="P1770" t="str">
        <f>IF(ISBLANK(D1770),$U$42,D1770)</f>
        <v>ASEGURADO VOLUNTARIO</v>
      </c>
      <c r="Q1770" s="7" t="str">
        <f t="shared" si="111"/>
        <v>56+</v>
      </c>
      <c r="R1770" s="7" t="str">
        <f t="shared" si="112"/>
        <v>2</v>
      </c>
    </row>
    <row r="1771" spans="1:18" x14ac:dyDescent="0.3">
      <c r="A1771">
        <v>1770</v>
      </c>
      <c r="B1771" t="s">
        <v>8</v>
      </c>
      <c r="C1771">
        <v>349670.3</v>
      </c>
      <c r="D1771" t="s">
        <v>9</v>
      </c>
      <c r="E1771" t="s">
        <v>15</v>
      </c>
      <c r="F1771" t="s">
        <v>11</v>
      </c>
      <c r="G1771" t="s">
        <v>12</v>
      </c>
      <c r="H1771" t="s">
        <v>12</v>
      </c>
      <c r="I1771">
        <v>32</v>
      </c>
      <c r="J1771">
        <f>(C1771-$V$7)/$V$8</f>
        <v>-0.37964720571394339</v>
      </c>
      <c r="K1771" t="str">
        <f t="shared" si="109"/>
        <v>NO</v>
      </c>
      <c r="L1771">
        <f>(I1771-$V$16)/$V$17</f>
        <v>-0.69914348398608395</v>
      </c>
      <c r="M1771" t="str">
        <f t="shared" si="110"/>
        <v>NO</v>
      </c>
      <c r="N1771">
        <f>IF(ISBLANK(C1771),$V$7,C1771)</f>
        <v>349670.3</v>
      </c>
      <c r="O1771">
        <f>IF(ISBLANK(I1771),$V$16,I1771)</f>
        <v>32</v>
      </c>
      <c r="P1771" t="str">
        <f>IF(ISBLANK(D1771),$U$42,D1771)</f>
        <v>ASALARIADO</v>
      </c>
      <c r="Q1771" s="7" t="str">
        <f t="shared" si="111"/>
        <v>26-35</v>
      </c>
      <c r="R1771" s="7" t="str">
        <f t="shared" si="112"/>
        <v>2</v>
      </c>
    </row>
    <row r="1772" spans="1:18" x14ac:dyDescent="0.3">
      <c r="A1772">
        <v>1771</v>
      </c>
      <c r="B1772" t="s">
        <v>8</v>
      </c>
      <c r="C1772">
        <v>381385.92</v>
      </c>
      <c r="D1772" t="s">
        <v>9</v>
      </c>
      <c r="E1772" t="s">
        <v>15</v>
      </c>
      <c r="F1772" t="s">
        <v>11</v>
      </c>
      <c r="G1772" t="s">
        <v>12</v>
      </c>
      <c r="H1772" t="s">
        <v>12</v>
      </c>
      <c r="I1772">
        <v>43</v>
      </c>
      <c r="J1772">
        <f>(C1772-$V$7)/$V$8</f>
        <v>-0.3405366023019058</v>
      </c>
      <c r="K1772" t="str">
        <f t="shared" si="109"/>
        <v>NO</v>
      </c>
      <c r="L1772">
        <f>(I1772-$V$16)/$V$17</f>
        <v>7.7185146862428639E-2</v>
      </c>
      <c r="M1772" t="str">
        <f t="shared" si="110"/>
        <v>NO</v>
      </c>
      <c r="N1772">
        <f>IF(ISBLANK(C1772),$V$7,C1772)</f>
        <v>381385.92</v>
      </c>
      <c r="O1772">
        <f>IF(ISBLANK(I1772),$V$16,I1772)</f>
        <v>43</v>
      </c>
      <c r="P1772" t="str">
        <f>IF(ISBLANK(D1772),$U$42,D1772)</f>
        <v>ASALARIADO</v>
      </c>
      <c r="Q1772" s="7" t="str">
        <f t="shared" si="111"/>
        <v>36-45</v>
      </c>
      <c r="R1772" s="7" t="str">
        <f t="shared" si="112"/>
        <v>2</v>
      </c>
    </row>
    <row r="1773" spans="1:18" x14ac:dyDescent="0.3">
      <c r="A1773">
        <v>1772</v>
      </c>
      <c r="B1773" t="s">
        <v>8</v>
      </c>
      <c r="C1773">
        <v>1272000</v>
      </c>
      <c r="D1773" t="s">
        <v>9</v>
      </c>
      <c r="E1773" t="s">
        <v>15</v>
      </c>
      <c r="F1773" t="s">
        <v>11</v>
      </c>
      <c r="G1773" t="s">
        <v>12</v>
      </c>
      <c r="H1773" t="s">
        <v>12</v>
      </c>
      <c r="I1773">
        <v>32</v>
      </c>
      <c r="J1773">
        <f>(C1773-$V$7)/$V$8</f>
        <v>0.75773781503745974</v>
      </c>
      <c r="K1773" t="str">
        <f t="shared" si="109"/>
        <v>NO</v>
      </c>
      <c r="L1773">
        <f>(I1773-$V$16)/$V$17</f>
        <v>-0.69914348398608395</v>
      </c>
      <c r="M1773" t="str">
        <f t="shared" si="110"/>
        <v>NO</v>
      </c>
      <c r="N1773">
        <f>IF(ISBLANK(C1773),$V$7,C1773)</f>
        <v>1272000</v>
      </c>
      <c r="O1773">
        <f>IF(ISBLANK(I1773),$V$16,I1773)</f>
        <v>32</v>
      </c>
      <c r="P1773" t="str">
        <f>IF(ISBLANK(D1773),$U$42,D1773)</f>
        <v>ASALARIADO</v>
      </c>
      <c r="Q1773" s="7" t="str">
        <f t="shared" si="111"/>
        <v>26-35</v>
      </c>
      <c r="R1773" s="7" t="str">
        <f t="shared" si="112"/>
        <v>4</v>
      </c>
    </row>
    <row r="1774" spans="1:18" x14ac:dyDescent="0.3">
      <c r="A1774">
        <v>1773</v>
      </c>
      <c r="B1774" t="s">
        <v>8</v>
      </c>
      <c r="C1774">
        <v>297046</v>
      </c>
      <c r="D1774" t="s">
        <v>16</v>
      </c>
      <c r="E1774" t="s">
        <v>15</v>
      </c>
      <c r="F1774" t="s">
        <v>12</v>
      </c>
      <c r="G1774" t="s">
        <v>12</v>
      </c>
      <c r="H1774" t="s">
        <v>11</v>
      </c>
      <c r="I1774">
        <v>73</v>
      </c>
      <c r="J1774">
        <f>(C1774-$V$7)/$V$8</f>
        <v>-0.44454166866740574</v>
      </c>
      <c r="K1774" t="str">
        <f t="shared" si="109"/>
        <v>NO</v>
      </c>
      <c r="L1774">
        <f>(I1774-$V$16)/$V$17</f>
        <v>2.1944450491765539</v>
      </c>
      <c r="M1774" t="str">
        <f t="shared" si="110"/>
        <v>ATIPICO</v>
      </c>
      <c r="N1774">
        <f>IF(ISBLANK(C1774),$V$7,C1774)</f>
        <v>297046</v>
      </c>
      <c r="O1774">
        <f>IF(ISBLANK(I1774),$V$16,I1774)</f>
        <v>73</v>
      </c>
      <c r="P1774" t="str">
        <f>IF(ISBLANK(D1774),$U$42,D1774)</f>
        <v>ASEGURADO VOLUNTARIO</v>
      </c>
      <c r="Q1774" s="7" t="str">
        <f t="shared" si="111"/>
        <v>56+</v>
      </c>
      <c r="R1774" s="7" t="str">
        <f t="shared" si="112"/>
        <v>1</v>
      </c>
    </row>
    <row r="1775" spans="1:18" x14ac:dyDescent="0.3">
      <c r="A1775">
        <v>1774</v>
      </c>
      <c r="B1775" t="s">
        <v>8</v>
      </c>
      <c r="C1775">
        <v>343391</v>
      </c>
      <c r="D1775" t="s">
        <v>9</v>
      </c>
      <c r="E1775" t="s">
        <v>15</v>
      </c>
      <c r="F1775" t="s">
        <v>11</v>
      </c>
      <c r="G1775" t="s">
        <v>12</v>
      </c>
      <c r="H1775" t="s">
        <v>12</v>
      </c>
      <c r="I1775">
        <v>70</v>
      </c>
      <c r="J1775">
        <f>(C1775-$V$7)/$V$8</f>
        <v>-0.38739062085150677</v>
      </c>
      <c r="K1775" t="str">
        <f t="shared" si="109"/>
        <v>NO</v>
      </c>
      <c r="L1775">
        <f>(I1775-$V$16)/$V$17</f>
        <v>1.9827190589451413</v>
      </c>
      <c r="M1775" t="str">
        <f t="shared" si="110"/>
        <v>ATIPICO</v>
      </c>
      <c r="N1775">
        <f>IF(ISBLANK(C1775),$V$7,C1775)</f>
        <v>343391</v>
      </c>
      <c r="O1775">
        <f>IF(ISBLANK(I1775),$V$16,I1775)</f>
        <v>70</v>
      </c>
      <c r="P1775" t="str">
        <f>IF(ISBLANK(D1775),$U$42,D1775)</f>
        <v>ASALARIADO</v>
      </c>
      <c r="Q1775" s="7" t="str">
        <f t="shared" si="111"/>
        <v>56+</v>
      </c>
      <c r="R1775" s="7" t="str">
        <f t="shared" si="112"/>
        <v>2</v>
      </c>
    </row>
    <row r="1776" spans="1:18" x14ac:dyDescent="0.3">
      <c r="A1776">
        <v>1775</v>
      </c>
      <c r="B1776" t="s">
        <v>8</v>
      </c>
      <c r="C1776">
        <v>1662042.88</v>
      </c>
      <c r="D1776" t="s">
        <v>9</v>
      </c>
      <c r="E1776" t="s">
        <v>10</v>
      </c>
      <c r="F1776" t="s">
        <v>11</v>
      </c>
      <c r="G1776" t="s">
        <v>12</v>
      </c>
      <c r="H1776" t="s">
        <v>12</v>
      </c>
      <c r="I1776">
        <v>57</v>
      </c>
      <c r="J1776">
        <f>(C1776-$V$7)/$V$8</f>
        <v>1.2387251768916177</v>
      </c>
      <c r="K1776" t="str">
        <f t="shared" si="109"/>
        <v>NO</v>
      </c>
      <c r="L1776">
        <f>(I1776-$V$16)/$V$17</f>
        <v>1.0652397679423538</v>
      </c>
      <c r="M1776" t="str">
        <f t="shared" si="110"/>
        <v>NO</v>
      </c>
      <c r="N1776">
        <f>IF(ISBLANK(C1776),$V$7,C1776)</f>
        <v>1662042.88</v>
      </c>
      <c r="O1776">
        <f>IF(ISBLANK(I1776),$V$16,I1776)</f>
        <v>57</v>
      </c>
      <c r="P1776" t="str">
        <f>IF(ISBLANK(D1776),$U$42,D1776)</f>
        <v>ASALARIADO</v>
      </c>
      <c r="Q1776" s="7" t="str">
        <f t="shared" si="111"/>
        <v>56+</v>
      </c>
      <c r="R1776" s="7" t="str">
        <f t="shared" si="112"/>
        <v>4</v>
      </c>
    </row>
    <row r="1777" spans="1:18" x14ac:dyDescent="0.3">
      <c r="A1777">
        <v>1776</v>
      </c>
      <c r="B1777" t="s">
        <v>8</v>
      </c>
      <c r="C1777">
        <v>50000</v>
      </c>
      <c r="D1777" t="s">
        <v>9</v>
      </c>
      <c r="E1777" t="s">
        <v>15</v>
      </c>
      <c r="F1777" t="s">
        <v>11</v>
      </c>
      <c r="G1777" t="s">
        <v>12</v>
      </c>
      <c r="H1777" t="s">
        <v>12</v>
      </c>
      <c r="I1777">
        <v>29</v>
      </c>
      <c r="J1777">
        <f>(C1777-$V$7)/$V$8</f>
        <v>-0.74919023396520668</v>
      </c>
      <c r="K1777" t="str">
        <f t="shared" si="109"/>
        <v>NO</v>
      </c>
      <c r="L1777">
        <f>(I1777-$V$16)/$V$17</f>
        <v>-0.91086947421749642</v>
      </c>
      <c r="M1777" t="str">
        <f t="shared" si="110"/>
        <v>NO</v>
      </c>
      <c r="N1777">
        <f>IF(ISBLANK(C1777),$V$7,C1777)</f>
        <v>50000</v>
      </c>
      <c r="O1777">
        <f>IF(ISBLANK(I1777),$V$16,I1777)</f>
        <v>29</v>
      </c>
      <c r="P1777" t="str">
        <f>IF(ISBLANK(D1777),$U$42,D1777)</f>
        <v>ASALARIADO</v>
      </c>
      <c r="Q1777" s="7" t="str">
        <f t="shared" si="111"/>
        <v>26-35</v>
      </c>
      <c r="R1777" s="7" t="str">
        <f t="shared" si="112"/>
        <v>1</v>
      </c>
    </row>
    <row r="1778" spans="1:18" x14ac:dyDescent="0.3">
      <c r="A1778">
        <v>1777</v>
      </c>
      <c r="B1778" t="s">
        <v>14</v>
      </c>
      <c r="C1778">
        <v>376500</v>
      </c>
      <c r="D1778" t="s">
        <v>9</v>
      </c>
      <c r="E1778" t="s">
        <v>15</v>
      </c>
      <c r="F1778" t="s">
        <v>11</v>
      </c>
      <c r="G1778" t="s">
        <v>11</v>
      </c>
      <c r="H1778" t="s">
        <v>12</v>
      </c>
      <c r="I1778">
        <v>28</v>
      </c>
      <c r="J1778">
        <f>(C1778-$V$7)/$V$8</f>
        <v>-0.34656174951400326</v>
      </c>
      <c r="K1778" t="str">
        <f t="shared" si="109"/>
        <v>NO</v>
      </c>
      <c r="L1778">
        <f>(I1778-$V$16)/$V$17</f>
        <v>-0.98144480429463388</v>
      </c>
      <c r="M1778" t="str">
        <f t="shared" si="110"/>
        <v>NO</v>
      </c>
      <c r="N1778">
        <f>IF(ISBLANK(C1778),$V$7,C1778)</f>
        <v>376500</v>
      </c>
      <c r="O1778">
        <f>IF(ISBLANK(I1778),$V$16,I1778)</f>
        <v>28</v>
      </c>
      <c r="P1778" t="str">
        <f>IF(ISBLANK(D1778),$U$42,D1778)</f>
        <v>ASALARIADO</v>
      </c>
      <c r="Q1778" s="7" t="str">
        <f t="shared" si="111"/>
        <v>26-35</v>
      </c>
      <c r="R1778" s="7" t="str">
        <f t="shared" si="112"/>
        <v>2</v>
      </c>
    </row>
    <row r="1779" spans="1:18" x14ac:dyDescent="0.3">
      <c r="A1779">
        <v>1778</v>
      </c>
      <c r="B1779" t="s">
        <v>8</v>
      </c>
      <c r="C1779">
        <v>1099863.75</v>
      </c>
      <c r="D1779" t="s">
        <v>9</v>
      </c>
      <c r="E1779" t="s">
        <v>10</v>
      </c>
      <c r="F1779" t="s">
        <v>11</v>
      </c>
      <c r="G1779" t="s">
        <v>12</v>
      </c>
      <c r="H1779" t="s">
        <v>12</v>
      </c>
      <c r="I1779">
        <v>40</v>
      </c>
      <c r="J1779">
        <f>(C1779-$V$7)/$V$8</f>
        <v>0.54546535728366663</v>
      </c>
      <c r="K1779" t="str">
        <f t="shared" si="109"/>
        <v>NO</v>
      </c>
      <c r="L1779">
        <f>(I1779-$V$16)/$V$17</f>
        <v>-0.13454084336898386</v>
      </c>
      <c r="M1779" t="str">
        <f t="shared" si="110"/>
        <v>NO</v>
      </c>
      <c r="N1779">
        <f>IF(ISBLANK(C1779),$V$7,C1779)</f>
        <v>1099863.75</v>
      </c>
      <c r="O1779">
        <f>IF(ISBLANK(I1779),$V$16,I1779)</f>
        <v>40</v>
      </c>
      <c r="P1779" t="str">
        <f>IF(ISBLANK(D1779),$U$42,D1779)</f>
        <v>ASALARIADO</v>
      </c>
      <c r="Q1779" s="7" t="str">
        <f t="shared" si="111"/>
        <v>36-45</v>
      </c>
      <c r="R1779" s="7" t="str">
        <f t="shared" si="112"/>
        <v>4</v>
      </c>
    </row>
    <row r="1780" spans="1:18" x14ac:dyDescent="0.3">
      <c r="A1780">
        <v>1779</v>
      </c>
      <c r="B1780" t="s">
        <v>14</v>
      </c>
      <c r="C1780">
        <v>420000</v>
      </c>
      <c r="D1780" t="s">
        <v>9</v>
      </c>
      <c r="E1780" t="s">
        <v>15</v>
      </c>
      <c r="F1780" t="s">
        <v>11</v>
      </c>
      <c r="G1780" t="s">
        <v>12</v>
      </c>
      <c r="H1780" t="s">
        <v>12</v>
      </c>
      <c r="I1780">
        <v>25</v>
      </c>
      <c r="J1780">
        <f>(C1780-$V$7)/$V$8</f>
        <v>-0.29291905709860555</v>
      </c>
      <c r="K1780" t="str">
        <f t="shared" si="109"/>
        <v>NO</v>
      </c>
      <c r="L1780">
        <f>(I1780-$V$16)/$V$17</f>
        <v>-1.1931707945260464</v>
      </c>
      <c r="M1780" t="str">
        <f t="shared" si="110"/>
        <v>NO</v>
      </c>
      <c r="N1780">
        <f>IF(ISBLANK(C1780),$V$7,C1780)</f>
        <v>420000</v>
      </c>
      <c r="O1780">
        <f>IF(ISBLANK(I1780),$V$16,I1780)</f>
        <v>25</v>
      </c>
      <c r="P1780" t="str">
        <f>IF(ISBLANK(D1780),$U$42,D1780)</f>
        <v>ASALARIADO</v>
      </c>
      <c r="Q1780" s="7" t="str">
        <f t="shared" si="111"/>
        <v>18-25</v>
      </c>
      <c r="R1780" s="7" t="str">
        <f t="shared" si="112"/>
        <v>3</v>
      </c>
    </row>
    <row r="1781" spans="1:18" x14ac:dyDescent="0.3">
      <c r="A1781">
        <v>1780</v>
      </c>
      <c r="B1781" t="s">
        <v>8</v>
      </c>
      <c r="C1781">
        <v>480747.21</v>
      </c>
      <c r="D1781" t="s">
        <v>9</v>
      </c>
      <c r="E1781" t="s">
        <v>15</v>
      </c>
      <c r="F1781" t="s">
        <v>11</v>
      </c>
      <c r="G1781" t="s">
        <v>12</v>
      </c>
      <c r="H1781" t="s">
        <v>12</v>
      </c>
      <c r="I1781">
        <v>62</v>
      </c>
      <c r="J1781">
        <f>(C1781-$V$7)/$V$8</f>
        <v>-0.21800770304978781</v>
      </c>
      <c r="K1781" t="str">
        <f t="shared" si="109"/>
        <v>NO</v>
      </c>
      <c r="L1781">
        <f>(I1781-$V$16)/$V$17</f>
        <v>1.4181164183280413</v>
      </c>
      <c r="M1781" t="str">
        <f t="shared" si="110"/>
        <v>NO</v>
      </c>
      <c r="N1781">
        <f>IF(ISBLANK(C1781),$V$7,C1781)</f>
        <v>480747.21</v>
      </c>
      <c r="O1781">
        <f>IF(ISBLANK(I1781),$V$16,I1781)</f>
        <v>62</v>
      </c>
      <c r="P1781" t="str">
        <f>IF(ISBLANK(D1781),$U$42,D1781)</f>
        <v>ASALARIADO</v>
      </c>
      <c r="Q1781" s="7" t="str">
        <f t="shared" si="111"/>
        <v>56+</v>
      </c>
      <c r="R1781" s="7" t="str">
        <f t="shared" si="112"/>
        <v>3</v>
      </c>
    </row>
    <row r="1782" spans="1:18" x14ac:dyDescent="0.3">
      <c r="A1782">
        <v>1781</v>
      </c>
      <c r="B1782" t="s">
        <v>8</v>
      </c>
      <c r="C1782">
        <v>401499.84</v>
      </c>
      <c r="D1782" t="s">
        <v>9</v>
      </c>
      <c r="E1782" t="s">
        <v>15</v>
      </c>
      <c r="F1782" t="s">
        <v>11</v>
      </c>
      <c r="G1782" t="s">
        <v>12</v>
      </c>
      <c r="H1782" t="s">
        <v>12</v>
      </c>
      <c r="I1782">
        <v>32</v>
      </c>
      <c r="J1782">
        <f>(C1782-$V$7)/$V$8</f>
        <v>-0.31573281324839042</v>
      </c>
      <c r="K1782" t="str">
        <f t="shared" si="109"/>
        <v>NO</v>
      </c>
      <c r="L1782">
        <f>(I1782-$V$16)/$V$17</f>
        <v>-0.69914348398608395</v>
      </c>
      <c r="M1782" t="str">
        <f t="shared" si="110"/>
        <v>NO</v>
      </c>
      <c r="N1782">
        <f>IF(ISBLANK(C1782),$V$7,C1782)</f>
        <v>401499.84</v>
      </c>
      <c r="O1782">
        <f>IF(ISBLANK(I1782),$V$16,I1782)</f>
        <v>32</v>
      </c>
      <c r="P1782" t="str">
        <f>IF(ISBLANK(D1782),$U$42,D1782)</f>
        <v>ASALARIADO</v>
      </c>
      <c r="Q1782" s="7" t="str">
        <f t="shared" si="111"/>
        <v>26-35</v>
      </c>
      <c r="R1782" s="7" t="str">
        <f t="shared" si="112"/>
        <v>2</v>
      </c>
    </row>
    <row r="1783" spans="1:18" x14ac:dyDescent="0.3">
      <c r="A1783">
        <v>1782</v>
      </c>
      <c r="B1783" t="s">
        <v>8</v>
      </c>
      <c r="C1783">
        <v>297046</v>
      </c>
      <c r="D1783" t="s">
        <v>17</v>
      </c>
      <c r="E1783" t="s">
        <v>15</v>
      </c>
      <c r="F1783" t="s">
        <v>11</v>
      </c>
      <c r="G1783" t="s">
        <v>12</v>
      </c>
      <c r="H1783" t="s">
        <v>11</v>
      </c>
      <c r="I1783">
        <v>34</v>
      </c>
      <c r="J1783">
        <f>(C1783-$V$7)/$V$8</f>
        <v>-0.44454166866740574</v>
      </c>
      <c r="K1783" t="str">
        <f t="shared" si="109"/>
        <v>NO</v>
      </c>
      <c r="L1783">
        <f>(I1783-$V$16)/$V$17</f>
        <v>-0.55799282383180893</v>
      </c>
      <c r="M1783" t="str">
        <f t="shared" si="110"/>
        <v>NO</v>
      </c>
      <c r="N1783">
        <f>IF(ISBLANK(C1783),$V$7,C1783)</f>
        <v>297046</v>
      </c>
      <c r="O1783">
        <f>IF(ISBLANK(I1783),$V$16,I1783)</f>
        <v>34</v>
      </c>
      <c r="P1783" t="str">
        <f>IF(ISBLANK(D1783),$U$42,D1783)</f>
        <v>TRABAJADOR INDEPENDIENTE</v>
      </c>
      <c r="Q1783" s="7" t="str">
        <f t="shared" si="111"/>
        <v>26-35</v>
      </c>
      <c r="R1783" s="7" t="str">
        <f t="shared" si="112"/>
        <v>1</v>
      </c>
    </row>
    <row r="1784" spans="1:18" x14ac:dyDescent="0.3">
      <c r="A1784">
        <v>1783</v>
      </c>
      <c r="B1784" t="s">
        <v>14</v>
      </c>
      <c r="C1784">
        <v>580000</v>
      </c>
      <c r="D1784" t="s">
        <v>9</v>
      </c>
      <c r="E1784" t="s">
        <v>15</v>
      </c>
      <c r="F1784" t="s">
        <v>11</v>
      </c>
      <c r="G1784" t="s">
        <v>12</v>
      </c>
      <c r="H1784" t="s">
        <v>12</v>
      </c>
      <c r="I1784">
        <v>21</v>
      </c>
      <c r="J1784">
        <f>(C1784-$V$7)/$V$8</f>
        <v>-9.561260223737264E-2</v>
      </c>
      <c r="K1784" t="str">
        <f t="shared" si="109"/>
        <v>NO</v>
      </c>
      <c r="L1784">
        <f>(I1784-$V$16)/$V$17</f>
        <v>-1.4754721148345964</v>
      </c>
      <c r="M1784" t="str">
        <f t="shared" si="110"/>
        <v>NO</v>
      </c>
      <c r="N1784">
        <f>IF(ISBLANK(C1784),$V$7,C1784)</f>
        <v>580000</v>
      </c>
      <c r="O1784">
        <f>IF(ISBLANK(I1784),$V$16,I1784)</f>
        <v>21</v>
      </c>
      <c r="P1784" t="str">
        <f>IF(ISBLANK(D1784),$U$42,D1784)</f>
        <v>ASALARIADO</v>
      </c>
      <c r="Q1784" s="7" t="str">
        <f t="shared" si="111"/>
        <v>18-25</v>
      </c>
      <c r="R1784" s="7" t="str">
        <f t="shared" si="112"/>
        <v>3</v>
      </c>
    </row>
    <row r="1785" spans="1:18" x14ac:dyDescent="0.3">
      <c r="A1785">
        <v>1784</v>
      </c>
      <c r="B1785" t="s">
        <v>8</v>
      </c>
      <c r="C1785">
        <v>319574</v>
      </c>
      <c r="D1785" t="s">
        <v>9</v>
      </c>
      <c r="E1785" t="s">
        <v>15</v>
      </c>
      <c r="F1785" t="s">
        <v>11</v>
      </c>
      <c r="G1785" t="s">
        <v>11</v>
      </c>
      <c r="H1785" t="s">
        <v>11</v>
      </c>
      <c r="I1785">
        <v>43</v>
      </c>
      <c r="J1785">
        <f>(C1785-$V$7)/$V$8</f>
        <v>-0.41676091982294416</v>
      </c>
      <c r="K1785" t="str">
        <f t="shared" si="109"/>
        <v>NO</v>
      </c>
      <c r="L1785">
        <f>(I1785-$V$16)/$V$17</f>
        <v>7.7185146862428639E-2</v>
      </c>
      <c r="M1785" t="str">
        <f t="shared" si="110"/>
        <v>NO</v>
      </c>
      <c r="N1785">
        <f>IF(ISBLANK(C1785),$V$7,C1785)</f>
        <v>319574</v>
      </c>
      <c r="O1785">
        <f>IF(ISBLANK(I1785),$V$16,I1785)</f>
        <v>43</v>
      </c>
      <c r="P1785" t="str">
        <f>IF(ISBLANK(D1785),$U$42,D1785)</f>
        <v>ASALARIADO</v>
      </c>
      <c r="Q1785" s="7" t="str">
        <f t="shared" si="111"/>
        <v>36-45</v>
      </c>
      <c r="R1785" s="7" t="str">
        <f t="shared" si="112"/>
        <v>2</v>
      </c>
    </row>
    <row r="1786" spans="1:18" x14ac:dyDescent="0.3">
      <c r="A1786">
        <v>1785</v>
      </c>
      <c r="B1786" t="s">
        <v>14</v>
      </c>
      <c r="C1786">
        <v>297719</v>
      </c>
      <c r="D1786" t="s">
        <v>16</v>
      </c>
      <c r="E1786" t="s">
        <v>15</v>
      </c>
      <c r="F1786" t="s">
        <v>11</v>
      </c>
      <c r="G1786" t="s">
        <v>11</v>
      </c>
      <c r="H1786" t="s">
        <v>12</v>
      </c>
      <c r="I1786">
        <v>43</v>
      </c>
      <c r="J1786">
        <f>(C1786-$V$7)/$V$8</f>
        <v>-0.44371174839164568</v>
      </c>
      <c r="K1786" t="str">
        <f t="shared" si="109"/>
        <v>NO</v>
      </c>
      <c r="L1786">
        <f>(I1786-$V$16)/$V$17</f>
        <v>7.7185146862428639E-2</v>
      </c>
      <c r="M1786" t="str">
        <f t="shared" si="110"/>
        <v>NO</v>
      </c>
      <c r="N1786">
        <f>IF(ISBLANK(C1786),$V$7,C1786)</f>
        <v>297719</v>
      </c>
      <c r="O1786">
        <f>IF(ISBLANK(I1786),$V$16,I1786)</f>
        <v>43</v>
      </c>
      <c r="P1786" t="str">
        <f>IF(ISBLANK(D1786),$U$42,D1786)</f>
        <v>ASEGURADO VOLUNTARIO</v>
      </c>
      <c r="Q1786" s="7" t="str">
        <f t="shared" si="111"/>
        <v>36-45</v>
      </c>
      <c r="R1786" s="7" t="str">
        <f t="shared" si="112"/>
        <v>1</v>
      </c>
    </row>
    <row r="1787" spans="1:18" x14ac:dyDescent="0.3">
      <c r="A1787">
        <v>1786</v>
      </c>
      <c r="B1787" t="s">
        <v>8</v>
      </c>
      <c r="C1787">
        <v>297046</v>
      </c>
      <c r="D1787" t="s">
        <v>16</v>
      </c>
      <c r="E1787" t="s">
        <v>15</v>
      </c>
      <c r="F1787" t="s">
        <v>11</v>
      </c>
      <c r="G1787" t="s">
        <v>12</v>
      </c>
      <c r="H1787" t="s">
        <v>12</v>
      </c>
      <c r="I1787">
        <v>41</v>
      </c>
      <c r="J1787">
        <f>(C1787-$V$7)/$V$8</f>
        <v>-0.44454166866740574</v>
      </c>
      <c r="K1787" t="str">
        <f t="shared" si="109"/>
        <v>NO</v>
      </c>
      <c r="L1787">
        <f>(I1787-$V$16)/$V$17</f>
        <v>-6.3965513291846368E-2</v>
      </c>
      <c r="M1787" t="str">
        <f t="shared" si="110"/>
        <v>NO</v>
      </c>
      <c r="N1787">
        <f>IF(ISBLANK(C1787),$V$7,C1787)</f>
        <v>297046</v>
      </c>
      <c r="O1787">
        <f>IF(ISBLANK(I1787),$V$16,I1787)</f>
        <v>41</v>
      </c>
      <c r="P1787" t="str">
        <f>IF(ISBLANK(D1787),$U$42,D1787)</f>
        <v>ASEGURADO VOLUNTARIO</v>
      </c>
      <c r="Q1787" s="7" t="str">
        <f t="shared" si="111"/>
        <v>36-45</v>
      </c>
      <c r="R1787" s="7" t="str">
        <f t="shared" si="112"/>
        <v>1</v>
      </c>
    </row>
    <row r="1788" spans="1:18" x14ac:dyDescent="0.3">
      <c r="A1788">
        <v>1787</v>
      </c>
      <c r="B1788" t="s">
        <v>8</v>
      </c>
      <c r="C1788">
        <v>1578033.17</v>
      </c>
      <c r="D1788" t="s">
        <v>9</v>
      </c>
      <c r="E1788" t="s">
        <v>10</v>
      </c>
      <c r="F1788" t="s">
        <v>11</v>
      </c>
      <c r="G1788" t="s">
        <v>12</v>
      </c>
      <c r="H1788" t="s">
        <v>12</v>
      </c>
      <c r="I1788">
        <v>50</v>
      </c>
      <c r="J1788">
        <f>(C1788-$V$7)/$V$8</f>
        <v>1.135127314053991</v>
      </c>
      <c r="K1788" t="str">
        <f t="shared" si="109"/>
        <v>NO</v>
      </c>
      <c r="L1788">
        <f>(I1788-$V$16)/$V$17</f>
        <v>0.57121245740239113</v>
      </c>
      <c r="M1788" t="str">
        <f t="shared" si="110"/>
        <v>NO</v>
      </c>
      <c r="N1788">
        <f>IF(ISBLANK(C1788),$V$7,C1788)</f>
        <v>1578033.17</v>
      </c>
      <c r="O1788">
        <f>IF(ISBLANK(I1788),$V$16,I1788)</f>
        <v>50</v>
      </c>
      <c r="P1788" t="str">
        <f>IF(ISBLANK(D1788),$U$42,D1788)</f>
        <v>ASALARIADO</v>
      </c>
      <c r="Q1788" s="7" t="str">
        <f t="shared" si="111"/>
        <v>46-55</v>
      </c>
      <c r="R1788" s="7" t="str">
        <f t="shared" si="112"/>
        <v>4</v>
      </c>
    </row>
    <row r="1789" spans="1:18" x14ac:dyDescent="0.3">
      <c r="A1789">
        <v>1788</v>
      </c>
      <c r="B1789" t="s">
        <v>14</v>
      </c>
      <c r="C1789">
        <v>361421</v>
      </c>
      <c r="D1789" t="s">
        <v>17</v>
      </c>
      <c r="E1789" t="s">
        <v>15</v>
      </c>
      <c r="F1789" t="s">
        <v>11</v>
      </c>
      <c r="G1789" t="s">
        <v>11</v>
      </c>
      <c r="H1789" t="s">
        <v>12</v>
      </c>
      <c r="I1789">
        <v>56</v>
      </c>
      <c r="J1789">
        <f>(C1789-$V$7)/$V$8</f>
        <v>-0.36515664971933159</v>
      </c>
      <c r="K1789" t="str">
        <f t="shared" si="109"/>
        <v>NO</v>
      </c>
      <c r="L1789">
        <f>(I1789-$V$16)/$V$17</f>
        <v>0.99466443786521619</v>
      </c>
      <c r="M1789" t="str">
        <f t="shared" si="110"/>
        <v>NO</v>
      </c>
      <c r="N1789">
        <f>IF(ISBLANK(C1789),$V$7,C1789)</f>
        <v>361421</v>
      </c>
      <c r="O1789">
        <f>IF(ISBLANK(I1789),$V$16,I1789)</f>
        <v>56</v>
      </c>
      <c r="P1789" t="str">
        <f>IF(ISBLANK(D1789),$U$42,D1789)</f>
        <v>TRABAJADOR INDEPENDIENTE</v>
      </c>
      <c r="Q1789" s="7" t="str">
        <f t="shared" si="111"/>
        <v>56+</v>
      </c>
      <c r="R1789" s="7" t="str">
        <f t="shared" si="112"/>
        <v>2</v>
      </c>
    </row>
    <row r="1790" spans="1:18" x14ac:dyDescent="0.3">
      <c r="A1790">
        <v>1789</v>
      </c>
      <c r="B1790" t="s">
        <v>14</v>
      </c>
      <c r="C1790">
        <v>1431628</v>
      </c>
      <c r="D1790" t="s">
        <v>9</v>
      </c>
      <c r="E1790" t="s">
        <v>10</v>
      </c>
      <c r="F1790" t="s">
        <v>11</v>
      </c>
      <c r="G1790" t="s">
        <v>12</v>
      </c>
      <c r="H1790" t="s">
        <v>11</v>
      </c>
      <c r="I1790">
        <v>37</v>
      </c>
      <c r="J1790">
        <f>(C1790-$V$7)/$V$8</f>
        <v>0.9545855323911403</v>
      </c>
      <c r="K1790" t="str">
        <f t="shared" si="109"/>
        <v>NO</v>
      </c>
      <c r="L1790">
        <f>(I1790-$V$16)/$V$17</f>
        <v>-0.3462668336003964</v>
      </c>
      <c r="M1790" t="str">
        <f t="shared" si="110"/>
        <v>NO</v>
      </c>
      <c r="N1790">
        <f>IF(ISBLANK(C1790),$V$7,C1790)</f>
        <v>1431628</v>
      </c>
      <c r="O1790">
        <f>IF(ISBLANK(I1790),$V$16,I1790)</f>
        <v>37</v>
      </c>
      <c r="P1790" t="str">
        <f>IF(ISBLANK(D1790),$U$42,D1790)</f>
        <v>ASALARIADO</v>
      </c>
      <c r="Q1790" s="7" t="str">
        <f t="shared" si="111"/>
        <v>36-45</v>
      </c>
      <c r="R1790" s="7" t="str">
        <f t="shared" si="112"/>
        <v>4</v>
      </c>
    </row>
    <row r="1791" spans="1:18" x14ac:dyDescent="0.3">
      <c r="A1791">
        <v>1790</v>
      </c>
      <c r="B1791" t="s">
        <v>8</v>
      </c>
      <c r="C1791">
        <v>554862.32999999996</v>
      </c>
      <c r="D1791" t="s">
        <v>9</v>
      </c>
      <c r="E1791" t="s">
        <v>15</v>
      </c>
      <c r="F1791" t="s">
        <v>11</v>
      </c>
      <c r="G1791" t="s">
        <v>12</v>
      </c>
      <c r="H1791" t="s">
        <v>12</v>
      </c>
      <c r="I1791">
        <v>56</v>
      </c>
      <c r="J1791">
        <f>(C1791-$V$7)/$V$8</f>
        <v>-0.12661150568219498</v>
      </c>
      <c r="K1791" t="str">
        <f t="shared" si="109"/>
        <v>NO</v>
      </c>
      <c r="L1791">
        <f>(I1791-$V$16)/$V$17</f>
        <v>0.99466443786521619</v>
      </c>
      <c r="M1791" t="str">
        <f t="shared" si="110"/>
        <v>NO</v>
      </c>
      <c r="N1791">
        <f>IF(ISBLANK(C1791),$V$7,C1791)</f>
        <v>554862.32999999996</v>
      </c>
      <c r="O1791">
        <f>IF(ISBLANK(I1791),$V$16,I1791)</f>
        <v>56</v>
      </c>
      <c r="P1791" t="str">
        <f>IF(ISBLANK(D1791),$U$42,D1791)</f>
        <v>ASALARIADO</v>
      </c>
      <c r="Q1791" s="7" t="str">
        <f t="shared" si="111"/>
        <v>56+</v>
      </c>
      <c r="R1791" s="7" t="str">
        <f t="shared" si="112"/>
        <v>3</v>
      </c>
    </row>
    <row r="1792" spans="1:18" x14ac:dyDescent="0.3">
      <c r="A1792">
        <v>1791</v>
      </c>
      <c r="B1792" t="s">
        <v>8</v>
      </c>
      <c r="C1792">
        <v>200000</v>
      </c>
      <c r="D1792" t="s">
        <v>9</v>
      </c>
      <c r="E1792" t="s">
        <v>15</v>
      </c>
      <c r="F1792" t="s">
        <v>11</v>
      </c>
      <c r="G1792" t="s">
        <v>12</v>
      </c>
      <c r="H1792" t="s">
        <v>11</v>
      </c>
      <c r="I1792">
        <v>27</v>
      </c>
      <c r="J1792">
        <f>(C1792-$V$7)/$V$8</f>
        <v>-0.56421543253280082</v>
      </c>
      <c r="K1792" t="str">
        <f t="shared" si="109"/>
        <v>NO</v>
      </c>
      <c r="L1792">
        <f>(I1792-$V$16)/$V$17</f>
        <v>-1.0520201343717714</v>
      </c>
      <c r="M1792" t="str">
        <f t="shared" si="110"/>
        <v>NO</v>
      </c>
      <c r="N1792">
        <f>IF(ISBLANK(C1792),$V$7,C1792)</f>
        <v>200000</v>
      </c>
      <c r="O1792">
        <f>IF(ISBLANK(I1792),$V$16,I1792)</f>
        <v>27</v>
      </c>
      <c r="P1792" t="str">
        <f>IF(ISBLANK(D1792),$U$42,D1792)</f>
        <v>ASALARIADO</v>
      </c>
      <c r="Q1792" s="7" t="str">
        <f t="shared" si="111"/>
        <v>26-35</v>
      </c>
      <c r="R1792" s="7" t="str">
        <f t="shared" si="112"/>
        <v>1</v>
      </c>
    </row>
    <row r="1793" spans="1:18" x14ac:dyDescent="0.3">
      <c r="A1793">
        <v>1792</v>
      </c>
      <c r="B1793" t="s">
        <v>8</v>
      </c>
      <c r="C1793">
        <v>2534444.9500000002</v>
      </c>
      <c r="D1793" t="s">
        <v>9</v>
      </c>
      <c r="E1793" t="s">
        <v>10</v>
      </c>
      <c r="F1793" t="s">
        <v>11</v>
      </c>
      <c r="G1793" t="s">
        <v>12</v>
      </c>
      <c r="H1793" t="s">
        <v>12</v>
      </c>
      <c r="I1793">
        <v>38</v>
      </c>
      <c r="J1793">
        <f>(C1793-$V$7)/$V$8</f>
        <v>2.3145411746747504</v>
      </c>
      <c r="K1793" t="str">
        <f t="shared" si="109"/>
        <v>ATIPICO</v>
      </c>
      <c r="L1793">
        <f>(I1793-$V$16)/$V$17</f>
        <v>-0.27569150352325889</v>
      </c>
      <c r="M1793" t="str">
        <f t="shared" si="110"/>
        <v>NO</v>
      </c>
      <c r="N1793">
        <f>IF(ISBLANK(C1793),$V$7,C1793)</f>
        <v>2534444.9500000002</v>
      </c>
      <c r="O1793">
        <f>IF(ISBLANK(I1793),$V$16,I1793)</f>
        <v>38</v>
      </c>
      <c r="P1793" t="str">
        <f>IF(ISBLANK(D1793),$U$42,D1793)</f>
        <v>ASALARIADO</v>
      </c>
      <c r="Q1793" s="7" t="str">
        <f t="shared" si="111"/>
        <v>36-45</v>
      </c>
      <c r="R1793" s="7" t="str">
        <f t="shared" si="112"/>
        <v>4</v>
      </c>
    </row>
    <row r="1794" spans="1:18" x14ac:dyDescent="0.3">
      <c r="A1794">
        <v>1793</v>
      </c>
      <c r="B1794" t="s">
        <v>8</v>
      </c>
      <c r="C1794">
        <v>253000</v>
      </c>
      <c r="D1794" t="s">
        <v>9</v>
      </c>
      <c r="E1794" t="s">
        <v>15</v>
      </c>
      <c r="F1794" t="s">
        <v>11</v>
      </c>
      <c r="G1794" t="s">
        <v>12</v>
      </c>
      <c r="H1794" t="s">
        <v>12</v>
      </c>
      <c r="I1794">
        <v>48</v>
      </c>
      <c r="J1794">
        <f>(C1794-$V$7)/$V$8</f>
        <v>-0.49885766936001741</v>
      </c>
      <c r="K1794" t="str">
        <f t="shared" ref="K1794:K1857" si="113">IF(ABS(J1794)&gt;1.96,"ATIPICO","NO")</f>
        <v>NO</v>
      </c>
      <c r="L1794">
        <f>(I1794-$V$16)/$V$17</f>
        <v>0.43006179724811616</v>
      </c>
      <c r="M1794" t="str">
        <f t="shared" ref="M1794:M1857" si="114">IF(ABS(L1794)&gt;1.96,"ATIPICO","NO")</f>
        <v>NO</v>
      </c>
      <c r="N1794">
        <f>IF(ISBLANK(C1794),$V$7,C1794)</f>
        <v>253000</v>
      </c>
      <c r="O1794">
        <f>IF(ISBLANK(I1794),$V$16,I1794)</f>
        <v>48</v>
      </c>
      <c r="P1794" t="str">
        <f>IF(ISBLANK(D1794),$U$42,D1794)</f>
        <v>ASALARIADO</v>
      </c>
      <c r="Q1794" s="7" t="str">
        <f t="shared" ref="Q1794:Q1857" si="115">IF(O1794&lt;26,"18-25",IF(O1794&lt;36,"26-35",
 IF(O1794&lt;46,"36-45",IF(O1794&lt;56,"46-55","56+"))))</f>
        <v>46-55</v>
      </c>
      <c r="R1794" s="7" t="str">
        <f t="shared" ref="R1794:R1857" si="116">IF(N1794&lt;300000,"1",
 IF(N1794&lt;=408495,"2",
 IF(N1794&lt;=700000,"3",
 "4")))</f>
        <v>1</v>
      </c>
    </row>
    <row r="1795" spans="1:18" x14ac:dyDescent="0.3">
      <c r="A1795">
        <v>1794</v>
      </c>
      <c r="B1795" t="s">
        <v>14</v>
      </c>
      <c r="C1795">
        <v>325925</v>
      </c>
      <c r="D1795" t="s">
        <v>17</v>
      </c>
      <c r="E1795" t="s">
        <v>15</v>
      </c>
      <c r="F1795" t="s">
        <v>11</v>
      </c>
      <c r="G1795" t="s">
        <v>12</v>
      </c>
      <c r="H1795" t="s">
        <v>12</v>
      </c>
      <c r="I1795">
        <v>64</v>
      </c>
      <c r="J1795">
        <f>(C1795-$V$7)/$V$8</f>
        <v>-0.4089290867302961</v>
      </c>
      <c r="K1795" t="str">
        <f t="shared" si="113"/>
        <v>NO</v>
      </c>
      <c r="L1795">
        <f>(I1795-$V$16)/$V$17</f>
        <v>1.5592670784823162</v>
      </c>
      <c r="M1795" t="str">
        <f t="shared" si="114"/>
        <v>NO</v>
      </c>
      <c r="N1795">
        <f>IF(ISBLANK(C1795),$V$7,C1795)</f>
        <v>325925</v>
      </c>
      <c r="O1795">
        <f>IF(ISBLANK(I1795),$V$16,I1795)</f>
        <v>64</v>
      </c>
      <c r="P1795" t="str">
        <f>IF(ISBLANK(D1795),$U$42,D1795)</f>
        <v>TRABAJADOR INDEPENDIENTE</v>
      </c>
      <c r="Q1795" s="7" t="str">
        <f t="shared" si="115"/>
        <v>56+</v>
      </c>
      <c r="R1795" s="7" t="str">
        <f t="shared" si="116"/>
        <v>2</v>
      </c>
    </row>
    <row r="1796" spans="1:18" x14ac:dyDescent="0.3">
      <c r="A1796">
        <v>1795</v>
      </c>
      <c r="B1796" t="s">
        <v>14</v>
      </c>
      <c r="C1796">
        <v>200000</v>
      </c>
      <c r="D1796" t="s">
        <v>9</v>
      </c>
      <c r="E1796" t="s">
        <v>15</v>
      </c>
      <c r="F1796" t="s">
        <v>11</v>
      </c>
      <c r="G1796" t="s">
        <v>11</v>
      </c>
      <c r="H1796" t="s">
        <v>12</v>
      </c>
      <c r="I1796">
        <v>59</v>
      </c>
      <c r="J1796">
        <f>(C1796-$V$7)/$V$8</f>
        <v>-0.56421543253280082</v>
      </c>
      <c r="K1796" t="str">
        <f t="shared" si="113"/>
        <v>NO</v>
      </c>
      <c r="L1796">
        <f>(I1796-$V$16)/$V$17</f>
        <v>1.2063904280966287</v>
      </c>
      <c r="M1796" t="str">
        <f t="shared" si="114"/>
        <v>NO</v>
      </c>
      <c r="N1796">
        <f>IF(ISBLANK(C1796),$V$7,C1796)</f>
        <v>200000</v>
      </c>
      <c r="O1796">
        <f>IF(ISBLANK(I1796),$V$16,I1796)</f>
        <v>59</v>
      </c>
      <c r="P1796" t="str">
        <f>IF(ISBLANK(D1796),$U$42,D1796)</f>
        <v>ASALARIADO</v>
      </c>
      <c r="Q1796" s="7" t="str">
        <f t="shared" si="115"/>
        <v>56+</v>
      </c>
      <c r="R1796" s="7" t="str">
        <f t="shared" si="116"/>
        <v>1</v>
      </c>
    </row>
    <row r="1797" spans="1:18" x14ac:dyDescent="0.3">
      <c r="A1797">
        <v>1796</v>
      </c>
      <c r="B1797" t="s">
        <v>8</v>
      </c>
      <c r="C1797">
        <v>329794</v>
      </c>
      <c r="D1797" t="s">
        <v>17</v>
      </c>
      <c r="E1797" t="s">
        <v>15</v>
      </c>
      <c r="F1797" t="s">
        <v>11</v>
      </c>
      <c r="G1797" t="s">
        <v>12</v>
      </c>
      <c r="H1797" t="s">
        <v>11</v>
      </c>
      <c r="I1797">
        <v>41</v>
      </c>
      <c r="J1797">
        <f>(C1797-$V$7)/$V$8</f>
        <v>-0.40415797001868292</v>
      </c>
      <c r="K1797" t="str">
        <f t="shared" si="113"/>
        <v>NO</v>
      </c>
      <c r="L1797">
        <f>(I1797-$V$16)/$V$17</f>
        <v>-6.3965513291846368E-2</v>
      </c>
      <c r="M1797" t="str">
        <f t="shared" si="114"/>
        <v>NO</v>
      </c>
      <c r="N1797">
        <f>IF(ISBLANK(C1797),$V$7,C1797)</f>
        <v>329794</v>
      </c>
      <c r="O1797">
        <f>IF(ISBLANK(I1797),$V$16,I1797)</f>
        <v>41</v>
      </c>
      <c r="P1797" t="str">
        <f>IF(ISBLANK(D1797),$U$42,D1797)</f>
        <v>TRABAJADOR INDEPENDIENTE</v>
      </c>
      <c r="Q1797" s="7" t="str">
        <f t="shared" si="115"/>
        <v>36-45</v>
      </c>
      <c r="R1797" s="7" t="str">
        <f t="shared" si="116"/>
        <v>2</v>
      </c>
    </row>
    <row r="1798" spans="1:18" x14ac:dyDescent="0.3">
      <c r="A1798">
        <v>1797</v>
      </c>
      <c r="B1798" t="s">
        <v>8</v>
      </c>
      <c r="C1798">
        <v>3702872.8</v>
      </c>
      <c r="D1798" t="s">
        <v>9</v>
      </c>
      <c r="E1798" t="s">
        <v>10</v>
      </c>
      <c r="F1798" t="s">
        <v>11</v>
      </c>
      <c r="G1798" t="s">
        <v>12</v>
      </c>
      <c r="H1798" t="s">
        <v>12</v>
      </c>
      <c r="I1798">
        <v>46</v>
      </c>
      <c r="J1798">
        <f>(C1798-$V$7)/$V$8</f>
        <v>3.7554059049537027</v>
      </c>
      <c r="K1798" t="str">
        <f t="shared" si="113"/>
        <v>ATIPICO</v>
      </c>
      <c r="L1798">
        <f>(I1798-$V$16)/$V$17</f>
        <v>0.28891113709384114</v>
      </c>
      <c r="M1798" t="str">
        <f t="shared" si="114"/>
        <v>NO</v>
      </c>
      <c r="N1798">
        <f>IF(ISBLANK(C1798),$V$7,C1798)</f>
        <v>3702872.8</v>
      </c>
      <c r="O1798">
        <f>IF(ISBLANK(I1798),$V$16,I1798)</f>
        <v>46</v>
      </c>
      <c r="P1798" t="str">
        <f>IF(ISBLANK(D1798),$U$42,D1798)</f>
        <v>ASALARIADO</v>
      </c>
      <c r="Q1798" s="7" t="str">
        <f t="shared" si="115"/>
        <v>46-55</v>
      </c>
      <c r="R1798" s="7" t="str">
        <f t="shared" si="116"/>
        <v>4</v>
      </c>
    </row>
    <row r="1799" spans="1:18" x14ac:dyDescent="0.3">
      <c r="A1799">
        <v>1798</v>
      </c>
      <c r="B1799" t="s">
        <v>14</v>
      </c>
      <c r="C1799">
        <v>1229350</v>
      </c>
      <c r="D1799" t="s">
        <v>9</v>
      </c>
      <c r="E1799" t="s">
        <v>15</v>
      </c>
      <c r="F1799" t="s">
        <v>11</v>
      </c>
      <c r="G1799" t="s">
        <v>12</v>
      </c>
      <c r="H1799" t="s">
        <v>12</v>
      </c>
      <c r="I1799">
        <v>33</v>
      </c>
      <c r="J1799">
        <f>(C1799-$V$7)/$V$8</f>
        <v>0.70514331316351231</v>
      </c>
      <c r="K1799" t="str">
        <f t="shared" si="113"/>
        <v>NO</v>
      </c>
      <c r="L1799">
        <f>(I1799-$V$16)/$V$17</f>
        <v>-0.62856815390894638</v>
      </c>
      <c r="M1799" t="str">
        <f t="shared" si="114"/>
        <v>NO</v>
      </c>
      <c r="N1799">
        <f>IF(ISBLANK(C1799),$V$7,C1799)</f>
        <v>1229350</v>
      </c>
      <c r="O1799">
        <f>IF(ISBLANK(I1799),$V$16,I1799)</f>
        <v>33</v>
      </c>
      <c r="P1799" t="str">
        <f>IF(ISBLANK(D1799),$U$42,D1799)</f>
        <v>ASALARIADO</v>
      </c>
      <c r="Q1799" s="7" t="str">
        <f t="shared" si="115"/>
        <v>26-35</v>
      </c>
      <c r="R1799" s="7" t="str">
        <f t="shared" si="116"/>
        <v>4</v>
      </c>
    </row>
    <row r="1800" spans="1:18" x14ac:dyDescent="0.3">
      <c r="A1800">
        <v>1799</v>
      </c>
      <c r="B1800" t="s">
        <v>8</v>
      </c>
      <c r="C1800">
        <v>300000</v>
      </c>
      <c r="D1800" t="s">
        <v>9</v>
      </c>
      <c r="E1800" t="s">
        <v>15</v>
      </c>
      <c r="F1800" t="s">
        <v>11</v>
      </c>
      <c r="G1800" t="s">
        <v>12</v>
      </c>
      <c r="H1800" t="s">
        <v>12</v>
      </c>
      <c r="I1800">
        <v>26</v>
      </c>
      <c r="J1800">
        <f>(C1800-$V$7)/$V$8</f>
        <v>-0.44089889824453027</v>
      </c>
      <c r="K1800" t="str">
        <f t="shared" si="113"/>
        <v>NO</v>
      </c>
      <c r="L1800">
        <f>(I1800-$V$16)/$V$17</f>
        <v>-1.1225954644489089</v>
      </c>
      <c r="M1800" t="str">
        <f t="shared" si="114"/>
        <v>NO</v>
      </c>
      <c r="N1800">
        <f>IF(ISBLANK(C1800),$V$7,C1800)</f>
        <v>300000</v>
      </c>
      <c r="O1800">
        <f>IF(ISBLANK(I1800),$V$16,I1800)</f>
        <v>26</v>
      </c>
      <c r="P1800" t="str">
        <f>IF(ISBLANK(D1800),$U$42,D1800)</f>
        <v>ASALARIADO</v>
      </c>
      <c r="Q1800" s="7" t="str">
        <f t="shared" si="115"/>
        <v>26-35</v>
      </c>
      <c r="R1800" s="7" t="str">
        <f t="shared" si="116"/>
        <v>2</v>
      </c>
    </row>
    <row r="1801" spans="1:18" x14ac:dyDescent="0.3">
      <c r="A1801">
        <v>1800</v>
      </c>
      <c r="B1801" t="s">
        <v>8</v>
      </c>
      <c r="C1801">
        <v>298155</v>
      </c>
      <c r="D1801" t="s">
        <v>17</v>
      </c>
      <c r="E1801" t="s">
        <v>15</v>
      </c>
      <c r="F1801" t="s">
        <v>11</v>
      </c>
      <c r="G1801" t="s">
        <v>12</v>
      </c>
      <c r="H1801" t="s">
        <v>12</v>
      </c>
      <c r="I1801">
        <v>29</v>
      </c>
      <c r="J1801">
        <f>(C1801-$V$7)/$V$8</f>
        <v>-0.44317408830214883</v>
      </c>
      <c r="K1801" t="str">
        <f t="shared" si="113"/>
        <v>NO</v>
      </c>
      <c r="L1801">
        <f>(I1801-$V$16)/$V$17</f>
        <v>-0.91086947421749642</v>
      </c>
      <c r="M1801" t="str">
        <f t="shared" si="114"/>
        <v>NO</v>
      </c>
      <c r="N1801">
        <f>IF(ISBLANK(C1801),$V$7,C1801)</f>
        <v>298155</v>
      </c>
      <c r="O1801">
        <f>IF(ISBLANK(I1801),$V$16,I1801)</f>
        <v>29</v>
      </c>
      <c r="P1801" t="str">
        <f>IF(ISBLANK(D1801),$U$42,D1801)</f>
        <v>TRABAJADOR INDEPENDIENTE</v>
      </c>
      <c r="Q1801" s="7" t="str">
        <f t="shared" si="115"/>
        <v>26-35</v>
      </c>
      <c r="R1801" s="7" t="str">
        <f t="shared" si="116"/>
        <v>1</v>
      </c>
    </row>
    <row r="1802" spans="1:18" x14ac:dyDescent="0.3">
      <c r="A1802">
        <v>1801</v>
      </c>
      <c r="B1802" t="s">
        <v>14</v>
      </c>
      <c r="C1802">
        <v>761027.05</v>
      </c>
      <c r="D1802" t="s">
        <v>9</v>
      </c>
      <c r="E1802" t="s">
        <v>10</v>
      </c>
      <c r="F1802" t="s">
        <v>11</v>
      </c>
      <c r="G1802" t="s">
        <v>12</v>
      </c>
      <c r="H1802" t="s">
        <v>12</v>
      </c>
      <c r="I1802">
        <v>28</v>
      </c>
      <c r="J1802">
        <f>(C1802-$V$7)/$V$8</f>
        <v>0.12762368194692214</v>
      </c>
      <c r="K1802" t="str">
        <f t="shared" si="113"/>
        <v>NO</v>
      </c>
      <c r="L1802">
        <f>(I1802-$V$16)/$V$17</f>
        <v>-0.98144480429463388</v>
      </c>
      <c r="M1802" t="str">
        <f t="shared" si="114"/>
        <v>NO</v>
      </c>
      <c r="N1802">
        <f>IF(ISBLANK(C1802),$V$7,C1802)</f>
        <v>761027.05</v>
      </c>
      <c r="O1802">
        <f>IF(ISBLANK(I1802),$V$16,I1802)</f>
        <v>28</v>
      </c>
      <c r="P1802" t="str">
        <f>IF(ISBLANK(D1802),$U$42,D1802)</f>
        <v>ASALARIADO</v>
      </c>
      <c r="Q1802" s="7" t="str">
        <f t="shared" si="115"/>
        <v>26-35</v>
      </c>
      <c r="R1802" s="7" t="str">
        <f t="shared" si="116"/>
        <v>4</v>
      </c>
    </row>
    <row r="1803" spans="1:18" x14ac:dyDescent="0.3">
      <c r="A1803">
        <v>1802</v>
      </c>
      <c r="B1803" t="s">
        <v>8</v>
      </c>
      <c r="C1803">
        <v>347539.5</v>
      </c>
      <c r="D1803" t="s">
        <v>9</v>
      </c>
      <c r="E1803" t="s">
        <v>15</v>
      </c>
      <c r="F1803" t="s">
        <v>11</v>
      </c>
      <c r="G1803" t="s">
        <v>12</v>
      </c>
      <c r="H1803" t="s">
        <v>12</v>
      </c>
      <c r="I1803">
        <v>28</v>
      </c>
      <c r="J1803">
        <f>(C1803-$V$7)/$V$8</f>
        <v>-0.38227483442655785</v>
      </c>
      <c r="K1803" t="str">
        <f t="shared" si="113"/>
        <v>NO</v>
      </c>
      <c r="L1803">
        <f>(I1803-$V$16)/$V$17</f>
        <v>-0.98144480429463388</v>
      </c>
      <c r="M1803" t="str">
        <f t="shared" si="114"/>
        <v>NO</v>
      </c>
      <c r="N1803">
        <f>IF(ISBLANK(C1803),$V$7,C1803)</f>
        <v>347539.5</v>
      </c>
      <c r="O1803">
        <f>IF(ISBLANK(I1803),$V$16,I1803)</f>
        <v>28</v>
      </c>
      <c r="P1803" t="str">
        <f>IF(ISBLANK(D1803),$U$42,D1803)</f>
        <v>ASALARIADO</v>
      </c>
      <c r="Q1803" s="7" t="str">
        <f t="shared" si="115"/>
        <v>26-35</v>
      </c>
      <c r="R1803" s="7" t="str">
        <f t="shared" si="116"/>
        <v>2</v>
      </c>
    </row>
    <row r="1804" spans="1:18" x14ac:dyDescent="0.3">
      <c r="A1804">
        <v>1803</v>
      </c>
      <c r="B1804" t="s">
        <v>14</v>
      </c>
      <c r="C1804">
        <v>319574</v>
      </c>
      <c r="D1804" t="s">
        <v>9</v>
      </c>
      <c r="E1804" t="s">
        <v>15</v>
      </c>
      <c r="F1804" t="s">
        <v>11</v>
      </c>
      <c r="G1804" t="s">
        <v>11</v>
      </c>
      <c r="H1804" t="s">
        <v>12</v>
      </c>
      <c r="I1804">
        <v>30</v>
      </c>
      <c r="J1804">
        <f>(C1804-$V$7)/$V$8</f>
        <v>-0.41676091982294416</v>
      </c>
      <c r="K1804" t="str">
        <f t="shared" si="113"/>
        <v>NO</v>
      </c>
      <c r="L1804">
        <f>(I1804-$V$16)/$V$17</f>
        <v>-0.84029414414035897</v>
      </c>
      <c r="M1804" t="str">
        <f t="shared" si="114"/>
        <v>NO</v>
      </c>
      <c r="N1804">
        <f>IF(ISBLANK(C1804),$V$7,C1804)</f>
        <v>319574</v>
      </c>
      <c r="O1804">
        <f>IF(ISBLANK(I1804),$V$16,I1804)</f>
        <v>30</v>
      </c>
      <c r="P1804" t="str">
        <f>IF(ISBLANK(D1804),$U$42,D1804)</f>
        <v>ASALARIADO</v>
      </c>
      <c r="Q1804" s="7" t="str">
        <f t="shared" si="115"/>
        <v>26-35</v>
      </c>
      <c r="R1804" s="7" t="str">
        <f t="shared" si="116"/>
        <v>2</v>
      </c>
    </row>
    <row r="1805" spans="1:18" x14ac:dyDescent="0.3">
      <c r="A1805">
        <v>1804</v>
      </c>
      <c r="B1805" t="s">
        <v>8</v>
      </c>
      <c r="C1805">
        <v>352782.75</v>
      </c>
      <c r="D1805" t="s">
        <v>9</v>
      </c>
      <c r="E1805" t="s">
        <v>15</v>
      </c>
      <c r="F1805" t="s">
        <v>11</v>
      </c>
      <c r="G1805" t="s">
        <v>11</v>
      </c>
      <c r="H1805" t="s">
        <v>12</v>
      </c>
      <c r="I1805">
        <v>27</v>
      </c>
      <c r="J1805">
        <f>(C1805-$V$7)/$V$8</f>
        <v>-0.37580904024248812</v>
      </c>
      <c r="K1805" t="str">
        <f t="shared" si="113"/>
        <v>NO</v>
      </c>
      <c r="L1805">
        <f>(I1805-$V$16)/$V$17</f>
        <v>-1.0520201343717714</v>
      </c>
      <c r="M1805" t="str">
        <f t="shared" si="114"/>
        <v>NO</v>
      </c>
      <c r="N1805">
        <f>IF(ISBLANK(C1805),$V$7,C1805)</f>
        <v>352782.75</v>
      </c>
      <c r="O1805">
        <f>IF(ISBLANK(I1805),$V$16,I1805)</f>
        <v>27</v>
      </c>
      <c r="P1805" t="str">
        <f>IF(ISBLANK(D1805),$U$42,D1805)</f>
        <v>ASALARIADO</v>
      </c>
      <c r="Q1805" s="7" t="str">
        <f t="shared" si="115"/>
        <v>26-35</v>
      </c>
      <c r="R1805" s="7" t="str">
        <f t="shared" si="116"/>
        <v>2</v>
      </c>
    </row>
    <row r="1806" spans="1:18" x14ac:dyDescent="0.3">
      <c r="A1806">
        <v>1805</v>
      </c>
      <c r="B1806" t="s">
        <v>8</v>
      </c>
      <c r="C1806">
        <v>453413.8</v>
      </c>
      <c r="D1806" t="s">
        <v>9</v>
      </c>
      <c r="E1806" t="s">
        <v>15</v>
      </c>
      <c r="F1806" t="s">
        <v>11</v>
      </c>
      <c r="G1806" t="s">
        <v>12</v>
      </c>
      <c r="H1806" t="s">
        <v>12</v>
      </c>
      <c r="I1806">
        <v>52</v>
      </c>
      <c r="J1806">
        <f>(C1806-$V$7)/$V$8</f>
        <v>-0.2517143169645914</v>
      </c>
      <c r="K1806" t="str">
        <f t="shared" si="113"/>
        <v>NO</v>
      </c>
      <c r="L1806">
        <f>(I1806-$V$16)/$V$17</f>
        <v>0.71236311755666615</v>
      </c>
      <c r="M1806" t="str">
        <f t="shared" si="114"/>
        <v>NO</v>
      </c>
      <c r="N1806">
        <f>IF(ISBLANK(C1806),$V$7,C1806)</f>
        <v>453413.8</v>
      </c>
      <c r="O1806">
        <f>IF(ISBLANK(I1806),$V$16,I1806)</f>
        <v>52</v>
      </c>
      <c r="P1806" t="str">
        <f>IF(ISBLANK(D1806),$U$42,D1806)</f>
        <v>ASALARIADO</v>
      </c>
      <c r="Q1806" s="7" t="str">
        <f t="shared" si="115"/>
        <v>46-55</v>
      </c>
      <c r="R1806" s="7" t="str">
        <f t="shared" si="116"/>
        <v>3</v>
      </c>
    </row>
    <row r="1807" spans="1:18" x14ac:dyDescent="0.3">
      <c r="A1807">
        <v>1806</v>
      </c>
      <c r="B1807" t="s">
        <v>14</v>
      </c>
      <c r="C1807">
        <v>329950</v>
      </c>
      <c r="D1807" t="s">
        <v>17</v>
      </c>
      <c r="E1807" t="s">
        <v>15</v>
      </c>
      <c r="F1807" t="s">
        <v>11</v>
      </c>
      <c r="G1807" t="s">
        <v>12</v>
      </c>
      <c r="H1807" t="s">
        <v>11</v>
      </c>
      <c r="I1807">
        <v>43</v>
      </c>
      <c r="J1807">
        <f>(C1807-$V$7)/$V$8</f>
        <v>-0.40396559622519324</v>
      </c>
      <c r="K1807" t="str">
        <f t="shared" si="113"/>
        <v>NO</v>
      </c>
      <c r="L1807">
        <f>(I1807-$V$16)/$V$17</f>
        <v>7.7185146862428639E-2</v>
      </c>
      <c r="M1807" t="str">
        <f t="shared" si="114"/>
        <v>NO</v>
      </c>
      <c r="N1807">
        <f>IF(ISBLANK(C1807),$V$7,C1807)</f>
        <v>329950</v>
      </c>
      <c r="O1807">
        <f>IF(ISBLANK(I1807),$V$16,I1807)</f>
        <v>43</v>
      </c>
      <c r="P1807" t="str">
        <f>IF(ISBLANK(D1807),$U$42,D1807)</f>
        <v>TRABAJADOR INDEPENDIENTE</v>
      </c>
      <c r="Q1807" s="7" t="str">
        <f t="shared" si="115"/>
        <v>36-45</v>
      </c>
      <c r="R1807" s="7" t="str">
        <f t="shared" si="116"/>
        <v>2</v>
      </c>
    </row>
    <row r="1808" spans="1:18" x14ac:dyDescent="0.3">
      <c r="A1808">
        <v>1807</v>
      </c>
      <c r="B1808" t="s">
        <v>8</v>
      </c>
      <c r="C1808">
        <v>734449.38</v>
      </c>
      <c r="D1808" t="s">
        <v>9</v>
      </c>
      <c r="E1808" t="s">
        <v>10</v>
      </c>
      <c r="F1808" t="s">
        <v>11</v>
      </c>
      <c r="G1808" t="s">
        <v>12</v>
      </c>
      <c r="H1808" t="s">
        <v>12</v>
      </c>
      <c r="I1808">
        <v>24</v>
      </c>
      <c r="J1808">
        <f>(C1808-$V$7)/$V$8</f>
        <v>9.4849020408348694E-2</v>
      </c>
      <c r="K1808" t="str">
        <f t="shared" si="113"/>
        <v>NO</v>
      </c>
      <c r="L1808">
        <f>(I1808-$V$16)/$V$17</f>
        <v>-1.263746124603184</v>
      </c>
      <c r="M1808" t="str">
        <f t="shared" si="114"/>
        <v>NO</v>
      </c>
      <c r="N1808">
        <f>IF(ISBLANK(C1808),$V$7,C1808)</f>
        <v>734449.38</v>
      </c>
      <c r="O1808">
        <f>IF(ISBLANK(I1808),$V$16,I1808)</f>
        <v>24</v>
      </c>
      <c r="P1808" t="str">
        <f>IF(ISBLANK(D1808),$U$42,D1808)</f>
        <v>ASALARIADO</v>
      </c>
      <c r="Q1808" s="7" t="str">
        <f t="shared" si="115"/>
        <v>18-25</v>
      </c>
      <c r="R1808" s="7" t="str">
        <f t="shared" si="116"/>
        <v>4</v>
      </c>
    </row>
    <row r="1809" spans="1:18" x14ac:dyDescent="0.3">
      <c r="A1809">
        <v>1808</v>
      </c>
      <c r="B1809" t="s">
        <v>8</v>
      </c>
      <c r="C1809">
        <v>746380.68</v>
      </c>
      <c r="D1809" t="s">
        <v>9</v>
      </c>
      <c r="E1809" t="s">
        <v>15</v>
      </c>
      <c r="F1809" t="s">
        <v>11</v>
      </c>
      <c r="G1809" t="s">
        <v>12</v>
      </c>
      <c r="H1809" t="s">
        <v>12</v>
      </c>
      <c r="I1809">
        <v>37</v>
      </c>
      <c r="J1809">
        <f>(C1809-$V$7)/$V$8</f>
        <v>0.10956228606388517</v>
      </c>
      <c r="K1809" t="str">
        <f t="shared" si="113"/>
        <v>NO</v>
      </c>
      <c r="L1809">
        <f>(I1809-$V$16)/$V$17</f>
        <v>-0.3462668336003964</v>
      </c>
      <c r="M1809" t="str">
        <f t="shared" si="114"/>
        <v>NO</v>
      </c>
      <c r="N1809">
        <f>IF(ISBLANK(C1809),$V$7,C1809)</f>
        <v>746380.68</v>
      </c>
      <c r="O1809">
        <f>IF(ISBLANK(I1809),$V$16,I1809)</f>
        <v>37</v>
      </c>
      <c r="P1809" t="str">
        <f>IF(ISBLANK(D1809),$U$42,D1809)</f>
        <v>ASALARIADO</v>
      </c>
      <c r="Q1809" s="7" t="str">
        <f t="shared" si="115"/>
        <v>36-45</v>
      </c>
      <c r="R1809" s="7" t="str">
        <f t="shared" si="116"/>
        <v>4</v>
      </c>
    </row>
    <row r="1810" spans="1:18" x14ac:dyDescent="0.3">
      <c r="A1810">
        <v>1809</v>
      </c>
      <c r="B1810" t="s">
        <v>14</v>
      </c>
      <c r="C1810">
        <v>420000</v>
      </c>
      <c r="D1810" t="s">
        <v>9</v>
      </c>
      <c r="E1810" t="s">
        <v>15</v>
      </c>
      <c r="F1810" t="s">
        <v>11</v>
      </c>
      <c r="G1810" t="s">
        <v>12</v>
      </c>
      <c r="H1810" t="s">
        <v>12</v>
      </c>
      <c r="I1810">
        <v>29</v>
      </c>
      <c r="J1810">
        <f>(C1810-$V$7)/$V$8</f>
        <v>-0.29291905709860555</v>
      </c>
      <c r="K1810" t="str">
        <f t="shared" si="113"/>
        <v>NO</v>
      </c>
      <c r="L1810">
        <f>(I1810-$V$16)/$V$17</f>
        <v>-0.91086947421749642</v>
      </c>
      <c r="M1810" t="str">
        <f t="shared" si="114"/>
        <v>NO</v>
      </c>
      <c r="N1810">
        <f>IF(ISBLANK(C1810),$V$7,C1810)</f>
        <v>420000</v>
      </c>
      <c r="O1810">
        <f>IF(ISBLANK(I1810),$V$16,I1810)</f>
        <v>29</v>
      </c>
      <c r="P1810" t="str">
        <f>IF(ISBLANK(D1810),$U$42,D1810)</f>
        <v>ASALARIADO</v>
      </c>
      <c r="Q1810" s="7" t="str">
        <f t="shared" si="115"/>
        <v>26-35</v>
      </c>
      <c r="R1810" s="7" t="str">
        <f t="shared" si="116"/>
        <v>3</v>
      </c>
    </row>
    <row r="1811" spans="1:18" x14ac:dyDescent="0.3">
      <c r="A1811">
        <v>1810</v>
      </c>
      <c r="B1811" t="s">
        <v>8</v>
      </c>
      <c r="C1811">
        <v>829520</v>
      </c>
      <c r="D1811" t="s">
        <v>9</v>
      </c>
      <c r="E1811" t="s">
        <v>15</v>
      </c>
      <c r="F1811" t="s">
        <v>11</v>
      </c>
      <c r="G1811" t="s">
        <v>12</v>
      </c>
      <c r="H1811" t="s">
        <v>12</v>
      </c>
      <c r="I1811">
        <v>61</v>
      </c>
      <c r="J1811">
        <f>(C1811-$V$7)/$V$8</f>
        <v>0.2120868141187201</v>
      </c>
      <c r="K1811" t="str">
        <f t="shared" si="113"/>
        <v>NO</v>
      </c>
      <c r="L1811">
        <f>(I1811-$V$16)/$V$17</f>
        <v>1.3475410882509038</v>
      </c>
      <c r="M1811" t="str">
        <f t="shared" si="114"/>
        <v>NO</v>
      </c>
      <c r="N1811">
        <f>IF(ISBLANK(C1811),$V$7,C1811)</f>
        <v>829520</v>
      </c>
      <c r="O1811">
        <f>IF(ISBLANK(I1811),$V$16,I1811)</f>
        <v>61</v>
      </c>
      <c r="P1811" t="str">
        <f>IF(ISBLANK(D1811),$U$42,D1811)</f>
        <v>ASALARIADO</v>
      </c>
      <c r="Q1811" s="7" t="str">
        <f t="shared" si="115"/>
        <v>56+</v>
      </c>
      <c r="R1811" s="7" t="str">
        <f t="shared" si="116"/>
        <v>4</v>
      </c>
    </row>
    <row r="1812" spans="1:18" x14ac:dyDescent="0.3">
      <c r="A1812">
        <v>1811</v>
      </c>
      <c r="B1812" t="s">
        <v>14</v>
      </c>
      <c r="C1812">
        <v>297046</v>
      </c>
      <c r="D1812" t="s">
        <v>16</v>
      </c>
      <c r="E1812" t="s">
        <v>15</v>
      </c>
      <c r="F1812" t="s">
        <v>11</v>
      </c>
      <c r="G1812" t="s">
        <v>12</v>
      </c>
      <c r="H1812" t="s">
        <v>12</v>
      </c>
      <c r="I1812">
        <v>53</v>
      </c>
      <c r="J1812">
        <f>(C1812-$V$7)/$V$8</f>
        <v>-0.44454166866740574</v>
      </c>
      <c r="K1812" t="str">
        <f t="shared" si="113"/>
        <v>NO</v>
      </c>
      <c r="L1812">
        <f>(I1812-$V$16)/$V$17</f>
        <v>0.78293844763380371</v>
      </c>
      <c r="M1812" t="str">
        <f t="shared" si="114"/>
        <v>NO</v>
      </c>
      <c r="N1812">
        <f>IF(ISBLANK(C1812),$V$7,C1812)</f>
        <v>297046</v>
      </c>
      <c r="O1812">
        <f>IF(ISBLANK(I1812),$V$16,I1812)</f>
        <v>53</v>
      </c>
      <c r="P1812" t="str">
        <f>IF(ISBLANK(D1812),$U$42,D1812)</f>
        <v>ASEGURADO VOLUNTARIO</v>
      </c>
      <c r="Q1812" s="7" t="str">
        <f t="shared" si="115"/>
        <v>46-55</v>
      </c>
      <c r="R1812" s="7" t="str">
        <f t="shared" si="116"/>
        <v>1</v>
      </c>
    </row>
    <row r="1813" spans="1:18" x14ac:dyDescent="0.3">
      <c r="A1813">
        <v>1812</v>
      </c>
      <c r="B1813" t="s">
        <v>8</v>
      </c>
      <c r="C1813">
        <v>2921803.69</v>
      </c>
      <c r="D1813" t="s">
        <v>9</v>
      </c>
      <c r="E1813" t="s">
        <v>15</v>
      </c>
      <c r="F1813" t="s">
        <v>11</v>
      </c>
      <c r="G1813" t="s">
        <v>12</v>
      </c>
      <c r="H1813" t="s">
        <v>12</v>
      </c>
      <c r="I1813">
        <v>38</v>
      </c>
      <c r="J1813">
        <f>(C1813-$V$7)/$V$8</f>
        <v>2.7922185481054629</v>
      </c>
      <c r="K1813" t="str">
        <f t="shared" si="113"/>
        <v>ATIPICO</v>
      </c>
      <c r="L1813">
        <f>(I1813-$V$16)/$V$17</f>
        <v>-0.27569150352325889</v>
      </c>
      <c r="M1813" t="str">
        <f t="shared" si="114"/>
        <v>NO</v>
      </c>
      <c r="N1813">
        <f>IF(ISBLANK(C1813),$V$7,C1813)</f>
        <v>2921803.69</v>
      </c>
      <c r="O1813">
        <f>IF(ISBLANK(I1813),$V$16,I1813)</f>
        <v>38</v>
      </c>
      <c r="P1813" t="str">
        <f>IF(ISBLANK(D1813),$U$42,D1813)</f>
        <v>ASALARIADO</v>
      </c>
      <c r="Q1813" s="7" t="str">
        <f t="shared" si="115"/>
        <v>36-45</v>
      </c>
      <c r="R1813" s="7" t="str">
        <f t="shared" si="116"/>
        <v>4</v>
      </c>
    </row>
    <row r="1814" spans="1:18" x14ac:dyDescent="0.3">
      <c r="A1814">
        <v>1813</v>
      </c>
      <c r="B1814" t="s">
        <v>8</v>
      </c>
      <c r="C1814">
        <v>299647</v>
      </c>
      <c r="D1814" t="s">
        <v>16</v>
      </c>
      <c r="E1814" t="s">
        <v>15</v>
      </c>
      <c r="F1814" t="s">
        <v>11</v>
      </c>
      <c r="G1814" t="s">
        <v>12</v>
      </c>
      <c r="H1814" t="s">
        <v>12</v>
      </c>
      <c r="I1814">
        <v>58</v>
      </c>
      <c r="J1814">
        <f>(C1814-$V$7)/$V$8</f>
        <v>-0.44133420561056785</v>
      </c>
      <c r="K1814" t="str">
        <f t="shared" si="113"/>
        <v>NO</v>
      </c>
      <c r="L1814">
        <f>(I1814-$V$16)/$V$17</f>
        <v>1.1358150980194912</v>
      </c>
      <c r="M1814" t="str">
        <f t="shared" si="114"/>
        <v>NO</v>
      </c>
      <c r="N1814">
        <f>IF(ISBLANK(C1814),$V$7,C1814)</f>
        <v>299647</v>
      </c>
      <c r="O1814">
        <f>IF(ISBLANK(I1814),$V$16,I1814)</f>
        <v>58</v>
      </c>
      <c r="P1814" t="str">
        <f>IF(ISBLANK(D1814),$U$42,D1814)</f>
        <v>ASEGURADO VOLUNTARIO</v>
      </c>
      <c r="Q1814" s="7" t="str">
        <f t="shared" si="115"/>
        <v>56+</v>
      </c>
      <c r="R1814" s="7" t="str">
        <f t="shared" si="116"/>
        <v>1</v>
      </c>
    </row>
    <row r="1815" spans="1:18" x14ac:dyDescent="0.3">
      <c r="A1815">
        <v>1814</v>
      </c>
      <c r="B1815" t="s">
        <v>14</v>
      </c>
      <c r="C1815">
        <v>385548</v>
      </c>
      <c r="D1815" t="s">
        <v>16</v>
      </c>
      <c r="E1815" t="s">
        <v>15</v>
      </c>
      <c r="F1815" t="s">
        <v>11</v>
      </c>
      <c r="G1815" t="s">
        <v>11</v>
      </c>
      <c r="H1815" t="s">
        <v>12</v>
      </c>
      <c r="I1815">
        <v>55</v>
      </c>
      <c r="J1815">
        <f>(C1815-$V$7)/$V$8</f>
        <v>-0.33540406949160051</v>
      </c>
      <c r="K1815" t="str">
        <f t="shared" si="113"/>
        <v>NO</v>
      </c>
      <c r="L1815">
        <f>(I1815-$V$16)/$V$17</f>
        <v>0.92408910778807873</v>
      </c>
      <c r="M1815" t="str">
        <f t="shared" si="114"/>
        <v>NO</v>
      </c>
      <c r="N1815">
        <f>IF(ISBLANK(C1815),$V$7,C1815)</f>
        <v>385548</v>
      </c>
      <c r="O1815">
        <f>IF(ISBLANK(I1815),$V$16,I1815)</f>
        <v>55</v>
      </c>
      <c r="P1815" t="str">
        <f>IF(ISBLANK(D1815),$U$42,D1815)</f>
        <v>ASEGURADO VOLUNTARIO</v>
      </c>
      <c r="Q1815" s="7" t="str">
        <f t="shared" si="115"/>
        <v>46-55</v>
      </c>
      <c r="R1815" s="7" t="str">
        <f t="shared" si="116"/>
        <v>2</v>
      </c>
    </row>
    <row r="1816" spans="1:18" x14ac:dyDescent="0.3">
      <c r="A1816">
        <v>1815</v>
      </c>
      <c r="B1816" t="s">
        <v>14</v>
      </c>
      <c r="C1816">
        <v>639148</v>
      </c>
      <c r="D1816" t="s">
        <v>17</v>
      </c>
      <c r="E1816" t="s">
        <v>15</v>
      </c>
      <c r="F1816" t="s">
        <v>11</v>
      </c>
      <c r="G1816" t="s">
        <v>12</v>
      </c>
      <c r="H1816" t="s">
        <v>12</v>
      </c>
      <c r="I1816">
        <v>34</v>
      </c>
      <c r="J1816">
        <f>(C1816-$V$7)/$V$8</f>
        <v>-2.2673338536546354E-2</v>
      </c>
      <c r="K1816" t="str">
        <f t="shared" si="113"/>
        <v>NO</v>
      </c>
      <c r="L1816">
        <f>(I1816-$V$16)/$V$17</f>
        <v>-0.55799282383180893</v>
      </c>
      <c r="M1816" t="str">
        <f t="shared" si="114"/>
        <v>NO</v>
      </c>
      <c r="N1816">
        <f>IF(ISBLANK(C1816),$V$7,C1816)</f>
        <v>639148</v>
      </c>
      <c r="O1816">
        <f>IF(ISBLANK(I1816),$V$16,I1816)</f>
        <v>34</v>
      </c>
      <c r="P1816" t="str">
        <f>IF(ISBLANK(D1816),$U$42,D1816)</f>
        <v>TRABAJADOR INDEPENDIENTE</v>
      </c>
      <c r="Q1816" s="7" t="str">
        <f t="shared" si="115"/>
        <v>26-35</v>
      </c>
      <c r="R1816" s="7" t="str">
        <f t="shared" si="116"/>
        <v>3</v>
      </c>
    </row>
    <row r="1817" spans="1:18" x14ac:dyDescent="0.3">
      <c r="A1817">
        <v>1816</v>
      </c>
      <c r="B1817" t="s">
        <v>8</v>
      </c>
      <c r="C1817">
        <v>202600.91</v>
      </c>
      <c r="D1817" t="s">
        <v>9</v>
      </c>
      <c r="E1817" t="s">
        <v>15</v>
      </c>
      <c r="F1817" t="s">
        <v>11</v>
      </c>
      <c r="G1817" t="s">
        <v>12</v>
      </c>
      <c r="H1817" t="s">
        <v>12</v>
      </c>
      <c r="I1817">
        <v>40</v>
      </c>
      <c r="J1817">
        <f>(C1817-$V$7)/$V$8</f>
        <v>-0.56100808046084372</v>
      </c>
      <c r="K1817" t="str">
        <f t="shared" si="113"/>
        <v>NO</v>
      </c>
      <c r="L1817">
        <f>(I1817-$V$16)/$V$17</f>
        <v>-0.13454084336898386</v>
      </c>
      <c r="M1817" t="str">
        <f t="shared" si="114"/>
        <v>NO</v>
      </c>
      <c r="N1817">
        <f>IF(ISBLANK(C1817),$V$7,C1817)</f>
        <v>202600.91</v>
      </c>
      <c r="O1817">
        <f>IF(ISBLANK(I1817),$V$16,I1817)</f>
        <v>40</v>
      </c>
      <c r="P1817" t="str">
        <f>IF(ISBLANK(D1817),$U$42,D1817)</f>
        <v>ASALARIADO</v>
      </c>
      <c r="Q1817" s="7" t="str">
        <f t="shared" si="115"/>
        <v>36-45</v>
      </c>
      <c r="R1817" s="7" t="str">
        <f t="shared" si="116"/>
        <v>1</v>
      </c>
    </row>
    <row r="1818" spans="1:18" x14ac:dyDescent="0.3">
      <c r="A1818">
        <v>1817</v>
      </c>
      <c r="B1818" t="s">
        <v>8</v>
      </c>
      <c r="C1818">
        <v>594092</v>
      </c>
      <c r="D1818" t="s">
        <v>17</v>
      </c>
      <c r="E1818" t="s">
        <v>15</v>
      </c>
      <c r="F1818" t="s">
        <v>11</v>
      </c>
      <c r="G1818" t="s">
        <v>12</v>
      </c>
      <c r="H1818" t="s">
        <v>11</v>
      </c>
      <c r="I1818">
        <v>61</v>
      </c>
      <c r="J1818">
        <f>(C1818-$V$7)/$V$8</f>
        <v>-7.8234836225469548E-2</v>
      </c>
      <c r="K1818" t="str">
        <f t="shared" si="113"/>
        <v>NO</v>
      </c>
      <c r="L1818">
        <f>(I1818-$V$16)/$V$17</f>
        <v>1.3475410882509038</v>
      </c>
      <c r="M1818" t="str">
        <f t="shared" si="114"/>
        <v>NO</v>
      </c>
      <c r="N1818">
        <f>IF(ISBLANK(C1818),$V$7,C1818)</f>
        <v>594092</v>
      </c>
      <c r="O1818">
        <f>IF(ISBLANK(I1818),$V$16,I1818)</f>
        <v>61</v>
      </c>
      <c r="P1818" t="str">
        <f>IF(ISBLANK(D1818),$U$42,D1818)</f>
        <v>TRABAJADOR INDEPENDIENTE</v>
      </c>
      <c r="Q1818" s="7" t="str">
        <f t="shared" si="115"/>
        <v>56+</v>
      </c>
      <c r="R1818" s="7" t="str">
        <f t="shared" si="116"/>
        <v>3</v>
      </c>
    </row>
    <row r="1819" spans="1:18" x14ac:dyDescent="0.3">
      <c r="A1819">
        <v>1818</v>
      </c>
      <c r="B1819" t="s">
        <v>14</v>
      </c>
      <c r="C1819">
        <v>347514</v>
      </c>
      <c r="D1819" t="s">
        <v>9</v>
      </c>
      <c r="E1819" t="s">
        <v>15</v>
      </c>
      <c r="F1819" t="s">
        <v>11</v>
      </c>
      <c r="G1819" t="s">
        <v>12</v>
      </c>
      <c r="H1819" t="s">
        <v>11</v>
      </c>
      <c r="I1819">
        <v>20</v>
      </c>
      <c r="J1819">
        <f>(C1819-$V$7)/$V$8</f>
        <v>-0.38230628014280138</v>
      </c>
      <c r="K1819" t="str">
        <f t="shared" si="113"/>
        <v>NO</v>
      </c>
      <c r="L1819">
        <f>(I1819-$V$16)/$V$17</f>
        <v>-1.5460474449117341</v>
      </c>
      <c r="M1819" t="str">
        <f t="shared" si="114"/>
        <v>NO</v>
      </c>
      <c r="N1819">
        <f>IF(ISBLANK(C1819),$V$7,C1819)</f>
        <v>347514</v>
      </c>
      <c r="O1819">
        <f>IF(ISBLANK(I1819),$V$16,I1819)</f>
        <v>20</v>
      </c>
      <c r="P1819" t="str">
        <f>IF(ISBLANK(D1819),$U$42,D1819)</f>
        <v>ASALARIADO</v>
      </c>
      <c r="Q1819" s="7" t="str">
        <f t="shared" si="115"/>
        <v>18-25</v>
      </c>
      <c r="R1819" s="7" t="str">
        <f t="shared" si="116"/>
        <v>2</v>
      </c>
    </row>
    <row r="1820" spans="1:18" x14ac:dyDescent="0.3">
      <c r="A1820">
        <v>1819</v>
      </c>
      <c r="B1820" t="s">
        <v>8</v>
      </c>
      <c r="C1820">
        <v>356858</v>
      </c>
      <c r="D1820" t="s">
        <v>17</v>
      </c>
      <c r="E1820" t="s">
        <v>15</v>
      </c>
      <c r="F1820" t="s">
        <v>11</v>
      </c>
      <c r="G1820" t="s">
        <v>12</v>
      </c>
      <c r="H1820" t="s">
        <v>11</v>
      </c>
      <c r="I1820">
        <v>42</v>
      </c>
      <c r="J1820">
        <f>(C1820-$V$7)/$V$8</f>
        <v>-0.37078358317890536</v>
      </c>
      <c r="K1820" t="str">
        <f t="shared" si="113"/>
        <v>NO</v>
      </c>
      <c r="L1820">
        <f>(I1820-$V$16)/$V$17</f>
        <v>6.6098167852911317E-3</v>
      </c>
      <c r="M1820" t="str">
        <f t="shared" si="114"/>
        <v>NO</v>
      </c>
      <c r="N1820">
        <f>IF(ISBLANK(C1820),$V$7,C1820)</f>
        <v>356858</v>
      </c>
      <c r="O1820">
        <f>IF(ISBLANK(I1820),$V$16,I1820)</f>
        <v>42</v>
      </c>
      <c r="P1820" t="str">
        <f>IF(ISBLANK(D1820),$U$42,D1820)</f>
        <v>TRABAJADOR INDEPENDIENTE</v>
      </c>
      <c r="Q1820" s="7" t="str">
        <f t="shared" si="115"/>
        <v>36-45</v>
      </c>
      <c r="R1820" s="7" t="str">
        <f t="shared" si="116"/>
        <v>2</v>
      </c>
    </row>
    <row r="1821" spans="1:18" x14ac:dyDescent="0.3">
      <c r="A1821">
        <v>1820</v>
      </c>
      <c r="B1821" t="s">
        <v>8</v>
      </c>
      <c r="C1821">
        <v>387953</v>
      </c>
      <c r="D1821" t="s">
        <v>17</v>
      </c>
      <c r="E1821" t="s">
        <v>15</v>
      </c>
      <c r="F1821" t="s">
        <v>12</v>
      </c>
      <c r="G1821" t="s">
        <v>12</v>
      </c>
      <c r="H1821" t="s">
        <v>11</v>
      </c>
      <c r="I1821">
        <v>32</v>
      </c>
      <c r="J1821">
        <f>(C1821-$V$7)/$V$8</f>
        <v>-0.33243830684196762</v>
      </c>
      <c r="K1821" t="str">
        <f t="shared" si="113"/>
        <v>NO</v>
      </c>
      <c r="L1821">
        <f>(I1821-$V$16)/$V$17</f>
        <v>-0.69914348398608395</v>
      </c>
      <c r="M1821" t="str">
        <f t="shared" si="114"/>
        <v>NO</v>
      </c>
      <c r="N1821">
        <f>IF(ISBLANK(C1821),$V$7,C1821)</f>
        <v>387953</v>
      </c>
      <c r="O1821">
        <f>IF(ISBLANK(I1821),$V$16,I1821)</f>
        <v>32</v>
      </c>
      <c r="P1821" t="str">
        <f>IF(ISBLANK(D1821),$U$42,D1821)</f>
        <v>TRABAJADOR INDEPENDIENTE</v>
      </c>
      <c r="Q1821" s="7" t="str">
        <f t="shared" si="115"/>
        <v>26-35</v>
      </c>
      <c r="R1821" s="7" t="str">
        <f t="shared" si="116"/>
        <v>2</v>
      </c>
    </row>
    <row r="1822" spans="1:18" x14ac:dyDescent="0.3">
      <c r="A1822">
        <v>1821</v>
      </c>
      <c r="B1822" t="s">
        <v>8</v>
      </c>
      <c r="C1822">
        <v>1742310</v>
      </c>
      <c r="D1822" t="s">
        <v>9</v>
      </c>
      <c r="E1822" t="s">
        <v>15</v>
      </c>
      <c r="F1822" t="s">
        <v>11</v>
      </c>
      <c r="G1822" t="s">
        <v>12</v>
      </c>
      <c r="H1822" t="s">
        <v>12</v>
      </c>
      <c r="I1822">
        <v>28</v>
      </c>
      <c r="J1822">
        <f>(C1822-$V$7)/$V$8</f>
        <v>1.3377078074486251</v>
      </c>
      <c r="K1822" t="str">
        <f t="shared" si="113"/>
        <v>NO</v>
      </c>
      <c r="L1822">
        <f>(I1822-$V$16)/$V$17</f>
        <v>-0.98144480429463388</v>
      </c>
      <c r="M1822" t="str">
        <f t="shared" si="114"/>
        <v>NO</v>
      </c>
      <c r="N1822">
        <f>IF(ISBLANK(C1822),$V$7,C1822)</f>
        <v>1742310</v>
      </c>
      <c r="O1822">
        <f>IF(ISBLANK(I1822),$V$16,I1822)</f>
        <v>28</v>
      </c>
      <c r="P1822" t="str">
        <f>IF(ISBLANK(D1822),$U$42,D1822)</f>
        <v>ASALARIADO</v>
      </c>
      <c r="Q1822" s="7" t="str">
        <f t="shared" si="115"/>
        <v>26-35</v>
      </c>
      <c r="R1822" s="7" t="str">
        <f t="shared" si="116"/>
        <v>4</v>
      </c>
    </row>
    <row r="1823" spans="1:18" x14ac:dyDescent="0.3">
      <c r="A1823">
        <v>1822</v>
      </c>
      <c r="B1823" t="s">
        <v>8</v>
      </c>
      <c r="C1823">
        <v>550000</v>
      </c>
      <c r="D1823" t="s">
        <v>9</v>
      </c>
      <c r="E1823" t="s">
        <v>15</v>
      </c>
      <c r="F1823" t="s">
        <v>11</v>
      </c>
      <c r="G1823" t="s">
        <v>12</v>
      </c>
      <c r="H1823" t="s">
        <v>12</v>
      </c>
      <c r="I1823">
        <v>28</v>
      </c>
      <c r="J1823">
        <f>(C1823-$V$7)/$V$8</f>
        <v>-0.13260756252385381</v>
      </c>
      <c r="K1823" t="str">
        <f t="shared" si="113"/>
        <v>NO</v>
      </c>
      <c r="L1823">
        <f>(I1823-$V$16)/$V$17</f>
        <v>-0.98144480429463388</v>
      </c>
      <c r="M1823" t="str">
        <f t="shared" si="114"/>
        <v>NO</v>
      </c>
      <c r="N1823">
        <f>IF(ISBLANK(C1823),$V$7,C1823)</f>
        <v>550000</v>
      </c>
      <c r="O1823">
        <f>IF(ISBLANK(I1823),$V$16,I1823)</f>
        <v>28</v>
      </c>
      <c r="P1823" t="str">
        <f>IF(ISBLANK(D1823),$U$42,D1823)</f>
        <v>ASALARIADO</v>
      </c>
      <c r="Q1823" s="7" t="str">
        <f t="shared" si="115"/>
        <v>26-35</v>
      </c>
      <c r="R1823" s="7" t="str">
        <f t="shared" si="116"/>
        <v>3</v>
      </c>
    </row>
    <row r="1824" spans="1:18" x14ac:dyDescent="0.3">
      <c r="A1824">
        <v>1823</v>
      </c>
      <c r="B1824" t="s">
        <v>8</v>
      </c>
      <c r="C1824">
        <v>1524359</v>
      </c>
      <c r="D1824" t="s">
        <v>9</v>
      </c>
      <c r="E1824" t="s">
        <v>10</v>
      </c>
      <c r="F1824" t="s">
        <v>11</v>
      </c>
      <c r="G1824" t="s">
        <v>12</v>
      </c>
      <c r="H1824" t="s">
        <v>11</v>
      </c>
      <c r="I1824">
        <v>51</v>
      </c>
      <c r="J1824">
        <f>(C1824-$V$7)/$V$8</f>
        <v>1.0689381878019966</v>
      </c>
      <c r="K1824" t="str">
        <f t="shared" si="113"/>
        <v>NO</v>
      </c>
      <c r="L1824">
        <f>(I1824-$V$16)/$V$17</f>
        <v>0.64178778747952869</v>
      </c>
      <c r="M1824" t="str">
        <f t="shared" si="114"/>
        <v>NO</v>
      </c>
      <c r="N1824">
        <f>IF(ISBLANK(C1824),$V$7,C1824)</f>
        <v>1524359</v>
      </c>
      <c r="O1824">
        <f>IF(ISBLANK(I1824),$V$16,I1824)</f>
        <v>51</v>
      </c>
      <c r="P1824" t="str">
        <f>IF(ISBLANK(D1824),$U$42,D1824)</f>
        <v>ASALARIADO</v>
      </c>
      <c r="Q1824" s="7" t="str">
        <f t="shared" si="115"/>
        <v>46-55</v>
      </c>
      <c r="R1824" s="7" t="str">
        <f t="shared" si="116"/>
        <v>4</v>
      </c>
    </row>
    <row r="1825" spans="1:18" x14ac:dyDescent="0.3">
      <c r="A1825">
        <v>1824</v>
      </c>
      <c r="B1825" t="s">
        <v>14</v>
      </c>
      <c r="C1825">
        <v>50000</v>
      </c>
      <c r="D1825" t="s">
        <v>9</v>
      </c>
      <c r="E1825" t="s">
        <v>15</v>
      </c>
      <c r="F1825" t="s">
        <v>11</v>
      </c>
      <c r="G1825" t="s">
        <v>11</v>
      </c>
      <c r="H1825" t="s">
        <v>12</v>
      </c>
      <c r="I1825">
        <v>35</v>
      </c>
      <c r="J1825">
        <f>(C1825-$V$7)/$V$8</f>
        <v>-0.74919023396520668</v>
      </c>
      <c r="K1825" t="str">
        <f t="shared" si="113"/>
        <v>NO</v>
      </c>
      <c r="L1825">
        <f>(I1825-$V$16)/$V$17</f>
        <v>-0.48741749375467142</v>
      </c>
      <c r="M1825" t="str">
        <f t="shared" si="114"/>
        <v>NO</v>
      </c>
      <c r="N1825">
        <f>IF(ISBLANK(C1825),$V$7,C1825)</f>
        <v>50000</v>
      </c>
      <c r="O1825">
        <f>IF(ISBLANK(I1825),$V$16,I1825)</f>
        <v>35</v>
      </c>
      <c r="P1825" t="str">
        <f>IF(ISBLANK(D1825),$U$42,D1825)</f>
        <v>ASALARIADO</v>
      </c>
      <c r="Q1825" s="7" t="str">
        <f t="shared" si="115"/>
        <v>26-35</v>
      </c>
      <c r="R1825" s="7" t="str">
        <f t="shared" si="116"/>
        <v>1</v>
      </c>
    </row>
    <row r="1826" spans="1:18" x14ac:dyDescent="0.3">
      <c r="A1826">
        <v>1825</v>
      </c>
      <c r="B1826" t="s">
        <v>14</v>
      </c>
      <c r="C1826">
        <v>310124</v>
      </c>
      <c r="D1826" t="s">
        <v>16</v>
      </c>
      <c r="E1826" t="s">
        <v>15</v>
      </c>
      <c r="F1826" t="s">
        <v>11</v>
      </c>
      <c r="G1826" t="s">
        <v>12</v>
      </c>
      <c r="H1826" t="s">
        <v>11</v>
      </c>
      <c r="I1826">
        <v>32</v>
      </c>
      <c r="J1826">
        <f>(C1826-$V$7)/$V$8</f>
        <v>-0.42841433231318576</v>
      </c>
      <c r="K1826" t="str">
        <f t="shared" si="113"/>
        <v>NO</v>
      </c>
      <c r="L1826">
        <f>(I1826-$V$16)/$V$17</f>
        <v>-0.69914348398608395</v>
      </c>
      <c r="M1826" t="str">
        <f t="shared" si="114"/>
        <v>NO</v>
      </c>
      <c r="N1826">
        <f>IF(ISBLANK(C1826),$V$7,C1826)</f>
        <v>310124</v>
      </c>
      <c r="O1826">
        <f>IF(ISBLANK(I1826),$V$16,I1826)</f>
        <v>32</v>
      </c>
      <c r="P1826" t="str">
        <f>IF(ISBLANK(D1826),$U$42,D1826)</f>
        <v>ASEGURADO VOLUNTARIO</v>
      </c>
      <c r="Q1826" s="7" t="str">
        <f t="shared" si="115"/>
        <v>26-35</v>
      </c>
      <c r="R1826" s="7" t="str">
        <f t="shared" si="116"/>
        <v>2</v>
      </c>
    </row>
    <row r="1827" spans="1:18" x14ac:dyDescent="0.3">
      <c r="A1827">
        <v>1826</v>
      </c>
      <c r="B1827" t="s">
        <v>8</v>
      </c>
      <c r="C1827">
        <v>216200</v>
      </c>
      <c r="D1827" t="s">
        <v>9</v>
      </c>
      <c r="E1827" t="s">
        <v>15</v>
      </c>
      <c r="F1827" t="s">
        <v>11</v>
      </c>
      <c r="G1827" t="s">
        <v>11</v>
      </c>
      <c r="H1827" t="s">
        <v>11</v>
      </c>
      <c r="I1827">
        <v>29</v>
      </c>
      <c r="J1827">
        <f>(C1827-$V$7)/$V$8</f>
        <v>-0.54423815397810105</v>
      </c>
      <c r="K1827" t="str">
        <f t="shared" si="113"/>
        <v>NO</v>
      </c>
      <c r="L1827">
        <f>(I1827-$V$16)/$V$17</f>
        <v>-0.91086947421749642</v>
      </c>
      <c r="M1827" t="str">
        <f t="shared" si="114"/>
        <v>NO</v>
      </c>
      <c r="N1827">
        <f>IF(ISBLANK(C1827),$V$7,C1827)</f>
        <v>216200</v>
      </c>
      <c r="O1827">
        <f>IF(ISBLANK(I1827),$V$16,I1827)</f>
        <v>29</v>
      </c>
      <c r="P1827" t="str">
        <f>IF(ISBLANK(D1827),$U$42,D1827)</f>
        <v>ASALARIADO</v>
      </c>
      <c r="Q1827" s="7" t="str">
        <f t="shared" si="115"/>
        <v>26-35</v>
      </c>
      <c r="R1827" s="7" t="str">
        <f t="shared" si="116"/>
        <v>1</v>
      </c>
    </row>
    <row r="1828" spans="1:18" x14ac:dyDescent="0.3">
      <c r="A1828">
        <v>1827</v>
      </c>
      <c r="B1828" t="s">
        <v>14</v>
      </c>
      <c r="C1828">
        <v>577181</v>
      </c>
      <c r="D1828" t="s">
        <v>9</v>
      </c>
      <c r="E1828" t="s">
        <v>10</v>
      </c>
      <c r="F1828" t="s">
        <v>11</v>
      </c>
      <c r="G1828" t="s">
        <v>12</v>
      </c>
      <c r="H1828" t="s">
        <v>11</v>
      </c>
      <c r="I1828">
        <v>55</v>
      </c>
      <c r="J1828">
        <f>(C1828-$V$7)/$V$8</f>
        <v>-9.9088895338958982E-2</v>
      </c>
      <c r="K1828" t="str">
        <f t="shared" si="113"/>
        <v>NO</v>
      </c>
      <c r="L1828">
        <f>(I1828-$V$16)/$V$17</f>
        <v>0.92408910778807873</v>
      </c>
      <c r="M1828" t="str">
        <f t="shared" si="114"/>
        <v>NO</v>
      </c>
      <c r="N1828">
        <f>IF(ISBLANK(C1828),$V$7,C1828)</f>
        <v>577181</v>
      </c>
      <c r="O1828">
        <f>IF(ISBLANK(I1828),$V$16,I1828)</f>
        <v>55</v>
      </c>
      <c r="P1828" t="str">
        <f>IF(ISBLANK(D1828),$U$42,D1828)</f>
        <v>ASALARIADO</v>
      </c>
      <c r="Q1828" s="7" t="str">
        <f t="shared" si="115"/>
        <v>46-55</v>
      </c>
      <c r="R1828" s="7" t="str">
        <f t="shared" si="116"/>
        <v>3</v>
      </c>
    </row>
    <row r="1829" spans="1:18" x14ac:dyDescent="0.3">
      <c r="A1829">
        <v>1828</v>
      </c>
      <c r="B1829" t="s">
        <v>14</v>
      </c>
      <c r="C1829">
        <v>719873.23</v>
      </c>
      <c r="D1829" t="s">
        <v>9</v>
      </c>
      <c r="E1829" t="s">
        <v>15</v>
      </c>
      <c r="F1829" t="s">
        <v>11</v>
      </c>
      <c r="G1829" t="s">
        <v>12</v>
      </c>
      <c r="H1829" t="s">
        <v>12</v>
      </c>
      <c r="I1829">
        <v>26</v>
      </c>
      <c r="J1829">
        <f>(C1829-$V$7)/$V$8</f>
        <v>7.6874217395688907E-2</v>
      </c>
      <c r="K1829" t="str">
        <f t="shared" si="113"/>
        <v>NO</v>
      </c>
      <c r="L1829">
        <f>(I1829-$V$16)/$V$17</f>
        <v>-1.1225954644489089</v>
      </c>
      <c r="M1829" t="str">
        <f t="shared" si="114"/>
        <v>NO</v>
      </c>
      <c r="N1829">
        <f>IF(ISBLANK(C1829),$V$7,C1829)</f>
        <v>719873.23</v>
      </c>
      <c r="O1829">
        <f>IF(ISBLANK(I1829),$V$16,I1829)</f>
        <v>26</v>
      </c>
      <c r="P1829" t="str">
        <f>IF(ISBLANK(D1829),$U$42,D1829)</f>
        <v>ASALARIADO</v>
      </c>
      <c r="Q1829" s="7" t="str">
        <f t="shared" si="115"/>
        <v>26-35</v>
      </c>
      <c r="R1829" s="7" t="str">
        <f t="shared" si="116"/>
        <v>4</v>
      </c>
    </row>
    <row r="1830" spans="1:18" x14ac:dyDescent="0.3">
      <c r="A1830">
        <v>1829</v>
      </c>
      <c r="B1830" t="s">
        <v>14</v>
      </c>
      <c r="C1830">
        <v>625201.97</v>
      </c>
      <c r="D1830" t="s">
        <v>9</v>
      </c>
      <c r="E1830" t="s">
        <v>15</v>
      </c>
      <c r="F1830" t="s">
        <v>11</v>
      </c>
      <c r="G1830" t="s">
        <v>12</v>
      </c>
      <c r="H1830" t="s">
        <v>12</v>
      </c>
      <c r="I1830">
        <v>24</v>
      </c>
      <c r="J1830">
        <f>(C1830-$V$7)/$V$8</f>
        <v>-3.9871099403348889E-2</v>
      </c>
      <c r="K1830" t="str">
        <f t="shared" si="113"/>
        <v>NO</v>
      </c>
      <c r="L1830">
        <f>(I1830-$V$16)/$V$17</f>
        <v>-1.263746124603184</v>
      </c>
      <c r="M1830" t="str">
        <f t="shared" si="114"/>
        <v>NO</v>
      </c>
      <c r="N1830">
        <f>IF(ISBLANK(C1830),$V$7,C1830)</f>
        <v>625201.97</v>
      </c>
      <c r="O1830">
        <f>IF(ISBLANK(I1830),$V$16,I1830)</f>
        <v>24</v>
      </c>
      <c r="P1830" t="str">
        <f>IF(ISBLANK(D1830),$U$42,D1830)</f>
        <v>ASALARIADO</v>
      </c>
      <c r="Q1830" s="7" t="str">
        <f t="shared" si="115"/>
        <v>18-25</v>
      </c>
      <c r="R1830" s="7" t="str">
        <f t="shared" si="116"/>
        <v>3</v>
      </c>
    </row>
    <row r="1831" spans="1:18" x14ac:dyDescent="0.3">
      <c r="A1831">
        <v>1830</v>
      </c>
      <c r="B1831" t="s">
        <v>8</v>
      </c>
      <c r="C1831">
        <v>294101</v>
      </c>
      <c r="D1831" t="s">
        <v>9</v>
      </c>
      <c r="E1831" t="s">
        <v>15</v>
      </c>
      <c r="F1831" t="s">
        <v>11</v>
      </c>
      <c r="G1831" t="s">
        <v>12</v>
      </c>
      <c r="H1831" t="s">
        <v>12</v>
      </c>
      <c r="I1831">
        <v>25</v>
      </c>
      <c r="J1831">
        <f>(C1831-$V$7)/$V$8</f>
        <v>-0.44817334060219532</v>
      </c>
      <c r="K1831" t="str">
        <f t="shared" si="113"/>
        <v>NO</v>
      </c>
      <c r="L1831">
        <f>(I1831-$V$16)/$V$17</f>
        <v>-1.1931707945260464</v>
      </c>
      <c r="M1831" t="str">
        <f t="shared" si="114"/>
        <v>NO</v>
      </c>
      <c r="N1831">
        <f>IF(ISBLANK(C1831),$V$7,C1831)</f>
        <v>294101</v>
      </c>
      <c r="O1831">
        <f>IF(ISBLANK(I1831),$V$16,I1831)</f>
        <v>25</v>
      </c>
      <c r="P1831" t="str">
        <f>IF(ISBLANK(D1831),$U$42,D1831)</f>
        <v>ASALARIADO</v>
      </c>
      <c r="Q1831" s="7" t="str">
        <f t="shared" si="115"/>
        <v>18-25</v>
      </c>
      <c r="R1831" s="7" t="str">
        <f t="shared" si="116"/>
        <v>1</v>
      </c>
    </row>
    <row r="1832" spans="1:18" x14ac:dyDescent="0.3">
      <c r="A1832">
        <v>1831</v>
      </c>
      <c r="B1832" t="s">
        <v>14</v>
      </c>
      <c r="C1832">
        <v>278272</v>
      </c>
      <c r="D1832" t="s">
        <v>16</v>
      </c>
      <c r="E1832" t="s">
        <v>15</v>
      </c>
      <c r="F1832" t="s">
        <v>11</v>
      </c>
      <c r="G1832" t="s">
        <v>12</v>
      </c>
      <c r="H1832" t="s">
        <v>12</v>
      </c>
      <c r="I1832">
        <v>25</v>
      </c>
      <c r="J1832">
        <f>(C1832-$V$7)/$V$8</f>
        <v>-0.46769311481468567</v>
      </c>
      <c r="K1832" t="str">
        <f t="shared" si="113"/>
        <v>NO</v>
      </c>
      <c r="L1832">
        <f>(I1832-$V$16)/$V$17</f>
        <v>-1.1931707945260464</v>
      </c>
      <c r="M1832" t="str">
        <f t="shared" si="114"/>
        <v>NO</v>
      </c>
      <c r="N1832">
        <f>IF(ISBLANK(C1832),$V$7,C1832)</f>
        <v>278272</v>
      </c>
      <c r="O1832">
        <f>IF(ISBLANK(I1832),$V$16,I1832)</f>
        <v>25</v>
      </c>
      <c r="P1832" t="str">
        <f>IF(ISBLANK(D1832),$U$42,D1832)</f>
        <v>ASEGURADO VOLUNTARIO</v>
      </c>
      <c r="Q1832" s="7" t="str">
        <f t="shared" si="115"/>
        <v>18-25</v>
      </c>
      <c r="R1832" s="7" t="str">
        <f t="shared" si="116"/>
        <v>1</v>
      </c>
    </row>
    <row r="1833" spans="1:18" x14ac:dyDescent="0.3">
      <c r="A1833">
        <v>1832</v>
      </c>
      <c r="B1833" t="s">
        <v>14</v>
      </c>
      <c r="C1833">
        <v>370275</v>
      </c>
      <c r="D1833" t="s">
        <v>9</v>
      </c>
      <c r="E1833" t="s">
        <v>15</v>
      </c>
      <c r="F1833" t="s">
        <v>11</v>
      </c>
      <c r="G1833" t="s">
        <v>12</v>
      </c>
      <c r="H1833" t="s">
        <v>12</v>
      </c>
      <c r="I1833">
        <v>36</v>
      </c>
      <c r="J1833">
        <f>(C1833-$V$7)/$V$8</f>
        <v>-0.35423820377344811</v>
      </c>
      <c r="K1833" t="str">
        <f t="shared" si="113"/>
        <v>NO</v>
      </c>
      <c r="L1833">
        <f>(I1833-$V$16)/$V$17</f>
        <v>-0.41684216367753391</v>
      </c>
      <c r="M1833" t="str">
        <f t="shared" si="114"/>
        <v>NO</v>
      </c>
      <c r="N1833">
        <f>IF(ISBLANK(C1833),$V$7,C1833)</f>
        <v>370275</v>
      </c>
      <c r="O1833">
        <f>IF(ISBLANK(I1833),$V$16,I1833)</f>
        <v>36</v>
      </c>
      <c r="P1833" t="str">
        <f>IF(ISBLANK(D1833),$U$42,D1833)</f>
        <v>ASALARIADO</v>
      </c>
      <c r="Q1833" s="7" t="str">
        <f t="shared" si="115"/>
        <v>36-45</v>
      </c>
      <c r="R1833" s="7" t="str">
        <f t="shared" si="116"/>
        <v>2</v>
      </c>
    </row>
    <row r="1834" spans="1:18" x14ac:dyDescent="0.3">
      <c r="A1834">
        <v>1833</v>
      </c>
      <c r="B1834" t="s">
        <v>8</v>
      </c>
      <c r="C1834">
        <v>503329.68</v>
      </c>
      <c r="D1834" t="s">
        <v>9</v>
      </c>
      <c r="E1834" t="s">
        <v>15</v>
      </c>
      <c r="F1834" t="s">
        <v>11</v>
      </c>
      <c r="G1834" t="s">
        <v>11</v>
      </c>
      <c r="H1834" t="s">
        <v>12</v>
      </c>
      <c r="I1834">
        <v>26</v>
      </c>
      <c r="J1834">
        <f>(C1834-$V$7)/$V$8</f>
        <v>-0.19015978368909942</v>
      </c>
      <c r="K1834" t="str">
        <f t="shared" si="113"/>
        <v>NO</v>
      </c>
      <c r="L1834">
        <f>(I1834-$V$16)/$V$17</f>
        <v>-1.1225954644489089</v>
      </c>
      <c r="M1834" t="str">
        <f t="shared" si="114"/>
        <v>NO</v>
      </c>
      <c r="N1834">
        <f>IF(ISBLANK(C1834),$V$7,C1834)</f>
        <v>503329.68</v>
      </c>
      <c r="O1834">
        <f>IF(ISBLANK(I1834),$V$16,I1834)</f>
        <v>26</v>
      </c>
      <c r="P1834" t="str">
        <f>IF(ISBLANK(D1834),$U$42,D1834)</f>
        <v>ASALARIADO</v>
      </c>
      <c r="Q1834" s="7" t="str">
        <f t="shared" si="115"/>
        <v>26-35</v>
      </c>
      <c r="R1834" s="7" t="str">
        <f t="shared" si="116"/>
        <v>3</v>
      </c>
    </row>
    <row r="1835" spans="1:18" x14ac:dyDescent="0.3">
      <c r="A1835">
        <v>1834</v>
      </c>
      <c r="B1835" t="s">
        <v>8</v>
      </c>
      <c r="C1835">
        <v>432986.25</v>
      </c>
      <c r="D1835" t="s">
        <v>9</v>
      </c>
      <c r="E1835" t="s">
        <v>15</v>
      </c>
      <c r="F1835" t="s">
        <v>11</v>
      </c>
      <c r="G1835" t="s">
        <v>11</v>
      </c>
      <c r="H1835" t="s">
        <v>12</v>
      </c>
      <c r="I1835">
        <v>45</v>
      </c>
      <c r="J1835">
        <f>(C1835-$V$7)/$V$8</f>
        <v>-0.27690486366459505</v>
      </c>
      <c r="K1835" t="str">
        <f t="shared" si="113"/>
        <v>NO</v>
      </c>
      <c r="L1835">
        <f>(I1835-$V$16)/$V$17</f>
        <v>0.21833580701670366</v>
      </c>
      <c r="M1835" t="str">
        <f t="shared" si="114"/>
        <v>NO</v>
      </c>
      <c r="N1835">
        <f>IF(ISBLANK(C1835),$V$7,C1835)</f>
        <v>432986.25</v>
      </c>
      <c r="O1835">
        <f>IF(ISBLANK(I1835),$V$16,I1835)</f>
        <v>45</v>
      </c>
      <c r="P1835" t="str">
        <f>IF(ISBLANK(D1835),$U$42,D1835)</f>
        <v>ASALARIADO</v>
      </c>
      <c r="Q1835" s="7" t="str">
        <f t="shared" si="115"/>
        <v>36-45</v>
      </c>
      <c r="R1835" s="7" t="str">
        <f t="shared" si="116"/>
        <v>3</v>
      </c>
    </row>
    <row r="1836" spans="1:18" x14ac:dyDescent="0.3">
      <c r="A1836">
        <v>1835</v>
      </c>
      <c r="B1836" t="s">
        <v>8</v>
      </c>
      <c r="C1836">
        <v>346480</v>
      </c>
      <c r="D1836" t="s">
        <v>9</v>
      </c>
      <c r="E1836" t="s">
        <v>15</v>
      </c>
      <c r="F1836" t="s">
        <v>11</v>
      </c>
      <c r="G1836" t="s">
        <v>12</v>
      </c>
      <c r="H1836" t="s">
        <v>12</v>
      </c>
      <c r="I1836">
        <v>25</v>
      </c>
      <c r="J1836">
        <f>(C1836-$V$7)/$V$8</f>
        <v>-0.38358137310734208</v>
      </c>
      <c r="K1836" t="str">
        <f t="shared" si="113"/>
        <v>NO</v>
      </c>
      <c r="L1836">
        <f>(I1836-$V$16)/$V$17</f>
        <v>-1.1931707945260464</v>
      </c>
      <c r="M1836" t="str">
        <f t="shared" si="114"/>
        <v>NO</v>
      </c>
      <c r="N1836">
        <f>IF(ISBLANK(C1836),$V$7,C1836)</f>
        <v>346480</v>
      </c>
      <c r="O1836">
        <f>IF(ISBLANK(I1836),$V$16,I1836)</f>
        <v>25</v>
      </c>
      <c r="P1836" t="str">
        <f>IF(ISBLANK(D1836),$U$42,D1836)</f>
        <v>ASALARIADO</v>
      </c>
      <c r="Q1836" s="7" t="str">
        <f t="shared" si="115"/>
        <v>18-25</v>
      </c>
      <c r="R1836" s="7" t="str">
        <f t="shared" si="116"/>
        <v>2</v>
      </c>
    </row>
    <row r="1837" spans="1:18" x14ac:dyDescent="0.3">
      <c r="A1837">
        <v>1836</v>
      </c>
      <c r="B1837" t="s">
        <v>8</v>
      </c>
      <c r="C1837">
        <v>903246</v>
      </c>
      <c r="D1837" t="s">
        <v>9</v>
      </c>
      <c r="E1837" t="s">
        <v>10</v>
      </c>
      <c r="F1837" t="s">
        <v>11</v>
      </c>
      <c r="G1837" t="s">
        <v>12</v>
      </c>
      <c r="H1837" t="s">
        <v>12</v>
      </c>
      <c r="I1837">
        <v>34</v>
      </c>
      <c r="J1837">
        <f>(C1837-$V$7)/$V$8</f>
        <v>0.30300316218809048</v>
      </c>
      <c r="K1837" t="str">
        <f t="shared" si="113"/>
        <v>NO</v>
      </c>
      <c r="L1837">
        <f>(I1837-$V$16)/$V$17</f>
        <v>-0.55799282383180893</v>
      </c>
      <c r="M1837" t="str">
        <f t="shared" si="114"/>
        <v>NO</v>
      </c>
      <c r="N1837">
        <f>IF(ISBLANK(C1837),$V$7,C1837)</f>
        <v>903246</v>
      </c>
      <c r="O1837">
        <f>IF(ISBLANK(I1837),$V$16,I1837)</f>
        <v>34</v>
      </c>
      <c r="P1837" t="str">
        <f>IF(ISBLANK(D1837),$U$42,D1837)</f>
        <v>ASALARIADO</v>
      </c>
      <c r="Q1837" s="7" t="str">
        <f t="shared" si="115"/>
        <v>26-35</v>
      </c>
      <c r="R1837" s="7" t="str">
        <f t="shared" si="116"/>
        <v>4</v>
      </c>
    </row>
    <row r="1838" spans="1:18" x14ac:dyDescent="0.3">
      <c r="A1838">
        <v>1837</v>
      </c>
      <c r="B1838" t="s">
        <v>8</v>
      </c>
      <c r="C1838">
        <v>320283</v>
      </c>
      <c r="D1838" t="s">
        <v>17</v>
      </c>
      <c r="E1838" t="s">
        <v>15</v>
      </c>
      <c r="F1838" t="s">
        <v>11</v>
      </c>
      <c r="G1838" t="s">
        <v>12</v>
      </c>
      <c r="H1838" t="s">
        <v>11</v>
      </c>
      <c r="I1838">
        <v>24</v>
      </c>
      <c r="J1838">
        <f>(C1838-$V$7)/$V$8</f>
        <v>-0.41588660559484031</v>
      </c>
      <c r="K1838" t="str">
        <f t="shared" si="113"/>
        <v>NO</v>
      </c>
      <c r="L1838">
        <f>(I1838-$V$16)/$V$17</f>
        <v>-1.263746124603184</v>
      </c>
      <c r="M1838" t="str">
        <f t="shared" si="114"/>
        <v>NO</v>
      </c>
      <c r="N1838">
        <f>IF(ISBLANK(C1838),$V$7,C1838)</f>
        <v>320283</v>
      </c>
      <c r="O1838">
        <f>IF(ISBLANK(I1838),$V$16,I1838)</f>
        <v>24</v>
      </c>
      <c r="P1838" t="str">
        <f>IF(ISBLANK(D1838),$U$42,D1838)</f>
        <v>TRABAJADOR INDEPENDIENTE</v>
      </c>
      <c r="Q1838" s="7" t="str">
        <f t="shared" si="115"/>
        <v>18-25</v>
      </c>
      <c r="R1838" s="7" t="str">
        <f t="shared" si="116"/>
        <v>2</v>
      </c>
    </row>
    <row r="1839" spans="1:18" x14ac:dyDescent="0.3">
      <c r="A1839">
        <v>1838</v>
      </c>
      <c r="B1839" t="s">
        <v>14</v>
      </c>
      <c r="C1839">
        <v>297045</v>
      </c>
      <c r="D1839" t="s">
        <v>16</v>
      </c>
      <c r="E1839" t="s">
        <v>15</v>
      </c>
      <c r="F1839" t="s">
        <v>11</v>
      </c>
      <c r="G1839" t="s">
        <v>12</v>
      </c>
      <c r="H1839" t="s">
        <v>12</v>
      </c>
      <c r="I1839">
        <v>41</v>
      </c>
      <c r="J1839">
        <f>(C1839-$V$7)/$V$8</f>
        <v>-0.44454290183274864</v>
      </c>
      <c r="K1839" t="str">
        <f t="shared" si="113"/>
        <v>NO</v>
      </c>
      <c r="L1839">
        <f>(I1839-$V$16)/$V$17</f>
        <v>-6.3965513291846368E-2</v>
      </c>
      <c r="M1839" t="str">
        <f t="shared" si="114"/>
        <v>NO</v>
      </c>
      <c r="N1839">
        <f>IF(ISBLANK(C1839),$V$7,C1839)</f>
        <v>297045</v>
      </c>
      <c r="O1839">
        <f>IF(ISBLANK(I1839),$V$16,I1839)</f>
        <v>41</v>
      </c>
      <c r="P1839" t="str">
        <f>IF(ISBLANK(D1839),$U$42,D1839)</f>
        <v>ASEGURADO VOLUNTARIO</v>
      </c>
      <c r="Q1839" s="7" t="str">
        <f t="shared" si="115"/>
        <v>36-45</v>
      </c>
      <c r="R1839" s="7" t="str">
        <f t="shared" si="116"/>
        <v>1</v>
      </c>
    </row>
    <row r="1840" spans="1:18" x14ac:dyDescent="0.3">
      <c r="A1840">
        <v>1839</v>
      </c>
      <c r="B1840" t="s">
        <v>14</v>
      </c>
      <c r="C1840">
        <v>1019557</v>
      </c>
      <c r="D1840" t="s">
        <v>9</v>
      </c>
      <c r="E1840" t="s">
        <v>10</v>
      </c>
      <c r="F1840" t="s">
        <v>11</v>
      </c>
      <c r="G1840" t="s">
        <v>12</v>
      </c>
      <c r="H1840" t="s">
        <v>12</v>
      </c>
      <c r="I1840">
        <v>33</v>
      </c>
      <c r="J1840">
        <f>(C1840-$V$7)/$V$8</f>
        <v>0.44643385638412086</v>
      </c>
      <c r="K1840" t="str">
        <f t="shared" si="113"/>
        <v>NO</v>
      </c>
      <c r="L1840">
        <f>(I1840-$V$16)/$V$17</f>
        <v>-0.62856815390894638</v>
      </c>
      <c r="M1840" t="str">
        <f t="shared" si="114"/>
        <v>NO</v>
      </c>
      <c r="N1840">
        <f>IF(ISBLANK(C1840),$V$7,C1840)</f>
        <v>1019557</v>
      </c>
      <c r="O1840">
        <f>IF(ISBLANK(I1840),$V$16,I1840)</f>
        <v>33</v>
      </c>
      <c r="P1840" t="str">
        <f>IF(ISBLANK(D1840),$U$42,D1840)</f>
        <v>ASALARIADO</v>
      </c>
      <c r="Q1840" s="7" t="str">
        <f t="shared" si="115"/>
        <v>26-35</v>
      </c>
      <c r="R1840" s="7" t="str">
        <f t="shared" si="116"/>
        <v>4</v>
      </c>
    </row>
    <row r="1841" spans="1:18" x14ac:dyDescent="0.3">
      <c r="A1841">
        <v>1840</v>
      </c>
      <c r="B1841" t="s">
        <v>8</v>
      </c>
      <c r="C1841">
        <v>370440.66</v>
      </c>
      <c r="D1841" t="s">
        <v>9</v>
      </c>
      <c r="E1841" t="s">
        <v>15</v>
      </c>
      <c r="F1841" t="s">
        <v>11</v>
      </c>
      <c r="G1841" t="s">
        <v>12</v>
      </c>
      <c r="H1841" t="s">
        <v>12</v>
      </c>
      <c r="I1841">
        <v>42</v>
      </c>
      <c r="J1841">
        <f>(C1841-$V$7)/$V$8</f>
        <v>-0.35403391760274616</v>
      </c>
      <c r="K1841" t="str">
        <f t="shared" si="113"/>
        <v>NO</v>
      </c>
      <c r="L1841">
        <f>(I1841-$V$16)/$V$17</f>
        <v>6.6098167852911317E-3</v>
      </c>
      <c r="M1841" t="str">
        <f t="shared" si="114"/>
        <v>NO</v>
      </c>
      <c r="N1841">
        <f>IF(ISBLANK(C1841),$V$7,C1841)</f>
        <v>370440.66</v>
      </c>
      <c r="O1841">
        <f>IF(ISBLANK(I1841),$V$16,I1841)</f>
        <v>42</v>
      </c>
      <c r="P1841" t="str">
        <f>IF(ISBLANK(D1841),$U$42,D1841)</f>
        <v>ASALARIADO</v>
      </c>
      <c r="Q1841" s="7" t="str">
        <f t="shared" si="115"/>
        <v>36-45</v>
      </c>
      <c r="R1841" s="7" t="str">
        <f t="shared" si="116"/>
        <v>2</v>
      </c>
    </row>
    <row r="1842" spans="1:18" x14ac:dyDescent="0.3">
      <c r="A1842">
        <v>1841</v>
      </c>
      <c r="B1842" t="s">
        <v>14</v>
      </c>
      <c r="C1842">
        <v>133838</v>
      </c>
      <c r="D1842" t="s">
        <v>9</v>
      </c>
      <c r="E1842" t="s">
        <v>15</v>
      </c>
      <c r="F1842" t="s">
        <v>11</v>
      </c>
      <c r="G1842" t="s">
        <v>12</v>
      </c>
      <c r="H1842" t="s">
        <v>12</v>
      </c>
      <c r="I1842">
        <v>53</v>
      </c>
      <c r="J1842">
        <f>(C1842-$V$7)/$V$8</f>
        <v>-0.64580411794860637</v>
      </c>
      <c r="K1842" t="str">
        <f t="shared" si="113"/>
        <v>NO</v>
      </c>
      <c r="L1842">
        <f>(I1842-$V$16)/$V$17</f>
        <v>0.78293844763380371</v>
      </c>
      <c r="M1842" t="str">
        <f t="shared" si="114"/>
        <v>NO</v>
      </c>
      <c r="N1842">
        <f>IF(ISBLANK(C1842),$V$7,C1842)</f>
        <v>133838</v>
      </c>
      <c r="O1842">
        <f>IF(ISBLANK(I1842),$V$16,I1842)</f>
        <v>53</v>
      </c>
      <c r="P1842" t="str">
        <f>IF(ISBLANK(D1842),$U$42,D1842)</f>
        <v>ASALARIADO</v>
      </c>
      <c r="Q1842" s="7" t="str">
        <f t="shared" si="115"/>
        <v>46-55</v>
      </c>
      <c r="R1842" s="7" t="str">
        <f t="shared" si="116"/>
        <v>1</v>
      </c>
    </row>
    <row r="1843" spans="1:18" x14ac:dyDescent="0.3">
      <c r="A1843">
        <v>1842</v>
      </c>
      <c r="B1843" t="s">
        <v>8</v>
      </c>
      <c r="C1843">
        <v>1578511.16</v>
      </c>
      <c r="D1843" t="s">
        <v>9</v>
      </c>
      <c r="E1843" t="s">
        <v>15</v>
      </c>
      <c r="F1843" t="s">
        <v>11</v>
      </c>
      <c r="G1843" t="s">
        <v>12</v>
      </c>
      <c r="H1843" t="s">
        <v>12</v>
      </c>
      <c r="I1843">
        <v>36</v>
      </c>
      <c r="J1843">
        <f>(C1843-$V$7)/$V$8</f>
        <v>1.1357167547562355</v>
      </c>
      <c r="K1843" t="str">
        <f t="shared" si="113"/>
        <v>NO</v>
      </c>
      <c r="L1843">
        <f>(I1843-$V$16)/$V$17</f>
        <v>-0.41684216367753391</v>
      </c>
      <c r="M1843" t="str">
        <f t="shared" si="114"/>
        <v>NO</v>
      </c>
      <c r="N1843">
        <f>IF(ISBLANK(C1843),$V$7,C1843)</f>
        <v>1578511.16</v>
      </c>
      <c r="O1843">
        <f>IF(ISBLANK(I1843),$V$16,I1843)</f>
        <v>36</v>
      </c>
      <c r="P1843" t="str">
        <f>IF(ISBLANK(D1843),$U$42,D1843)</f>
        <v>ASALARIADO</v>
      </c>
      <c r="Q1843" s="7" t="str">
        <f t="shared" si="115"/>
        <v>36-45</v>
      </c>
      <c r="R1843" s="7" t="str">
        <f t="shared" si="116"/>
        <v>4</v>
      </c>
    </row>
    <row r="1844" spans="1:18" x14ac:dyDescent="0.3">
      <c r="A1844">
        <v>1843</v>
      </c>
      <c r="B1844" t="s">
        <v>8</v>
      </c>
      <c r="C1844">
        <v>639148</v>
      </c>
      <c r="D1844" t="s">
        <v>17</v>
      </c>
      <c r="E1844" t="s">
        <v>15</v>
      </c>
      <c r="F1844" t="s">
        <v>11</v>
      </c>
      <c r="G1844" t="s">
        <v>12</v>
      </c>
      <c r="H1844" t="s">
        <v>12</v>
      </c>
      <c r="I1844">
        <v>45</v>
      </c>
      <c r="J1844">
        <f>(C1844-$V$7)/$V$8</f>
        <v>-2.2673338536546354E-2</v>
      </c>
      <c r="K1844" t="str">
        <f t="shared" si="113"/>
        <v>NO</v>
      </c>
      <c r="L1844">
        <f>(I1844-$V$16)/$V$17</f>
        <v>0.21833580701670366</v>
      </c>
      <c r="M1844" t="str">
        <f t="shared" si="114"/>
        <v>NO</v>
      </c>
      <c r="N1844">
        <f>IF(ISBLANK(C1844),$V$7,C1844)</f>
        <v>639148</v>
      </c>
      <c r="O1844">
        <f>IF(ISBLANK(I1844),$V$16,I1844)</f>
        <v>45</v>
      </c>
      <c r="P1844" t="str">
        <f>IF(ISBLANK(D1844),$U$42,D1844)</f>
        <v>TRABAJADOR INDEPENDIENTE</v>
      </c>
      <c r="Q1844" s="7" t="str">
        <f t="shared" si="115"/>
        <v>36-45</v>
      </c>
      <c r="R1844" s="7" t="str">
        <f t="shared" si="116"/>
        <v>3</v>
      </c>
    </row>
    <row r="1845" spans="1:18" x14ac:dyDescent="0.3">
      <c r="A1845">
        <v>1844</v>
      </c>
      <c r="B1845" t="s">
        <v>8</v>
      </c>
      <c r="C1845">
        <v>300018</v>
      </c>
      <c r="D1845" t="s">
        <v>17</v>
      </c>
      <c r="E1845" t="s">
        <v>15</v>
      </c>
      <c r="F1845" t="s">
        <v>11</v>
      </c>
      <c r="G1845" t="s">
        <v>12</v>
      </c>
      <c r="H1845" t="s">
        <v>11</v>
      </c>
      <c r="I1845">
        <v>42</v>
      </c>
      <c r="J1845">
        <f>(C1845-$V$7)/$V$8</f>
        <v>-0.44087670126835837</v>
      </c>
      <c r="K1845" t="str">
        <f t="shared" si="113"/>
        <v>NO</v>
      </c>
      <c r="L1845">
        <f>(I1845-$V$16)/$V$17</f>
        <v>6.6098167852911317E-3</v>
      </c>
      <c r="M1845" t="str">
        <f t="shared" si="114"/>
        <v>NO</v>
      </c>
      <c r="N1845">
        <f>IF(ISBLANK(C1845),$V$7,C1845)</f>
        <v>300018</v>
      </c>
      <c r="O1845">
        <f>IF(ISBLANK(I1845),$V$16,I1845)</f>
        <v>42</v>
      </c>
      <c r="P1845" t="str">
        <f>IF(ISBLANK(D1845),$U$42,D1845)</f>
        <v>TRABAJADOR INDEPENDIENTE</v>
      </c>
      <c r="Q1845" s="7" t="str">
        <f t="shared" si="115"/>
        <v>36-45</v>
      </c>
      <c r="R1845" s="7" t="str">
        <f t="shared" si="116"/>
        <v>2</v>
      </c>
    </row>
    <row r="1846" spans="1:18" x14ac:dyDescent="0.3">
      <c r="A1846">
        <v>1845</v>
      </c>
      <c r="B1846" t="s">
        <v>14</v>
      </c>
      <c r="C1846">
        <v>390000</v>
      </c>
      <c r="D1846" t="s">
        <v>9</v>
      </c>
      <c r="E1846" t="s">
        <v>15</v>
      </c>
      <c r="F1846" t="s">
        <v>11</v>
      </c>
      <c r="G1846" t="s">
        <v>12</v>
      </c>
      <c r="H1846" t="s">
        <v>12</v>
      </c>
      <c r="I1846">
        <v>32</v>
      </c>
      <c r="J1846">
        <f>(C1846-$V$7)/$V$8</f>
        <v>-0.32991401738508674</v>
      </c>
      <c r="K1846" t="str">
        <f t="shared" si="113"/>
        <v>NO</v>
      </c>
      <c r="L1846">
        <f>(I1846-$V$16)/$V$17</f>
        <v>-0.69914348398608395</v>
      </c>
      <c r="M1846" t="str">
        <f t="shared" si="114"/>
        <v>NO</v>
      </c>
      <c r="N1846">
        <f>IF(ISBLANK(C1846),$V$7,C1846)</f>
        <v>390000</v>
      </c>
      <c r="O1846">
        <f>IF(ISBLANK(I1846),$V$16,I1846)</f>
        <v>32</v>
      </c>
      <c r="P1846" t="str">
        <f>IF(ISBLANK(D1846),$U$42,D1846)</f>
        <v>ASALARIADO</v>
      </c>
      <c r="Q1846" s="7" t="str">
        <f t="shared" si="115"/>
        <v>26-35</v>
      </c>
      <c r="R1846" s="7" t="str">
        <f t="shared" si="116"/>
        <v>2</v>
      </c>
    </row>
    <row r="1847" spans="1:18" x14ac:dyDescent="0.3">
      <c r="A1847">
        <v>1846</v>
      </c>
      <c r="B1847" t="s">
        <v>8</v>
      </c>
      <c r="C1847">
        <v>299784</v>
      </c>
      <c r="D1847" t="s">
        <v>16</v>
      </c>
      <c r="E1847" t="s">
        <v>15</v>
      </c>
      <c r="F1847" t="s">
        <v>11</v>
      </c>
      <c r="G1847" t="s">
        <v>12</v>
      </c>
      <c r="H1847" t="s">
        <v>12</v>
      </c>
      <c r="I1847">
        <v>59</v>
      </c>
      <c r="J1847">
        <f>(C1847-$V$7)/$V$8</f>
        <v>-0.4411652619585929</v>
      </c>
      <c r="K1847" t="str">
        <f t="shared" si="113"/>
        <v>NO</v>
      </c>
      <c r="L1847">
        <f>(I1847-$V$16)/$V$17</f>
        <v>1.2063904280966287</v>
      </c>
      <c r="M1847" t="str">
        <f t="shared" si="114"/>
        <v>NO</v>
      </c>
      <c r="N1847">
        <f>IF(ISBLANK(C1847),$V$7,C1847)</f>
        <v>299784</v>
      </c>
      <c r="O1847">
        <f>IF(ISBLANK(I1847),$V$16,I1847)</f>
        <v>59</v>
      </c>
      <c r="P1847" t="str">
        <f>IF(ISBLANK(D1847),$U$42,D1847)</f>
        <v>ASEGURADO VOLUNTARIO</v>
      </c>
      <c r="Q1847" s="7" t="str">
        <f t="shared" si="115"/>
        <v>56+</v>
      </c>
      <c r="R1847" s="7" t="str">
        <f t="shared" si="116"/>
        <v>1</v>
      </c>
    </row>
    <row r="1848" spans="1:18" x14ac:dyDescent="0.3">
      <c r="A1848">
        <v>1847</v>
      </c>
      <c r="B1848" t="s">
        <v>8</v>
      </c>
      <c r="C1848">
        <v>648421</v>
      </c>
      <c r="D1848" t="s">
        <v>9</v>
      </c>
      <c r="E1848" t="s">
        <v>15</v>
      </c>
      <c r="F1848" t="s">
        <v>11</v>
      </c>
      <c r="G1848" t="s">
        <v>12</v>
      </c>
      <c r="H1848" t="s">
        <v>12</v>
      </c>
      <c r="I1848">
        <v>53</v>
      </c>
      <c r="J1848">
        <f>(C1848-$V$7)/$V$8</f>
        <v>-1.1238196311995022E-2</v>
      </c>
      <c r="K1848" t="str">
        <f t="shared" si="113"/>
        <v>NO</v>
      </c>
      <c r="L1848">
        <f>(I1848-$V$16)/$V$17</f>
        <v>0.78293844763380371</v>
      </c>
      <c r="M1848" t="str">
        <f t="shared" si="114"/>
        <v>NO</v>
      </c>
      <c r="N1848">
        <f>IF(ISBLANK(C1848),$V$7,C1848)</f>
        <v>648421</v>
      </c>
      <c r="O1848">
        <f>IF(ISBLANK(I1848),$V$16,I1848)</f>
        <v>53</v>
      </c>
      <c r="P1848" t="str">
        <f>IF(ISBLANK(D1848),$U$42,D1848)</f>
        <v>ASALARIADO</v>
      </c>
      <c r="Q1848" s="7" t="str">
        <f t="shared" si="115"/>
        <v>46-55</v>
      </c>
      <c r="R1848" s="7" t="str">
        <f t="shared" si="116"/>
        <v>3</v>
      </c>
    </row>
    <row r="1849" spans="1:18" x14ac:dyDescent="0.3">
      <c r="A1849">
        <v>1848</v>
      </c>
      <c r="B1849" t="s">
        <v>14</v>
      </c>
      <c r="C1849">
        <v>298018</v>
      </c>
      <c r="D1849" t="s">
        <v>17</v>
      </c>
      <c r="E1849" t="s">
        <v>15</v>
      </c>
      <c r="F1849" t="s">
        <v>11</v>
      </c>
      <c r="G1849" t="s">
        <v>12</v>
      </c>
      <c r="H1849" t="s">
        <v>11</v>
      </c>
      <c r="I1849">
        <v>54</v>
      </c>
      <c r="J1849">
        <f>(C1849-$V$7)/$V$8</f>
        <v>-0.44334303195412378</v>
      </c>
      <c r="K1849" t="str">
        <f t="shared" si="113"/>
        <v>NO</v>
      </c>
      <c r="L1849">
        <f>(I1849-$V$16)/$V$17</f>
        <v>0.85351377771094117</v>
      </c>
      <c r="M1849" t="str">
        <f t="shared" si="114"/>
        <v>NO</v>
      </c>
      <c r="N1849">
        <f>IF(ISBLANK(C1849),$V$7,C1849)</f>
        <v>298018</v>
      </c>
      <c r="O1849">
        <f>IF(ISBLANK(I1849),$V$16,I1849)</f>
        <v>54</v>
      </c>
      <c r="P1849" t="str">
        <f>IF(ISBLANK(D1849),$U$42,D1849)</f>
        <v>TRABAJADOR INDEPENDIENTE</v>
      </c>
      <c r="Q1849" s="7" t="str">
        <f t="shared" si="115"/>
        <v>46-55</v>
      </c>
      <c r="R1849" s="7" t="str">
        <f t="shared" si="116"/>
        <v>1</v>
      </c>
    </row>
    <row r="1850" spans="1:18" x14ac:dyDescent="0.3">
      <c r="A1850">
        <v>1849</v>
      </c>
      <c r="B1850" t="s">
        <v>14</v>
      </c>
      <c r="C1850">
        <v>299046</v>
      </c>
      <c r="D1850" t="s">
        <v>17</v>
      </c>
      <c r="E1850" t="s">
        <v>15</v>
      </c>
      <c r="F1850" t="s">
        <v>11</v>
      </c>
      <c r="G1850" t="s">
        <v>11</v>
      </c>
      <c r="H1850" t="s">
        <v>12</v>
      </c>
      <c r="I1850">
        <v>40</v>
      </c>
      <c r="J1850">
        <f>(C1850-$V$7)/$V$8</f>
        <v>-0.44207533798164034</v>
      </c>
      <c r="K1850" t="str">
        <f t="shared" si="113"/>
        <v>NO</v>
      </c>
      <c r="L1850">
        <f>(I1850-$V$16)/$V$17</f>
        <v>-0.13454084336898386</v>
      </c>
      <c r="M1850" t="str">
        <f t="shared" si="114"/>
        <v>NO</v>
      </c>
      <c r="N1850">
        <f>IF(ISBLANK(C1850),$V$7,C1850)</f>
        <v>299046</v>
      </c>
      <c r="O1850">
        <f>IF(ISBLANK(I1850),$V$16,I1850)</f>
        <v>40</v>
      </c>
      <c r="P1850" t="str">
        <f>IF(ISBLANK(D1850),$U$42,D1850)</f>
        <v>TRABAJADOR INDEPENDIENTE</v>
      </c>
      <c r="Q1850" s="7" t="str">
        <f t="shared" si="115"/>
        <v>36-45</v>
      </c>
      <c r="R1850" s="7" t="str">
        <f t="shared" si="116"/>
        <v>1</v>
      </c>
    </row>
    <row r="1851" spans="1:18" x14ac:dyDescent="0.3">
      <c r="A1851">
        <v>1850</v>
      </c>
      <c r="B1851" t="s">
        <v>8</v>
      </c>
      <c r="C1851">
        <v>472038</v>
      </c>
      <c r="D1851" t="s">
        <v>9</v>
      </c>
      <c r="E1851" t="s">
        <v>15</v>
      </c>
      <c r="F1851" t="s">
        <v>11</v>
      </c>
      <c r="G1851" t="s">
        <v>12</v>
      </c>
      <c r="H1851" t="s">
        <v>12</v>
      </c>
      <c r="I1851">
        <v>28</v>
      </c>
      <c r="J1851">
        <f>(C1851-$V$7)/$V$8</f>
        <v>-0.22874759898567532</v>
      </c>
      <c r="K1851" t="str">
        <f t="shared" si="113"/>
        <v>NO</v>
      </c>
      <c r="L1851">
        <f>(I1851-$V$16)/$V$17</f>
        <v>-0.98144480429463388</v>
      </c>
      <c r="M1851" t="str">
        <f t="shared" si="114"/>
        <v>NO</v>
      </c>
      <c r="N1851">
        <f>IF(ISBLANK(C1851),$V$7,C1851)</f>
        <v>472038</v>
      </c>
      <c r="O1851">
        <f>IF(ISBLANK(I1851),$V$16,I1851)</f>
        <v>28</v>
      </c>
      <c r="P1851" t="str">
        <f>IF(ISBLANK(D1851),$U$42,D1851)</f>
        <v>ASALARIADO</v>
      </c>
      <c r="Q1851" s="7" t="str">
        <f t="shared" si="115"/>
        <v>26-35</v>
      </c>
      <c r="R1851" s="7" t="str">
        <f t="shared" si="116"/>
        <v>3</v>
      </c>
    </row>
    <row r="1852" spans="1:18" x14ac:dyDescent="0.3">
      <c r="A1852">
        <v>1851</v>
      </c>
      <c r="B1852" t="s">
        <v>8</v>
      </c>
      <c r="C1852">
        <v>1509803.5</v>
      </c>
      <c r="D1852" t="s">
        <v>9</v>
      </c>
      <c r="E1852" t="s">
        <v>10</v>
      </c>
      <c r="F1852" t="s">
        <v>11</v>
      </c>
      <c r="G1852" t="s">
        <v>12</v>
      </c>
      <c r="H1852" t="s">
        <v>12</v>
      </c>
      <c r="I1852">
        <v>34</v>
      </c>
      <c r="J1852">
        <f>(C1852-$V$7)/$V$8</f>
        <v>1.0509888496536672</v>
      </c>
      <c r="K1852" t="str">
        <f t="shared" si="113"/>
        <v>NO</v>
      </c>
      <c r="L1852">
        <f>(I1852-$V$16)/$V$17</f>
        <v>-0.55799282383180893</v>
      </c>
      <c r="M1852" t="str">
        <f t="shared" si="114"/>
        <v>NO</v>
      </c>
      <c r="N1852">
        <f>IF(ISBLANK(C1852),$V$7,C1852)</f>
        <v>1509803.5</v>
      </c>
      <c r="O1852">
        <f>IF(ISBLANK(I1852),$V$16,I1852)</f>
        <v>34</v>
      </c>
      <c r="P1852" t="str">
        <f>IF(ISBLANK(D1852),$U$42,D1852)</f>
        <v>ASALARIADO</v>
      </c>
      <c r="Q1852" s="7" t="str">
        <f t="shared" si="115"/>
        <v>26-35</v>
      </c>
      <c r="R1852" s="7" t="str">
        <f t="shared" si="116"/>
        <v>4</v>
      </c>
    </row>
    <row r="1853" spans="1:18" x14ac:dyDescent="0.3">
      <c r="A1853">
        <v>1852</v>
      </c>
      <c r="B1853" t="s">
        <v>14</v>
      </c>
      <c r="C1853">
        <v>278030</v>
      </c>
      <c r="D1853" t="s">
        <v>16</v>
      </c>
      <c r="E1853" t="s">
        <v>15</v>
      </c>
      <c r="F1853" t="s">
        <v>11</v>
      </c>
      <c r="G1853" t="s">
        <v>12</v>
      </c>
      <c r="H1853" t="s">
        <v>12</v>
      </c>
      <c r="I1853">
        <v>37</v>
      </c>
      <c r="J1853">
        <f>(C1853-$V$7)/$V$8</f>
        <v>-0.46799154082766331</v>
      </c>
      <c r="K1853" t="str">
        <f t="shared" si="113"/>
        <v>NO</v>
      </c>
      <c r="L1853">
        <f>(I1853-$V$16)/$V$17</f>
        <v>-0.3462668336003964</v>
      </c>
      <c r="M1853" t="str">
        <f t="shared" si="114"/>
        <v>NO</v>
      </c>
      <c r="N1853">
        <f>IF(ISBLANK(C1853),$V$7,C1853)</f>
        <v>278030</v>
      </c>
      <c r="O1853">
        <f>IF(ISBLANK(I1853),$V$16,I1853)</f>
        <v>37</v>
      </c>
      <c r="P1853" t="str">
        <f>IF(ISBLANK(D1853),$U$42,D1853)</f>
        <v>ASEGURADO VOLUNTARIO</v>
      </c>
      <c r="Q1853" s="7" t="str">
        <f t="shared" si="115"/>
        <v>36-45</v>
      </c>
      <c r="R1853" s="7" t="str">
        <f t="shared" si="116"/>
        <v>1</v>
      </c>
    </row>
    <row r="1854" spans="1:18" x14ac:dyDescent="0.3">
      <c r="A1854">
        <v>1853</v>
      </c>
      <c r="B1854" t="s">
        <v>14</v>
      </c>
      <c r="C1854">
        <v>259800</v>
      </c>
      <c r="D1854" t="s">
        <v>9</v>
      </c>
      <c r="E1854" t="s">
        <v>15</v>
      </c>
      <c r="F1854" t="s">
        <v>11</v>
      </c>
      <c r="G1854" t="s">
        <v>12</v>
      </c>
      <c r="H1854" t="s">
        <v>12</v>
      </c>
      <c r="I1854">
        <v>38</v>
      </c>
      <c r="J1854">
        <f>(C1854-$V$7)/$V$8</f>
        <v>-0.49047214502841502</v>
      </c>
      <c r="K1854" t="str">
        <f t="shared" si="113"/>
        <v>NO</v>
      </c>
      <c r="L1854">
        <f>(I1854-$V$16)/$V$17</f>
        <v>-0.27569150352325889</v>
      </c>
      <c r="M1854" t="str">
        <f t="shared" si="114"/>
        <v>NO</v>
      </c>
      <c r="N1854">
        <f>IF(ISBLANK(C1854),$V$7,C1854)</f>
        <v>259800</v>
      </c>
      <c r="O1854">
        <f>IF(ISBLANK(I1854),$V$16,I1854)</f>
        <v>38</v>
      </c>
      <c r="P1854" t="str">
        <f>IF(ISBLANK(D1854),$U$42,D1854)</f>
        <v>ASALARIADO</v>
      </c>
      <c r="Q1854" s="7" t="str">
        <f t="shared" si="115"/>
        <v>36-45</v>
      </c>
      <c r="R1854" s="7" t="str">
        <f t="shared" si="116"/>
        <v>1</v>
      </c>
    </row>
    <row r="1855" spans="1:18" x14ac:dyDescent="0.3">
      <c r="A1855">
        <v>1854</v>
      </c>
      <c r="B1855" t="s">
        <v>8</v>
      </c>
      <c r="C1855">
        <v>973600</v>
      </c>
      <c r="D1855" t="s">
        <v>9</v>
      </c>
      <c r="E1855" t="s">
        <v>15</v>
      </c>
      <c r="F1855" t="s">
        <v>11</v>
      </c>
      <c r="G1855" t="s">
        <v>12</v>
      </c>
      <c r="H1855" t="s">
        <v>12</v>
      </c>
      <c r="I1855">
        <v>25</v>
      </c>
      <c r="J1855">
        <f>(C1855-$V$7)/$V$8</f>
        <v>0.38976127672126037</v>
      </c>
      <c r="K1855" t="str">
        <f t="shared" si="113"/>
        <v>NO</v>
      </c>
      <c r="L1855">
        <f>(I1855-$V$16)/$V$17</f>
        <v>-1.1931707945260464</v>
      </c>
      <c r="M1855" t="str">
        <f t="shared" si="114"/>
        <v>NO</v>
      </c>
      <c r="N1855">
        <f>IF(ISBLANK(C1855),$V$7,C1855)</f>
        <v>973600</v>
      </c>
      <c r="O1855">
        <f>IF(ISBLANK(I1855),$V$16,I1855)</f>
        <v>25</v>
      </c>
      <c r="P1855" t="str">
        <f>IF(ISBLANK(D1855),$U$42,D1855)</f>
        <v>ASALARIADO</v>
      </c>
      <c r="Q1855" s="7" t="str">
        <f t="shared" si="115"/>
        <v>18-25</v>
      </c>
      <c r="R1855" s="7" t="str">
        <f t="shared" si="116"/>
        <v>4</v>
      </c>
    </row>
    <row r="1856" spans="1:18" x14ac:dyDescent="0.3">
      <c r="A1856">
        <v>1855</v>
      </c>
      <c r="B1856" t="s">
        <v>8</v>
      </c>
      <c r="C1856">
        <v>4853991.51</v>
      </c>
      <c r="D1856" t="s">
        <v>9</v>
      </c>
      <c r="E1856" t="s">
        <v>15</v>
      </c>
      <c r="F1856" t="s">
        <v>11</v>
      </c>
      <c r="G1856" t="s">
        <v>12</v>
      </c>
      <c r="H1856" t="s">
        <v>12</v>
      </c>
      <c r="I1856">
        <v>43</v>
      </c>
      <c r="J1856">
        <f>(C1856-$V$7)/$V$8</f>
        <v>5.1749256036695508</v>
      </c>
      <c r="K1856" t="str">
        <f t="shared" si="113"/>
        <v>ATIPICO</v>
      </c>
      <c r="L1856">
        <f>(I1856-$V$16)/$V$17</f>
        <v>7.7185146862428639E-2</v>
      </c>
      <c r="M1856" t="str">
        <f t="shared" si="114"/>
        <v>NO</v>
      </c>
      <c r="N1856">
        <f>IF(ISBLANK(C1856),$V$7,C1856)</f>
        <v>4853991.51</v>
      </c>
      <c r="O1856">
        <f>IF(ISBLANK(I1856),$V$16,I1856)</f>
        <v>43</v>
      </c>
      <c r="P1856" t="str">
        <f>IF(ISBLANK(D1856),$U$42,D1856)</f>
        <v>ASALARIADO</v>
      </c>
      <c r="Q1856" s="7" t="str">
        <f t="shared" si="115"/>
        <v>36-45</v>
      </c>
      <c r="R1856" s="7" t="str">
        <f t="shared" si="116"/>
        <v>4</v>
      </c>
    </row>
    <row r="1857" spans="1:18" x14ac:dyDescent="0.3">
      <c r="A1857">
        <v>1856</v>
      </c>
      <c r="B1857" t="s">
        <v>8</v>
      </c>
      <c r="C1857">
        <v>849678</v>
      </c>
      <c r="D1857" t="s">
        <v>17</v>
      </c>
      <c r="E1857" t="s">
        <v>15</v>
      </c>
      <c r="F1857" t="s">
        <v>11</v>
      </c>
      <c r="G1857" t="s">
        <v>12</v>
      </c>
      <c r="H1857" t="s">
        <v>11</v>
      </c>
      <c r="I1857">
        <v>51</v>
      </c>
      <c r="J1857">
        <f>(C1857-$V$7)/$V$8</f>
        <v>0.23694496110054969</v>
      </c>
      <c r="K1857" t="str">
        <f t="shared" si="113"/>
        <v>NO</v>
      </c>
      <c r="L1857">
        <f>(I1857-$V$16)/$V$17</f>
        <v>0.64178778747952869</v>
      </c>
      <c r="M1857" t="str">
        <f t="shared" si="114"/>
        <v>NO</v>
      </c>
      <c r="N1857">
        <f>IF(ISBLANK(C1857),$V$7,C1857)</f>
        <v>849678</v>
      </c>
      <c r="O1857">
        <f>IF(ISBLANK(I1857),$V$16,I1857)</f>
        <v>51</v>
      </c>
      <c r="P1857" t="str">
        <f>IF(ISBLANK(D1857),$U$42,D1857)</f>
        <v>TRABAJADOR INDEPENDIENTE</v>
      </c>
      <c r="Q1857" s="7" t="str">
        <f t="shared" si="115"/>
        <v>46-55</v>
      </c>
      <c r="R1857" s="7" t="str">
        <f t="shared" si="116"/>
        <v>4</v>
      </c>
    </row>
    <row r="1858" spans="1:18" x14ac:dyDescent="0.3">
      <c r="A1858">
        <v>1857</v>
      </c>
      <c r="B1858" t="s">
        <v>8</v>
      </c>
      <c r="C1858">
        <v>200000</v>
      </c>
      <c r="D1858" t="s">
        <v>9</v>
      </c>
      <c r="E1858" t="s">
        <v>15</v>
      </c>
      <c r="F1858" t="s">
        <v>11</v>
      </c>
      <c r="G1858" t="s">
        <v>12</v>
      </c>
      <c r="H1858" t="s">
        <v>11</v>
      </c>
      <c r="I1858">
        <v>58</v>
      </c>
      <c r="J1858">
        <f>(C1858-$V$7)/$V$8</f>
        <v>-0.56421543253280082</v>
      </c>
      <c r="K1858" t="str">
        <f t="shared" ref="K1858:K1921" si="117">IF(ABS(J1858)&gt;1.96,"ATIPICO","NO")</f>
        <v>NO</v>
      </c>
      <c r="L1858">
        <f>(I1858-$V$16)/$V$17</f>
        <v>1.1358150980194912</v>
      </c>
      <c r="M1858" t="str">
        <f t="shared" ref="M1858:M1921" si="118">IF(ABS(L1858)&gt;1.96,"ATIPICO","NO")</f>
        <v>NO</v>
      </c>
      <c r="N1858">
        <f>IF(ISBLANK(C1858),$V$7,C1858)</f>
        <v>200000</v>
      </c>
      <c r="O1858">
        <f>IF(ISBLANK(I1858),$V$16,I1858)</f>
        <v>58</v>
      </c>
      <c r="P1858" t="str">
        <f>IF(ISBLANK(D1858),$U$42,D1858)</f>
        <v>ASALARIADO</v>
      </c>
      <c r="Q1858" s="7" t="str">
        <f t="shared" ref="Q1858:Q1921" si="119">IF(O1858&lt;26,"18-25",IF(O1858&lt;36,"26-35",
 IF(O1858&lt;46,"36-45",IF(O1858&lt;56,"46-55","56+"))))</f>
        <v>56+</v>
      </c>
      <c r="R1858" s="7" t="str">
        <f t="shared" ref="R1858:R1921" si="120">IF(N1858&lt;300000,"1",
 IF(N1858&lt;=408495,"2",
 IF(N1858&lt;=700000,"3",
 "4")))</f>
        <v>1</v>
      </c>
    </row>
    <row r="1859" spans="1:18" x14ac:dyDescent="0.3">
      <c r="A1859">
        <v>1858</v>
      </c>
      <c r="B1859" t="s">
        <v>8</v>
      </c>
      <c r="C1859">
        <v>1842399.71</v>
      </c>
      <c r="D1859" t="s">
        <v>9</v>
      </c>
      <c r="E1859" t="s">
        <v>10</v>
      </c>
      <c r="F1859" t="s">
        <v>11</v>
      </c>
      <c r="G1859" t="s">
        <v>12</v>
      </c>
      <c r="H1859" t="s">
        <v>12</v>
      </c>
      <c r="I1859">
        <v>51</v>
      </c>
      <c r="J1859">
        <f>(C1859-$V$7)/$V$8</f>
        <v>1.4611349689998057</v>
      </c>
      <c r="K1859" t="str">
        <f t="shared" si="117"/>
        <v>NO</v>
      </c>
      <c r="L1859">
        <f>(I1859-$V$16)/$V$17</f>
        <v>0.64178778747952869</v>
      </c>
      <c r="M1859" t="str">
        <f t="shared" si="118"/>
        <v>NO</v>
      </c>
      <c r="N1859">
        <f>IF(ISBLANK(C1859),$V$7,C1859)</f>
        <v>1842399.71</v>
      </c>
      <c r="O1859">
        <f>IF(ISBLANK(I1859),$V$16,I1859)</f>
        <v>51</v>
      </c>
      <c r="P1859" t="str">
        <f>IF(ISBLANK(D1859),$U$42,D1859)</f>
        <v>ASALARIADO</v>
      </c>
      <c r="Q1859" s="7" t="str">
        <f t="shared" si="119"/>
        <v>46-55</v>
      </c>
      <c r="R1859" s="7" t="str">
        <f t="shared" si="120"/>
        <v>4</v>
      </c>
    </row>
    <row r="1860" spans="1:18" x14ac:dyDescent="0.3">
      <c r="A1860">
        <v>1859</v>
      </c>
      <c r="B1860" t="s">
        <v>8</v>
      </c>
      <c r="C1860">
        <v>30310</v>
      </c>
      <c r="D1860" t="s">
        <v>9</v>
      </c>
      <c r="E1860" t="s">
        <v>15</v>
      </c>
      <c r="F1860" t="s">
        <v>11</v>
      </c>
      <c r="G1860" t="s">
        <v>12</v>
      </c>
      <c r="H1860" t="s">
        <v>11</v>
      </c>
      <c r="I1860">
        <v>34</v>
      </c>
      <c r="J1860">
        <f>(C1860-$V$7)/$V$8</f>
        <v>-0.77347125956656715</v>
      </c>
      <c r="K1860" t="str">
        <f t="shared" si="117"/>
        <v>NO</v>
      </c>
      <c r="L1860">
        <f>(I1860-$V$16)/$V$17</f>
        <v>-0.55799282383180893</v>
      </c>
      <c r="M1860" t="str">
        <f t="shared" si="118"/>
        <v>NO</v>
      </c>
      <c r="N1860">
        <f>IF(ISBLANK(C1860),$V$7,C1860)</f>
        <v>30310</v>
      </c>
      <c r="O1860">
        <f>IF(ISBLANK(I1860),$V$16,I1860)</f>
        <v>34</v>
      </c>
      <c r="P1860" t="str">
        <f>IF(ISBLANK(D1860),$U$42,D1860)</f>
        <v>ASALARIADO</v>
      </c>
      <c r="Q1860" s="7" t="str">
        <f t="shared" si="119"/>
        <v>26-35</v>
      </c>
      <c r="R1860" s="7" t="str">
        <f t="shared" si="120"/>
        <v>1</v>
      </c>
    </row>
    <row r="1861" spans="1:18" x14ac:dyDescent="0.3">
      <c r="A1861">
        <v>1860</v>
      </c>
      <c r="B1861" t="s">
        <v>14</v>
      </c>
      <c r="C1861">
        <v>359545</v>
      </c>
      <c r="D1861" t="s">
        <v>9</v>
      </c>
      <c r="E1861" t="s">
        <v>15</v>
      </c>
      <c r="F1861" t="s">
        <v>11</v>
      </c>
      <c r="G1861" t="s">
        <v>12</v>
      </c>
      <c r="H1861" t="s">
        <v>12</v>
      </c>
      <c r="I1861">
        <v>27</v>
      </c>
      <c r="J1861">
        <f>(C1861-$V$7)/$V$8</f>
        <v>-0.36747006790257952</v>
      </c>
      <c r="K1861" t="str">
        <f t="shared" si="117"/>
        <v>NO</v>
      </c>
      <c r="L1861">
        <f>(I1861-$V$16)/$V$17</f>
        <v>-1.0520201343717714</v>
      </c>
      <c r="M1861" t="str">
        <f t="shared" si="118"/>
        <v>NO</v>
      </c>
      <c r="N1861">
        <f>IF(ISBLANK(C1861),$V$7,C1861)</f>
        <v>359545</v>
      </c>
      <c r="O1861">
        <f>IF(ISBLANK(I1861),$V$16,I1861)</f>
        <v>27</v>
      </c>
      <c r="P1861" t="str">
        <f>IF(ISBLANK(D1861),$U$42,D1861)</f>
        <v>ASALARIADO</v>
      </c>
      <c r="Q1861" s="7" t="str">
        <f t="shared" si="119"/>
        <v>26-35</v>
      </c>
      <c r="R1861" s="7" t="str">
        <f t="shared" si="120"/>
        <v>2</v>
      </c>
    </row>
    <row r="1862" spans="1:18" x14ac:dyDescent="0.3">
      <c r="A1862">
        <v>1861</v>
      </c>
      <c r="B1862" t="s">
        <v>8</v>
      </c>
      <c r="C1862">
        <v>555920.49</v>
      </c>
      <c r="D1862" t="s">
        <v>9</v>
      </c>
      <c r="E1862" t="s">
        <v>15</v>
      </c>
      <c r="F1862" t="s">
        <v>11</v>
      </c>
      <c r="G1862" t="s">
        <v>11</v>
      </c>
      <c r="H1862" t="s">
        <v>12</v>
      </c>
      <c r="I1862">
        <v>47</v>
      </c>
      <c r="J1862">
        <f>(C1862-$V$7)/$V$8</f>
        <v>-0.1253066194429702</v>
      </c>
      <c r="K1862" t="str">
        <f t="shared" si="117"/>
        <v>NO</v>
      </c>
      <c r="L1862">
        <f>(I1862-$V$16)/$V$17</f>
        <v>0.35948646717097865</v>
      </c>
      <c r="M1862" t="str">
        <f t="shared" si="118"/>
        <v>NO</v>
      </c>
      <c r="N1862">
        <f>IF(ISBLANK(C1862),$V$7,C1862)</f>
        <v>555920.49</v>
      </c>
      <c r="O1862">
        <f>IF(ISBLANK(I1862),$V$16,I1862)</f>
        <v>47</v>
      </c>
      <c r="P1862" t="str">
        <f>IF(ISBLANK(D1862),$U$42,D1862)</f>
        <v>ASALARIADO</v>
      </c>
      <c r="Q1862" s="7" t="str">
        <f t="shared" si="119"/>
        <v>46-55</v>
      </c>
      <c r="R1862" s="7" t="str">
        <f t="shared" si="120"/>
        <v>3</v>
      </c>
    </row>
    <row r="1863" spans="1:18" x14ac:dyDescent="0.3">
      <c r="A1863">
        <v>1862</v>
      </c>
      <c r="B1863" t="s">
        <v>14</v>
      </c>
      <c r="C1863">
        <v>297046</v>
      </c>
      <c r="D1863" t="s">
        <v>17</v>
      </c>
      <c r="E1863" t="s">
        <v>15</v>
      </c>
      <c r="F1863" t="s">
        <v>11</v>
      </c>
      <c r="G1863" t="s">
        <v>12</v>
      </c>
      <c r="H1863" t="s">
        <v>11</v>
      </c>
      <c r="I1863">
        <v>25</v>
      </c>
      <c r="J1863">
        <f>(C1863-$V$7)/$V$8</f>
        <v>-0.44454166866740574</v>
      </c>
      <c r="K1863" t="str">
        <f t="shared" si="117"/>
        <v>NO</v>
      </c>
      <c r="L1863">
        <f>(I1863-$V$16)/$V$17</f>
        <v>-1.1931707945260464</v>
      </c>
      <c r="M1863" t="str">
        <f t="shared" si="118"/>
        <v>NO</v>
      </c>
      <c r="N1863">
        <f>IF(ISBLANK(C1863),$V$7,C1863)</f>
        <v>297046</v>
      </c>
      <c r="O1863">
        <f>IF(ISBLANK(I1863),$V$16,I1863)</f>
        <v>25</v>
      </c>
      <c r="P1863" t="str">
        <f>IF(ISBLANK(D1863),$U$42,D1863)</f>
        <v>TRABAJADOR INDEPENDIENTE</v>
      </c>
      <c r="Q1863" s="7" t="str">
        <f t="shared" si="119"/>
        <v>18-25</v>
      </c>
      <c r="R1863" s="7" t="str">
        <f t="shared" si="120"/>
        <v>1</v>
      </c>
    </row>
    <row r="1864" spans="1:18" x14ac:dyDescent="0.3">
      <c r="A1864">
        <v>1863</v>
      </c>
      <c r="B1864" t="s">
        <v>8</v>
      </c>
      <c r="C1864">
        <v>317915.58</v>
      </c>
      <c r="D1864" t="s">
        <v>9</v>
      </c>
      <c r="E1864" t="s">
        <v>15</v>
      </c>
      <c r="F1864" t="s">
        <v>11</v>
      </c>
      <c r="G1864" t="s">
        <v>12</v>
      </c>
      <c r="H1864" t="s">
        <v>12</v>
      </c>
      <c r="I1864">
        <v>49</v>
      </c>
      <c r="J1864">
        <f>(C1864-$V$7)/$V$8</f>
        <v>-0.41880602589088767</v>
      </c>
      <c r="K1864" t="str">
        <f t="shared" si="117"/>
        <v>NO</v>
      </c>
      <c r="L1864">
        <f>(I1864-$V$16)/$V$17</f>
        <v>0.50063712732525367</v>
      </c>
      <c r="M1864" t="str">
        <f t="shared" si="118"/>
        <v>NO</v>
      </c>
      <c r="N1864">
        <f>IF(ISBLANK(C1864),$V$7,C1864)</f>
        <v>317915.58</v>
      </c>
      <c r="O1864">
        <f>IF(ISBLANK(I1864),$V$16,I1864)</f>
        <v>49</v>
      </c>
      <c r="P1864" t="str">
        <f>IF(ISBLANK(D1864),$U$42,D1864)</f>
        <v>ASALARIADO</v>
      </c>
      <c r="Q1864" s="7" t="str">
        <f t="shared" si="119"/>
        <v>46-55</v>
      </c>
      <c r="R1864" s="7" t="str">
        <f t="shared" si="120"/>
        <v>2</v>
      </c>
    </row>
    <row r="1865" spans="1:18" x14ac:dyDescent="0.3">
      <c r="A1865">
        <v>1864</v>
      </c>
      <c r="B1865" t="s">
        <v>8</v>
      </c>
      <c r="C1865">
        <v>297045</v>
      </c>
      <c r="D1865" t="s">
        <v>16</v>
      </c>
      <c r="E1865" t="s">
        <v>15</v>
      </c>
      <c r="F1865" t="s">
        <v>11</v>
      </c>
      <c r="G1865" t="s">
        <v>12</v>
      </c>
      <c r="H1865" t="s">
        <v>11</v>
      </c>
      <c r="I1865">
        <v>49</v>
      </c>
      <c r="J1865">
        <f>(C1865-$V$7)/$V$8</f>
        <v>-0.44454290183274864</v>
      </c>
      <c r="K1865" t="str">
        <f t="shared" si="117"/>
        <v>NO</v>
      </c>
      <c r="L1865">
        <f>(I1865-$V$16)/$V$17</f>
        <v>0.50063712732525367</v>
      </c>
      <c r="M1865" t="str">
        <f t="shared" si="118"/>
        <v>NO</v>
      </c>
      <c r="N1865">
        <f>IF(ISBLANK(C1865),$V$7,C1865)</f>
        <v>297045</v>
      </c>
      <c r="O1865">
        <f>IF(ISBLANK(I1865),$V$16,I1865)</f>
        <v>49</v>
      </c>
      <c r="P1865" t="str">
        <f>IF(ISBLANK(D1865),$U$42,D1865)</f>
        <v>ASEGURADO VOLUNTARIO</v>
      </c>
      <c r="Q1865" s="7" t="str">
        <f t="shared" si="119"/>
        <v>46-55</v>
      </c>
      <c r="R1865" s="7" t="str">
        <f t="shared" si="120"/>
        <v>1</v>
      </c>
    </row>
    <row r="1866" spans="1:18" x14ac:dyDescent="0.3">
      <c r="A1866">
        <v>1865</v>
      </c>
      <c r="B1866" t="s">
        <v>14</v>
      </c>
      <c r="C1866">
        <v>1094119.6000000001</v>
      </c>
      <c r="D1866" t="s">
        <v>9</v>
      </c>
      <c r="E1866" t="s">
        <v>10</v>
      </c>
      <c r="F1866" t="s">
        <v>11</v>
      </c>
      <c r="G1866" t="s">
        <v>12</v>
      </c>
      <c r="H1866" t="s">
        <v>12</v>
      </c>
      <c r="I1866">
        <v>49</v>
      </c>
      <c r="J1866">
        <f>(C1866-$V$7)/$V$8</f>
        <v>0.53838187057934705</v>
      </c>
      <c r="K1866" t="str">
        <f t="shared" si="117"/>
        <v>NO</v>
      </c>
      <c r="L1866">
        <f>(I1866-$V$16)/$V$17</f>
        <v>0.50063712732525367</v>
      </c>
      <c r="M1866" t="str">
        <f t="shared" si="118"/>
        <v>NO</v>
      </c>
      <c r="N1866">
        <f>IF(ISBLANK(C1866),$V$7,C1866)</f>
        <v>1094119.6000000001</v>
      </c>
      <c r="O1866">
        <f>IF(ISBLANK(I1866),$V$16,I1866)</f>
        <v>49</v>
      </c>
      <c r="P1866" t="str">
        <f>IF(ISBLANK(D1866),$U$42,D1866)</f>
        <v>ASALARIADO</v>
      </c>
      <c r="Q1866" s="7" t="str">
        <f t="shared" si="119"/>
        <v>46-55</v>
      </c>
      <c r="R1866" s="7" t="str">
        <f t="shared" si="120"/>
        <v>4</v>
      </c>
    </row>
    <row r="1867" spans="1:18" x14ac:dyDescent="0.3">
      <c r="A1867">
        <v>1866</v>
      </c>
      <c r="B1867" t="s">
        <v>8</v>
      </c>
      <c r="C1867">
        <v>276587</v>
      </c>
      <c r="D1867" t="s">
        <v>9</v>
      </c>
      <c r="E1867" t="s">
        <v>15</v>
      </c>
      <c r="F1867" t="s">
        <v>11</v>
      </c>
      <c r="G1867" t="s">
        <v>12</v>
      </c>
      <c r="H1867" t="s">
        <v>12</v>
      </c>
      <c r="I1867">
        <v>34</v>
      </c>
      <c r="J1867">
        <f>(C1867-$V$7)/$V$8</f>
        <v>-0.46977099841744302</v>
      </c>
      <c r="K1867" t="str">
        <f t="shared" si="117"/>
        <v>NO</v>
      </c>
      <c r="L1867">
        <f>(I1867-$V$16)/$V$17</f>
        <v>-0.55799282383180893</v>
      </c>
      <c r="M1867" t="str">
        <f t="shared" si="118"/>
        <v>NO</v>
      </c>
      <c r="N1867">
        <f>IF(ISBLANK(C1867),$V$7,C1867)</f>
        <v>276587</v>
      </c>
      <c r="O1867">
        <f>IF(ISBLANK(I1867),$V$16,I1867)</f>
        <v>34</v>
      </c>
      <c r="P1867" t="str">
        <f>IF(ISBLANK(D1867),$U$42,D1867)</f>
        <v>ASALARIADO</v>
      </c>
      <c r="Q1867" s="7" t="str">
        <f t="shared" si="119"/>
        <v>26-35</v>
      </c>
      <c r="R1867" s="7" t="str">
        <f t="shared" si="120"/>
        <v>1</v>
      </c>
    </row>
    <row r="1868" spans="1:18" x14ac:dyDescent="0.3">
      <c r="A1868">
        <v>1867</v>
      </c>
      <c r="B1868" t="s">
        <v>8</v>
      </c>
      <c r="C1868">
        <v>918351.77</v>
      </c>
      <c r="D1868" t="s">
        <v>9</v>
      </c>
      <c r="E1868" t="s">
        <v>15</v>
      </c>
      <c r="F1868" t="s">
        <v>11</v>
      </c>
      <c r="G1868" t="s">
        <v>12</v>
      </c>
      <c r="H1868" t="s">
        <v>12</v>
      </c>
      <c r="I1868">
        <v>33</v>
      </c>
      <c r="J1868">
        <f>(C1868-$V$7)/$V$8</f>
        <v>0.32163107422964782</v>
      </c>
      <c r="K1868" t="str">
        <f t="shared" si="117"/>
        <v>NO</v>
      </c>
      <c r="L1868">
        <f>(I1868-$V$16)/$V$17</f>
        <v>-0.62856815390894638</v>
      </c>
      <c r="M1868" t="str">
        <f t="shared" si="118"/>
        <v>NO</v>
      </c>
      <c r="N1868">
        <f>IF(ISBLANK(C1868),$V$7,C1868)</f>
        <v>918351.77</v>
      </c>
      <c r="O1868">
        <f>IF(ISBLANK(I1868),$V$16,I1868)</f>
        <v>33</v>
      </c>
      <c r="P1868" t="str">
        <f>IF(ISBLANK(D1868),$U$42,D1868)</f>
        <v>ASALARIADO</v>
      </c>
      <c r="Q1868" s="7" t="str">
        <f t="shared" si="119"/>
        <v>26-35</v>
      </c>
      <c r="R1868" s="7" t="str">
        <f t="shared" si="120"/>
        <v>4</v>
      </c>
    </row>
    <row r="1869" spans="1:18" x14ac:dyDescent="0.3">
      <c r="A1869">
        <v>1868</v>
      </c>
      <c r="B1869" t="s">
        <v>8</v>
      </c>
      <c r="C1869">
        <v>639148</v>
      </c>
      <c r="D1869" t="s">
        <v>17</v>
      </c>
      <c r="E1869" t="s">
        <v>15</v>
      </c>
      <c r="F1869" t="s">
        <v>11</v>
      </c>
      <c r="G1869" t="s">
        <v>12</v>
      </c>
      <c r="H1869" t="s">
        <v>11</v>
      </c>
      <c r="I1869">
        <v>57</v>
      </c>
      <c r="J1869">
        <f>(C1869-$V$7)/$V$8</f>
        <v>-2.2673338536546354E-2</v>
      </c>
      <c r="K1869" t="str">
        <f t="shared" si="117"/>
        <v>NO</v>
      </c>
      <c r="L1869">
        <f>(I1869-$V$16)/$V$17</f>
        <v>1.0652397679423538</v>
      </c>
      <c r="M1869" t="str">
        <f t="shared" si="118"/>
        <v>NO</v>
      </c>
      <c r="N1869">
        <f>IF(ISBLANK(C1869),$V$7,C1869)</f>
        <v>639148</v>
      </c>
      <c r="O1869">
        <f>IF(ISBLANK(I1869),$V$16,I1869)</f>
        <v>57</v>
      </c>
      <c r="P1869" t="str">
        <f>IF(ISBLANK(D1869),$U$42,D1869)</f>
        <v>TRABAJADOR INDEPENDIENTE</v>
      </c>
      <c r="Q1869" s="7" t="str">
        <f t="shared" si="119"/>
        <v>56+</v>
      </c>
      <c r="R1869" s="7" t="str">
        <f t="shared" si="120"/>
        <v>3</v>
      </c>
    </row>
    <row r="1870" spans="1:18" x14ac:dyDescent="0.3">
      <c r="A1870">
        <v>1869</v>
      </c>
      <c r="B1870" t="s">
        <v>8</v>
      </c>
      <c r="C1870">
        <v>414225.5</v>
      </c>
      <c r="D1870" t="s">
        <v>9</v>
      </c>
      <c r="E1870" t="s">
        <v>15</v>
      </c>
      <c r="F1870" t="s">
        <v>11</v>
      </c>
      <c r="G1870" t="s">
        <v>12</v>
      </c>
      <c r="H1870" t="s">
        <v>12</v>
      </c>
      <c r="I1870">
        <v>63</v>
      </c>
      <c r="J1870">
        <f>(C1870-$V$7)/$V$8</f>
        <v>-0.30003997037108177</v>
      </c>
      <c r="K1870" t="str">
        <f t="shared" si="117"/>
        <v>NO</v>
      </c>
      <c r="L1870">
        <f>(I1870-$V$16)/$V$17</f>
        <v>1.4886917484051787</v>
      </c>
      <c r="M1870" t="str">
        <f t="shared" si="118"/>
        <v>NO</v>
      </c>
      <c r="N1870">
        <f>IF(ISBLANK(C1870),$V$7,C1870)</f>
        <v>414225.5</v>
      </c>
      <c r="O1870">
        <f>IF(ISBLANK(I1870),$V$16,I1870)</f>
        <v>63</v>
      </c>
      <c r="P1870" t="str">
        <f>IF(ISBLANK(D1870),$U$42,D1870)</f>
        <v>ASALARIADO</v>
      </c>
      <c r="Q1870" s="7" t="str">
        <f t="shared" si="119"/>
        <v>56+</v>
      </c>
      <c r="R1870" s="7" t="str">
        <f t="shared" si="120"/>
        <v>3</v>
      </c>
    </row>
    <row r="1871" spans="1:18" x14ac:dyDescent="0.3">
      <c r="A1871">
        <v>1870</v>
      </c>
      <c r="B1871" t="s">
        <v>8</v>
      </c>
      <c r="C1871">
        <v>85219.45</v>
      </c>
      <c r="D1871" t="s">
        <v>9</v>
      </c>
      <c r="E1871" t="s">
        <v>15</v>
      </c>
      <c r="F1871" t="s">
        <v>11</v>
      </c>
      <c r="G1871" t="s">
        <v>12</v>
      </c>
      <c r="H1871" t="s">
        <v>12</v>
      </c>
      <c r="I1871">
        <v>47</v>
      </c>
      <c r="J1871">
        <f>(C1871-$V$7)/$V$8</f>
        <v>-0.70575882882981644</v>
      </c>
      <c r="K1871" t="str">
        <f t="shared" si="117"/>
        <v>NO</v>
      </c>
      <c r="L1871">
        <f>(I1871-$V$16)/$V$17</f>
        <v>0.35948646717097865</v>
      </c>
      <c r="M1871" t="str">
        <f t="shared" si="118"/>
        <v>NO</v>
      </c>
      <c r="N1871">
        <f>IF(ISBLANK(C1871),$V$7,C1871)</f>
        <v>85219.45</v>
      </c>
      <c r="O1871">
        <f>IF(ISBLANK(I1871),$V$16,I1871)</f>
        <v>47</v>
      </c>
      <c r="P1871" t="str">
        <f>IF(ISBLANK(D1871),$U$42,D1871)</f>
        <v>ASALARIADO</v>
      </c>
      <c r="Q1871" s="7" t="str">
        <f t="shared" si="119"/>
        <v>46-55</v>
      </c>
      <c r="R1871" s="7" t="str">
        <f t="shared" si="120"/>
        <v>1</v>
      </c>
    </row>
    <row r="1872" spans="1:18" x14ac:dyDescent="0.3">
      <c r="A1872">
        <v>1871</v>
      </c>
      <c r="B1872" t="s">
        <v>8</v>
      </c>
      <c r="C1872">
        <v>399647</v>
      </c>
      <c r="D1872" t="s">
        <v>17</v>
      </c>
      <c r="E1872" t="s">
        <v>15</v>
      </c>
      <c r="F1872" t="s">
        <v>11</v>
      </c>
      <c r="G1872" t="s">
        <v>12</v>
      </c>
      <c r="H1872" t="s">
        <v>12</v>
      </c>
      <c r="I1872">
        <v>58</v>
      </c>
      <c r="J1872">
        <f>(C1872-$V$7)/$V$8</f>
        <v>-0.31801767132229725</v>
      </c>
      <c r="K1872" t="str">
        <f t="shared" si="117"/>
        <v>NO</v>
      </c>
      <c r="L1872">
        <f>(I1872-$V$16)/$V$17</f>
        <v>1.1358150980194912</v>
      </c>
      <c r="M1872" t="str">
        <f t="shared" si="118"/>
        <v>NO</v>
      </c>
      <c r="N1872">
        <f>IF(ISBLANK(C1872),$V$7,C1872)</f>
        <v>399647</v>
      </c>
      <c r="O1872">
        <f>IF(ISBLANK(I1872),$V$16,I1872)</f>
        <v>58</v>
      </c>
      <c r="P1872" t="str">
        <f>IF(ISBLANK(D1872),$U$42,D1872)</f>
        <v>TRABAJADOR INDEPENDIENTE</v>
      </c>
      <c r="Q1872" s="7" t="str">
        <f t="shared" si="119"/>
        <v>56+</v>
      </c>
      <c r="R1872" s="7" t="str">
        <f t="shared" si="120"/>
        <v>2</v>
      </c>
    </row>
    <row r="1873" spans="1:18" x14ac:dyDescent="0.3">
      <c r="A1873">
        <v>1872</v>
      </c>
      <c r="B1873" t="s">
        <v>14</v>
      </c>
      <c r="C1873">
        <v>574387.6</v>
      </c>
      <c r="D1873" t="s">
        <v>9</v>
      </c>
      <c r="E1873" t="s">
        <v>10</v>
      </c>
      <c r="F1873" t="s">
        <v>11</v>
      </c>
      <c r="G1873" t="s">
        <v>12</v>
      </c>
      <c r="H1873" t="s">
        <v>12</v>
      </c>
      <c r="I1873">
        <v>54</v>
      </c>
      <c r="J1873">
        <f>(C1873-$V$7)/$V$8</f>
        <v>-0.10253361940776756</v>
      </c>
      <c r="K1873" t="str">
        <f t="shared" si="117"/>
        <v>NO</v>
      </c>
      <c r="L1873">
        <f>(I1873-$V$16)/$V$17</f>
        <v>0.85351377771094117</v>
      </c>
      <c r="M1873" t="str">
        <f t="shared" si="118"/>
        <v>NO</v>
      </c>
      <c r="N1873">
        <f>IF(ISBLANK(C1873),$V$7,C1873)</f>
        <v>574387.6</v>
      </c>
      <c r="O1873">
        <f>IF(ISBLANK(I1873),$V$16,I1873)</f>
        <v>54</v>
      </c>
      <c r="P1873" t="str">
        <f>IF(ISBLANK(D1873),$U$42,D1873)</f>
        <v>ASALARIADO</v>
      </c>
      <c r="Q1873" s="7" t="str">
        <f t="shared" si="119"/>
        <v>46-55</v>
      </c>
      <c r="R1873" s="7" t="str">
        <f t="shared" si="120"/>
        <v>3</v>
      </c>
    </row>
    <row r="1874" spans="1:18" x14ac:dyDescent="0.3">
      <c r="A1874">
        <v>1873</v>
      </c>
      <c r="B1874" t="s">
        <v>14</v>
      </c>
      <c r="C1874">
        <v>550988.74</v>
      </c>
      <c r="D1874" t="s">
        <v>9</v>
      </c>
      <c r="E1874" t="s">
        <v>10</v>
      </c>
      <c r="F1874" t="s">
        <v>11</v>
      </c>
      <c r="G1874" t="s">
        <v>12</v>
      </c>
      <c r="H1874" t="s">
        <v>12</v>
      </c>
      <c r="I1874">
        <v>47</v>
      </c>
      <c r="J1874">
        <f>(C1874-$V$7)/$V$8</f>
        <v>-0.13138828262273197</v>
      </c>
      <c r="K1874" t="str">
        <f t="shared" si="117"/>
        <v>NO</v>
      </c>
      <c r="L1874">
        <f>(I1874-$V$16)/$V$17</f>
        <v>0.35948646717097865</v>
      </c>
      <c r="M1874" t="str">
        <f t="shared" si="118"/>
        <v>NO</v>
      </c>
      <c r="N1874">
        <f>IF(ISBLANK(C1874),$V$7,C1874)</f>
        <v>550988.74</v>
      </c>
      <c r="O1874">
        <f>IF(ISBLANK(I1874),$V$16,I1874)</f>
        <v>47</v>
      </c>
      <c r="P1874" t="str">
        <f>IF(ISBLANK(D1874),$U$42,D1874)</f>
        <v>ASALARIADO</v>
      </c>
      <c r="Q1874" s="7" t="str">
        <f t="shared" si="119"/>
        <v>46-55</v>
      </c>
      <c r="R1874" s="7" t="str">
        <f t="shared" si="120"/>
        <v>3</v>
      </c>
    </row>
    <row r="1875" spans="1:18" x14ac:dyDescent="0.3">
      <c r="A1875">
        <v>1874</v>
      </c>
      <c r="B1875" t="s">
        <v>8</v>
      </c>
      <c r="C1875">
        <v>738540</v>
      </c>
      <c r="D1875" t="s">
        <v>9</v>
      </c>
      <c r="E1875" t="s">
        <v>15</v>
      </c>
      <c r="F1875" t="s">
        <v>11</v>
      </c>
      <c r="G1875" t="s">
        <v>12</v>
      </c>
      <c r="H1875" t="s">
        <v>12</v>
      </c>
      <c r="I1875">
        <v>36</v>
      </c>
      <c r="J1875">
        <f>(C1875-$V$7)/$V$8</f>
        <v>9.9893431223251533E-2</v>
      </c>
      <c r="K1875" t="str">
        <f t="shared" si="117"/>
        <v>NO</v>
      </c>
      <c r="L1875">
        <f>(I1875-$V$16)/$V$17</f>
        <v>-0.41684216367753391</v>
      </c>
      <c r="M1875" t="str">
        <f t="shared" si="118"/>
        <v>NO</v>
      </c>
      <c r="N1875">
        <f>IF(ISBLANK(C1875),$V$7,C1875)</f>
        <v>738540</v>
      </c>
      <c r="O1875">
        <f>IF(ISBLANK(I1875),$V$16,I1875)</f>
        <v>36</v>
      </c>
      <c r="P1875" t="str">
        <f>IF(ISBLANK(D1875),$U$42,D1875)</f>
        <v>ASALARIADO</v>
      </c>
      <c r="Q1875" s="7" t="str">
        <f t="shared" si="119"/>
        <v>36-45</v>
      </c>
      <c r="R1875" s="7" t="str">
        <f t="shared" si="120"/>
        <v>4</v>
      </c>
    </row>
    <row r="1876" spans="1:18" x14ac:dyDescent="0.3">
      <c r="A1876">
        <v>1875</v>
      </c>
      <c r="B1876" t="s">
        <v>14</v>
      </c>
      <c r="C1876">
        <v>955500</v>
      </c>
      <c r="D1876" t="s">
        <v>9</v>
      </c>
      <c r="E1876" t="s">
        <v>15</v>
      </c>
      <c r="F1876" t="s">
        <v>11</v>
      </c>
      <c r="G1876" t="s">
        <v>12</v>
      </c>
      <c r="H1876" t="s">
        <v>12</v>
      </c>
      <c r="I1876">
        <v>45</v>
      </c>
      <c r="J1876">
        <f>(C1876-$V$7)/$V$8</f>
        <v>0.36744098401508341</v>
      </c>
      <c r="K1876" t="str">
        <f t="shared" si="117"/>
        <v>NO</v>
      </c>
      <c r="L1876">
        <f>(I1876-$V$16)/$V$17</f>
        <v>0.21833580701670366</v>
      </c>
      <c r="M1876" t="str">
        <f t="shared" si="118"/>
        <v>NO</v>
      </c>
      <c r="N1876">
        <f>IF(ISBLANK(C1876),$V$7,C1876)</f>
        <v>955500</v>
      </c>
      <c r="O1876">
        <f>IF(ISBLANK(I1876),$V$16,I1876)</f>
        <v>45</v>
      </c>
      <c r="P1876" t="str">
        <f>IF(ISBLANK(D1876),$U$42,D1876)</f>
        <v>ASALARIADO</v>
      </c>
      <c r="Q1876" s="7" t="str">
        <f t="shared" si="119"/>
        <v>36-45</v>
      </c>
      <c r="R1876" s="7" t="str">
        <f t="shared" si="120"/>
        <v>4</v>
      </c>
    </row>
    <row r="1877" spans="1:18" x14ac:dyDescent="0.3">
      <c r="A1877">
        <v>1876</v>
      </c>
      <c r="B1877" t="s">
        <v>8</v>
      </c>
      <c r="C1877">
        <v>522287.6</v>
      </c>
      <c r="D1877" t="s">
        <v>9</v>
      </c>
      <c r="E1877" t="s">
        <v>15</v>
      </c>
      <c r="F1877" t="s">
        <v>11</v>
      </c>
      <c r="G1877" t="s">
        <v>12</v>
      </c>
      <c r="H1877" t="s">
        <v>12</v>
      </c>
      <c r="I1877">
        <v>36</v>
      </c>
      <c r="J1877">
        <f>(C1877-$V$7)/$V$8</f>
        <v>-0.16678153377195654</v>
      </c>
      <c r="K1877" t="str">
        <f t="shared" si="117"/>
        <v>NO</v>
      </c>
      <c r="L1877">
        <f>(I1877-$V$16)/$V$17</f>
        <v>-0.41684216367753391</v>
      </c>
      <c r="M1877" t="str">
        <f t="shared" si="118"/>
        <v>NO</v>
      </c>
      <c r="N1877">
        <f>IF(ISBLANK(C1877),$V$7,C1877)</f>
        <v>522287.6</v>
      </c>
      <c r="O1877">
        <f>IF(ISBLANK(I1877),$V$16,I1877)</f>
        <v>36</v>
      </c>
      <c r="P1877" t="str">
        <f>IF(ISBLANK(D1877),$U$42,D1877)</f>
        <v>ASALARIADO</v>
      </c>
      <c r="Q1877" s="7" t="str">
        <f t="shared" si="119"/>
        <v>36-45</v>
      </c>
      <c r="R1877" s="7" t="str">
        <f t="shared" si="120"/>
        <v>3</v>
      </c>
    </row>
    <row r="1878" spans="1:18" x14ac:dyDescent="0.3">
      <c r="A1878">
        <v>1877</v>
      </c>
      <c r="B1878" t="s">
        <v>14</v>
      </c>
      <c r="C1878">
        <v>342968.37</v>
      </c>
      <c r="D1878" t="s">
        <v>9</v>
      </c>
      <c r="E1878" t="s">
        <v>15</v>
      </c>
      <c r="F1878" t="s">
        <v>11</v>
      </c>
      <c r="G1878" t="s">
        <v>12</v>
      </c>
      <c r="H1878" t="s">
        <v>12</v>
      </c>
      <c r="I1878">
        <v>43</v>
      </c>
      <c r="J1878">
        <f>(C1878-$V$7)/$V$8</f>
        <v>-0.38791179352036931</v>
      </c>
      <c r="K1878" t="str">
        <f t="shared" si="117"/>
        <v>NO</v>
      </c>
      <c r="L1878">
        <f>(I1878-$V$16)/$V$17</f>
        <v>7.7185146862428639E-2</v>
      </c>
      <c r="M1878" t="str">
        <f t="shared" si="118"/>
        <v>NO</v>
      </c>
      <c r="N1878">
        <f>IF(ISBLANK(C1878),$V$7,C1878)</f>
        <v>342968.37</v>
      </c>
      <c r="O1878">
        <f>IF(ISBLANK(I1878),$V$16,I1878)</f>
        <v>43</v>
      </c>
      <c r="P1878" t="str">
        <f>IF(ISBLANK(D1878),$U$42,D1878)</f>
        <v>ASALARIADO</v>
      </c>
      <c r="Q1878" s="7" t="str">
        <f t="shared" si="119"/>
        <v>36-45</v>
      </c>
      <c r="R1878" s="7" t="str">
        <f t="shared" si="120"/>
        <v>2</v>
      </c>
    </row>
    <row r="1879" spans="1:18" x14ac:dyDescent="0.3">
      <c r="A1879">
        <v>1878</v>
      </c>
      <c r="B1879" t="s">
        <v>14</v>
      </c>
      <c r="C1879">
        <v>619612</v>
      </c>
      <c r="D1879" t="s">
        <v>17</v>
      </c>
      <c r="E1879" t="s">
        <v>15</v>
      </c>
      <c r="F1879" t="s">
        <v>11</v>
      </c>
      <c r="G1879" t="s">
        <v>12</v>
      </c>
      <c r="H1879" t="s">
        <v>12</v>
      </c>
      <c r="I1879">
        <v>40</v>
      </c>
      <c r="J1879">
        <f>(C1879-$V$7)/$V$8</f>
        <v>-4.6764456675102893E-2</v>
      </c>
      <c r="K1879" t="str">
        <f t="shared" si="117"/>
        <v>NO</v>
      </c>
      <c r="L1879">
        <f>(I1879-$V$16)/$V$17</f>
        <v>-0.13454084336898386</v>
      </c>
      <c r="M1879" t="str">
        <f t="shared" si="118"/>
        <v>NO</v>
      </c>
      <c r="N1879">
        <f>IF(ISBLANK(C1879),$V$7,C1879)</f>
        <v>619612</v>
      </c>
      <c r="O1879">
        <f>IF(ISBLANK(I1879),$V$16,I1879)</f>
        <v>40</v>
      </c>
      <c r="P1879" t="str">
        <f>IF(ISBLANK(D1879),$U$42,D1879)</f>
        <v>TRABAJADOR INDEPENDIENTE</v>
      </c>
      <c r="Q1879" s="7" t="str">
        <f t="shared" si="119"/>
        <v>36-45</v>
      </c>
      <c r="R1879" s="7" t="str">
        <f t="shared" si="120"/>
        <v>3</v>
      </c>
    </row>
    <row r="1880" spans="1:18" x14ac:dyDescent="0.3">
      <c r="A1880">
        <v>1879</v>
      </c>
      <c r="B1880" t="s">
        <v>8</v>
      </c>
      <c r="C1880">
        <v>952753.45</v>
      </c>
      <c r="D1880" t="s">
        <v>13</v>
      </c>
      <c r="E1880" t="s">
        <v>10</v>
      </c>
      <c r="F1880" t="s">
        <v>11</v>
      </c>
      <c r="G1880" t="s">
        <v>12</v>
      </c>
      <c r="H1880" t="s">
        <v>12</v>
      </c>
      <c r="I1880">
        <v>86</v>
      </c>
      <c r="J1880">
        <f>(C1880-$V$7)/$V$8</f>
        <v>0.36405403374258882</v>
      </c>
      <c r="K1880" t="str">
        <f t="shared" si="117"/>
        <v>NO</v>
      </c>
      <c r="L1880">
        <f>(I1880-$V$16)/$V$17</f>
        <v>3.1119243401793413</v>
      </c>
      <c r="M1880" t="str">
        <f t="shared" si="118"/>
        <v>ATIPICO</v>
      </c>
      <c r="N1880">
        <f>IF(ISBLANK(C1880),$V$7,C1880)</f>
        <v>952753.45</v>
      </c>
      <c r="O1880">
        <f>IF(ISBLANK(I1880),$V$16,I1880)</f>
        <v>86</v>
      </c>
      <c r="P1880" t="str">
        <f>IF(ISBLANK(D1880),$U$42,D1880)</f>
        <v>PENSIONADOS EN SU PROPIO SISTEMA</v>
      </c>
      <c r="Q1880" s="7" t="str">
        <f t="shared" si="119"/>
        <v>56+</v>
      </c>
      <c r="R1880" s="7" t="str">
        <f t="shared" si="120"/>
        <v>4</v>
      </c>
    </row>
    <row r="1881" spans="1:18" x14ac:dyDescent="0.3">
      <c r="A1881">
        <v>1880</v>
      </c>
      <c r="B1881" t="s">
        <v>14</v>
      </c>
      <c r="C1881">
        <v>422091</v>
      </c>
      <c r="D1881" t="s">
        <v>17</v>
      </c>
      <c r="E1881" t="s">
        <v>15</v>
      </c>
      <c r="F1881" t="s">
        <v>11</v>
      </c>
      <c r="G1881" t="s">
        <v>12</v>
      </c>
      <c r="H1881" t="s">
        <v>12</v>
      </c>
      <c r="I1881">
        <v>36</v>
      </c>
      <c r="J1881">
        <f>(C1881-$V$7)/$V$8</f>
        <v>-0.29034050836663783</v>
      </c>
      <c r="K1881" t="str">
        <f t="shared" si="117"/>
        <v>NO</v>
      </c>
      <c r="L1881">
        <f>(I1881-$V$16)/$V$17</f>
        <v>-0.41684216367753391</v>
      </c>
      <c r="M1881" t="str">
        <f t="shared" si="118"/>
        <v>NO</v>
      </c>
      <c r="N1881">
        <f>IF(ISBLANK(C1881),$V$7,C1881)</f>
        <v>422091</v>
      </c>
      <c r="O1881">
        <f>IF(ISBLANK(I1881),$V$16,I1881)</f>
        <v>36</v>
      </c>
      <c r="P1881" t="str">
        <f>IF(ISBLANK(D1881),$U$42,D1881)</f>
        <v>TRABAJADOR INDEPENDIENTE</v>
      </c>
      <c r="Q1881" s="7" t="str">
        <f t="shared" si="119"/>
        <v>36-45</v>
      </c>
      <c r="R1881" s="7" t="str">
        <f t="shared" si="120"/>
        <v>3</v>
      </c>
    </row>
    <row r="1882" spans="1:18" x14ac:dyDescent="0.3">
      <c r="A1882">
        <v>1881</v>
      </c>
      <c r="B1882" t="s">
        <v>8</v>
      </c>
      <c r="C1882">
        <v>150000</v>
      </c>
      <c r="D1882" t="s">
        <v>9</v>
      </c>
      <c r="E1882" t="s">
        <v>15</v>
      </c>
      <c r="F1882" t="s">
        <v>11</v>
      </c>
      <c r="G1882" t="s">
        <v>12</v>
      </c>
      <c r="H1882" t="s">
        <v>12</v>
      </c>
      <c r="I1882">
        <v>73</v>
      </c>
      <c r="J1882">
        <f>(C1882-$V$7)/$V$8</f>
        <v>-0.62587369967693607</v>
      </c>
      <c r="K1882" t="str">
        <f t="shared" si="117"/>
        <v>NO</v>
      </c>
      <c r="L1882">
        <f>(I1882-$V$16)/$V$17</f>
        <v>2.1944450491765539</v>
      </c>
      <c r="M1882" t="str">
        <f t="shared" si="118"/>
        <v>ATIPICO</v>
      </c>
      <c r="N1882">
        <f>IF(ISBLANK(C1882),$V$7,C1882)</f>
        <v>150000</v>
      </c>
      <c r="O1882">
        <f>IF(ISBLANK(I1882),$V$16,I1882)</f>
        <v>73</v>
      </c>
      <c r="P1882" t="str">
        <f>IF(ISBLANK(D1882),$U$42,D1882)</f>
        <v>ASALARIADO</v>
      </c>
      <c r="Q1882" s="7" t="str">
        <f t="shared" si="119"/>
        <v>56+</v>
      </c>
      <c r="R1882" s="7" t="str">
        <f t="shared" si="120"/>
        <v>1</v>
      </c>
    </row>
    <row r="1883" spans="1:18" x14ac:dyDescent="0.3">
      <c r="A1883">
        <v>1882</v>
      </c>
      <c r="B1883" t="s">
        <v>8</v>
      </c>
      <c r="C1883">
        <v>10500</v>
      </c>
      <c r="D1883" t="s">
        <v>9</v>
      </c>
      <c r="E1883" t="s">
        <v>15</v>
      </c>
      <c r="F1883" t="s">
        <v>11</v>
      </c>
      <c r="G1883" t="s">
        <v>11</v>
      </c>
      <c r="H1883" t="s">
        <v>12</v>
      </c>
      <c r="I1883">
        <v>29</v>
      </c>
      <c r="J1883">
        <f>(C1883-$V$7)/$V$8</f>
        <v>-0.79790026500907352</v>
      </c>
      <c r="K1883" t="str">
        <f t="shared" si="117"/>
        <v>NO</v>
      </c>
      <c r="L1883">
        <f>(I1883-$V$16)/$V$17</f>
        <v>-0.91086947421749642</v>
      </c>
      <c r="M1883" t="str">
        <f t="shared" si="118"/>
        <v>NO</v>
      </c>
      <c r="N1883">
        <f>IF(ISBLANK(C1883),$V$7,C1883)</f>
        <v>10500</v>
      </c>
      <c r="O1883">
        <f>IF(ISBLANK(I1883),$V$16,I1883)</f>
        <v>29</v>
      </c>
      <c r="P1883" t="str">
        <f>IF(ISBLANK(D1883),$U$42,D1883)</f>
        <v>ASALARIADO</v>
      </c>
      <c r="Q1883" s="7" t="str">
        <f t="shared" si="119"/>
        <v>26-35</v>
      </c>
      <c r="R1883" s="7" t="str">
        <f t="shared" si="120"/>
        <v>1</v>
      </c>
    </row>
    <row r="1884" spans="1:18" x14ac:dyDescent="0.3">
      <c r="A1884">
        <v>1883</v>
      </c>
      <c r="B1884" t="s">
        <v>8</v>
      </c>
      <c r="C1884">
        <v>278030.99</v>
      </c>
      <c r="D1884" t="s">
        <v>18</v>
      </c>
      <c r="E1884" t="s">
        <v>15</v>
      </c>
      <c r="F1884" t="s">
        <v>11</v>
      </c>
      <c r="G1884" t="s">
        <v>12</v>
      </c>
      <c r="H1884" t="s">
        <v>12</v>
      </c>
      <c r="I1884">
        <v>37</v>
      </c>
      <c r="J1884">
        <f>(C1884-$V$7)/$V$8</f>
        <v>-0.46799031999397384</v>
      </c>
      <c r="K1884" t="str">
        <f t="shared" si="117"/>
        <v>NO</v>
      </c>
      <c r="L1884">
        <f>(I1884-$V$16)/$V$17</f>
        <v>-0.3462668336003964</v>
      </c>
      <c r="M1884" t="str">
        <f t="shared" si="118"/>
        <v>NO</v>
      </c>
      <c r="N1884">
        <f>IF(ISBLANK(C1884),$V$7,C1884)</f>
        <v>278030.99</v>
      </c>
      <c r="O1884">
        <f>IF(ISBLANK(I1884),$V$16,I1884)</f>
        <v>37</v>
      </c>
      <c r="P1884" t="str">
        <f>IF(ISBLANK(D1884),$U$42,D1884)</f>
        <v>CONVENIOS ESPECIALES DE TRABAJADORES INDEPENDIENTES</v>
      </c>
      <c r="Q1884" s="7" t="str">
        <f t="shared" si="119"/>
        <v>36-45</v>
      </c>
      <c r="R1884" s="7" t="str">
        <f t="shared" si="120"/>
        <v>1</v>
      </c>
    </row>
    <row r="1885" spans="1:18" x14ac:dyDescent="0.3">
      <c r="A1885">
        <v>1884</v>
      </c>
      <c r="B1885" t="s">
        <v>14</v>
      </c>
      <c r="C1885">
        <v>756240</v>
      </c>
      <c r="D1885" t="s">
        <v>9</v>
      </c>
      <c r="E1885" t="s">
        <v>10</v>
      </c>
      <c r="F1885" t="s">
        <v>11</v>
      </c>
      <c r="G1885" t="s">
        <v>12</v>
      </c>
      <c r="H1885" t="s">
        <v>11</v>
      </c>
      <c r="I1885">
        <v>64</v>
      </c>
      <c r="J1885">
        <f>(C1885-$V$7)/$V$8</f>
        <v>0.12172045779227543</v>
      </c>
      <c r="K1885" t="str">
        <f t="shared" si="117"/>
        <v>NO</v>
      </c>
      <c r="L1885">
        <f>(I1885-$V$16)/$V$17</f>
        <v>1.5592670784823162</v>
      </c>
      <c r="M1885" t="str">
        <f t="shared" si="118"/>
        <v>NO</v>
      </c>
      <c r="N1885">
        <f>IF(ISBLANK(C1885),$V$7,C1885)</f>
        <v>756240</v>
      </c>
      <c r="O1885">
        <f>IF(ISBLANK(I1885),$V$16,I1885)</f>
        <v>64</v>
      </c>
      <c r="P1885" t="str">
        <f>IF(ISBLANK(D1885),$U$42,D1885)</f>
        <v>ASALARIADO</v>
      </c>
      <c r="Q1885" s="7" t="str">
        <f t="shared" si="119"/>
        <v>56+</v>
      </c>
      <c r="R1885" s="7" t="str">
        <f t="shared" si="120"/>
        <v>4</v>
      </c>
    </row>
    <row r="1886" spans="1:18" x14ac:dyDescent="0.3">
      <c r="A1886">
        <v>1885</v>
      </c>
      <c r="B1886" t="s">
        <v>8</v>
      </c>
      <c r="C1886">
        <v>600000</v>
      </c>
      <c r="D1886" t="s">
        <v>9</v>
      </c>
      <c r="E1886" t="s">
        <v>15</v>
      </c>
      <c r="F1886" t="s">
        <v>11</v>
      </c>
      <c r="G1886" t="s">
        <v>12</v>
      </c>
      <c r="H1886" t="s">
        <v>11</v>
      </c>
      <c r="I1886">
        <v>53</v>
      </c>
      <c r="J1886">
        <f>(C1886-$V$7)/$V$8</f>
        <v>-7.0949295379718516E-2</v>
      </c>
      <c r="K1886" t="str">
        <f t="shared" si="117"/>
        <v>NO</v>
      </c>
      <c r="L1886">
        <f>(I1886-$V$16)/$V$17</f>
        <v>0.78293844763380371</v>
      </c>
      <c r="M1886" t="str">
        <f t="shared" si="118"/>
        <v>NO</v>
      </c>
      <c r="N1886">
        <f>IF(ISBLANK(C1886),$V$7,C1886)</f>
        <v>600000</v>
      </c>
      <c r="O1886">
        <f>IF(ISBLANK(I1886),$V$16,I1886)</f>
        <v>53</v>
      </c>
      <c r="P1886" t="str">
        <f>IF(ISBLANK(D1886),$U$42,D1886)</f>
        <v>ASALARIADO</v>
      </c>
      <c r="Q1886" s="7" t="str">
        <f t="shared" si="119"/>
        <v>46-55</v>
      </c>
      <c r="R1886" s="7" t="str">
        <f t="shared" si="120"/>
        <v>3</v>
      </c>
    </row>
    <row r="1887" spans="1:18" x14ac:dyDescent="0.3">
      <c r="A1887">
        <v>1886</v>
      </c>
      <c r="B1887" t="s">
        <v>8</v>
      </c>
      <c r="C1887">
        <v>359544.27</v>
      </c>
      <c r="D1887" t="s">
        <v>19</v>
      </c>
      <c r="E1887" t="s">
        <v>15</v>
      </c>
      <c r="F1887" t="s">
        <v>11</v>
      </c>
      <c r="G1887" t="s">
        <v>11</v>
      </c>
      <c r="H1887" t="s">
        <v>12</v>
      </c>
      <c r="I1887">
        <v>26</v>
      </c>
      <c r="J1887">
        <f>(C1887-$V$7)/$V$8</f>
        <v>-0.36747096811327984</v>
      </c>
      <c r="K1887" t="str">
        <f t="shared" si="117"/>
        <v>NO</v>
      </c>
      <c r="L1887">
        <f>(I1887-$V$16)/$V$17</f>
        <v>-1.1225954644489089</v>
      </c>
      <c r="M1887" t="str">
        <f t="shared" si="118"/>
        <v>NO</v>
      </c>
      <c r="N1887">
        <f>IF(ISBLANK(C1887),$V$7,C1887)</f>
        <v>359544.27</v>
      </c>
      <c r="O1887">
        <f>IF(ISBLANK(I1887),$V$16,I1887)</f>
        <v>26</v>
      </c>
      <c r="P1887" t="str">
        <f>IF(ISBLANK(D1887),$U$42,D1887)</f>
        <v>CONVENIOS ESPECIALES DE ASEGURADOS VOLUNTARIOS</v>
      </c>
      <c r="Q1887" s="7" t="str">
        <f t="shared" si="119"/>
        <v>26-35</v>
      </c>
      <c r="R1887" s="7" t="str">
        <f t="shared" si="120"/>
        <v>2</v>
      </c>
    </row>
    <row r="1888" spans="1:18" x14ac:dyDescent="0.3">
      <c r="A1888">
        <v>1887</v>
      </c>
      <c r="B1888" t="s">
        <v>8</v>
      </c>
      <c r="C1888">
        <v>529650</v>
      </c>
      <c r="D1888" t="s">
        <v>9</v>
      </c>
      <c r="E1888" t="s">
        <v>15</v>
      </c>
      <c r="F1888" t="s">
        <v>11</v>
      </c>
      <c r="G1888" t="s">
        <v>12</v>
      </c>
      <c r="H1888" t="s">
        <v>12</v>
      </c>
      <c r="I1888">
        <v>55</v>
      </c>
      <c r="J1888">
        <f>(C1888-$V$7)/$V$8</f>
        <v>-0.15770247725151687</v>
      </c>
      <c r="K1888" t="str">
        <f t="shared" si="117"/>
        <v>NO</v>
      </c>
      <c r="L1888">
        <f>(I1888-$V$16)/$V$17</f>
        <v>0.92408910778807873</v>
      </c>
      <c r="M1888" t="str">
        <f t="shared" si="118"/>
        <v>NO</v>
      </c>
      <c r="N1888">
        <f>IF(ISBLANK(C1888),$V$7,C1888)</f>
        <v>529650</v>
      </c>
      <c r="O1888">
        <f>IF(ISBLANK(I1888),$V$16,I1888)</f>
        <v>55</v>
      </c>
      <c r="P1888" t="str">
        <f>IF(ISBLANK(D1888),$U$42,D1888)</f>
        <v>ASALARIADO</v>
      </c>
      <c r="Q1888" s="7" t="str">
        <f t="shared" si="119"/>
        <v>46-55</v>
      </c>
      <c r="R1888" s="7" t="str">
        <f t="shared" si="120"/>
        <v>3</v>
      </c>
    </row>
    <row r="1889" spans="1:18" x14ac:dyDescent="0.3">
      <c r="A1889">
        <v>1888</v>
      </c>
      <c r="B1889" t="s">
        <v>8</v>
      </c>
      <c r="C1889">
        <v>406966.63</v>
      </c>
      <c r="D1889" t="s">
        <v>9</v>
      </c>
      <c r="E1889" t="s">
        <v>15</v>
      </c>
      <c r="F1889" t="s">
        <v>11</v>
      </c>
      <c r="G1889" t="s">
        <v>12</v>
      </c>
      <c r="H1889" t="s">
        <v>12</v>
      </c>
      <c r="I1889">
        <v>37</v>
      </c>
      <c r="J1889">
        <f>(C1889-$V$7)/$V$8</f>
        <v>-0.30899135728357274</v>
      </c>
      <c r="K1889" t="str">
        <f t="shared" si="117"/>
        <v>NO</v>
      </c>
      <c r="L1889">
        <f>(I1889-$V$16)/$V$17</f>
        <v>-0.3462668336003964</v>
      </c>
      <c r="M1889" t="str">
        <f t="shared" si="118"/>
        <v>NO</v>
      </c>
      <c r="N1889">
        <f>IF(ISBLANK(C1889),$V$7,C1889)</f>
        <v>406966.63</v>
      </c>
      <c r="O1889">
        <f>IF(ISBLANK(I1889),$V$16,I1889)</f>
        <v>37</v>
      </c>
      <c r="P1889" t="str">
        <f>IF(ISBLANK(D1889),$U$42,D1889)</f>
        <v>ASALARIADO</v>
      </c>
      <c r="Q1889" s="7" t="str">
        <f t="shared" si="119"/>
        <v>36-45</v>
      </c>
      <c r="R1889" s="7" t="str">
        <f t="shared" si="120"/>
        <v>2</v>
      </c>
    </row>
    <row r="1890" spans="1:18" x14ac:dyDescent="0.3">
      <c r="A1890">
        <v>1889</v>
      </c>
      <c r="B1890" t="s">
        <v>8</v>
      </c>
      <c r="C1890">
        <v>185000</v>
      </c>
      <c r="D1890" t="s">
        <v>9</v>
      </c>
      <c r="E1890" t="s">
        <v>15</v>
      </c>
      <c r="F1890" t="s">
        <v>11</v>
      </c>
      <c r="G1890" t="s">
        <v>12</v>
      </c>
      <c r="H1890" t="s">
        <v>12</v>
      </c>
      <c r="I1890">
        <v>36</v>
      </c>
      <c r="J1890">
        <f>(C1890-$V$7)/$V$8</f>
        <v>-0.58271291267604142</v>
      </c>
      <c r="K1890" t="str">
        <f t="shared" si="117"/>
        <v>NO</v>
      </c>
      <c r="L1890">
        <f>(I1890-$V$16)/$V$17</f>
        <v>-0.41684216367753391</v>
      </c>
      <c r="M1890" t="str">
        <f t="shared" si="118"/>
        <v>NO</v>
      </c>
      <c r="N1890">
        <f>IF(ISBLANK(C1890),$V$7,C1890)</f>
        <v>185000</v>
      </c>
      <c r="O1890">
        <f>IF(ISBLANK(I1890),$V$16,I1890)</f>
        <v>36</v>
      </c>
      <c r="P1890" t="str">
        <f>IF(ISBLANK(D1890),$U$42,D1890)</f>
        <v>ASALARIADO</v>
      </c>
      <c r="Q1890" s="7" t="str">
        <f t="shared" si="119"/>
        <v>36-45</v>
      </c>
      <c r="R1890" s="7" t="str">
        <f t="shared" si="120"/>
        <v>1</v>
      </c>
    </row>
    <row r="1891" spans="1:18" x14ac:dyDescent="0.3">
      <c r="A1891">
        <v>1890</v>
      </c>
      <c r="B1891" t="s">
        <v>14</v>
      </c>
      <c r="C1891">
        <v>299152.38</v>
      </c>
      <c r="D1891" t="s">
        <v>9</v>
      </c>
      <c r="E1891" t="s">
        <v>10</v>
      </c>
      <c r="F1891" t="s">
        <v>11</v>
      </c>
      <c r="G1891" t="s">
        <v>12</v>
      </c>
      <c r="H1891" t="s">
        <v>12</v>
      </c>
      <c r="I1891">
        <v>36</v>
      </c>
      <c r="J1891">
        <f>(C1891-$V$7)/$V$8</f>
        <v>-0.44194415385246449</v>
      </c>
      <c r="K1891" t="str">
        <f t="shared" si="117"/>
        <v>NO</v>
      </c>
      <c r="L1891">
        <f>(I1891-$V$16)/$V$17</f>
        <v>-0.41684216367753391</v>
      </c>
      <c r="M1891" t="str">
        <f t="shared" si="118"/>
        <v>NO</v>
      </c>
      <c r="N1891">
        <f>IF(ISBLANK(C1891),$V$7,C1891)</f>
        <v>299152.38</v>
      </c>
      <c r="O1891">
        <f>IF(ISBLANK(I1891),$V$16,I1891)</f>
        <v>36</v>
      </c>
      <c r="P1891" t="str">
        <f>IF(ISBLANK(D1891),$U$42,D1891)</f>
        <v>ASALARIADO</v>
      </c>
      <c r="Q1891" s="7" t="str">
        <f t="shared" si="119"/>
        <v>36-45</v>
      </c>
      <c r="R1891" s="7" t="str">
        <f t="shared" si="120"/>
        <v>1</v>
      </c>
    </row>
    <row r="1892" spans="1:18" x14ac:dyDescent="0.3">
      <c r="A1892">
        <v>1891</v>
      </c>
      <c r="B1892" t="s">
        <v>8</v>
      </c>
      <c r="C1892">
        <v>170502</v>
      </c>
      <c r="D1892" t="s">
        <v>9</v>
      </c>
      <c r="E1892" t="s">
        <v>15</v>
      </c>
      <c r="F1892" t="s">
        <v>11</v>
      </c>
      <c r="G1892" t="s">
        <v>12</v>
      </c>
      <c r="H1892" t="s">
        <v>12</v>
      </c>
      <c r="I1892">
        <v>64</v>
      </c>
      <c r="J1892">
        <f>(C1892-$V$7)/$V$8</f>
        <v>-0.60059134381715484</v>
      </c>
      <c r="K1892" t="str">
        <f t="shared" si="117"/>
        <v>NO</v>
      </c>
      <c r="L1892">
        <f>(I1892-$V$16)/$V$17</f>
        <v>1.5592670784823162</v>
      </c>
      <c r="M1892" t="str">
        <f t="shared" si="118"/>
        <v>NO</v>
      </c>
      <c r="N1892">
        <f>IF(ISBLANK(C1892),$V$7,C1892)</f>
        <v>170502</v>
      </c>
      <c r="O1892">
        <f>IF(ISBLANK(I1892),$V$16,I1892)</f>
        <v>64</v>
      </c>
      <c r="P1892" t="str">
        <f>IF(ISBLANK(D1892),$U$42,D1892)</f>
        <v>ASALARIADO</v>
      </c>
      <c r="Q1892" s="7" t="str">
        <f t="shared" si="119"/>
        <v>56+</v>
      </c>
      <c r="R1892" s="7" t="str">
        <f t="shared" si="120"/>
        <v>1</v>
      </c>
    </row>
    <row r="1893" spans="1:18" x14ac:dyDescent="0.3">
      <c r="A1893">
        <v>1892</v>
      </c>
      <c r="B1893" t="s">
        <v>14</v>
      </c>
      <c r="C1893">
        <v>758880</v>
      </c>
      <c r="D1893" t="s">
        <v>9</v>
      </c>
      <c r="E1893" t="s">
        <v>15</v>
      </c>
      <c r="F1893" t="s">
        <v>11</v>
      </c>
      <c r="G1893" t="s">
        <v>12</v>
      </c>
      <c r="H1893" t="s">
        <v>12</v>
      </c>
      <c r="I1893">
        <v>27</v>
      </c>
      <c r="J1893">
        <f>(C1893-$V$7)/$V$8</f>
        <v>0.12497601429748577</v>
      </c>
      <c r="K1893" t="str">
        <f t="shared" si="117"/>
        <v>NO</v>
      </c>
      <c r="L1893">
        <f>(I1893-$V$16)/$V$17</f>
        <v>-1.0520201343717714</v>
      </c>
      <c r="M1893" t="str">
        <f t="shared" si="118"/>
        <v>NO</v>
      </c>
      <c r="N1893">
        <f>IF(ISBLANK(C1893),$V$7,C1893)</f>
        <v>758880</v>
      </c>
      <c r="O1893">
        <f>IF(ISBLANK(I1893),$V$16,I1893)</f>
        <v>27</v>
      </c>
      <c r="P1893" t="str">
        <f>IF(ISBLANK(D1893),$U$42,D1893)</f>
        <v>ASALARIADO</v>
      </c>
      <c r="Q1893" s="7" t="str">
        <f t="shared" si="119"/>
        <v>26-35</v>
      </c>
      <c r="R1893" s="7" t="str">
        <f t="shared" si="120"/>
        <v>4</v>
      </c>
    </row>
    <row r="1894" spans="1:18" x14ac:dyDescent="0.3">
      <c r="A1894">
        <v>1893</v>
      </c>
      <c r="B1894" t="s">
        <v>14</v>
      </c>
      <c r="C1894">
        <v>345600</v>
      </c>
      <c r="D1894" t="s">
        <v>9</v>
      </c>
      <c r="E1894" t="s">
        <v>15</v>
      </c>
      <c r="F1894" t="s">
        <v>11</v>
      </c>
      <c r="G1894" t="s">
        <v>12</v>
      </c>
      <c r="H1894" t="s">
        <v>12</v>
      </c>
      <c r="I1894">
        <v>23</v>
      </c>
      <c r="J1894">
        <f>(C1894-$V$7)/$V$8</f>
        <v>-0.38466655860907889</v>
      </c>
      <c r="K1894" t="str">
        <f t="shared" si="117"/>
        <v>NO</v>
      </c>
      <c r="L1894">
        <f>(I1894-$V$16)/$V$17</f>
        <v>-1.3343214546803215</v>
      </c>
      <c r="M1894" t="str">
        <f t="shared" si="118"/>
        <v>NO</v>
      </c>
      <c r="N1894">
        <f>IF(ISBLANK(C1894),$V$7,C1894)</f>
        <v>345600</v>
      </c>
      <c r="O1894">
        <f>IF(ISBLANK(I1894),$V$16,I1894)</f>
        <v>23</v>
      </c>
      <c r="P1894" t="str">
        <f>IF(ISBLANK(D1894),$U$42,D1894)</f>
        <v>ASALARIADO</v>
      </c>
      <c r="Q1894" s="7" t="str">
        <f t="shared" si="119"/>
        <v>18-25</v>
      </c>
      <c r="R1894" s="7" t="str">
        <f t="shared" si="120"/>
        <v>2</v>
      </c>
    </row>
    <row r="1895" spans="1:18" x14ac:dyDescent="0.3">
      <c r="A1895">
        <v>1894</v>
      </c>
      <c r="B1895" t="s">
        <v>8</v>
      </c>
      <c r="C1895">
        <v>309333.33</v>
      </c>
      <c r="D1895" t="s">
        <v>9</v>
      </c>
      <c r="E1895" t="s">
        <v>15</v>
      </c>
      <c r="F1895" t="s">
        <v>11</v>
      </c>
      <c r="G1895" t="s">
        <v>12</v>
      </c>
      <c r="H1895" t="s">
        <v>11</v>
      </c>
      <c r="I1895">
        <v>61</v>
      </c>
      <c r="J1895">
        <f>(C1895-$V$7)/$V$8</f>
        <v>-0.42938935915484278</v>
      </c>
      <c r="K1895" t="str">
        <f t="shared" si="117"/>
        <v>NO</v>
      </c>
      <c r="L1895">
        <f>(I1895-$V$16)/$V$17</f>
        <v>1.3475410882509038</v>
      </c>
      <c r="M1895" t="str">
        <f t="shared" si="118"/>
        <v>NO</v>
      </c>
      <c r="N1895">
        <f>IF(ISBLANK(C1895),$V$7,C1895)</f>
        <v>309333.33</v>
      </c>
      <c r="O1895">
        <f>IF(ISBLANK(I1895),$V$16,I1895)</f>
        <v>61</v>
      </c>
      <c r="P1895" t="str">
        <f>IF(ISBLANK(D1895),$U$42,D1895)</f>
        <v>ASALARIADO</v>
      </c>
      <c r="Q1895" s="7" t="str">
        <f t="shared" si="119"/>
        <v>56+</v>
      </c>
      <c r="R1895" s="7" t="str">
        <f t="shared" si="120"/>
        <v>2</v>
      </c>
    </row>
    <row r="1896" spans="1:18" x14ac:dyDescent="0.3">
      <c r="A1896">
        <v>1895</v>
      </c>
      <c r="B1896" t="s">
        <v>14</v>
      </c>
      <c r="C1896">
        <v>1188000</v>
      </c>
      <c r="D1896" t="s">
        <v>9</v>
      </c>
      <c r="E1896" t="s">
        <v>15</v>
      </c>
      <c r="F1896" t="s">
        <v>11</v>
      </c>
      <c r="G1896" t="s">
        <v>12</v>
      </c>
      <c r="H1896" t="s">
        <v>12</v>
      </c>
      <c r="I1896">
        <v>27</v>
      </c>
      <c r="J1896">
        <f>(C1896-$V$7)/$V$8</f>
        <v>0.65415192623531249</v>
      </c>
      <c r="K1896" t="str">
        <f t="shared" si="117"/>
        <v>NO</v>
      </c>
      <c r="L1896">
        <f>(I1896-$V$16)/$V$17</f>
        <v>-1.0520201343717714</v>
      </c>
      <c r="M1896" t="str">
        <f t="shared" si="118"/>
        <v>NO</v>
      </c>
      <c r="N1896">
        <f>IF(ISBLANK(C1896),$V$7,C1896)</f>
        <v>1188000</v>
      </c>
      <c r="O1896">
        <f>IF(ISBLANK(I1896),$V$16,I1896)</f>
        <v>27</v>
      </c>
      <c r="P1896" t="str">
        <f>IF(ISBLANK(D1896),$U$42,D1896)</f>
        <v>ASALARIADO</v>
      </c>
      <c r="Q1896" s="7" t="str">
        <f t="shared" si="119"/>
        <v>26-35</v>
      </c>
      <c r="R1896" s="7" t="str">
        <f t="shared" si="120"/>
        <v>4</v>
      </c>
    </row>
    <row r="1897" spans="1:18" x14ac:dyDescent="0.3">
      <c r="A1897">
        <v>1896</v>
      </c>
      <c r="B1897" t="s">
        <v>14</v>
      </c>
      <c r="C1897">
        <v>4442960.54</v>
      </c>
      <c r="D1897" t="s">
        <v>9</v>
      </c>
      <c r="E1897" t="s">
        <v>15</v>
      </c>
      <c r="F1897" t="s">
        <v>11</v>
      </c>
      <c r="G1897" t="s">
        <v>12</v>
      </c>
      <c r="H1897" t="s">
        <v>12</v>
      </c>
      <c r="I1897">
        <v>34</v>
      </c>
      <c r="J1897">
        <f>(C1897-$V$7)/$V$8</f>
        <v>4.6680564566140896</v>
      </c>
      <c r="K1897" t="str">
        <f t="shared" si="117"/>
        <v>ATIPICO</v>
      </c>
      <c r="L1897">
        <f>(I1897-$V$16)/$V$17</f>
        <v>-0.55799282383180893</v>
      </c>
      <c r="M1897" t="str">
        <f t="shared" si="118"/>
        <v>NO</v>
      </c>
      <c r="N1897">
        <f>IF(ISBLANK(C1897),$V$7,C1897)</f>
        <v>4442960.54</v>
      </c>
      <c r="O1897">
        <f>IF(ISBLANK(I1897),$V$16,I1897)</f>
        <v>34</v>
      </c>
      <c r="P1897" t="str">
        <f>IF(ISBLANK(D1897),$U$42,D1897)</f>
        <v>ASALARIADO</v>
      </c>
      <c r="Q1897" s="7" t="str">
        <f t="shared" si="119"/>
        <v>26-35</v>
      </c>
      <c r="R1897" s="7" t="str">
        <f t="shared" si="120"/>
        <v>4</v>
      </c>
    </row>
    <row r="1898" spans="1:18" x14ac:dyDescent="0.3">
      <c r="A1898">
        <v>1897</v>
      </c>
      <c r="B1898" t="s">
        <v>8</v>
      </c>
      <c r="C1898">
        <v>451891</v>
      </c>
      <c r="D1898" t="s">
        <v>17</v>
      </c>
      <c r="E1898" t="s">
        <v>15</v>
      </c>
      <c r="F1898" t="s">
        <v>11</v>
      </c>
      <c r="G1898" t="s">
        <v>12</v>
      </c>
      <c r="H1898" t="s">
        <v>11</v>
      </c>
      <c r="I1898">
        <v>46</v>
      </c>
      <c r="J1898">
        <f>(C1898-$V$7)/$V$8</f>
        <v>-0.25359218114873316</v>
      </c>
      <c r="K1898" t="str">
        <f t="shared" si="117"/>
        <v>NO</v>
      </c>
      <c r="L1898">
        <f>(I1898-$V$16)/$V$17</f>
        <v>0.28891113709384114</v>
      </c>
      <c r="M1898" t="str">
        <f t="shared" si="118"/>
        <v>NO</v>
      </c>
      <c r="N1898">
        <f>IF(ISBLANK(C1898),$V$7,C1898)</f>
        <v>451891</v>
      </c>
      <c r="O1898">
        <f>IF(ISBLANK(I1898),$V$16,I1898)</f>
        <v>46</v>
      </c>
      <c r="P1898" t="str">
        <f>IF(ISBLANK(D1898),$U$42,D1898)</f>
        <v>TRABAJADOR INDEPENDIENTE</v>
      </c>
      <c r="Q1898" s="7" t="str">
        <f t="shared" si="119"/>
        <v>46-55</v>
      </c>
      <c r="R1898" s="7" t="str">
        <f t="shared" si="120"/>
        <v>3</v>
      </c>
    </row>
    <row r="1899" spans="1:18" x14ac:dyDescent="0.3">
      <c r="A1899">
        <v>1898</v>
      </c>
      <c r="B1899" t="s">
        <v>14</v>
      </c>
      <c r="C1899">
        <v>1103237</v>
      </c>
      <c r="D1899" t="s">
        <v>9</v>
      </c>
      <c r="E1899" t="s">
        <v>10</v>
      </c>
      <c r="F1899" t="s">
        <v>11</v>
      </c>
      <c r="G1899" t="s">
        <v>12</v>
      </c>
      <c r="H1899" t="s">
        <v>11</v>
      </c>
      <c r="I1899">
        <v>30</v>
      </c>
      <c r="J1899">
        <f>(C1899-$V$7)/$V$8</f>
        <v>0.54962513227654564</v>
      </c>
      <c r="K1899" t="str">
        <f t="shared" si="117"/>
        <v>NO</v>
      </c>
      <c r="L1899">
        <f>(I1899-$V$16)/$V$17</f>
        <v>-0.84029414414035897</v>
      </c>
      <c r="M1899" t="str">
        <f t="shared" si="118"/>
        <v>NO</v>
      </c>
      <c r="N1899">
        <f>IF(ISBLANK(C1899),$V$7,C1899)</f>
        <v>1103237</v>
      </c>
      <c r="O1899">
        <f>IF(ISBLANK(I1899),$V$16,I1899)</f>
        <v>30</v>
      </c>
      <c r="P1899" t="str">
        <f>IF(ISBLANK(D1899),$U$42,D1899)</f>
        <v>ASALARIADO</v>
      </c>
      <c r="Q1899" s="7" t="str">
        <f t="shared" si="119"/>
        <v>26-35</v>
      </c>
      <c r="R1899" s="7" t="str">
        <f t="shared" si="120"/>
        <v>4</v>
      </c>
    </row>
    <row r="1900" spans="1:18" x14ac:dyDescent="0.3">
      <c r="A1900">
        <v>1899</v>
      </c>
      <c r="B1900" t="s">
        <v>8</v>
      </c>
      <c r="C1900">
        <v>387468</v>
      </c>
      <c r="D1900" t="s">
        <v>9</v>
      </c>
      <c r="E1900" t="s">
        <v>10</v>
      </c>
      <c r="F1900" t="s">
        <v>11</v>
      </c>
      <c r="G1900" t="s">
        <v>12</v>
      </c>
      <c r="H1900" t="s">
        <v>12</v>
      </c>
      <c r="I1900">
        <v>32</v>
      </c>
      <c r="J1900">
        <f>(C1900-$V$7)/$V$8</f>
        <v>-0.33303639203326574</v>
      </c>
      <c r="K1900" t="str">
        <f t="shared" si="117"/>
        <v>NO</v>
      </c>
      <c r="L1900">
        <f>(I1900-$V$16)/$V$17</f>
        <v>-0.69914348398608395</v>
      </c>
      <c r="M1900" t="str">
        <f t="shared" si="118"/>
        <v>NO</v>
      </c>
      <c r="N1900">
        <f>IF(ISBLANK(C1900),$V$7,C1900)</f>
        <v>387468</v>
      </c>
      <c r="O1900">
        <f>IF(ISBLANK(I1900),$V$16,I1900)</f>
        <v>32</v>
      </c>
      <c r="P1900" t="str">
        <f>IF(ISBLANK(D1900),$U$42,D1900)</f>
        <v>ASALARIADO</v>
      </c>
      <c r="Q1900" s="7" t="str">
        <f t="shared" si="119"/>
        <v>26-35</v>
      </c>
      <c r="R1900" s="7" t="str">
        <f t="shared" si="120"/>
        <v>2</v>
      </c>
    </row>
    <row r="1901" spans="1:18" x14ac:dyDescent="0.3">
      <c r="A1901">
        <v>1900</v>
      </c>
      <c r="B1901" t="s">
        <v>14</v>
      </c>
      <c r="C1901">
        <v>594092</v>
      </c>
      <c r="D1901" t="s">
        <v>17</v>
      </c>
      <c r="E1901" t="s">
        <v>15</v>
      </c>
      <c r="F1901" t="s">
        <v>11</v>
      </c>
      <c r="G1901" t="s">
        <v>12</v>
      </c>
      <c r="H1901" t="s">
        <v>12</v>
      </c>
      <c r="I1901">
        <v>57</v>
      </c>
      <c r="J1901">
        <f>(C1901-$V$7)/$V$8</f>
        <v>-7.8234836225469548E-2</v>
      </c>
      <c r="K1901" t="str">
        <f t="shared" si="117"/>
        <v>NO</v>
      </c>
      <c r="L1901">
        <f>(I1901-$V$16)/$V$17</f>
        <v>1.0652397679423538</v>
      </c>
      <c r="M1901" t="str">
        <f t="shared" si="118"/>
        <v>NO</v>
      </c>
      <c r="N1901">
        <f>IF(ISBLANK(C1901),$V$7,C1901)</f>
        <v>594092</v>
      </c>
      <c r="O1901">
        <f>IF(ISBLANK(I1901),$V$16,I1901)</f>
        <v>57</v>
      </c>
      <c r="P1901" t="str">
        <f>IF(ISBLANK(D1901),$U$42,D1901)</f>
        <v>TRABAJADOR INDEPENDIENTE</v>
      </c>
      <c r="Q1901" s="7" t="str">
        <f t="shared" si="119"/>
        <v>56+</v>
      </c>
      <c r="R1901" s="7" t="str">
        <f t="shared" si="120"/>
        <v>3</v>
      </c>
    </row>
    <row r="1902" spans="1:18" x14ac:dyDescent="0.3">
      <c r="A1902">
        <v>1901</v>
      </c>
      <c r="B1902" t="s">
        <v>14</v>
      </c>
      <c r="C1902">
        <v>299647</v>
      </c>
      <c r="D1902" t="s">
        <v>16</v>
      </c>
      <c r="E1902" t="s">
        <v>15</v>
      </c>
      <c r="F1902" t="s">
        <v>11</v>
      </c>
      <c r="G1902" t="s">
        <v>12</v>
      </c>
      <c r="H1902" t="s">
        <v>12</v>
      </c>
      <c r="I1902">
        <v>78</v>
      </c>
      <c r="J1902">
        <f>(C1902-$V$7)/$V$8</f>
        <v>-0.44133420561056785</v>
      </c>
      <c r="K1902" t="str">
        <f t="shared" si="117"/>
        <v>NO</v>
      </c>
      <c r="L1902">
        <f>(I1902-$V$16)/$V$17</f>
        <v>2.5473216995622412</v>
      </c>
      <c r="M1902" t="str">
        <f t="shared" si="118"/>
        <v>ATIPICO</v>
      </c>
      <c r="N1902">
        <f>IF(ISBLANK(C1902),$V$7,C1902)</f>
        <v>299647</v>
      </c>
      <c r="O1902">
        <f>IF(ISBLANK(I1902),$V$16,I1902)</f>
        <v>78</v>
      </c>
      <c r="P1902" t="str">
        <f>IF(ISBLANK(D1902),$U$42,D1902)</f>
        <v>ASEGURADO VOLUNTARIO</v>
      </c>
      <c r="Q1902" s="7" t="str">
        <f t="shared" si="119"/>
        <v>56+</v>
      </c>
      <c r="R1902" s="7" t="str">
        <f t="shared" si="120"/>
        <v>1</v>
      </c>
    </row>
    <row r="1903" spans="1:18" x14ac:dyDescent="0.3">
      <c r="A1903">
        <v>1902</v>
      </c>
      <c r="B1903" t="s">
        <v>8</v>
      </c>
      <c r="C1903">
        <v>340566</v>
      </c>
      <c r="D1903" t="s">
        <v>17</v>
      </c>
      <c r="E1903" t="s">
        <v>15</v>
      </c>
      <c r="F1903" t="s">
        <v>11</v>
      </c>
      <c r="G1903" t="s">
        <v>11</v>
      </c>
      <c r="H1903" t="s">
        <v>12</v>
      </c>
      <c r="I1903">
        <v>32</v>
      </c>
      <c r="J1903">
        <f>(C1903-$V$7)/$V$8</f>
        <v>-0.3908743129451504</v>
      </c>
      <c r="K1903" t="str">
        <f t="shared" si="117"/>
        <v>NO</v>
      </c>
      <c r="L1903">
        <f>(I1903-$V$16)/$V$17</f>
        <v>-0.69914348398608395</v>
      </c>
      <c r="M1903" t="str">
        <f t="shared" si="118"/>
        <v>NO</v>
      </c>
      <c r="N1903">
        <f>IF(ISBLANK(C1903),$V$7,C1903)</f>
        <v>340566</v>
      </c>
      <c r="O1903">
        <f>IF(ISBLANK(I1903),$V$16,I1903)</f>
        <v>32</v>
      </c>
      <c r="P1903" t="str">
        <f>IF(ISBLANK(D1903),$U$42,D1903)</f>
        <v>TRABAJADOR INDEPENDIENTE</v>
      </c>
      <c r="Q1903" s="7" t="str">
        <f t="shared" si="119"/>
        <v>26-35</v>
      </c>
      <c r="R1903" s="7" t="str">
        <f t="shared" si="120"/>
        <v>2</v>
      </c>
    </row>
    <row r="1904" spans="1:18" x14ac:dyDescent="0.3">
      <c r="A1904">
        <v>1903</v>
      </c>
      <c r="B1904" t="s">
        <v>8</v>
      </c>
      <c r="C1904">
        <v>539000</v>
      </c>
      <c r="D1904" t="s">
        <v>9</v>
      </c>
      <c r="E1904" t="s">
        <v>15</v>
      </c>
      <c r="F1904" t="s">
        <v>11</v>
      </c>
      <c r="G1904" t="s">
        <v>11</v>
      </c>
      <c r="H1904" t="s">
        <v>12</v>
      </c>
      <c r="I1904">
        <v>36</v>
      </c>
      <c r="J1904">
        <f>(C1904-$V$7)/$V$8</f>
        <v>-0.14617238129556356</v>
      </c>
      <c r="K1904" t="str">
        <f t="shared" si="117"/>
        <v>NO</v>
      </c>
      <c r="L1904">
        <f>(I1904-$V$16)/$V$17</f>
        <v>-0.41684216367753391</v>
      </c>
      <c r="M1904" t="str">
        <f t="shared" si="118"/>
        <v>NO</v>
      </c>
      <c r="N1904">
        <f>IF(ISBLANK(C1904),$V$7,C1904)</f>
        <v>539000</v>
      </c>
      <c r="O1904">
        <f>IF(ISBLANK(I1904),$V$16,I1904)</f>
        <v>36</v>
      </c>
      <c r="P1904" t="str">
        <f>IF(ISBLANK(D1904),$U$42,D1904)</f>
        <v>ASALARIADO</v>
      </c>
      <c r="Q1904" s="7" t="str">
        <f t="shared" si="119"/>
        <v>36-45</v>
      </c>
      <c r="R1904" s="7" t="str">
        <f t="shared" si="120"/>
        <v>3</v>
      </c>
    </row>
    <row r="1905" spans="1:18" x14ac:dyDescent="0.3">
      <c r="A1905">
        <v>1904</v>
      </c>
      <c r="B1905" t="s">
        <v>14</v>
      </c>
      <c r="C1905">
        <v>298155</v>
      </c>
      <c r="D1905" t="s">
        <v>16</v>
      </c>
      <c r="E1905" t="s">
        <v>15</v>
      </c>
      <c r="F1905" t="s">
        <v>11</v>
      </c>
      <c r="G1905" t="s">
        <v>12</v>
      </c>
      <c r="H1905" t="s">
        <v>11</v>
      </c>
      <c r="I1905">
        <v>54</v>
      </c>
      <c r="J1905">
        <f>(C1905-$V$7)/$V$8</f>
        <v>-0.44317408830214883</v>
      </c>
      <c r="K1905" t="str">
        <f t="shared" si="117"/>
        <v>NO</v>
      </c>
      <c r="L1905">
        <f>(I1905-$V$16)/$V$17</f>
        <v>0.85351377771094117</v>
      </c>
      <c r="M1905" t="str">
        <f t="shared" si="118"/>
        <v>NO</v>
      </c>
      <c r="N1905">
        <f>IF(ISBLANK(C1905),$V$7,C1905)</f>
        <v>298155</v>
      </c>
      <c r="O1905">
        <f>IF(ISBLANK(I1905),$V$16,I1905)</f>
        <v>54</v>
      </c>
      <c r="P1905" t="str">
        <f>IF(ISBLANK(D1905),$U$42,D1905)</f>
        <v>ASEGURADO VOLUNTARIO</v>
      </c>
      <c r="Q1905" s="7" t="str">
        <f t="shared" si="119"/>
        <v>46-55</v>
      </c>
      <c r="R1905" s="7" t="str">
        <f t="shared" si="120"/>
        <v>1</v>
      </c>
    </row>
    <row r="1906" spans="1:18" x14ac:dyDescent="0.3">
      <c r="A1906">
        <v>1905</v>
      </c>
      <c r="B1906" t="s">
        <v>8</v>
      </c>
      <c r="C1906">
        <v>278030</v>
      </c>
      <c r="D1906" t="s">
        <v>18</v>
      </c>
      <c r="E1906" t="s">
        <v>15</v>
      </c>
      <c r="F1906" t="s">
        <v>11</v>
      </c>
      <c r="G1906" t="s">
        <v>11</v>
      </c>
      <c r="H1906" t="s">
        <v>12</v>
      </c>
      <c r="I1906">
        <v>54</v>
      </c>
      <c r="J1906">
        <f>(C1906-$V$7)/$V$8</f>
        <v>-0.46799154082766331</v>
      </c>
      <c r="K1906" t="str">
        <f t="shared" si="117"/>
        <v>NO</v>
      </c>
      <c r="L1906">
        <f>(I1906-$V$16)/$V$17</f>
        <v>0.85351377771094117</v>
      </c>
      <c r="M1906" t="str">
        <f t="shared" si="118"/>
        <v>NO</v>
      </c>
      <c r="N1906">
        <f>IF(ISBLANK(C1906),$V$7,C1906)</f>
        <v>278030</v>
      </c>
      <c r="O1906">
        <f>IF(ISBLANK(I1906),$V$16,I1906)</f>
        <v>54</v>
      </c>
      <c r="P1906" t="str">
        <f>IF(ISBLANK(D1906),$U$42,D1906)</f>
        <v>CONVENIOS ESPECIALES DE TRABAJADORES INDEPENDIENTES</v>
      </c>
      <c r="Q1906" s="7" t="str">
        <f t="shared" si="119"/>
        <v>46-55</v>
      </c>
      <c r="R1906" s="7" t="str">
        <f t="shared" si="120"/>
        <v>1</v>
      </c>
    </row>
    <row r="1907" spans="1:18" x14ac:dyDescent="0.3">
      <c r="A1907">
        <v>1906</v>
      </c>
      <c r="B1907" t="s">
        <v>14</v>
      </c>
      <c r="C1907">
        <v>653122.46</v>
      </c>
      <c r="D1907" t="s">
        <v>9</v>
      </c>
      <c r="E1907" t="s">
        <v>15</v>
      </c>
      <c r="F1907" t="s">
        <v>11</v>
      </c>
      <c r="G1907" t="s">
        <v>12</v>
      </c>
      <c r="H1907" t="s">
        <v>12</v>
      </c>
      <c r="I1907">
        <v>29</v>
      </c>
      <c r="J1907">
        <f>(C1907-$V$7)/$V$8</f>
        <v>-5.4405187790457421E-3</v>
      </c>
      <c r="K1907" t="str">
        <f t="shared" si="117"/>
        <v>NO</v>
      </c>
      <c r="L1907">
        <f>(I1907-$V$16)/$V$17</f>
        <v>-0.91086947421749642</v>
      </c>
      <c r="M1907" t="str">
        <f t="shared" si="118"/>
        <v>NO</v>
      </c>
      <c r="N1907">
        <f>IF(ISBLANK(C1907),$V$7,C1907)</f>
        <v>653122.46</v>
      </c>
      <c r="O1907">
        <f>IF(ISBLANK(I1907),$V$16,I1907)</f>
        <v>29</v>
      </c>
      <c r="P1907" t="str">
        <f>IF(ISBLANK(D1907),$U$42,D1907)</f>
        <v>ASALARIADO</v>
      </c>
      <c r="Q1907" s="7" t="str">
        <f t="shared" si="119"/>
        <v>26-35</v>
      </c>
      <c r="R1907" s="7" t="str">
        <f t="shared" si="120"/>
        <v>3</v>
      </c>
    </row>
    <row r="1908" spans="1:18" x14ac:dyDescent="0.3">
      <c r="A1908">
        <v>1907</v>
      </c>
      <c r="B1908" t="s">
        <v>14</v>
      </c>
      <c r="C1908">
        <v>899559</v>
      </c>
      <c r="D1908" t="s">
        <v>9</v>
      </c>
      <c r="E1908" t="s">
        <v>10</v>
      </c>
      <c r="F1908" t="s">
        <v>11</v>
      </c>
      <c r="G1908" t="s">
        <v>12</v>
      </c>
      <c r="H1908" t="s">
        <v>12</v>
      </c>
      <c r="I1908">
        <v>51</v>
      </c>
      <c r="J1908">
        <f>(C1908-$V$7)/$V$8</f>
        <v>0.29845648156888194</v>
      </c>
      <c r="K1908" t="str">
        <f t="shared" si="117"/>
        <v>NO</v>
      </c>
      <c r="L1908">
        <f>(I1908-$V$16)/$V$17</f>
        <v>0.64178778747952869</v>
      </c>
      <c r="M1908" t="str">
        <f t="shared" si="118"/>
        <v>NO</v>
      </c>
      <c r="N1908">
        <f>IF(ISBLANK(C1908),$V$7,C1908)</f>
        <v>899559</v>
      </c>
      <c r="O1908">
        <f>IF(ISBLANK(I1908),$V$16,I1908)</f>
        <v>51</v>
      </c>
      <c r="P1908" t="str">
        <f>IF(ISBLANK(D1908),$U$42,D1908)</f>
        <v>ASALARIADO</v>
      </c>
      <c r="Q1908" s="7" t="str">
        <f t="shared" si="119"/>
        <v>46-55</v>
      </c>
      <c r="R1908" s="7" t="str">
        <f t="shared" si="120"/>
        <v>4</v>
      </c>
    </row>
    <row r="1909" spans="1:18" x14ac:dyDescent="0.3">
      <c r="A1909">
        <v>1908</v>
      </c>
      <c r="B1909" t="s">
        <v>8</v>
      </c>
      <c r="C1909">
        <v>374003.1</v>
      </c>
      <c r="D1909" t="s">
        <v>9</v>
      </c>
      <c r="E1909" t="s">
        <v>15</v>
      </c>
      <c r="F1909" t="s">
        <v>11</v>
      </c>
      <c r="G1909" t="s">
        <v>12</v>
      </c>
      <c r="H1909" t="s">
        <v>12</v>
      </c>
      <c r="I1909">
        <v>38</v>
      </c>
      <c r="J1909">
        <f>(C1909-$V$7)/$V$8</f>
        <v>-0.3496408400586471</v>
      </c>
      <c r="K1909" t="str">
        <f t="shared" si="117"/>
        <v>NO</v>
      </c>
      <c r="L1909">
        <f>(I1909-$V$16)/$V$17</f>
        <v>-0.27569150352325889</v>
      </c>
      <c r="M1909" t="str">
        <f t="shared" si="118"/>
        <v>NO</v>
      </c>
      <c r="N1909">
        <f>IF(ISBLANK(C1909),$V$7,C1909)</f>
        <v>374003.1</v>
      </c>
      <c r="O1909">
        <f>IF(ISBLANK(I1909),$V$16,I1909)</f>
        <v>38</v>
      </c>
      <c r="P1909" t="str">
        <f>IF(ISBLANK(D1909),$U$42,D1909)</f>
        <v>ASALARIADO</v>
      </c>
      <c r="Q1909" s="7" t="str">
        <f t="shared" si="119"/>
        <v>36-45</v>
      </c>
      <c r="R1909" s="7" t="str">
        <f t="shared" si="120"/>
        <v>2</v>
      </c>
    </row>
    <row r="1910" spans="1:18" x14ac:dyDescent="0.3">
      <c r="A1910">
        <v>1909</v>
      </c>
      <c r="B1910" t="s">
        <v>8</v>
      </c>
      <c r="C1910">
        <v>297046</v>
      </c>
      <c r="D1910" t="s">
        <v>16</v>
      </c>
      <c r="E1910" t="s">
        <v>15</v>
      </c>
      <c r="F1910" t="s">
        <v>11</v>
      </c>
      <c r="G1910" t="s">
        <v>12</v>
      </c>
      <c r="H1910" t="s">
        <v>12</v>
      </c>
      <c r="I1910">
        <v>67</v>
      </c>
      <c r="J1910">
        <f>(C1910-$V$7)/$V$8</f>
        <v>-0.44454166866740574</v>
      </c>
      <c r="K1910" t="str">
        <f t="shared" si="117"/>
        <v>NO</v>
      </c>
      <c r="L1910">
        <f>(I1910-$V$16)/$V$17</f>
        <v>1.7709930687137287</v>
      </c>
      <c r="M1910" t="str">
        <f t="shared" si="118"/>
        <v>NO</v>
      </c>
      <c r="N1910">
        <f>IF(ISBLANK(C1910),$V$7,C1910)</f>
        <v>297046</v>
      </c>
      <c r="O1910">
        <f>IF(ISBLANK(I1910),$V$16,I1910)</f>
        <v>67</v>
      </c>
      <c r="P1910" t="str">
        <f>IF(ISBLANK(D1910),$U$42,D1910)</f>
        <v>ASEGURADO VOLUNTARIO</v>
      </c>
      <c r="Q1910" s="7" t="str">
        <f t="shared" si="119"/>
        <v>56+</v>
      </c>
      <c r="R1910" s="7" t="str">
        <f t="shared" si="120"/>
        <v>1</v>
      </c>
    </row>
    <row r="1911" spans="1:18" x14ac:dyDescent="0.3">
      <c r="A1911">
        <v>1910</v>
      </c>
      <c r="B1911" t="s">
        <v>14</v>
      </c>
      <c r="C1911">
        <v>1150000</v>
      </c>
      <c r="D1911" t="s">
        <v>9</v>
      </c>
      <c r="E1911" t="s">
        <v>15</v>
      </c>
      <c r="F1911" t="s">
        <v>11</v>
      </c>
      <c r="G1911" t="s">
        <v>12</v>
      </c>
      <c r="H1911" t="s">
        <v>12</v>
      </c>
      <c r="I1911">
        <v>32</v>
      </c>
      <c r="J1911">
        <f>(C1911-$V$7)/$V$8</f>
        <v>0.60729164320576967</v>
      </c>
      <c r="K1911" t="str">
        <f t="shared" si="117"/>
        <v>NO</v>
      </c>
      <c r="L1911">
        <f>(I1911-$V$16)/$V$17</f>
        <v>-0.69914348398608395</v>
      </c>
      <c r="M1911" t="str">
        <f t="shared" si="118"/>
        <v>NO</v>
      </c>
      <c r="N1911">
        <f>IF(ISBLANK(C1911),$V$7,C1911)</f>
        <v>1150000</v>
      </c>
      <c r="O1911">
        <f>IF(ISBLANK(I1911),$V$16,I1911)</f>
        <v>32</v>
      </c>
      <c r="P1911" t="str">
        <f>IF(ISBLANK(D1911),$U$42,D1911)</f>
        <v>ASALARIADO</v>
      </c>
      <c r="Q1911" s="7" t="str">
        <f t="shared" si="119"/>
        <v>26-35</v>
      </c>
      <c r="R1911" s="7" t="str">
        <f t="shared" si="120"/>
        <v>4</v>
      </c>
    </row>
    <row r="1912" spans="1:18" x14ac:dyDescent="0.3">
      <c r="A1912">
        <v>1911</v>
      </c>
      <c r="B1912" t="s">
        <v>8</v>
      </c>
      <c r="C1912">
        <v>51833.33</v>
      </c>
      <c r="D1912" t="s">
        <v>9</v>
      </c>
      <c r="E1912" t="s">
        <v>15</v>
      </c>
      <c r="F1912" t="s">
        <v>11</v>
      </c>
      <c r="G1912" t="s">
        <v>12</v>
      </c>
      <c r="H1912" t="s">
        <v>12</v>
      </c>
      <c r="I1912">
        <v>37</v>
      </c>
      <c r="J1912">
        <f>(C1912-$V$7)/$V$8</f>
        <v>-0.74692943494713959</v>
      </c>
      <c r="K1912" t="str">
        <f t="shared" si="117"/>
        <v>NO</v>
      </c>
      <c r="L1912">
        <f>(I1912-$V$16)/$V$17</f>
        <v>-0.3462668336003964</v>
      </c>
      <c r="M1912" t="str">
        <f t="shared" si="118"/>
        <v>NO</v>
      </c>
      <c r="N1912">
        <f>IF(ISBLANK(C1912),$V$7,C1912)</f>
        <v>51833.33</v>
      </c>
      <c r="O1912">
        <f>IF(ISBLANK(I1912),$V$16,I1912)</f>
        <v>37</v>
      </c>
      <c r="P1912" t="str">
        <f>IF(ISBLANK(D1912),$U$42,D1912)</f>
        <v>ASALARIADO</v>
      </c>
      <c r="Q1912" s="7" t="str">
        <f t="shared" si="119"/>
        <v>36-45</v>
      </c>
      <c r="R1912" s="7" t="str">
        <f t="shared" si="120"/>
        <v>1</v>
      </c>
    </row>
    <row r="1913" spans="1:18" x14ac:dyDescent="0.3">
      <c r="A1913">
        <v>1912</v>
      </c>
      <c r="B1913" t="s">
        <v>8</v>
      </c>
      <c r="C1913">
        <v>225024.95</v>
      </c>
      <c r="D1913" t="s">
        <v>9</v>
      </c>
      <c r="E1913" t="s">
        <v>15</v>
      </c>
      <c r="F1913" t="s">
        <v>11</v>
      </c>
      <c r="G1913" t="s">
        <v>12</v>
      </c>
      <c r="H1913" t="s">
        <v>12</v>
      </c>
      <c r="I1913">
        <v>19</v>
      </c>
      <c r="J1913">
        <f>(C1913-$V$7)/$V$8</f>
        <v>-0.53335553148542825</v>
      </c>
      <c r="K1913" t="str">
        <f t="shared" si="117"/>
        <v>NO</v>
      </c>
      <c r="L1913">
        <f>(I1913-$V$16)/$V$17</f>
        <v>-1.6166227749888715</v>
      </c>
      <c r="M1913" t="str">
        <f t="shared" si="118"/>
        <v>NO</v>
      </c>
      <c r="N1913">
        <f>IF(ISBLANK(C1913),$V$7,C1913)</f>
        <v>225024.95</v>
      </c>
      <c r="O1913">
        <f>IF(ISBLANK(I1913),$V$16,I1913)</f>
        <v>19</v>
      </c>
      <c r="P1913" t="str">
        <f>IF(ISBLANK(D1913),$U$42,D1913)</f>
        <v>ASALARIADO</v>
      </c>
      <c r="Q1913" s="7" t="str">
        <f t="shared" si="119"/>
        <v>18-25</v>
      </c>
      <c r="R1913" s="7" t="str">
        <f t="shared" si="120"/>
        <v>1</v>
      </c>
    </row>
    <row r="1914" spans="1:18" x14ac:dyDescent="0.3">
      <c r="A1914">
        <v>1913</v>
      </c>
      <c r="B1914" t="s">
        <v>8</v>
      </c>
      <c r="C1914">
        <v>704330</v>
      </c>
      <c r="D1914" t="s">
        <v>9</v>
      </c>
      <c r="E1914" t="s">
        <v>10</v>
      </c>
      <c r="F1914" t="s">
        <v>11</v>
      </c>
      <c r="G1914" t="s">
        <v>12</v>
      </c>
      <c r="H1914" t="s">
        <v>12</v>
      </c>
      <c r="I1914">
        <v>32</v>
      </c>
      <c r="J1914">
        <f>(C1914-$V$7)/$V$8</f>
        <v>5.7706844843234177E-2</v>
      </c>
      <c r="K1914" t="str">
        <f t="shared" si="117"/>
        <v>NO</v>
      </c>
      <c r="L1914">
        <f>(I1914-$V$16)/$V$17</f>
        <v>-0.69914348398608395</v>
      </c>
      <c r="M1914" t="str">
        <f t="shared" si="118"/>
        <v>NO</v>
      </c>
      <c r="N1914">
        <f>IF(ISBLANK(C1914),$V$7,C1914)</f>
        <v>704330</v>
      </c>
      <c r="O1914">
        <f>IF(ISBLANK(I1914),$V$16,I1914)</f>
        <v>32</v>
      </c>
      <c r="P1914" t="str">
        <f>IF(ISBLANK(D1914),$U$42,D1914)</f>
        <v>ASALARIADO</v>
      </c>
      <c r="Q1914" s="7" t="str">
        <f t="shared" si="119"/>
        <v>26-35</v>
      </c>
      <c r="R1914" s="7" t="str">
        <f t="shared" si="120"/>
        <v>4</v>
      </c>
    </row>
    <row r="1915" spans="1:18" x14ac:dyDescent="0.3">
      <c r="A1915">
        <v>1914</v>
      </c>
      <c r="B1915" t="s">
        <v>14</v>
      </c>
      <c r="C1915">
        <v>277520</v>
      </c>
      <c r="D1915" t="s">
        <v>9</v>
      </c>
      <c r="E1915" t="s">
        <v>15</v>
      </c>
      <c r="F1915" t="s">
        <v>11</v>
      </c>
      <c r="G1915" t="s">
        <v>11</v>
      </c>
      <c r="H1915" t="s">
        <v>12</v>
      </c>
      <c r="I1915">
        <v>46</v>
      </c>
      <c r="J1915">
        <f>(C1915-$V$7)/$V$8</f>
        <v>-0.46862045515253348</v>
      </c>
      <c r="K1915" t="str">
        <f t="shared" si="117"/>
        <v>NO</v>
      </c>
      <c r="L1915">
        <f>(I1915-$V$16)/$V$17</f>
        <v>0.28891113709384114</v>
      </c>
      <c r="M1915" t="str">
        <f t="shared" si="118"/>
        <v>NO</v>
      </c>
      <c r="N1915">
        <f>IF(ISBLANK(C1915),$V$7,C1915)</f>
        <v>277520</v>
      </c>
      <c r="O1915">
        <f>IF(ISBLANK(I1915),$V$16,I1915)</f>
        <v>46</v>
      </c>
      <c r="P1915" t="str">
        <f>IF(ISBLANK(D1915),$U$42,D1915)</f>
        <v>ASALARIADO</v>
      </c>
      <c r="Q1915" s="7" t="str">
        <f t="shared" si="119"/>
        <v>46-55</v>
      </c>
      <c r="R1915" s="7" t="str">
        <f t="shared" si="120"/>
        <v>1</v>
      </c>
    </row>
    <row r="1916" spans="1:18" x14ac:dyDescent="0.3">
      <c r="A1916">
        <v>1915</v>
      </c>
      <c r="B1916" t="s">
        <v>14</v>
      </c>
      <c r="C1916">
        <v>1610392</v>
      </c>
      <c r="D1916" t="s">
        <v>9</v>
      </c>
      <c r="E1916" t="s">
        <v>10</v>
      </c>
      <c r="F1916" t="s">
        <v>11</v>
      </c>
      <c r="G1916" t="s">
        <v>12</v>
      </c>
      <c r="H1916" t="s">
        <v>12</v>
      </c>
      <c r="I1916">
        <v>46</v>
      </c>
      <c r="J1916">
        <f>(C1916-$V$7)/$V$8</f>
        <v>1.1750311017462243</v>
      </c>
      <c r="K1916" t="str">
        <f t="shared" si="117"/>
        <v>NO</v>
      </c>
      <c r="L1916">
        <f>(I1916-$V$16)/$V$17</f>
        <v>0.28891113709384114</v>
      </c>
      <c r="M1916" t="str">
        <f t="shared" si="118"/>
        <v>NO</v>
      </c>
      <c r="N1916">
        <f>IF(ISBLANK(C1916),$V$7,C1916)</f>
        <v>1610392</v>
      </c>
      <c r="O1916">
        <f>IF(ISBLANK(I1916),$V$16,I1916)</f>
        <v>46</v>
      </c>
      <c r="P1916" t="str">
        <f>IF(ISBLANK(D1916),$U$42,D1916)</f>
        <v>ASALARIADO</v>
      </c>
      <c r="Q1916" s="7" t="str">
        <f t="shared" si="119"/>
        <v>46-55</v>
      </c>
      <c r="R1916" s="7" t="str">
        <f t="shared" si="120"/>
        <v>4</v>
      </c>
    </row>
    <row r="1917" spans="1:18" x14ac:dyDescent="0.3">
      <c r="A1917">
        <v>1916</v>
      </c>
      <c r="B1917" t="s">
        <v>14</v>
      </c>
      <c r="C1917">
        <v>280000</v>
      </c>
      <c r="D1917" t="s">
        <v>9</v>
      </c>
      <c r="E1917" t="s">
        <v>15</v>
      </c>
      <c r="F1917" t="s">
        <v>11</v>
      </c>
      <c r="G1917" t="s">
        <v>12</v>
      </c>
      <c r="H1917" t="s">
        <v>12</v>
      </c>
      <c r="I1917">
        <v>38</v>
      </c>
      <c r="J1917">
        <f>(C1917-$V$7)/$V$8</f>
        <v>-0.46556220510218438</v>
      </c>
      <c r="K1917" t="str">
        <f t="shared" si="117"/>
        <v>NO</v>
      </c>
      <c r="L1917">
        <f>(I1917-$V$16)/$V$17</f>
        <v>-0.27569150352325889</v>
      </c>
      <c r="M1917" t="str">
        <f t="shared" si="118"/>
        <v>NO</v>
      </c>
      <c r="N1917">
        <f>IF(ISBLANK(C1917),$V$7,C1917)</f>
        <v>280000</v>
      </c>
      <c r="O1917">
        <f>IF(ISBLANK(I1917),$V$16,I1917)</f>
        <v>38</v>
      </c>
      <c r="P1917" t="str">
        <f>IF(ISBLANK(D1917),$U$42,D1917)</f>
        <v>ASALARIADO</v>
      </c>
      <c r="Q1917" s="7" t="str">
        <f t="shared" si="119"/>
        <v>36-45</v>
      </c>
      <c r="R1917" s="7" t="str">
        <f t="shared" si="120"/>
        <v>1</v>
      </c>
    </row>
    <row r="1918" spans="1:18" x14ac:dyDescent="0.3">
      <c r="A1918">
        <v>1917</v>
      </c>
      <c r="B1918" t="s">
        <v>8</v>
      </c>
      <c r="C1918">
        <v>322500</v>
      </c>
      <c r="D1918" t="s">
        <v>9</v>
      </c>
      <c r="E1918" t="s">
        <v>15</v>
      </c>
      <c r="F1918" t="s">
        <v>11</v>
      </c>
      <c r="G1918" t="s">
        <v>12</v>
      </c>
      <c r="H1918" t="s">
        <v>11</v>
      </c>
      <c r="I1918">
        <v>46</v>
      </c>
      <c r="J1918">
        <f>(C1918-$V$7)/$V$8</f>
        <v>-0.41315267802966937</v>
      </c>
      <c r="K1918" t="str">
        <f t="shared" si="117"/>
        <v>NO</v>
      </c>
      <c r="L1918">
        <f>(I1918-$V$16)/$V$17</f>
        <v>0.28891113709384114</v>
      </c>
      <c r="M1918" t="str">
        <f t="shared" si="118"/>
        <v>NO</v>
      </c>
      <c r="N1918">
        <f>IF(ISBLANK(C1918),$V$7,C1918)</f>
        <v>322500</v>
      </c>
      <c r="O1918">
        <f>IF(ISBLANK(I1918),$V$16,I1918)</f>
        <v>46</v>
      </c>
      <c r="P1918" t="str">
        <f>IF(ISBLANK(D1918),$U$42,D1918)</f>
        <v>ASALARIADO</v>
      </c>
      <c r="Q1918" s="7" t="str">
        <f t="shared" si="119"/>
        <v>46-55</v>
      </c>
      <c r="R1918" s="7" t="str">
        <f t="shared" si="120"/>
        <v>2</v>
      </c>
    </row>
    <row r="1919" spans="1:18" x14ac:dyDescent="0.3">
      <c r="A1919">
        <v>1918</v>
      </c>
      <c r="B1919" t="s">
        <v>8</v>
      </c>
      <c r="C1919">
        <v>3599311.8</v>
      </c>
      <c r="D1919" t="s">
        <v>9</v>
      </c>
      <c r="E1919" t="s">
        <v>10</v>
      </c>
      <c r="F1919" t="s">
        <v>11</v>
      </c>
      <c r="G1919" t="s">
        <v>12</v>
      </c>
      <c r="H1919" t="s">
        <v>12</v>
      </c>
      <c r="I1919">
        <v>60</v>
      </c>
      <c r="J1919">
        <f>(C1919-$V$7)/$V$8</f>
        <v>3.6276980688794267</v>
      </c>
      <c r="K1919" t="str">
        <f t="shared" si="117"/>
        <v>ATIPICO</v>
      </c>
      <c r="L1919">
        <f>(I1919-$V$16)/$V$17</f>
        <v>1.2769657581737661</v>
      </c>
      <c r="M1919" t="str">
        <f t="shared" si="118"/>
        <v>NO</v>
      </c>
      <c r="N1919">
        <f>IF(ISBLANK(C1919),$V$7,C1919)</f>
        <v>3599311.8</v>
      </c>
      <c r="O1919">
        <f>IF(ISBLANK(I1919),$V$16,I1919)</f>
        <v>60</v>
      </c>
      <c r="P1919" t="str">
        <f>IF(ISBLANK(D1919),$U$42,D1919)</f>
        <v>ASALARIADO</v>
      </c>
      <c r="Q1919" s="7" t="str">
        <f t="shared" si="119"/>
        <v>56+</v>
      </c>
      <c r="R1919" s="7" t="str">
        <f t="shared" si="120"/>
        <v>4</v>
      </c>
    </row>
    <row r="1920" spans="1:18" x14ac:dyDescent="0.3">
      <c r="A1920">
        <v>1919</v>
      </c>
      <c r="B1920" t="s">
        <v>14</v>
      </c>
      <c r="C1920">
        <v>512557.9</v>
      </c>
      <c r="D1920" t="s">
        <v>9</v>
      </c>
      <c r="E1920" t="s">
        <v>15</v>
      </c>
      <c r="F1920" t="s">
        <v>11</v>
      </c>
      <c r="G1920" t="s">
        <v>12</v>
      </c>
      <c r="H1920" t="s">
        <v>12</v>
      </c>
      <c r="I1920">
        <v>35</v>
      </c>
      <c r="J1920">
        <f>(C1920-$V$7)/$V$8</f>
        <v>-0.17877986260860235</v>
      </c>
      <c r="K1920" t="str">
        <f t="shared" si="117"/>
        <v>NO</v>
      </c>
      <c r="L1920">
        <f>(I1920-$V$16)/$V$17</f>
        <v>-0.48741749375467142</v>
      </c>
      <c r="M1920" t="str">
        <f t="shared" si="118"/>
        <v>NO</v>
      </c>
      <c r="N1920">
        <f>IF(ISBLANK(C1920),$V$7,C1920)</f>
        <v>512557.9</v>
      </c>
      <c r="O1920">
        <f>IF(ISBLANK(I1920),$V$16,I1920)</f>
        <v>35</v>
      </c>
      <c r="P1920" t="str">
        <f>IF(ISBLANK(D1920),$U$42,D1920)</f>
        <v>ASALARIADO</v>
      </c>
      <c r="Q1920" s="7" t="str">
        <f t="shared" si="119"/>
        <v>26-35</v>
      </c>
      <c r="R1920" s="7" t="str">
        <f t="shared" si="120"/>
        <v>3</v>
      </c>
    </row>
    <row r="1921" spans="1:18" x14ac:dyDescent="0.3">
      <c r="A1921">
        <v>1920</v>
      </c>
      <c r="B1921" t="s">
        <v>14</v>
      </c>
      <c r="C1921">
        <v>500000</v>
      </c>
      <c r="D1921" t="s">
        <v>9</v>
      </c>
      <c r="E1921" t="s">
        <v>15</v>
      </c>
      <c r="F1921" t="s">
        <v>11</v>
      </c>
      <c r="G1921" t="s">
        <v>12</v>
      </c>
      <c r="H1921" t="s">
        <v>12</v>
      </c>
      <c r="I1921">
        <v>57</v>
      </c>
      <c r="J1921">
        <f>(C1921-$V$7)/$V$8</f>
        <v>-0.19426582966798911</v>
      </c>
      <c r="K1921" t="str">
        <f t="shared" si="117"/>
        <v>NO</v>
      </c>
      <c r="L1921">
        <f>(I1921-$V$16)/$V$17</f>
        <v>1.0652397679423538</v>
      </c>
      <c r="M1921" t="str">
        <f t="shared" si="118"/>
        <v>NO</v>
      </c>
      <c r="N1921">
        <f>IF(ISBLANK(C1921),$V$7,C1921)</f>
        <v>500000</v>
      </c>
      <c r="O1921">
        <f>IF(ISBLANK(I1921),$V$16,I1921)</f>
        <v>57</v>
      </c>
      <c r="P1921" t="str">
        <f>IF(ISBLANK(D1921),$U$42,D1921)</f>
        <v>ASALARIADO</v>
      </c>
      <c r="Q1921" s="7" t="str">
        <f t="shared" si="119"/>
        <v>56+</v>
      </c>
      <c r="R1921" s="7" t="str">
        <f t="shared" si="120"/>
        <v>3</v>
      </c>
    </row>
    <row r="1922" spans="1:18" x14ac:dyDescent="0.3">
      <c r="A1922">
        <v>1921</v>
      </c>
      <c r="B1922" t="s">
        <v>8</v>
      </c>
      <c r="C1922">
        <v>1744445</v>
      </c>
      <c r="D1922" t="s">
        <v>9</v>
      </c>
      <c r="E1922" t="s">
        <v>10</v>
      </c>
      <c r="F1922" t="s">
        <v>11</v>
      </c>
      <c r="G1922" t="s">
        <v>12</v>
      </c>
      <c r="H1922" t="s">
        <v>12</v>
      </c>
      <c r="I1922">
        <v>40</v>
      </c>
      <c r="J1922">
        <f>(C1922-$V$7)/$V$8</f>
        <v>1.3403406154556796</v>
      </c>
      <c r="K1922" t="str">
        <f t="shared" ref="K1922:K1985" si="121">IF(ABS(J1922)&gt;1.96,"ATIPICO","NO")</f>
        <v>NO</v>
      </c>
      <c r="L1922">
        <f>(I1922-$V$16)/$V$17</f>
        <v>-0.13454084336898386</v>
      </c>
      <c r="M1922" t="str">
        <f t="shared" ref="M1922:M1985" si="122">IF(ABS(L1922)&gt;1.96,"ATIPICO","NO")</f>
        <v>NO</v>
      </c>
      <c r="N1922">
        <f>IF(ISBLANK(C1922),$V$7,C1922)</f>
        <v>1744445</v>
      </c>
      <c r="O1922">
        <f>IF(ISBLANK(I1922),$V$16,I1922)</f>
        <v>40</v>
      </c>
      <c r="P1922" t="str">
        <f>IF(ISBLANK(D1922),$U$42,D1922)</f>
        <v>ASALARIADO</v>
      </c>
      <c r="Q1922" s="7" t="str">
        <f t="shared" ref="Q1922:Q1985" si="123">IF(O1922&lt;26,"18-25",IF(O1922&lt;36,"26-35",
 IF(O1922&lt;46,"36-45",IF(O1922&lt;56,"46-55","56+"))))</f>
        <v>36-45</v>
      </c>
      <c r="R1922" s="7" t="str">
        <f t="shared" ref="R1922:R1985" si="124">IF(N1922&lt;300000,"1",
 IF(N1922&lt;=408495,"2",
 IF(N1922&lt;=700000,"3",
 "4")))</f>
        <v>4</v>
      </c>
    </row>
    <row r="1923" spans="1:18" x14ac:dyDescent="0.3">
      <c r="A1923">
        <v>1922</v>
      </c>
      <c r="B1923" t="s">
        <v>14</v>
      </c>
      <c r="C1923">
        <v>357576.42</v>
      </c>
      <c r="D1923" t="s">
        <v>9</v>
      </c>
      <c r="E1923" t="s">
        <v>15</v>
      </c>
      <c r="F1923" t="s">
        <v>11</v>
      </c>
      <c r="G1923" t="s">
        <v>12</v>
      </c>
      <c r="H1923" t="s">
        <v>12</v>
      </c>
      <c r="I1923">
        <v>35</v>
      </c>
      <c r="J1923">
        <f>(C1923-$V$7)/$V$8</f>
        <v>-0.36989765253327161</v>
      </c>
      <c r="K1923" t="str">
        <f t="shared" si="121"/>
        <v>NO</v>
      </c>
      <c r="L1923">
        <f>(I1923-$V$16)/$V$17</f>
        <v>-0.48741749375467142</v>
      </c>
      <c r="M1923" t="str">
        <f t="shared" si="122"/>
        <v>NO</v>
      </c>
      <c r="N1923">
        <f>IF(ISBLANK(C1923),$V$7,C1923)</f>
        <v>357576.42</v>
      </c>
      <c r="O1923">
        <f>IF(ISBLANK(I1923),$V$16,I1923)</f>
        <v>35</v>
      </c>
      <c r="P1923" t="str">
        <f>IF(ISBLANK(D1923),$U$42,D1923)</f>
        <v>ASALARIADO</v>
      </c>
      <c r="Q1923" s="7" t="str">
        <f t="shared" si="123"/>
        <v>26-35</v>
      </c>
      <c r="R1923" s="7" t="str">
        <f t="shared" si="124"/>
        <v>2</v>
      </c>
    </row>
    <row r="1924" spans="1:18" x14ac:dyDescent="0.3">
      <c r="A1924">
        <v>1923</v>
      </c>
      <c r="B1924" t="s">
        <v>8</v>
      </c>
      <c r="C1924">
        <v>2724750</v>
      </c>
      <c r="D1924" t="s">
        <v>9</v>
      </c>
      <c r="E1924" t="s">
        <v>15</v>
      </c>
      <c r="F1924" t="s">
        <v>11</v>
      </c>
      <c r="G1924" t="s">
        <v>12</v>
      </c>
      <c r="H1924" t="s">
        <v>12</v>
      </c>
      <c r="I1924">
        <v>25</v>
      </c>
      <c r="J1924">
        <f>(C1924-$V$7)/$V$8</f>
        <v>2.5492187669103106</v>
      </c>
      <c r="K1924" t="str">
        <f t="shared" si="121"/>
        <v>ATIPICO</v>
      </c>
      <c r="L1924">
        <f>(I1924-$V$16)/$V$17</f>
        <v>-1.1931707945260464</v>
      </c>
      <c r="M1924" t="str">
        <f t="shared" si="122"/>
        <v>NO</v>
      </c>
      <c r="N1924">
        <f>IF(ISBLANK(C1924),$V$7,C1924)</f>
        <v>2724750</v>
      </c>
      <c r="O1924">
        <f>IF(ISBLANK(I1924),$V$16,I1924)</f>
        <v>25</v>
      </c>
      <c r="P1924" t="str">
        <f>IF(ISBLANK(D1924),$U$42,D1924)</f>
        <v>ASALARIADO</v>
      </c>
      <c r="Q1924" s="7" t="str">
        <f t="shared" si="123"/>
        <v>18-25</v>
      </c>
      <c r="R1924" s="7" t="str">
        <f t="shared" si="124"/>
        <v>4</v>
      </c>
    </row>
    <row r="1925" spans="1:18" x14ac:dyDescent="0.3">
      <c r="A1925">
        <v>1924</v>
      </c>
      <c r="B1925" t="s">
        <v>8</v>
      </c>
      <c r="C1925">
        <v>655672</v>
      </c>
      <c r="D1925" t="s">
        <v>16</v>
      </c>
      <c r="E1925" t="s">
        <v>15</v>
      </c>
      <c r="F1925" t="s">
        <v>11</v>
      </c>
      <c r="G1925" t="s">
        <v>12</v>
      </c>
      <c r="H1925" t="s">
        <v>12</v>
      </c>
      <c r="I1925">
        <v>58</v>
      </c>
      <c r="J1925">
        <f>(C1925-$V$7)/$V$8</f>
        <v>-2.2965144107525226E-3</v>
      </c>
      <c r="K1925" t="str">
        <f t="shared" si="121"/>
        <v>NO</v>
      </c>
      <c r="L1925">
        <f>(I1925-$V$16)/$V$17</f>
        <v>1.1358150980194912</v>
      </c>
      <c r="M1925" t="str">
        <f t="shared" si="122"/>
        <v>NO</v>
      </c>
      <c r="N1925">
        <f>IF(ISBLANK(C1925),$V$7,C1925)</f>
        <v>655672</v>
      </c>
      <c r="O1925">
        <f>IF(ISBLANK(I1925),$V$16,I1925)</f>
        <v>58</v>
      </c>
      <c r="P1925" t="str">
        <f>IF(ISBLANK(D1925),$U$42,D1925)</f>
        <v>ASEGURADO VOLUNTARIO</v>
      </c>
      <c r="Q1925" s="7" t="str">
        <f t="shared" si="123"/>
        <v>56+</v>
      </c>
      <c r="R1925" s="7" t="str">
        <f t="shared" si="124"/>
        <v>3</v>
      </c>
    </row>
    <row r="1926" spans="1:18" x14ac:dyDescent="0.3">
      <c r="A1926">
        <v>1925</v>
      </c>
      <c r="B1926" t="s">
        <v>8</v>
      </c>
      <c r="C1926">
        <v>1257384</v>
      </c>
      <c r="D1926" t="s">
        <v>13</v>
      </c>
      <c r="E1926" t="s">
        <v>10</v>
      </c>
      <c r="F1926" t="s">
        <v>11</v>
      </c>
      <c r="G1926" t="s">
        <v>12</v>
      </c>
      <c r="H1926" t="s">
        <v>12</v>
      </c>
      <c r="I1926">
        <v>68</v>
      </c>
      <c r="J1926">
        <f>(C1926-$V$7)/$V$8</f>
        <v>0.7397138703858861</v>
      </c>
      <c r="K1926" t="str">
        <f t="shared" si="121"/>
        <v>NO</v>
      </c>
      <c r="L1926">
        <f>(I1926-$V$16)/$V$17</f>
        <v>1.8415683987908662</v>
      </c>
      <c r="M1926" t="str">
        <f t="shared" si="122"/>
        <v>NO</v>
      </c>
      <c r="N1926">
        <f>IF(ISBLANK(C1926),$V$7,C1926)</f>
        <v>1257384</v>
      </c>
      <c r="O1926">
        <f>IF(ISBLANK(I1926),$V$16,I1926)</f>
        <v>68</v>
      </c>
      <c r="P1926" t="str">
        <f>IF(ISBLANK(D1926),$U$42,D1926)</f>
        <v>PENSIONADOS EN SU PROPIO SISTEMA</v>
      </c>
      <c r="Q1926" s="7" t="str">
        <f t="shared" si="123"/>
        <v>56+</v>
      </c>
      <c r="R1926" s="7" t="str">
        <f t="shared" si="124"/>
        <v>4</v>
      </c>
    </row>
    <row r="1927" spans="1:18" x14ac:dyDescent="0.3">
      <c r="A1927">
        <v>1926</v>
      </c>
      <c r="B1927" t="s">
        <v>8</v>
      </c>
      <c r="C1927">
        <v>385460.82</v>
      </c>
      <c r="D1927" t="s">
        <v>9</v>
      </c>
      <c r="E1927" t="s">
        <v>15</v>
      </c>
      <c r="F1927" t="s">
        <v>11</v>
      </c>
      <c r="G1927" t="s">
        <v>12</v>
      </c>
      <c r="H1927" t="s">
        <v>12</v>
      </c>
      <c r="I1927">
        <v>20</v>
      </c>
      <c r="J1927">
        <f>(C1927-$V$7)/$V$8</f>
        <v>-0.33551157684619304</v>
      </c>
      <c r="K1927" t="str">
        <f t="shared" si="121"/>
        <v>NO</v>
      </c>
      <c r="L1927">
        <f>(I1927-$V$16)/$V$17</f>
        <v>-1.5460474449117341</v>
      </c>
      <c r="M1927" t="str">
        <f t="shared" si="122"/>
        <v>NO</v>
      </c>
      <c r="N1927">
        <f>IF(ISBLANK(C1927),$V$7,C1927)</f>
        <v>385460.82</v>
      </c>
      <c r="O1927">
        <f>IF(ISBLANK(I1927),$V$16,I1927)</f>
        <v>20</v>
      </c>
      <c r="P1927" t="str">
        <f>IF(ISBLANK(D1927),$U$42,D1927)</f>
        <v>ASALARIADO</v>
      </c>
      <c r="Q1927" s="7" t="str">
        <f t="shared" si="123"/>
        <v>18-25</v>
      </c>
      <c r="R1927" s="7" t="str">
        <f t="shared" si="124"/>
        <v>2</v>
      </c>
    </row>
    <row r="1928" spans="1:18" x14ac:dyDescent="0.3">
      <c r="A1928">
        <v>1927</v>
      </c>
      <c r="B1928" t="s">
        <v>8</v>
      </c>
      <c r="C1928">
        <v>454461.58</v>
      </c>
      <c r="D1928" t="s">
        <v>9</v>
      </c>
      <c r="E1928" t="s">
        <v>15</v>
      </c>
      <c r="F1928" t="s">
        <v>11</v>
      </c>
      <c r="G1928" t="s">
        <v>12</v>
      </c>
      <c r="H1928" t="s">
        <v>11</v>
      </c>
      <c r="I1928">
        <v>29</v>
      </c>
      <c r="J1928">
        <f>(C1928-$V$7)/$V$8</f>
        <v>-0.25042223098162575</v>
      </c>
      <c r="K1928" t="str">
        <f t="shared" si="121"/>
        <v>NO</v>
      </c>
      <c r="L1928">
        <f>(I1928-$V$16)/$V$17</f>
        <v>-0.91086947421749642</v>
      </c>
      <c r="M1928" t="str">
        <f t="shared" si="122"/>
        <v>NO</v>
      </c>
      <c r="N1928">
        <f>IF(ISBLANK(C1928),$V$7,C1928)</f>
        <v>454461.58</v>
      </c>
      <c r="O1928">
        <f>IF(ISBLANK(I1928),$V$16,I1928)</f>
        <v>29</v>
      </c>
      <c r="P1928" t="str">
        <f>IF(ISBLANK(D1928),$U$42,D1928)</f>
        <v>ASALARIADO</v>
      </c>
      <c r="Q1928" s="7" t="str">
        <f t="shared" si="123"/>
        <v>26-35</v>
      </c>
      <c r="R1928" s="7" t="str">
        <f t="shared" si="124"/>
        <v>3</v>
      </c>
    </row>
    <row r="1929" spans="1:18" x14ac:dyDescent="0.3">
      <c r="A1929">
        <v>1928</v>
      </c>
      <c r="B1929" t="s">
        <v>14</v>
      </c>
      <c r="C1929">
        <v>277402</v>
      </c>
      <c r="D1929" t="s">
        <v>9</v>
      </c>
      <c r="E1929" t="s">
        <v>15</v>
      </c>
      <c r="F1929" t="s">
        <v>11</v>
      </c>
      <c r="G1929" t="s">
        <v>12</v>
      </c>
      <c r="H1929" t="s">
        <v>12</v>
      </c>
      <c r="I1929">
        <v>41</v>
      </c>
      <c r="J1929">
        <f>(C1929-$V$7)/$V$8</f>
        <v>-0.46876596866299364</v>
      </c>
      <c r="K1929" t="str">
        <f t="shared" si="121"/>
        <v>NO</v>
      </c>
      <c r="L1929">
        <f>(I1929-$V$16)/$V$17</f>
        <v>-6.3965513291846368E-2</v>
      </c>
      <c r="M1929" t="str">
        <f t="shared" si="122"/>
        <v>NO</v>
      </c>
      <c r="N1929">
        <f>IF(ISBLANK(C1929),$V$7,C1929)</f>
        <v>277402</v>
      </c>
      <c r="O1929">
        <f>IF(ISBLANK(I1929),$V$16,I1929)</f>
        <v>41</v>
      </c>
      <c r="P1929" t="str">
        <f>IF(ISBLANK(D1929),$U$42,D1929)</f>
        <v>ASALARIADO</v>
      </c>
      <c r="Q1929" s="7" t="str">
        <f t="shared" si="123"/>
        <v>36-45</v>
      </c>
      <c r="R1929" s="7" t="str">
        <f t="shared" si="124"/>
        <v>1</v>
      </c>
    </row>
    <row r="1930" spans="1:18" x14ac:dyDescent="0.3">
      <c r="A1930">
        <v>1929</v>
      </c>
      <c r="B1930" t="s">
        <v>8</v>
      </c>
      <c r="C1930">
        <v>297046</v>
      </c>
      <c r="D1930" t="s">
        <v>17</v>
      </c>
      <c r="E1930" t="s">
        <v>15</v>
      </c>
      <c r="F1930" t="s">
        <v>11</v>
      </c>
      <c r="G1930" t="s">
        <v>12</v>
      </c>
      <c r="H1930" t="s">
        <v>11</v>
      </c>
      <c r="I1930">
        <v>27</v>
      </c>
      <c r="J1930">
        <f>(C1930-$V$7)/$V$8</f>
        <v>-0.44454166866740574</v>
      </c>
      <c r="K1930" t="str">
        <f t="shared" si="121"/>
        <v>NO</v>
      </c>
      <c r="L1930">
        <f>(I1930-$V$16)/$V$17</f>
        <v>-1.0520201343717714</v>
      </c>
      <c r="M1930" t="str">
        <f t="shared" si="122"/>
        <v>NO</v>
      </c>
      <c r="N1930">
        <f>IF(ISBLANK(C1930),$V$7,C1930)</f>
        <v>297046</v>
      </c>
      <c r="O1930">
        <f>IF(ISBLANK(I1930),$V$16,I1930)</f>
        <v>27</v>
      </c>
      <c r="P1930" t="str">
        <f>IF(ISBLANK(D1930),$U$42,D1930)</f>
        <v>TRABAJADOR INDEPENDIENTE</v>
      </c>
      <c r="Q1930" s="7" t="str">
        <f t="shared" si="123"/>
        <v>26-35</v>
      </c>
      <c r="R1930" s="7" t="str">
        <f t="shared" si="124"/>
        <v>1</v>
      </c>
    </row>
    <row r="1931" spans="1:18" x14ac:dyDescent="0.3">
      <c r="A1931">
        <v>1930</v>
      </c>
      <c r="B1931" t="s">
        <v>8</v>
      </c>
      <c r="C1931">
        <v>1541263.51</v>
      </c>
      <c r="D1931" t="s">
        <v>9</v>
      </c>
      <c r="E1931" t="s">
        <v>15</v>
      </c>
      <c r="F1931" t="s">
        <v>11</v>
      </c>
      <c r="G1931" t="s">
        <v>12</v>
      </c>
      <c r="H1931" t="s">
        <v>12</v>
      </c>
      <c r="I1931">
        <v>46</v>
      </c>
      <c r="J1931">
        <f>(C1931-$V$7)/$V$8</f>
        <v>1.0897842436724106</v>
      </c>
      <c r="K1931" t="str">
        <f t="shared" si="121"/>
        <v>NO</v>
      </c>
      <c r="L1931">
        <f>(I1931-$V$16)/$V$17</f>
        <v>0.28891113709384114</v>
      </c>
      <c r="M1931" t="str">
        <f t="shared" si="122"/>
        <v>NO</v>
      </c>
      <c r="N1931">
        <f>IF(ISBLANK(C1931),$V$7,C1931)</f>
        <v>1541263.51</v>
      </c>
      <c r="O1931">
        <f>IF(ISBLANK(I1931),$V$16,I1931)</f>
        <v>46</v>
      </c>
      <c r="P1931" t="str">
        <f>IF(ISBLANK(D1931),$U$42,D1931)</f>
        <v>ASALARIADO</v>
      </c>
      <c r="Q1931" s="7" t="str">
        <f t="shared" si="123"/>
        <v>46-55</v>
      </c>
      <c r="R1931" s="7" t="str">
        <f t="shared" si="124"/>
        <v>4</v>
      </c>
    </row>
    <row r="1932" spans="1:18" x14ac:dyDescent="0.3">
      <c r="A1932">
        <v>1931</v>
      </c>
      <c r="B1932" t="s">
        <v>14</v>
      </c>
      <c r="C1932">
        <v>1017485</v>
      </c>
      <c r="D1932" t="s">
        <v>17</v>
      </c>
      <c r="E1932" t="s">
        <v>15</v>
      </c>
      <c r="F1932" t="s">
        <v>11</v>
      </c>
      <c r="G1932" t="s">
        <v>12</v>
      </c>
      <c r="H1932" t="s">
        <v>12</v>
      </c>
      <c r="I1932">
        <v>53</v>
      </c>
      <c r="J1932">
        <f>(C1932-$V$7)/$V$8</f>
        <v>0.44387873779366788</v>
      </c>
      <c r="K1932" t="str">
        <f t="shared" si="121"/>
        <v>NO</v>
      </c>
      <c r="L1932">
        <f>(I1932-$V$16)/$V$17</f>
        <v>0.78293844763380371</v>
      </c>
      <c r="M1932" t="str">
        <f t="shared" si="122"/>
        <v>NO</v>
      </c>
      <c r="N1932">
        <f>IF(ISBLANK(C1932),$V$7,C1932)</f>
        <v>1017485</v>
      </c>
      <c r="O1932">
        <f>IF(ISBLANK(I1932),$V$16,I1932)</f>
        <v>53</v>
      </c>
      <c r="P1932" t="str">
        <f>IF(ISBLANK(D1932),$U$42,D1932)</f>
        <v>TRABAJADOR INDEPENDIENTE</v>
      </c>
      <c r="Q1932" s="7" t="str">
        <f t="shared" si="123"/>
        <v>46-55</v>
      </c>
      <c r="R1932" s="7" t="str">
        <f t="shared" si="124"/>
        <v>4</v>
      </c>
    </row>
    <row r="1933" spans="1:18" x14ac:dyDescent="0.3">
      <c r="A1933">
        <v>1932</v>
      </c>
      <c r="B1933" t="s">
        <v>8</v>
      </c>
      <c r="C1933">
        <v>1854952.25</v>
      </c>
      <c r="D1933" t="s">
        <v>9</v>
      </c>
      <c r="E1933" t="s">
        <v>15</v>
      </c>
      <c r="F1933" t="s">
        <v>11</v>
      </c>
      <c r="G1933" t="s">
        <v>12</v>
      </c>
      <c r="H1933" t="s">
        <v>12</v>
      </c>
      <c r="I1933">
        <v>33</v>
      </c>
      <c r="J1933">
        <f>(C1933-$V$7)/$V$8</f>
        <v>1.4766143262929545</v>
      </c>
      <c r="K1933" t="str">
        <f t="shared" si="121"/>
        <v>NO</v>
      </c>
      <c r="L1933">
        <f>(I1933-$V$16)/$V$17</f>
        <v>-0.62856815390894638</v>
      </c>
      <c r="M1933" t="str">
        <f t="shared" si="122"/>
        <v>NO</v>
      </c>
      <c r="N1933">
        <f>IF(ISBLANK(C1933),$V$7,C1933)</f>
        <v>1854952.25</v>
      </c>
      <c r="O1933">
        <f>IF(ISBLANK(I1933),$V$16,I1933)</f>
        <v>33</v>
      </c>
      <c r="P1933" t="str">
        <f>IF(ISBLANK(D1933),$U$42,D1933)</f>
        <v>ASALARIADO</v>
      </c>
      <c r="Q1933" s="7" t="str">
        <f t="shared" si="123"/>
        <v>26-35</v>
      </c>
      <c r="R1933" s="7" t="str">
        <f t="shared" si="124"/>
        <v>4</v>
      </c>
    </row>
    <row r="1934" spans="1:18" x14ac:dyDescent="0.3">
      <c r="A1934">
        <v>1933</v>
      </c>
      <c r="B1934" t="s">
        <v>8</v>
      </c>
      <c r="C1934">
        <v>315617</v>
      </c>
      <c r="D1934" t="s">
        <v>16</v>
      </c>
      <c r="E1934" t="s">
        <v>15</v>
      </c>
      <c r="F1934" t="s">
        <v>11</v>
      </c>
      <c r="G1934" t="s">
        <v>12</v>
      </c>
      <c r="H1934" t="s">
        <v>12</v>
      </c>
      <c r="I1934">
        <v>56</v>
      </c>
      <c r="J1934">
        <f>(C1934-$V$7)/$V$8</f>
        <v>-0.42164055508473103</v>
      </c>
      <c r="K1934" t="str">
        <f t="shared" si="121"/>
        <v>NO</v>
      </c>
      <c r="L1934">
        <f>(I1934-$V$16)/$V$17</f>
        <v>0.99466443786521619</v>
      </c>
      <c r="M1934" t="str">
        <f t="shared" si="122"/>
        <v>NO</v>
      </c>
      <c r="N1934">
        <f>IF(ISBLANK(C1934),$V$7,C1934)</f>
        <v>315617</v>
      </c>
      <c r="O1934">
        <f>IF(ISBLANK(I1934),$V$16,I1934)</f>
        <v>56</v>
      </c>
      <c r="P1934" t="str">
        <f>IF(ISBLANK(D1934),$U$42,D1934)</f>
        <v>ASEGURADO VOLUNTARIO</v>
      </c>
      <c r="Q1934" s="7" t="str">
        <f t="shared" si="123"/>
        <v>56+</v>
      </c>
      <c r="R1934" s="7" t="str">
        <f t="shared" si="124"/>
        <v>2</v>
      </c>
    </row>
    <row r="1935" spans="1:18" x14ac:dyDescent="0.3">
      <c r="A1935">
        <v>1934</v>
      </c>
      <c r="B1935" t="s">
        <v>14</v>
      </c>
      <c r="C1935">
        <v>310124</v>
      </c>
      <c r="D1935" t="s">
        <v>17</v>
      </c>
      <c r="E1935" t="s">
        <v>15</v>
      </c>
      <c r="F1935" t="s">
        <v>11</v>
      </c>
      <c r="G1935" t="s">
        <v>12</v>
      </c>
      <c r="H1935" t="s">
        <v>11</v>
      </c>
      <c r="I1935">
        <v>59</v>
      </c>
      <c r="J1935">
        <f>(C1935-$V$7)/$V$8</f>
        <v>-0.42841433231318576</v>
      </c>
      <c r="K1935" t="str">
        <f t="shared" si="121"/>
        <v>NO</v>
      </c>
      <c r="L1935">
        <f>(I1935-$V$16)/$V$17</f>
        <v>1.2063904280966287</v>
      </c>
      <c r="M1935" t="str">
        <f t="shared" si="122"/>
        <v>NO</v>
      </c>
      <c r="N1935">
        <f>IF(ISBLANK(C1935),$V$7,C1935)</f>
        <v>310124</v>
      </c>
      <c r="O1935">
        <f>IF(ISBLANK(I1935),$V$16,I1935)</f>
        <v>59</v>
      </c>
      <c r="P1935" t="str">
        <f>IF(ISBLANK(D1935),$U$42,D1935)</f>
        <v>TRABAJADOR INDEPENDIENTE</v>
      </c>
      <c r="Q1935" s="7" t="str">
        <f t="shared" si="123"/>
        <v>56+</v>
      </c>
      <c r="R1935" s="7" t="str">
        <f t="shared" si="124"/>
        <v>2</v>
      </c>
    </row>
    <row r="1936" spans="1:18" x14ac:dyDescent="0.3">
      <c r="A1936">
        <v>1935</v>
      </c>
      <c r="B1936" t="s">
        <v>8</v>
      </c>
      <c r="C1936">
        <v>240000</v>
      </c>
      <c r="D1936" t="s">
        <v>9</v>
      </c>
      <c r="E1936" t="s">
        <v>15</v>
      </c>
      <c r="F1936" t="s">
        <v>11</v>
      </c>
      <c r="G1936" t="s">
        <v>12</v>
      </c>
      <c r="H1936" t="s">
        <v>12</v>
      </c>
      <c r="I1936">
        <v>39</v>
      </c>
      <c r="J1936">
        <f>(C1936-$V$7)/$V$8</f>
        <v>-0.5148888188174926</v>
      </c>
      <c r="K1936" t="str">
        <f t="shared" si="121"/>
        <v>NO</v>
      </c>
      <c r="L1936">
        <f>(I1936-$V$16)/$V$17</f>
        <v>-0.20511617344612137</v>
      </c>
      <c r="M1936" t="str">
        <f t="shared" si="122"/>
        <v>NO</v>
      </c>
      <c r="N1936">
        <f>IF(ISBLANK(C1936),$V$7,C1936)</f>
        <v>240000</v>
      </c>
      <c r="O1936">
        <f>IF(ISBLANK(I1936),$V$16,I1936)</f>
        <v>39</v>
      </c>
      <c r="P1936" t="str">
        <f>IF(ISBLANK(D1936),$U$42,D1936)</f>
        <v>ASALARIADO</v>
      </c>
      <c r="Q1936" s="7" t="str">
        <f t="shared" si="123"/>
        <v>36-45</v>
      </c>
      <c r="R1936" s="7" t="str">
        <f t="shared" si="124"/>
        <v>1</v>
      </c>
    </row>
    <row r="1937" spans="1:18" x14ac:dyDescent="0.3">
      <c r="A1937">
        <v>1936</v>
      </c>
      <c r="B1937" t="s">
        <v>14</v>
      </c>
      <c r="C1937">
        <v>446061.6</v>
      </c>
      <c r="D1937" t="s">
        <v>9</v>
      </c>
      <c r="E1937" t="s">
        <v>15</v>
      </c>
      <c r="F1937" t="s">
        <v>11</v>
      </c>
      <c r="G1937" t="s">
        <v>12</v>
      </c>
      <c r="H1937" t="s">
        <v>11</v>
      </c>
      <c r="I1937">
        <v>59</v>
      </c>
      <c r="J1937">
        <f>(C1937-$V$7)/$V$8</f>
        <v>-0.26078079519853364</v>
      </c>
      <c r="K1937" t="str">
        <f t="shared" si="121"/>
        <v>NO</v>
      </c>
      <c r="L1937">
        <f>(I1937-$V$16)/$V$17</f>
        <v>1.2063904280966287</v>
      </c>
      <c r="M1937" t="str">
        <f t="shared" si="122"/>
        <v>NO</v>
      </c>
      <c r="N1937">
        <f>IF(ISBLANK(C1937),$V$7,C1937)</f>
        <v>446061.6</v>
      </c>
      <c r="O1937">
        <f>IF(ISBLANK(I1937),$V$16,I1937)</f>
        <v>59</v>
      </c>
      <c r="P1937" t="str">
        <f>IF(ISBLANK(D1937),$U$42,D1937)</f>
        <v>ASALARIADO</v>
      </c>
      <c r="Q1937" s="7" t="str">
        <f t="shared" si="123"/>
        <v>56+</v>
      </c>
      <c r="R1937" s="7" t="str">
        <f t="shared" si="124"/>
        <v>3</v>
      </c>
    </row>
    <row r="1938" spans="1:18" x14ac:dyDescent="0.3">
      <c r="A1938">
        <v>1937</v>
      </c>
      <c r="B1938" t="s">
        <v>8</v>
      </c>
      <c r="C1938">
        <v>566297</v>
      </c>
      <c r="D1938" t="s">
        <v>17</v>
      </c>
      <c r="E1938" t="s">
        <v>15</v>
      </c>
      <c r="F1938" t="s">
        <v>11</v>
      </c>
      <c r="G1938" t="s">
        <v>12</v>
      </c>
      <c r="H1938" t="s">
        <v>12</v>
      </c>
      <c r="I1938">
        <v>49</v>
      </c>
      <c r="J1938">
        <f>(C1938-$V$7)/$V$8</f>
        <v>-0.11251066693089436</v>
      </c>
      <c r="K1938" t="str">
        <f t="shared" si="121"/>
        <v>NO</v>
      </c>
      <c r="L1938">
        <f>(I1938-$V$16)/$V$17</f>
        <v>0.50063712732525367</v>
      </c>
      <c r="M1938" t="str">
        <f t="shared" si="122"/>
        <v>NO</v>
      </c>
      <c r="N1938">
        <f>IF(ISBLANK(C1938),$V$7,C1938)</f>
        <v>566297</v>
      </c>
      <c r="O1938">
        <f>IF(ISBLANK(I1938),$V$16,I1938)</f>
        <v>49</v>
      </c>
      <c r="P1938" t="str">
        <f>IF(ISBLANK(D1938),$U$42,D1938)</f>
        <v>TRABAJADOR INDEPENDIENTE</v>
      </c>
      <c r="Q1938" s="7" t="str">
        <f t="shared" si="123"/>
        <v>46-55</v>
      </c>
      <c r="R1938" s="7" t="str">
        <f t="shared" si="124"/>
        <v>3</v>
      </c>
    </row>
    <row r="1939" spans="1:18" x14ac:dyDescent="0.3">
      <c r="A1939">
        <v>1938</v>
      </c>
      <c r="B1939" t="s">
        <v>14</v>
      </c>
      <c r="C1939">
        <v>50000</v>
      </c>
      <c r="D1939" t="s">
        <v>9</v>
      </c>
      <c r="E1939" t="s">
        <v>15</v>
      </c>
      <c r="F1939" t="s">
        <v>11</v>
      </c>
      <c r="G1939" t="s">
        <v>12</v>
      </c>
      <c r="H1939" t="s">
        <v>11</v>
      </c>
      <c r="I1939">
        <v>21</v>
      </c>
      <c r="J1939">
        <f>(C1939-$V$7)/$V$8</f>
        <v>-0.74919023396520668</v>
      </c>
      <c r="K1939" t="str">
        <f t="shared" si="121"/>
        <v>NO</v>
      </c>
      <c r="L1939">
        <f>(I1939-$V$16)/$V$17</f>
        <v>-1.4754721148345964</v>
      </c>
      <c r="M1939" t="str">
        <f t="shared" si="122"/>
        <v>NO</v>
      </c>
      <c r="N1939">
        <f>IF(ISBLANK(C1939),$V$7,C1939)</f>
        <v>50000</v>
      </c>
      <c r="O1939">
        <f>IF(ISBLANK(I1939),$V$16,I1939)</f>
        <v>21</v>
      </c>
      <c r="P1939" t="str">
        <f>IF(ISBLANK(D1939),$U$42,D1939)</f>
        <v>ASALARIADO</v>
      </c>
      <c r="Q1939" s="7" t="str">
        <f t="shared" si="123"/>
        <v>18-25</v>
      </c>
      <c r="R1939" s="7" t="str">
        <f t="shared" si="124"/>
        <v>1</v>
      </c>
    </row>
    <row r="1940" spans="1:18" x14ac:dyDescent="0.3">
      <c r="A1940">
        <v>1939</v>
      </c>
      <c r="B1940" t="s">
        <v>14</v>
      </c>
      <c r="C1940">
        <v>394998</v>
      </c>
      <c r="D1940" t="s">
        <v>9</v>
      </c>
      <c r="E1940" t="s">
        <v>15</v>
      </c>
      <c r="F1940" t="s">
        <v>11</v>
      </c>
      <c r="G1940" t="s">
        <v>12</v>
      </c>
      <c r="H1940" t="s">
        <v>12</v>
      </c>
      <c r="I1940">
        <v>29</v>
      </c>
      <c r="J1940">
        <f>(C1940-$V$7)/$V$8</f>
        <v>-0.32375065700135897</v>
      </c>
      <c r="K1940" t="str">
        <f t="shared" si="121"/>
        <v>NO</v>
      </c>
      <c r="L1940">
        <f>(I1940-$V$16)/$V$17</f>
        <v>-0.91086947421749642</v>
      </c>
      <c r="M1940" t="str">
        <f t="shared" si="122"/>
        <v>NO</v>
      </c>
      <c r="N1940">
        <f>IF(ISBLANK(C1940),$V$7,C1940)</f>
        <v>394998</v>
      </c>
      <c r="O1940">
        <f>IF(ISBLANK(I1940),$V$16,I1940)</f>
        <v>29</v>
      </c>
      <c r="P1940" t="str">
        <f>IF(ISBLANK(D1940),$U$42,D1940)</f>
        <v>ASALARIADO</v>
      </c>
      <c r="Q1940" s="7" t="str">
        <f t="shared" si="123"/>
        <v>26-35</v>
      </c>
      <c r="R1940" s="7" t="str">
        <f t="shared" si="124"/>
        <v>2</v>
      </c>
    </row>
    <row r="1941" spans="1:18" x14ac:dyDescent="0.3">
      <c r="A1941">
        <v>1940</v>
      </c>
      <c r="B1941" t="s">
        <v>14</v>
      </c>
      <c r="C1941">
        <v>320000</v>
      </c>
      <c r="D1941" t="s">
        <v>9</v>
      </c>
      <c r="E1941" t="s">
        <v>15</v>
      </c>
      <c r="F1941" t="s">
        <v>11</v>
      </c>
      <c r="G1941" t="s">
        <v>12</v>
      </c>
      <c r="H1941" t="s">
        <v>12</v>
      </c>
      <c r="I1941">
        <v>27</v>
      </c>
      <c r="J1941">
        <f>(C1941-$V$7)/$V$8</f>
        <v>-0.41623559138687616</v>
      </c>
      <c r="K1941" t="str">
        <f t="shared" si="121"/>
        <v>NO</v>
      </c>
      <c r="L1941">
        <f>(I1941-$V$16)/$V$17</f>
        <v>-1.0520201343717714</v>
      </c>
      <c r="M1941" t="str">
        <f t="shared" si="122"/>
        <v>NO</v>
      </c>
      <c r="N1941">
        <f>IF(ISBLANK(C1941),$V$7,C1941)</f>
        <v>320000</v>
      </c>
      <c r="O1941">
        <f>IF(ISBLANK(I1941),$V$16,I1941)</f>
        <v>27</v>
      </c>
      <c r="P1941" t="str">
        <f>IF(ISBLANK(D1941),$U$42,D1941)</f>
        <v>ASALARIADO</v>
      </c>
      <c r="Q1941" s="7" t="str">
        <f t="shared" si="123"/>
        <v>26-35</v>
      </c>
      <c r="R1941" s="7" t="str">
        <f t="shared" si="124"/>
        <v>2</v>
      </c>
    </row>
    <row r="1942" spans="1:18" x14ac:dyDescent="0.3">
      <c r="A1942">
        <v>1941</v>
      </c>
      <c r="B1942" t="s">
        <v>8</v>
      </c>
      <c r="C1942">
        <v>953728.87</v>
      </c>
      <c r="D1942" t="s">
        <v>9</v>
      </c>
      <c r="E1942" t="s">
        <v>15</v>
      </c>
      <c r="F1942" t="s">
        <v>11</v>
      </c>
      <c r="G1942" t="s">
        <v>12</v>
      </c>
      <c r="H1942" t="s">
        <v>12</v>
      </c>
      <c r="I1942">
        <v>60</v>
      </c>
      <c r="J1942">
        <f>(C1942-$V$7)/$V$8</f>
        <v>0.36525688788134353</v>
      </c>
      <c r="K1942" t="str">
        <f t="shared" si="121"/>
        <v>NO</v>
      </c>
      <c r="L1942">
        <f>(I1942-$V$16)/$V$17</f>
        <v>1.2769657581737661</v>
      </c>
      <c r="M1942" t="str">
        <f t="shared" si="122"/>
        <v>NO</v>
      </c>
      <c r="N1942">
        <f>IF(ISBLANK(C1942),$V$7,C1942)</f>
        <v>953728.87</v>
      </c>
      <c r="O1942">
        <f>IF(ISBLANK(I1942),$V$16,I1942)</f>
        <v>60</v>
      </c>
      <c r="P1942" t="str">
        <f>IF(ISBLANK(D1942),$U$42,D1942)</f>
        <v>ASALARIADO</v>
      </c>
      <c r="Q1942" s="7" t="str">
        <f t="shared" si="123"/>
        <v>56+</v>
      </c>
      <c r="R1942" s="7" t="str">
        <f t="shared" si="124"/>
        <v>4</v>
      </c>
    </row>
    <row r="1943" spans="1:18" x14ac:dyDescent="0.3">
      <c r="A1943">
        <v>1942</v>
      </c>
      <c r="B1943" t="s">
        <v>8</v>
      </c>
      <c r="C1943">
        <v>507443.6</v>
      </c>
      <c r="D1943" t="s">
        <v>9</v>
      </c>
      <c r="E1943" t="s">
        <v>15</v>
      </c>
      <c r="F1943" t="s">
        <v>11</v>
      </c>
      <c r="G1943" t="s">
        <v>12</v>
      </c>
      <c r="H1943" t="s">
        <v>12</v>
      </c>
      <c r="I1943">
        <v>20</v>
      </c>
      <c r="J1943">
        <f>(C1943-$V$7)/$V$8</f>
        <v>-0.18508664012170742</v>
      </c>
      <c r="K1943" t="str">
        <f t="shared" si="121"/>
        <v>NO</v>
      </c>
      <c r="L1943">
        <f>(I1943-$V$16)/$V$17</f>
        <v>-1.5460474449117341</v>
      </c>
      <c r="M1943" t="str">
        <f t="shared" si="122"/>
        <v>NO</v>
      </c>
      <c r="N1943">
        <f>IF(ISBLANK(C1943),$V$7,C1943)</f>
        <v>507443.6</v>
      </c>
      <c r="O1943">
        <f>IF(ISBLANK(I1943),$V$16,I1943)</f>
        <v>20</v>
      </c>
      <c r="P1943" t="str">
        <f>IF(ISBLANK(D1943),$U$42,D1943)</f>
        <v>ASALARIADO</v>
      </c>
      <c r="Q1943" s="7" t="str">
        <f t="shared" si="123"/>
        <v>18-25</v>
      </c>
      <c r="R1943" s="7" t="str">
        <f t="shared" si="124"/>
        <v>3</v>
      </c>
    </row>
    <row r="1944" spans="1:18" x14ac:dyDescent="0.3">
      <c r="A1944">
        <v>1943</v>
      </c>
      <c r="B1944" t="s">
        <v>14</v>
      </c>
      <c r="C1944">
        <v>995680</v>
      </c>
      <c r="D1944" t="s">
        <v>9</v>
      </c>
      <c r="E1944" t="s">
        <v>10</v>
      </c>
      <c r="F1944" t="s">
        <v>11</v>
      </c>
      <c r="G1944" t="s">
        <v>12</v>
      </c>
      <c r="H1944" t="s">
        <v>12</v>
      </c>
      <c r="I1944">
        <v>35</v>
      </c>
      <c r="J1944">
        <f>(C1944-$V$7)/$V$8</f>
        <v>0.41698956749211052</v>
      </c>
      <c r="K1944" t="str">
        <f t="shared" si="121"/>
        <v>NO</v>
      </c>
      <c r="L1944">
        <f>(I1944-$V$16)/$V$17</f>
        <v>-0.48741749375467142</v>
      </c>
      <c r="M1944" t="str">
        <f t="shared" si="122"/>
        <v>NO</v>
      </c>
      <c r="N1944">
        <f>IF(ISBLANK(C1944),$V$7,C1944)</f>
        <v>995680</v>
      </c>
      <c r="O1944">
        <f>IF(ISBLANK(I1944),$V$16,I1944)</f>
        <v>35</v>
      </c>
      <c r="P1944" t="str">
        <f>IF(ISBLANK(D1944),$U$42,D1944)</f>
        <v>ASALARIADO</v>
      </c>
      <c r="Q1944" s="7" t="str">
        <f t="shared" si="123"/>
        <v>26-35</v>
      </c>
      <c r="R1944" s="7" t="str">
        <f t="shared" si="124"/>
        <v>4</v>
      </c>
    </row>
    <row r="1945" spans="1:18" x14ac:dyDescent="0.3">
      <c r="A1945">
        <v>1944</v>
      </c>
      <c r="B1945" t="s">
        <v>8</v>
      </c>
      <c r="C1945">
        <v>278030</v>
      </c>
      <c r="D1945" t="s">
        <v>18</v>
      </c>
      <c r="E1945" t="s">
        <v>15</v>
      </c>
      <c r="F1945" t="s">
        <v>11</v>
      </c>
      <c r="G1945" t="s">
        <v>12</v>
      </c>
      <c r="H1945" t="s">
        <v>12</v>
      </c>
      <c r="I1945">
        <v>64</v>
      </c>
      <c r="J1945">
        <f>(C1945-$V$7)/$V$8</f>
        <v>-0.46799154082766331</v>
      </c>
      <c r="K1945" t="str">
        <f t="shared" si="121"/>
        <v>NO</v>
      </c>
      <c r="L1945">
        <f>(I1945-$V$16)/$V$17</f>
        <v>1.5592670784823162</v>
      </c>
      <c r="M1945" t="str">
        <f t="shared" si="122"/>
        <v>NO</v>
      </c>
      <c r="N1945">
        <f>IF(ISBLANK(C1945),$V$7,C1945)</f>
        <v>278030</v>
      </c>
      <c r="O1945">
        <f>IF(ISBLANK(I1945),$V$16,I1945)</f>
        <v>64</v>
      </c>
      <c r="P1945" t="str">
        <f>IF(ISBLANK(D1945),$U$42,D1945)</f>
        <v>CONVENIOS ESPECIALES DE TRABAJADORES INDEPENDIENTES</v>
      </c>
      <c r="Q1945" s="7" t="str">
        <f t="shared" si="123"/>
        <v>56+</v>
      </c>
      <c r="R1945" s="7" t="str">
        <f t="shared" si="124"/>
        <v>1</v>
      </c>
    </row>
    <row r="1946" spans="1:18" x14ac:dyDescent="0.3">
      <c r="A1946">
        <v>1945</v>
      </c>
      <c r="B1946" t="s">
        <v>8</v>
      </c>
      <c r="C1946">
        <v>340100.8</v>
      </c>
      <c r="D1946" t="s">
        <v>9</v>
      </c>
      <c r="E1946" t="s">
        <v>15</v>
      </c>
      <c r="F1946" t="s">
        <v>11</v>
      </c>
      <c r="G1946" t="s">
        <v>12</v>
      </c>
      <c r="H1946" t="s">
        <v>12</v>
      </c>
      <c r="I1946">
        <v>22</v>
      </c>
      <c r="J1946">
        <f>(C1946-$V$7)/$V$8</f>
        <v>-0.39144798146265947</v>
      </c>
      <c r="K1946" t="str">
        <f t="shared" si="121"/>
        <v>NO</v>
      </c>
      <c r="L1946">
        <f>(I1946-$V$16)/$V$17</f>
        <v>-1.4048967847574589</v>
      </c>
      <c r="M1946" t="str">
        <f t="shared" si="122"/>
        <v>NO</v>
      </c>
      <c r="N1946">
        <f>IF(ISBLANK(C1946),$V$7,C1946)</f>
        <v>340100.8</v>
      </c>
      <c r="O1946">
        <f>IF(ISBLANK(I1946),$V$16,I1946)</f>
        <v>22</v>
      </c>
      <c r="P1946" t="str">
        <f>IF(ISBLANK(D1946),$U$42,D1946)</f>
        <v>ASALARIADO</v>
      </c>
      <c r="Q1946" s="7" t="str">
        <f t="shared" si="123"/>
        <v>18-25</v>
      </c>
      <c r="R1946" s="7" t="str">
        <f t="shared" si="124"/>
        <v>2</v>
      </c>
    </row>
    <row r="1947" spans="1:18" x14ac:dyDescent="0.3">
      <c r="A1947">
        <v>1946</v>
      </c>
      <c r="B1947" t="s">
        <v>8</v>
      </c>
      <c r="C1947">
        <v>889976.5</v>
      </c>
      <c r="D1947" t="s">
        <v>9</v>
      </c>
      <c r="E1947" t="s">
        <v>10</v>
      </c>
      <c r="F1947" t="s">
        <v>11</v>
      </c>
      <c r="G1947" t="s">
        <v>12</v>
      </c>
      <c r="H1947" t="s">
        <v>12</v>
      </c>
      <c r="I1947">
        <v>30</v>
      </c>
      <c r="J1947">
        <f>(C1947-$V$7)/$V$8</f>
        <v>0.28663967467070839</v>
      </c>
      <c r="K1947" t="str">
        <f t="shared" si="121"/>
        <v>NO</v>
      </c>
      <c r="L1947">
        <f>(I1947-$V$16)/$V$17</f>
        <v>-0.84029414414035897</v>
      </c>
      <c r="M1947" t="str">
        <f t="shared" si="122"/>
        <v>NO</v>
      </c>
      <c r="N1947">
        <f>IF(ISBLANK(C1947),$V$7,C1947)</f>
        <v>889976.5</v>
      </c>
      <c r="O1947">
        <f>IF(ISBLANK(I1947),$V$16,I1947)</f>
        <v>30</v>
      </c>
      <c r="P1947" t="str">
        <f>IF(ISBLANK(D1947),$U$42,D1947)</f>
        <v>ASALARIADO</v>
      </c>
      <c r="Q1947" s="7" t="str">
        <f t="shared" si="123"/>
        <v>26-35</v>
      </c>
      <c r="R1947" s="7" t="str">
        <f t="shared" si="124"/>
        <v>4</v>
      </c>
    </row>
    <row r="1948" spans="1:18" x14ac:dyDescent="0.3">
      <c r="A1948">
        <v>1947</v>
      </c>
      <c r="B1948" t="s">
        <v>8</v>
      </c>
      <c r="C1948">
        <v>558420.11</v>
      </c>
      <c r="D1948" t="s">
        <v>9</v>
      </c>
      <c r="E1948" t="s">
        <v>15</v>
      </c>
      <c r="F1948" t="s">
        <v>11</v>
      </c>
      <c r="G1948" t="s">
        <v>12</v>
      </c>
      <c r="H1948" t="s">
        <v>12</v>
      </c>
      <c r="I1948">
        <v>26</v>
      </c>
      <c r="J1948">
        <f>(C1948-$V$7)/$V$8</f>
        <v>-0.12222417468859373</v>
      </c>
      <c r="K1948" t="str">
        <f t="shared" si="121"/>
        <v>NO</v>
      </c>
      <c r="L1948">
        <f>(I1948-$V$16)/$V$17</f>
        <v>-1.1225954644489089</v>
      </c>
      <c r="M1948" t="str">
        <f t="shared" si="122"/>
        <v>NO</v>
      </c>
      <c r="N1948">
        <f>IF(ISBLANK(C1948),$V$7,C1948)</f>
        <v>558420.11</v>
      </c>
      <c r="O1948">
        <f>IF(ISBLANK(I1948),$V$16,I1948)</f>
        <v>26</v>
      </c>
      <c r="P1948" t="str">
        <f>IF(ISBLANK(D1948),$U$42,D1948)</f>
        <v>ASALARIADO</v>
      </c>
      <c r="Q1948" s="7" t="str">
        <f t="shared" si="123"/>
        <v>26-35</v>
      </c>
      <c r="R1948" s="7" t="str">
        <f t="shared" si="124"/>
        <v>3</v>
      </c>
    </row>
    <row r="1949" spans="1:18" x14ac:dyDescent="0.3">
      <c r="A1949">
        <v>1948</v>
      </c>
      <c r="B1949" t="s">
        <v>8</v>
      </c>
      <c r="C1949">
        <v>478452</v>
      </c>
      <c r="D1949" t="s">
        <v>17</v>
      </c>
      <c r="E1949" t="s">
        <v>15</v>
      </c>
      <c r="F1949" t="s">
        <v>11</v>
      </c>
      <c r="G1949" t="s">
        <v>11</v>
      </c>
      <c r="H1949" t="s">
        <v>12</v>
      </c>
      <c r="I1949">
        <v>49</v>
      </c>
      <c r="J1949">
        <f>(C1949-$V$7)/$V$8</f>
        <v>-0.22083807647642564</v>
      </c>
      <c r="K1949" t="str">
        <f t="shared" si="121"/>
        <v>NO</v>
      </c>
      <c r="L1949">
        <f>(I1949-$V$16)/$V$17</f>
        <v>0.50063712732525367</v>
      </c>
      <c r="M1949" t="str">
        <f t="shared" si="122"/>
        <v>NO</v>
      </c>
      <c r="N1949">
        <f>IF(ISBLANK(C1949),$V$7,C1949)</f>
        <v>478452</v>
      </c>
      <c r="O1949">
        <f>IF(ISBLANK(I1949),$V$16,I1949)</f>
        <v>49</v>
      </c>
      <c r="P1949" t="str">
        <f>IF(ISBLANK(D1949),$U$42,D1949)</f>
        <v>TRABAJADOR INDEPENDIENTE</v>
      </c>
      <c r="Q1949" s="7" t="str">
        <f t="shared" si="123"/>
        <v>46-55</v>
      </c>
      <c r="R1949" s="7" t="str">
        <f t="shared" si="124"/>
        <v>3</v>
      </c>
    </row>
    <row r="1950" spans="1:18" x14ac:dyDescent="0.3">
      <c r="A1950">
        <v>1949</v>
      </c>
      <c r="B1950" t="s">
        <v>14</v>
      </c>
      <c r="C1950">
        <v>594092</v>
      </c>
      <c r="D1950" t="s">
        <v>17</v>
      </c>
      <c r="E1950" t="s">
        <v>15</v>
      </c>
      <c r="F1950" t="s">
        <v>11</v>
      </c>
      <c r="G1950" t="s">
        <v>12</v>
      </c>
      <c r="H1950" t="s">
        <v>11</v>
      </c>
      <c r="I1950">
        <v>54</v>
      </c>
      <c r="J1950">
        <f>(C1950-$V$7)/$V$8</f>
        <v>-7.8234836225469548E-2</v>
      </c>
      <c r="K1950" t="str">
        <f t="shared" si="121"/>
        <v>NO</v>
      </c>
      <c r="L1950">
        <f>(I1950-$V$16)/$V$17</f>
        <v>0.85351377771094117</v>
      </c>
      <c r="M1950" t="str">
        <f t="shared" si="122"/>
        <v>NO</v>
      </c>
      <c r="N1950">
        <f>IF(ISBLANK(C1950),$V$7,C1950)</f>
        <v>594092</v>
      </c>
      <c r="O1950">
        <f>IF(ISBLANK(I1950),$V$16,I1950)</f>
        <v>54</v>
      </c>
      <c r="P1950" t="str">
        <f>IF(ISBLANK(D1950),$U$42,D1950)</f>
        <v>TRABAJADOR INDEPENDIENTE</v>
      </c>
      <c r="Q1950" s="7" t="str">
        <f t="shared" si="123"/>
        <v>46-55</v>
      </c>
      <c r="R1950" s="7" t="str">
        <f t="shared" si="124"/>
        <v>3</v>
      </c>
    </row>
    <row r="1951" spans="1:18" x14ac:dyDescent="0.3">
      <c r="A1951">
        <v>1950</v>
      </c>
      <c r="B1951" t="s">
        <v>14</v>
      </c>
      <c r="C1951">
        <v>1281095</v>
      </c>
      <c r="D1951" t="s">
        <v>9</v>
      </c>
      <c r="E1951" t="s">
        <v>10</v>
      </c>
      <c r="F1951" t="s">
        <v>11</v>
      </c>
      <c r="G1951" t="s">
        <v>12</v>
      </c>
      <c r="H1951" t="s">
        <v>11</v>
      </c>
      <c r="I1951">
        <v>43</v>
      </c>
      <c r="J1951">
        <f>(C1951-$V$7)/$V$8</f>
        <v>0.76895345383097802</v>
      </c>
      <c r="K1951" t="str">
        <f t="shared" si="121"/>
        <v>NO</v>
      </c>
      <c r="L1951">
        <f>(I1951-$V$16)/$V$17</f>
        <v>7.7185146862428639E-2</v>
      </c>
      <c r="M1951" t="str">
        <f t="shared" si="122"/>
        <v>NO</v>
      </c>
      <c r="N1951">
        <f>IF(ISBLANK(C1951),$V$7,C1951)</f>
        <v>1281095</v>
      </c>
      <c r="O1951">
        <f>IF(ISBLANK(I1951),$V$16,I1951)</f>
        <v>43</v>
      </c>
      <c r="P1951" t="str">
        <f>IF(ISBLANK(D1951),$U$42,D1951)</f>
        <v>ASALARIADO</v>
      </c>
      <c r="Q1951" s="7" t="str">
        <f t="shared" si="123"/>
        <v>36-45</v>
      </c>
      <c r="R1951" s="7" t="str">
        <f t="shared" si="124"/>
        <v>4</v>
      </c>
    </row>
    <row r="1952" spans="1:18" x14ac:dyDescent="0.3">
      <c r="A1952">
        <v>1951</v>
      </c>
      <c r="B1952" t="s">
        <v>8</v>
      </c>
      <c r="C1952">
        <v>610146</v>
      </c>
      <c r="D1952" t="s">
        <v>16</v>
      </c>
      <c r="E1952" t="s">
        <v>15</v>
      </c>
      <c r="F1952" t="s">
        <v>11</v>
      </c>
      <c r="G1952" t="s">
        <v>12</v>
      </c>
      <c r="H1952" t="s">
        <v>12</v>
      </c>
      <c r="I1952">
        <v>49</v>
      </c>
      <c r="J1952">
        <f>(C1952-$V$7)/$V$8</f>
        <v>-5.8437599810830583E-2</v>
      </c>
      <c r="K1952" t="str">
        <f t="shared" si="121"/>
        <v>NO</v>
      </c>
      <c r="L1952">
        <f>(I1952-$V$16)/$V$17</f>
        <v>0.50063712732525367</v>
      </c>
      <c r="M1952" t="str">
        <f t="shared" si="122"/>
        <v>NO</v>
      </c>
      <c r="N1952">
        <f>IF(ISBLANK(C1952),$V$7,C1952)</f>
        <v>610146</v>
      </c>
      <c r="O1952">
        <f>IF(ISBLANK(I1952),$V$16,I1952)</f>
        <v>49</v>
      </c>
      <c r="P1952" t="str">
        <f>IF(ISBLANK(D1952),$U$42,D1952)</f>
        <v>ASEGURADO VOLUNTARIO</v>
      </c>
      <c r="Q1952" s="7" t="str">
        <f t="shared" si="123"/>
        <v>46-55</v>
      </c>
      <c r="R1952" s="7" t="str">
        <f t="shared" si="124"/>
        <v>3</v>
      </c>
    </row>
    <row r="1953" spans="1:18" x14ac:dyDescent="0.3">
      <c r="A1953">
        <v>1952</v>
      </c>
      <c r="B1953" t="s">
        <v>8</v>
      </c>
      <c r="C1953">
        <v>278030</v>
      </c>
      <c r="D1953" t="s">
        <v>18</v>
      </c>
      <c r="E1953" t="s">
        <v>15</v>
      </c>
      <c r="F1953" t="s">
        <v>11</v>
      </c>
      <c r="G1953" t="s">
        <v>12</v>
      </c>
      <c r="H1953" t="s">
        <v>12</v>
      </c>
      <c r="I1953">
        <v>55</v>
      </c>
      <c r="J1953">
        <f>(C1953-$V$7)/$V$8</f>
        <v>-0.46799154082766331</v>
      </c>
      <c r="K1953" t="str">
        <f t="shared" si="121"/>
        <v>NO</v>
      </c>
      <c r="L1953">
        <f>(I1953-$V$16)/$V$17</f>
        <v>0.92408910778807873</v>
      </c>
      <c r="M1953" t="str">
        <f t="shared" si="122"/>
        <v>NO</v>
      </c>
      <c r="N1953">
        <f>IF(ISBLANK(C1953),$V$7,C1953)</f>
        <v>278030</v>
      </c>
      <c r="O1953">
        <f>IF(ISBLANK(I1953),$V$16,I1953)</f>
        <v>55</v>
      </c>
      <c r="P1953" t="str">
        <f>IF(ISBLANK(D1953),$U$42,D1953)</f>
        <v>CONVENIOS ESPECIALES DE TRABAJADORES INDEPENDIENTES</v>
      </c>
      <c r="Q1953" s="7" t="str">
        <f t="shared" si="123"/>
        <v>46-55</v>
      </c>
      <c r="R1953" s="7" t="str">
        <f t="shared" si="124"/>
        <v>1</v>
      </c>
    </row>
    <row r="1954" spans="1:18" x14ac:dyDescent="0.3">
      <c r="A1954">
        <v>1953</v>
      </c>
      <c r="B1954" t="s">
        <v>14</v>
      </c>
      <c r="C1954">
        <v>752666</v>
      </c>
      <c r="D1954" t="s">
        <v>9</v>
      </c>
      <c r="E1954" t="s">
        <v>15</v>
      </c>
      <c r="F1954" t="s">
        <v>11</v>
      </c>
      <c r="G1954" t="s">
        <v>12</v>
      </c>
      <c r="H1954" t="s">
        <v>12</v>
      </c>
      <c r="I1954">
        <v>31</v>
      </c>
      <c r="J1954">
        <f>(C1954-$V$7)/$V$8</f>
        <v>0.11731312485681264</v>
      </c>
      <c r="K1954" t="str">
        <f t="shared" si="121"/>
        <v>NO</v>
      </c>
      <c r="L1954">
        <f>(I1954-$V$16)/$V$17</f>
        <v>-0.7697188140632214</v>
      </c>
      <c r="M1954" t="str">
        <f t="shared" si="122"/>
        <v>NO</v>
      </c>
      <c r="N1954">
        <f>IF(ISBLANK(C1954),$V$7,C1954)</f>
        <v>752666</v>
      </c>
      <c r="O1954">
        <f>IF(ISBLANK(I1954),$V$16,I1954)</f>
        <v>31</v>
      </c>
      <c r="P1954" t="str">
        <f>IF(ISBLANK(D1954),$U$42,D1954)</f>
        <v>ASALARIADO</v>
      </c>
      <c r="Q1954" s="7" t="str">
        <f t="shared" si="123"/>
        <v>26-35</v>
      </c>
      <c r="R1954" s="7" t="str">
        <f t="shared" si="124"/>
        <v>4</v>
      </c>
    </row>
    <row r="1955" spans="1:18" x14ac:dyDescent="0.3">
      <c r="A1955">
        <v>1954</v>
      </c>
      <c r="B1955" t="s">
        <v>8</v>
      </c>
      <c r="C1955">
        <v>96000</v>
      </c>
      <c r="D1955" t="s">
        <v>9</v>
      </c>
      <c r="E1955" t="s">
        <v>15</v>
      </c>
      <c r="F1955" t="s">
        <v>11</v>
      </c>
      <c r="G1955" t="s">
        <v>11</v>
      </c>
      <c r="H1955" t="s">
        <v>12</v>
      </c>
      <c r="I1955">
        <v>47</v>
      </c>
      <c r="J1955">
        <f>(C1955-$V$7)/$V$8</f>
        <v>-0.69246462819260224</v>
      </c>
      <c r="K1955" t="str">
        <f t="shared" si="121"/>
        <v>NO</v>
      </c>
      <c r="L1955">
        <f>(I1955-$V$16)/$V$17</f>
        <v>0.35948646717097865</v>
      </c>
      <c r="M1955" t="str">
        <f t="shared" si="122"/>
        <v>NO</v>
      </c>
      <c r="N1955">
        <f>IF(ISBLANK(C1955),$V$7,C1955)</f>
        <v>96000</v>
      </c>
      <c r="O1955">
        <f>IF(ISBLANK(I1955),$V$16,I1955)</f>
        <v>47</v>
      </c>
      <c r="P1955" t="str">
        <f>IF(ISBLANK(D1955),$U$42,D1955)</f>
        <v>ASALARIADO</v>
      </c>
      <c r="Q1955" s="7" t="str">
        <f t="shared" si="123"/>
        <v>46-55</v>
      </c>
      <c r="R1955" s="7" t="str">
        <f t="shared" si="124"/>
        <v>1</v>
      </c>
    </row>
    <row r="1956" spans="1:18" x14ac:dyDescent="0.3">
      <c r="A1956">
        <v>1955</v>
      </c>
      <c r="B1956" t="s">
        <v>14</v>
      </c>
      <c r="C1956">
        <v>363604.49</v>
      </c>
      <c r="D1956" t="s">
        <v>9</v>
      </c>
      <c r="E1956" t="s">
        <v>15</v>
      </c>
      <c r="F1956" t="s">
        <v>11</v>
      </c>
      <c r="G1956" t="s">
        <v>12</v>
      </c>
      <c r="H1956" t="s">
        <v>12</v>
      </c>
      <c r="I1956">
        <v>21</v>
      </c>
      <c r="J1956">
        <f>(C1956-$V$7)/$V$8</f>
        <v>-0.3624640455248006</v>
      </c>
      <c r="K1956" t="str">
        <f t="shared" si="121"/>
        <v>NO</v>
      </c>
      <c r="L1956">
        <f>(I1956-$V$16)/$V$17</f>
        <v>-1.4754721148345964</v>
      </c>
      <c r="M1956" t="str">
        <f t="shared" si="122"/>
        <v>NO</v>
      </c>
      <c r="N1956">
        <f>IF(ISBLANK(C1956),$V$7,C1956)</f>
        <v>363604.49</v>
      </c>
      <c r="O1956">
        <f>IF(ISBLANK(I1956),$V$16,I1956)</f>
        <v>21</v>
      </c>
      <c r="P1956" t="str">
        <f>IF(ISBLANK(D1956),$U$42,D1956)</f>
        <v>ASALARIADO</v>
      </c>
      <c r="Q1956" s="7" t="str">
        <f t="shared" si="123"/>
        <v>18-25</v>
      </c>
      <c r="R1956" s="7" t="str">
        <f t="shared" si="124"/>
        <v>2</v>
      </c>
    </row>
    <row r="1957" spans="1:18" x14ac:dyDescent="0.3">
      <c r="A1957">
        <v>1956</v>
      </c>
      <c r="B1957" t="s">
        <v>8</v>
      </c>
      <c r="C1957">
        <v>1094727.6000000001</v>
      </c>
      <c r="D1957" t="s">
        <v>13</v>
      </c>
      <c r="E1957" t="s">
        <v>10</v>
      </c>
      <c r="F1957" t="s">
        <v>11</v>
      </c>
      <c r="G1957" t="s">
        <v>12</v>
      </c>
      <c r="H1957" t="s">
        <v>12</v>
      </c>
      <c r="I1957">
        <v>70</v>
      </c>
      <c r="J1957">
        <f>(C1957-$V$7)/$V$8</f>
        <v>0.5391316351078197</v>
      </c>
      <c r="K1957" t="str">
        <f t="shared" si="121"/>
        <v>NO</v>
      </c>
      <c r="L1957">
        <f>(I1957-$V$16)/$V$17</f>
        <v>1.9827190589451413</v>
      </c>
      <c r="M1957" t="str">
        <f t="shared" si="122"/>
        <v>ATIPICO</v>
      </c>
      <c r="N1957">
        <f>IF(ISBLANK(C1957),$V$7,C1957)</f>
        <v>1094727.6000000001</v>
      </c>
      <c r="O1957">
        <f>IF(ISBLANK(I1957),$V$16,I1957)</f>
        <v>70</v>
      </c>
      <c r="P1957" t="str">
        <f>IF(ISBLANK(D1957),$U$42,D1957)</f>
        <v>PENSIONADOS EN SU PROPIO SISTEMA</v>
      </c>
      <c r="Q1957" s="7" t="str">
        <f t="shared" si="123"/>
        <v>56+</v>
      </c>
      <c r="R1957" s="7" t="str">
        <f t="shared" si="124"/>
        <v>4</v>
      </c>
    </row>
    <row r="1958" spans="1:18" x14ac:dyDescent="0.3">
      <c r="A1958">
        <v>1957</v>
      </c>
      <c r="B1958" t="s">
        <v>14</v>
      </c>
      <c r="C1958">
        <v>297046</v>
      </c>
      <c r="D1958" t="s">
        <v>16</v>
      </c>
      <c r="E1958" t="s">
        <v>15</v>
      </c>
      <c r="F1958" t="s">
        <v>11</v>
      </c>
      <c r="G1958" t="s">
        <v>12</v>
      </c>
      <c r="H1958" t="s">
        <v>12</v>
      </c>
      <c r="I1958">
        <v>25</v>
      </c>
      <c r="J1958">
        <f>(C1958-$V$7)/$V$8</f>
        <v>-0.44454166866740574</v>
      </c>
      <c r="K1958" t="str">
        <f t="shared" si="121"/>
        <v>NO</v>
      </c>
      <c r="L1958">
        <f>(I1958-$V$16)/$V$17</f>
        <v>-1.1931707945260464</v>
      </c>
      <c r="M1958" t="str">
        <f t="shared" si="122"/>
        <v>NO</v>
      </c>
      <c r="N1958">
        <f>IF(ISBLANK(C1958),$V$7,C1958)</f>
        <v>297046</v>
      </c>
      <c r="O1958">
        <f>IF(ISBLANK(I1958),$V$16,I1958)</f>
        <v>25</v>
      </c>
      <c r="P1958" t="str">
        <f>IF(ISBLANK(D1958),$U$42,D1958)</f>
        <v>ASEGURADO VOLUNTARIO</v>
      </c>
      <c r="Q1958" s="7" t="str">
        <f t="shared" si="123"/>
        <v>18-25</v>
      </c>
      <c r="R1958" s="7" t="str">
        <f t="shared" si="124"/>
        <v>1</v>
      </c>
    </row>
    <row r="1959" spans="1:18" x14ac:dyDescent="0.3">
      <c r="A1959">
        <v>1958</v>
      </c>
      <c r="B1959" t="s">
        <v>8</v>
      </c>
      <c r="C1959">
        <v>297046</v>
      </c>
      <c r="D1959" t="s">
        <v>16</v>
      </c>
      <c r="E1959" t="s">
        <v>15</v>
      </c>
      <c r="F1959" t="s">
        <v>11</v>
      </c>
      <c r="G1959" t="s">
        <v>12</v>
      </c>
      <c r="H1959" t="s">
        <v>12</v>
      </c>
      <c r="I1959">
        <v>45</v>
      </c>
      <c r="J1959">
        <f>(C1959-$V$7)/$V$8</f>
        <v>-0.44454166866740574</v>
      </c>
      <c r="K1959" t="str">
        <f t="shared" si="121"/>
        <v>NO</v>
      </c>
      <c r="L1959">
        <f>(I1959-$V$16)/$V$17</f>
        <v>0.21833580701670366</v>
      </c>
      <c r="M1959" t="str">
        <f t="shared" si="122"/>
        <v>NO</v>
      </c>
      <c r="N1959">
        <f>IF(ISBLANK(C1959),$V$7,C1959)</f>
        <v>297046</v>
      </c>
      <c r="O1959">
        <f>IF(ISBLANK(I1959),$V$16,I1959)</f>
        <v>45</v>
      </c>
      <c r="P1959" t="str">
        <f>IF(ISBLANK(D1959),$U$42,D1959)</f>
        <v>ASEGURADO VOLUNTARIO</v>
      </c>
      <c r="Q1959" s="7" t="str">
        <f t="shared" si="123"/>
        <v>36-45</v>
      </c>
      <c r="R1959" s="7" t="str">
        <f t="shared" si="124"/>
        <v>1</v>
      </c>
    </row>
    <row r="1960" spans="1:18" x14ac:dyDescent="0.3">
      <c r="A1960">
        <v>1959</v>
      </c>
      <c r="B1960" t="s">
        <v>14</v>
      </c>
      <c r="C1960">
        <v>350899.48</v>
      </c>
      <c r="D1960" t="s">
        <v>9</v>
      </c>
      <c r="E1960" t="s">
        <v>15</v>
      </c>
      <c r="F1960" t="s">
        <v>11</v>
      </c>
      <c r="G1960" t="s">
        <v>11</v>
      </c>
      <c r="H1960" t="s">
        <v>12</v>
      </c>
      <c r="I1960">
        <v>38</v>
      </c>
      <c r="J1960">
        <f>(C1960-$V$7)/$V$8</f>
        <v>-0.37813142353777884</v>
      </c>
      <c r="K1960" t="str">
        <f t="shared" si="121"/>
        <v>NO</v>
      </c>
      <c r="L1960">
        <f>(I1960-$V$16)/$V$17</f>
        <v>-0.27569150352325889</v>
      </c>
      <c r="M1960" t="str">
        <f t="shared" si="122"/>
        <v>NO</v>
      </c>
      <c r="N1960">
        <f>IF(ISBLANK(C1960),$V$7,C1960)</f>
        <v>350899.48</v>
      </c>
      <c r="O1960">
        <f>IF(ISBLANK(I1960),$V$16,I1960)</f>
        <v>38</v>
      </c>
      <c r="P1960" t="str">
        <f>IF(ISBLANK(D1960),$U$42,D1960)</f>
        <v>ASALARIADO</v>
      </c>
      <c r="Q1960" s="7" t="str">
        <f t="shared" si="123"/>
        <v>36-45</v>
      </c>
      <c r="R1960" s="7" t="str">
        <f t="shared" si="124"/>
        <v>2</v>
      </c>
    </row>
    <row r="1961" spans="1:18" x14ac:dyDescent="0.3">
      <c r="A1961">
        <v>1960</v>
      </c>
      <c r="B1961" t="s">
        <v>8</v>
      </c>
      <c r="C1961">
        <v>639148</v>
      </c>
      <c r="D1961" t="s">
        <v>17</v>
      </c>
      <c r="E1961" t="s">
        <v>15</v>
      </c>
      <c r="F1961" t="s">
        <v>11</v>
      </c>
      <c r="G1961" t="s">
        <v>12</v>
      </c>
      <c r="H1961" t="s">
        <v>11</v>
      </c>
      <c r="I1961">
        <v>50</v>
      </c>
      <c r="J1961">
        <f>(C1961-$V$7)/$V$8</f>
        <v>-2.2673338536546354E-2</v>
      </c>
      <c r="K1961" t="str">
        <f t="shared" si="121"/>
        <v>NO</v>
      </c>
      <c r="L1961">
        <f>(I1961-$V$16)/$V$17</f>
        <v>0.57121245740239113</v>
      </c>
      <c r="M1961" t="str">
        <f t="shared" si="122"/>
        <v>NO</v>
      </c>
      <c r="N1961">
        <f>IF(ISBLANK(C1961),$V$7,C1961)</f>
        <v>639148</v>
      </c>
      <c r="O1961">
        <f>IF(ISBLANK(I1961),$V$16,I1961)</f>
        <v>50</v>
      </c>
      <c r="P1961" t="str">
        <f>IF(ISBLANK(D1961),$U$42,D1961)</f>
        <v>TRABAJADOR INDEPENDIENTE</v>
      </c>
      <c r="Q1961" s="7" t="str">
        <f t="shared" si="123"/>
        <v>46-55</v>
      </c>
      <c r="R1961" s="7" t="str">
        <f t="shared" si="124"/>
        <v>3</v>
      </c>
    </row>
    <row r="1962" spans="1:18" x14ac:dyDescent="0.3">
      <c r="A1962">
        <v>1961</v>
      </c>
      <c r="B1962" t="s">
        <v>14</v>
      </c>
      <c r="C1962">
        <v>798237</v>
      </c>
      <c r="D1962" t="s">
        <v>9</v>
      </c>
      <c r="E1962" t="s">
        <v>10</v>
      </c>
      <c r="F1962" t="s">
        <v>11</v>
      </c>
      <c r="G1962" t="s">
        <v>12</v>
      </c>
      <c r="H1962" t="s">
        <v>11</v>
      </c>
      <c r="I1962">
        <v>36</v>
      </c>
      <c r="J1962">
        <f>(C1962-$V$7)/$V$8</f>
        <v>0.17350970269732044</v>
      </c>
      <c r="K1962" t="str">
        <f t="shared" si="121"/>
        <v>NO</v>
      </c>
      <c r="L1962">
        <f>(I1962-$V$16)/$V$17</f>
        <v>-0.41684216367753391</v>
      </c>
      <c r="M1962" t="str">
        <f t="shared" si="122"/>
        <v>NO</v>
      </c>
      <c r="N1962">
        <f>IF(ISBLANK(C1962),$V$7,C1962)</f>
        <v>798237</v>
      </c>
      <c r="O1962">
        <f>IF(ISBLANK(I1962),$V$16,I1962)</f>
        <v>36</v>
      </c>
      <c r="P1962" t="str">
        <f>IF(ISBLANK(D1962),$U$42,D1962)</f>
        <v>ASALARIADO</v>
      </c>
      <c r="Q1962" s="7" t="str">
        <f t="shared" si="123"/>
        <v>36-45</v>
      </c>
      <c r="R1962" s="7" t="str">
        <f t="shared" si="124"/>
        <v>4</v>
      </c>
    </row>
    <row r="1963" spans="1:18" x14ac:dyDescent="0.3">
      <c r="A1963">
        <v>1962</v>
      </c>
      <c r="B1963" t="s">
        <v>8</v>
      </c>
      <c r="C1963">
        <v>445567</v>
      </c>
      <c r="D1963" t="s">
        <v>17</v>
      </c>
      <c r="E1963" t="s">
        <v>15</v>
      </c>
      <c r="F1963" t="s">
        <v>11</v>
      </c>
      <c r="G1963" t="s">
        <v>12</v>
      </c>
      <c r="H1963" t="s">
        <v>11</v>
      </c>
      <c r="I1963">
        <v>33</v>
      </c>
      <c r="J1963">
        <f>(C1963-$V$7)/$V$8</f>
        <v>-0.26139071877712344</v>
      </c>
      <c r="K1963" t="str">
        <f t="shared" si="121"/>
        <v>NO</v>
      </c>
      <c r="L1963">
        <f>(I1963-$V$16)/$V$17</f>
        <v>-0.62856815390894638</v>
      </c>
      <c r="M1963" t="str">
        <f t="shared" si="122"/>
        <v>NO</v>
      </c>
      <c r="N1963">
        <f>IF(ISBLANK(C1963),$V$7,C1963)</f>
        <v>445567</v>
      </c>
      <c r="O1963">
        <f>IF(ISBLANK(I1963),$V$16,I1963)</f>
        <v>33</v>
      </c>
      <c r="P1963" t="str">
        <f>IF(ISBLANK(D1963),$U$42,D1963)</f>
        <v>TRABAJADOR INDEPENDIENTE</v>
      </c>
      <c r="Q1963" s="7" t="str">
        <f t="shared" si="123"/>
        <v>26-35</v>
      </c>
      <c r="R1963" s="7" t="str">
        <f t="shared" si="124"/>
        <v>3</v>
      </c>
    </row>
    <row r="1964" spans="1:18" x14ac:dyDescent="0.3">
      <c r="A1964">
        <v>1963</v>
      </c>
      <c r="B1964" t="s">
        <v>8</v>
      </c>
      <c r="C1964">
        <v>537540</v>
      </c>
      <c r="D1964" t="s">
        <v>9</v>
      </c>
      <c r="E1964" t="s">
        <v>15</v>
      </c>
      <c r="F1964" t="s">
        <v>11</v>
      </c>
      <c r="G1964" t="s">
        <v>12</v>
      </c>
      <c r="H1964" t="s">
        <v>12</v>
      </c>
      <c r="I1964">
        <v>36</v>
      </c>
      <c r="J1964">
        <f>(C1964-$V$7)/$V$8</f>
        <v>-0.14797280269617233</v>
      </c>
      <c r="K1964" t="str">
        <f t="shared" si="121"/>
        <v>NO</v>
      </c>
      <c r="L1964">
        <f>(I1964-$V$16)/$V$17</f>
        <v>-0.41684216367753391</v>
      </c>
      <c r="M1964" t="str">
        <f t="shared" si="122"/>
        <v>NO</v>
      </c>
      <c r="N1964">
        <f>IF(ISBLANK(C1964),$V$7,C1964)</f>
        <v>537540</v>
      </c>
      <c r="O1964">
        <f>IF(ISBLANK(I1964),$V$16,I1964)</f>
        <v>36</v>
      </c>
      <c r="P1964" t="str">
        <f>IF(ISBLANK(D1964),$U$42,D1964)</f>
        <v>ASALARIADO</v>
      </c>
      <c r="Q1964" s="7" t="str">
        <f t="shared" si="123"/>
        <v>36-45</v>
      </c>
      <c r="R1964" s="7" t="str">
        <f t="shared" si="124"/>
        <v>3</v>
      </c>
    </row>
    <row r="1965" spans="1:18" x14ac:dyDescent="0.3">
      <c r="A1965">
        <v>1964</v>
      </c>
      <c r="B1965" t="s">
        <v>8</v>
      </c>
      <c r="C1965">
        <v>300018</v>
      </c>
      <c r="D1965" t="s">
        <v>17</v>
      </c>
      <c r="E1965" t="s">
        <v>15</v>
      </c>
      <c r="F1965" t="s">
        <v>11</v>
      </c>
      <c r="G1965" t="s">
        <v>12</v>
      </c>
      <c r="H1965" t="s">
        <v>12</v>
      </c>
      <c r="I1965">
        <v>71</v>
      </c>
      <c r="J1965">
        <f>(C1965-$V$7)/$V$8</f>
        <v>-0.44087670126835837</v>
      </c>
      <c r="K1965" t="str">
        <f t="shared" si="121"/>
        <v>NO</v>
      </c>
      <c r="L1965">
        <f>(I1965-$V$16)/$V$17</f>
        <v>2.0532943890222786</v>
      </c>
      <c r="M1965" t="str">
        <f t="shared" si="122"/>
        <v>ATIPICO</v>
      </c>
      <c r="N1965">
        <f>IF(ISBLANK(C1965),$V$7,C1965)</f>
        <v>300018</v>
      </c>
      <c r="O1965">
        <f>IF(ISBLANK(I1965),$V$16,I1965)</f>
        <v>71</v>
      </c>
      <c r="P1965" t="str">
        <f>IF(ISBLANK(D1965),$U$42,D1965)</f>
        <v>TRABAJADOR INDEPENDIENTE</v>
      </c>
      <c r="Q1965" s="7" t="str">
        <f t="shared" si="123"/>
        <v>56+</v>
      </c>
      <c r="R1965" s="7" t="str">
        <f t="shared" si="124"/>
        <v>2</v>
      </c>
    </row>
    <row r="1966" spans="1:18" x14ac:dyDescent="0.3">
      <c r="A1966">
        <v>1965</v>
      </c>
      <c r="B1966" t="s">
        <v>8</v>
      </c>
      <c r="C1966">
        <v>1500808.75</v>
      </c>
      <c r="D1966" t="s">
        <v>9</v>
      </c>
      <c r="E1966" t="s">
        <v>15</v>
      </c>
      <c r="F1966" t="s">
        <v>11</v>
      </c>
      <c r="G1966" t="s">
        <v>12</v>
      </c>
      <c r="H1966" t="s">
        <v>12</v>
      </c>
      <c r="I1966">
        <v>37</v>
      </c>
      <c r="J1966">
        <f>(C1966-$V$7)/$V$8</f>
        <v>1.039896835685773</v>
      </c>
      <c r="K1966" t="str">
        <f t="shared" si="121"/>
        <v>NO</v>
      </c>
      <c r="L1966">
        <f>(I1966-$V$16)/$V$17</f>
        <v>-0.3462668336003964</v>
      </c>
      <c r="M1966" t="str">
        <f t="shared" si="122"/>
        <v>NO</v>
      </c>
      <c r="N1966">
        <f>IF(ISBLANK(C1966),$V$7,C1966)</f>
        <v>1500808.75</v>
      </c>
      <c r="O1966">
        <f>IF(ISBLANK(I1966),$V$16,I1966)</f>
        <v>37</v>
      </c>
      <c r="P1966" t="str">
        <f>IF(ISBLANK(D1966),$U$42,D1966)</f>
        <v>ASALARIADO</v>
      </c>
      <c r="Q1966" s="7" t="str">
        <f t="shared" si="123"/>
        <v>36-45</v>
      </c>
      <c r="R1966" s="7" t="str">
        <f t="shared" si="124"/>
        <v>4</v>
      </c>
    </row>
    <row r="1967" spans="1:18" x14ac:dyDescent="0.3">
      <c r="A1967">
        <v>1966</v>
      </c>
      <c r="B1967" t="s">
        <v>14</v>
      </c>
      <c r="C1967">
        <v>285000</v>
      </c>
      <c r="D1967" t="s">
        <v>9</v>
      </c>
      <c r="E1967" t="s">
        <v>15</v>
      </c>
      <c r="F1967" t="s">
        <v>11</v>
      </c>
      <c r="G1967" t="s">
        <v>12</v>
      </c>
      <c r="H1967" t="s">
        <v>12</v>
      </c>
      <c r="I1967">
        <v>27</v>
      </c>
      <c r="J1967">
        <f>(C1967-$V$7)/$V$8</f>
        <v>-0.45939637838777081</v>
      </c>
      <c r="K1967" t="str">
        <f t="shared" si="121"/>
        <v>NO</v>
      </c>
      <c r="L1967">
        <f>(I1967-$V$16)/$V$17</f>
        <v>-1.0520201343717714</v>
      </c>
      <c r="M1967" t="str">
        <f t="shared" si="122"/>
        <v>NO</v>
      </c>
      <c r="N1967">
        <f>IF(ISBLANK(C1967),$V$7,C1967)</f>
        <v>285000</v>
      </c>
      <c r="O1967">
        <f>IF(ISBLANK(I1967),$V$16,I1967)</f>
        <v>27</v>
      </c>
      <c r="P1967" t="str">
        <f>IF(ISBLANK(D1967),$U$42,D1967)</f>
        <v>ASALARIADO</v>
      </c>
      <c r="Q1967" s="7" t="str">
        <f t="shared" si="123"/>
        <v>26-35</v>
      </c>
      <c r="R1967" s="7" t="str">
        <f t="shared" si="124"/>
        <v>1</v>
      </c>
    </row>
    <row r="1968" spans="1:18" x14ac:dyDescent="0.3">
      <c r="A1968">
        <v>1967</v>
      </c>
      <c r="B1968" t="s">
        <v>8</v>
      </c>
      <c r="C1968">
        <v>282305</v>
      </c>
      <c r="D1968" t="s">
        <v>17</v>
      </c>
      <c r="E1968" t="s">
        <v>15</v>
      </c>
      <c r="F1968" t="s">
        <v>11</v>
      </c>
      <c r="G1968" t="s">
        <v>12</v>
      </c>
      <c r="H1968" t="s">
        <v>12</v>
      </c>
      <c r="I1968">
        <v>29</v>
      </c>
      <c r="J1968">
        <f>(C1968-$V$7)/$V$8</f>
        <v>-0.4627197589868397</v>
      </c>
      <c r="K1968" t="str">
        <f t="shared" si="121"/>
        <v>NO</v>
      </c>
      <c r="L1968">
        <f>(I1968-$V$16)/$V$17</f>
        <v>-0.91086947421749642</v>
      </c>
      <c r="M1968" t="str">
        <f t="shared" si="122"/>
        <v>NO</v>
      </c>
      <c r="N1968">
        <f>IF(ISBLANK(C1968),$V$7,C1968)</f>
        <v>282305</v>
      </c>
      <c r="O1968">
        <f>IF(ISBLANK(I1968),$V$16,I1968)</f>
        <v>29</v>
      </c>
      <c r="P1968" t="str">
        <f>IF(ISBLANK(D1968),$U$42,D1968)</f>
        <v>TRABAJADOR INDEPENDIENTE</v>
      </c>
      <c r="Q1968" s="7" t="str">
        <f t="shared" si="123"/>
        <v>26-35</v>
      </c>
      <c r="R1968" s="7" t="str">
        <f t="shared" si="124"/>
        <v>1</v>
      </c>
    </row>
    <row r="1969" spans="1:18" x14ac:dyDescent="0.3">
      <c r="A1969">
        <v>1968</v>
      </c>
      <c r="B1969" t="s">
        <v>8</v>
      </c>
      <c r="C1969">
        <v>2546628.4</v>
      </c>
      <c r="D1969" t="s">
        <v>9</v>
      </c>
      <c r="E1969" t="s">
        <v>10</v>
      </c>
      <c r="F1969" t="s">
        <v>11</v>
      </c>
      <c r="G1969" t="s">
        <v>12</v>
      </c>
      <c r="H1969" t="s">
        <v>12</v>
      </c>
      <c r="I1969">
        <v>59</v>
      </c>
      <c r="J1969">
        <f>(C1969-$V$7)/$V$8</f>
        <v>2.3295653829714942</v>
      </c>
      <c r="K1969" t="str">
        <f t="shared" si="121"/>
        <v>ATIPICO</v>
      </c>
      <c r="L1969">
        <f>(I1969-$V$16)/$V$17</f>
        <v>1.2063904280966287</v>
      </c>
      <c r="M1969" t="str">
        <f t="shared" si="122"/>
        <v>NO</v>
      </c>
      <c r="N1969">
        <f>IF(ISBLANK(C1969),$V$7,C1969)</f>
        <v>2546628.4</v>
      </c>
      <c r="O1969">
        <f>IF(ISBLANK(I1969),$V$16,I1969)</f>
        <v>59</v>
      </c>
      <c r="P1969" t="str">
        <f>IF(ISBLANK(D1969),$U$42,D1969)</f>
        <v>ASALARIADO</v>
      </c>
      <c r="Q1969" s="7" t="str">
        <f t="shared" si="123"/>
        <v>56+</v>
      </c>
      <c r="R1969" s="7" t="str">
        <f t="shared" si="124"/>
        <v>4</v>
      </c>
    </row>
    <row r="1970" spans="1:18" x14ac:dyDescent="0.3">
      <c r="A1970">
        <v>1969</v>
      </c>
      <c r="B1970" t="s">
        <v>8</v>
      </c>
      <c r="C1970">
        <v>461935.5</v>
      </c>
      <c r="D1970" t="s">
        <v>9</v>
      </c>
      <c r="E1970" t="s">
        <v>15</v>
      </c>
      <c r="F1970" t="s">
        <v>11</v>
      </c>
      <c r="G1970" t="s">
        <v>12</v>
      </c>
      <c r="H1970" t="s">
        <v>12</v>
      </c>
      <c r="I1970">
        <v>28</v>
      </c>
      <c r="J1970">
        <f>(C1970-$V$7)/$V$8</f>
        <v>-0.24120565186214785</v>
      </c>
      <c r="K1970" t="str">
        <f t="shared" si="121"/>
        <v>NO</v>
      </c>
      <c r="L1970">
        <f>(I1970-$V$16)/$V$17</f>
        <v>-0.98144480429463388</v>
      </c>
      <c r="M1970" t="str">
        <f t="shared" si="122"/>
        <v>NO</v>
      </c>
      <c r="N1970">
        <f>IF(ISBLANK(C1970),$V$7,C1970)</f>
        <v>461935.5</v>
      </c>
      <c r="O1970">
        <f>IF(ISBLANK(I1970),$V$16,I1970)</f>
        <v>28</v>
      </c>
      <c r="P1970" t="str">
        <f>IF(ISBLANK(D1970),$U$42,D1970)</f>
        <v>ASALARIADO</v>
      </c>
      <c r="Q1970" s="7" t="str">
        <f t="shared" si="123"/>
        <v>26-35</v>
      </c>
      <c r="R1970" s="7" t="str">
        <f t="shared" si="124"/>
        <v>3</v>
      </c>
    </row>
    <row r="1971" spans="1:18" x14ac:dyDescent="0.3">
      <c r="A1971">
        <v>1970</v>
      </c>
      <c r="B1971" t="s">
        <v>14</v>
      </c>
      <c r="C1971">
        <v>212356.1</v>
      </c>
      <c r="D1971" t="s">
        <v>9</v>
      </c>
      <c r="E1971" t="s">
        <v>15</v>
      </c>
      <c r="F1971" t="s">
        <v>11</v>
      </c>
      <c r="G1971" t="s">
        <v>12</v>
      </c>
      <c r="H1971" t="s">
        <v>12</v>
      </c>
      <c r="I1971">
        <v>27</v>
      </c>
      <c r="J1971">
        <f>(C1971-$V$7)/$V$8</f>
        <v>-0.54897831823960785</v>
      </c>
      <c r="K1971" t="str">
        <f t="shared" si="121"/>
        <v>NO</v>
      </c>
      <c r="L1971">
        <f>(I1971-$V$16)/$V$17</f>
        <v>-1.0520201343717714</v>
      </c>
      <c r="M1971" t="str">
        <f t="shared" si="122"/>
        <v>NO</v>
      </c>
      <c r="N1971">
        <f>IF(ISBLANK(C1971),$V$7,C1971)</f>
        <v>212356.1</v>
      </c>
      <c r="O1971">
        <f>IF(ISBLANK(I1971),$V$16,I1971)</f>
        <v>27</v>
      </c>
      <c r="P1971" t="str">
        <f>IF(ISBLANK(D1971),$U$42,D1971)</f>
        <v>ASALARIADO</v>
      </c>
      <c r="Q1971" s="7" t="str">
        <f t="shared" si="123"/>
        <v>26-35</v>
      </c>
      <c r="R1971" s="7" t="str">
        <f t="shared" si="124"/>
        <v>1</v>
      </c>
    </row>
    <row r="1972" spans="1:18" x14ac:dyDescent="0.3">
      <c r="A1972">
        <v>1971</v>
      </c>
      <c r="B1972" t="s">
        <v>8</v>
      </c>
      <c r="C1972">
        <v>297046</v>
      </c>
      <c r="D1972" t="s">
        <v>17</v>
      </c>
      <c r="E1972" t="s">
        <v>15</v>
      </c>
      <c r="F1972" t="s">
        <v>11</v>
      </c>
      <c r="G1972" t="s">
        <v>12</v>
      </c>
      <c r="H1972" t="s">
        <v>11</v>
      </c>
      <c r="I1972">
        <v>38</v>
      </c>
      <c r="J1972">
        <f>(C1972-$V$7)/$V$8</f>
        <v>-0.44454166866740574</v>
      </c>
      <c r="K1972" t="str">
        <f t="shared" si="121"/>
        <v>NO</v>
      </c>
      <c r="L1972">
        <f>(I1972-$V$16)/$V$17</f>
        <v>-0.27569150352325889</v>
      </c>
      <c r="M1972" t="str">
        <f t="shared" si="122"/>
        <v>NO</v>
      </c>
      <c r="N1972">
        <f>IF(ISBLANK(C1972),$V$7,C1972)</f>
        <v>297046</v>
      </c>
      <c r="O1972">
        <f>IF(ISBLANK(I1972),$V$16,I1972)</f>
        <v>38</v>
      </c>
      <c r="P1972" t="str">
        <f>IF(ISBLANK(D1972),$U$42,D1972)</f>
        <v>TRABAJADOR INDEPENDIENTE</v>
      </c>
      <c r="Q1972" s="7" t="str">
        <f t="shared" si="123"/>
        <v>36-45</v>
      </c>
      <c r="R1972" s="7" t="str">
        <f t="shared" si="124"/>
        <v>1</v>
      </c>
    </row>
    <row r="1973" spans="1:18" x14ac:dyDescent="0.3">
      <c r="A1973">
        <v>1972</v>
      </c>
      <c r="B1973" t="s">
        <v>14</v>
      </c>
      <c r="C1973">
        <v>367734</v>
      </c>
      <c r="D1973" t="s">
        <v>17</v>
      </c>
      <c r="E1973" t="s">
        <v>15</v>
      </c>
      <c r="F1973" t="s">
        <v>11</v>
      </c>
      <c r="G1973" t="s">
        <v>12</v>
      </c>
      <c r="H1973" t="s">
        <v>12</v>
      </c>
      <c r="I1973">
        <v>45</v>
      </c>
      <c r="J1973">
        <f>(C1973-$V$7)/$V$8</f>
        <v>-0.35737167690971305</v>
      </c>
      <c r="K1973" t="str">
        <f t="shared" si="121"/>
        <v>NO</v>
      </c>
      <c r="L1973">
        <f>(I1973-$V$16)/$V$17</f>
        <v>0.21833580701670366</v>
      </c>
      <c r="M1973" t="str">
        <f t="shared" si="122"/>
        <v>NO</v>
      </c>
      <c r="N1973">
        <f>IF(ISBLANK(C1973),$V$7,C1973)</f>
        <v>367734</v>
      </c>
      <c r="O1973">
        <f>IF(ISBLANK(I1973),$V$16,I1973)</f>
        <v>45</v>
      </c>
      <c r="P1973" t="str">
        <f>IF(ISBLANK(D1973),$U$42,D1973)</f>
        <v>TRABAJADOR INDEPENDIENTE</v>
      </c>
      <c r="Q1973" s="7" t="str">
        <f t="shared" si="123"/>
        <v>36-45</v>
      </c>
      <c r="R1973" s="7" t="str">
        <f t="shared" si="124"/>
        <v>2</v>
      </c>
    </row>
    <row r="1974" spans="1:18" x14ac:dyDescent="0.3">
      <c r="A1974">
        <v>1973</v>
      </c>
      <c r="B1974" t="s">
        <v>14</v>
      </c>
      <c r="C1974">
        <v>355311.3</v>
      </c>
      <c r="D1974" t="s">
        <v>9</v>
      </c>
      <c r="E1974" t="s">
        <v>10</v>
      </c>
      <c r="F1974" t="s">
        <v>11</v>
      </c>
      <c r="G1974" t="s">
        <v>12</v>
      </c>
      <c r="H1974" t="s">
        <v>12</v>
      </c>
      <c r="I1974">
        <v>46</v>
      </c>
      <c r="J1974">
        <f>(C1974-$V$7)/$V$8</f>
        <v>-0.37269092001474208</v>
      </c>
      <c r="K1974" t="str">
        <f t="shared" si="121"/>
        <v>NO</v>
      </c>
      <c r="L1974">
        <f>(I1974-$V$16)/$V$17</f>
        <v>0.28891113709384114</v>
      </c>
      <c r="M1974" t="str">
        <f t="shared" si="122"/>
        <v>NO</v>
      </c>
      <c r="N1974">
        <f>IF(ISBLANK(C1974),$V$7,C1974)</f>
        <v>355311.3</v>
      </c>
      <c r="O1974">
        <f>IF(ISBLANK(I1974),$V$16,I1974)</f>
        <v>46</v>
      </c>
      <c r="P1974" t="str">
        <f>IF(ISBLANK(D1974),$U$42,D1974)</f>
        <v>ASALARIADO</v>
      </c>
      <c r="Q1974" s="7" t="str">
        <f t="shared" si="123"/>
        <v>46-55</v>
      </c>
      <c r="R1974" s="7" t="str">
        <f t="shared" si="124"/>
        <v>2</v>
      </c>
    </row>
    <row r="1975" spans="1:18" x14ac:dyDescent="0.3">
      <c r="A1975">
        <v>1974</v>
      </c>
      <c r="B1975" t="s">
        <v>8</v>
      </c>
      <c r="C1975">
        <v>4340894</v>
      </c>
      <c r="D1975" t="s">
        <v>13</v>
      </c>
      <c r="E1975" t="s">
        <v>10</v>
      </c>
      <c r="F1975" t="s">
        <v>11</v>
      </c>
      <c r="G1975" t="s">
        <v>12</v>
      </c>
      <c r="H1975" t="s">
        <v>12</v>
      </c>
      <c r="I1975">
        <v>54</v>
      </c>
      <c r="J1975">
        <f>(C1975-$V$7)/$V$8</f>
        <v>4.5421915368181383</v>
      </c>
      <c r="K1975" t="str">
        <f t="shared" si="121"/>
        <v>ATIPICO</v>
      </c>
      <c r="L1975">
        <f>(I1975-$V$16)/$V$17</f>
        <v>0.85351377771094117</v>
      </c>
      <c r="M1975" t="str">
        <f t="shared" si="122"/>
        <v>NO</v>
      </c>
      <c r="N1975">
        <f>IF(ISBLANK(C1975),$V$7,C1975)</f>
        <v>4340894</v>
      </c>
      <c r="O1975">
        <f>IF(ISBLANK(I1975),$V$16,I1975)</f>
        <v>54</v>
      </c>
      <c r="P1975" t="str">
        <f>IF(ISBLANK(D1975),$U$42,D1975)</f>
        <v>PENSIONADOS EN SU PROPIO SISTEMA</v>
      </c>
      <c r="Q1975" s="7" t="str">
        <f t="shared" si="123"/>
        <v>46-55</v>
      </c>
      <c r="R1975" s="7" t="str">
        <f t="shared" si="124"/>
        <v>4</v>
      </c>
    </row>
    <row r="1976" spans="1:18" x14ac:dyDescent="0.3">
      <c r="A1976">
        <v>1975</v>
      </c>
      <c r="B1976" t="s">
        <v>14</v>
      </c>
      <c r="C1976">
        <v>300056</v>
      </c>
      <c r="D1976" t="s">
        <v>13</v>
      </c>
      <c r="E1976" t="s">
        <v>10</v>
      </c>
      <c r="F1976" t="s">
        <v>11</v>
      </c>
      <c r="G1976" t="s">
        <v>12</v>
      </c>
      <c r="H1976" t="s">
        <v>12</v>
      </c>
      <c r="I1976">
        <v>60</v>
      </c>
      <c r="J1976">
        <f>(C1976-$V$7)/$V$8</f>
        <v>-0.44082984098532885</v>
      </c>
      <c r="K1976" t="str">
        <f t="shared" si="121"/>
        <v>NO</v>
      </c>
      <c r="L1976">
        <f>(I1976-$V$16)/$V$17</f>
        <v>1.2769657581737661</v>
      </c>
      <c r="M1976" t="str">
        <f t="shared" si="122"/>
        <v>NO</v>
      </c>
      <c r="N1976">
        <f>IF(ISBLANK(C1976),$V$7,C1976)</f>
        <v>300056</v>
      </c>
      <c r="O1976">
        <f>IF(ISBLANK(I1976),$V$16,I1976)</f>
        <v>60</v>
      </c>
      <c r="P1976" t="str">
        <f>IF(ISBLANK(D1976),$U$42,D1976)</f>
        <v>PENSIONADOS EN SU PROPIO SISTEMA</v>
      </c>
      <c r="Q1976" s="7" t="str">
        <f t="shared" si="123"/>
        <v>56+</v>
      </c>
      <c r="R1976" s="7" t="str">
        <f t="shared" si="124"/>
        <v>2</v>
      </c>
    </row>
    <row r="1977" spans="1:18" x14ac:dyDescent="0.3">
      <c r="A1977">
        <v>1976</v>
      </c>
      <c r="B1977" t="s">
        <v>8</v>
      </c>
      <c r="C1977">
        <v>222597.23</v>
      </c>
      <c r="D1977" t="s">
        <v>9</v>
      </c>
      <c r="E1977" t="s">
        <v>15</v>
      </c>
      <c r="F1977" t="s">
        <v>11</v>
      </c>
      <c r="G1977" t="s">
        <v>12</v>
      </c>
      <c r="H1977" t="s">
        <v>12</v>
      </c>
      <c r="I1977">
        <v>23</v>
      </c>
      <c r="J1977">
        <f>(C1977-$V$7)/$V$8</f>
        <v>-0.53634931165165145</v>
      </c>
      <c r="K1977" t="str">
        <f t="shared" si="121"/>
        <v>NO</v>
      </c>
      <c r="L1977">
        <f>(I1977-$V$16)/$V$17</f>
        <v>-1.3343214546803215</v>
      </c>
      <c r="M1977" t="str">
        <f t="shared" si="122"/>
        <v>NO</v>
      </c>
      <c r="N1977">
        <f>IF(ISBLANK(C1977),$V$7,C1977)</f>
        <v>222597.23</v>
      </c>
      <c r="O1977">
        <f>IF(ISBLANK(I1977),$V$16,I1977)</f>
        <v>23</v>
      </c>
      <c r="P1977" t="str">
        <f>IF(ISBLANK(D1977),$U$42,D1977)</f>
        <v>ASALARIADO</v>
      </c>
      <c r="Q1977" s="7" t="str">
        <f t="shared" si="123"/>
        <v>18-25</v>
      </c>
      <c r="R1977" s="7" t="str">
        <f t="shared" si="124"/>
        <v>1</v>
      </c>
    </row>
    <row r="1978" spans="1:18" x14ac:dyDescent="0.3">
      <c r="A1978">
        <v>1977</v>
      </c>
      <c r="B1978" t="s">
        <v>8</v>
      </c>
      <c r="C1978">
        <v>409746</v>
      </c>
      <c r="D1978" t="s">
        <v>17</v>
      </c>
      <c r="E1978" t="s">
        <v>15</v>
      </c>
      <c r="F1978" t="s">
        <v>11</v>
      </c>
      <c r="G1978" t="s">
        <v>12</v>
      </c>
      <c r="H1978" t="s">
        <v>11</v>
      </c>
      <c r="I1978">
        <v>30</v>
      </c>
      <c r="J1978">
        <f>(C1978-$V$7)/$V$8</f>
        <v>-0.30556393452452485</v>
      </c>
      <c r="K1978" t="str">
        <f t="shared" si="121"/>
        <v>NO</v>
      </c>
      <c r="L1978">
        <f>(I1978-$V$16)/$V$17</f>
        <v>-0.84029414414035897</v>
      </c>
      <c r="M1978" t="str">
        <f t="shared" si="122"/>
        <v>NO</v>
      </c>
      <c r="N1978">
        <f>IF(ISBLANK(C1978),$V$7,C1978)</f>
        <v>409746</v>
      </c>
      <c r="O1978">
        <f>IF(ISBLANK(I1978),$V$16,I1978)</f>
        <v>30</v>
      </c>
      <c r="P1978" t="str">
        <f>IF(ISBLANK(D1978),$U$42,D1978)</f>
        <v>TRABAJADOR INDEPENDIENTE</v>
      </c>
      <c r="Q1978" s="7" t="str">
        <f t="shared" si="123"/>
        <v>26-35</v>
      </c>
      <c r="R1978" s="7" t="str">
        <f t="shared" si="124"/>
        <v>3</v>
      </c>
    </row>
    <row r="1979" spans="1:18" x14ac:dyDescent="0.3">
      <c r="A1979">
        <v>1978</v>
      </c>
      <c r="B1979" t="s">
        <v>8</v>
      </c>
      <c r="C1979">
        <v>346474.5</v>
      </c>
      <c r="D1979" t="s">
        <v>9</v>
      </c>
      <c r="E1979" t="s">
        <v>15</v>
      </c>
      <c r="F1979" t="s">
        <v>11</v>
      </c>
      <c r="G1979" t="s">
        <v>12</v>
      </c>
      <c r="H1979" t="s">
        <v>12</v>
      </c>
      <c r="I1979">
        <v>28</v>
      </c>
      <c r="J1979">
        <f>(C1979-$V$7)/$V$8</f>
        <v>-0.38358815551672792</v>
      </c>
      <c r="K1979" t="str">
        <f t="shared" si="121"/>
        <v>NO</v>
      </c>
      <c r="L1979">
        <f>(I1979-$V$16)/$V$17</f>
        <v>-0.98144480429463388</v>
      </c>
      <c r="M1979" t="str">
        <f t="shared" si="122"/>
        <v>NO</v>
      </c>
      <c r="N1979">
        <f>IF(ISBLANK(C1979),$V$7,C1979)</f>
        <v>346474.5</v>
      </c>
      <c r="O1979">
        <f>IF(ISBLANK(I1979),$V$16,I1979)</f>
        <v>28</v>
      </c>
      <c r="P1979" t="str">
        <f>IF(ISBLANK(D1979),$U$42,D1979)</f>
        <v>ASALARIADO</v>
      </c>
      <c r="Q1979" s="7" t="str">
        <f t="shared" si="123"/>
        <v>26-35</v>
      </c>
      <c r="R1979" s="7" t="str">
        <f t="shared" si="124"/>
        <v>2</v>
      </c>
    </row>
    <row r="1980" spans="1:18" x14ac:dyDescent="0.3">
      <c r="A1980">
        <v>1979</v>
      </c>
      <c r="B1980" t="s">
        <v>8</v>
      </c>
      <c r="C1980">
        <v>278030</v>
      </c>
      <c r="D1980" t="s">
        <v>18</v>
      </c>
      <c r="E1980" t="s">
        <v>15</v>
      </c>
      <c r="F1980" t="s">
        <v>11</v>
      </c>
      <c r="G1980" t="s">
        <v>12</v>
      </c>
      <c r="H1980" t="s">
        <v>12</v>
      </c>
      <c r="I1980">
        <v>86</v>
      </c>
      <c r="J1980">
        <f>(C1980-$V$7)/$V$8</f>
        <v>-0.46799154082766331</v>
      </c>
      <c r="K1980" t="str">
        <f t="shared" si="121"/>
        <v>NO</v>
      </c>
      <c r="L1980">
        <f>(I1980-$V$16)/$V$17</f>
        <v>3.1119243401793413</v>
      </c>
      <c r="M1980" t="str">
        <f t="shared" si="122"/>
        <v>ATIPICO</v>
      </c>
      <c r="N1980">
        <f>IF(ISBLANK(C1980),$V$7,C1980)</f>
        <v>278030</v>
      </c>
      <c r="O1980">
        <f>IF(ISBLANK(I1980),$V$16,I1980)</f>
        <v>86</v>
      </c>
      <c r="P1980" t="str">
        <f>IF(ISBLANK(D1980),$U$42,D1980)</f>
        <v>CONVENIOS ESPECIALES DE TRABAJADORES INDEPENDIENTES</v>
      </c>
      <c r="Q1980" s="7" t="str">
        <f t="shared" si="123"/>
        <v>56+</v>
      </c>
      <c r="R1980" s="7" t="str">
        <f t="shared" si="124"/>
        <v>1</v>
      </c>
    </row>
    <row r="1981" spans="1:18" x14ac:dyDescent="0.3">
      <c r="A1981">
        <v>1980</v>
      </c>
      <c r="B1981" t="s">
        <v>8</v>
      </c>
      <c r="C1981">
        <v>278030.99</v>
      </c>
      <c r="D1981" t="s">
        <v>18</v>
      </c>
      <c r="E1981" t="s">
        <v>15</v>
      </c>
      <c r="F1981" t="s">
        <v>11</v>
      </c>
      <c r="G1981" t="s">
        <v>12</v>
      </c>
      <c r="H1981" t="s">
        <v>12</v>
      </c>
      <c r="I1981">
        <v>27</v>
      </c>
      <c r="J1981">
        <f>(C1981-$V$7)/$V$8</f>
        <v>-0.46799031999397384</v>
      </c>
      <c r="K1981" t="str">
        <f t="shared" si="121"/>
        <v>NO</v>
      </c>
      <c r="L1981">
        <f>(I1981-$V$16)/$V$17</f>
        <v>-1.0520201343717714</v>
      </c>
      <c r="M1981" t="str">
        <f t="shared" si="122"/>
        <v>NO</v>
      </c>
      <c r="N1981">
        <f>IF(ISBLANK(C1981),$V$7,C1981)</f>
        <v>278030.99</v>
      </c>
      <c r="O1981">
        <f>IF(ISBLANK(I1981),$V$16,I1981)</f>
        <v>27</v>
      </c>
      <c r="P1981" t="str">
        <f>IF(ISBLANK(D1981),$U$42,D1981)</f>
        <v>CONVENIOS ESPECIALES DE TRABAJADORES INDEPENDIENTES</v>
      </c>
      <c r="Q1981" s="7" t="str">
        <f t="shared" si="123"/>
        <v>26-35</v>
      </c>
      <c r="R1981" s="7" t="str">
        <f t="shared" si="124"/>
        <v>1</v>
      </c>
    </row>
    <row r="1982" spans="1:18" x14ac:dyDescent="0.3">
      <c r="A1982">
        <v>1981</v>
      </c>
      <c r="B1982" t="s">
        <v>8</v>
      </c>
      <c r="C1982">
        <v>530000</v>
      </c>
      <c r="D1982" t="s">
        <v>9</v>
      </c>
      <c r="E1982" t="s">
        <v>15</v>
      </c>
      <c r="F1982" t="s">
        <v>11</v>
      </c>
      <c r="G1982" t="s">
        <v>12</v>
      </c>
      <c r="H1982" t="s">
        <v>12</v>
      </c>
      <c r="I1982">
        <v>24</v>
      </c>
      <c r="J1982">
        <f>(C1982-$V$7)/$V$8</f>
        <v>-0.15727086938150792</v>
      </c>
      <c r="K1982" t="str">
        <f t="shared" si="121"/>
        <v>NO</v>
      </c>
      <c r="L1982">
        <f>(I1982-$V$16)/$V$17</f>
        <v>-1.263746124603184</v>
      </c>
      <c r="M1982" t="str">
        <f t="shared" si="122"/>
        <v>NO</v>
      </c>
      <c r="N1982">
        <f>IF(ISBLANK(C1982),$V$7,C1982)</f>
        <v>530000</v>
      </c>
      <c r="O1982">
        <f>IF(ISBLANK(I1982),$V$16,I1982)</f>
        <v>24</v>
      </c>
      <c r="P1982" t="str">
        <f>IF(ISBLANK(D1982),$U$42,D1982)</f>
        <v>ASALARIADO</v>
      </c>
      <c r="Q1982" s="7" t="str">
        <f t="shared" si="123"/>
        <v>18-25</v>
      </c>
      <c r="R1982" s="7" t="str">
        <f t="shared" si="124"/>
        <v>3</v>
      </c>
    </row>
    <row r="1983" spans="1:18" x14ac:dyDescent="0.3">
      <c r="A1983">
        <v>1982</v>
      </c>
      <c r="B1983" t="s">
        <v>14</v>
      </c>
      <c r="C1983">
        <v>1583743</v>
      </c>
      <c r="D1983" t="s">
        <v>9</v>
      </c>
      <c r="E1983" t="s">
        <v>10</v>
      </c>
      <c r="F1983" t="s">
        <v>11</v>
      </c>
      <c r="G1983" t="s">
        <v>12</v>
      </c>
      <c r="H1983" t="s">
        <v>12</v>
      </c>
      <c r="I1983">
        <v>58</v>
      </c>
      <c r="J1983">
        <f>(C1983-$V$7)/$V$8</f>
        <v>1.1421684785237431</v>
      </c>
      <c r="K1983" t="str">
        <f t="shared" si="121"/>
        <v>NO</v>
      </c>
      <c r="L1983">
        <f>(I1983-$V$16)/$V$17</f>
        <v>1.1358150980194912</v>
      </c>
      <c r="M1983" t="str">
        <f t="shared" si="122"/>
        <v>NO</v>
      </c>
      <c r="N1983">
        <f>IF(ISBLANK(C1983),$V$7,C1983)</f>
        <v>1583743</v>
      </c>
      <c r="O1983">
        <f>IF(ISBLANK(I1983),$V$16,I1983)</f>
        <v>58</v>
      </c>
      <c r="P1983" t="str">
        <f>IF(ISBLANK(D1983),$U$42,D1983)</f>
        <v>ASALARIADO</v>
      </c>
      <c r="Q1983" s="7" t="str">
        <f t="shared" si="123"/>
        <v>56+</v>
      </c>
      <c r="R1983" s="7" t="str">
        <f t="shared" si="124"/>
        <v>4</v>
      </c>
    </row>
    <row r="1984" spans="1:18" x14ac:dyDescent="0.3">
      <c r="A1984">
        <v>1983</v>
      </c>
      <c r="B1984" t="s">
        <v>14</v>
      </c>
      <c r="C1984">
        <v>1178626</v>
      </c>
      <c r="D1984" t="s">
        <v>9</v>
      </c>
      <c r="E1984" t="s">
        <v>10</v>
      </c>
      <c r="F1984" t="s">
        <v>11</v>
      </c>
      <c r="G1984" t="s">
        <v>12</v>
      </c>
      <c r="H1984" t="s">
        <v>12</v>
      </c>
      <c r="I1984">
        <v>36</v>
      </c>
      <c r="J1984">
        <f>(C1984-$V$7)/$V$8</f>
        <v>0.64259223431113</v>
      </c>
      <c r="K1984" t="str">
        <f t="shared" si="121"/>
        <v>NO</v>
      </c>
      <c r="L1984">
        <f>(I1984-$V$16)/$V$17</f>
        <v>-0.41684216367753391</v>
      </c>
      <c r="M1984" t="str">
        <f t="shared" si="122"/>
        <v>NO</v>
      </c>
      <c r="N1984">
        <f>IF(ISBLANK(C1984),$V$7,C1984)</f>
        <v>1178626</v>
      </c>
      <c r="O1984">
        <f>IF(ISBLANK(I1984),$V$16,I1984)</f>
        <v>36</v>
      </c>
      <c r="P1984" t="str">
        <f>IF(ISBLANK(D1984),$U$42,D1984)</f>
        <v>ASALARIADO</v>
      </c>
      <c r="Q1984" s="7" t="str">
        <f t="shared" si="123"/>
        <v>36-45</v>
      </c>
      <c r="R1984" s="7" t="str">
        <f t="shared" si="124"/>
        <v>4</v>
      </c>
    </row>
    <row r="1985" spans="1:18" x14ac:dyDescent="0.3">
      <c r="A1985">
        <v>1984</v>
      </c>
      <c r="B1985" t="s">
        <v>8</v>
      </c>
      <c r="C1985">
        <v>297045</v>
      </c>
      <c r="D1985" t="s">
        <v>16</v>
      </c>
      <c r="E1985" t="s">
        <v>15</v>
      </c>
      <c r="F1985" t="s">
        <v>11</v>
      </c>
      <c r="G1985" t="s">
        <v>12</v>
      </c>
      <c r="H1985" t="s">
        <v>12</v>
      </c>
      <c r="I1985">
        <v>78</v>
      </c>
      <c r="J1985">
        <f>(C1985-$V$7)/$V$8</f>
        <v>-0.44454290183274864</v>
      </c>
      <c r="K1985" t="str">
        <f t="shared" si="121"/>
        <v>NO</v>
      </c>
      <c r="L1985">
        <f>(I1985-$V$16)/$V$17</f>
        <v>2.5473216995622412</v>
      </c>
      <c r="M1985" t="str">
        <f t="shared" si="122"/>
        <v>ATIPICO</v>
      </c>
      <c r="N1985">
        <f>IF(ISBLANK(C1985),$V$7,C1985)</f>
        <v>297045</v>
      </c>
      <c r="O1985">
        <f>IF(ISBLANK(I1985),$V$16,I1985)</f>
        <v>78</v>
      </c>
      <c r="P1985" t="str">
        <f>IF(ISBLANK(D1985),$U$42,D1985)</f>
        <v>ASEGURADO VOLUNTARIO</v>
      </c>
      <c r="Q1985" s="7" t="str">
        <f t="shared" si="123"/>
        <v>56+</v>
      </c>
      <c r="R1985" s="7" t="str">
        <f t="shared" si="124"/>
        <v>1</v>
      </c>
    </row>
    <row r="1986" spans="1:18" x14ac:dyDescent="0.3">
      <c r="A1986">
        <v>1985</v>
      </c>
      <c r="B1986" t="s">
        <v>14</v>
      </c>
      <c r="C1986">
        <v>484699.48</v>
      </c>
      <c r="D1986" t="s">
        <v>9</v>
      </c>
      <c r="E1986" t="s">
        <v>15</v>
      </c>
      <c r="F1986" t="s">
        <v>11</v>
      </c>
      <c r="G1986" t="s">
        <v>12</v>
      </c>
      <c r="H1986" t="s">
        <v>12</v>
      </c>
      <c r="I1986">
        <v>21</v>
      </c>
      <c r="J1986">
        <f>(C1986-$V$7)/$V$8</f>
        <v>-0.21313390066007282</v>
      </c>
      <c r="K1986" t="str">
        <f t="shared" ref="K1986:K2049" si="125">IF(ABS(J1986)&gt;1.96,"ATIPICO","NO")</f>
        <v>NO</v>
      </c>
      <c r="L1986">
        <f>(I1986-$V$16)/$V$17</f>
        <v>-1.4754721148345964</v>
      </c>
      <c r="M1986" t="str">
        <f t="shared" ref="M1986:M2049" si="126">IF(ABS(L1986)&gt;1.96,"ATIPICO","NO")</f>
        <v>NO</v>
      </c>
      <c r="N1986">
        <f>IF(ISBLANK(C1986),$V$7,C1986)</f>
        <v>484699.48</v>
      </c>
      <c r="O1986">
        <f>IF(ISBLANK(I1986),$V$16,I1986)</f>
        <v>21</v>
      </c>
      <c r="P1986" t="str">
        <f>IF(ISBLANK(D1986),$U$42,D1986)</f>
        <v>ASALARIADO</v>
      </c>
      <c r="Q1986" s="7" t="str">
        <f t="shared" ref="Q1986:Q2049" si="127">IF(O1986&lt;26,"18-25",IF(O1986&lt;36,"26-35",
 IF(O1986&lt;46,"36-45",IF(O1986&lt;56,"46-55","56+"))))</f>
        <v>18-25</v>
      </c>
      <c r="R1986" s="7" t="str">
        <f t="shared" ref="R1986:R2049" si="128">IF(N1986&lt;300000,"1",
 IF(N1986&lt;=408495,"2",
 IF(N1986&lt;=700000,"3",
 "4")))</f>
        <v>3</v>
      </c>
    </row>
    <row r="1987" spans="1:18" x14ac:dyDescent="0.3">
      <c r="A1987">
        <v>1986</v>
      </c>
      <c r="B1987" t="s">
        <v>8</v>
      </c>
      <c r="C1987">
        <v>1782316</v>
      </c>
      <c r="D1987" t="s">
        <v>9</v>
      </c>
      <c r="E1987" t="s">
        <v>10</v>
      </c>
      <c r="F1987" t="s">
        <v>11</v>
      </c>
      <c r="G1987" t="s">
        <v>12</v>
      </c>
      <c r="H1987" t="s">
        <v>11</v>
      </c>
      <c r="I1987">
        <v>50</v>
      </c>
      <c r="J1987">
        <f>(C1987-$V$7)/$V$8</f>
        <v>1.3870418201559906</v>
      </c>
      <c r="K1987" t="str">
        <f t="shared" si="125"/>
        <v>NO</v>
      </c>
      <c r="L1987">
        <f>(I1987-$V$16)/$V$17</f>
        <v>0.57121245740239113</v>
      </c>
      <c r="M1987" t="str">
        <f t="shared" si="126"/>
        <v>NO</v>
      </c>
      <c r="N1987">
        <f>IF(ISBLANK(C1987),$V$7,C1987)</f>
        <v>1782316</v>
      </c>
      <c r="O1987">
        <f>IF(ISBLANK(I1987),$V$16,I1987)</f>
        <v>50</v>
      </c>
      <c r="P1987" t="str">
        <f>IF(ISBLANK(D1987),$U$42,D1987)</f>
        <v>ASALARIADO</v>
      </c>
      <c r="Q1987" s="7" t="str">
        <f t="shared" si="127"/>
        <v>46-55</v>
      </c>
      <c r="R1987" s="7" t="str">
        <f t="shared" si="128"/>
        <v>4</v>
      </c>
    </row>
    <row r="1988" spans="1:18" x14ac:dyDescent="0.3">
      <c r="A1988">
        <v>1987</v>
      </c>
      <c r="B1988" t="s">
        <v>14</v>
      </c>
      <c r="C1988">
        <v>454673.58</v>
      </c>
      <c r="D1988" t="s">
        <v>9</v>
      </c>
      <c r="E1988" t="s">
        <v>15</v>
      </c>
      <c r="F1988" t="s">
        <v>11</v>
      </c>
      <c r="G1988" t="s">
        <v>12</v>
      </c>
      <c r="H1988" t="s">
        <v>12</v>
      </c>
      <c r="I1988">
        <v>39</v>
      </c>
      <c r="J1988">
        <f>(C1988-$V$7)/$V$8</f>
        <v>-0.25016079992893459</v>
      </c>
      <c r="K1988" t="str">
        <f t="shared" si="125"/>
        <v>NO</v>
      </c>
      <c r="L1988">
        <f>(I1988-$V$16)/$V$17</f>
        <v>-0.20511617344612137</v>
      </c>
      <c r="M1988" t="str">
        <f t="shared" si="126"/>
        <v>NO</v>
      </c>
      <c r="N1988">
        <f>IF(ISBLANK(C1988),$V$7,C1988)</f>
        <v>454673.58</v>
      </c>
      <c r="O1988">
        <f>IF(ISBLANK(I1988),$V$16,I1988)</f>
        <v>39</v>
      </c>
      <c r="P1988" t="str">
        <f>IF(ISBLANK(D1988),$U$42,D1988)</f>
        <v>ASALARIADO</v>
      </c>
      <c r="Q1988" s="7" t="str">
        <f t="shared" si="127"/>
        <v>36-45</v>
      </c>
      <c r="R1988" s="7" t="str">
        <f t="shared" si="128"/>
        <v>3</v>
      </c>
    </row>
    <row r="1989" spans="1:18" x14ac:dyDescent="0.3">
      <c r="A1989">
        <v>1988</v>
      </c>
      <c r="B1989" t="s">
        <v>14</v>
      </c>
      <c r="C1989">
        <v>120000</v>
      </c>
      <c r="D1989" t="s">
        <v>9</v>
      </c>
      <c r="E1989" t="s">
        <v>15</v>
      </c>
      <c r="F1989" t="s">
        <v>11</v>
      </c>
      <c r="G1989" t="s">
        <v>12</v>
      </c>
      <c r="H1989" t="s">
        <v>12</v>
      </c>
      <c r="I1989">
        <v>32</v>
      </c>
      <c r="J1989">
        <f>(C1989-$V$7)/$V$8</f>
        <v>-0.66286865996341726</v>
      </c>
      <c r="K1989" t="str">
        <f t="shared" si="125"/>
        <v>NO</v>
      </c>
      <c r="L1989">
        <f>(I1989-$V$16)/$V$17</f>
        <v>-0.69914348398608395</v>
      </c>
      <c r="M1989" t="str">
        <f t="shared" si="126"/>
        <v>NO</v>
      </c>
      <c r="N1989">
        <f>IF(ISBLANK(C1989),$V$7,C1989)</f>
        <v>120000</v>
      </c>
      <c r="O1989">
        <f>IF(ISBLANK(I1989),$V$16,I1989)</f>
        <v>32</v>
      </c>
      <c r="P1989" t="str">
        <f>IF(ISBLANK(D1989),$U$42,D1989)</f>
        <v>ASALARIADO</v>
      </c>
      <c r="Q1989" s="7" t="str">
        <f t="shared" si="127"/>
        <v>26-35</v>
      </c>
      <c r="R1989" s="7" t="str">
        <f t="shared" si="128"/>
        <v>1</v>
      </c>
    </row>
    <row r="1990" spans="1:18" x14ac:dyDescent="0.3">
      <c r="A1990">
        <v>1989</v>
      </c>
      <c r="B1990" t="s">
        <v>8</v>
      </c>
      <c r="C1990">
        <v>513274</v>
      </c>
      <c r="D1990" t="s">
        <v>9</v>
      </c>
      <c r="E1990" t="s">
        <v>10</v>
      </c>
      <c r="F1990" t="s">
        <v>11</v>
      </c>
      <c r="G1990" t="s">
        <v>12</v>
      </c>
      <c r="H1990" t="s">
        <v>12</v>
      </c>
      <c r="I1990">
        <v>57</v>
      </c>
      <c r="J1990">
        <f>(C1990-$V$7)/$V$8</f>
        <v>-0.17789679290656407</v>
      </c>
      <c r="K1990" t="str">
        <f t="shared" si="125"/>
        <v>NO</v>
      </c>
      <c r="L1990">
        <f>(I1990-$V$16)/$V$17</f>
        <v>1.0652397679423538</v>
      </c>
      <c r="M1990" t="str">
        <f t="shared" si="126"/>
        <v>NO</v>
      </c>
      <c r="N1990">
        <f>IF(ISBLANK(C1990),$V$7,C1990)</f>
        <v>513274</v>
      </c>
      <c r="O1990">
        <f>IF(ISBLANK(I1990),$V$16,I1990)</f>
        <v>57</v>
      </c>
      <c r="P1990" t="str">
        <f>IF(ISBLANK(D1990),$U$42,D1990)</f>
        <v>ASALARIADO</v>
      </c>
      <c r="Q1990" s="7" t="str">
        <f t="shared" si="127"/>
        <v>56+</v>
      </c>
      <c r="R1990" s="7" t="str">
        <f t="shared" si="128"/>
        <v>3</v>
      </c>
    </row>
    <row r="1991" spans="1:18" x14ac:dyDescent="0.3">
      <c r="A1991">
        <v>1990</v>
      </c>
      <c r="B1991" t="s">
        <v>14</v>
      </c>
      <c r="C1991">
        <v>457059</v>
      </c>
      <c r="D1991" t="s">
        <v>9</v>
      </c>
      <c r="E1991" t="s">
        <v>10</v>
      </c>
      <c r="F1991" t="s">
        <v>11</v>
      </c>
      <c r="G1991" t="s">
        <v>12</v>
      </c>
      <c r="H1991" t="s">
        <v>11</v>
      </c>
      <c r="I1991">
        <v>59</v>
      </c>
      <c r="J1991">
        <f>(C1991-$V$7)/$V$8</f>
        <v>-0.24721918265671536</v>
      </c>
      <c r="K1991" t="str">
        <f t="shared" si="125"/>
        <v>NO</v>
      </c>
      <c r="L1991">
        <f>(I1991-$V$16)/$V$17</f>
        <v>1.2063904280966287</v>
      </c>
      <c r="M1991" t="str">
        <f t="shared" si="126"/>
        <v>NO</v>
      </c>
      <c r="N1991">
        <f>IF(ISBLANK(C1991),$V$7,C1991)</f>
        <v>457059</v>
      </c>
      <c r="O1991">
        <f>IF(ISBLANK(I1991),$V$16,I1991)</f>
        <v>59</v>
      </c>
      <c r="P1991" t="str">
        <f>IF(ISBLANK(D1991),$U$42,D1991)</f>
        <v>ASALARIADO</v>
      </c>
      <c r="Q1991" s="7" t="str">
        <f t="shared" si="127"/>
        <v>56+</v>
      </c>
      <c r="R1991" s="7" t="str">
        <f t="shared" si="128"/>
        <v>3</v>
      </c>
    </row>
    <row r="1992" spans="1:18" x14ac:dyDescent="0.3">
      <c r="A1992">
        <v>1991</v>
      </c>
      <c r="B1992" t="s">
        <v>14</v>
      </c>
      <c r="C1992">
        <v>1708013</v>
      </c>
      <c r="D1992" t="s">
        <v>13</v>
      </c>
      <c r="E1992" t="s">
        <v>10</v>
      </c>
      <c r="F1992" t="s">
        <v>11</v>
      </c>
      <c r="G1992" t="s">
        <v>12</v>
      </c>
      <c r="H1992" t="s">
        <v>12</v>
      </c>
      <c r="I1992">
        <v>57</v>
      </c>
      <c r="J1992">
        <f>(C1992-$V$7)/$V$8</f>
        <v>1.2954139356837771</v>
      </c>
      <c r="K1992" t="str">
        <f t="shared" si="125"/>
        <v>NO</v>
      </c>
      <c r="L1992">
        <f>(I1992-$V$16)/$V$17</f>
        <v>1.0652397679423538</v>
      </c>
      <c r="M1992" t="str">
        <f t="shared" si="126"/>
        <v>NO</v>
      </c>
      <c r="N1992">
        <f>IF(ISBLANK(C1992),$V$7,C1992)</f>
        <v>1708013</v>
      </c>
      <c r="O1992">
        <f>IF(ISBLANK(I1992),$V$16,I1992)</f>
        <v>57</v>
      </c>
      <c r="P1992" t="str">
        <f>IF(ISBLANK(D1992),$U$42,D1992)</f>
        <v>PENSIONADOS EN SU PROPIO SISTEMA</v>
      </c>
      <c r="Q1992" s="7" t="str">
        <f t="shared" si="127"/>
        <v>56+</v>
      </c>
      <c r="R1992" s="7" t="str">
        <f t="shared" si="128"/>
        <v>4</v>
      </c>
    </row>
    <row r="1993" spans="1:18" x14ac:dyDescent="0.3">
      <c r="A1993">
        <v>1992</v>
      </c>
      <c r="B1993" t="s">
        <v>8</v>
      </c>
      <c r="C1993">
        <v>362989.67</v>
      </c>
      <c r="D1993" t="s">
        <v>9</v>
      </c>
      <c r="E1993" t="s">
        <v>15</v>
      </c>
      <c r="F1993" t="s">
        <v>11</v>
      </c>
      <c r="G1993" t="s">
        <v>12</v>
      </c>
      <c r="H1993" t="s">
        <v>12</v>
      </c>
      <c r="I1993">
        <v>20</v>
      </c>
      <c r="J1993">
        <f>(C1993-$V$7)/$V$8</f>
        <v>-0.36322222024091178</v>
      </c>
      <c r="K1993" t="str">
        <f t="shared" si="125"/>
        <v>NO</v>
      </c>
      <c r="L1993">
        <f>(I1993-$V$16)/$V$17</f>
        <v>-1.5460474449117341</v>
      </c>
      <c r="M1993" t="str">
        <f t="shared" si="126"/>
        <v>NO</v>
      </c>
      <c r="N1993">
        <f>IF(ISBLANK(C1993),$V$7,C1993)</f>
        <v>362989.67</v>
      </c>
      <c r="O1993">
        <f>IF(ISBLANK(I1993),$V$16,I1993)</f>
        <v>20</v>
      </c>
      <c r="P1993" t="str">
        <f>IF(ISBLANK(D1993),$U$42,D1993)</f>
        <v>ASALARIADO</v>
      </c>
      <c r="Q1993" s="7" t="str">
        <f t="shared" si="127"/>
        <v>18-25</v>
      </c>
      <c r="R1993" s="7" t="str">
        <f t="shared" si="128"/>
        <v>2</v>
      </c>
    </row>
    <row r="1994" spans="1:18" x14ac:dyDescent="0.3">
      <c r="A1994">
        <v>1993</v>
      </c>
      <c r="B1994" t="s">
        <v>8</v>
      </c>
      <c r="C1994">
        <v>393714</v>
      </c>
      <c r="D1994" t="s">
        <v>9</v>
      </c>
      <c r="E1994" t="s">
        <v>15</v>
      </c>
      <c r="F1994" t="s">
        <v>11</v>
      </c>
      <c r="G1994" t="s">
        <v>12</v>
      </c>
      <c r="H1994" t="s">
        <v>12</v>
      </c>
      <c r="I1994">
        <v>48</v>
      </c>
      <c r="J1994">
        <f>(C1994-$V$7)/$V$8</f>
        <v>-0.32533404130162036</v>
      </c>
      <c r="K1994" t="str">
        <f t="shared" si="125"/>
        <v>NO</v>
      </c>
      <c r="L1994">
        <f>(I1994-$V$16)/$V$17</f>
        <v>0.43006179724811616</v>
      </c>
      <c r="M1994" t="str">
        <f t="shared" si="126"/>
        <v>NO</v>
      </c>
      <c r="N1994">
        <f>IF(ISBLANK(C1994),$V$7,C1994)</f>
        <v>393714</v>
      </c>
      <c r="O1994">
        <f>IF(ISBLANK(I1994),$V$16,I1994)</f>
        <v>48</v>
      </c>
      <c r="P1994" t="str">
        <f>IF(ISBLANK(D1994),$U$42,D1994)</f>
        <v>ASALARIADO</v>
      </c>
      <c r="Q1994" s="7" t="str">
        <f t="shared" si="127"/>
        <v>46-55</v>
      </c>
      <c r="R1994" s="7" t="str">
        <f t="shared" si="128"/>
        <v>2</v>
      </c>
    </row>
    <row r="1995" spans="1:18" x14ac:dyDescent="0.3">
      <c r="A1995">
        <v>1994</v>
      </c>
      <c r="B1995" t="s">
        <v>8</v>
      </c>
      <c r="C1995">
        <v>444719</v>
      </c>
      <c r="D1995" t="s">
        <v>17</v>
      </c>
      <c r="E1995" t="s">
        <v>15</v>
      </c>
      <c r="F1995" t="s">
        <v>11</v>
      </c>
      <c r="G1995" t="s">
        <v>12</v>
      </c>
      <c r="H1995" t="s">
        <v>11</v>
      </c>
      <c r="I1995">
        <v>36</v>
      </c>
      <c r="J1995">
        <f>(C1995-$V$7)/$V$8</f>
        <v>-0.26243644298788793</v>
      </c>
      <c r="K1995" t="str">
        <f t="shared" si="125"/>
        <v>NO</v>
      </c>
      <c r="L1995">
        <f>(I1995-$V$16)/$V$17</f>
        <v>-0.41684216367753391</v>
      </c>
      <c r="M1995" t="str">
        <f t="shared" si="126"/>
        <v>NO</v>
      </c>
      <c r="N1995">
        <f>IF(ISBLANK(C1995),$V$7,C1995)</f>
        <v>444719</v>
      </c>
      <c r="O1995">
        <f>IF(ISBLANK(I1995),$V$16,I1995)</f>
        <v>36</v>
      </c>
      <c r="P1995" t="str">
        <f>IF(ISBLANK(D1995),$U$42,D1995)</f>
        <v>TRABAJADOR INDEPENDIENTE</v>
      </c>
      <c r="Q1995" s="7" t="str">
        <f t="shared" si="127"/>
        <v>36-45</v>
      </c>
      <c r="R1995" s="7" t="str">
        <f t="shared" si="128"/>
        <v>3</v>
      </c>
    </row>
    <row r="1996" spans="1:18" x14ac:dyDescent="0.3">
      <c r="A1996">
        <v>1995</v>
      </c>
      <c r="B1996" t="s">
        <v>8</v>
      </c>
      <c r="C1996">
        <v>1352723.7</v>
      </c>
      <c r="D1996" t="s">
        <v>9</v>
      </c>
      <c r="E1996" t="s">
        <v>10</v>
      </c>
      <c r="F1996" t="s">
        <v>11</v>
      </c>
      <c r="G1996" t="s">
        <v>12</v>
      </c>
      <c r="H1996" t="s">
        <v>12</v>
      </c>
      <c r="I1996">
        <v>29</v>
      </c>
      <c r="J1996">
        <f>(C1996-$V$7)/$V$8</f>
        <v>0.8572834842267204</v>
      </c>
      <c r="K1996" t="str">
        <f t="shared" si="125"/>
        <v>NO</v>
      </c>
      <c r="L1996">
        <f>(I1996-$V$16)/$V$17</f>
        <v>-0.91086947421749642</v>
      </c>
      <c r="M1996" t="str">
        <f t="shared" si="126"/>
        <v>NO</v>
      </c>
      <c r="N1996">
        <f>IF(ISBLANK(C1996),$V$7,C1996)</f>
        <v>1352723.7</v>
      </c>
      <c r="O1996">
        <f>IF(ISBLANK(I1996),$V$16,I1996)</f>
        <v>29</v>
      </c>
      <c r="P1996" t="str">
        <f>IF(ISBLANK(D1996),$U$42,D1996)</f>
        <v>ASALARIADO</v>
      </c>
      <c r="Q1996" s="7" t="str">
        <f t="shared" si="127"/>
        <v>26-35</v>
      </c>
      <c r="R1996" s="7" t="str">
        <f t="shared" si="128"/>
        <v>4</v>
      </c>
    </row>
    <row r="1997" spans="1:18" x14ac:dyDescent="0.3">
      <c r="A1997">
        <v>1996</v>
      </c>
      <c r="B1997" t="s">
        <v>8</v>
      </c>
      <c r="C1997">
        <v>299647</v>
      </c>
      <c r="D1997" t="s">
        <v>17</v>
      </c>
      <c r="E1997" t="s">
        <v>15</v>
      </c>
      <c r="F1997" t="s">
        <v>11</v>
      </c>
      <c r="G1997" t="s">
        <v>12</v>
      </c>
      <c r="H1997" t="s">
        <v>11</v>
      </c>
      <c r="I1997">
        <v>38</v>
      </c>
      <c r="J1997">
        <f>(C1997-$V$7)/$V$8</f>
        <v>-0.44133420561056785</v>
      </c>
      <c r="K1997" t="str">
        <f t="shared" si="125"/>
        <v>NO</v>
      </c>
      <c r="L1997">
        <f>(I1997-$V$16)/$V$17</f>
        <v>-0.27569150352325889</v>
      </c>
      <c r="M1997" t="str">
        <f t="shared" si="126"/>
        <v>NO</v>
      </c>
      <c r="N1997">
        <f>IF(ISBLANK(C1997),$V$7,C1997)</f>
        <v>299647</v>
      </c>
      <c r="O1997">
        <f>IF(ISBLANK(I1997),$V$16,I1997)</f>
        <v>38</v>
      </c>
      <c r="P1997" t="str">
        <f>IF(ISBLANK(D1997),$U$42,D1997)</f>
        <v>TRABAJADOR INDEPENDIENTE</v>
      </c>
      <c r="Q1997" s="7" t="str">
        <f t="shared" si="127"/>
        <v>36-45</v>
      </c>
      <c r="R1997" s="7" t="str">
        <f t="shared" si="128"/>
        <v>1</v>
      </c>
    </row>
    <row r="1998" spans="1:18" x14ac:dyDescent="0.3">
      <c r="A1998">
        <v>1997</v>
      </c>
      <c r="B1998" t="s">
        <v>14</v>
      </c>
      <c r="C1998">
        <v>141509.48000000001</v>
      </c>
      <c r="D1998" t="s">
        <v>13</v>
      </c>
      <c r="E1998" t="s">
        <v>10</v>
      </c>
      <c r="F1998" t="s">
        <v>11</v>
      </c>
      <c r="G1998" t="s">
        <v>12</v>
      </c>
      <c r="H1998" t="s">
        <v>12</v>
      </c>
      <c r="I1998">
        <v>91</v>
      </c>
      <c r="J1998">
        <f>(C1998-$V$7)/$V$8</f>
        <v>-0.63634391468398865</v>
      </c>
      <c r="K1998" t="str">
        <f t="shared" si="125"/>
        <v>NO</v>
      </c>
      <c r="L1998">
        <f>(I1998-$V$16)/$V$17</f>
        <v>3.464800990565029</v>
      </c>
      <c r="M1998" t="str">
        <f t="shared" si="126"/>
        <v>ATIPICO</v>
      </c>
      <c r="N1998">
        <f>IF(ISBLANK(C1998),$V$7,C1998)</f>
        <v>141509.48000000001</v>
      </c>
      <c r="O1998">
        <f>IF(ISBLANK(I1998),$V$16,I1998)</f>
        <v>91</v>
      </c>
      <c r="P1998" t="str">
        <f>IF(ISBLANK(D1998),$U$42,D1998)</f>
        <v>PENSIONADOS EN SU PROPIO SISTEMA</v>
      </c>
      <c r="Q1998" s="7" t="str">
        <f t="shared" si="127"/>
        <v>56+</v>
      </c>
      <c r="R1998" s="7" t="str">
        <f t="shared" si="128"/>
        <v>1</v>
      </c>
    </row>
    <row r="1999" spans="1:18" x14ac:dyDescent="0.3">
      <c r="A1999">
        <v>1998</v>
      </c>
      <c r="B1999" t="s">
        <v>14</v>
      </c>
      <c r="C1999">
        <v>350000</v>
      </c>
      <c r="D1999" t="s">
        <v>9</v>
      </c>
      <c r="E1999" t="s">
        <v>10</v>
      </c>
      <c r="F1999" t="s">
        <v>11</v>
      </c>
      <c r="G1999" t="s">
        <v>12</v>
      </c>
      <c r="H1999" t="s">
        <v>12</v>
      </c>
      <c r="I1999">
        <v>41</v>
      </c>
      <c r="J1999">
        <f>(C1999-$V$7)/$V$8</f>
        <v>-0.37924063110039496</v>
      </c>
      <c r="K1999" t="str">
        <f t="shared" si="125"/>
        <v>NO</v>
      </c>
      <c r="L1999">
        <f>(I1999-$V$16)/$V$17</f>
        <v>-6.3965513291846368E-2</v>
      </c>
      <c r="M1999" t="str">
        <f t="shared" si="126"/>
        <v>NO</v>
      </c>
      <c r="N1999">
        <f>IF(ISBLANK(C1999),$V$7,C1999)</f>
        <v>350000</v>
      </c>
      <c r="O1999">
        <f>IF(ISBLANK(I1999),$V$16,I1999)</f>
        <v>41</v>
      </c>
      <c r="P1999" t="str">
        <f>IF(ISBLANK(D1999),$U$42,D1999)</f>
        <v>ASALARIADO</v>
      </c>
      <c r="Q1999" s="7" t="str">
        <f t="shared" si="127"/>
        <v>36-45</v>
      </c>
      <c r="R1999" s="7" t="str">
        <f t="shared" si="128"/>
        <v>2</v>
      </c>
    </row>
    <row r="2000" spans="1:18" x14ac:dyDescent="0.3">
      <c r="A2000">
        <v>1999</v>
      </c>
      <c r="B2000" t="s">
        <v>14</v>
      </c>
      <c r="C2000">
        <v>127421.8</v>
      </c>
      <c r="D2000" t="s">
        <v>9</v>
      </c>
      <c r="E2000" t="s">
        <v>15</v>
      </c>
      <c r="F2000" t="s">
        <v>11</v>
      </c>
      <c r="G2000" t="s">
        <v>12</v>
      </c>
      <c r="H2000" t="s">
        <v>12</v>
      </c>
      <c r="I2000">
        <v>25</v>
      </c>
      <c r="J2000">
        <f>(C2000-$V$7)/$V$8</f>
        <v>-0.65371635342161039</v>
      </c>
      <c r="K2000" t="str">
        <f t="shared" si="125"/>
        <v>NO</v>
      </c>
      <c r="L2000">
        <f>(I2000-$V$16)/$V$17</f>
        <v>-1.1931707945260464</v>
      </c>
      <c r="M2000" t="str">
        <f t="shared" si="126"/>
        <v>NO</v>
      </c>
      <c r="N2000">
        <f>IF(ISBLANK(C2000),$V$7,C2000)</f>
        <v>127421.8</v>
      </c>
      <c r="O2000">
        <f>IF(ISBLANK(I2000),$V$16,I2000)</f>
        <v>25</v>
      </c>
      <c r="P2000" t="str">
        <f>IF(ISBLANK(D2000),$U$42,D2000)</f>
        <v>ASALARIADO</v>
      </c>
      <c r="Q2000" s="7" t="str">
        <f t="shared" si="127"/>
        <v>18-25</v>
      </c>
      <c r="R2000" s="7" t="str">
        <f t="shared" si="128"/>
        <v>1</v>
      </c>
    </row>
    <row r="2001" spans="1:18" x14ac:dyDescent="0.3">
      <c r="A2001">
        <v>2000</v>
      </c>
      <c r="B2001" t="s">
        <v>8</v>
      </c>
      <c r="C2001">
        <v>266719</v>
      </c>
      <c r="D2001" t="s">
        <v>9</v>
      </c>
      <c r="E2001" t="s">
        <v>15</v>
      </c>
      <c r="F2001" t="s">
        <v>11</v>
      </c>
      <c r="G2001" t="s">
        <v>12</v>
      </c>
      <c r="H2001" t="s">
        <v>12</v>
      </c>
      <c r="I2001">
        <v>36</v>
      </c>
      <c r="J2001">
        <f>(C2001-$V$7)/$V$8</f>
        <v>-0.48193987402100957</v>
      </c>
      <c r="K2001" t="str">
        <f t="shared" si="125"/>
        <v>NO</v>
      </c>
      <c r="L2001">
        <f>(I2001-$V$16)/$V$17</f>
        <v>-0.41684216367753391</v>
      </c>
      <c r="M2001" t="str">
        <f t="shared" si="126"/>
        <v>NO</v>
      </c>
      <c r="N2001">
        <f>IF(ISBLANK(C2001),$V$7,C2001)</f>
        <v>266719</v>
      </c>
      <c r="O2001">
        <f>IF(ISBLANK(I2001),$V$16,I2001)</f>
        <v>36</v>
      </c>
      <c r="P2001" t="str">
        <f>IF(ISBLANK(D2001),$U$42,D2001)</f>
        <v>ASALARIADO</v>
      </c>
      <c r="Q2001" s="7" t="str">
        <f t="shared" si="127"/>
        <v>36-45</v>
      </c>
      <c r="R2001" s="7" t="str">
        <f t="shared" si="128"/>
        <v>1</v>
      </c>
    </row>
    <row r="2002" spans="1:18" x14ac:dyDescent="0.3">
      <c r="A2002">
        <v>2001</v>
      </c>
      <c r="B2002" t="s">
        <v>14</v>
      </c>
      <c r="C2002">
        <v>766198.68</v>
      </c>
      <c r="D2002" t="s">
        <v>9</v>
      </c>
      <c r="E2002" t="s">
        <v>10</v>
      </c>
      <c r="F2002" t="s">
        <v>11</v>
      </c>
      <c r="G2002" t="s">
        <v>11</v>
      </c>
      <c r="H2002" t="s">
        <v>12</v>
      </c>
      <c r="I2002">
        <v>36</v>
      </c>
      <c r="J2002">
        <f>(C2002-$V$7)/$V$8</f>
        <v>0.13400115682913463</v>
      </c>
      <c r="K2002" t="str">
        <f t="shared" si="125"/>
        <v>NO</v>
      </c>
      <c r="L2002">
        <f>(I2002-$V$16)/$V$17</f>
        <v>-0.41684216367753391</v>
      </c>
      <c r="M2002" t="str">
        <f t="shared" si="126"/>
        <v>NO</v>
      </c>
      <c r="N2002">
        <f>IF(ISBLANK(C2002),$V$7,C2002)</f>
        <v>766198.68</v>
      </c>
      <c r="O2002">
        <f>IF(ISBLANK(I2002),$V$16,I2002)</f>
        <v>36</v>
      </c>
      <c r="P2002" t="str">
        <f>IF(ISBLANK(D2002),$U$42,D2002)</f>
        <v>ASALARIADO</v>
      </c>
      <c r="Q2002" s="7" t="str">
        <f t="shared" si="127"/>
        <v>36-45</v>
      </c>
      <c r="R2002" s="7" t="str">
        <f t="shared" si="128"/>
        <v>4</v>
      </c>
    </row>
    <row r="2003" spans="1:18" x14ac:dyDescent="0.3">
      <c r="A2003">
        <v>2002</v>
      </c>
      <c r="B2003" t="s">
        <v>8</v>
      </c>
      <c r="C2003">
        <v>1528849.72</v>
      </c>
      <c r="D2003" t="s">
        <v>9</v>
      </c>
      <c r="E2003" t="s">
        <v>10</v>
      </c>
      <c r="F2003" t="s">
        <v>11</v>
      </c>
      <c r="G2003" t="s">
        <v>12</v>
      </c>
      <c r="H2003" t="s">
        <v>12</v>
      </c>
      <c r="I2003">
        <v>45</v>
      </c>
      <c r="J2003">
        <f>(C2003-$V$7)/$V$8</f>
        <v>1.0744759880705868</v>
      </c>
      <c r="K2003" t="str">
        <f t="shared" si="125"/>
        <v>NO</v>
      </c>
      <c r="L2003">
        <f>(I2003-$V$16)/$V$17</f>
        <v>0.21833580701670366</v>
      </c>
      <c r="M2003" t="str">
        <f t="shared" si="126"/>
        <v>NO</v>
      </c>
      <c r="N2003">
        <f>IF(ISBLANK(C2003),$V$7,C2003)</f>
        <v>1528849.72</v>
      </c>
      <c r="O2003">
        <f>IF(ISBLANK(I2003),$V$16,I2003)</f>
        <v>45</v>
      </c>
      <c r="P2003" t="str">
        <f>IF(ISBLANK(D2003),$U$42,D2003)</f>
        <v>ASALARIADO</v>
      </c>
      <c r="Q2003" s="7" t="str">
        <f t="shared" si="127"/>
        <v>36-45</v>
      </c>
      <c r="R2003" s="7" t="str">
        <f t="shared" si="128"/>
        <v>4</v>
      </c>
    </row>
    <row r="2004" spans="1:18" x14ac:dyDescent="0.3">
      <c r="A2004">
        <v>2003</v>
      </c>
      <c r="B2004" t="s">
        <v>8</v>
      </c>
      <c r="C2004">
        <v>297047</v>
      </c>
      <c r="D2004" t="s">
        <v>17</v>
      </c>
      <c r="E2004" t="s">
        <v>15</v>
      </c>
      <c r="F2004" t="s">
        <v>11</v>
      </c>
      <c r="G2004" t="s">
        <v>12</v>
      </c>
      <c r="H2004" t="s">
        <v>12</v>
      </c>
      <c r="I2004">
        <v>59</v>
      </c>
      <c r="J2004">
        <f>(C2004-$V$7)/$V$8</f>
        <v>-0.4445404355020629</v>
      </c>
      <c r="K2004" t="str">
        <f t="shared" si="125"/>
        <v>NO</v>
      </c>
      <c r="L2004">
        <f>(I2004-$V$16)/$V$17</f>
        <v>1.2063904280966287</v>
      </c>
      <c r="M2004" t="str">
        <f t="shared" si="126"/>
        <v>NO</v>
      </c>
      <c r="N2004">
        <f>IF(ISBLANK(C2004),$V$7,C2004)</f>
        <v>297047</v>
      </c>
      <c r="O2004">
        <f>IF(ISBLANK(I2004),$V$16,I2004)</f>
        <v>59</v>
      </c>
      <c r="P2004" t="str">
        <f>IF(ISBLANK(D2004),$U$42,D2004)</f>
        <v>TRABAJADOR INDEPENDIENTE</v>
      </c>
      <c r="Q2004" s="7" t="str">
        <f t="shared" si="127"/>
        <v>56+</v>
      </c>
      <c r="R2004" s="7" t="str">
        <f t="shared" si="128"/>
        <v>1</v>
      </c>
    </row>
    <row r="2005" spans="1:18" x14ac:dyDescent="0.3">
      <c r="A2005">
        <v>2004</v>
      </c>
      <c r="B2005" t="s">
        <v>14</v>
      </c>
      <c r="C2005">
        <v>50000</v>
      </c>
      <c r="D2005" t="s">
        <v>9</v>
      </c>
      <c r="E2005" t="s">
        <v>15</v>
      </c>
      <c r="F2005" t="s">
        <v>11</v>
      </c>
      <c r="G2005" t="s">
        <v>12</v>
      </c>
      <c r="H2005" t="s">
        <v>12</v>
      </c>
      <c r="I2005">
        <v>40</v>
      </c>
      <c r="J2005">
        <f>(C2005-$V$7)/$V$8</f>
        <v>-0.74919023396520668</v>
      </c>
      <c r="K2005" t="str">
        <f t="shared" si="125"/>
        <v>NO</v>
      </c>
      <c r="L2005">
        <f>(I2005-$V$16)/$V$17</f>
        <v>-0.13454084336898386</v>
      </c>
      <c r="M2005" t="str">
        <f t="shared" si="126"/>
        <v>NO</v>
      </c>
      <c r="N2005">
        <f>IF(ISBLANK(C2005),$V$7,C2005)</f>
        <v>50000</v>
      </c>
      <c r="O2005">
        <f>IF(ISBLANK(I2005),$V$16,I2005)</f>
        <v>40</v>
      </c>
      <c r="P2005" t="str">
        <f>IF(ISBLANK(D2005),$U$42,D2005)</f>
        <v>ASALARIADO</v>
      </c>
      <c r="Q2005" s="7" t="str">
        <f t="shared" si="127"/>
        <v>36-45</v>
      </c>
      <c r="R2005" s="7" t="str">
        <f t="shared" si="128"/>
        <v>1</v>
      </c>
    </row>
    <row r="2006" spans="1:18" x14ac:dyDescent="0.3">
      <c r="A2006">
        <v>2005</v>
      </c>
      <c r="B2006" t="s">
        <v>8</v>
      </c>
      <c r="C2006">
        <v>379361</v>
      </c>
      <c r="D2006" t="s">
        <v>9</v>
      </c>
      <c r="E2006" t="s">
        <v>15</v>
      </c>
      <c r="F2006" t="s">
        <v>11</v>
      </c>
      <c r="G2006" t="s">
        <v>12</v>
      </c>
      <c r="H2006" t="s">
        <v>12</v>
      </c>
      <c r="I2006">
        <v>39</v>
      </c>
      <c r="J2006">
        <f>(C2006-$V$7)/$V$8</f>
        <v>-0.34303366346801584</v>
      </c>
      <c r="K2006" t="str">
        <f t="shared" si="125"/>
        <v>NO</v>
      </c>
      <c r="L2006">
        <f>(I2006-$V$16)/$V$17</f>
        <v>-0.20511617344612137</v>
      </c>
      <c r="M2006" t="str">
        <f t="shared" si="126"/>
        <v>NO</v>
      </c>
      <c r="N2006">
        <f>IF(ISBLANK(C2006),$V$7,C2006)</f>
        <v>379361</v>
      </c>
      <c r="O2006">
        <f>IF(ISBLANK(I2006),$V$16,I2006)</f>
        <v>39</v>
      </c>
      <c r="P2006" t="str">
        <f>IF(ISBLANK(D2006),$U$42,D2006)</f>
        <v>ASALARIADO</v>
      </c>
      <c r="Q2006" s="7" t="str">
        <f t="shared" si="127"/>
        <v>36-45</v>
      </c>
      <c r="R2006" s="7" t="str">
        <f t="shared" si="128"/>
        <v>2</v>
      </c>
    </row>
    <row r="2007" spans="1:18" x14ac:dyDescent="0.3">
      <c r="A2007">
        <v>2006</v>
      </c>
      <c r="B2007" t="s">
        <v>8</v>
      </c>
      <c r="C2007">
        <v>594388.81000000006</v>
      </c>
      <c r="D2007" t="s">
        <v>9</v>
      </c>
      <c r="E2007" t="s">
        <v>15</v>
      </c>
      <c r="F2007" t="s">
        <v>11</v>
      </c>
      <c r="G2007" t="s">
        <v>12</v>
      </c>
      <c r="H2007" t="s">
        <v>12</v>
      </c>
      <c r="I2007">
        <v>24</v>
      </c>
      <c r="J2007">
        <f>(C2007-$V$7)/$V$8</f>
        <v>-7.786882042004846E-2</v>
      </c>
      <c r="K2007" t="str">
        <f t="shared" si="125"/>
        <v>NO</v>
      </c>
      <c r="L2007">
        <f>(I2007-$V$16)/$V$17</f>
        <v>-1.263746124603184</v>
      </c>
      <c r="M2007" t="str">
        <f t="shared" si="126"/>
        <v>NO</v>
      </c>
      <c r="N2007">
        <f>IF(ISBLANK(C2007),$V$7,C2007)</f>
        <v>594388.81000000006</v>
      </c>
      <c r="O2007">
        <f>IF(ISBLANK(I2007),$V$16,I2007)</f>
        <v>24</v>
      </c>
      <c r="P2007" t="str">
        <f>IF(ISBLANK(D2007),$U$42,D2007)</f>
        <v>ASALARIADO</v>
      </c>
      <c r="Q2007" s="7" t="str">
        <f t="shared" si="127"/>
        <v>18-25</v>
      </c>
      <c r="R2007" s="7" t="str">
        <f t="shared" si="128"/>
        <v>3</v>
      </c>
    </row>
    <row r="2008" spans="1:18" x14ac:dyDescent="0.3">
      <c r="A2008">
        <v>2007</v>
      </c>
      <c r="B2008" t="s">
        <v>14</v>
      </c>
      <c r="C2008">
        <v>354029.89</v>
      </c>
      <c r="D2008" t="s">
        <v>9</v>
      </c>
      <c r="E2008" t="s">
        <v>15</v>
      </c>
      <c r="F2008" t="s">
        <v>11</v>
      </c>
      <c r="G2008" t="s">
        <v>12</v>
      </c>
      <c r="H2008" t="s">
        <v>12</v>
      </c>
      <c r="I2008">
        <v>33</v>
      </c>
      <c r="J2008">
        <f>(C2008-$V$7)/$V$8</f>
        <v>-0.37427111041676536</v>
      </c>
      <c r="K2008" t="str">
        <f t="shared" si="125"/>
        <v>NO</v>
      </c>
      <c r="L2008">
        <f>(I2008-$V$16)/$V$17</f>
        <v>-0.62856815390894638</v>
      </c>
      <c r="M2008" t="str">
        <f t="shared" si="126"/>
        <v>NO</v>
      </c>
      <c r="N2008">
        <f>IF(ISBLANK(C2008),$V$7,C2008)</f>
        <v>354029.89</v>
      </c>
      <c r="O2008">
        <f>IF(ISBLANK(I2008),$V$16,I2008)</f>
        <v>33</v>
      </c>
      <c r="P2008" t="str">
        <f>IF(ISBLANK(D2008),$U$42,D2008)</f>
        <v>ASALARIADO</v>
      </c>
      <c r="Q2008" s="7" t="str">
        <f t="shared" si="127"/>
        <v>26-35</v>
      </c>
      <c r="R2008" s="7" t="str">
        <f t="shared" si="128"/>
        <v>2</v>
      </c>
    </row>
    <row r="2009" spans="1:18" x14ac:dyDescent="0.3">
      <c r="A2009">
        <v>2008</v>
      </c>
      <c r="B2009" t="s">
        <v>8</v>
      </c>
      <c r="C2009">
        <v>342027</v>
      </c>
      <c r="D2009" t="s">
        <v>9</v>
      </c>
      <c r="E2009" t="s">
        <v>15</v>
      </c>
      <c r="F2009" t="s">
        <v>11</v>
      </c>
      <c r="G2009" t="s">
        <v>12</v>
      </c>
      <c r="H2009" t="s">
        <v>12</v>
      </c>
      <c r="I2009">
        <v>53</v>
      </c>
      <c r="J2009">
        <f>(C2009-$V$7)/$V$8</f>
        <v>-0.3890726583791988</v>
      </c>
      <c r="K2009" t="str">
        <f t="shared" si="125"/>
        <v>NO</v>
      </c>
      <c r="L2009">
        <f>(I2009-$V$16)/$V$17</f>
        <v>0.78293844763380371</v>
      </c>
      <c r="M2009" t="str">
        <f t="shared" si="126"/>
        <v>NO</v>
      </c>
      <c r="N2009">
        <f>IF(ISBLANK(C2009),$V$7,C2009)</f>
        <v>342027</v>
      </c>
      <c r="O2009">
        <f>IF(ISBLANK(I2009),$V$16,I2009)</f>
        <v>53</v>
      </c>
      <c r="P2009" t="str">
        <f>IF(ISBLANK(D2009),$U$42,D2009)</f>
        <v>ASALARIADO</v>
      </c>
      <c r="Q2009" s="7" t="str">
        <f t="shared" si="127"/>
        <v>46-55</v>
      </c>
      <c r="R2009" s="7" t="str">
        <f t="shared" si="128"/>
        <v>2</v>
      </c>
    </row>
    <row r="2010" spans="1:18" x14ac:dyDescent="0.3">
      <c r="A2010">
        <v>2009</v>
      </c>
      <c r="B2010" t="s">
        <v>14</v>
      </c>
      <c r="C2010">
        <v>1059620</v>
      </c>
      <c r="D2010" t="s">
        <v>16</v>
      </c>
      <c r="E2010" t="s">
        <v>15</v>
      </c>
      <c r="F2010" t="s">
        <v>11</v>
      </c>
      <c r="G2010" t="s">
        <v>11</v>
      </c>
      <c r="H2010" t="s">
        <v>12</v>
      </c>
      <c r="I2010">
        <v>76</v>
      </c>
      <c r="J2010">
        <f>(C2010-$V$7)/$V$8</f>
        <v>0.49583815951603072</v>
      </c>
      <c r="K2010" t="str">
        <f t="shared" si="125"/>
        <v>NO</v>
      </c>
      <c r="L2010">
        <f>(I2010-$V$16)/$V$17</f>
        <v>2.4061710394079663</v>
      </c>
      <c r="M2010" t="str">
        <f t="shared" si="126"/>
        <v>ATIPICO</v>
      </c>
      <c r="N2010">
        <f>IF(ISBLANK(C2010),$V$7,C2010)</f>
        <v>1059620</v>
      </c>
      <c r="O2010">
        <f>IF(ISBLANK(I2010),$V$16,I2010)</f>
        <v>76</v>
      </c>
      <c r="P2010" t="str">
        <f>IF(ISBLANK(D2010),$U$42,D2010)</f>
        <v>ASEGURADO VOLUNTARIO</v>
      </c>
      <c r="Q2010" s="7" t="str">
        <f t="shared" si="127"/>
        <v>56+</v>
      </c>
      <c r="R2010" s="7" t="str">
        <f t="shared" si="128"/>
        <v>4</v>
      </c>
    </row>
    <row r="2011" spans="1:18" x14ac:dyDescent="0.3">
      <c r="A2011">
        <v>2010</v>
      </c>
      <c r="B2011" t="s">
        <v>14</v>
      </c>
      <c r="C2011">
        <v>233537.36</v>
      </c>
      <c r="D2011" t="s">
        <v>9</v>
      </c>
      <c r="E2011" t="s">
        <v>15</v>
      </c>
      <c r="F2011" t="s">
        <v>11</v>
      </c>
      <c r="G2011" t="s">
        <v>12</v>
      </c>
      <c r="H2011" t="s">
        <v>12</v>
      </c>
      <c r="I2011">
        <v>33</v>
      </c>
      <c r="J2011">
        <f>(C2011-$V$7)/$V$8</f>
        <v>-0.52285832248902009</v>
      </c>
      <c r="K2011" t="str">
        <f t="shared" si="125"/>
        <v>NO</v>
      </c>
      <c r="L2011">
        <f>(I2011-$V$16)/$V$17</f>
        <v>-0.62856815390894638</v>
      </c>
      <c r="M2011" t="str">
        <f t="shared" si="126"/>
        <v>NO</v>
      </c>
      <c r="N2011">
        <f>IF(ISBLANK(C2011),$V$7,C2011)</f>
        <v>233537.36</v>
      </c>
      <c r="O2011">
        <f>IF(ISBLANK(I2011),$V$16,I2011)</f>
        <v>33</v>
      </c>
      <c r="P2011" t="str">
        <f>IF(ISBLANK(D2011),$U$42,D2011)</f>
        <v>ASALARIADO</v>
      </c>
      <c r="Q2011" s="7" t="str">
        <f t="shared" si="127"/>
        <v>26-35</v>
      </c>
      <c r="R2011" s="7" t="str">
        <f t="shared" si="128"/>
        <v>1</v>
      </c>
    </row>
    <row r="2012" spans="1:18" x14ac:dyDescent="0.3">
      <c r="A2012">
        <v>2011</v>
      </c>
      <c r="B2012" t="s">
        <v>8</v>
      </c>
      <c r="C2012">
        <v>2161351.1</v>
      </c>
      <c r="D2012" t="s">
        <v>9</v>
      </c>
      <c r="E2012" t="s">
        <v>10</v>
      </c>
      <c r="F2012" t="s">
        <v>11</v>
      </c>
      <c r="G2012" t="s">
        <v>12</v>
      </c>
      <c r="H2012" t="s">
        <v>12</v>
      </c>
      <c r="I2012">
        <v>56</v>
      </c>
      <c r="J2012">
        <f>(C2012-$V$7)/$V$8</f>
        <v>1.8544547692120714</v>
      </c>
      <c r="K2012" t="str">
        <f t="shared" si="125"/>
        <v>NO</v>
      </c>
      <c r="L2012">
        <f>(I2012-$V$16)/$V$17</f>
        <v>0.99466443786521619</v>
      </c>
      <c r="M2012" t="str">
        <f t="shared" si="126"/>
        <v>NO</v>
      </c>
      <c r="N2012">
        <f>IF(ISBLANK(C2012),$V$7,C2012)</f>
        <v>2161351.1</v>
      </c>
      <c r="O2012">
        <f>IF(ISBLANK(I2012),$V$16,I2012)</f>
        <v>56</v>
      </c>
      <c r="P2012" t="str">
        <f>IF(ISBLANK(D2012),$U$42,D2012)</f>
        <v>ASALARIADO</v>
      </c>
      <c r="Q2012" s="7" t="str">
        <f t="shared" si="127"/>
        <v>56+</v>
      </c>
      <c r="R2012" s="7" t="str">
        <f t="shared" si="128"/>
        <v>4</v>
      </c>
    </row>
    <row r="2013" spans="1:18" x14ac:dyDescent="0.3">
      <c r="A2013">
        <v>2012</v>
      </c>
      <c r="B2013" t="s">
        <v>8</v>
      </c>
      <c r="C2013">
        <v>158034.53</v>
      </c>
      <c r="D2013" t="s">
        <v>9</v>
      </c>
      <c r="E2013" t="s">
        <v>15</v>
      </c>
      <c r="F2013" t="s">
        <v>11</v>
      </c>
      <c r="G2013" t="s">
        <v>11</v>
      </c>
      <c r="H2013" t="s">
        <v>11</v>
      </c>
      <c r="I2013">
        <v>34</v>
      </c>
      <c r="J2013">
        <f>(C2013-$V$7)/$V$8</f>
        <v>-0.61596579573458465</v>
      </c>
      <c r="K2013" t="str">
        <f t="shared" si="125"/>
        <v>NO</v>
      </c>
      <c r="L2013">
        <f>(I2013-$V$16)/$V$17</f>
        <v>-0.55799282383180893</v>
      </c>
      <c r="M2013" t="str">
        <f t="shared" si="126"/>
        <v>NO</v>
      </c>
      <c r="N2013">
        <f>IF(ISBLANK(C2013),$V$7,C2013)</f>
        <v>158034.53</v>
      </c>
      <c r="O2013">
        <f>IF(ISBLANK(I2013),$V$16,I2013)</f>
        <v>34</v>
      </c>
      <c r="P2013" t="str">
        <f>IF(ISBLANK(D2013),$U$42,D2013)</f>
        <v>ASALARIADO</v>
      </c>
      <c r="Q2013" s="7" t="str">
        <f t="shared" si="127"/>
        <v>26-35</v>
      </c>
      <c r="R2013" s="7" t="str">
        <f t="shared" si="128"/>
        <v>1</v>
      </c>
    </row>
    <row r="2014" spans="1:18" x14ac:dyDescent="0.3">
      <c r="A2014">
        <v>2013</v>
      </c>
      <c r="B2014" t="s">
        <v>8</v>
      </c>
      <c r="C2014">
        <v>433085</v>
      </c>
      <c r="D2014" t="s">
        <v>17</v>
      </c>
      <c r="E2014" t="s">
        <v>15</v>
      </c>
      <c r="F2014" t="s">
        <v>11</v>
      </c>
      <c r="G2014" t="s">
        <v>12</v>
      </c>
      <c r="H2014" t="s">
        <v>11</v>
      </c>
      <c r="I2014">
        <v>46</v>
      </c>
      <c r="J2014">
        <f>(C2014-$V$7)/$V$8</f>
        <v>-0.27678308858698536</v>
      </c>
      <c r="K2014" t="str">
        <f t="shared" si="125"/>
        <v>NO</v>
      </c>
      <c r="L2014">
        <f>(I2014-$V$16)/$V$17</f>
        <v>0.28891113709384114</v>
      </c>
      <c r="M2014" t="str">
        <f t="shared" si="126"/>
        <v>NO</v>
      </c>
      <c r="N2014">
        <f>IF(ISBLANK(C2014),$V$7,C2014)</f>
        <v>433085</v>
      </c>
      <c r="O2014">
        <f>IF(ISBLANK(I2014),$V$16,I2014)</f>
        <v>46</v>
      </c>
      <c r="P2014" t="str">
        <f>IF(ISBLANK(D2014),$U$42,D2014)</f>
        <v>TRABAJADOR INDEPENDIENTE</v>
      </c>
      <c r="Q2014" s="7" t="str">
        <f t="shared" si="127"/>
        <v>46-55</v>
      </c>
      <c r="R2014" s="7" t="str">
        <f t="shared" si="128"/>
        <v>3</v>
      </c>
    </row>
    <row r="2015" spans="1:18" x14ac:dyDescent="0.3">
      <c r="A2015">
        <v>2014</v>
      </c>
      <c r="B2015" t="s">
        <v>8</v>
      </c>
      <c r="C2015">
        <v>765111.68</v>
      </c>
      <c r="D2015" t="s">
        <v>13</v>
      </c>
      <c r="E2015" t="s">
        <v>10</v>
      </c>
      <c r="F2015" t="s">
        <v>11</v>
      </c>
      <c r="G2015" t="s">
        <v>12</v>
      </c>
      <c r="H2015" t="s">
        <v>12</v>
      </c>
      <c r="I2015">
        <v>62</v>
      </c>
      <c r="J2015">
        <f>(C2015-$V$7)/$V$8</f>
        <v>0.13266070610142114</v>
      </c>
      <c r="K2015" t="str">
        <f t="shared" si="125"/>
        <v>NO</v>
      </c>
      <c r="L2015">
        <f>(I2015-$V$16)/$V$17</f>
        <v>1.4181164183280413</v>
      </c>
      <c r="M2015" t="str">
        <f t="shared" si="126"/>
        <v>NO</v>
      </c>
      <c r="N2015">
        <f>IF(ISBLANK(C2015),$V$7,C2015)</f>
        <v>765111.68</v>
      </c>
      <c r="O2015">
        <f>IF(ISBLANK(I2015),$V$16,I2015)</f>
        <v>62</v>
      </c>
      <c r="P2015" t="str">
        <f>IF(ISBLANK(D2015),$U$42,D2015)</f>
        <v>PENSIONADOS EN SU PROPIO SISTEMA</v>
      </c>
      <c r="Q2015" s="7" t="str">
        <f t="shared" si="127"/>
        <v>56+</v>
      </c>
      <c r="R2015" s="7" t="str">
        <f t="shared" si="128"/>
        <v>4</v>
      </c>
    </row>
    <row r="2016" spans="1:18" x14ac:dyDescent="0.3">
      <c r="A2016">
        <v>2015</v>
      </c>
      <c r="B2016" t="s">
        <v>8</v>
      </c>
      <c r="C2016">
        <v>175000</v>
      </c>
      <c r="D2016" t="s">
        <v>9</v>
      </c>
      <c r="E2016" t="s">
        <v>15</v>
      </c>
      <c r="F2016" t="s">
        <v>11</v>
      </c>
      <c r="G2016" t="s">
        <v>12</v>
      </c>
      <c r="H2016" t="s">
        <v>12</v>
      </c>
      <c r="I2016">
        <v>39</v>
      </c>
      <c r="J2016">
        <f>(C2016-$V$7)/$V$8</f>
        <v>-0.59504456610486844</v>
      </c>
      <c r="K2016" t="str">
        <f t="shared" si="125"/>
        <v>NO</v>
      </c>
      <c r="L2016">
        <f>(I2016-$V$16)/$V$17</f>
        <v>-0.20511617344612137</v>
      </c>
      <c r="M2016" t="str">
        <f t="shared" si="126"/>
        <v>NO</v>
      </c>
      <c r="N2016">
        <f>IF(ISBLANK(C2016),$V$7,C2016)</f>
        <v>175000</v>
      </c>
      <c r="O2016">
        <f>IF(ISBLANK(I2016),$V$16,I2016)</f>
        <v>39</v>
      </c>
      <c r="P2016" t="str">
        <f>IF(ISBLANK(D2016),$U$42,D2016)</f>
        <v>ASALARIADO</v>
      </c>
      <c r="Q2016" s="7" t="str">
        <f t="shared" si="127"/>
        <v>36-45</v>
      </c>
      <c r="R2016" s="7" t="str">
        <f t="shared" si="128"/>
        <v>1</v>
      </c>
    </row>
    <row r="2017" spans="1:18" x14ac:dyDescent="0.3">
      <c r="A2017">
        <v>2016</v>
      </c>
      <c r="B2017" t="s">
        <v>8</v>
      </c>
      <c r="C2017">
        <v>611409</v>
      </c>
      <c r="D2017" t="s">
        <v>17</v>
      </c>
      <c r="E2017" t="s">
        <v>15</v>
      </c>
      <c r="F2017" t="s">
        <v>11</v>
      </c>
      <c r="G2017" t="s">
        <v>12</v>
      </c>
      <c r="H2017" t="s">
        <v>11</v>
      </c>
      <c r="I2017">
        <v>68</v>
      </c>
      <c r="J2017">
        <f>(C2017-$V$7)/$V$8</f>
        <v>-5.6880111982769731E-2</v>
      </c>
      <c r="K2017" t="str">
        <f t="shared" si="125"/>
        <v>NO</v>
      </c>
      <c r="L2017">
        <f>(I2017-$V$16)/$V$17</f>
        <v>1.8415683987908662</v>
      </c>
      <c r="M2017" t="str">
        <f t="shared" si="126"/>
        <v>NO</v>
      </c>
      <c r="N2017">
        <f>IF(ISBLANK(C2017),$V$7,C2017)</f>
        <v>611409</v>
      </c>
      <c r="O2017">
        <f>IF(ISBLANK(I2017),$V$16,I2017)</f>
        <v>68</v>
      </c>
      <c r="P2017" t="str">
        <f>IF(ISBLANK(D2017),$U$42,D2017)</f>
        <v>TRABAJADOR INDEPENDIENTE</v>
      </c>
      <c r="Q2017" s="7" t="str">
        <f t="shared" si="127"/>
        <v>56+</v>
      </c>
      <c r="R2017" s="7" t="str">
        <f t="shared" si="128"/>
        <v>3</v>
      </c>
    </row>
    <row r="2018" spans="1:18" x14ac:dyDescent="0.3">
      <c r="A2018">
        <v>2017</v>
      </c>
      <c r="B2018" t="s">
        <v>8</v>
      </c>
      <c r="C2018">
        <v>405473.29</v>
      </c>
      <c r="D2018" t="s">
        <v>9</v>
      </c>
      <c r="E2018" t="s">
        <v>15</v>
      </c>
      <c r="F2018" t="s">
        <v>11</v>
      </c>
      <c r="G2018" t="s">
        <v>11</v>
      </c>
      <c r="H2018" t="s">
        <v>12</v>
      </c>
      <c r="I2018">
        <v>29</v>
      </c>
      <c r="J2018">
        <f>(C2018-$V$7)/$V$8</f>
        <v>-0.31083289241671319</v>
      </c>
      <c r="K2018" t="str">
        <f t="shared" si="125"/>
        <v>NO</v>
      </c>
      <c r="L2018">
        <f>(I2018-$V$16)/$V$17</f>
        <v>-0.91086947421749642</v>
      </c>
      <c r="M2018" t="str">
        <f t="shared" si="126"/>
        <v>NO</v>
      </c>
      <c r="N2018">
        <f>IF(ISBLANK(C2018),$V$7,C2018)</f>
        <v>405473.29</v>
      </c>
      <c r="O2018">
        <f>IF(ISBLANK(I2018),$V$16,I2018)</f>
        <v>29</v>
      </c>
      <c r="P2018" t="str">
        <f>IF(ISBLANK(D2018),$U$42,D2018)</f>
        <v>ASALARIADO</v>
      </c>
      <c r="Q2018" s="7" t="str">
        <f t="shared" si="127"/>
        <v>26-35</v>
      </c>
      <c r="R2018" s="7" t="str">
        <f t="shared" si="128"/>
        <v>2</v>
      </c>
    </row>
    <row r="2019" spans="1:18" x14ac:dyDescent="0.3">
      <c r="A2019">
        <v>2018</v>
      </c>
      <c r="B2019" t="s">
        <v>14</v>
      </c>
      <c r="C2019">
        <v>297046</v>
      </c>
      <c r="D2019" t="s">
        <v>16</v>
      </c>
      <c r="E2019" t="s">
        <v>15</v>
      </c>
      <c r="F2019" t="s">
        <v>12</v>
      </c>
      <c r="G2019" t="s">
        <v>12</v>
      </c>
      <c r="H2019" t="s">
        <v>11</v>
      </c>
      <c r="I2019">
        <v>27</v>
      </c>
      <c r="J2019">
        <f>(C2019-$V$7)/$V$8</f>
        <v>-0.44454166866740574</v>
      </c>
      <c r="K2019" t="str">
        <f t="shared" si="125"/>
        <v>NO</v>
      </c>
      <c r="L2019">
        <f>(I2019-$V$16)/$V$17</f>
        <v>-1.0520201343717714</v>
      </c>
      <c r="M2019" t="str">
        <f t="shared" si="126"/>
        <v>NO</v>
      </c>
      <c r="N2019">
        <f>IF(ISBLANK(C2019),$V$7,C2019)</f>
        <v>297046</v>
      </c>
      <c r="O2019">
        <f>IF(ISBLANK(I2019),$V$16,I2019)</f>
        <v>27</v>
      </c>
      <c r="P2019" t="str">
        <f>IF(ISBLANK(D2019),$U$42,D2019)</f>
        <v>ASEGURADO VOLUNTARIO</v>
      </c>
      <c r="Q2019" s="7" t="str">
        <f t="shared" si="127"/>
        <v>26-35</v>
      </c>
      <c r="R2019" s="7" t="str">
        <f t="shared" si="128"/>
        <v>1</v>
      </c>
    </row>
    <row r="2020" spans="1:18" x14ac:dyDescent="0.3">
      <c r="A2020">
        <v>2019</v>
      </c>
      <c r="B2020" t="s">
        <v>14</v>
      </c>
      <c r="C2020">
        <v>297046</v>
      </c>
      <c r="D2020" t="s">
        <v>16</v>
      </c>
      <c r="E2020" t="s">
        <v>15</v>
      </c>
      <c r="F2020" t="s">
        <v>11</v>
      </c>
      <c r="G2020" t="s">
        <v>12</v>
      </c>
      <c r="H2020" t="s">
        <v>12</v>
      </c>
      <c r="I2020">
        <v>26</v>
      </c>
      <c r="J2020">
        <f>(C2020-$V$7)/$V$8</f>
        <v>-0.44454166866740574</v>
      </c>
      <c r="K2020" t="str">
        <f t="shared" si="125"/>
        <v>NO</v>
      </c>
      <c r="L2020">
        <f>(I2020-$V$16)/$V$17</f>
        <v>-1.1225954644489089</v>
      </c>
      <c r="M2020" t="str">
        <f t="shared" si="126"/>
        <v>NO</v>
      </c>
      <c r="N2020">
        <f>IF(ISBLANK(C2020),$V$7,C2020)</f>
        <v>297046</v>
      </c>
      <c r="O2020">
        <f>IF(ISBLANK(I2020),$V$16,I2020)</f>
        <v>26</v>
      </c>
      <c r="P2020" t="str">
        <f>IF(ISBLANK(D2020),$U$42,D2020)</f>
        <v>ASEGURADO VOLUNTARIO</v>
      </c>
      <c r="Q2020" s="7" t="str">
        <f t="shared" si="127"/>
        <v>26-35</v>
      </c>
      <c r="R2020" s="7" t="str">
        <f t="shared" si="128"/>
        <v>1</v>
      </c>
    </row>
    <row r="2021" spans="1:18" x14ac:dyDescent="0.3">
      <c r="A2021">
        <v>2020</v>
      </c>
      <c r="B2021" t="s">
        <v>14</v>
      </c>
      <c r="C2021">
        <v>970529.5</v>
      </c>
      <c r="D2021" t="s">
        <v>9</v>
      </c>
      <c r="E2021" t="s">
        <v>10</v>
      </c>
      <c r="F2021" t="s">
        <v>11</v>
      </c>
      <c r="G2021" t="s">
        <v>12</v>
      </c>
      <c r="H2021" t="s">
        <v>12</v>
      </c>
      <c r="I2021">
        <v>37</v>
      </c>
      <c r="J2021">
        <f>(C2021-$V$7)/$V$8</f>
        <v>0.385974842535939</v>
      </c>
      <c r="K2021" t="str">
        <f t="shared" si="125"/>
        <v>NO</v>
      </c>
      <c r="L2021">
        <f>(I2021-$V$16)/$V$17</f>
        <v>-0.3462668336003964</v>
      </c>
      <c r="M2021" t="str">
        <f t="shared" si="126"/>
        <v>NO</v>
      </c>
      <c r="N2021">
        <f>IF(ISBLANK(C2021),$V$7,C2021)</f>
        <v>970529.5</v>
      </c>
      <c r="O2021">
        <f>IF(ISBLANK(I2021),$V$16,I2021)</f>
        <v>37</v>
      </c>
      <c r="P2021" t="str">
        <f>IF(ISBLANK(D2021),$U$42,D2021)</f>
        <v>ASALARIADO</v>
      </c>
      <c r="Q2021" s="7" t="str">
        <f t="shared" si="127"/>
        <v>36-45</v>
      </c>
      <c r="R2021" s="7" t="str">
        <f t="shared" si="128"/>
        <v>4</v>
      </c>
    </row>
    <row r="2022" spans="1:18" x14ac:dyDescent="0.3">
      <c r="A2022">
        <v>2021</v>
      </c>
      <c r="B2022" t="s">
        <v>14</v>
      </c>
      <c r="C2022">
        <v>1789161.05</v>
      </c>
      <c r="D2022" t="s">
        <v>9</v>
      </c>
      <c r="E2022" t="s">
        <v>10</v>
      </c>
      <c r="F2022" t="s">
        <v>11</v>
      </c>
      <c r="G2022" t="s">
        <v>12</v>
      </c>
      <c r="H2022" t="s">
        <v>12</v>
      </c>
      <c r="I2022">
        <v>41</v>
      </c>
      <c r="J2022">
        <f>(C2022-$V$7)/$V$8</f>
        <v>1.3954828985862899</v>
      </c>
      <c r="K2022" t="str">
        <f t="shared" si="125"/>
        <v>NO</v>
      </c>
      <c r="L2022">
        <f>(I2022-$V$16)/$V$17</f>
        <v>-6.3965513291846368E-2</v>
      </c>
      <c r="M2022" t="str">
        <f t="shared" si="126"/>
        <v>NO</v>
      </c>
      <c r="N2022">
        <f>IF(ISBLANK(C2022),$V$7,C2022)</f>
        <v>1789161.05</v>
      </c>
      <c r="O2022">
        <f>IF(ISBLANK(I2022),$V$16,I2022)</f>
        <v>41</v>
      </c>
      <c r="P2022" t="str">
        <f>IF(ISBLANK(D2022),$U$42,D2022)</f>
        <v>ASALARIADO</v>
      </c>
      <c r="Q2022" s="7" t="str">
        <f t="shared" si="127"/>
        <v>36-45</v>
      </c>
      <c r="R2022" s="7" t="str">
        <f t="shared" si="128"/>
        <v>4</v>
      </c>
    </row>
    <row r="2023" spans="1:18" x14ac:dyDescent="0.3">
      <c r="A2023">
        <v>2022</v>
      </c>
      <c r="B2023" t="s">
        <v>8</v>
      </c>
      <c r="C2023">
        <v>417000</v>
      </c>
      <c r="D2023" t="s">
        <v>9</v>
      </c>
      <c r="E2023" t="s">
        <v>15</v>
      </c>
      <c r="F2023" t="s">
        <v>11</v>
      </c>
      <c r="G2023" t="s">
        <v>12</v>
      </c>
      <c r="H2023" t="s">
        <v>12</v>
      </c>
      <c r="I2023">
        <v>42</v>
      </c>
      <c r="J2023">
        <f>(C2023-$V$7)/$V$8</f>
        <v>-0.29661855312725366</v>
      </c>
      <c r="K2023" t="str">
        <f t="shared" si="125"/>
        <v>NO</v>
      </c>
      <c r="L2023">
        <f>(I2023-$V$16)/$V$17</f>
        <v>6.6098167852911317E-3</v>
      </c>
      <c r="M2023" t="str">
        <f t="shared" si="126"/>
        <v>NO</v>
      </c>
      <c r="N2023">
        <f>IF(ISBLANK(C2023),$V$7,C2023)</f>
        <v>417000</v>
      </c>
      <c r="O2023">
        <f>IF(ISBLANK(I2023),$V$16,I2023)</f>
        <v>42</v>
      </c>
      <c r="P2023" t="str">
        <f>IF(ISBLANK(D2023),$U$42,D2023)</f>
        <v>ASALARIADO</v>
      </c>
      <c r="Q2023" s="7" t="str">
        <f t="shared" si="127"/>
        <v>36-45</v>
      </c>
      <c r="R2023" s="7" t="str">
        <f t="shared" si="128"/>
        <v>3</v>
      </c>
    </row>
    <row r="2024" spans="1:18" x14ac:dyDescent="0.3">
      <c r="A2024">
        <v>2023</v>
      </c>
      <c r="B2024" t="s">
        <v>8</v>
      </c>
      <c r="C2024">
        <v>500000</v>
      </c>
      <c r="D2024" t="s">
        <v>17</v>
      </c>
      <c r="E2024" t="s">
        <v>15</v>
      </c>
      <c r="F2024" t="s">
        <v>11</v>
      </c>
      <c r="G2024" t="s">
        <v>12</v>
      </c>
      <c r="H2024" t="s">
        <v>12</v>
      </c>
      <c r="I2024">
        <v>31</v>
      </c>
      <c r="J2024">
        <f>(C2024-$V$7)/$V$8</f>
        <v>-0.19426582966798911</v>
      </c>
      <c r="K2024" t="str">
        <f t="shared" si="125"/>
        <v>NO</v>
      </c>
      <c r="L2024">
        <f>(I2024-$V$16)/$V$17</f>
        <v>-0.7697188140632214</v>
      </c>
      <c r="M2024" t="str">
        <f t="shared" si="126"/>
        <v>NO</v>
      </c>
      <c r="N2024">
        <f>IF(ISBLANK(C2024),$V$7,C2024)</f>
        <v>500000</v>
      </c>
      <c r="O2024">
        <f>IF(ISBLANK(I2024),$V$16,I2024)</f>
        <v>31</v>
      </c>
      <c r="P2024" t="str">
        <f>IF(ISBLANK(D2024),$U$42,D2024)</f>
        <v>TRABAJADOR INDEPENDIENTE</v>
      </c>
      <c r="Q2024" s="7" t="str">
        <f t="shared" si="127"/>
        <v>26-35</v>
      </c>
      <c r="R2024" s="7" t="str">
        <f t="shared" si="128"/>
        <v>3</v>
      </c>
    </row>
    <row r="2025" spans="1:18" x14ac:dyDescent="0.3">
      <c r="A2025">
        <v>2024</v>
      </c>
      <c r="B2025" t="s">
        <v>8</v>
      </c>
      <c r="C2025">
        <v>351360</v>
      </c>
      <c r="D2025" t="s">
        <v>9</v>
      </c>
      <c r="E2025" t="s">
        <v>15</v>
      </c>
      <c r="F2025" t="s">
        <v>11</v>
      </c>
      <c r="G2025" t="s">
        <v>12</v>
      </c>
      <c r="H2025" t="s">
        <v>11</v>
      </c>
      <c r="I2025">
        <v>61</v>
      </c>
      <c r="J2025">
        <f>(C2025-$V$7)/$V$8</f>
        <v>-0.37756352623407446</v>
      </c>
      <c r="K2025" t="str">
        <f t="shared" si="125"/>
        <v>NO</v>
      </c>
      <c r="L2025">
        <f>(I2025-$V$16)/$V$17</f>
        <v>1.3475410882509038</v>
      </c>
      <c r="M2025" t="str">
        <f t="shared" si="126"/>
        <v>NO</v>
      </c>
      <c r="N2025">
        <f>IF(ISBLANK(C2025),$V$7,C2025)</f>
        <v>351360</v>
      </c>
      <c r="O2025">
        <f>IF(ISBLANK(I2025),$V$16,I2025)</f>
        <v>61</v>
      </c>
      <c r="P2025" t="str">
        <f>IF(ISBLANK(D2025),$U$42,D2025)</f>
        <v>ASALARIADO</v>
      </c>
      <c r="Q2025" s="7" t="str">
        <f t="shared" si="127"/>
        <v>56+</v>
      </c>
      <c r="R2025" s="7" t="str">
        <f t="shared" si="128"/>
        <v>2</v>
      </c>
    </row>
    <row r="2026" spans="1:18" x14ac:dyDescent="0.3">
      <c r="A2026">
        <v>2025</v>
      </c>
      <c r="B2026" t="s">
        <v>14</v>
      </c>
      <c r="C2026">
        <v>297046</v>
      </c>
      <c r="D2026" t="s">
        <v>16</v>
      </c>
      <c r="E2026" t="s">
        <v>15</v>
      </c>
      <c r="F2026" t="s">
        <v>12</v>
      </c>
      <c r="G2026" t="s">
        <v>12</v>
      </c>
      <c r="H2026" t="s">
        <v>11</v>
      </c>
      <c r="I2026">
        <v>54</v>
      </c>
      <c r="J2026">
        <f>(C2026-$V$7)/$V$8</f>
        <v>-0.44454166866740574</v>
      </c>
      <c r="K2026" t="str">
        <f t="shared" si="125"/>
        <v>NO</v>
      </c>
      <c r="L2026">
        <f>(I2026-$V$16)/$V$17</f>
        <v>0.85351377771094117</v>
      </c>
      <c r="M2026" t="str">
        <f t="shared" si="126"/>
        <v>NO</v>
      </c>
      <c r="N2026">
        <f>IF(ISBLANK(C2026),$V$7,C2026)</f>
        <v>297046</v>
      </c>
      <c r="O2026">
        <f>IF(ISBLANK(I2026),$V$16,I2026)</f>
        <v>54</v>
      </c>
      <c r="P2026" t="str">
        <f>IF(ISBLANK(D2026),$U$42,D2026)</f>
        <v>ASEGURADO VOLUNTARIO</v>
      </c>
      <c r="Q2026" s="7" t="str">
        <f t="shared" si="127"/>
        <v>46-55</v>
      </c>
      <c r="R2026" s="7" t="str">
        <f t="shared" si="128"/>
        <v>1</v>
      </c>
    </row>
    <row r="2027" spans="1:18" x14ac:dyDescent="0.3">
      <c r="A2027">
        <v>2026</v>
      </c>
      <c r="B2027" t="s">
        <v>14</v>
      </c>
      <c r="C2027">
        <v>297042</v>
      </c>
      <c r="D2027" t="s">
        <v>17</v>
      </c>
      <c r="E2027" t="s">
        <v>15</v>
      </c>
      <c r="F2027" t="s">
        <v>11</v>
      </c>
      <c r="G2027" t="s">
        <v>12</v>
      </c>
      <c r="H2027" t="s">
        <v>12</v>
      </c>
      <c r="I2027">
        <v>25</v>
      </c>
      <c r="J2027">
        <f>(C2027-$V$7)/$V$8</f>
        <v>-0.44454660132877727</v>
      </c>
      <c r="K2027" t="str">
        <f t="shared" si="125"/>
        <v>NO</v>
      </c>
      <c r="L2027">
        <f>(I2027-$V$16)/$V$17</f>
        <v>-1.1931707945260464</v>
      </c>
      <c r="M2027" t="str">
        <f t="shared" si="126"/>
        <v>NO</v>
      </c>
      <c r="N2027">
        <f>IF(ISBLANK(C2027),$V$7,C2027)</f>
        <v>297042</v>
      </c>
      <c r="O2027">
        <f>IF(ISBLANK(I2027),$V$16,I2027)</f>
        <v>25</v>
      </c>
      <c r="P2027" t="str">
        <f>IF(ISBLANK(D2027),$U$42,D2027)</f>
        <v>TRABAJADOR INDEPENDIENTE</v>
      </c>
      <c r="Q2027" s="7" t="str">
        <f t="shared" si="127"/>
        <v>18-25</v>
      </c>
      <c r="R2027" s="7" t="str">
        <f t="shared" si="128"/>
        <v>1</v>
      </c>
    </row>
    <row r="2028" spans="1:18" x14ac:dyDescent="0.3">
      <c r="A2028">
        <v>2027</v>
      </c>
      <c r="B2028" t="s">
        <v>8</v>
      </c>
      <c r="C2028">
        <v>356455</v>
      </c>
      <c r="D2028" t="s">
        <v>17</v>
      </c>
      <c r="E2028" t="s">
        <v>15</v>
      </c>
      <c r="F2028" t="s">
        <v>11</v>
      </c>
      <c r="G2028" t="s">
        <v>12</v>
      </c>
      <c r="H2028" t="s">
        <v>11</v>
      </c>
      <c r="I2028">
        <v>55</v>
      </c>
      <c r="J2028">
        <f>(C2028-$V$7)/$V$8</f>
        <v>-0.37128054881208711</v>
      </c>
      <c r="K2028" t="str">
        <f t="shared" si="125"/>
        <v>NO</v>
      </c>
      <c r="L2028">
        <f>(I2028-$V$16)/$V$17</f>
        <v>0.92408910778807873</v>
      </c>
      <c r="M2028" t="str">
        <f t="shared" si="126"/>
        <v>NO</v>
      </c>
      <c r="N2028">
        <f>IF(ISBLANK(C2028),$V$7,C2028)</f>
        <v>356455</v>
      </c>
      <c r="O2028">
        <f>IF(ISBLANK(I2028),$V$16,I2028)</f>
        <v>55</v>
      </c>
      <c r="P2028" t="str">
        <f>IF(ISBLANK(D2028),$U$42,D2028)</f>
        <v>TRABAJADOR INDEPENDIENTE</v>
      </c>
      <c r="Q2028" s="7" t="str">
        <f t="shared" si="127"/>
        <v>46-55</v>
      </c>
      <c r="R2028" s="7" t="str">
        <f t="shared" si="128"/>
        <v>2</v>
      </c>
    </row>
    <row r="2029" spans="1:18" x14ac:dyDescent="0.3">
      <c r="A2029">
        <v>2028</v>
      </c>
      <c r="B2029" t="s">
        <v>14</v>
      </c>
      <c r="C2029">
        <v>369338.24</v>
      </c>
      <c r="D2029" t="s">
        <v>9</v>
      </c>
      <c r="E2029" t="s">
        <v>15</v>
      </c>
      <c r="F2029" t="s">
        <v>11</v>
      </c>
      <c r="G2029" t="s">
        <v>12</v>
      </c>
      <c r="H2029" t="s">
        <v>12</v>
      </c>
      <c r="I2029">
        <v>48</v>
      </c>
      <c r="J2029">
        <f>(C2029-$V$7)/$V$8</f>
        <v>-0.35539338374004692</v>
      </c>
      <c r="K2029" t="str">
        <f t="shared" si="125"/>
        <v>NO</v>
      </c>
      <c r="L2029">
        <f>(I2029-$V$16)/$V$17</f>
        <v>0.43006179724811616</v>
      </c>
      <c r="M2029" t="str">
        <f t="shared" si="126"/>
        <v>NO</v>
      </c>
      <c r="N2029">
        <f>IF(ISBLANK(C2029),$V$7,C2029)</f>
        <v>369338.24</v>
      </c>
      <c r="O2029">
        <f>IF(ISBLANK(I2029),$V$16,I2029)</f>
        <v>48</v>
      </c>
      <c r="P2029" t="str">
        <f>IF(ISBLANK(D2029),$U$42,D2029)</f>
        <v>ASALARIADO</v>
      </c>
      <c r="Q2029" s="7" t="str">
        <f t="shared" si="127"/>
        <v>46-55</v>
      </c>
      <c r="R2029" s="7" t="str">
        <f t="shared" si="128"/>
        <v>2</v>
      </c>
    </row>
    <row r="2030" spans="1:18" x14ac:dyDescent="0.3">
      <c r="A2030">
        <v>2029</v>
      </c>
      <c r="B2030" t="s">
        <v>14</v>
      </c>
      <c r="C2030">
        <v>299837</v>
      </c>
      <c r="D2030" t="s">
        <v>16</v>
      </c>
      <c r="E2030" t="s">
        <v>15</v>
      </c>
      <c r="F2030" t="s">
        <v>12</v>
      </c>
      <c r="G2030" t="s">
        <v>11</v>
      </c>
      <c r="H2030" t="s">
        <v>12</v>
      </c>
      <c r="I2030">
        <v>52</v>
      </c>
      <c r="J2030">
        <f>(C2030-$V$7)/$V$8</f>
        <v>-0.44109990419542011</v>
      </c>
      <c r="K2030" t="str">
        <f t="shared" si="125"/>
        <v>NO</v>
      </c>
      <c r="L2030">
        <f>(I2030-$V$16)/$V$17</f>
        <v>0.71236311755666615</v>
      </c>
      <c r="M2030" t="str">
        <f t="shared" si="126"/>
        <v>NO</v>
      </c>
      <c r="N2030">
        <f>IF(ISBLANK(C2030),$V$7,C2030)</f>
        <v>299837</v>
      </c>
      <c r="O2030">
        <f>IF(ISBLANK(I2030),$V$16,I2030)</f>
        <v>52</v>
      </c>
      <c r="P2030" t="str">
        <f>IF(ISBLANK(D2030),$U$42,D2030)</f>
        <v>ASEGURADO VOLUNTARIO</v>
      </c>
      <c r="Q2030" s="7" t="str">
        <f t="shared" si="127"/>
        <v>46-55</v>
      </c>
      <c r="R2030" s="7" t="str">
        <f t="shared" si="128"/>
        <v>1</v>
      </c>
    </row>
    <row r="2031" spans="1:18" x14ac:dyDescent="0.3">
      <c r="A2031">
        <v>2030</v>
      </c>
      <c r="B2031" t="s">
        <v>14</v>
      </c>
      <c r="C2031">
        <v>267366</v>
      </c>
      <c r="D2031" t="s">
        <v>9</v>
      </c>
      <c r="E2031" t="s">
        <v>15</v>
      </c>
      <c r="F2031" t="s">
        <v>11</v>
      </c>
      <c r="G2031" t="s">
        <v>12</v>
      </c>
      <c r="H2031" t="s">
        <v>12</v>
      </c>
      <c r="I2031">
        <v>27</v>
      </c>
      <c r="J2031">
        <f>(C2031-$V$7)/$V$8</f>
        <v>-0.48114201604416446</v>
      </c>
      <c r="K2031" t="str">
        <f t="shared" si="125"/>
        <v>NO</v>
      </c>
      <c r="L2031">
        <f>(I2031-$V$16)/$V$17</f>
        <v>-1.0520201343717714</v>
      </c>
      <c r="M2031" t="str">
        <f t="shared" si="126"/>
        <v>NO</v>
      </c>
      <c r="N2031">
        <f>IF(ISBLANK(C2031),$V$7,C2031)</f>
        <v>267366</v>
      </c>
      <c r="O2031">
        <f>IF(ISBLANK(I2031),$V$16,I2031)</f>
        <v>27</v>
      </c>
      <c r="P2031" t="str">
        <f>IF(ISBLANK(D2031),$U$42,D2031)</f>
        <v>ASALARIADO</v>
      </c>
      <c r="Q2031" s="7" t="str">
        <f t="shared" si="127"/>
        <v>26-35</v>
      </c>
      <c r="R2031" s="7" t="str">
        <f t="shared" si="128"/>
        <v>1</v>
      </c>
    </row>
    <row r="2032" spans="1:18" x14ac:dyDescent="0.3">
      <c r="A2032">
        <v>2031</v>
      </c>
      <c r="B2032" t="s">
        <v>8</v>
      </c>
      <c r="C2032">
        <v>340000</v>
      </c>
      <c r="D2032" t="s">
        <v>9</v>
      </c>
      <c r="E2032" t="s">
        <v>15</v>
      </c>
      <c r="F2032" t="s">
        <v>11</v>
      </c>
      <c r="G2032" t="s">
        <v>12</v>
      </c>
      <c r="H2032" t="s">
        <v>12</v>
      </c>
      <c r="I2032">
        <v>40</v>
      </c>
      <c r="J2032">
        <f>(C2032-$V$7)/$V$8</f>
        <v>-0.39157228452922199</v>
      </c>
      <c r="K2032" t="str">
        <f t="shared" si="125"/>
        <v>NO</v>
      </c>
      <c r="L2032">
        <f>(I2032-$V$16)/$V$17</f>
        <v>-0.13454084336898386</v>
      </c>
      <c r="M2032" t="str">
        <f t="shared" si="126"/>
        <v>NO</v>
      </c>
      <c r="N2032">
        <f>IF(ISBLANK(C2032),$V$7,C2032)</f>
        <v>340000</v>
      </c>
      <c r="O2032">
        <f>IF(ISBLANK(I2032),$V$16,I2032)</f>
        <v>40</v>
      </c>
      <c r="P2032" t="str">
        <f>IF(ISBLANK(D2032),$U$42,D2032)</f>
        <v>ASALARIADO</v>
      </c>
      <c r="Q2032" s="7" t="str">
        <f t="shared" si="127"/>
        <v>36-45</v>
      </c>
      <c r="R2032" s="7" t="str">
        <f t="shared" si="128"/>
        <v>2</v>
      </c>
    </row>
    <row r="2033" spans="1:18" x14ac:dyDescent="0.3">
      <c r="A2033">
        <v>2032</v>
      </c>
      <c r="B2033" t="s">
        <v>8</v>
      </c>
      <c r="C2033">
        <v>505930</v>
      </c>
      <c r="D2033" t="s">
        <v>9</v>
      </c>
      <c r="E2033" t="s">
        <v>15</v>
      </c>
      <c r="F2033" t="s">
        <v>11</v>
      </c>
      <c r="G2033" t="s">
        <v>12</v>
      </c>
      <c r="H2033" t="s">
        <v>12</v>
      </c>
      <c r="I2033">
        <v>20</v>
      </c>
      <c r="J2033">
        <f>(C2033-$V$7)/$V$8</f>
        <v>-0.18695315918469466</v>
      </c>
      <c r="K2033" t="str">
        <f t="shared" si="125"/>
        <v>NO</v>
      </c>
      <c r="L2033">
        <f>(I2033-$V$16)/$V$17</f>
        <v>-1.5460474449117341</v>
      </c>
      <c r="M2033" t="str">
        <f t="shared" si="126"/>
        <v>NO</v>
      </c>
      <c r="N2033">
        <f>IF(ISBLANK(C2033),$V$7,C2033)</f>
        <v>505930</v>
      </c>
      <c r="O2033">
        <f>IF(ISBLANK(I2033),$V$16,I2033)</f>
        <v>20</v>
      </c>
      <c r="P2033" t="str">
        <f>IF(ISBLANK(D2033),$U$42,D2033)</f>
        <v>ASALARIADO</v>
      </c>
      <c r="Q2033" s="7" t="str">
        <f t="shared" si="127"/>
        <v>18-25</v>
      </c>
      <c r="R2033" s="7" t="str">
        <f t="shared" si="128"/>
        <v>3</v>
      </c>
    </row>
    <row r="2034" spans="1:18" x14ac:dyDescent="0.3">
      <c r="A2034">
        <v>2033</v>
      </c>
      <c r="B2034" t="s">
        <v>8</v>
      </c>
      <c r="C2034">
        <v>275658</v>
      </c>
      <c r="D2034" t="s">
        <v>9</v>
      </c>
      <c r="E2034" t="s">
        <v>15</v>
      </c>
      <c r="F2034" t="s">
        <v>11</v>
      </c>
      <c r="G2034" t="s">
        <v>11</v>
      </c>
      <c r="H2034" t="s">
        <v>12</v>
      </c>
      <c r="I2034">
        <v>52</v>
      </c>
      <c r="J2034">
        <f>(C2034-$V$7)/$V$8</f>
        <v>-0.47091660902098109</v>
      </c>
      <c r="K2034" t="str">
        <f t="shared" si="125"/>
        <v>NO</v>
      </c>
      <c r="L2034">
        <f>(I2034-$V$16)/$V$17</f>
        <v>0.71236311755666615</v>
      </c>
      <c r="M2034" t="str">
        <f t="shared" si="126"/>
        <v>NO</v>
      </c>
      <c r="N2034">
        <f>IF(ISBLANK(C2034),$V$7,C2034)</f>
        <v>275658</v>
      </c>
      <c r="O2034">
        <f>IF(ISBLANK(I2034),$V$16,I2034)</f>
        <v>52</v>
      </c>
      <c r="P2034" t="str">
        <f>IF(ISBLANK(D2034),$U$42,D2034)</f>
        <v>ASALARIADO</v>
      </c>
      <c r="Q2034" s="7" t="str">
        <f t="shared" si="127"/>
        <v>46-55</v>
      </c>
      <c r="R2034" s="7" t="str">
        <f t="shared" si="128"/>
        <v>1</v>
      </c>
    </row>
    <row r="2035" spans="1:18" x14ac:dyDescent="0.3">
      <c r="A2035">
        <v>2034</v>
      </c>
      <c r="B2035" t="s">
        <v>8</v>
      </c>
      <c r="C2035">
        <v>278035</v>
      </c>
      <c r="D2035" t="s">
        <v>17</v>
      </c>
      <c r="E2035" t="s">
        <v>15</v>
      </c>
      <c r="F2035" t="s">
        <v>11</v>
      </c>
      <c r="G2035" t="s">
        <v>12</v>
      </c>
      <c r="H2035" t="s">
        <v>12</v>
      </c>
      <c r="I2035">
        <v>28</v>
      </c>
      <c r="J2035">
        <f>(C2035-$V$7)/$V$8</f>
        <v>-0.46798537500094889</v>
      </c>
      <c r="K2035" t="str">
        <f t="shared" si="125"/>
        <v>NO</v>
      </c>
      <c r="L2035">
        <f>(I2035-$V$16)/$V$17</f>
        <v>-0.98144480429463388</v>
      </c>
      <c r="M2035" t="str">
        <f t="shared" si="126"/>
        <v>NO</v>
      </c>
      <c r="N2035">
        <f>IF(ISBLANK(C2035),$V$7,C2035)</f>
        <v>278035</v>
      </c>
      <c r="O2035">
        <f>IF(ISBLANK(I2035),$V$16,I2035)</f>
        <v>28</v>
      </c>
      <c r="P2035" t="str">
        <f>IF(ISBLANK(D2035),$U$42,D2035)</f>
        <v>TRABAJADOR INDEPENDIENTE</v>
      </c>
      <c r="Q2035" s="7" t="str">
        <f t="shared" si="127"/>
        <v>26-35</v>
      </c>
      <c r="R2035" s="7" t="str">
        <f t="shared" si="128"/>
        <v>1</v>
      </c>
    </row>
    <row r="2036" spans="1:18" x14ac:dyDescent="0.3">
      <c r="A2036">
        <v>2035</v>
      </c>
      <c r="B2036" t="s">
        <v>14</v>
      </c>
      <c r="C2036">
        <v>1546084</v>
      </c>
      <c r="D2036" t="s">
        <v>9</v>
      </c>
      <c r="E2036" t="s">
        <v>10</v>
      </c>
      <c r="F2036" t="s">
        <v>11</v>
      </c>
      <c r="G2036" t="s">
        <v>12</v>
      </c>
      <c r="H2036" t="s">
        <v>12</v>
      </c>
      <c r="I2036">
        <v>47</v>
      </c>
      <c r="J2036">
        <f>(C2036-$V$7)/$V$8</f>
        <v>1.0957287048761233</v>
      </c>
      <c r="K2036" t="str">
        <f t="shared" si="125"/>
        <v>NO</v>
      </c>
      <c r="L2036">
        <f>(I2036-$V$16)/$V$17</f>
        <v>0.35948646717097865</v>
      </c>
      <c r="M2036" t="str">
        <f t="shared" si="126"/>
        <v>NO</v>
      </c>
      <c r="N2036">
        <f>IF(ISBLANK(C2036),$V$7,C2036)</f>
        <v>1546084</v>
      </c>
      <c r="O2036">
        <f>IF(ISBLANK(I2036),$V$16,I2036)</f>
        <v>47</v>
      </c>
      <c r="P2036" t="str">
        <f>IF(ISBLANK(D2036),$U$42,D2036)</f>
        <v>ASALARIADO</v>
      </c>
      <c r="Q2036" s="7" t="str">
        <f t="shared" si="127"/>
        <v>46-55</v>
      </c>
      <c r="R2036" s="7" t="str">
        <f t="shared" si="128"/>
        <v>4</v>
      </c>
    </row>
    <row r="2037" spans="1:18" x14ac:dyDescent="0.3">
      <c r="A2037">
        <v>2036</v>
      </c>
      <c r="B2037" t="s">
        <v>8</v>
      </c>
      <c r="C2037">
        <v>810097</v>
      </c>
      <c r="D2037" t="s">
        <v>9</v>
      </c>
      <c r="E2037" t="s">
        <v>15</v>
      </c>
      <c r="F2037" t="s">
        <v>11</v>
      </c>
      <c r="G2037" t="s">
        <v>12</v>
      </c>
      <c r="H2037" t="s">
        <v>12</v>
      </c>
      <c r="I2037">
        <v>31</v>
      </c>
      <c r="J2037">
        <f>(C2037-$V$7)/$V$8</f>
        <v>0.18813504366390932</v>
      </c>
      <c r="K2037" t="str">
        <f t="shared" si="125"/>
        <v>NO</v>
      </c>
      <c r="L2037">
        <f>(I2037-$V$16)/$V$17</f>
        <v>-0.7697188140632214</v>
      </c>
      <c r="M2037" t="str">
        <f t="shared" si="126"/>
        <v>NO</v>
      </c>
      <c r="N2037">
        <f>IF(ISBLANK(C2037),$V$7,C2037)</f>
        <v>810097</v>
      </c>
      <c r="O2037">
        <f>IF(ISBLANK(I2037),$V$16,I2037)</f>
        <v>31</v>
      </c>
      <c r="P2037" t="str">
        <f>IF(ISBLANK(D2037),$U$42,D2037)</f>
        <v>ASALARIADO</v>
      </c>
      <c r="Q2037" s="7" t="str">
        <f t="shared" si="127"/>
        <v>26-35</v>
      </c>
      <c r="R2037" s="7" t="str">
        <f t="shared" si="128"/>
        <v>4</v>
      </c>
    </row>
    <row r="2038" spans="1:18" x14ac:dyDescent="0.3">
      <c r="A2038">
        <v>2037</v>
      </c>
      <c r="B2038" t="s">
        <v>8</v>
      </c>
      <c r="C2038">
        <v>1068679.67</v>
      </c>
      <c r="D2038" t="s">
        <v>9</v>
      </c>
      <c r="E2038" t="s">
        <v>10</v>
      </c>
      <c r="F2038" t="s">
        <v>11</v>
      </c>
      <c r="G2038" t="s">
        <v>12</v>
      </c>
      <c r="H2038" t="s">
        <v>12</v>
      </c>
      <c r="I2038">
        <v>28</v>
      </c>
      <c r="J2038">
        <f>(C2038-$V$7)/$V$8</f>
        <v>0.50701023057798478</v>
      </c>
      <c r="K2038" t="str">
        <f t="shared" si="125"/>
        <v>NO</v>
      </c>
      <c r="L2038">
        <f>(I2038-$V$16)/$V$17</f>
        <v>-0.98144480429463388</v>
      </c>
      <c r="M2038" t="str">
        <f t="shared" si="126"/>
        <v>NO</v>
      </c>
      <c r="N2038">
        <f>IF(ISBLANK(C2038),$V$7,C2038)</f>
        <v>1068679.67</v>
      </c>
      <c r="O2038">
        <f>IF(ISBLANK(I2038),$V$16,I2038)</f>
        <v>28</v>
      </c>
      <c r="P2038" t="str">
        <f>IF(ISBLANK(D2038),$U$42,D2038)</f>
        <v>ASALARIADO</v>
      </c>
      <c r="Q2038" s="7" t="str">
        <f t="shared" si="127"/>
        <v>26-35</v>
      </c>
      <c r="R2038" s="7" t="str">
        <f t="shared" si="128"/>
        <v>4</v>
      </c>
    </row>
    <row r="2039" spans="1:18" x14ac:dyDescent="0.3">
      <c r="A2039">
        <v>2038</v>
      </c>
      <c r="B2039" t="s">
        <v>14</v>
      </c>
      <c r="C2039">
        <v>1511481</v>
      </c>
      <c r="D2039" t="s">
        <v>13</v>
      </c>
      <c r="E2039" t="s">
        <v>10</v>
      </c>
      <c r="F2039" t="s">
        <v>11</v>
      </c>
      <c r="G2039" t="s">
        <v>12</v>
      </c>
      <c r="H2039" t="s">
        <v>12</v>
      </c>
      <c r="I2039">
        <v>69</v>
      </c>
      <c r="J2039">
        <f>(C2039-$V$7)/$V$8</f>
        <v>1.0530574845163529</v>
      </c>
      <c r="K2039" t="str">
        <f t="shared" si="125"/>
        <v>NO</v>
      </c>
      <c r="L2039">
        <f>(I2039-$V$16)/$V$17</f>
        <v>1.9121437288680037</v>
      </c>
      <c r="M2039" t="str">
        <f t="shared" si="126"/>
        <v>NO</v>
      </c>
      <c r="N2039">
        <f>IF(ISBLANK(C2039),$V$7,C2039)</f>
        <v>1511481</v>
      </c>
      <c r="O2039">
        <f>IF(ISBLANK(I2039),$V$16,I2039)</f>
        <v>69</v>
      </c>
      <c r="P2039" t="str">
        <f>IF(ISBLANK(D2039),$U$42,D2039)</f>
        <v>PENSIONADOS EN SU PROPIO SISTEMA</v>
      </c>
      <c r="Q2039" s="7" t="str">
        <f t="shared" si="127"/>
        <v>56+</v>
      </c>
      <c r="R2039" s="7" t="str">
        <f t="shared" si="128"/>
        <v>4</v>
      </c>
    </row>
    <row r="2040" spans="1:18" x14ac:dyDescent="0.3">
      <c r="A2040">
        <v>2039</v>
      </c>
      <c r="B2040" t="s">
        <v>8</v>
      </c>
      <c r="C2040">
        <v>360000</v>
      </c>
      <c r="D2040" t="s">
        <v>9</v>
      </c>
      <c r="E2040" t="s">
        <v>15</v>
      </c>
      <c r="F2040" t="s">
        <v>11</v>
      </c>
      <c r="G2040" t="s">
        <v>12</v>
      </c>
      <c r="H2040" t="s">
        <v>12</v>
      </c>
      <c r="I2040">
        <v>49</v>
      </c>
      <c r="J2040">
        <f>(C2040-$V$7)/$V$8</f>
        <v>-0.36690897767156788</v>
      </c>
      <c r="K2040" t="str">
        <f t="shared" si="125"/>
        <v>NO</v>
      </c>
      <c r="L2040">
        <f>(I2040-$V$16)/$V$17</f>
        <v>0.50063712732525367</v>
      </c>
      <c r="M2040" t="str">
        <f t="shared" si="126"/>
        <v>NO</v>
      </c>
      <c r="N2040">
        <f>IF(ISBLANK(C2040),$V$7,C2040)</f>
        <v>360000</v>
      </c>
      <c r="O2040">
        <f>IF(ISBLANK(I2040),$V$16,I2040)</f>
        <v>49</v>
      </c>
      <c r="P2040" t="str">
        <f>IF(ISBLANK(D2040),$U$42,D2040)</f>
        <v>ASALARIADO</v>
      </c>
      <c r="Q2040" s="7" t="str">
        <f t="shared" si="127"/>
        <v>46-55</v>
      </c>
      <c r="R2040" s="7" t="str">
        <f t="shared" si="128"/>
        <v>2</v>
      </c>
    </row>
    <row r="2041" spans="1:18" x14ac:dyDescent="0.3">
      <c r="A2041">
        <v>2040</v>
      </c>
      <c r="B2041" t="s">
        <v>8</v>
      </c>
      <c r="C2041">
        <v>639148</v>
      </c>
      <c r="D2041" t="s">
        <v>17</v>
      </c>
      <c r="E2041" t="s">
        <v>15</v>
      </c>
      <c r="F2041" t="s">
        <v>11</v>
      </c>
      <c r="G2041" t="s">
        <v>12</v>
      </c>
      <c r="H2041" t="s">
        <v>12</v>
      </c>
      <c r="I2041">
        <v>54</v>
      </c>
      <c r="J2041">
        <f>(C2041-$V$7)/$V$8</f>
        <v>-2.2673338536546354E-2</v>
      </c>
      <c r="K2041" t="str">
        <f t="shared" si="125"/>
        <v>NO</v>
      </c>
      <c r="L2041">
        <f>(I2041-$V$16)/$V$17</f>
        <v>0.85351377771094117</v>
      </c>
      <c r="M2041" t="str">
        <f t="shared" si="126"/>
        <v>NO</v>
      </c>
      <c r="N2041">
        <f>IF(ISBLANK(C2041),$V$7,C2041)</f>
        <v>639148</v>
      </c>
      <c r="O2041">
        <f>IF(ISBLANK(I2041),$V$16,I2041)</f>
        <v>54</v>
      </c>
      <c r="P2041" t="str">
        <f>IF(ISBLANK(D2041),$U$42,D2041)</f>
        <v>TRABAJADOR INDEPENDIENTE</v>
      </c>
      <c r="Q2041" s="7" t="str">
        <f t="shared" si="127"/>
        <v>46-55</v>
      </c>
      <c r="R2041" s="7" t="str">
        <f t="shared" si="128"/>
        <v>3</v>
      </c>
    </row>
    <row r="2042" spans="1:18" x14ac:dyDescent="0.3">
      <c r="A2042">
        <v>2041</v>
      </c>
      <c r="B2042" t="s">
        <v>8</v>
      </c>
      <c r="C2042">
        <v>300277.90000000002</v>
      </c>
      <c r="D2042" t="s">
        <v>9</v>
      </c>
      <c r="E2042" t="s">
        <v>15</v>
      </c>
      <c r="F2042" t="s">
        <v>11</v>
      </c>
      <c r="G2042" t="s">
        <v>11</v>
      </c>
      <c r="H2042" t="s">
        <v>12</v>
      </c>
      <c r="I2042">
        <v>39</v>
      </c>
      <c r="J2042">
        <f>(C2042-$V$7)/$V$8</f>
        <v>-0.4405562015957431</v>
      </c>
      <c r="K2042" t="str">
        <f t="shared" si="125"/>
        <v>NO</v>
      </c>
      <c r="L2042">
        <f>(I2042-$V$16)/$V$17</f>
        <v>-0.20511617344612137</v>
      </c>
      <c r="M2042" t="str">
        <f t="shared" si="126"/>
        <v>NO</v>
      </c>
      <c r="N2042">
        <f>IF(ISBLANK(C2042),$V$7,C2042)</f>
        <v>300277.90000000002</v>
      </c>
      <c r="O2042">
        <f>IF(ISBLANK(I2042),$V$16,I2042)</f>
        <v>39</v>
      </c>
      <c r="P2042" t="str">
        <f>IF(ISBLANK(D2042),$U$42,D2042)</f>
        <v>ASALARIADO</v>
      </c>
      <c r="Q2042" s="7" t="str">
        <f t="shared" si="127"/>
        <v>36-45</v>
      </c>
      <c r="R2042" s="7" t="str">
        <f t="shared" si="128"/>
        <v>2</v>
      </c>
    </row>
    <row r="2043" spans="1:18" x14ac:dyDescent="0.3">
      <c r="A2043">
        <v>2042</v>
      </c>
      <c r="B2043" t="s">
        <v>8</v>
      </c>
      <c r="C2043">
        <v>505376</v>
      </c>
      <c r="D2043" t="s">
        <v>9</v>
      </c>
      <c r="E2043" t="s">
        <v>10</v>
      </c>
      <c r="F2043" t="s">
        <v>11</v>
      </c>
      <c r="G2043" t="s">
        <v>12</v>
      </c>
      <c r="H2043" t="s">
        <v>11</v>
      </c>
      <c r="I2043">
        <v>29</v>
      </c>
      <c r="J2043">
        <f>(C2043-$V$7)/$V$8</f>
        <v>-0.18763633278465167</v>
      </c>
      <c r="K2043" t="str">
        <f t="shared" si="125"/>
        <v>NO</v>
      </c>
      <c r="L2043">
        <f>(I2043-$V$16)/$V$17</f>
        <v>-0.91086947421749642</v>
      </c>
      <c r="M2043" t="str">
        <f t="shared" si="126"/>
        <v>NO</v>
      </c>
      <c r="N2043">
        <f>IF(ISBLANK(C2043),$V$7,C2043)</f>
        <v>505376</v>
      </c>
      <c r="O2043">
        <f>IF(ISBLANK(I2043),$V$16,I2043)</f>
        <v>29</v>
      </c>
      <c r="P2043" t="str">
        <f>IF(ISBLANK(D2043),$U$42,D2043)</f>
        <v>ASALARIADO</v>
      </c>
      <c r="Q2043" s="7" t="str">
        <f t="shared" si="127"/>
        <v>26-35</v>
      </c>
      <c r="R2043" s="7" t="str">
        <f t="shared" si="128"/>
        <v>3</v>
      </c>
    </row>
    <row r="2044" spans="1:18" x14ac:dyDescent="0.3">
      <c r="A2044">
        <v>2043</v>
      </c>
      <c r="B2044" t="s">
        <v>14</v>
      </c>
      <c r="C2044">
        <v>26956.799999999999</v>
      </c>
      <c r="D2044" t="s">
        <v>9</v>
      </c>
      <c r="E2044" t="s">
        <v>15</v>
      </c>
      <c r="F2044" t="s">
        <v>11</v>
      </c>
      <c r="G2044" t="s">
        <v>12</v>
      </c>
      <c r="H2044" t="s">
        <v>12</v>
      </c>
      <c r="I2044">
        <v>28</v>
      </c>
      <c r="J2044">
        <f>(C2044-$V$7)/$V$8</f>
        <v>-0.77760630959432142</v>
      </c>
      <c r="K2044" t="str">
        <f t="shared" si="125"/>
        <v>NO</v>
      </c>
      <c r="L2044">
        <f>(I2044-$V$16)/$V$17</f>
        <v>-0.98144480429463388</v>
      </c>
      <c r="M2044" t="str">
        <f t="shared" si="126"/>
        <v>NO</v>
      </c>
      <c r="N2044">
        <f>IF(ISBLANK(C2044),$V$7,C2044)</f>
        <v>26956.799999999999</v>
      </c>
      <c r="O2044">
        <f>IF(ISBLANK(I2044),$V$16,I2044)</f>
        <v>28</v>
      </c>
      <c r="P2044" t="str">
        <f>IF(ISBLANK(D2044),$U$42,D2044)</f>
        <v>ASALARIADO</v>
      </c>
      <c r="Q2044" s="7" t="str">
        <f t="shared" si="127"/>
        <v>26-35</v>
      </c>
      <c r="R2044" s="7" t="str">
        <f t="shared" si="128"/>
        <v>1</v>
      </c>
    </row>
    <row r="2045" spans="1:18" x14ac:dyDescent="0.3">
      <c r="A2045">
        <v>2044</v>
      </c>
      <c r="B2045" t="s">
        <v>8</v>
      </c>
      <c r="C2045">
        <v>366000</v>
      </c>
      <c r="D2045" t="s">
        <v>9</v>
      </c>
      <c r="E2045" t="s">
        <v>15</v>
      </c>
      <c r="F2045" t="s">
        <v>11</v>
      </c>
      <c r="G2045" t="s">
        <v>12</v>
      </c>
      <c r="H2045" t="s">
        <v>12</v>
      </c>
      <c r="I2045">
        <v>51</v>
      </c>
      <c r="J2045">
        <f>(C2045-$V$7)/$V$8</f>
        <v>-0.35950998561427167</v>
      </c>
      <c r="K2045" t="str">
        <f t="shared" si="125"/>
        <v>NO</v>
      </c>
      <c r="L2045">
        <f>(I2045-$V$16)/$V$17</f>
        <v>0.64178778747952869</v>
      </c>
      <c r="M2045" t="str">
        <f t="shared" si="126"/>
        <v>NO</v>
      </c>
      <c r="N2045">
        <f>IF(ISBLANK(C2045),$V$7,C2045)</f>
        <v>366000</v>
      </c>
      <c r="O2045">
        <f>IF(ISBLANK(I2045),$V$16,I2045)</f>
        <v>51</v>
      </c>
      <c r="P2045" t="str">
        <f>IF(ISBLANK(D2045),$U$42,D2045)</f>
        <v>ASALARIADO</v>
      </c>
      <c r="Q2045" s="7" t="str">
        <f t="shared" si="127"/>
        <v>46-55</v>
      </c>
      <c r="R2045" s="7" t="str">
        <f t="shared" si="128"/>
        <v>2</v>
      </c>
    </row>
    <row r="2046" spans="1:18" x14ac:dyDescent="0.3">
      <c r="A2046">
        <v>2045</v>
      </c>
      <c r="B2046" t="s">
        <v>8</v>
      </c>
      <c r="C2046">
        <v>357240.53</v>
      </c>
      <c r="D2046" t="s">
        <v>9</v>
      </c>
      <c r="E2046" t="s">
        <v>15</v>
      </c>
      <c r="F2046" t="s">
        <v>11</v>
      </c>
      <c r="G2046" t="s">
        <v>12</v>
      </c>
      <c r="H2046" t="s">
        <v>12</v>
      </c>
      <c r="I2046">
        <v>21</v>
      </c>
      <c r="J2046">
        <f>(C2046-$V$7)/$V$8</f>
        <v>-0.37031186044029241</v>
      </c>
      <c r="K2046" t="str">
        <f t="shared" si="125"/>
        <v>NO</v>
      </c>
      <c r="L2046">
        <f>(I2046-$V$16)/$V$17</f>
        <v>-1.4754721148345964</v>
      </c>
      <c r="M2046" t="str">
        <f t="shared" si="126"/>
        <v>NO</v>
      </c>
      <c r="N2046">
        <f>IF(ISBLANK(C2046),$V$7,C2046)</f>
        <v>357240.53</v>
      </c>
      <c r="O2046">
        <f>IF(ISBLANK(I2046),$V$16,I2046)</f>
        <v>21</v>
      </c>
      <c r="P2046" t="str">
        <f>IF(ISBLANK(D2046),$U$42,D2046)</f>
        <v>ASALARIADO</v>
      </c>
      <c r="Q2046" s="7" t="str">
        <f t="shared" si="127"/>
        <v>18-25</v>
      </c>
      <c r="R2046" s="7" t="str">
        <f t="shared" si="128"/>
        <v>2</v>
      </c>
    </row>
    <row r="2047" spans="1:18" x14ac:dyDescent="0.3">
      <c r="A2047">
        <v>2046</v>
      </c>
      <c r="B2047" t="s">
        <v>8</v>
      </c>
      <c r="C2047">
        <v>310124</v>
      </c>
      <c r="D2047" t="s">
        <v>17</v>
      </c>
      <c r="E2047" t="s">
        <v>15</v>
      </c>
      <c r="F2047" t="s">
        <v>11</v>
      </c>
      <c r="G2047" t="s">
        <v>12</v>
      </c>
      <c r="H2047" t="s">
        <v>11</v>
      </c>
      <c r="I2047">
        <v>66</v>
      </c>
      <c r="J2047">
        <f>(C2047-$V$7)/$V$8</f>
        <v>-0.42841433231318576</v>
      </c>
      <c r="K2047" t="str">
        <f t="shared" si="125"/>
        <v>NO</v>
      </c>
      <c r="L2047">
        <f>(I2047-$V$16)/$V$17</f>
        <v>1.7004177386365913</v>
      </c>
      <c r="M2047" t="str">
        <f t="shared" si="126"/>
        <v>NO</v>
      </c>
      <c r="N2047">
        <f>IF(ISBLANK(C2047),$V$7,C2047)</f>
        <v>310124</v>
      </c>
      <c r="O2047">
        <f>IF(ISBLANK(I2047),$V$16,I2047)</f>
        <v>66</v>
      </c>
      <c r="P2047" t="str">
        <f>IF(ISBLANK(D2047),$U$42,D2047)</f>
        <v>TRABAJADOR INDEPENDIENTE</v>
      </c>
      <c r="Q2047" s="7" t="str">
        <f t="shared" si="127"/>
        <v>56+</v>
      </c>
      <c r="R2047" s="7" t="str">
        <f t="shared" si="128"/>
        <v>2</v>
      </c>
    </row>
    <row r="2048" spans="1:18" x14ac:dyDescent="0.3">
      <c r="A2048">
        <v>2047</v>
      </c>
      <c r="B2048" t="s">
        <v>8</v>
      </c>
      <c r="C2048">
        <v>505875.11</v>
      </c>
      <c r="D2048" t="s">
        <v>9</v>
      </c>
      <c r="E2048" t="s">
        <v>15</v>
      </c>
      <c r="F2048" t="s">
        <v>11</v>
      </c>
      <c r="G2048" t="s">
        <v>12</v>
      </c>
      <c r="H2048" t="s">
        <v>12</v>
      </c>
      <c r="I2048">
        <v>29</v>
      </c>
      <c r="J2048">
        <f>(C2048-$V$7)/$V$8</f>
        <v>-0.1870208476303655</v>
      </c>
      <c r="K2048" t="str">
        <f t="shared" si="125"/>
        <v>NO</v>
      </c>
      <c r="L2048">
        <f>(I2048-$V$16)/$V$17</f>
        <v>-0.91086947421749642</v>
      </c>
      <c r="M2048" t="str">
        <f t="shared" si="126"/>
        <v>NO</v>
      </c>
      <c r="N2048">
        <f>IF(ISBLANK(C2048),$V$7,C2048)</f>
        <v>505875.11</v>
      </c>
      <c r="O2048">
        <f>IF(ISBLANK(I2048),$V$16,I2048)</f>
        <v>29</v>
      </c>
      <c r="P2048" t="str">
        <f>IF(ISBLANK(D2048),$U$42,D2048)</f>
        <v>ASALARIADO</v>
      </c>
      <c r="Q2048" s="7" t="str">
        <f t="shared" si="127"/>
        <v>26-35</v>
      </c>
      <c r="R2048" s="7" t="str">
        <f t="shared" si="128"/>
        <v>3</v>
      </c>
    </row>
    <row r="2049" spans="1:18" x14ac:dyDescent="0.3">
      <c r="A2049">
        <v>2048</v>
      </c>
      <c r="B2049" t="s">
        <v>8</v>
      </c>
      <c r="C2049">
        <v>344041.81</v>
      </c>
      <c r="D2049" t="s">
        <v>9</v>
      </c>
      <c r="E2049" t="s">
        <v>15</v>
      </c>
      <c r="F2049" t="s">
        <v>11</v>
      </c>
      <c r="G2049" t="s">
        <v>12</v>
      </c>
      <c r="H2049" t="s">
        <v>12</v>
      </c>
      <c r="I2049">
        <v>23</v>
      </c>
      <c r="J2049">
        <f>(C2049-$V$7)/$V$8</f>
        <v>-0.38658806451470529</v>
      </c>
      <c r="K2049" t="str">
        <f t="shared" si="125"/>
        <v>NO</v>
      </c>
      <c r="L2049">
        <f>(I2049-$V$16)/$V$17</f>
        <v>-1.3343214546803215</v>
      </c>
      <c r="M2049" t="str">
        <f t="shared" si="126"/>
        <v>NO</v>
      </c>
      <c r="N2049">
        <f>IF(ISBLANK(C2049),$V$7,C2049)</f>
        <v>344041.81</v>
      </c>
      <c r="O2049">
        <f>IF(ISBLANK(I2049),$V$16,I2049)</f>
        <v>23</v>
      </c>
      <c r="P2049" t="str">
        <f>IF(ISBLANK(D2049),$U$42,D2049)</f>
        <v>ASALARIADO</v>
      </c>
      <c r="Q2049" s="7" t="str">
        <f t="shared" si="127"/>
        <v>18-25</v>
      </c>
      <c r="R2049" s="7" t="str">
        <f t="shared" si="128"/>
        <v>2</v>
      </c>
    </row>
    <row r="2050" spans="1:18" x14ac:dyDescent="0.3">
      <c r="A2050">
        <v>2049</v>
      </c>
      <c r="B2050" t="s">
        <v>14</v>
      </c>
      <c r="C2050">
        <v>731044</v>
      </c>
      <c r="D2050" t="s">
        <v>9</v>
      </c>
      <c r="E2050" t="s">
        <v>10</v>
      </c>
      <c r="F2050" t="s">
        <v>11</v>
      </c>
      <c r="G2050" t="s">
        <v>12</v>
      </c>
      <c r="H2050" t="s">
        <v>11</v>
      </c>
      <c r="I2050">
        <v>36</v>
      </c>
      <c r="J2050">
        <f>(C2050-$V$7)/$V$8</f>
        <v>9.0649623813002775E-2</v>
      </c>
      <c r="K2050" t="str">
        <f t="shared" ref="K2050:K2113" si="129">IF(ABS(J2050)&gt;1.96,"ATIPICO","NO")</f>
        <v>NO</v>
      </c>
      <c r="L2050">
        <f>(I2050-$V$16)/$V$17</f>
        <v>-0.41684216367753391</v>
      </c>
      <c r="M2050" t="str">
        <f t="shared" ref="M2050:M2113" si="130">IF(ABS(L2050)&gt;1.96,"ATIPICO","NO")</f>
        <v>NO</v>
      </c>
      <c r="N2050">
        <f>IF(ISBLANK(C2050),$V$7,C2050)</f>
        <v>731044</v>
      </c>
      <c r="O2050">
        <f>IF(ISBLANK(I2050),$V$16,I2050)</f>
        <v>36</v>
      </c>
      <c r="P2050" t="str">
        <f>IF(ISBLANK(D2050),$U$42,D2050)</f>
        <v>ASALARIADO</v>
      </c>
      <c r="Q2050" s="7" t="str">
        <f t="shared" ref="Q2050:Q2113" si="131">IF(O2050&lt;26,"18-25",IF(O2050&lt;36,"26-35",
 IF(O2050&lt;46,"36-45",IF(O2050&lt;56,"46-55","56+"))))</f>
        <v>36-45</v>
      </c>
      <c r="R2050" s="7" t="str">
        <f t="shared" ref="R2050:R2113" si="132">IF(N2050&lt;300000,"1",
 IF(N2050&lt;=408495,"2",
 IF(N2050&lt;=700000,"3",
 "4")))</f>
        <v>4</v>
      </c>
    </row>
    <row r="2051" spans="1:18" x14ac:dyDescent="0.3">
      <c r="A2051">
        <v>2050</v>
      </c>
      <c r="B2051" t="s">
        <v>14</v>
      </c>
      <c r="C2051">
        <v>3026789.5</v>
      </c>
      <c r="D2051" t="s">
        <v>9</v>
      </c>
      <c r="E2051" t="s">
        <v>10</v>
      </c>
      <c r="F2051" t="s">
        <v>11</v>
      </c>
      <c r="G2051" t="s">
        <v>12</v>
      </c>
      <c r="H2051" t="s">
        <v>12</v>
      </c>
      <c r="I2051">
        <v>58</v>
      </c>
      <c r="J2051">
        <f>(C2051-$V$7)/$V$8</f>
        <v>2.9216834104919314</v>
      </c>
      <c r="K2051" t="str">
        <f t="shared" si="129"/>
        <v>ATIPICO</v>
      </c>
      <c r="L2051">
        <f>(I2051-$V$16)/$V$17</f>
        <v>1.1358150980194912</v>
      </c>
      <c r="M2051" t="str">
        <f t="shared" si="130"/>
        <v>NO</v>
      </c>
      <c r="N2051">
        <f>IF(ISBLANK(C2051),$V$7,C2051)</f>
        <v>3026789.5</v>
      </c>
      <c r="O2051">
        <f>IF(ISBLANK(I2051),$V$16,I2051)</f>
        <v>58</v>
      </c>
      <c r="P2051" t="str">
        <f>IF(ISBLANK(D2051),$U$42,D2051)</f>
        <v>ASALARIADO</v>
      </c>
      <c r="Q2051" s="7" t="str">
        <f t="shared" si="131"/>
        <v>56+</v>
      </c>
      <c r="R2051" s="7" t="str">
        <f t="shared" si="132"/>
        <v>4</v>
      </c>
    </row>
    <row r="2052" spans="1:18" x14ac:dyDescent="0.3">
      <c r="A2052">
        <v>2051</v>
      </c>
      <c r="B2052" t="s">
        <v>14</v>
      </c>
      <c r="C2052">
        <v>791106.77</v>
      </c>
      <c r="D2052" t="s">
        <v>9</v>
      </c>
      <c r="E2052" t="s">
        <v>15</v>
      </c>
      <c r="F2052" t="s">
        <v>11</v>
      </c>
      <c r="G2052" t="s">
        <v>12</v>
      </c>
      <c r="H2052" t="s">
        <v>12</v>
      </c>
      <c r="I2052">
        <v>48</v>
      </c>
      <c r="J2052">
        <f>(C2052-$V$7)/$V$8</f>
        <v>0.16471695017453789</v>
      </c>
      <c r="K2052" t="str">
        <f t="shared" si="129"/>
        <v>NO</v>
      </c>
      <c r="L2052">
        <f>(I2052-$V$16)/$V$17</f>
        <v>0.43006179724811616</v>
      </c>
      <c r="M2052" t="str">
        <f t="shared" si="130"/>
        <v>NO</v>
      </c>
      <c r="N2052">
        <f>IF(ISBLANK(C2052),$V$7,C2052)</f>
        <v>791106.77</v>
      </c>
      <c r="O2052">
        <f>IF(ISBLANK(I2052),$V$16,I2052)</f>
        <v>48</v>
      </c>
      <c r="P2052" t="str">
        <f>IF(ISBLANK(D2052),$U$42,D2052)</f>
        <v>ASALARIADO</v>
      </c>
      <c r="Q2052" s="7" t="str">
        <f t="shared" si="131"/>
        <v>46-55</v>
      </c>
      <c r="R2052" s="7" t="str">
        <f t="shared" si="132"/>
        <v>4</v>
      </c>
    </row>
    <row r="2053" spans="1:18" x14ac:dyDescent="0.3">
      <c r="A2053">
        <v>2052</v>
      </c>
      <c r="B2053" t="s">
        <v>14</v>
      </c>
      <c r="C2053">
        <v>112068.94</v>
      </c>
      <c r="D2053" t="s">
        <v>13</v>
      </c>
      <c r="E2053" t="s">
        <v>10</v>
      </c>
      <c r="F2053" t="s">
        <v>11</v>
      </c>
      <c r="G2053" t="s">
        <v>12</v>
      </c>
      <c r="H2053" t="s">
        <v>12</v>
      </c>
      <c r="I2053">
        <v>68</v>
      </c>
      <c r="J2053">
        <f>(C2053-$V$7)/$V$8</f>
        <v>-0.67264896828774068</v>
      </c>
      <c r="K2053" t="str">
        <f t="shared" si="129"/>
        <v>NO</v>
      </c>
      <c r="L2053">
        <f>(I2053-$V$16)/$V$17</f>
        <v>1.8415683987908662</v>
      </c>
      <c r="M2053" t="str">
        <f t="shared" si="130"/>
        <v>NO</v>
      </c>
      <c r="N2053">
        <f>IF(ISBLANK(C2053),$V$7,C2053)</f>
        <v>112068.94</v>
      </c>
      <c r="O2053">
        <f>IF(ISBLANK(I2053),$V$16,I2053)</f>
        <v>68</v>
      </c>
      <c r="P2053" t="str">
        <f>IF(ISBLANK(D2053),$U$42,D2053)</f>
        <v>PENSIONADOS EN SU PROPIO SISTEMA</v>
      </c>
      <c r="Q2053" s="7" t="str">
        <f t="shared" si="131"/>
        <v>56+</v>
      </c>
      <c r="R2053" s="7" t="str">
        <f t="shared" si="132"/>
        <v>1</v>
      </c>
    </row>
    <row r="2054" spans="1:18" x14ac:dyDescent="0.3">
      <c r="A2054">
        <v>2053</v>
      </c>
      <c r="B2054" t="s">
        <v>8</v>
      </c>
      <c r="C2054">
        <v>297046</v>
      </c>
      <c r="D2054" t="s">
        <v>16</v>
      </c>
      <c r="E2054" t="s">
        <v>15</v>
      </c>
      <c r="F2054" t="s">
        <v>11</v>
      </c>
      <c r="G2054" t="s">
        <v>12</v>
      </c>
      <c r="H2054" t="s">
        <v>11</v>
      </c>
      <c r="I2054">
        <v>31</v>
      </c>
      <c r="J2054">
        <f>(C2054-$V$7)/$V$8</f>
        <v>-0.44454166866740574</v>
      </c>
      <c r="K2054" t="str">
        <f t="shared" si="129"/>
        <v>NO</v>
      </c>
      <c r="L2054">
        <f>(I2054-$V$16)/$V$17</f>
        <v>-0.7697188140632214</v>
      </c>
      <c r="M2054" t="str">
        <f t="shared" si="130"/>
        <v>NO</v>
      </c>
      <c r="N2054">
        <f>IF(ISBLANK(C2054),$V$7,C2054)</f>
        <v>297046</v>
      </c>
      <c r="O2054">
        <f>IF(ISBLANK(I2054),$V$16,I2054)</f>
        <v>31</v>
      </c>
      <c r="P2054" t="str">
        <f>IF(ISBLANK(D2054),$U$42,D2054)</f>
        <v>ASEGURADO VOLUNTARIO</v>
      </c>
      <c r="Q2054" s="7" t="str">
        <f t="shared" si="131"/>
        <v>26-35</v>
      </c>
      <c r="R2054" s="7" t="str">
        <f t="shared" si="132"/>
        <v>1</v>
      </c>
    </row>
    <row r="2055" spans="1:18" x14ac:dyDescent="0.3">
      <c r="A2055">
        <v>2054</v>
      </c>
      <c r="B2055" t="s">
        <v>14</v>
      </c>
      <c r="C2055">
        <v>2024000</v>
      </c>
      <c r="D2055" t="s">
        <v>9</v>
      </c>
      <c r="E2055" t="s">
        <v>15</v>
      </c>
      <c r="F2055" t="s">
        <v>11</v>
      </c>
      <c r="G2055" t="s">
        <v>12</v>
      </c>
      <c r="H2055" t="s">
        <v>12</v>
      </c>
      <c r="I2055">
        <v>26</v>
      </c>
      <c r="J2055">
        <f>(C2055-$V$7)/$V$8</f>
        <v>1.6850781528852545</v>
      </c>
      <c r="K2055" t="str">
        <f t="shared" si="129"/>
        <v>NO</v>
      </c>
      <c r="L2055">
        <f>(I2055-$V$16)/$V$17</f>
        <v>-1.1225954644489089</v>
      </c>
      <c r="M2055" t="str">
        <f t="shared" si="130"/>
        <v>NO</v>
      </c>
      <c r="N2055">
        <f>IF(ISBLANK(C2055),$V$7,C2055)</f>
        <v>2024000</v>
      </c>
      <c r="O2055">
        <f>IF(ISBLANK(I2055),$V$16,I2055)</f>
        <v>26</v>
      </c>
      <c r="P2055" t="str">
        <f>IF(ISBLANK(D2055),$U$42,D2055)</f>
        <v>ASALARIADO</v>
      </c>
      <c r="Q2055" s="7" t="str">
        <f t="shared" si="131"/>
        <v>26-35</v>
      </c>
      <c r="R2055" s="7" t="str">
        <f t="shared" si="132"/>
        <v>4</v>
      </c>
    </row>
    <row r="2056" spans="1:18" x14ac:dyDescent="0.3">
      <c r="A2056">
        <v>2055</v>
      </c>
      <c r="B2056" t="s">
        <v>14</v>
      </c>
      <c r="C2056">
        <v>220000</v>
      </c>
      <c r="D2056" t="s">
        <v>9</v>
      </c>
      <c r="E2056" t="s">
        <v>15</v>
      </c>
      <c r="F2056" t="s">
        <v>11</v>
      </c>
      <c r="G2056" t="s">
        <v>12</v>
      </c>
      <c r="H2056" t="s">
        <v>12</v>
      </c>
      <c r="I2056">
        <v>24</v>
      </c>
      <c r="J2056">
        <f>(C2056-$V$7)/$V$8</f>
        <v>-0.53955212567514677</v>
      </c>
      <c r="K2056" t="str">
        <f t="shared" si="129"/>
        <v>NO</v>
      </c>
      <c r="L2056">
        <f>(I2056-$V$16)/$V$17</f>
        <v>-1.263746124603184</v>
      </c>
      <c r="M2056" t="str">
        <f t="shared" si="130"/>
        <v>NO</v>
      </c>
      <c r="N2056">
        <f>IF(ISBLANK(C2056),$V$7,C2056)</f>
        <v>220000</v>
      </c>
      <c r="O2056">
        <f>IF(ISBLANK(I2056),$V$16,I2056)</f>
        <v>24</v>
      </c>
      <c r="P2056" t="str">
        <f>IF(ISBLANK(D2056),$U$42,D2056)</f>
        <v>ASALARIADO</v>
      </c>
      <c r="Q2056" s="7" t="str">
        <f t="shared" si="131"/>
        <v>18-25</v>
      </c>
      <c r="R2056" s="7" t="str">
        <f t="shared" si="132"/>
        <v>1</v>
      </c>
    </row>
    <row r="2057" spans="1:18" x14ac:dyDescent="0.3">
      <c r="A2057">
        <v>2056</v>
      </c>
      <c r="B2057" t="s">
        <v>8</v>
      </c>
      <c r="C2057">
        <v>297659</v>
      </c>
      <c r="D2057" t="s">
        <v>17</v>
      </c>
      <c r="E2057" t="s">
        <v>15</v>
      </c>
      <c r="F2057" t="s">
        <v>11</v>
      </c>
      <c r="G2057" t="s">
        <v>12</v>
      </c>
      <c r="H2057" t="s">
        <v>12</v>
      </c>
      <c r="I2057">
        <v>60</v>
      </c>
      <c r="J2057">
        <f>(C2057-$V$7)/$V$8</f>
        <v>-0.44378573831221868</v>
      </c>
      <c r="K2057" t="str">
        <f t="shared" si="129"/>
        <v>NO</v>
      </c>
      <c r="L2057">
        <f>(I2057-$V$16)/$V$17</f>
        <v>1.2769657581737661</v>
      </c>
      <c r="M2057" t="str">
        <f t="shared" si="130"/>
        <v>NO</v>
      </c>
      <c r="N2057">
        <f>IF(ISBLANK(C2057),$V$7,C2057)</f>
        <v>297659</v>
      </c>
      <c r="O2057">
        <f>IF(ISBLANK(I2057),$V$16,I2057)</f>
        <v>60</v>
      </c>
      <c r="P2057" t="str">
        <f>IF(ISBLANK(D2057),$U$42,D2057)</f>
        <v>TRABAJADOR INDEPENDIENTE</v>
      </c>
      <c r="Q2057" s="7" t="str">
        <f t="shared" si="131"/>
        <v>56+</v>
      </c>
      <c r="R2057" s="7" t="str">
        <f t="shared" si="132"/>
        <v>1</v>
      </c>
    </row>
    <row r="2058" spans="1:18" x14ac:dyDescent="0.3">
      <c r="A2058">
        <v>2057</v>
      </c>
      <c r="B2058" t="s">
        <v>14</v>
      </c>
      <c r="C2058">
        <v>1286116</v>
      </c>
      <c r="D2058" t="s">
        <v>9</v>
      </c>
      <c r="E2058" t="s">
        <v>10</v>
      </c>
      <c r="F2058" t="s">
        <v>11</v>
      </c>
      <c r="G2058" t="s">
        <v>12</v>
      </c>
      <c r="H2058" t="s">
        <v>11</v>
      </c>
      <c r="I2058">
        <v>51</v>
      </c>
      <c r="J2058">
        <f>(C2058-$V$7)/$V$8</f>
        <v>0.775145177017592</v>
      </c>
      <c r="K2058" t="str">
        <f t="shared" si="129"/>
        <v>NO</v>
      </c>
      <c r="L2058">
        <f>(I2058-$V$16)/$V$17</f>
        <v>0.64178778747952869</v>
      </c>
      <c r="M2058" t="str">
        <f t="shared" si="130"/>
        <v>NO</v>
      </c>
      <c r="N2058">
        <f>IF(ISBLANK(C2058),$V$7,C2058)</f>
        <v>1286116</v>
      </c>
      <c r="O2058">
        <f>IF(ISBLANK(I2058),$V$16,I2058)</f>
        <v>51</v>
      </c>
      <c r="P2058" t="str">
        <f>IF(ISBLANK(D2058),$U$42,D2058)</f>
        <v>ASALARIADO</v>
      </c>
      <c r="Q2058" s="7" t="str">
        <f t="shared" si="131"/>
        <v>46-55</v>
      </c>
      <c r="R2058" s="7" t="str">
        <f t="shared" si="132"/>
        <v>4</v>
      </c>
    </row>
    <row r="2059" spans="1:18" x14ac:dyDescent="0.3">
      <c r="A2059">
        <v>2058</v>
      </c>
      <c r="B2059" t="s">
        <v>8</v>
      </c>
      <c r="C2059">
        <v>180800</v>
      </c>
      <c r="D2059" t="s">
        <v>9</v>
      </c>
      <c r="E2059" t="s">
        <v>15</v>
      </c>
      <c r="F2059" t="s">
        <v>11</v>
      </c>
      <c r="G2059" t="s">
        <v>12</v>
      </c>
      <c r="H2059" t="s">
        <v>11</v>
      </c>
      <c r="I2059">
        <v>35</v>
      </c>
      <c r="J2059">
        <f>(C2059-$V$7)/$V$8</f>
        <v>-0.58789220711614876</v>
      </c>
      <c r="K2059" t="str">
        <f t="shared" si="129"/>
        <v>NO</v>
      </c>
      <c r="L2059">
        <f>(I2059-$V$16)/$V$17</f>
        <v>-0.48741749375467142</v>
      </c>
      <c r="M2059" t="str">
        <f t="shared" si="130"/>
        <v>NO</v>
      </c>
      <c r="N2059">
        <f>IF(ISBLANK(C2059),$V$7,C2059)</f>
        <v>180800</v>
      </c>
      <c r="O2059">
        <f>IF(ISBLANK(I2059),$V$16,I2059)</f>
        <v>35</v>
      </c>
      <c r="P2059" t="str">
        <f>IF(ISBLANK(D2059),$U$42,D2059)</f>
        <v>ASALARIADO</v>
      </c>
      <c r="Q2059" s="7" t="str">
        <f t="shared" si="131"/>
        <v>26-35</v>
      </c>
      <c r="R2059" s="7" t="str">
        <f t="shared" si="132"/>
        <v>1</v>
      </c>
    </row>
    <row r="2060" spans="1:18" x14ac:dyDescent="0.3">
      <c r="A2060">
        <v>2059</v>
      </c>
      <c r="B2060" t="s">
        <v>8</v>
      </c>
      <c r="C2060">
        <v>334141</v>
      </c>
      <c r="D2060" t="s">
        <v>17</v>
      </c>
      <c r="E2060" t="s">
        <v>15</v>
      </c>
      <c r="F2060" t="s">
        <v>11</v>
      </c>
      <c r="G2060" t="s">
        <v>12</v>
      </c>
      <c r="H2060" t="s">
        <v>11</v>
      </c>
      <c r="I2060">
        <v>38</v>
      </c>
      <c r="J2060">
        <f>(C2060-$V$7)/$V$8</f>
        <v>-0.39879740027317179</v>
      </c>
      <c r="K2060" t="str">
        <f t="shared" si="129"/>
        <v>NO</v>
      </c>
      <c r="L2060">
        <f>(I2060-$V$16)/$V$17</f>
        <v>-0.27569150352325889</v>
      </c>
      <c r="M2060" t="str">
        <f t="shared" si="130"/>
        <v>NO</v>
      </c>
      <c r="N2060">
        <f>IF(ISBLANK(C2060),$V$7,C2060)</f>
        <v>334141</v>
      </c>
      <c r="O2060">
        <f>IF(ISBLANK(I2060),$V$16,I2060)</f>
        <v>38</v>
      </c>
      <c r="P2060" t="str">
        <f>IF(ISBLANK(D2060),$U$42,D2060)</f>
        <v>TRABAJADOR INDEPENDIENTE</v>
      </c>
      <c r="Q2060" s="7" t="str">
        <f t="shared" si="131"/>
        <v>36-45</v>
      </c>
      <c r="R2060" s="7" t="str">
        <f t="shared" si="132"/>
        <v>2</v>
      </c>
    </row>
    <row r="2061" spans="1:18" x14ac:dyDescent="0.3">
      <c r="A2061">
        <v>2060</v>
      </c>
      <c r="B2061" t="s">
        <v>14</v>
      </c>
      <c r="C2061">
        <v>356549.6</v>
      </c>
      <c r="D2061" t="s">
        <v>9</v>
      </c>
      <c r="E2061" t="s">
        <v>15</v>
      </c>
      <c r="F2061" t="s">
        <v>11</v>
      </c>
      <c r="G2061" t="s">
        <v>12</v>
      </c>
      <c r="H2061" t="s">
        <v>11</v>
      </c>
      <c r="I2061">
        <v>43</v>
      </c>
      <c r="J2061">
        <f>(C2061-$V$7)/$V$8</f>
        <v>-0.37116389137065042</v>
      </c>
      <c r="K2061" t="str">
        <f t="shared" si="129"/>
        <v>NO</v>
      </c>
      <c r="L2061">
        <f>(I2061-$V$16)/$V$17</f>
        <v>7.7185146862428639E-2</v>
      </c>
      <c r="M2061" t="str">
        <f t="shared" si="130"/>
        <v>NO</v>
      </c>
      <c r="N2061">
        <f>IF(ISBLANK(C2061),$V$7,C2061)</f>
        <v>356549.6</v>
      </c>
      <c r="O2061">
        <f>IF(ISBLANK(I2061),$V$16,I2061)</f>
        <v>43</v>
      </c>
      <c r="P2061" t="str">
        <f>IF(ISBLANK(D2061),$U$42,D2061)</f>
        <v>ASALARIADO</v>
      </c>
      <c r="Q2061" s="7" t="str">
        <f t="shared" si="131"/>
        <v>36-45</v>
      </c>
      <c r="R2061" s="7" t="str">
        <f t="shared" si="132"/>
        <v>2</v>
      </c>
    </row>
    <row r="2062" spans="1:18" x14ac:dyDescent="0.3">
      <c r="A2062">
        <v>2061</v>
      </c>
      <c r="B2062" t="s">
        <v>8</v>
      </c>
      <c r="C2062">
        <v>526441.80000000005</v>
      </c>
      <c r="D2062" t="s">
        <v>9</v>
      </c>
      <c r="E2062" t="s">
        <v>15</v>
      </c>
      <c r="F2062" t="s">
        <v>11</v>
      </c>
      <c r="G2062" t="s">
        <v>12</v>
      </c>
      <c r="H2062" t="s">
        <v>12</v>
      </c>
      <c r="I2062">
        <v>43</v>
      </c>
      <c r="J2062">
        <f>(C2062-$V$7)/$V$8</f>
        <v>-0.16165871830455311</v>
      </c>
      <c r="K2062" t="str">
        <f t="shared" si="129"/>
        <v>NO</v>
      </c>
      <c r="L2062">
        <f>(I2062-$V$16)/$V$17</f>
        <v>7.7185146862428639E-2</v>
      </c>
      <c r="M2062" t="str">
        <f t="shared" si="130"/>
        <v>NO</v>
      </c>
      <c r="N2062">
        <f>IF(ISBLANK(C2062),$V$7,C2062)</f>
        <v>526441.80000000005</v>
      </c>
      <c r="O2062">
        <f>IF(ISBLANK(I2062),$V$16,I2062)</f>
        <v>43</v>
      </c>
      <c r="P2062" t="str">
        <f>IF(ISBLANK(D2062),$U$42,D2062)</f>
        <v>ASALARIADO</v>
      </c>
      <c r="Q2062" s="7" t="str">
        <f t="shared" si="131"/>
        <v>36-45</v>
      </c>
      <c r="R2062" s="7" t="str">
        <f t="shared" si="132"/>
        <v>3</v>
      </c>
    </row>
    <row r="2063" spans="1:18" x14ac:dyDescent="0.3">
      <c r="A2063">
        <v>2062</v>
      </c>
      <c r="B2063" t="s">
        <v>14</v>
      </c>
      <c r="C2063">
        <v>297046</v>
      </c>
      <c r="D2063" t="s">
        <v>16</v>
      </c>
      <c r="E2063" t="s">
        <v>15</v>
      </c>
      <c r="F2063" t="s">
        <v>11</v>
      </c>
      <c r="G2063" t="s">
        <v>12</v>
      </c>
      <c r="H2063" t="s">
        <v>12</v>
      </c>
      <c r="I2063">
        <v>30</v>
      </c>
      <c r="J2063">
        <f>(C2063-$V$7)/$V$8</f>
        <v>-0.44454166866740574</v>
      </c>
      <c r="K2063" t="str">
        <f t="shared" si="129"/>
        <v>NO</v>
      </c>
      <c r="L2063">
        <f>(I2063-$V$16)/$V$17</f>
        <v>-0.84029414414035897</v>
      </c>
      <c r="M2063" t="str">
        <f t="shared" si="130"/>
        <v>NO</v>
      </c>
      <c r="N2063">
        <f>IF(ISBLANK(C2063),$V$7,C2063)</f>
        <v>297046</v>
      </c>
      <c r="O2063">
        <f>IF(ISBLANK(I2063),$V$16,I2063)</f>
        <v>30</v>
      </c>
      <c r="P2063" t="str">
        <f>IF(ISBLANK(D2063),$U$42,D2063)</f>
        <v>ASEGURADO VOLUNTARIO</v>
      </c>
      <c r="Q2063" s="7" t="str">
        <f t="shared" si="131"/>
        <v>26-35</v>
      </c>
      <c r="R2063" s="7" t="str">
        <f t="shared" si="132"/>
        <v>1</v>
      </c>
    </row>
    <row r="2064" spans="1:18" x14ac:dyDescent="0.3">
      <c r="A2064">
        <v>2063</v>
      </c>
      <c r="B2064" t="s">
        <v>14</v>
      </c>
      <c r="C2064">
        <v>269640.95</v>
      </c>
      <c r="D2064" t="s">
        <v>9</v>
      </c>
      <c r="E2064" t="s">
        <v>15</v>
      </c>
      <c r="F2064" t="s">
        <v>11</v>
      </c>
      <c r="G2064" t="s">
        <v>12</v>
      </c>
      <c r="H2064" t="s">
        <v>12</v>
      </c>
      <c r="I2064">
        <v>26</v>
      </c>
      <c r="J2064">
        <f>(C2064-$V$7)/$V$8</f>
        <v>-0.47833662654737347</v>
      </c>
      <c r="K2064" t="str">
        <f t="shared" si="129"/>
        <v>NO</v>
      </c>
      <c r="L2064">
        <f>(I2064-$V$16)/$V$17</f>
        <v>-1.1225954644489089</v>
      </c>
      <c r="M2064" t="str">
        <f t="shared" si="130"/>
        <v>NO</v>
      </c>
      <c r="N2064">
        <f>IF(ISBLANK(C2064),$V$7,C2064)</f>
        <v>269640.95</v>
      </c>
      <c r="O2064">
        <f>IF(ISBLANK(I2064),$V$16,I2064)</f>
        <v>26</v>
      </c>
      <c r="P2064" t="str">
        <f>IF(ISBLANK(D2064),$U$42,D2064)</f>
        <v>ASALARIADO</v>
      </c>
      <c r="Q2064" s="7" t="str">
        <f t="shared" si="131"/>
        <v>26-35</v>
      </c>
      <c r="R2064" s="7" t="str">
        <f t="shared" si="132"/>
        <v>1</v>
      </c>
    </row>
    <row r="2065" spans="1:18" x14ac:dyDescent="0.3">
      <c r="A2065">
        <v>2064</v>
      </c>
      <c r="B2065" t="s">
        <v>8</v>
      </c>
      <c r="C2065">
        <v>601793</v>
      </c>
      <c r="D2065" t="s">
        <v>9</v>
      </c>
      <c r="E2065" t="s">
        <v>10</v>
      </c>
      <c r="F2065" t="s">
        <v>11</v>
      </c>
      <c r="G2065" t="s">
        <v>12</v>
      </c>
      <c r="H2065" t="s">
        <v>12</v>
      </c>
      <c r="I2065">
        <v>58</v>
      </c>
      <c r="J2065">
        <f>(C2065-$V$7)/$V$8</f>
        <v>-6.8738229919929825E-2</v>
      </c>
      <c r="K2065" t="str">
        <f t="shared" si="129"/>
        <v>NO</v>
      </c>
      <c r="L2065">
        <f>(I2065-$V$16)/$V$17</f>
        <v>1.1358150980194912</v>
      </c>
      <c r="M2065" t="str">
        <f t="shared" si="130"/>
        <v>NO</v>
      </c>
      <c r="N2065">
        <f>IF(ISBLANK(C2065),$V$7,C2065)</f>
        <v>601793</v>
      </c>
      <c r="O2065">
        <f>IF(ISBLANK(I2065),$V$16,I2065)</f>
        <v>58</v>
      </c>
      <c r="P2065" t="str">
        <f>IF(ISBLANK(D2065),$U$42,D2065)</f>
        <v>ASALARIADO</v>
      </c>
      <c r="Q2065" s="7" t="str">
        <f t="shared" si="131"/>
        <v>56+</v>
      </c>
      <c r="R2065" s="7" t="str">
        <f t="shared" si="132"/>
        <v>3</v>
      </c>
    </row>
    <row r="2066" spans="1:18" x14ac:dyDescent="0.3">
      <c r="A2066">
        <v>2065</v>
      </c>
      <c r="B2066" t="s">
        <v>14</v>
      </c>
      <c r="C2066">
        <v>1000000</v>
      </c>
      <c r="D2066" t="s">
        <v>9</v>
      </c>
      <c r="E2066" t="s">
        <v>15</v>
      </c>
      <c r="F2066" t="s">
        <v>11</v>
      </c>
      <c r="G2066" t="s">
        <v>12</v>
      </c>
      <c r="H2066" t="s">
        <v>12</v>
      </c>
      <c r="I2066">
        <v>23</v>
      </c>
      <c r="J2066">
        <f>(C2066-$V$7)/$V$8</f>
        <v>0.42231684177336382</v>
      </c>
      <c r="K2066" t="str">
        <f t="shared" si="129"/>
        <v>NO</v>
      </c>
      <c r="L2066">
        <f>(I2066-$V$16)/$V$17</f>
        <v>-1.3343214546803215</v>
      </c>
      <c r="M2066" t="str">
        <f t="shared" si="130"/>
        <v>NO</v>
      </c>
      <c r="N2066">
        <f>IF(ISBLANK(C2066),$V$7,C2066)</f>
        <v>1000000</v>
      </c>
      <c r="O2066">
        <f>IF(ISBLANK(I2066),$V$16,I2066)</f>
        <v>23</v>
      </c>
      <c r="P2066" t="str">
        <f>IF(ISBLANK(D2066),$U$42,D2066)</f>
        <v>ASALARIADO</v>
      </c>
      <c r="Q2066" s="7" t="str">
        <f t="shared" si="131"/>
        <v>18-25</v>
      </c>
      <c r="R2066" s="7" t="str">
        <f t="shared" si="132"/>
        <v>4</v>
      </c>
    </row>
    <row r="2067" spans="1:18" x14ac:dyDescent="0.3">
      <c r="A2067">
        <v>2066</v>
      </c>
      <c r="B2067" t="s">
        <v>8</v>
      </c>
      <c r="C2067">
        <v>255672</v>
      </c>
      <c r="D2067" t="s">
        <v>9</v>
      </c>
      <c r="E2067" t="s">
        <v>15</v>
      </c>
      <c r="F2067" t="s">
        <v>11</v>
      </c>
      <c r="G2067" t="s">
        <v>12</v>
      </c>
      <c r="H2067" t="s">
        <v>12</v>
      </c>
      <c r="I2067">
        <v>50</v>
      </c>
      <c r="J2067">
        <f>(C2067-$V$7)/$V$8</f>
        <v>-0.49556265156383483</v>
      </c>
      <c r="K2067" t="str">
        <f t="shared" si="129"/>
        <v>NO</v>
      </c>
      <c r="L2067">
        <f>(I2067-$V$16)/$V$17</f>
        <v>0.57121245740239113</v>
      </c>
      <c r="M2067" t="str">
        <f t="shared" si="130"/>
        <v>NO</v>
      </c>
      <c r="N2067">
        <f>IF(ISBLANK(C2067),$V$7,C2067)</f>
        <v>255672</v>
      </c>
      <c r="O2067">
        <f>IF(ISBLANK(I2067),$V$16,I2067)</f>
        <v>50</v>
      </c>
      <c r="P2067" t="str">
        <f>IF(ISBLANK(D2067),$U$42,D2067)</f>
        <v>ASALARIADO</v>
      </c>
      <c r="Q2067" s="7" t="str">
        <f t="shared" si="131"/>
        <v>46-55</v>
      </c>
      <c r="R2067" s="7" t="str">
        <f t="shared" si="132"/>
        <v>1</v>
      </c>
    </row>
    <row r="2068" spans="1:18" x14ac:dyDescent="0.3">
      <c r="A2068">
        <v>2067</v>
      </c>
      <c r="B2068" t="s">
        <v>8</v>
      </c>
      <c r="C2068">
        <v>69361.600000000006</v>
      </c>
      <c r="D2068" t="s">
        <v>9</v>
      </c>
      <c r="E2068" t="s">
        <v>15</v>
      </c>
      <c r="F2068" t="s">
        <v>11</v>
      </c>
      <c r="G2068" t="s">
        <v>12</v>
      </c>
      <c r="H2068" t="s">
        <v>12</v>
      </c>
      <c r="I2068">
        <v>60</v>
      </c>
      <c r="J2068">
        <f>(C2068-$V$7)/$V$8</f>
        <v>-0.72531417986244895</v>
      </c>
      <c r="K2068" t="str">
        <f t="shared" si="129"/>
        <v>NO</v>
      </c>
      <c r="L2068">
        <f>(I2068-$V$16)/$V$17</f>
        <v>1.2769657581737661</v>
      </c>
      <c r="M2068" t="str">
        <f t="shared" si="130"/>
        <v>NO</v>
      </c>
      <c r="N2068">
        <f>IF(ISBLANK(C2068),$V$7,C2068)</f>
        <v>69361.600000000006</v>
      </c>
      <c r="O2068">
        <f>IF(ISBLANK(I2068),$V$16,I2068)</f>
        <v>60</v>
      </c>
      <c r="P2068" t="str">
        <f>IF(ISBLANK(D2068),$U$42,D2068)</f>
        <v>ASALARIADO</v>
      </c>
      <c r="Q2068" s="7" t="str">
        <f t="shared" si="131"/>
        <v>56+</v>
      </c>
      <c r="R2068" s="7" t="str">
        <f t="shared" si="132"/>
        <v>1</v>
      </c>
    </row>
    <row r="2069" spans="1:18" x14ac:dyDescent="0.3">
      <c r="A2069">
        <v>2068</v>
      </c>
      <c r="B2069" t="s">
        <v>8</v>
      </c>
      <c r="C2069">
        <v>326749</v>
      </c>
      <c r="D2069" t="s">
        <v>17</v>
      </c>
      <c r="E2069" t="s">
        <v>15</v>
      </c>
      <c r="F2069" t="s">
        <v>11</v>
      </c>
      <c r="G2069" t="s">
        <v>12</v>
      </c>
      <c r="H2069" t="s">
        <v>11</v>
      </c>
      <c r="I2069">
        <v>36</v>
      </c>
      <c r="J2069">
        <f>(C2069-$V$7)/$V$8</f>
        <v>-0.40791295848776077</v>
      </c>
      <c r="K2069" t="str">
        <f t="shared" si="129"/>
        <v>NO</v>
      </c>
      <c r="L2069">
        <f>(I2069-$V$16)/$V$17</f>
        <v>-0.41684216367753391</v>
      </c>
      <c r="M2069" t="str">
        <f t="shared" si="130"/>
        <v>NO</v>
      </c>
      <c r="N2069">
        <f>IF(ISBLANK(C2069),$V$7,C2069)</f>
        <v>326749</v>
      </c>
      <c r="O2069">
        <f>IF(ISBLANK(I2069),$V$16,I2069)</f>
        <v>36</v>
      </c>
      <c r="P2069" t="str">
        <f>IF(ISBLANK(D2069),$U$42,D2069)</f>
        <v>TRABAJADOR INDEPENDIENTE</v>
      </c>
      <c r="Q2069" s="7" t="str">
        <f t="shared" si="131"/>
        <v>36-45</v>
      </c>
      <c r="R2069" s="7" t="str">
        <f t="shared" si="132"/>
        <v>2</v>
      </c>
    </row>
    <row r="2070" spans="1:18" x14ac:dyDescent="0.3">
      <c r="A2070">
        <v>2069</v>
      </c>
      <c r="B2070" t="s">
        <v>14</v>
      </c>
      <c r="C2070">
        <v>319576</v>
      </c>
      <c r="D2070" t="s">
        <v>9</v>
      </c>
      <c r="E2070" t="s">
        <v>15</v>
      </c>
      <c r="F2070" t="s">
        <v>11</v>
      </c>
      <c r="G2070" t="s">
        <v>12</v>
      </c>
      <c r="H2070" t="s">
        <v>12</v>
      </c>
      <c r="I2070">
        <v>44</v>
      </c>
      <c r="J2070">
        <f>(C2070-$V$7)/$V$8</f>
        <v>-0.41675845349225843</v>
      </c>
      <c r="K2070" t="str">
        <f t="shared" si="129"/>
        <v>NO</v>
      </c>
      <c r="L2070">
        <f>(I2070-$V$16)/$V$17</f>
        <v>0.14776047693956615</v>
      </c>
      <c r="M2070" t="str">
        <f t="shared" si="130"/>
        <v>NO</v>
      </c>
      <c r="N2070">
        <f>IF(ISBLANK(C2070),$V$7,C2070)</f>
        <v>319576</v>
      </c>
      <c r="O2070">
        <f>IF(ISBLANK(I2070),$V$16,I2070)</f>
        <v>44</v>
      </c>
      <c r="P2070" t="str">
        <f>IF(ISBLANK(D2070),$U$42,D2070)</f>
        <v>ASALARIADO</v>
      </c>
      <c r="Q2070" s="7" t="str">
        <f t="shared" si="131"/>
        <v>36-45</v>
      </c>
      <c r="R2070" s="7" t="str">
        <f t="shared" si="132"/>
        <v>2</v>
      </c>
    </row>
    <row r="2071" spans="1:18" x14ac:dyDescent="0.3">
      <c r="A2071">
        <v>2070</v>
      </c>
      <c r="B2071" t="s">
        <v>8</v>
      </c>
      <c r="C2071">
        <v>278030.99</v>
      </c>
      <c r="D2071" t="s">
        <v>18</v>
      </c>
      <c r="E2071" t="s">
        <v>15</v>
      </c>
      <c r="F2071" t="s">
        <v>11</v>
      </c>
      <c r="G2071" t="s">
        <v>12</v>
      </c>
      <c r="H2071" t="s">
        <v>12</v>
      </c>
      <c r="I2071">
        <v>43</v>
      </c>
      <c r="J2071">
        <f>(C2071-$V$7)/$V$8</f>
        <v>-0.46799031999397384</v>
      </c>
      <c r="K2071" t="str">
        <f t="shared" si="129"/>
        <v>NO</v>
      </c>
      <c r="L2071">
        <f>(I2071-$V$16)/$V$17</f>
        <v>7.7185146862428639E-2</v>
      </c>
      <c r="M2071" t="str">
        <f t="shared" si="130"/>
        <v>NO</v>
      </c>
      <c r="N2071">
        <f>IF(ISBLANK(C2071),$V$7,C2071)</f>
        <v>278030.99</v>
      </c>
      <c r="O2071">
        <f>IF(ISBLANK(I2071),$V$16,I2071)</f>
        <v>43</v>
      </c>
      <c r="P2071" t="str">
        <f>IF(ISBLANK(D2071),$U$42,D2071)</f>
        <v>CONVENIOS ESPECIALES DE TRABAJADORES INDEPENDIENTES</v>
      </c>
      <c r="Q2071" s="7" t="str">
        <f t="shared" si="131"/>
        <v>36-45</v>
      </c>
      <c r="R2071" s="7" t="str">
        <f t="shared" si="132"/>
        <v>1</v>
      </c>
    </row>
    <row r="2072" spans="1:18" x14ac:dyDescent="0.3">
      <c r="A2072">
        <v>2071</v>
      </c>
      <c r="B2072" t="s">
        <v>14</v>
      </c>
      <c r="C2072">
        <v>400000</v>
      </c>
      <c r="D2072" t="s">
        <v>9</v>
      </c>
      <c r="E2072" t="s">
        <v>15</v>
      </c>
      <c r="F2072" t="s">
        <v>11</v>
      </c>
      <c r="G2072" t="s">
        <v>12</v>
      </c>
      <c r="H2072" t="s">
        <v>12</v>
      </c>
      <c r="I2072">
        <v>40</v>
      </c>
      <c r="J2072">
        <f>(C2072-$V$7)/$V$8</f>
        <v>-0.31758236395625966</v>
      </c>
      <c r="K2072" t="str">
        <f t="shared" si="129"/>
        <v>NO</v>
      </c>
      <c r="L2072">
        <f>(I2072-$V$16)/$V$17</f>
        <v>-0.13454084336898386</v>
      </c>
      <c r="M2072" t="str">
        <f t="shared" si="130"/>
        <v>NO</v>
      </c>
      <c r="N2072">
        <f>IF(ISBLANK(C2072),$V$7,C2072)</f>
        <v>400000</v>
      </c>
      <c r="O2072">
        <f>IF(ISBLANK(I2072),$V$16,I2072)</f>
        <v>40</v>
      </c>
      <c r="P2072" t="str">
        <f>IF(ISBLANK(D2072),$U$42,D2072)</f>
        <v>ASALARIADO</v>
      </c>
      <c r="Q2072" s="7" t="str">
        <f t="shared" si="131"/>
        <v>36-45</v>
      </c>
      <c r="R2072" s="7" t="str">
        <f t="shared" si="132"/>
        <v>2</v>
      </c>
    </row>
    <row r="2073" spans="1:18" x14ac:dyDescent="0.3">
      <c r="A2073">
        <v>2072</v>
      </c>
      <c r="B2073" t="s">
        <v>8</v>
      </c>
      <c r="C2073">
        <v>328192</v>
      </c>
      <c r="D2073" t="s">
        <v>17</v>
      </c>
      <c r="E2073" t="s">
        <v>15</v>
      </c>
      <c r="F2073" t="s">
        <v>11</v>
      </c>
      <c r="G2073" t="s">
        <v>12</v>
      </c>
      <c r="H2073" t="s">
        <v>11</v>
      </c>
      <c r="I2073">
        <v>43</v>
      </c>
      <c r="J2073">
        <f>(C2073-$V$7)/$V$8</f>
        <v>-0.406133500897981</v>
      </c>
      <c r="K2073" t="str">
        <f t="shared" si="129"/>
        <v>NO</v>
      </c>
      <c r="L2073">
        <f>(I2073-$V$16)/$V$17</f>
        <v>7.7185146862428639E-2</v>
      </c>
      <c r="M2073" t="str">
        <f t="shared" si="130"/>
        <v>NO</v>
      </c>
      <c r="N2073">
        <f>IF(ISBLANK(C2073),$V$7,C2073)</f>
        <v>328192</v>
      </c>
      <c r="O2073">
        <f>IF(ISBLANK(I2073),$V$16,I2073)</f>
        <v>43</v>
      </c>
      <c r="P2073" t="str">
        <f>IF(ISBLANK(D2073),$U$42,D2073)</f>
        <v>TRABAJADOR INDEPENDIENTE</v>
      </c>
      <c r="Q2073" s="7" t="str">
        <f t="shared" si="131"/>
        <v>36-45</v>
      </c>
      <c r="R2073" s="7" t="str">
        <f t="shared" si="132"/>
        <v>2</v>
      </c>
    </row>
    <row r="2074" spans="1:18" x14ac:dyDescent="0.3">
      <c r="A2074">
        <v>2073</v>
      </c>
      <c r="B2074" t="s">
        <v>14</v>
      </c>
      <c r="C2074">
        <v>1314059</v>
      </c>
      <c r="D2074" t="s">
        <v>13</v>
      </c>
      <c r="E2074" t="s">
        <v>10</v>
      </c>
      <c r="F2074" t="s">
        <v>11</v>
      </c>
      <c r="G2074" t="s">
        <v>12</v>
      </c>
      <c r="H2074" t="s">
        <v>12</v>
      </c>
      <c r="I2074">
        <v>67</v>
      </c>
      <c r="J2074">
        <f>(C2074-$V$7)/$V$8</f>
        <v>0.80960351619376347</v>
      </c>
      <c r="K2074" t="str">
        <f t="shared" si="129"/>
        <v>NO</v>
      </c>
      <c r="L2074">
        <f>(I2074-$V$16)/$V$17</f>
        <v>1.7709930687137287</v>
      </c>
      <c r="M2074" t="str">
        <f t="shared" si="130"/>
        <v>NO</v>
      </c>
      <c r="N2074">
        <f>IF(ISBLANK(C2074),$V$7,C2074)</f>
        <v>1314059</v>
      </c>
      <c r="O2074">
        <f>IF(ISBLANK(I2074),$V$16,I2074)</f>
        <v>67</v>
      </c>
      <c r="P2074" t="str">
        <f>IF(ISBLANK(D2074),$U$42,D2074)</f>
        <v>PENSIONADOS EN SU PROPIO SISTEMA</v>
      </c>
      <c r="Q2074" s="7" t="str">
        <f t="shared" si="131"/>
        <v>56+</v>
      </c>
      <c r="R2074" s="7" t="str">
        <f t="shared" si="132"/>
        <v>4</v>
      </c>
    </row>
    <row r="2075" spans="1:18" x14ac:dyDescent="0.3">
      <c r="A2075">
        <v>2074</v>
      </c>
      <c r="B2075" t="s">
        <v>14</v>
      </c>
      <c r="C2075">
        <v>300018</v>
      </c>
      <c r="D2075" t="s">
        <v>16</v>
      </c>
      <c r="E2075" t="s">
        <v>15</v>
      </c>
      <c r="F2075" t="s">
        <v>11</v>
      </c>
      <c r="G2075" t="s">
        <v>12</v>
      </c>
      <c r="H2075" t="s">
        <v>12</v>
      </c>
      <c r="I2075">
        <v>59</v>
      </c>
      <c r="J2075">
        <f>(C2075-$V$7)/$V$8</f>
        <v>-0.44087670126835837</v>
      </c>
      <c r="K2075" t="str">
        <f t="shared" si="129"/>
        <v>NO</v>
      </c>
      <c r="L2075">
        <f>(I2075-$V$16)/$V$17</f>
        <v>1.2063904280966287</v>
      </c>
      <c r="M2075" t="str">
        <f t="shared" si="130"/>
        <v>NO</v>
      </c>
      <c r="N2075">
        <f>IF(ISBLANK(C2075),$V$7,C2075)</f>
        <v>300018</v>
      </c>
      <c r="O2075">
        <f>IF(ISBLANK(I2075),$V$16,I2075)</f>
        <v>59</v>
      </c>
      <c r="P2075" t="str">
        <f>IF(ISBLANK(D2075),$U$42,D2075)</f>
        <v>ASEGURADO VOLUNTARIO</v>
      </c>
      <c r="Q2075" s="7" t="str">
        <f t="shared" si="131"/>
        <v>56+</v>
      </c>
      <c r="R2075" s="7" t="str">
        <f t="shared" si="132"/>
        <v>2</v>
      </c>
    </row>
    <row r="2076" spans="1:18" x14ac:dyDescent="0.3">
      <c r="A2076">
        <v>2075</v>
      </c>
      <c r="B2076" t="s">
        <v>14</v>
      </c>
      <c r="C2076">
        <v>400000</v>
      </c>
      <c r="D2076" t="s">
        <v>9</v>
      </c>
      <c r="E2076" t="s">
        <v>15</v>
      </c>
      <c r="F2076" t="s">
        <v>11</v>
      </c>
      <c r="G2076" t="s">
        <v>12</v>
      </c>
      <c r="H2076" t="s">
        <v>12</v>
      </c>
      <c r="I2076">
        <v>35</v>
      </c>
      <c r="J2076">
        <f>(C2076-$V$7)/$V$8</f>
        <v>-0.31758236395625966</v>
      </c>
      <c r="K2076" t="str">
        <f t="shared" si="129"/>
        <v>NO</v>
      </c>
      <c r="L2076">
        <f>(I2076-$V$16)/$V$17</f>
        <v>-0.48741749375467142</v>
      </c>
      <c r="M2076" t="str">
        <f t="shared" si="130"/>
        <v>NO</v>
      </c>
      <c r="N2076">
        <f>IF(ISBLANK(C2076),$V$7,C2076)</f>
        <v>400000</v>
      </c>
      <c r="O2076">
        <f>IF(ISBLANK(I2076),$V$16,I2076)</f>
        <v>35</v>
      </c>
      <c r="P2076" t="str">
        <f>IF(ISBLANK(D2076),$U$42,D2076)</f>
        <v>ASALARIADO</v>
      </c>
      <c r="Q2076" s="7" t="str">
        <f t="shared" si="131"/>
        <v>26-35</v>
      </c>
      <c r="R2076" s="7" t="str">
        <f t="shared" si="132"/>
        <v>2</v>
      </c>
    </row>
    <row r="2077" spans="1:18" x14ac:dyDescent="0.3">
      <c r="A2077">
        <v>2076</v>
      </c>
      <c r="B2077" t="s">
        <v>8</v>
      </c>
      <c r="C2077">
        <v>550000</v>
      </c>
      <c r="D2077" t="s">
        <v>9</v>
      </c>
      <c r="E2077" t="s">
        <v>15</v>
      </c>
      <c r="F2077" t="s">
        <v>11</v>
      </c>
      <c r="G2077" t="s">
        <v>12</v>
      </c>
      <c r="H2077" t="s">
        <v>12</v>
      </c>
      <c r="I2077">
        <v>25</v>
      </c>
      <c r="J2077">
        <f>(C2077-$V$7)/$V$8</f>
        <v>-0.13260756252385381</v>
      </c>
      <c r="K2077" t="str">
        <f t="shared" si="129"/>
        <v>NO</v>
      </c>
      <c r="L2077">
        <f>(I2077-$V$16)/$V$17</f>
        <v>-1.1931707945260464</v>
      </c>
      <c r="M2077" t="str">
        <f t="shared" si="130"/>
        <v>NO</v>
      </c>
      <c r="N2077">
        <f>IF(ISBLANK(C2077),$V$7,C2077)</f>
        <v>550000</v>
      </c>
      <c r="O2077">
        <f>IF(ISBLANK(I2077),$V$16,I2077)</f>
        <v>25</v>
      </c>
      <c r="P2077" t="str">
        <f>IF(ISBLANK(D2077),$U$42,D2077)</f>
        <v>ASALARIADO</v>
      </c>
      <c r="Q2077" s="7" t="str">
        <f t="shared" si="131"/>
        <v>18-25</v>
      </c>
      <c r="R2077" s="7" t="str">
        <f t="shared" si="132"/>
        <v>3</v>
      </c>
    </row>
    <row r="2078" spans="1:18" x14ac:dyDescent="0.3">
      <c r="A2078">
        <v>2077</v>
      </c>
      <c r="B2078" t="s">
        <v>14</v>
      </c>
      <c r="C2078">
        <v>686170</v>
      </c>
      <c r="D2078" t="s">
        <v>17</v>
      </c>
      <c r="E2078" t="s">
        <v>15</v>
      </c>
      <c r="F2078" t="s">
        <v>11</v>
      </c>
      <c r="G2078" t="s">
        <v>12</v>
      </c>
      <c r="H2078" t="s">
        <v>11</v>
      </c>
      <c r="I2078">
        <v>43</v>
      </c>
      <c r="J2078">
        <f>(C2078-$V$7)/$V$8</f>
        <v>3.5312562216484239E-2</v>
      </c>
      <c r="K2078" t="str">
        <f t="shared" si="129"/>
        <v>NO</v>
      </c>
      <c r="L2078">
        <f>(I2078-$V$16)/$V$17</f>
        <v>7.7185146862428639E-2</v>
      </c>
      <c r="M2078" t="str">
        <f t="shared" si="130"/>
        <v>NO</v>
      </c>
      <c r="N2078">
        <f>IF(ISBLANK(C2078),$V$7,C2078)</f>
        <v>686170</v>
      </c>
      <c r="O2078">
        <f>IF(ISBLANK(I2078),$V$16,I2078)</f>
        <v>43</v>
      </c>
      <c r="P2078" t="str">
        <f>IF(ISBLANK(D2078),$U$42,D2078)</f>
        <v>TRABAJADOR INDEPENDIENTE</v>
      </c>
      <c r="Q2078" s="7" t="str">
        <f t="shared" si="131"/>
        <v>36-45</v>
      </c>
      <c r="R2078" s="7" t="str">
        <f t="shared" si="132"/>
        <v>3</v>
      </c>
    </row>
    <row r="2079" spans="1:18" x14ac:dyDescent="0.3">
      <c r="A2079">
        <v>2078</v>
      </c>
      <c r="B2079" t="s">
        <v>14</v>
      </c>
      <c r="C2079">
        <v>161550</v>
      </c>
      <c r="D2079" t="s">
        <v>9</v>
      </c>
      <c r="E2079" t="s">
        <v>15</v>
      </c>
      <c r="F2079" t="s">
        <v>11</v>
      </c>
      <c r="G2079" t="s">
        <v>12</v>
      </c>
      <c r="H2079" t="s">
        <v>12</v>
      </c>
      <c r="I2079">
        <v>39</v>
      </c>
      <c r="J2079">
        <f>(C2079-$V$7)/$V$8</f>
        <v>-0.61163063996664091</v>
      </c>
      <c r="K2079" t="str">
        <f t="shared" si="129"/>
        <v>NO</v>
      </c>
      <c r="L2079">
        <f>(I2079-$V$16)/$V$17</f>
        <v>-0.20511617344612137</v>
      </c>
      <c r="M2079" t="str">
        <f t="shared" si="130"/>
        <v>NO</v>
      </c>
      <c r="N2079">
        <f>IF(ISBLANK(C2079),$V$7,C2079)</f>
        <v>161550</v>
      </c>
      <c r="O2079">
        <f>IF(ISBLANK(I2079),$V$16,I2079)</f>
        <v>39</v>
      </c>
      <c r="P2079" t="str">
        <f>IF(ISBLANK(D2079),$U$42,D2079)</f>
        <v>ASALARIADO</v>
      </c>
      <c r="Q2079" s="7" t="str">
        <f t="shared" si="131"/>
        <v>36-45</v>
      </c>
      <c r="R2079" s="7" t="str">
        <f t="shared" si="132"/>
        <v>1</v>
      </c>
    </row>
    <row r="2080" spans="1:18" x14ac:dyDescent="0.3">
      <c r="A2080">
        <v>2079</v>
      </c>
      <c r="B2080" t="s">
        <v>8</v>
      </c>
      <c r="C2080">
        <v>1038456</v>
      </c>
      <c r="D2080" t="s">
        <v>9</v>
      </c>
      <c r="E2080" t="s">
        <v>15</v>
      </c>
      <c r="F2080" t="s">
        <v>11</v>
      </c>
      <c r="G2080" t="s">
        <v>12</v>
      </c>
      <c r="H2080" t="s">
        <v>12</v>
      </c>
      <c r="I2080">
        <v>36</v>
      </c>
      <c r="J2080">
        <f>(C2080-$V$7)/$V$8</f>
        <v>0.46973944819926111</v>
      </c>
      <c r="K2080" t="str">
        <f t="shared" si="129"/>
        <v>NO</v>
      </c>
      <c r="L2080">
        <f>(I2080-$V$16)/$V$17</f>
        <v>-0.41684216367753391</v>
      </c>
      <c r="M2080" t="str">
        <f t="shared" si="130"/>
        <v>NO</v>
      </c>
      <c r="N2080">
        <f>IF(ISBLANK(C2080),$V$7,C2080)</f>
        <v>1038456</v>
      </c>
      <c r="O2080">
        <f>IF(ISBLANK(I2080),$V$16,I2080)</f>
        <v>36</v>
      </c>
      <c r="P2080" t="str">
        <f>IF(ISBLANK(D2080),$U$42,D2080)</f>
        <v>ASALARIADO</v>
      </c>
      <c r="Q2080" s="7" t="str">
        <f t="shared" si="131"/>
        <v>36-45</v>
      </c>
      <c r="R2080" s="7" t="str">
        <f t="shared" si="132"/>
        <v>4</v>
      </c>
    </row>
    <row r="2081" spans="1:18" x14ac:dyDescent="0.3">
      <c r="A2081">
        <v>2080</v>
      </c>
      <c r="B2081" t="s">
        <v>8</v>
      </c>
      <c r="C2081">
        <v>685653.34</v>
      </c>
      <c r="D2081" t="s">
        <v>9</v>
      </c>
      <c r="E2081" t="s">
        <v>15</v>
      </c>
      <c r="F2081" t="s">
        <v>11</v>
      </c>
      <c r="G2081" t="s">
        <v>12</v>
      </c>
      <c r="H2081" t="s">
        <v>12</v>
      </c>
      <c r="I2081">
        <v>44</v>
      </c>
      <c r="J2081">
        <f>(C2081-$V$7)/$V$8</f>
        <v>3.4675435010430418E-2</v>
      </c>
      <c r="K2081" t="str">
        <f t="shared" si="129"/>
        <v>NO</v>
      </c>
      <c r="L2081">
        <f>(I2081-$V$16)/$V$17</f>
        <v>0.14776047693956615</v>
      </c>
      <c r="M2081" t="str">
        <f t="shared" si="130"/>
        <v>NO</v>
      </c>
      <c r="N2081">
        <f>IF(ISBLANK(C2081),$V$7,C2081)</f>
        <v>685653.34</v>
      </c>
      <c r="O2081">
        <f>IF(ISBLANK(I2081),$V$16,I2081)</f>
        <v>44</v>
      </c>
      <c r="P2081" t="str">
        <f>IF(ISBLANK(D2081),$U$42,D2081)</f>
        <v>ASALARIADO</v>
      </c>
      <c r="Q2081" s="7" t="str">
        <f t="shared" si="131"/>
        <v>36-45</v>
      </c>
      <c r="R2081" s="7" t="str">
        <f t="shared" si="132"/>
        <v>3</v>
      </c>
    </row>
    <row r="2082" spans="1:18" x14ac:dyDescent="0.3">
      <c r="A2082">
        <v>2081</v>
      </c>
      <c r="B2082" t="s">
        <v>8</v>
      </c>
      <c r="C2082">
        <v>594092</v>
      </c>
      <c r="D2082" t="s">
        <v>17</v>
      </c>
      <c r="E2082" t="s">
        <v>15</v>
      </c>
      <c r="F2082" t="s">
        <v>11</v>
      </c>
      <c r="G2082" t="s">
        <v>11</v>
      </c>
      <c r="H2082" t="s">
        <v>12</v>
      </c>
      <c r="I2082">
        <v>55</v>
      </c>
      <c r="J2082">
        <f>(C2082-$V$7)/$V$8</f>
        <v>-7.8234836225469548E-2</v>
      </c>
      <c r="K2082" t="str">
        <f t="shared" si="129"/>
        <v>NO</v>
      </c>
      <c r="L2082">
        <f>(I2082-$V$16)/$V$17</f>
        <v>0.92408910778807873</v>
      </c>
      <c r="M2082" t="str">
        <f t="shared" si="130"/>
        <v>NO</v>
      </c>
      <c r="N2082">
        <f>IF(ISBLANK(C2082),$V$7,C2082)</f>
        <v>594092</v>
      </c>
      <c r="O2082">
        <f>IF(ISBLANK(I2082),$V$16,I2082)</f>
        <v>55</v>
      </c>
      <c r="P2082" t="str">
        <f>IF(ISBLANK(D2082),$U$42,D2082)</f>
        <v>TRABAJADOR INDEPENDIENTE</v>
      </c>
      <c r="Q2082" s="7" t="str">
        <f t="shared" si="131"/>
        <v>46-55</v>
      </c>
      <c r="R2082" s="7" t="str">
        <f t="shared" si="132"/>
        <v>3</v>
      </c>
    </row>
    <row r="2083" spans="1:18" x14ac:dyDescent="0.3">
      <c r="A2083">
        <v>2082</v>
      </c>
      <c r="B2083" t="s">
        <v>8</v>
      </c>
      <c r="C2083">
        <v>457059</v>
      </c>
      <c r="D2083" t="s">
        <v>9</v>
      </c>
      <c r="E2083" t="s">
        <v>10</v>
      </c>
      <c r="F2083" t="s">
        <v>11</v>
      </c>
      <c r="G2083" t="s">
        <v>12</v>
      </c>
      <c r="H2083" t="s">
        <v>11</v>
      </c>
      <c r="I2083">
        <v>44</v>
      </c>
      <c r="J2083">
        <f>(C2083-$V$7)/$V$8</f>
        <v>-0.24721918265671536</v>
      </c>
      <c r="K2083" t="str">
        <f t="shared" si="129"/>
        <v>NO</v>
      </c>
      <c r="L2083">
        <f>(I2083-$V$16)/$V$17</f>
        <v>0.14776047693956615</v>
      </c>
      <c r="M2083" t="str">
        <f t="shared" si="130"/>
        <v>NO</v>
      </c>
      <c r="N2083">
        <f>IF(ISBLANK(C2083),$V$7,C2083)</f>
        <v>457059</v>
      </c>
      <c r="O2083">
        <f>IF(ISBLANK(I2083),$V$16,I2083)</f>
        <v>44</v>
      </c>
      <c r="P2083" t="str">
        <f>IF(ISBLANK(D2083),$U$42,D2083)</f>
        <v>ASALARIADO</v>
      </c>
      <c r="Q2083" s="7" t="str">
        <f t="shared" si="131"/>
        <v>36-45</v>
      </c>
      <c r="R2083" s="7" t="str">
        <f t="shared" si="132"/>
        <v>3</v>
      </c>
    </row>
    <row r="2084" spans="1:18" x14ac:dyDescent="0.3">
      <c r="A2084">
        <v>2083</v>
      </c>
      <c r="B2084" t="s">
        <v>8</v>
      </c>
      <c r="C2084">
        <v>250000</v>
      </c>
      <c r="D2084" t="s">
        <v>9</v>
      </c>
      <c r="E2084" t="s">
        <v>15</v>
      </c>
      <c r="F2084" t="s">
        <v>11</v>
      </c>
      <c r="G2084" t="s">
        <v>11</v>
      </c>
      <c r="H2084" t="s">
        <v>11</v>
      </c>
      <c r="I2084">
        <v>47</v>
      </c>
      <c r="J2084">
        <f>(C2084-$V$7)/$V$8</f>
        <v>-0.50255716538866557</v>
      </c>
      <c r="K2084" t="str">
        <f t="shared" si="129"/>
        <v>NO</v>
      </c>
      <c r="L2084">
        <f>(I2084-$V$16)/$V$17</f>
        <v>0.35948646717097865</v>
      </c>
      <c r="M2084" t="str">
        <f t="shared" si="130"/>
        <v>NO</v>
      </c>
      <c r="N2084">
        <f>IF(ISBLANK(C2084),$V$7,C2084)</f>
        <v>250000</v>
      </c>
      <c r="O2084">
        <f>IF(ISBLANK(I2084),$V$16,I2084)</f>
        <v>47</v>
      </c>
      <c r="P2084" t="str">
        <f>IF(ISBLANK(D2084),$U$42,D2084)</f>
        <v>ASALARIADO</v>
      </c>
      <c r="Q2084" s="7" t="str">
        <f t="shared" si="131"/>
        <v>46-55</v>
      </c>
      <c r="R2084" s="7" t="str">
        <f t="shared" si="132"/>
        <v>1</v>
      </c>
    </row>
    <row r="2085" spans="1:18" x14ac:dyDescent="0.3">
      <c r="A2085">
        <v>2084</v>
      </c>
      <c r="B2085" t="s">
        <v>14</v>
      </c>
      <c r="C2085">
        <v>356600</v>
      </c>
      <c r="D2085" t="s">
        <v>9</v>
      </c>
      <c r="E2085" t="s">
        <v>15</v>
      </c>
      <c r="F2085" t="s">
        <v>11</v>
      </c>
      <c r="G2085" t="s">
        <v>12</v>
      </c>
      <c r="H2085" t="s">
        <v>12</v>
      </c>
      <c r="I2085">
        <v>49</v>
      </c>
      <c r="J2085">
        <f>(C2085-$V$7)/$V$8</f>
        <v>-0.3711017398373691</v>
      </c>
      <c r="K2085" t="str">
        <f t="shared" si="129"/>
        <v>NO</v>
      </c>
      <c r="L2085">
        <f>(I2085-$V$16)/$V$17</f>
        <v>0.50063712732525367</v>
      </c>
      <c r="M2085" t="str">
        <f t="shared" si="130"/>
        <v>NO</v>
      </c>
      <c r="N2085">
        <f>IF(ISBLANK(C2085),$V$7,C2085)</f>
        <v>356600</v>
      </c>
      <c r="O2085">
        <f>IF(ISBLANK(I2085),$V$16,I2085)</f>
        <v>49</v>
      </c>
      <c r="P2085" t="str">
        <f>IF(ISBLANK(D2085),$U$42,D2085)</f>
        <v>ASALARIADO</v>
      </c>
      <c r="Q2085" s="7" t="str">
        <f t="shared" si="131"/>
        <v>46-55</v>
      </c>
      <c r="R2085" s="7" t="str">
        <f t="shared" si="132"/>
        <v>2</v>
      </c>
    </row>
    <row r="2086" spans="1:18" x14ac:dyDescent="0.3">
      <c r="A2086">
        <v>2085</v>
      </c>
      <c r="B2086" t="s">
        <v>8</v>
      </c>
      <c r="C2086">
        <v>3983343</v>
      </c>
      <c r="D2086" t="s">
        <v>13</v>
      </c>
      <c r="E2086" t="s">
        <v>10</v>
      </c>
      <c r="F2086" t="s">
        <v>11</v>
      </c>
      <c r="G2086" t="s">
        <v>12</v>
      </c>
      <c r="H2086" t="s">
        <v>12</v>
      </c>
      <c r="I2086">
        <v>69</v>
      </c>
      <c r="J2086">
        <f>(C2086-$V$7)/$V$8</f>
        <v>4.101272035305084</v>
      </c>
      <c r="K2086" t="str">
        <f t="shared" si="129"/>
        <v>ATIPICO</v>
      </c>
      <c r="L2086">
        <f>(I2086-$V$16)/$V$17</f>
        <v>1.9121437288680037</v>
      </c>
      <c r="M2086" t="str">
        <f t="shared" si="130"/>
        <v>NO</v>
      </c>
      <c r="N2086">
        <f>IF(ISBLANK(C2086),$V$7,C2086)</f>
        <v>3983343</v>
      </c>
      <c r="O2086">
        <f>IF(ISBLANK(I2086),$V$16,I2086)</f>
        <v>69</v>
      </c>
      <c r="P2086" t="str">
        <f>IF(ISBLANK(D2086),$U$42,D2086)</f>
        <v>PENSIONADOS EN SU PROPIO SISTEMA</v>
      </c>
      <c r="Q2086" s="7" t="str">
        <f t="shared" si="131"/>
        <v>56+</v>
      </c>
      <c r="R2086" s="7" t="str">
        <f t="shared" si="132"/>
        <v>4</v>
      </c>
    </row>
    <row r="2087" spans="1:18" x14ac:dyDescent="0.3">
      <c r="A2087">
        <v>2086</v>
      </c>
      <c r="B2087" t="s">
        <v>8</v>
      </c>
      <c r="C2087">
        <v>300000</v>
      </c>
      <c r="D2087" t="s">
        <v>9</v>
      </c>
      <c r="E2087" t="s">
        <v>15</v>
      </c>
      <c r="F2087" t="s">
        <v>11</v>
      </c>
      <c r="G2087" t="s">
        <v>12</v>
      </c>
      <c r="H2087" t="s">
        <v>12</v>
      </c>
      <c r="I2087">
        <v>20</v>
      </c>
      <c r="J2087">
        <f>(C2087-$V$7)/$V$8</f>
        <v>-0.44089889824453027</v>
      </c>
      <c r="K2087" t="str">
        <f t="shared" si="129"/>
        <v>NO</v>
      </c>
      <c r="L2087">
        <f>(I2087-$V$16)/$V$17</f>
        <v>-1.5460474449117341</v>
      </c>
      <c r="M2087" t="str">
        <f t="shared" si="130"/>
        <v>NO</v>
      </c>
      <c r="N2087">
        <f>IF(ISBLANK(C2087),$V$7,C2087)</f>
        <v>300000</v>
      </c>
      <c r="O2087">
        <f>IF(ISBLANK(I2087),$V$16,I2087)</f>
        <v>20</v>
      </c>
      <c r="P2087" t="str">
        <f>IF(ISBLANK(D2087),$U$42,D2087)</f>
        <v>ASALARIADO</v>
      </c>
      <c r="Q2087" s="7" t="str">
        <f t="shared" si="131"/>
        <v>18-25</v>
      </c>
      <c r="R2087" s="7" t="str">
        <f t="shared" si="132"/>
        <v>2</v>
      </c>
    </row>
    <row r="2088" spans="1:18" x14ac:dyDescent="0.3">
      <c r="A2088">
        <v>2087</v>
      </c>
      <c r="B2088" t="s">
        <v>8</v>
      </c>
      <c r="C2088">
        <v>110000</v>
      </c>
      <c r="D2088" t="s">
        <v>9</v>
      </c>
      <c r="E2088" t="s">
        <v>15</v>
      </c>
      <c r="F2088" t="s">
        <v>11</v>
      </c>
      <c r="G2088" t="s">
        <v>12</v>
      </c>
      <c r="H2088" t="s">
        <v>11</v>
      </c>
      <c r="I2088">
        <v>57</v>
      </c>
      <c r="J2088">
        <f>(C2088-$V$7)/$V$8</f>
        <v>-0.6752003133922444</v>
      </c>
      <c r="K2088" t="str">
        <f t="shared" si="129"/>
        <v>NO</v>
      </c>
      <c r="L2088">
        <f>(I2088-$V$16)/$V$17</f>
        <v>1.0652397679423538</v>
      </c>
      <c r="M2088" t="str">
        <f t="shared" si="130"/>
        <v>NO</v>
      </c>
      <c r="N2088">
        <f>IF(ISBLANK(C2088),$V$7,C2088)</f>
        <v>110000</v>
      </c>
      <c r="O2088">
        <f>IF(ISBLANK(I2088),$V$16,I2088)</f>
        <v>57</v>
      </c>
      <c r="P2088" t="str">
        <f>IF(ISBLANK(D2088),$U$42,D2088)</f>
        <v>ASALARIADO</v>
      </c>
      <c r="Q2088" s="7" t="str">
        <f t="shared" si="131"/>
        <v>56+</v>
      </c>
      <c r="R2088" s="7" t="str">
        <f t="shared" si="132"/>
        <v>1</v>
      </c>
    </row>
    <row r="2089" spans="1:18" x14ac:dyDescent="0.3">
      <c r="A2089">
        <v>2088</v>
      </c>
      <c r="B2089" t="s">
        <v>14</v>
      </c>
      <c r="C2089">
        <v>799650</v>
      </c>
      <c r="D2089" t="s">
        <v>9</v>
      </c>
      <c r="E2089" t="s">
        <v>15</v>
      </c>
      <c r="F2089" t="s">
        <v>11</v>
      </c>
      <c r="G2089" t="s">
        <v>12</v>
      </c>
      <c r="H2089" t="s">
        <v>12</v>
      </c>
      <c r="I2089">
        <v>25</v>
      </c>
      <c r="J2089">
        <f>(C2089-$V$7)/$V$8</f>
        <v>0.1752521653268137</v>
      </c>
      <c r="K2089" t="str">
        <f t="shared" si="129"/>
        <v>NO</v>
      </c>
      <c r="L2089">
        <f>(I2089-$V$16)/$V$17</f>
        <v>-1.1931707945260464</v>
      </c>
      <c r="M2089" t="str">
        <f t="shared" si="130"/>
        <v>NO</v>
      </c>
      <c r="N2089">
        <f>IF(ISBLANK(C2089),$V$7,C2089)</f>
        <v>799650</v>
      </c>
      <c r="O2089">
        <f>IF(ISBLANK(I2089),$V$16,I2089)</f>
        <v>25</v>
      </c>
      <c r="P2089" t="str">
        <f>IF(ISBLANK(D2089),$U$42,D2089)</f>
        <v>ASALARIADO</v>
      </c>
      <c r="Q2089" s="7" t="str">
        <f t="shared" si="131"/>
        <v>18-25</v>
      </c>
      <c r="R2089" s="7" t="str">
        <f t="shared" si="132"/>
        <v>4</v>
      </c>
    </row>
    <row r="2090" spans="1:18" x14ac:dyDescent="0.3">
      <c r="A2090">
        <v>2089</v>
      </c>
      <c r="B2090" t="s">
        <v>14</v>
      </c>
      <c r="C2090">
        <v>488750</v>
      </c>
      <c r="D2090" t="s">
        <v>9</v>
      </c>
      <c r="E2090" t="s">
        <v>15</v>
      </c>
      <c r="F2090" t="s">
        <v>11</v>
      </c>
      <c r="G2090" t="s">
        <v>12</v>
      </c>
      <c r="H2090" t="s">
        <v>12</v>
      </c>
      <c r="I2090">
        <v>24</v>
      </c>
      <c r="J2090">
        <f>(C2090-$V$7)/$V$8</f>
        <v>-0.20813893977541953</v>
      </c>
      <c r="K2090" t="str">
        <f t="shared" si="129"/>
        <v>NO</v>
      </c>
      <c r="L2090">
        <f>(I2090-$V$16)/$V$17</f>
        <v>-1.263746124603184</v>
      </c>
      <c r="M2090" t="str">
        <f t="shared" si="130"/>
        <v>NO</v>
      </c>
      <c r="N2090">
        <f>IF(ISBLANK(C2090),$V$7,C2090)</f>
        <v>488750</v>
      </c>
      <c r="O2090">
        <f>IF(ISBLANK(I2090),$V$16,I2090)</f>
        <v>24</v>
      </c>
      <c r="P2090" t="str">
        <f>IF(ISBLANK(D2090),$U$42,D2090)</f>
        <v>ASALARIADO</v>
      </c>
      <c r="Q2090" s="7" t="str">
        <f t="shared" si="131"/>
        <v>18-25</v>
      </c>
      <c r="R2090" s="7" t="str">
        <f t="shared" si="132"/>
        <v>3</v>
      </c>
    </row>
    <row r="2091" spans="1:18" x14ac:dyDescent="0.3">
      <c r="A2091">
        <v>2090</v>
      </c>
      <c r="B2091" t="s">
        <v>8</v>
      </c>
      <c r="C2091">
        <v>2038867</v>
      </c>
      <c r="D2091" t="s">
        <v>9</v>
      </c>
      <c r="E2091" t="s">
        <v>15</v>
      </c>
      <c r="F2091" t="s">
        <v>11</v>
      </c>
      <c r="G2091" t="s">
        <v>12</v>
      </c>
      <c r="H2091" t="s">
        <v>12</v>
      </c>
      <c r="I2091">
        <v>34</v>
      </c>
      <c r="J2091">
        <f>(C2091-$V$7)/$V$8</f>
        <v>1.7034116220378916</v>
      </c>
      <c r="K2091" t="str">
        <f t="shared" si="129"/>
        <v>NO</v>
      </c>
      <c r="L2091">
        <f>(I2091-$V$16)/$V$17</f>
        <v>-0.55799282383180893</v>
      </c>
      <c r="M2091" t="str">
        <f t="shared" si="130"/>
        <v>NO</v>
      </c>
      <c r="N2091">
        <f>IF(ISBLANK(C2091),$V$7,C2091)</f>
        <v>2038867</v>
      </c>
      <c r="O2091">
        <f>IF(ISBLANK(I2091),$V$16,I2091)</f>
        <v>34</v>
      </c>
      <c r="P2091" t="str">
        <f>IF(ISBLANK(D2091),$U$42,D2091)</f>
        <v>ASALARIADO</v>
      </c>
      <c r="Q2091" s="7" t="str">
        <f t="shared" si="131"/>
        <v>26-35</v>
      </c>
      <c r="R2091" s="7" t="str">
        <f t="shared" si="132"/>
        <v>4</v>
      </c>
    </row>
    <row r="2092" spans="1:18" x14ac:dyDescent="0.3">
      <c r="A2092">
        <v>2091</v>
      </c>
      <c r="B2092" t="s">
        <v>14</v>
      </c>
      <c r="C2092">
        <v>793930.98</v>
      </c>
      <c r="D2092" t="s">
        <v>9</v>
      </c>
      <c r="E2092" t="s">
        <v>10</v>
      </c>
      <c r="F2092" t="s">
        <v>11</v>
      </c>
      <c r="G2092" t="s">
        <v>12</v>
      </c>
      <c r="H2092" t="s">
        <v>12</v>
      </c>
      <c r="I2092">
        <v>35</v>
      </c>
      <c r="J2092">
        <f>(C2092-$V$7)/$V$8</f>
        <v>0.16819966806756062</v>
      </c>
      <c r="K2092" t="str">
        <f t="shared" si="129"/>
        <v>NO</v>
      </c>
      <c r="L2092">
        <f>(I2092-$V$16)/$V$17</f>
        <v>-0.48741749375467142</v>
      </c>
      <c r="M2092" t="str">
        <f t="shared" si="130"/>
        <v>NO</v>
      </c>
      <c r="N2092">
        <f>IF(ISBLANK(C2092),$V$7,C2092)</f>
        <v>793930.98</v>
      </c>
      <c r="O2092">
        <f>IF(ISBLANK(I2092),$V$16,I2092)</f>
        <v>35</v>
      </c>
      <c r="P2092" t="str">
        <f>IF(ISBLANK(D2092),$U$42,D2092)</f>
        <v>ASALARIADO</v>
      </c>
      <c r="Q2092" s="7" t="str">
        <f t="shared" si="131"/>
        <v>26-35</v>
      </c>
      <c r="R2092" s="7" t="str">
        <f t="shared" si="132"/>
        <v>4</v>
      </c>
    </row>
    <row r="2093" spans="1:18" x14ac:dyDescent="0.3">
      <c r="A2093">
        <v>2092</v>
      </c>
      <c r="B2093" t="s">
        <v>8</v>
      </c>
      <c r="C2093">
        <v>452337.26</v>
      </c>
      <c r="D2093" t="s">
        <v>9</v>
      </c>
      <c r="E2093" t="s">
        <v>15</v>
      </c>
      <c r="F2093" t="s">
        <v>11</v>
      </c>
      <c r="G2093" t="s">
        <v>12</v>
      </c>
      <c r="H2093" t="s">
        <v>12</v>
      </c>
      <c r="I2093">
        <v>40</v>
      </c>
      <c r="J2093">
        <f>(C2093-$V$7)/$V$8</f>
        <v>-0.25304186878281831</v>
      </c>
      <c r="K2093" t="str">
        <f t="shared" si="129"/>
        <v>NO</v>
      </c>
      <c r="L2093">
        <f>(I2093-$V$16)/$V$17</f>
        <v>-0.13454084336898386</v>
      </c>
      <c r="M2093" t="str">
        <f t="shared" si="130"/>
        <v>NO</v>
      </c>
      <c r="N2093">
        <f>IF(ISBLANK(C2093),$V$7,C2093)</f>
        <v>452337.26</v>
      </c>
      <c r="O2093">
        <f>IF(ISBLANK(I2093),$V$16,I2093)</f>
        <v>40</v>
      </c>
      <c r="P2093" t="str">
        <f>IF(ISBLANK(D2093),$U$42,D2093)</f>
        <v>ASALARIADO</v>
      </c>
      <c r="Q2093" s="7" t="str">
        <f t="shared" si="131"/>
        <v>36-45</v>
      </c>
      <c r="R2093" s="7" t="str">
        <f t="shared" si="132"/>
        <v>3</v>
      </c>
    </row>
    <row r="2094" spans="1:18" x14ac:dyDescent="0.3">
      <c r="A2094">
        <v>2093</v>
      </c>
      <c r="B2094" t="s">
        <v>8</v>
      </c>
      <c r="C2094">
        <v>401258.65</v>
      </c>
      <c r="D2094" t="s">
        <v>9</v>
      </c>
      <c r="E2094" t="s">
        <v>15</v>
      </c>
      <c r="F2094" t="s">
        <v>11</v>
      </c>
      <c r="G2094" t="s">
        <v>12</v>
      </c>
      <c r="H2094" t="s">
        <v>12</v>
      </c>
      <c r="I2094">
        <v>59</v>
      </c>
      <c r="J2094">
        <f>(C2094-$V$7)/$V$8</f>
        <v>-0.31603024039744032</v>
      </c>
      <c r="K2094" t="str">
        <f t="shared" si="129"/>
        <v>NO</v>
      </c>
      <c r="L2094">
        <f>(I2094-$V$16)/$V$17</f>
        <v>1.2063904280966287</v>
      </c>
      <c r="M2094" t="str">
        <f t="shared" si="130"/>
        <v>NO</v>
      </c>
      <c r="N2094">
        <f>IF(ISBLANK(C2094),$V$7,C2094)</f>
        <v>401258.65</v>
      </c>
      <c r="O2094">
        <f>IF(ISBLANK(I2094),$V$16,I2094)</f>
        <v>59</v>
      </c>
      <c r="P2094" t="str">
        <f>IF(ISBLANK(D2094),$U$42,D2094)</f>
        <v>ASALARIADO</v>
      </c>
      <c r="Q2094" s="7" t="str">
        <f t="shared" si="131"/>
        <v>56+</v>
      </c>
      <c r="R2094" s="7" t="str">
        <f t="shared" si="132"/>
        <v>2</v>
      </c>
    </row>
    <row r="2095" spans="1:18" x14ac:dyDescent="0.3">
      <c r="A2095">
        <v>2094</v>
      </c>
      <c r="B2095" t="s">
        <v>14</v>
      </c>
      <c r="C2095">
        <v>476344.45</v>
      </c>
      <c r="D2095" t="s">
        <v>9</v>
      </c>
      <c r="E2095" t="s">
        <v>15</v>
      </c>
      <c r="F2095" t="s">
        <v>11</v>
      </c>
      <c r="G2095" t="s">
        <v>12</v>
      </c>
      <c r="H2095" t="s">
        <v>12</v>
      </c>
      <c r="I2095">
        <v>24</v>
      </c>
      <c r="J2095">
        <f>(C2095-$V$7)/$V$8</f>
        <v>-0.22343703409481808</v>
      </c>
      <c r="K2095" t="str">
        <f t="shared" si="129"/>
        <v>NO</v>
      </c>
      <c r="L2095">
        <f>(I2095-$V$16)/$V$17</f>
        <v>-1.263746124603184</v>
      </c>
      <c r="M2095" t="str">
        <f t="shared" si="130"/>
        <v>NO</v>
      </c>
      <c r="N2095">
        <f>IF(ISBLANK(C2095),$V$7,C2095)</f>
        <v>476344.45</v>
      </c>
      <c r="O2095">
        <f>IF(ISBLANK(I2095),$V$16,I2095)</f>
        <v>24</v>
      </c>
      <c r="P2095" t="str">
        <f>IF(ISBLANK(D2095),$U$42,D2095)</f>
        <v>ASALARIADO</v>
      </c>
      <c r="Q2095" s="7" t="str">
        <f t="shared" si="131"/>
        <v>18-25</v>
      </c>
      <c r="R2095" s="7" t="str">
        <f t="shared" si="132"/>
        <v>3</v>
      </c>
    </row>
    <row r="2096" spans="1:18" x14ac:dyDescent="0.3">
      <c r="A2096">
        <v>2095</v>
      </c>
      <c r="B2096" t="s">
        <v>8</v>
      </c>
      <c r="C2096">
        <v>1934551</v>
      </c>
      <c r="D2096" t="s">
        <v>9</v>
      </c>
      <c r="E2096" t="s">
        <v>15</v>
      </c>
      <c r="F2096" t="s">
        <v>11</v>
      </c>
      <c r="G2096" t="s">
        <v>12</v>
      </c>
      <c r="H2096" t="s">
        <v>11</v>
      </c>
      <c r="I2096">
        <v>58</v>
      </c>
      <c r="J2096">
        <f>(C2096-$V$7)/$V$8</f>
        <v>1.5747727461297394</v>
      </c>
      <c r="K2096" t="str">
        <f t="shared" si="129"/>
        <v>NO</v>
      </c>
      <c r="L2096">
        <f>(I2096-$V$16)/$V$17</f>
        <v>1.1358150980194912</v>
      </c>
      <c r="M2096" t="str">
        <f t="shared" si="130"/>
        <v>NO</v>
      </c>
      <c r="N2096">
        <f>IF(ISBLANK(C2096),$V$7,C2096)</f>
        <v>1934551</v>
      </c>
      <c r="O2096">
        <f>IF(ISBLANK(I2096),$V$16,I2096)</f>
        <v>58</v>
      </c>
      <c r="P2096" t="str">
        <f>IF(ISBLANK(D2096),$U$42,D2096)</f>
        <v>ASALARIADO</v>
      </c>
      <c r="Q2096" s="7" t="str">
        <f t="shared" si="131"/>
        <v>56+</v>
      </c>
      <c r="R2096" s="7" t="str">
        <f t="shared" si="132"/>
        <v>4</v>
      </c>
    </row>
    <row r="2097" spans="1:18" x14ac:dyDescent="0.3">
      <c r="A2097">
        <v>2096</v>
      </c>
      <c r="B2097" t="s">
        <v>8</v>
      </c>
      <c r="C2097">
        <v>1995482.54</v>
      </c>
      <c r="D2097" t="s">
        <v>9</v>
      </c>
      <c r="E2097" t="s">
        <v>10</v>
      </c>
      <c r="F2097" t="s">
        <v>11</v>
      </c>
      <c r="G2097" t="s">
        <v>12</v>
      </c>
      <c r="H2097" t="s">
        <v>12</v>
      </c>
      <c r="I2097">
        <v>34</v>
      </c>
      <c r="J2097">
        <f>(C2097-$V$7)/$V$8</f>
        <v>1.6499114095462106</v>
      </c>
      <c r="K2097" t="str">
        <f t="shared" si="129"/>
        <v>NO</v>
      </c>
      <c r="L2097">
        <f>(I2097-$V$16)/$V$17</f>
        <v>-0.55799282383180893</v>
      </c>
      <c r="M2097" t="str">
        <f t="shared" si="130"/>
        <v>NO</v>
      </c>
      <c r="N2097">
        <f>IF(ISBLANK(C2097),$V$7,C2097)</f>
        <v>1995482.54</v>
      </c>
      <c r="O2097">
        <f>IF(ISBLANK(I2097),$V$16,I2097)</f>
        <v>34</v>
      </c>
      <c r="P2097" t="str">
        <f>IF(ISBLANK(D2097),$U$42,D2097)</f>
        <v>ASALARIADO</v>
      </c>
      <c r="Q2097" s="7" t="str">
        <f t="shared" si="131"/>
        <v>26-35</v>
      </c>
      <c r="R2097" s="7" t="str">
        <f t="shared" si="132"/>
        <v>4</v>
      </c>
    </row>
    <row r="2098" spans="1:18" x14ac:dyDescent="0.3">
      <c r="A2098">
        <v>2097</v>
      </c>
      <c r="B2098" t="s">
        <v>8</v>
      </c>
      <c r="C2098">
        <v>297949</v>
      </c>
      <c r="D2098" t="s">
        <v>16</v>
      </c>
      <c r="E2098" t="s">
        <v>15</v>
      </c>
      <c r="F2098" t="s">
        <v>11</v>
      </c>
      <c r="G2098" t="s">
        <v>12</v>
      </c>
      <c r="H2098" t="s">
        <v>12</v>
      </c>
      <c r="I2098">
        <v>37</v>
      </c>
      <c r="J2098">
        <f>(C2098-$V$7)/$V$8</f>
        <v>-0.44342812036278267</v>
      </c>
      <c r="K2098" t="str">
        <f t="shared" si="129"/>
        <v>NO</v>
      </c>
      <c r="L2098">
        <f>(I2098-$V$16)/$V$17</f>
        <v>-0.3462668336003964</v>
      </c>
      <c r="M2098" t="str">
        <f t="shared" si="130"/>
        <v>NO</v>
      </c>
      <c r="N2098">
        <f>IF(ISBLANK(C2098),$V$7,C2098)</f>
        <v>297949</v>
      </c>
      <c r="O2098">
        <f>IF(ISBLANK(I2098),$V$16,I2098)</f>
        <v>37</v>
      </c>
      <c r="P2098" t="str">
        <f>IF(ISBLANK(D2098),$U$42,D2098)</f>
        <v>ASEGURADO VOLUNTARIO</v>
      </c>
      <c r="Q2098" s="7" t="str">
        <f t="shared" si="131"/>
        <v>36-45</v>
      </c>
      <c r="R2098" s="7" t="str">
        <f t="shared" si="132"/>
        <v>1</v>
      </c>
    </row>
    <row r="2099" spans="1:18" x14ac:dyDescent="0.3">
      <c r="A2099">
        <v>2098</v>
      </c>
      <c r="B2099" t="s">
        <v>8</v>
      </c>
      <c r="C2099">
        <v>722064</v>
      </c>
      <c r="D2099" t="s">
        <v>9</v>
      </c>
      <c r="E2099" t="s">
        <v>15</v>
      </c>
      <c r="F2099" t="s">
        <v>11</v>
      </c>
      <c r="G2099" t="s">
        <v>12</v>
      </c>
      <c r="H2099" t="s">
        <v>12</v>
      </c>
      <c r="I2099">
        <v>33</v>
      </c>
      <c r="J2099">
        <f>(C2099-$V$7)/$V$8</f>
        <v>7.9575799033916081E-2</v>
      </c>
      <c r="K2099" t="str">
        <f t="shared" si="129"/>
        <v>NO</v>
      </c>
      <c r="L2099">
        <f>(I2099-$V$16)/$V$17</f>
        <v>-0.62856815390894638</v>
      </c>
      <c r="M2099" t="str">
        <f t="shared" si="130"/>
        <v>NO</v>
      </c>
      <c r="N2099">
        <f>IF(ISBLANK(C2099),$V$7,C2099)</f>
        <v>722064</v>
      </c>
      <c r="O2099">
        <f>IF(ISBLANK(I2099),$V$16,I2099)</f>
        <v>33</v>
      </c>
      <c r="P2099" t="str">
        <f>IF(ISBLANK(D2099),$U$42,D2099)</f>
        <v>ASALARIADO</v>
      </c>
      <c r="Q2099" s="7" t="str">
        <f t="shared" si="131"/>
        <v>26-35</v>
      </c>
      <c r="R2099" s="7" t="str">
        <f t="shared" si="132"/>
        <v>4</v>
      </c>
    </row>
    <row r="2100" spans="1:18" x14ac:dyDescent="0.3">
      <c r="A2100">
        <v>2099</v>
      </c>
      <c r="B2100" t="s">
        <v>8</v>
      </c>
      <c r="C2100">
        <v>753913.5</v>
      </c>
      <c r="D2100" t="s">
        <v>9</v>
      </c>
      <c r="E2100" t="s">
        <v>10</v>
      </c>
      <c r="F2100" t="s">
        <v>11</v>
      </c>
      <c r="G2100" t="s">
        <v>12</v>
      </c>
      <c r="H2100" t="s">
        <v>12</v>
      </c>
      <c r="I2100">
        <v>56</v>
      </c>
      <c r="J2100">
        <f>(C2100-$V$7)/$V$8</f>
        <v>0.11885149862205882</v>
      </c>
      <c r="K2100" t="str">
        <f t="shared" si="129"/>
        <v>NO</v>
      </c>
      <c r="L2100">
        <f>(I2100-$V$16)/$V$17</f>
        <v>0.99466443786521619</v>
      </c>
      <c r="M2100" t="str">
        <f t="shared" si="130"/>
        <v>NO</v>
      </c>
      <c r="N2100">
        <f>IF(ISBLANK(C2100),$V$7,C2100)</f>
        <v>753913.5</v>
      </c>
      <c r="O2100">
        <f>IF(ISBLANK(I2100),$V$16,I2100)</f>
        <v>56</v>
      </c>
      <c r="P2100" t="str">
        <f>IF(ISBLANK(D2100),$U$42,D2100)</f>
        <v>ASALARIADO</v>
      </c>
      <c r="Q2100" s="7" t="str">
        <f t="shared" si="131"/>
        <v>56+</v>
      </c>
      <c r="R2100" s="7" t="str">
        <f t="shared" si="132"/>
        <v>4</v>
      </c>
    </row>
    <row r="2101" spans="1:18" x14ac:dyDescent="0.3">
      <c r="A2101">
        <v>2100</v>
      </c>
      <c r="B2101" t="s">
        <v>8</v>
      </c>
      <c r="C2101">
        <v>607142.85</v>
      </c>
      <c r="D2101" t="s">
        <v>9</v>
      </c>
      <c r="E2101" t="s">
        <v>15</v>
      </c>
      <c r="F2101" t="s">
        <v>11</v>
      </c>
      <c r="G2101" t="s">
        <v>12</v>
      </c>
      <c r="H2101" t="s">
        <v>12</v>
      </c>
      <c r="I2101">
        <v>31</v>
      </c>
      <c r="J2101">
        <f>(C2101-$V$7)/$V$8</f>
        <v>-6.2140980310308812E-2</v>
      </c>
      <c r="K2101" t="str">
        <f t="shared" si="129"/>
        <v>NO</v>
      </c>
      <c r="L2101">
        <f>(I2101-$V$16)/$V$17</f>
        <v>-0.7697188140632214</v>
      </c>
      <c r="M2101" t="str">
        <f t="shared" si="130"/>
        <v>NO</v>
      </c>
      <c r="N2101">
        <f>IF(ISBLANK(C2101),$V$7,C2101)</f>
        <v>607142.85</v>
      </c>
      <c r="O2101">
        <f>IF(ISBLANK(I2101),$V$16,I2101)</f>
        <v>31</v>
      </c>
      <c r="P2101" t="str">
        <f>IF(ISBLANK(D2101),$U$42,D2101)</f>
        <v>ASALARIADO</v>
      </c>
      <c r="Q2101" s="7" t="str">
        <f t="shared" si="131"/>
        <v>26-35</v>
      </c>
      <c r="R2101" s="7" t="str">
        <f t="shared" si="132"/>
        <v>3</v>
      </c>
    </row>
    <row r="2102" spans="1:18" x14ac:dyDescent="0.3">
      <c r="A2102">
        <v>2101</v>
      </c>
      <c r="B2102" t="s">
        <v>8</v>
      </c>
      <c r="C2102">
        <v>260000</v>
      </c>
      <c r="D2102" t="s">
        <v>9</v>
      </c>
      <c r="E2102" t="s">
        <v>15</v>
      </c>
      <c r="F2102" t="s">
        <v>11</v>
      </c>
      <c r="G2102" t="s">
        <v>12</v>
      </c>
      <c r="H2102" t="s">
        <v>11</v>
      </c>
      <c r="I2102">
        <v>37</v>
      </c>
      <c r="J2102">
        <f>(C2102-$V$7)/$V$8</f>
        <v>-0.49022551195983849</v>
      </c>
      <c r="K2102" t="str">
        <f t="shared" si="129"/>
        <v>NO</v>
      </c>
      <c r="L2102">
        <f>(I2102-$V$16)/$V$17</f>
        <v>-0.3462668336003964</v>
      </c>
      <c r="M2102" t="str">
        <f t="shared" si="130"/>
        <v>NO</v>
      </c>
      <c r="N2102">
        <f>IF(ISBLANK(C2102),$V$7,C2102)</f>
        <v>260000</v>
      </c>
      <c r="O2102">
        <f>IF(ISBLANK(I2102),$V$16,I2102)</f>
        <v>37</v>
      </c>
      <c r="P2102" t="str">
        <f>IF(ISBLANK(D2102),$U$42,D2102)</f>
        <v>ASALARIADO</v>
      </c>
      <c r="Q2102" s="7" t="str">
        <f t="shared" si="131"/>
        <v>36-45</v>
      </c>
      <c r="R2102" s="7" t="str">
        <f t="shared" si="132"/>
        <v>1</v>
      </c>
    </row>
    <row r="2103" spans="1:18" x14ac:dyDescent="0.3">
      <c r="A2103">
        <v>2102</v>
      </c>
      <c r="B2103" t="s">
        <v>8</v>
      </c>
      <c r="C2103">
        <v>742000</v>
      </c>
      <c r="D2103" t="s">
        <v>9</v>
      </c>
      <c r="E2103" t="s">
        <v>15</v>
      </c>
      <c r="F2103" t="s">
        <v>11</v>
      </c>
      <c r="G2103" t="s">
        <v>12</v>
      </c>
      <c r="H2103" t="s">
        <v>12</v>
      </c>
      <c r="I2103">
        <v>57</v>
      </c>
      <c r="J2103">
        <f>(C2103-$V$7)/$V$8</f>
        <v>0.1041601833096257</v>
      </c>
      <c r="K2103" t="str">
        <f t="shared" si="129"/>
        <v>NO</v>
      </c>
      <c r="L2103">
        <f>(I2103-$V$16)/$V$17</f>
        <v>1.0652397679423538</v>
      </c>
      <c r="M2103" t="str">
        <f t="shared" si="130"/>
        <v>NO</v>
      </c>
      <c r="N2103">
        <f>IF(ISBLANK(C2103),$V$7,C2103)</f>
        <v>742000</v>
      </c>
      <c r="O2103">
        <f>IF(ISBLANK(I2103),$V$16,I2103)</f>
        <v>57</v>
      </c>
      <c r="P2103" t="str">
        <f>IF(ISBLANK(D2103),$U$42,D2103)</f>
        <v>ASALARIADO</v>
      </c>
      <c r="Q2103" s="7" t="str">
        <f t="shared" si="131"/>
        <v>56+</v>
      </c>
      <c r="R2103" s="7" t="str">
        <f t="shared" si="132"/>
        <v>4</v>
      </c>
    </row>
    <row r="2104" spans="1:18" x14ac:dyDescent="0.3">
      <c r="A2104">
        <v>2103</v>
      </c>
      <c r="B2104" t="s">
        <v>8</v>
      </c>
      <c r="C2104">
        <v>170440</v>
      </c>
      <c r="D2104" t="s">
        <v>9</v>
      </c>
      <c r="E2104" t="s">
        <v>15</v>
      </c>
      <c r="F2104" t="s">
        <v>11</v>
      </c>
      <c r="G2104" t="s">
        <v>12</v>
      </c>
      <c r="H2104" t="s">
        <v>12</v>
      </c>
      <c r="I2104">
        <v>42</v>
      </c>
      <c r="J2104">
        <f>(C2104-$V$7)/$V$8</f>
        <v>-0.60066780006841358</v>
      </c>
      <c r="K2104" t="str">
        <f t="shared" si="129"/>
        <v>NO</v>
      </c>
      <c r="L2104">
        <f>(I2104-$V$16)/$V$17</f>
        <v>6.6098167852911317E-3</v>
      </c>
      <c r="M2104" t="str">
        <f t="shared" si="130"/>
        <v>NO</v>
      </c>
      <c r="N2104">
        <f>IF(ISBLANK(C2104),$V$7,C2104)</f>
        <v>170440</v>
      </c>
      <c r="O2104">
        <f>IF(ISBLANK(I2104),$V$16,I2104)</f>
        <v>42</v>
      </c>
      <c r="P2104" t="str">
        <f>IF(ISBLANK(D2104),$U$42,D2104)</f>
        <v>ASALARIADO</v>
      </c>
      <c r="Q2104" s="7" t="str">
        <f t="shared" si="131"/>
        <v>36-45</v>
      </c>
      <c r="R2104" s="7" t="str">
        <f t="shared" si="132"/>
        <v>1</v>
      </c>
    </row>
    <row r="2105" spans="1:18" x14ac:dyDescent="0.3">
      <c r="A2105">
        <v>2104</v>
      </c>
      <c r="B2105" t="s">
        <v>14</v>
      </c>
      <c r="C2105">
        <v>242860</v>
      </c>
      <c r="D2105" t="s">
        <v>9</v>
      </c>
      <c r="E2105" t="s">
        <v>15</v>
      </c>
      <c r="F2105" t="s">
        <v>11</v>
      </c>
      <c r="G2105" t="s">
        <v>12</v>
      </c>
      <c r="H2105" t="s">
        <v>11</v>
      </c>
      <c r="I2105">
        <v>62</v>
      </c>
      <c r="J2105">
        <f>(C2105-$V$7)/$V$8</f>
        <v>-0.51136196593684802</v>
      </c>
      <c r="K2105" t="str">
        <f t="shared" si="129"/>
        <v>NO</v>
      </c>
      <c r="L2105">
        <f>(I2105-$V$16)/$V$17</f>
        <v>1.4181164183280413</v>
      </c>
      <c r="M2105" t="str">
        <f t="shared" si="130"/>
        <v>NO</v>
      </c>
      <c r="N2105">
        <f>IF(ISBLANK(C2105),$V$7,C2105)</f>
        <v>242860</v>
      </c>
      <c r="O2105">
        <f>IF(ISBLANK(I2105),$V$16,I2105)</f>
        <v>62</v>
      </c>
      <c r="P2105" t="str">
        <f>IF(ISBLANK(D2105),$U$42,D2105)</f>
        <v>ASALARIADO</v>
      </c>
      <c r="Q2105" s="7" t="str">
        <f t="shared" si="131"/>
        <v>56+</v>
      </c>
      <c r="R2105" s="7" t="str">
        <f t="shared" si="132"/>
        <v>1</v>
      </c>
    </row>
    <row r="2106" spans="1:18" x14ac:dyDescent="0.3">
      <c r="A2106">
        <v>2105</v>
      </c>
      <c r="B2106" t="s">
        <v>8</v>
      </c>
      <c r="C2106">
        <v>1860734</v>
      </c>
      <c r="D2106" t="s">
        <v>17</v>
      </c>
      <c r="E2106" t="s">
        <v>15</v>
      </c>
      <c r="F2106" t="s">
        <v>11</v>
      </c>
      <c r="G2106" t="s">
        <v>11</v>
      </c>
      <c r="H2106" t="s">
        <v>11</v>
      </c>
      <c r="I2106">
        <v>52</v>
      </c>
      <c r="J2106">
        <f>(C2106-$V$7)/$V$8</f>
        <v>1.4837441800141666</v>
      </c>
      <c r="K2106" t="str">
        <f t="shared" si="129"/>
        <v>NO</v>
      </c>
      <c r="L2106">
        <f>(I2106-$V$16)/$V$17</f>
        <v>0.71236311755666615</v>
      </c>
      <c r="M2106" t="str">
        <f t="shared" si="130"/>
        <v>NO</v>
      </c>
      <c r="N2106">
        <f>IF(ISBLANK(C2106),$V$7,C2106)</f>
        <v>1860734</v>
      </c>
      <c r="O2106">
        <f>IF(ISBLANK(I2106),$V$16,I2106)</f>
        <v>52</v>
      </c>
      <c r="P2106" t="str">
        <f>IF(ISBLANK(D2106),$U$42,D2106)</f>
        <v>TRABAJADOR INDEPENDIENTE</v>
      </c>
      <c r="Q2106" s="7" t="str">
        <f t="shared" si="131"/>
        <v>46-55</v>
      </c>
      <c r="R2106" s="7" t="str">
        <f t="shared" si="132"/>
        <v>4</v>
      </c>
    </row>
    <row r="2107" spans="1:18" x14ac:dyDescent="0.3">
      <c r="A2107">
        <v>2106</v>
      </c>
      <c r="B2107" t="s">
        <v>8</v>
      </c>
      <c r="C2107">
        <v>620373.67000000004</v>
      </c>
      <c r="D2107" t="s">
        <v>9</v>
      </c>
      <c r="E2107" t="s">
        <v>15</v>
      </c>
      <c r="F2107" t="s">
        <v>11</v>
      </c>
      <c r="G2107" t="s">
        <v>12</v>
      </c>
      <c r="H2107" t="s">
        <v>12</v>
      </c>
      <c r="I2107">
        <v>46</v>
      </c>
      <c r="J2107">
        <f>(C2107-$V$7)/$V$8</f>
        <v>-4.582519162838937E-2</v>
      </c>
      <c r="K2107" t="str">
        <f t="shared" si="129"/>
        <v>NO</v>
      </c>
      <c r="L2107">
        <f>(I2107-$V$16)/$V$17</f>
        <v>0.28891113709384114</v>
      </c>
      <c r="M2107" t="str">
        <f t="shared" si="130"/>
        <v>NO</v>
      </c>
      <c r="N2107">
        <f>IF(ISBLANK(C2107),$V$7,C2107)</f>
        <v>620373.67000000004</v>
      </c>
      <c r="O2107">
        <f>IF(ISBLANK(I2107),$V$16,I2107)</f>
        <v>46</v>
      </c>
      <c r="P2107" t="str">
        <f>IF(ISBLANK(D2107),$U$42,D2107)</f>
        <v>ASALARIADO</v>
      </c>
      <c r="Q2107" s="7" t="str">
        <f t="shared" si="131"/>
        <v>46-55</v>
      </c>
      <c r="R2107" s="7" t="str">
        <f t="shared" si="132"/>
        <v>3</v>
      </c>
    </row>
    <row r="2108" spans="1:18" x14ac:dyDescent="0.3">
      <c r="A2108">
        <v>2107</v>
      </c>
      <c r="B2108" t="s">
        <v>14</v>
      </c>
      <c r="C2108">
        <v>1233708</v>
      </c>
      <c r="D2108" t="s">
        <v>9</v>
      </c>
      <c r="E2108" t="s">
        <v>15</v>
      </c>
      <c r="F2108" t="s">
        <v>11</v>
      </c>
      <c r="G2108" t="s">
        <v>12</v>
      </c>
      <c r="H2108" t="s">
        <v>12</v>
      </c>
      <c r="I2108">
        <v>40</v>
      </c>
      <c r="J2108">
        <f>(C2108-$V$7)/$V$8</f>
        <v>0.71051744772779524</v>
      </c>
      <c r="K2108" t="str">
        <f t="shared" si="129"/>
        <v>NO</v>
      </c>
      <c r="L2108">
        <f>(I2108-$V$16)/$V$17</f>
        <v>-0.13454084336898386</v>
      </c>
      <c r="M2108" t="str">
        <f t="shared" si="130"/>
        <v>NO</v>
      </c>
      <c r="N2108">
        <f>IF(ISBLANK(C2108),$V$7,C2108)</f>
        <v>1233708</v>
      </c>
      <c r="O2108">
        <f>IF(ISBLANK(I2108),$V$16,I2108)</f>
        <v>40</v>
      </c>
      <c r="P2108" t="str">
        <f>IF(ISBLANK(D2108),$U$42,D2108)</f>
        <v>ASALARIADO</v>
      </c>
      <c r="Q2108" s="7" t="str">
        <f t="shared" si="131"/>
        <v>36-45</v>
      </c>
      <c r="R2108" s="7" t="str">
        <f t="shared" si="132"/>
        <v>4</v>
      </c>
    </row>
    <row r="2109" spans="1:18" x14ac:dyDescent="0.3">
      <c r="A2109">
        <v>2108</v>
      </c>
      <c r="B2109" t="s">
        <v>8</v>
      </c>
      <c r="C2109">
        <v>520000</v>
      </c>
      <c r="D2109" t="s">
        <v>9</v>
      </c>
      <c r="E2109" t="s">
        <v>15</v>
      </c>
      <c r="F2109" t="s">
        <v>11</v>
      </c>
      <c r="G2109" t="s">
        <v>12</v>
      </c>
      <c r="H2109" t="s">
        <v>12</v>
      </c>
      <c r="I2109">
        <v>45</v>
      </c>
      <c r="J2109">
        <f>(C2109-$V$7)/$V$8</f>
        <v>-0.16960252281033497</v>
      </c>
      <c r="K2109" t="str">
        <f t="shared" si="129"/>
        <v>NO</v>
      </c>
      <c r="L2109">
        <f>(I2109-$V$16)/$V$17</f>
        <v>0.21833580701670366</v>
      </c>
      <c r="M2109" t="str">
        <f t="shared" si="130"/>
        <v>NO</v>
      </c>
      <c r="N2109">
        <f>IF(ISBLANK(C2109),$V$7,C2109)</f>
        <v>520000</v>
      </c>
      <c r="O2109">
        <f>IF(ISBLANK(I2109),$V$16,I2109)</f>
        <v>45</v>
      </c>
      <c r="P2109" t="str">
        <f>IF(ISBLANK(D2109),$U$42,D2109)</f>
        <v>ASALARIADO</v>
      </c>
      <c r="Q2109" s="7" t="str">
        <f t="shared" si="131"/>
        <v>36-45</v>
      </c>
      <c r="R2109" s="7" t="str">
        <f t="shared" si="132"/>
        <v>3</v>
      </c>
    </row>
    <row r="2110" spans="1:18" x14ac:dyDescent="0.3">
      <c r="A2110">
        <v>2109</v>
      </c>
      <c r="B2110" t="s">
        <v>8</v>
      </c>
      <c r="C2110">
        <v>160000</v>
      </c>
      <c r="D2110" t="s">
        <v>9</v>
      </c>
      <c r="E2110" t="s">
        <v>15</v>
      </c>
      <c r="F2110" t="s">
        <v>11</v>
      </c>
      <c r="G2110" t="s">
        <v>11</v>
      </c>
      <c r="H2110" t="s">
        <v>12</v>
      </c>
      <c r="I2110">
        <v>26</v>
      </c>
      <c r="J2110">
        <f>(C2110-$V$7)/$V$8</f>
        <v>-0.61354204624810904</v>
      </c>
      <c r="K2110" t="str">
        <f t="shared" si="129"/>
        <v>NO</v>
      </c>
      <c r="L2110">
        <f>(I2110-$V$16)/$V$17</f>
        <v>-1.1225954644489089</v>
      </c>
      <c r="M2110" t="str">
        <f t="shared" si="130"/>
        <v>NO</v>
      </c>
      <c r="N2110">
        <f>IF(ISBLANK(C2110),$V$7,C2110)</f>
        <v>160000</v>
      </c>
      <c r="O2110">
        <f>IF(ISBLANK(I2110),$V$16,I2110)</f>
        <v>26</v>
      </c>
      <c r="P2110" t="str">
        <f>IF(ISBLANK(D2110),$U$42,D2110)</f>
        <v>ASALARIADO</v>
      </c>
      <c r="Q2110" s="7" t="str">
        <f t="shared" si="131"/>
        <v>26-35</v>
      </c>
      <c r="R2110" s="7" t="str">
        <f t="shared" si="132"/>
        <v>1</v>
      </c>
    </row>
    <row r="2111" spans="1:18" x14ac:dyDescent="0.3">
      <c r="A2111">
        <v>2110</v>
      </c>
      <c r="B2111" t="s">
        <v>8</v>
      </c>
      <c r="C2111">
        <v>296346.2</v>
      </c>
      <c r="D2111" t="s">
        <v>9</v>
      </c>
      <c r="E2111" t="s">
        <v>15</v>
      </c>
      <c r="F2111" t="s">
        <v>11</v>
      </c>
      <c r="G2111" t="s">
        <v>12</v>
      </c>
      <c r="H2111" t="s">
        <v>12</v>
      </c>
      <c r="I2111">
        <v>48</v>
      </c>
      <c r="J2111">
        <f>(C2111-$V$7)/$V$8</f>
        <v>-0.44540463777435507</v>
      </c>
      <c r="K2111" t="str">
        <f t="shared" si="129"/>
        <v>NO</v>
      </c>
      <c r="L2111">
        <f>(I2111-$V$16)/$V$17</f>
        <v>0.43006179724811616</v>
      </c>
      <c r="M2111" t="str">
        <f t="shared" si="130"/>
        <v>NO</v>
      </c>
      <c r="N2111">
        <f>IF(ISBLANK(C2111),$V$7,C2111)</f>
        <v>296346.2</v>
      </c>
      <c r="O2111">
        <f>IF(ISBLANK(I2111),$V$16,I2111)</f>
        <v>48</v>
      </c>
      <c r="P2111" t="str">
        <f>IF(ISBLANK(D2111),$U$42,D2111)</f>
        <v>ASALARIADO</v>
      </c>
      <c r="Q2111" s="7" t="str">
        <f t="shared" si="131"/>
        <v>46-55</v>
      </c>
      <c r="R2111" s="7" t="str">
        <f t="shared" si="132"/>
        <v>1</v>
      </c>
    </row>
    <row r="2112" spans="1:18" x14ac:dyDescent="0.3">
      <c r="A2112">
        <v>2111</v>
      </c>
      <c r="B2112" t="s">
        <v>14</v>
      </c>
      <c r="C2112">
        <v>32942.089999999997</v>
      </c>
      <c r="D2112" t="s">
        <v>9</v>
      </c>
      <c r="E2112" t="s">
        <v>10</v>
      </c>
      <c r="F2112" t="s">
        <v>11</v>
      </c>
      <c r="G2112" t="s">
        <v>12</v>
      </c>
      <c r="H2112" t="s">
        <v>12</v>
      </c>
      <c r="I2112">
        <v>24</v>
      </c>
      <c r="J2112">
        <f>(C2112-$V$7)/$V$8</f>
        <v>-0.7702254573992191</v>
      </c>
      <c r="K2112" t="str">
        <f t="shared" si="129"/>
        <v>NO</v>
      </c>
      <c r="L2112">
        <f>(I2112-$V$16)/$V$17</f>
        <v>-1.263746124603184</v>
      </c>
      <c r="M2112" t="str">
        <f t="shared" si="130"/>
        <v>NO</v>
      </c>
      <c r="N2112">
        <f>IF(ISBLANK(C2112),$V$7,C2112)</f>
        <v>32942.089999999997</v>
      </c>
      <c r="O2112">
        <f>IF(ISBLANK(I2112),$V$16,I2112)</f>
        <v>24</v>
      </c>
      <c r="P2112" t="str">
        <f>IF(ISBLANK(D2112),$U$42,D2112)</f>
        <v>ASALARIADO</v>
      </c>
      <c r="Q2112" s="7" t="str">
        <f t="shared" si="131"/>
        <v>18-25</v>
      </c>
      <c r="R2112" s="7" t="str">
        <f t="shared" si="132"/>
        <v>1</v>
      </c>
    </row>
    <row r="2113" spans="1:18" x14ac:dyDescent="0.3">
      <c r="A2113">
        <v>2112</v>
      </c>
      <c r="B2113" t="s">
        <v>8</v>
      </c>
      <c r="C2113">
        <v>297102</v>
      </c>
      <c r="D2113" t="s">
        <v>17</v>
      </c>
      <c r="E2113" t="s">
        <v>15</v>
      </c>
      <c r="F2113" t="s">
        <v>11</v>
      </c>
      <c r="G2113" t="s">
        <v>12</v>
      </c>
      <c r="H2113" t="s">
        <v>12</v>
      </c>
      <c r="I2113">
        <v>29</v>
      </c>
      <c r="J2113">
        <f>(C2113-$V$7)/$V$8</f>
        <v>-0.44447261140820432</v>
      </c>
      <c r="K2113" t="str">
        <f t="shared" si="129"/>
        <v>NO</v>
      </c>
      <c r="L2113">
        <f>(I2113-$V$16)/$V$17</f>
        <v>-0.91086947421749642</v>
      </c>
      <c r="M2113" t="str">
        <f t="shared" si="130"/>
        <v>NO</v>
      </c>
      <c r="N2113">
        <f>IF(ISBLANK(C2113),$V$7,C2113)</f>
        <v>297102</v>
      </c>
      <c r="O2113">
        <f>IF(ISBLANK(I2113),$V$16,I2113)</f>
        <v>29</v>
      </c>
      <c r="P2113" t="str">
        <f>IF(ISBLANK(D2113),$U$42,D2113)</f>
        <v>TRABAJADOR INDEPENDIENTE</v>
      </c>
      <c r="Q2113" s="7" t="str">
        <f t="shared" si="131"/>
        <v>26-35</v>
      </c>
      <c r="R2113" s="7" t="str">
        <f t="shared" si="132"/>
        <v>1</v>
      </c>
    </row>
    <row r="2114" spans="1:18" x14ac:dyDescent="0.3">
      <c r="A2114">
        <v>2113</v>
      </c>
      <c r="B2114" t="s">
        <v>8</v>
      </c>
      <c r="C2114">
        <v>297139</v>
      </c>
      <c r="D2114" t="s">
        <v>16</v>
      </c>
      <c r="E2114" t="s">
        <v>15</v>
      </c>
      <c r="F2114" t="s">
        <v>11</v>
      </c>
      <c r="G2114" t="s">
        <v>12</v>
      </c>
      <c r="H2114" t="s">
        <v>12</v>
      </c>
      <c r="I2114">
        <v>36</v>
      </c>
      <c r="J2114">
        <f>(C2114-$V$7)/$V$8</f>
        <v>-0.44442698429051769</v>
      </c>
      <c r="K2114" t="str">
        <f t="shared" ref="K2114:K2177" si="133">IF(ABS(J2114)&gt;1.96,"ATIPICO","NO")</f>
        <v>NO</v>
      </c>
      <c r="L2114">
        <f>(I2114-$V$16)/$V$17</f>
        <v>-0.41684216367753391</v>
      </c>
      <c r="M2114" t="str">
        <f t="shared" ref="M2114:M2177" si="134">IF(ABS(L2114)&gt;1.96,"ATIPICO","NO")</f>
        <v>NO</v>
      </c>
      <c r="N2114">
        <f>IF(ISBLANK(C2114),$V$7,C2114)</f>
        <v>297139</v>
      </c>
      <c r="O2114">
        <f>IF(ISBLANK(I2114),$V$16,I2114)</f>
        <v>36</v>
      </c>
      <c r="P2114" t="str">
        <f>IF(ISBLANK(D2114),$U$42,D2114)</f>
        <v>ASEGURADO VOLUNTARIO</v>
      </c>
      <c r="Q2114" s="7" t="str">
        <f t="shared" ref="Q2114:Q2177" si="135">IF(O2114&lt;26,"18-25",IF(O2114&lt;36,"26-35",
 IF(O2114&lt;46,"36-45",IF(O2114&lt;56,"46-55","56+"))))</f>
        <v>36-45</v>
      </c>
      <c r="R2114" s="7" t="str">
        <f t="shared" ref="R2114:R2177" si="136">IF(N2114&lt;300000,"1",
 IF(N2114&lt;=408495,"2",
 IF(N2114&lt;=700000,"3",
 "4")))</f>
        <v>1</v>
      </c>
    </row>
    <row r="2115" spans="1:18" x14ac:dyDescent="0.3">
      <c r="A2115">
        <v>2114</v>
      </c>
      <c r="B2115" t="s">
        <v>8</v>
      </c>
      <c r="C2115">
        <v>1069013.75</v>
      </c>
      <c r="D2115" t="s">
        <v>9</v>
      </c>
      <c r="E2115" t="s">
        <v>15</v>
      </c>
      <c r="F2115" t="s">
        <v>11</v>
      </c>
      <c r="G2115" t="s">
        <v>12</v>
      </c>
      <c r="H2115" t="s">
        <v>12</v>
      </c>
      <c r="I2115">
        <v>27</v>
      </c>
      <c r="J2115">
        <f>(C2115-$V$7)/$V$8</f>
        <v>0.5074222064557351</v>
      </c>
      <c r="K2115" t="str">
        <f t="shared" si="133"/>
        <v>NO</v>
      </c>
      <c r="L2115">
        <f>(I2115-$V$16)/$V$17</f>
        <v>-1.0520201343717714</v>
      </c>
      <c r="M2115" t="str">
        <f t="shared" si="134"/>
        <v>NO</v>
      </c>
      <c r="N2115">
        <f>IF(ISBLANK(C2115),$V$7,C2115)</f>
        <v>1069013.75</v>
      </c>
      <c r="O2115">
        <f>IF(ISBLANK(I2115),$V$16,I2115)</f>
        <v>27</v>
      </c>
      <c r="P2115" t="str">
        <f>IF(ISBLANK(D2115),$U$42,D2115)</f>
        <v>ASALARIADO</v>
      </c>
      <c r="Q2115" s="7" t="str">
        <f t="shared" si="135"/>
        <v>26-35</v>
      </c>
      <c r="R2115" s="7" t="str">
        <f t="shared" si="136"/>
        <v>4</v>
      </c>
    </row>
    <row r="2116" spans="1:18" x14ac:dyDescent="0.3">
      <c r="A2116">
        <v>2115</v>
      </c>
      <c r="B2116" t="s">
        <v>14</v>
      </c>
      <c r="C2116">
        <v>358405</v>
      </c>
      <c r="D2116" t="s">
        <v>9</v>
      </c>
      <c r="E2116" t="s">
        <v>15</v>
      </c>
      <c r="F2116" t="s">
        <v>11</v>
      </c>
      <c r="G2116" t="s">
        <v>12</v>
      </c>
      <c r="H2116" t="s">
        <v>12</v>
      </c>
      <c r="I2116">
        <v>24</v>
      </c>
      <c r="J2116">
        <f>(C2116-$V$7)/$V$8</f>
        <v>-0.36887587639346581</v>
      </c>
      <c r="K2116" t="str">
        <f t="shared" si="133"/>
        <v>NO</v>
      </c>
      <c r="L2116">
        <f>(I2116-$V$16)/$V$17</f>
        <v>-1.263746124603184</v>
      </c>
      <c r="M2116" t="str">
        <f t="shared" si="134"/>
        <v>NO</v>
      </c>
      <c r="N2116">
        <f>IF(ISBLANK(C2116),$V$7,C2116)</f>
        <v>358405</v>
      </c>
      <c r="O2116">
        <f>IF(ISBLANK(I2116),$V$16,I2116)</f>
        <v>24</v>
      </c>
      <c r="P2116" t="str">
        <f>IF(ISBLANK(D2116),$U$42,D2116)</f>
        <v>ASALARIADO</v>
      </c>
      <c r="Q2116" s="7" t="str">
        <f t="shared" si="135"/>
        <v>18-25</v>
      </c>
      <c r="R2116" s="7" t="str">
        <f t="shared" si="136"/>
        <v>2</v>
      </c>
    </row>
    <row r="2117" spans="1:18" x14ac:dyDescent="0.3">
      <c r="A2117">
        <v>2116</v>
      </c>
      <c r="B2117" t="s">
        <v>8</v>
      </c>
      <c r="C2117">
        <v>1596417</v>
      </c>
      <c r="D2117" t="s">
        <v>9</v>
      </c>
      <c r="E2117" t="s">
        <v>10</v>
      </c>
      <c r="F2117" t="s">
        <v>11</v>
      </c>
      <c r="G2117" t="s">
        <v>12</v>
      </c>
      <c r="H2117" t="s">
        <v>11</v>
      </c>
      <c r="I2117">
        <v>47</v>
      </c>
      <c r="J2117">
        <f>(C2117-$V$7)/$V$8</f>
        <v>1.1577976160794385</v>
      </c>
      <c r="K2117" t="str">
        <f t="shared" si="133"/>
        <v>NO</v>
      </c>
      <c r="L2117">
        <f>(I2117-$V$16)/$V$17</f>
        <v>0.35948646717097865</v>
      </c>
      <c r="M2117" t="str">
        <f t="shared" si="134"/>
        <v>NO</v>
      </c>
      <c r="N2117">
        <f>IF(ISBLANK(C2117),$V$7,C2117)</f>
        <v>1596417</v>
      </c>
      <c r="O2117">
        <f>IF(ISBLANK(I2117),$V$16,I2117)</f>
        <v>47</v>
      </c>
      <c r="P2117" t="str">
        <f>IF(ISBLANK(D2117),$U$42,D2117)</f>
        <v>ASALARIADO</v>
      </c>
      <c r="Q2117" s="7" t="str">
        <f t="shared" si="135"/>
        <v>46-55</v>
      </c>
      <c r="R2117" s="7" t="str">
        <f t="shared" si="136"/>
        <v>4</v>
      </c>
    </row>
    <row r="2118" spans="1:18" x14ac:dyDescent="0.3">
      <c r="A2118">
        <v>2117</v>
      </c>
      <c r="B2118" t="s">
        <v>8</v>
      </c>
      <c r="C2118">
        <v>303000</v>
      </c>
      <c r="D2118" t="s">
        <v>9</v>
      </c>
      <c r="E2118" t="s">
        <v>15</v>
      </c>
      <c r="F2118" t="s">
        <v>11</v>
      </c>
      <c r="G2118" t="s">
        <v>12</v>
      </c>
      <c r="H2118" t="s">
        <v>12</v>
      </c>
      <c r="I2118">
        <v>24</v>
      </c>
      <c r="J2118">
        <f>(C2118-$V$7)/$V$8</f>
        <v>-0.43719940221588216</v>
      </c>
      <c r="K2118" t="str">
        <f t="shared" si="133"/>
        <v>NO</v>
      </c>
      <c r="L2118">
        <f>(I2118-$V$16)/$V$17</f>
        <v>-1.263746124603184</v>
      </c>
      <c r="M2118" t="str">
        <f t="shared" si="134"/>
        <v>NO</v>
      </c>
      <c r="N2118">
        <f>IF(ISBLANK(C2118),$V$7,C2118)</f>
        <v>303000</v>
      </c>
      <c r="O2118">
        <f>IF(ISBLANK(I2118),$V$16,I2118)</f>
        <v>24</v>
      </c>
      <c r="P2118" t="str">
        <f>IF(ISBLANK(D2118),$U$42,D2118)</f>
        <v>ASALARIADO</v>
      </c>
      <c r="Q2118" s="7" t="str">
        <f t="shared" si="135"/>
        <v>18-25</v>
      </c>
      <c r="R2118" s="7" t="str">
        <f t="shared" si="136"/>
        <v>2</v>
      </c>
    </row>
    <row r="2119" spans="1:18" x14ac:dyDescent="0.3">
      <c r="A2119">
        <v>2118</v>
      </c>
      <c r="B2119" t="s">
        <v>8</v>
      </c>
      <c r="C2119">
        <v>400944.9</v>
      </c>
      <c r="D2119" t="s">
        <v>9</v>
      </c>
      <c r="E2119" t="s">
        <v>15</v>
      </c>
      <c r="F2119" t="s">
        <v>11</v>
      </c>
      <c r="G2119" t="s">
        <v>12</v>
      </c>
      <c r="H2119" t="s">
        <v>12</v>
      </c>
      <c r="I2119">
        <v>27</v>
      </c>
      <c r="J2119">
        <f>(C2119-$V$7)/$V$8</f>
        <v>-0.3164171460237698</v>
      </c>
      <c r="K2119" t="str">
        <f t="shared" si="133"/>
        <v>NO</v>
      </c>
      <c r="L2119">
        <f>(I2119-$V$16)/$V$17</f>
        <v>-1.0520201343717714</v>
      </c>
      <c r="M2119" t="str">
        <f t="shared" si="134"/>
        <v>NO</v>
      </c>
      <c r="N2119">
        <f>IF(ISBLANK(C2119),$V$7,C2119)</f>
        <v>400944.9</v>
      </c>
      <c r="O2119">
        <f>IF(ISBLANK(I2119),$V$16,I2119)</f>
        <v>27</v>
      </c>
      <c r="P2119" t="str">
        <f>IF(ISBLANK(D2119),$U$42,D2119)</f>
        <v>ASALARIADO</v>
      </c>
      <c r="Q2119" s="7" t="str">
        <f t="shared" si="135"/>
        <v>26-35</v>
      </c>
      <c r="R2119" s="7" t="str">
        <f t="shared" si="136"/>
        <v>2</v>
      </c>
    </row>
    <row r="2120" spans="1:18" x14ac:dyDescent="0.3">
      <c r="A2120">
        <v>2119</v>
      </c>
      <c r="B2120" t="s">
        <v>8</v>
      </c>
      <c r="C2120">
        <v>130000</v>
      </c>
      <c r="D2120" t="s">
        <v>9</v>
      </c>
      <c r="E2120" t="s">
        <v>15</v>
      </c>
      <c r="F2120" t="s">
        <v>11</v>
      </c>
      <c r="G2120" t="s">
        <v>12</v>
      </c>
      <c r="H2120" t="s">
        <v>11</v>
      </c>
      <c r="I2120">
        <v>27</v>
      </c>
      <c r="J2120">
        <f>(C2120-$V$7)/$V$8</f>
        <v>-0.65053700653459023</v>
      </c>
      <c r="K2120" t="str">
        <f t="shared" si="133"/>
        <v>NO</v>
      </c>
      <c r="L2120">
        <f>(I2120-$V$16)/$V$17</f>
        <v>-1.0520201343717714</v>
      </c>
      <c r="M2120" t="str">
        <f t="shared" si="134"/>
        <v>NO</v>
      </c>
      <c r="N2120">
        <f>IF(ISBLANK(C2120),$V$7,C2120)</f>
        <v>130000</v>
      </c>
      <c r="O2120">
        <f>IF(ISBLANK(I2120),$V$16,I2120)</f>
        <v>27</v>
      </c>
      <c r="P2120" t="str">
        <f>IF(ISBLANK(D2120),$U$42,D2120)</f>
        <v>ASALARIADO</v>
      </c>
      <c r="Q2120" s="7" t="str">
        <f t="shared" si="135"/>
        <v>26-35</v>
      </c>
      <c r="R2120" s="7" t="str">
        <f t="shared" si="136"/>
        <v>1</v>
      </c>
    </row>
    <row r="2121" spans="1:18" x14ac:dyDescent="0.3">
      <c r="A2121">
        <v>2120</v>
      </c>
      <c r="B2121" t="s">
        <v>14</v>
      </c>
      <c r="C2121">
        <v>284392</v>
      </c>
      <c r="D2121" t="s">
        <v>9</v>
      </c>
      <c r="E2121" t="s">
        <v>10</v>
      </c>
      <c r="F2121" t="s">
        <v>11</v>
      </c>
      <c r="G2121" t="s">
        <v>12</v>
      </c>
      <c r="H2121" t="s">
        <v>11</v>
      </c>
      <c r="I2121">
        <v>56</v>
      </c>
      <c r="J2121">
        <f>(C2121-$V$7)/$V$8</f>
        <v>-0.46014614291624351</v>
      </c>
      <c r="K2121" t="str">
        <f t="shared" si="133"/>
        <v>NO</v>
      </c>
      <c r="L2121">
        <f>(I2121-$V$16)/$V$17</f>
        <v>0.99466443786521619</v>
      </c>
      <c r="M2121" t="str">
        <f t="shared" si="134"/>
        <v>NO</v>
      </c>
      <c r="N2121">
        <f>IF(ISBLANK(C2121),$V$7,C2121)</f>
        <v>284392</v>
      </c>
      <c r="O2121">
        <f>IF(ISBLANK(I2121),$V$16,I2121)</f>
        <v>56</v>
      </c>
      <c r="P2121" t="str">
        <f>IF(ISBLANK(D2121),$U$42,D2121)</f>
        <v>ASALARIADO</v>
      </c>
      <c r="Q2121" s="7" t="str">
        <f t="shared" si="135"/>
        <v>56+</v>
      </c>
      <c r="R2121" s="7" t="str">
        <f t="shared" si="136"/>
        <v>1</v>
      </c>
    </row>
    <row r="2122" spans="1:18" x14ac:dyDescent="0.3">
      <c r="A2122">
        <v>2121</v>
      </c>
      <c r="B2122" t="s">
        <v>8</v>
      </c>
      <c r="C2122">
        <v>681308.01</v>
      </c>
      <c r="D2122" t="s">
        <v>9</v>
      </c>
      <c r="E2122" t="s">
        <v>15</v>
      </c>
      <c r="F2122" t="s">
        <v>11</v>
      </c>
      <c r="G2122" t="s">
        <v>12</v>
      </c>
      <c r="H2122" t="s">
        <v>12</v>
      </c>
      <c r="I2122">
        <v>31</v>
      </c>
      <c r="J2122">
        <f>(C2122-$V$7)/$V$8</f>
        <v>2.9316924651041965E-2</v>
      </c>
      <c r="K2122" t="str">
        <f t="shared" si="133"/>
        <v>NO</v>
      </c>
      <c r="L2122">
        <f>(I2122-$V$16)/$V$17</f>
        <v>-0.7697188140632214</v>
      </c>
      <c r="M2122" t="str">
        <f t="shared" si="134"/>
        <v>NO</v>
      </c>
      <c r="N2122">
        <f>IF(ISBLANK(C2122),$V$7,C2122)</f>
        <v>681308.01</v>
      </c>
      <c r="O2122">
        <f>IF(ISBLANK(I2122),$V$16,I2122)</f>
        <v>31</v>
      </c>
      <c r="P2122" t="str">
        <f>IF(ISBLANK(D2122),$U$42,D2122)</f>
        <v>ASALARIADO</v>
      </c>
      <c r="Q2122" s="7" t="str">
        <f t="shared" si="135"/>
        <v>26-35</v>
      </c>
      <c r="R2122" s="7" t="str">
        <f t="shared" si="136"/>
        <v>3</v>
      </c>
    </row>
    <row r="2123" spans="1:18" x14ac:dyDescent="0.3">
      <c r="A2123">
        <v>2122</v>
      </c>
      <c r="B2123" t="s">
        <v>14</v>
      </c>
      <c r="C2123">
        <v>1436096</v>
      </c>
      <c r="D2123" t="s">
        <v>13</v>
      </c>
      <c r="E2123" t="s">
        <v>10</v>
      </c>
      <c r="F2123" t="s">
        <v>11</v>
      </c>
      <c r="G2123" t="s">
        <v>12</v>
      </c>
      <c r="H2123" t="s">
        <v>12</v>
      </c>
      <c r="I2123">
        <v>60</v>
      </c>
      <c r="J2123">
        <f>(C2123-$V$7)/$V$8</f>
        <v>0.96009531514314028</v>
      </c>
      <c r="K2123" t="str">
        <f t="shared" si="133"/>
        <v>NO</v>
      </c>
      <c r="L2123">
        <f>(I2123-$V$16)/$V$17</f>
        <v>1.2769657581737661</v>
      </c>
      <c r="M2123" t="str">
        <f t="shared" si="134"/>
        <v>NO</v>
      </c>
      <c r="N2123">
        <f>IF(ISBLANK(C2123),$V$7,C2123)</f>
        <v>1436096</v>
      </c>
      <c r="O2123">
        <f>IF(ISBLANK(I2123),$V$16,I2123)</f>
        <v>60</v>
      </c>
      <c r="P2123" t="str">
        <f>IF(ISBLANK(D2123),$U$42,D2123)</f>
        <v>PENSIONADOS EN SU PROPIO SISTEMA</v>
      </c>
      <c r="Q2123" s="7" t="str">
        <f t="shared" si="135"/>
        <v>56+</v>
      </c>
      <c r="R2123" s="7" t="str">
        <f t="shared" si="136"/>
        <v>4</v>
      </c>
    </row>
    <row r="2124" spans="1:18" x14ac:dyDescent="0.3">
      <c r="A2124">
        <v>2123</v>
      </c>
      <c r="B2124" t="s">
        <v>8</v>
      </c>
      <c r="C2124">
        <v>299647</v>
      </c>
      <c r="D2124" t="s">
        <v>17</v>
      </c>
      <c r="E2124" t="s">
        <v>15</v>
      </c>
      <c r="F2124" t="s">
        <v>11</v>
      </c>
      <c r="G2124" t="s">
        <v>12</v>
      </c>
      <c r="H2124" t="s">
        <v>11</v>
      </c>
      <c r="I2124">
        <v>48</v>
      </c>
      <c r="J2124">
        <f>(C2124-$V$7)/$V$8</f>
        <v>-0.44133420561056785</v>
      </c>
      <c r="K2124" t="str">
        <f t="shared" si="133"/>
        <v>NO</v>
      </c>
      <c r="L2124">
        <f>(I2124-$V$16)/$V$17</f>
        <v>0.43006179724811616</v>
      </c>
      <c r="M2124" t="str">
        <f t="shared" si="134"/>
        <v>NO</v>
      </c>
      <c r="N2124">
        <f>IF(ISBLANK(C2124),$V$7,C2124)</f>
        <v>299647</v>
      </c>
      <c r="O2124">
        <f>IF(ISBLANK(I2124),$V$16,I2124)</f>
        <v>48</v>
      </c>
      <c r="P2124" t="str">
        <f>IF(ISBLANK(D2124),$U$42,D2124)</f>
        <v>TRABAJADOR INDEPENDIENTE</v>
      </c>
      <c r="Q2124" s="7" t="str">
        <f t="shared" si="135"/>
        <v>46-55</v>
      </c>
      <c r="R2124" s="7" t="str">
        <f t="shared" si="136"/>
        <v>1</v>
      </c>
    </row>
    <row r="2125" spans="1:18" x14ac:dyDescent="0.3">
      <c r="A2125">
        <v>2124</v>
      </c>
      <c r="B2125" t="s">
        <v>8</v>
      </c>
      <c r="C2125">
        <v>522249</v>
      </c>
      <c r="D2125" t="s">
        <v>17</v>
      </c>
      <c r="E2125" t="s">
        <v>15</v>
      </c>
      <c r="F2125" t="s">
        <v>11</v>
      </c>
      <c r="G2125" t="s">
        <v>12</v>
      </c>
      <c r="H2125" t="s">
        <v>11</v>
      </c>
      <c r="I2125">
        <v>30</v>
      </c>
      <c r="J2125">
        <f>(C2125-$V$7)/$V$8</f>
        <v>-0.16682913395419177</v>
      </c>
      <c r="K2125" t="str">
        <f t="shared" si="133"/>
        <v>NO</v>
      </c>
      <c r="L2125">
        <f>(I2125-$V$16)/$V$17</f>
        <v>-0.84029414414035897</v>
      </c>
      <c r="M2125" t="str">
        <f t="shared" si="134"/>
        <v>NO</v>
      </c>
      <c r="N2125">
        <f>IF(ISBLANK(C2125),$V$7,C2125)</f>
        <v>522249</v>
      </c>
      <c r="O2125">
        <f>IF(ISBLANK(I2125),$V$16,I2125)</f>
        <v>30</v>
      </c>
      <c r="P2125" t="str">
        <f>IF(ISBLANK(D2125),$U$42,D2125)</f>
        <v>TRABAJADOR INDEPENDIENTE</v>
      </c>
      <c r="Q2125" s="7" t="str">
        <f t="shared" si="135"/>
        <v>26-35</v>
      </c>
      <c r="R2125" s="7" t="str">
        <f t="shared" si="136"/>
        <v>3</v>
      </c>
    </row>
    <row r="2126" spans="1:18" x14ac:dyDescent="0.3">
      <c r="A2126">
        <v>2125</v>
      </c>
      <c r="B2126" t="s">
        <v>8</v>
      </c>
      <c r="C2126">
        <v>2399117.94</v>
      </c>
      <c r="D2126" t="s">
        <v>9</v>
      </c>
      <c r="E2126" t="s">
        <v>15</v>
      </c>
      <c r="F2126" t="s">
        <v>11</v>
      </c>
      <c r="G2126" t="s">
        <v>12</v>
      </c>
      <c r="H2126" t="s">
        <v>12</v>
      </c>
      <c r="I2126">
        <v>36</v>
      </c>
      <c r="J2126">
        <f>(C2126-$V$7)/$V$8</f>
        <v>2.1476605959868085</v>
      </c>
      <c r="K2126" t="str">
        <f t="shared" si="133"/>
        <v>ATIPICO</v>
      </c>
      <c r="L2126">
        <f>(I2126-$V$16)/$V$17</f>
        <v>-0.41684216367753391</v>
      </c>
      <c r="M2126" t="str">
        <f t="shared" si="134"/>
        <v>NO</v>
      </c>
      <c r="N2126">
        <f>IF(ISBLANK(C2126),$V$7,C2126)</f>
        <v>2399117.94</v>
      </c>
      <c r="O2126">
        <f>IF(ISBLANK(I2126),$V$16,I2126)</f>
        <v>36</v>
      </c>
      <c r="P2126" t="str">
        <f>IF(ISBLANK(D2126),$U$42,D2126)</f>
        <v>ASALARIADO</v>
      </c>
      <c r="Q2126" s="7" t="str">
        <f t="shared" si="135"/>
        <v>36-45</v>
      </c>
      <c r="R2126" s="7" t="str">
        <f t="shared" si="136"/>
        <v>4</v>
      </c>
    </row>
    <row r="2127" spans="1:18" x14ac:dyDescent="0.3">
      <c r="A2127">
        <v>2126</v>
      </c>
      <c r="B2127" t="s">
        <v>8</v>
      </c>
      <c r="C2127">
        <v>1431680.32</v>
      </c>
      <c r="D2127" t="s">
        <v>9</v>
      </c>
      <c r="E2127" t="s">
        <v>10</v>
      </c>
      <c r="F2127" t="s">
        <v>11</v>
      </c>
      <c r="G2127" t="s">
        <v>12</v>
      </c>
      <c r="H2127" t="s">
        <v>12</v>
      </c>
      <c r="I2127">
        <v>37</v>
      </c>
      <c r="J2127">
        <f>(C2127-$V$7)/$V$8</f>
        <v>0.95465005160187999</v>
      </c>
      <c r="K2127" t="str">
        <f t="shared" si="133"/>
        <v>NO</v>
      </c>
      <c r="L2127">
        <f>(I2127-$V$16)/$V$17</f>
        <v>-0.3462668336003964</v>
      </c>
      <c r="M2127" t="str">
        <f t="shared" si="134"/>
        <v>NO</v>
      </c>
      <c r="N2127">
        <f>IF(ISBLANK(C2127),$V$7,C2127)</f>
        <v>1431680.32</v>
      </c>
      <c r="O2127">
        <f>IF(ISBLANK(I2127),$V$16,I2127)</f>
        <v>37</v>
      </c>
      <c r="P2127" t="str">
        <f>IF(ISBLANK(D2127),$U$42,D2127)</f>
        <v>ASALARIADO</v>
      </c>
      <c r="Q2127" s="7" t="str">
        <f t="shared" si="135"/>
        <v>36-45</v>
      </c>
      <c r="R2127" s="7" t="str">
        <f t="shared" si="136"/>
        <v>4</v>
      </c>
    </row>
    <row r="2128" spans="1:18" x14ac:dyDescent="0.3">
      <c r="A2128">
        <v>2127</v>
      </c>
      <c r="B2128" t="s">
        <v>8</v>
      </c>
      <c r="C2128">
        <v>299647</v>
      </c>
      <c r="D2128" t="s">
        <v>16</v>
      </c>
      <c r="E2128" t="s">
        <v>15</v>
      </c>
      <c r="F2128" t="s">
        <v>11</v>
      </c>
      <c r="G2128" t="s">
        <v>12</v>
      </c>
      <c r="H2128" t="s">
        <v>11</v>
      </c>
      <c r="I2128">
        <v>63</v>
      </c>
      <c r="J2128">
        <f>(C2128-$V$7)/$V$8</f>
        <v>-0.44133420561056785</v>
      </c>
      <c r="K2128" t="str">
        <f t="shared" si="133"/>
        <v>NO</v>
      </c>
      <c r="L2128">
        <f>(I2128-$V$16)/$V$17</f>
        <v>1.4886917484051787</v>
      </c>
      <c r="M2128" t="str">
        <f t="shared" si="134"/>
        <v>NO</v>
      </c>
      <c r="N2128">
        <f>IF(ISBLANK(C2128),$V$7,C2128)</f>
        <v>299647</v>
      </c>
      <c r="O2128">
        <f>IF(ISBLANK(I2128),$V$16,I2128)</f>
        <v>63</v>
      </c>
      <c r="P2128" t="str">
        <f>IF(ISBLANK(D2128),$U$42,D2128)</f>
        <v>ASEGURADO VOLUNTARIO</v>
      </c>
      <c r="Q2128" s="7" t="str">
        <f t="shared" si="135"/>
        <v>56+</v>
      </c>
      <c r="R2128" s="7" t="str">
        <f t="shared" si="136"/>
        <v>1</v>
      </c>
    </row>
    <row r="2129" spans="1:18" x14ac:dyDescent="0.3">
      <c r="A2129">
        <v>2128</v>
      </c>
      <c r="B2129" t="s">
        <v>8</v>
      </c>
      <c r="C2129">
        <v>297046</v>
      </c>
      <c r="D2129" t="s">
        <v>17</v>
      </c>
      <c r="E2129" t="s">
        <v>15</v>
      </c>
      <c r="F2129" t="s">
        <v>11</v>
      </c>
      <c r="G2129" t="s">
        <v>11</v>
      </c>
      <c r="H2129" t="s">
        <v>11</v>
      </c>
      <c r="I2129">
        <v>25</v>
      </c>
      <c r="J2129">
        <f>(C2129-$V$7)/$V$8</f>
        <v>-0.44454166866740574</v>
      </c>
      <c r="K2129" t="str">
        <f t="shared" si="133"/>
        <v>NO</v>
      </c>
      <c r="L2129">
        <f>(I2129-$V$16)/$V$17</f>
        <v>-1.1931707945260464</v>
      </c>
      <c r="M2129" t="str">
        <f t="shared" si="134"/>
        <v>NO</v>
      </c>
      <c r="N2129">
        <f>IF(ISBLANK(C2129),$V$7,C2129)</f>
        <v>297046</v>
      </c>
      <c r="O2129">
        <f>IF(ISBLANK(I2129),$V$16,I2129)</f>
        <v>25</v>
      </c>
      <c r="P2129" t="str">
        <f>IF(ISBLANK(D2129),$U$42,D2129)</f>
        <v>TRABAJADOR INDEPENDIENTE</v>
      </c>
      <c r="Q2129" s="7" t="str">
        <f t="shared" si="135"/>
        <v>18-25</v>
      </c>
      <c r="R2129" s="7" t="str">
        <f t="shared" si="136"/>
        <v>1</v>
      </c>
    </row>
    <row r="2130" spans="1:18" x14ac:dyDescent="0.3">
      <c r="A2130">
        <v>2129</v>
      </c>
      <c r="B2130" t="s">
        <v>8</v>
      </c>
      <c r="C2130">
        <v>347510</v>
      </c>
      <c r="D2130" t="s">
        <v>9</v>
      </c>
      <c r="E2130" t="s">
        <v>15</v>
      </c>
      <c r="F2130" t="s">
        <v>11</v>
      </c>
      <c r="G2130" t="s">
        <v>12</v>
      </c>
      <c r="H2130" t="s">
        <v>12</v>
      </c>
      <c r="I2130">
        <v>37</v>
      </c>
      <c r="J2130">
        <f>(C2130-$V$7)/$V$8</f>
        <v>-0.38231121280417291</v>
      </c>
      <c r="K2130" t="str">
        <f t="shared" si="133"/>
        <v>NO</v>
      </c>
      <c r="L2130">
        <f>(I2130-$V$16)/$V$17</f>
        <v>-0.3462668336003964</v>
      </c>
      <c r="M2130" t="str">
        <f t="shared" si="134"/>
        <v>NO</v>
      </c>
      <c r="N2130">
        <f>IF(ISBLANK(C2130),$V$7,C2130)</f>
        <v>347510</v>
      </c>
      <c r="O2130">
        <f>IF(ISBLANK(I2130),$V$16,I2130)</f>
        <v>37</v>
      </c>
      <c r="P2130" t="str">
        <f>IF(ISBLANK(D2130),$U$42,D2130)</f>
        <v>ASALARIADO</v>
      </c>
      <c r="Q2130" s="7" t="str">
        <f t="shared" si="135"/>
        <v>36-45</v>
      </c>
      <c r="R2130" s="7" t="str">
        <f t="shared" si="136"/>
        <v>2</v>
      </c>
    </row>
    <row r="2131" spans="1:18" x14ac:dyDescent="0.3">
      <c r="A2131">
        <v>2130</v>
      </c>
      <c r="B2131" t="s">
        <v>8</v>
      </c>
      <c r="C2131">
        <v>315000</v>
      </c>
      <c r="D2131" t="s">
        <v>9</v>
      </c>
      <c r="E2131" t="s">
        <v>15</v>
      </c>
      <c r="F2131" t="s">
        <v>11</v>
      </c>
      <c r="G2131" t="s">
        <v>12</v>
      </c>
      <c r="H2131" t="s">
        <v>12</v>
      </c>
      <c r="I2131">
        <v>53</v>
      </c>
      <c r="J2131">
        <f>(C2131-$V$7)/$V$8</f>
        <v>-0.42240141810128967</v>
      </c>
      <c r="K2131" t="str">
        <f t="shared" si="133"/>
        <v>NO</v>
      </c>
      <c r="L2131">
        <f>(I2131-$V$16)/$V$17</f>
        <v>0.78293844763380371</v>
      </c>
      <c r="M2131" t="str">
        <f t="shared" si="134"/>
        <v>NO</v>
      </c>
      <c r="N2131">
        <f>IF(ISBLANK(C2131),$V$7,C2131)</f>
        <v>315000</v>
      </c>
      <c r="O2131">
        <f>IF(ISBLANK(I2131),$V$16,I2131)</f>
        <v>53</v>
      </c>
      <c r="P2131" t="str">
        <f>IF(ISBLANK(D2131),$U$42,D2131)</f>
        <v>ASALARIADO</v>
      </c>
      <c r="Q2131" s="7" t="str">
        <f t="shared" si="135"/>
        <v>46-55</v>
      </c>
      <c r="R2131" s="7" t="str">
        <f t="shared" si="136"/>
        <v>2</v>
      </c>
    </row>
    <row r="2132" spans="1:18" x14ac:dyDescent="0.3">
      <c r="A2132">
        <v>2131</v>
      </c>
      <c r="B2132" t="s">
        <v>8</v>
      </c>
      <c r="C2132">
        <v>297046</v>
      </c>
      <c r="D2132" t="s">
        <v>17</v>
      </c>
      <c r="E2132" t="s">
        <v>15</v>
      </c>
      <c r="F2132" t="s">
        <v>11</v>
      </c>
      <c r="G2132" t="s">
        <v>12</v>
      </c>
      <c r="H2132" t="s">
        <v>12</v>
      </c>
      <c r="I2132">
        <v>43</v>
      </c>
      <c r="J2132">
        <f>(C2132-$V$7)/$V$8</f>
        <v>-0.44454166866740574</v>
      </c>
      <c r="K2132" t="str">
        <f t="shared" si="133"/>
        <v>NO</v>
      </c>
      <c r="L2132">
        <f>(I2132-$V$16)/$V$17</f>
        <v>7.7185146862428639E-2</v>
      </c>
      <c r="M2132" t="str">
        <f t="shared" si="134"/>
        <v>NO</v>
      </c>
      <c r="N2132">
        <f>IF(ISBLANK(C2132),$V$7,C2132)</f>
        <v>297046</v>
      </c>
      <c r="O2132">
        <f>IF(ISBLANK(I2132),$V$16,I2132)</f>
        <v>43</v>
      </c>
      <c r="P2132" t="str">
        <f>IF(ISBLANK(D2132),$U$42,D2132)</f>
        <v>TRABAJADOR INDEPENDIENTE</v>
      </c>
      <c r="Q2132" s="7" t="str">
        <f t="shared" si="135"/>
        <v>36-45</v>
      </c>
      <c r="R2132" s="7" t="str">
        <f t="shared" si="136"/>
        <v>1</v>
      </c>
    </row>
    <row r="2133" spans="1:18" x14ac:dyDescent="0.3">
      <c r="A2133">
        <v>2132</v>
      </c>
      <c r="B2133" t="s">
        <v>8</v>
      </c>
      <c r="C2133">
        <v>278030</v>
      </c>
      <c r="D2133" t="s">
        <v>18</v>
      </c>
      <c r="E2133" t="s">
        <v>15</v>
      </c>
      <c r="F2133" t="s">
        <v>11</v>
      </c>
      <c r="G2133" t="s">
        <v>11</v>
      </c>
      <c r="H2133" t="s">
        <v>12</v>
      </c>
      <c r="I2133">
        <v>54</v>
      </c>
      <c r="J2133">
        <f>(C2133-$V$7)/$V$8</f>
        <v>-0.46799154082766331</v>
      </c>
      <c r="K2133" t="str">
        <f t="shared" si="133"/>
        <v>NO</v>
      </c>
      <c r="L2133">
        <f>(I2133-$V$16)/$V$17</f>
        <v>0.85351377771094117</v>
      </c>
      <c r="M2133" t="str">
        <f t="shared" si="134"/>
        <v>NO</v>
      </c>
      <c r="N2133">
        <f>IF(ISBLANK(C2133),$V$7,C2133)</f>
        <v>278030</v>
      </c>
      <c r="O2133">
        <f>IF(ISBLANK(I2133),$V$16,I2133)</f>
        <v>54</v>
      </c>
      <c r="P2133" t="str">
        <f>IF(ISBLANK(D2133),$U$42,D2133)</f>
        <v>CONVENIOS ESPECIALES DE TRABAJADORES INDEPENDIENTES</v>
      </c>
      <c r="Q2133" s="7" t="str">
        <f t="shared" si="135"/>
        <v>46-55</v>
      </c>
      <c r="R2133" s="7" t="str">
        <f t="shared" si="136"/>
        <v>1</v>
      </c>
    </row>
    <row r="2134" spans="1:18" x14ac:dyDescent="0.3">
      <c r="A2134">
        <v>2133</v>
      </c>
      <c r="B2134" t="s">
        <v>14</v>
      </c>
      <c r="C2134">
        <v>445821</v>
      </c>
      <c r="D2134" t="s">
        <v>17</v>
      </c>
      <c r="E2134" t="s">
        <v>15</v>
      </c>
      <c r="F2134" t="s">
        <v>11</v>
      </c>
      <c r="G2134" t="s">
        <v>12</v>
      </c>
      <c r="H2134" t="s">
        <v>12</v>
      </c>
      <c r="I2134">
        <v>39</v>
      </c>
      <c r="J2134">
        <f>(C2134-$V$7)/$V$8</f>
        <v>-0.26107749478003123</v>
      </c>
      <c r="K2134" t="str">
        <f t="shared" si="133"/>
        <v>NO</v>
      </c>
      <c r="L2134">
        <f>(I2134-$V$16)/$V$17</f>
        <v>-0.20511617344612137</v>
      </c>
      <c r="M2134" t="str">
        <f t="shared" si="134"/>
        <v>NO</v>
      </c>
      <c r="N2134">
        <f>IF(ISBLANK(C2134),$V$7,C2134)</f>
        <v>445821</v>
      </c>
      <c r="O2134">
        <f>IF(ISBLANK(I2134),$V$16,I2134)</f>
        <v>39</v>
      </c>
      <c r="P2134" t="str">
        <f>IF(ISBLANK(D2134),$U$42,D2134)</f>
        <v>TRABAJADOR INDEPENDIENTE</v>
      </c>
      <c r="Q2134" s="7" t="str">
        <f t="shared" si="135"/>
        <v>36-45</v>
      </c>
      <c r="R2134" s="7" t="str">
        <f t="shared" si="136"/>
        <v>3</v>
      </c>
    </row>
    <row r="2135" spans="1:18" x14ac:dyDescent="0.3">
      <c r="A2135">
        <v>2134</v>
      </c>
      <c r="B2135" t="s">
        <v>8</v>
      </c>
      <c r="C2135">
        <v>306723.3</v>
      </c>
      <c r="D2135" t="s">
        <v>17</v>
      </c>
      <c r="E2135" t="s">
        <v>15</v>
      </c>
      <c r="F2135" t="s">
        <v>11</v>
      </c>
      <c r="G2135" t="s">
        <v>11</v>
      </c>
      <c r="H2135" t="s">
        <v>11</v>
      </c>
      <c r="I2135">
        <v>45</v>
      </c>
      <c r="J2135">
        <f>(C2135-$V$7)/$V$8</f>
        <v>-0.43260795769472699</v>
      </c>
      <c r="K2135" t="str">
        <f t="shared" si="133"/>
        <v>NO</v>
      </c>
      <c r="L2135">
        <f>(I2135-$V$16)/$V$17</f>
        <v>0.21833580701670366</v>
      </c>
      <c r="M2135" t="str">
        <f t="shared" si="134"/>
        <v>NO</v>
      </c>
      <c r="N2135">
        <f>IF(ISBLANK(C2135),$V$7,C2135)</f>
        <v>306723.3</v>
      </c>
      <c r="O2135">
        <f>IF(ISBLANK(I2135),$V$16,I2135)</f>
        <v>45</v>
      </c>
      <c r="P2135" t="str">
        <f>IF(ISBLANK(D2135),$U$42,D2135)</f>
        <v>TRABAJADOR INDEPENDIENTE</v>
      </c>
      <c r="Q2135" s="7" t="str">
        <f t="shared" si="135"/>
        <v>36-45</v>
      </c>
      <c r="R2135" s="7" t="str">
        <f t="shared" si="136"/>
        <v>2</v>
      </c>
    </row>
    <row r="2136" spans="1:18" x14ac:dyDescent="0.3">
      <c r="A2136">
        <v>2135</v>
      </c>
      <c r="B2136" t="s">
        <v>14</v>
      </c>
      <c r="C2136">
        <v>445431.32</v>
      </c>
      <c r="D2136" t="s">
        <v>9</v>
      </c>
      <c r="E2136" t="s">
        <v>15</v>
      </c>
      <c r="F2136" t="s">
        <v>11</v>
      </c>
      <c r="G2136" t="s">
        <v>12</v>
      </c>
      <c r="H2136" t="s">
        <v>12</v>
      </c>
      <c r="I2136">
        <v>25</v>
      </c>
      <c r="J2136">
        <f>(C2136-$V$7)/$V$8</f>
        <v>-0.26155803465084576</v>
      </c>
      <c r="K2136" t="str">
        <f t="shared" si="133"/>
        <v>NO</v>
      </c>
      <c r="L2136">
        <f>(I2136-$V$16)/$V$17</f>
        <v>-1.1931707945260464</v>
      </c>
      <c r="M2136" t="str">
        <f t="shared" si="134"/>
        <v>NO</v>
      </c>
      <c r="N2136">
        <f>IF(ISBLANK(C2136),$V$7,C2136)</f>
        <v>445431.32</v>
      </c>
      <c r="O2136">
        <f>IF(ISBLANK(I2136),$V$16,I2136)</f>
        <v>25</v>
      </c>
      <c r="P2136" t="str">
        <f>IF(ISBLANK(D2136),$U$42,D2136)</f>
        <v>ASALARIADO</v>
      </c>
      <c r="Q2136" s="7" t="str">
        <f t="shared" si="135"/>
        <v>18-25</v>
      </c>
      <c r="R2136" s="7" t="str">
        <f t="shared" si="136"/>
        <v>3</v>
      </c>
    </row>
    <row r="2137" spans="1:18" x14ac:dyDescent="0.3">
      <c r="A2137">
        <v>2136</v>
      </c>
      <c r="B2137" t="s">
        <v>8</v>
      </c>
      <c r="C2137">
        <v>1460786.78</v>
      </c>
      <c r="D2137" t="s">
        <v>9</v>
      </c>
      <c r="E2137" t="s">
        <v>15</v>
      </c>
      <c r="F2137" t="s">
        <v>11</v>
      </c>
      <c r="G2137" t="s">
        <v>12</v>
      </c>
      <c r="H2137" t="s">
        <v>12</v>
      </c>
      <c r="I2137">
        <v>32</v>
      </c>
      <c r="J2137">
        <f>(C2137-$V$7)/$V$8</f>
        <v>0.99054312932788169</v>
      </c>
      <c r="K2137" t="str">
        <f t="shared" si="133"/>
        <v>NO</v>
      </c>
      <c r="L2137">
        <f>(I2137-$V$16)/$V$17</f>
        <v>-0.69914348398608395</v>
      </c>
      <c r="M2137" t="str">
        <f t="shared" si="134"/>
        <v>NO</v>
      </c>
      <c r="N2137">
        <f>IF(ISBLANK(C2137),$V$7,C2137)</f>
        <v>1460786.78</v>
      </c>
      <c r="O2137">
        <f>IF(ISBLANK(I2137),$V$16,I2137)</f>
        <v>32</v>
      </c>
      <c r="P2137" t="str">
        <f>IF(ISBLANK(D2137),$U$42,D2137)</f>
        <v>ASALARIADO</v>
      </c>
      <c r="Q2137" s="7" t="str">
        <f t="shared" si="135"/>
        <v>26-35</v>
      </c>
      <c r="R2137" s="7" t="str">
        <f t="shared" si="136"/>
        <v>4</v>
      </c>
    </row>
    <row r="2138" spans="1:18" x14ac:dyDescent="0.3">
      <c r="A2138">
        <v>2137</v>
      </c>
      <c r="B2138" t="s">
        <v>8</v>
      </c>
      <c r="C2138">
        <v>10652</v>
      </c>
      <c r="D2138" t="s">
        <v>9</v>
      </c>
      <c r="E2138" t="s">
        <v>15</v>
      </c>
      <c r="F2138" t="s">
        <v>11</v>
      </c>
      <c r="G2138" t="s">
        <v>11</v>
      </c>
      <c r="H2138" t="s">
        <v>12</v>
      </c>
      <c r="I2138">
        <v>24</v>
      </c>
      <c r="J2138">
        <f>(C2138-$V$7)/$V$8</f>
        <v>-0.79771282387695541</v>
      </c>
      <c r="K2138" t="str">
        <f t="shared" si="133"/>
        <v>NO</v>
      </c>
      <c r="L2138">
        <f>(I2138-$V$16)/$V$17</f>
        <v>-1.263746124603184</v>
      </c>
      <c r="M2138" t="str">
        <f t="shared" si="134"/>
        <v>NO</v>
      </c>
      <c r="N2138">
        <f>IF(ISBLANK(C2138),$V$7,C2138)</f>
        <v>10652</v>
      </c>
      <c r="O2138">
        <f>IF(ISBLANK(I2138),$V$16,I2138)</f>
        <v>24</v>
      </c>
      <c r="P2138" t="str">
        <f>IF(ISBLANK(D2138),$U$42,D2138)</f>
        <v>ASALARIADO</v>
      </c>
      <c r="Q2138" s="7" t="str">
        <f t="shared" si="135"/>
        <v>18-25</v>
      </c>
      <c r="R2138" s="7" t="str">
        <f t="shared" si="136"/>
        <v>1</v>
      </c>
    </row>
    <row r="2139" spans="1:18" x14ac:dyDescent="0.3">
      <c r="A2139">
        <v>2138</v>
      </c>
      <c r="B2139" t="s">
        <v>14</v>
      </c>
      <c r="C2139">
        <v>278030</v>
      </c>
      <c r="D2139" t="s">
        <v>16</v>
      </c>
      <c r="E2139" t="s">
        <v>15</v>
      </c>
      <c r="F2139" t="s">
        <v>11</v>
      </c>
      <c r="G2139" t="s">
        <v>12</v>
      </c>
      <c r="H2139" t="s">
        <v>11</v>
      </c>
      <c r="I2139">
        <v>27</v>
      </c>
      <c r="J2139">
        <f>(C2139-$V$7)/$V$8</f>
        <v>-0.46799154082766331</v>
      </c>
      <c r="K2139" t="str">
        <f t="shared" si="133"/>
        <v>NO</v>
      </c>
      <c r="L2139">
        <f>(I2139-$V$16)/$V$17</f>
        <v>-1.0520201343717714</v>
      </c>
      <c r="M2139" t="str">
        <f t="shared" si="134"/>
        <v>NO</v>
      </c>
      <c r="N2139">
        <f>IF(ISBLANK(C2139),$V$7,C2139)</f>
        <v>278030</v>
      </c>
      <c r="O2139">
        <f>IF(ISBLANK(I2139),$V$16,I2139)</f>
        <v>27</v>
      </c>
      <c r="P2139" t="str">
        <f>IF(ISBLANK(D2139),$U$42,D2139)</f>
        <v>ASEGURADO VOLUNTARIO</v>
      </c>
      <c r="Q2139" s="7" t="str">
        <f t="shared" si="135"/>
        <v>26-35</v>
      </c>
      <c r="R2139" s="7" t="str">
        <f t="shared" si="136"/>
        <v>1</v>
      </c>
    </row>
    <row r="2140" spans="1:18" x14ac:dyDescent="0.3">
      <c r="A2140">
        <v>2139</v>
      </c>
      <c r="B2140" t="s">
        <v>14</v>
      </c>
      <c r="C2140">
        <v>1160116</v>
      </c>
      <c r="D2140" t="s">
        <v>13</v>
      </c>
      <c r="E2140" t="s">
        <v>10</v>
      </c>
      <c r="F2140" t="s">
        <v>11</v>
      </c>
      <c r="G2140" t="s">
        <v>12</v>
      </c>
      <c r="H2140" t="s">
        <v>12</v>
      </c>
      <c r="I2140">
        <v>66</v>
      </c>
      <c r="J2140">
        <f>(C2140-$V$7)/$V$8</f>
        <v>0.61976634381437112</v>
      </c>
      <c r="K2140" t="str">
        <f t="shared" si="133"/>
        <v>NO</v>
      </c>
      <c r="L2140">
        <f>(I2140-$V$16)/$V$17</f>
        <v>1.7004177386365913</v>
      </c>
      <c r="M2140" t="str">
        <f t="shared" si="134"/>
        <v>NO</v>
      </c>
      <c r="N2140">
        <f>IF(ISBLANK(C2140),$V$7,C2140)</f>
        <v>1160116</v>
      </c>
      <c r="O2140">
        <f>IF(ISBLANK(I2140),$V$16,I2140)</f>
        <v>66</v>
      </c>
      <c r="P2140" t="str">
        <f>IF(ISBLANK(D2140),$U$42,D2140)</f>
        <v>PENSIONADOS EN SU PROPIO SISTEMA</v>
      </c>
      <c r="Q2140" s="7" t="str">
        <f t="shared" si="135"/>
        <v>56+</v>
      </c>
      <c r="R2140" s="7" t="str">
        <f t="shared" si="136"/>
        <v>4</v>
      </c>
    </row>
    <row r="2141" spans="1:18" x14ac:dyDescent="0.3">
      <c r="A2141">
        <v>2140</v>
      </c>
      <c r="B2141" t="s">
        <v>8</v>
      </c>
      <c r="C2141">
        <v>342028</v>
      </c>
      <c r="D2141" t="s">
        <v>9</v>
      </c>
      <c r="E2141" t="s">
        <v>15</v>
      </c>
      <c r="F2141" t="s">
        <v>11</v>
      </c>
      <c r="G2141" t="s">
        <v>12</v>
      </c>
      <c r="H2141" t="s">
        <v>12</v>
      </c>
      <c r="I2141">
        <v>58</v>
      </c>
      <c r="J2141">
        <f>(C2141-$V$7)/$V$8</f>
        <v>-0.3890714252138559</v>
      </c>
      <c r="K2141" t="str">
        <f t="shared" si="133"/>
        <v>NO</v>
      </c>
      <c r="L2141">
        <f>(I2141-$V$16)/$V$17</f>
        <v>1.1358150980194912</v>
      </c>
      <c r="M2141" t="str">
        <f t="shared" si="134"/>
        <v>NO</v>
      </c>
      <c r="N2141">
        <f>IF(ISBLANK(C2141),$V$7,C2141)</f>
        <v>342028</v>
      </c>
      <c r="O2141">
        <f>IF(ISBLANK(I2141),$V$16,I2141)</f>
        <v>58</v>
      </c>
      <c r="P2141" t="str">
        <f>IF(ISBLANK(D2141),$U$42,D2141)</f>
        <v>ASALARIADO</v>
      </c>
      <c r="Q2141" s="7" t="str">
        <f t="shared" si="135"/>
        <v>56+</v>
      </c>
      <c r="R2141" s="7" t="str">
        <f t="shared" si="136"/>
        <v>2</v>
      </c>
    </row>
    <row r="2142" spans="1:18" x14ac:dyDescent="0.3">
      <c r="A2142">
        <v>2141</v>
      </c>
      <c r="B2142" t="s">
        <v>8</v>
      </c>
      <c r="C2142">
        <v>239390</v>
      </c>
      <c r="D2142" t="s">
        <v>9</v>
      </c>
      <c r="E2142" t="s">
        <v>15</v>
      </c>
      <c r="F2142" t="s">
        <v>11</v>
      </c>
      <c r="G2142" t="s">
        <v>12</v>
      </c>
      <c r="H2142" t="s">
        <v>12</v>
      </c>
      <c r="I2142">
        <v>46</v>
      </c>
      <c r="J2142">
        <f>(C2142-$V$7)/$V$8</f>
        <v>-0.51564104967665103</v>
      </c>
      <c r="K2142" t="str">
        <f t="shared" si="133"/>
        <v>NO</v>
      </c>
      <c r="L2142">
        <f>(I2142-$V$16)/$V$17</f>
        <v>0.28891113709384114</v>
      </c>
      <c r="M2142" t="str">
        <f t="shared" si="134"/>
        <v>NO</v>
      </c>
      <c r="N2142">
        <f>IF(ISBLANK(C2142),$V$7,C2142)</f>
        <v>239390</v>
      </c>
      <c r="O2142">
        <f>IF(ISBLANK(I2142),$V$16,I2142)</f>
        <v>46</v>
      </c>
      <c r="P2142" t="str">
        <f>IF(ISBLANK(D2142),$U$42,D2142)</f>
        <v>ASALARIADO</v>
      </c>
      <c r="Q2142" s="7" t="str">
        <f t="shared" si="135"/>
        <v>46-55</v>
      </c>
      <c r="R2142" s="7" t="str">
        <f t="shared" si="136"/>
        <v>1</v>
      </c>
    </row>
    <row r="2143" spans="1:18" x14ac:dyDescent="0.3">
      <c r="A2143">
        <v>2142</v>
      </c>
      <c r="B2143" t="s">
        <v>8</v>
      </c>
      <c r="C2143">
        <v>1347519</v>
      </c>
      <c r="D2143" t="s">
        <v>9</v>
      </c>
      <c r="E2143" t="s">
        <v>10</v>
      </c>
      <c r="F2143" t="s">
        <v>11</v>
      </c>
      <c r="G2143" t="s">
        <v>12</v>
      </c>
      <c r="H2143" t="s">
        <v>12</v>
      </c>
      <c r="I2143">
        <v>57</v>
      </c>
      <c r="J2143">
        <f>(C2143-$V$7)/$V$8</f>
        <v>0.85086522856661884</v>
      </c>
      <c r="K2143" t="str">
        <f t="shared" si="133"/>
        <v>NO</v>
      </c>
      <c r="L2143">
        <f>(I2143-$V$16)/$V$17</f>
        <v>1.0652397679423538</v>
      </c>
      <c r="M2143" t="str">
        <f t="shared" si="134"/>
        <v>NO</v>
      </c>
      <c r="N2143">
        <f>IF(ISBLANK(C2143),$V$7,C2143)</f>
        <v>1347519</v>
      </c>
      <c r="O2143">
        <f>IF(ISBLANK(I2143),$V$16,I2143)</f>
        <v>57</v>
      </c>
      <c r="P2143" t="str">
        <f>IF(ISBLANK(D2143),$U$42,D2143)</f>
        <v>ASALARIADO</v>
      </c>
      <c r="Q2143" s="7" t="str">
        <f t="shared" si="135"/>
        <v>56+</v>
      </c>
      <c r="R2143" s="7" t="str">
        <f t="shared" si="136"/>
        <v>4</v>
      </c>
    </row>
    <row r="2144" spans="1:18" x14ac:dyDescent="0.3">
      <c r="A2144">
        <v>2143</v>
      </c>
      <c r="B2144" t="s">
        <v>8</v>
      </c>
      <c r="C2144">
        <v>350000</v>
      </c>
      <c r="D2144" t="s">
        <v>9</v>
      </c>
      <c r="E2144" t="s">
        <v>15</v>
      </c>
      <c r="F2144" t="s">
        <v>11</v>
      </c>
      <c r="G2144" t="s">
        <v>12</v>
      </c>
      <c r="H2144" t="s">
        <v>12</v>
      </c>
      <c r="I2144">
        <v>37</v>
      </c>
      <c r="J2144">
        <f>(C2144-$V$7)/$V$8</f>
        <v>-0.37924063110039496</v>
      </c>
      <c r="K2144" t="str">
        <f t="shared" si="133"/>
        <v>NO</v>
      </c>
      <c r="L2144">
        <f>(I2144-$V$16)/$V$17</f>
        <v>-0.3462668336003964</v>
      </c>
      <c r="M2144" t="str">
        <f t="shared" si="134"/>
        <v>NO</v>
      </c>
      <c r="N2144">
        <f>IF(ISBLANK(C2144),$V$7,C2144)</f>
        <v>350000</v>
      </c>
      <c r="O2144">
        <f>IF(ISBLANK(I2144),$V$16,I2144)</f>
        <v>37</v>
      </c>
      <c r="P2144" t="str">
        <f>IF(ISBLANK(D2144),$U$42,D2144)</f>
        <v>ASALARIADO</v>
      </c>
      <c r="Q2144" s="7" t="str">
        <f t="shared" si="135"/>
        <v>36-45</v>
      </c>
      <c r="R2144" s="7" t="str">
        <f t="shared" si="136"/>
        <v>2</v>
      </c>
    </row>
    <row r="2145" spans="1:18" x14ac:dyDescent="0.3">
      <c r="A2145">
        <v>2144</v>
      </c>
      <c r="B2145" t="s">
        <v>14</v>
      </c>
      <c r="C2145">
        <v>295000</v>
      </c>
      <c r="D2145" t="s">
        <v>9</v>
      </c>
      <c r="E2145" t="s">
        <v>15</v>
      </c>
      <c r="F2145" t="s">
        <v>11</v>
      </c>
      <c r="G2145" t="s">
        <v>12</v>
      </c>
      <c r="H2145" t="s">
        <v>11</v>
      </c>
      <c r="I2145">
        <v>19</v>
      </c>
      <c r="J2145">
        <f>(C2145-$V$7)/$V$8</f>
        <v>-0.44706472495894378</v>
      </c>
      <c r="K2145" t="str">
        <f t="shared" si="133"/>
        <v>NO</v>
      </c>
      <c r="L2145">
        <f>(I2145-$V$16)/$V$17</f>
        <v>-1.6166227749888715</v>
      </c>
      <c r="M2145" t="str">
        <f t="shared" si="134"/>
        <v>NO</v>
      </c>
      <c r="N2145">
        <f>IF(ISBLANK(C2145),$V$7,C2145)</f>
        <v>295000</v>
      </c>
      <c r="O2145">
        <f>IF(ISBLANK(I2145),$V$16,I2145)</f>
        <v>19</v>
      </c>
      <c r="P2145" t="str">
        <f>IF(ISBLANK(D2145),$U$42,D2145)</f>
        <v>ASALARIADO</v>
      </c>
      <c r="Q2145" s="7" t="str">
        <f t="shared" si="135"/>
        <v>18-25</v>
      </c>
      <c r="R2145" s="7" t="str">
        <f t="shared" si="136"/>
        <v>1</v>
      </c>
    </row>
    <row r="2146" spans="1:18" x14ac:dyDescent="0.3">
      <c r="A2146">
        <v>2145</v>
      </c>
      <c r="B2146" t="s">
        <v>8</v>
      </c>
      <c r="C2146">
        <v>302470</v>
      </c>
      <c r="D2146" t="s">
        <v>17</v>
      </c>
      <c r="E2146" t="s">
        <v>15</v>
      </c>
      <c r="F2146" t="s">
        <v>11</v>
      </c>
      <c r="G2146" t="s">
        <v>12</v>
      </c>
      <c r="H2146" t="s">
        <v>12</v>
      </c>
      <c r="I2146">
        <v>48</v>
      </c>
      <c r="J2146">
        <f>(C2146-$V$7)/$V$8</f>
        <v>-0.43785297984760996</v>
      </c>
      <c r="K2146" t="str">
        <f t="shared" si="133"/>
        <v>NO</v>
      </c>
      <c r="L2146">
        <f>(I2146-$V$16)/$V$17</f>
        <v>0.43006179724811616</v>
      </c>
      <c r="M2146" t="str">
        <f t="shared" si="134"/>
        <v>NO</v>
      </c>
      <c r="N2146">
        <f>IF(ISBLANK(C2146),$V$7,C2146)</f>
        <v>302470</v>
      </c>
      <c r="O2146">
        <f>IF(ISBLANK(I2146),$V$16,I2146)</f>
        <v>48</v>
      </c>
      <c r="P2146" t="str">
        <f>IF(ISBLANK(D2146),$U$42,D2146)</f>
        <v>TRABAJADOR INDEPENDIENTE</v>
      </c>
      <c r="Q2146" s="7" t="str">
        <f t="shared" si="135"/>
        <v>46-55</v>
      </c>
      <c r="R2146" s="7" t="str">
        <f t="shared" si="136"/>
        <v>2</v>
      </c>
    </row>
    <row r="2147" spans="1:18" x14ac:dyDescent="0.3">
      <c r="A2147">
        <v>2146</v>
      </c>
      <c r="B2147" t="s">
        <v>14</v>
      </c>
      <c r="C2147">
        <v>2613281.4500000002</v>
      </c>
      <c r="D2147" t="s">
        <v>9</v>
      </c>
      <c r="E2147" t="s">
        <v>10</v>
      </c>
      <c r="F2147" t="s">
        <v>11</v>
      </c>
      <c r="G2147" t="s">
        <v>12</v>
      </c>
      <c r="H2147" t="s">
        <v>12</v>
      </c>
      <c r="I2147">
        <v>47</v>
      </c>
      <c r="J2147">
        <f>(C2147-$V$7)/$V$8</f>
        <v>2.4117596142289228</v>
      </c>
      <c r="K2147" t="str">
        <f t="shared" si="133"/>
        <v>ATIPICO</v>
      </c>
      <c r="L2147">
        <f>(I2147-$V$16)/$V$17</f>
        <v>0.35948646717097865</v>
      </c>
      <c r="M2147" t="str">
        <f t="shared" si="134"/>
        <v>NO</v>
      </c>
      <c r="N2147">
        <f>IF(ISBLANK(C2147),$V$7,C2147)</f>
        <v>2613281.4500000002</v>
      </c>
      <c r="O2147">
        <f>IF(ISBLANK(I2147),$V$16,I2147)</f>
        <v>47</v>
      </c>
      <c r="P2147" t="str">
        <f>IF(ISBLANK(D2147),$U$42,D2147)</f>
        <v>ASALARIADO</v>
      </c>
      <c r="Q2147" s="7" t="str">
        <f t="shared" si="135"/>
        <v>46-55</v>
      </c>
      <c r="R2147" s="7" t="str">
        <f t="shared" si="136"/>
        <v>4</v>
      </c>
    </row>
    <row r="2148" spans="1:18" x14ac:dyDescent="0.3">
      <c r="A2148">
        <v>2147</v>
      </c>
      <c r="B2148" t="s">
        <v>14</v>
      </c>
      <c r="C2148">
        <v>150409.17000000001</v>
      </c>
      <c r="D2148" t="s">
        <v>13</v>
      </c>
      <c r="E2148" t="s">
        <v>10</v>
      </c>
      <c r="F2148" t="s">
        <v>11</v>
      </c>
      <c r="G2148" t="s">
        <v>12</v>
      </c>
      <c r="H2148" t="s">
        <v>12</v>
      </c>
      <c r="I2148">
        <v>86</v>
      </c>
      <c r="J2148">
        <f>(C2148-$V$7)/$V$8</f>
        <v>-0.6253691254135888</v>
      </c>
      <c r="K2148" t="str">
        <f t="shared" si="133"/>
        <v>NO</v>
      </c>
      <c r="L2148">
        <f>(I2148-$V$16)/$V$17</f>
        <v>3.1119243401793413</v>
      </c>
      <c r="M2148" t="str">
        <f t="shared" si="134"/>
        <v>ATIPICO</v>
      </c>
      <c r="N2148">
        <f>IF(ISBLANK(C2148),$V$7,C2148)</f>
        <v>150409.17000000001</v>
      </c>
      <c r="O2148">
        <f>IF(ISBLANK(I2148),$V$16,I2148)</f>
        <v>86</v>
      </c>
      <c r="P2148" t="str">
        <f>IF(ISBLANK(D2148),$U$42,D2148)</f>
        <v>PENSIONADOS EN SU PROPIO SISTEMA</v>
      </c>
      <c r="Q2148" s="7" t="str">
        <f t="shared" si="135"/>
        <v>56+</v>
      </c>
      <c r="R2148" s="7" t="str">
        <f t="shared" si="136"/>
        <v>1</v>
      </c>
    </row>
    <row r="2149" spans="1:18" x14ac:dyDescent="0.3">
      <c r="A2149">
        <v>2148</v>
      </c>
      <c r="B2149" t="s">
        <v>8</v>
      </c>
      <c r="C2149">
        <v>77065</v>
      </c>
      <c r="D2149" t="s">
        <v>9</v>
      </c>
      <c r="E2149" t="s">
        <v>15</v>
      </c>
      <c r="F2149" t="s">
        <v>11</v>
      </c>
      <c r="G2149" t="s">
        <v>12</v>
      </c>
      <c r="H2149" t="s">
        <v>11</v>
      </c>
      <c r="I2149">
        <v>43</v>
      </c>
      <c r="J2149">
        <f>(C2149-$V$7)/$V$8</f>
        <v>-0.71581461396008628</v>
      </c>
      <c r="K2149" t="str">
        <f t="shared" si="133"/>
        <v>NO</v>
      </c>
      <c r="L2149">
        <f>(I2149-$V$16)/$V$17</f>
        <v>7.7185146862428639E-2</v>
      </c>
      <c r="M2149" t="str">
        <f t="shared" si="134"/>
        <v>NO</v>
      </c>
      <c r="N2149">
        <f>IF(ISBLANK(C2149),$V$7,C2149)</f>
        <v>77065</v>
      </c>
      <c r="O2149">
        <f>IF(ISBLANK(I2149),$V$16,I2149)</f>
        <v>43</v>
      </c>
      <c r="P2149" t="str">
        <f>IF(ISBLANK(D2149),$U$42,D2149)</f>
        <v>ASALARIADO</v>
      </c>
      <c r="Q2149" s="7" t="str">
        <f t="shared" si="135"/>
        <v>36-45</v>
      </c>
      <c r="R2149" s="7" t="str">
        <f t="shared" si="136"/>
        <v>1</v>
      </c>
    </row>
    <row r="2150" spans="1:18" x14ac:dyDescent="0.3">
      <c r="A2150">
        <v>2149</v>
      </c>
      <c r="B2150" t="s">
        <v>8</v>
      </c>
      <c r="C2150">
        <v>426459.38</v>
      </c>
      <c r="D2150" t="s">
        <v>9</v>
      </c>
      <c r="E2150" t="s">
        <v>15</v>
      </c>
      <c r="F2150" t="s">
        <v>11</v>
      </c>
      <c r="G2150" t="s">
        <v>12</v>
      </c>
      <c r="H2150" t="s">
        <v>12</v>
      </c>
      <c r="I2150">
        <v>25</v>
      </c>
      <c r="J2150">
        <f>(C2150-$V$7)/$V$8</f>
        <v>-0.28495357354609585</v>
      </c>
      <c r="K2150" t="str">
        <f t="shared" si="133"/>
        <v>NO</v>
      </c>
      <c r="L2150">
        <f>(I2150-$V$16)/$V$17</f>
        <v>-1.1931707945260464</v>
      </c>
      <c r="M2150" t="str">
        <f t="shared" si="134"/>
        <v>NO</v>
      </c>
      <c r="N2150">
        <f>IF(ISBLANK(C2150),$V$7,C2150)</f>
        <v>426459.38</v>
      </c>
      <c r="O2150">
        <f>IF(ISBLANK(I2150),$V$16,I2150)</f>
        <v>25</v>
      </c>
      <c r="P2150" t="str">
        <f>IF(ISBLANK(D2150),$U$42,D2150)</f>
        <v>ASALARIADO</v>
      </c>
      <c r="Q2150" s="7" t="str">
        <f t="shared" si="135"/>
        <v>18-25</v>
      </c>
      <c r="R2150" s="7" t="str">
        <f t="shared" si="136"/>
        <v>3</v>
      </c>
    </row>
    <row r="2151" spans="1:18" x14ac:dyDescent="0.3">
      <c r="A2151">
        <v>2150</v>
      </c>
      <c r="B2151" t="s">
        <v>8</v>
      </c>
      <c r="C2151">
        <v>448880</v>
      </c>
      <c r="D2151" t="s">
        <v>9</v>
      </c>
      <c r="E2151" t="s">
        <v>15</v>
      </c>
      <c r="F2151" t="s">
        <v>11</v>
      </c>
      <c r="G2151" t="s">
        <v>12</v>
      </c>
      <c r="H2151" t="s">
        <v>12</v>
      </c>
      <c r="I2151">
        <v>33</v>
      </c>
      <c r="J2151">
        <f>(C2151-$V$7)/$V$8</f>
        <v>-0.25730524199615301</v>
      </c>
      <c r="K2151" t="str">
        <f t="shared" si="133"/>
        <v>NO</v>
      </c>
      <c r="L2151">
        <f>(I2151-$V$16)/$V$17</f>
        <v>-0.62856815390894638</v>
      </c>
      <c r="M2151" t="str">
        <f t="shared" si="134"/>
        <v>NO</v>
      </c>
      <c r="N2151">
        <f>IF(ISBLANK(C2151),$V$7,C2151)</f>
        <v>448880</v>
      </c>
      <c r="O2151">
        <f>IF(ISBLANK(I2151),$V$16,I2151)</f>
        <v>33</v>
      </c>
      <c r="P2151" t="str">
        <f>IF(ISBLANK(D2151),$U$42,D2151)</f>
        <v>ASALARIADO</v>
      </c>
      <c r="Q2151" s="7" t="str">
        <f t="shared" si="135"/>
        <v>26-35</v>
      </c>
      <c r="R2151" s="7" t="str">
        <f t="shared" si="136"/>
        <v>3</v>
      </c>
    </row>
    <row r="2152" spans="1:18" x14ac:dyDescent="0.3">
      <c r="A2152">
        <v>2151</v>
      </c>
      <c r="B2152" t="s">
        <v>14</v>
      </c>
      <c r="C2152">
        <v>10</v>
      </c>
      <c r="D2152" t="s">
        <v>9</v>
      </c>
      <c r="E2152" t="s">
        <v>15</v>
      </c>
      <c r="F2152" t="s">
        <v>11</v>
      </c>
      <c r="G2152" t="s">
        <v>12</v>
      </c>
      <c r="H2152" t="s">
        <v>12</v>
      </c>
      <c r="I2152">
        <v>26</v>
      </c>
      <c r="J2152">
        <f>(C2152-$V$7)/$V$8</f>
        <v>-0.81083616945591319</v>
      </c>
      <c r="K2152" t="str">
        <f t="shared" si="133"/>
        <v>NO</v>
      </c>
      <c r="L2152">
        <f>(I2152-$V$16)/$V$17</f>
        <v>-1.1225954644489089</v>
      </c>
      <c r="M2152" t="str">
        <f t="shared" si="134"/>
        <v>NO</v>
      </c>
      <c r="N2152">
        <f>IF(ISBLANK(C2152),$V$7,C2152)</f>
        <v>10</v>
      </c>
      <c r="O2152">
        <f>IF(ISBLANK(I2152),$V$16,I2152)</f>
        <v>26</v>
      </c>
      <c r="P2152" t="str">
        <f>IF(ISBLANK(D2152),$U$42,D2152)</f>
        <v>ASALARIADO</v>
      </c>
      <c r="Q2152" s="7" t="str">
        <f t="shared" si="135"/>
        <v>26-35</v>
      </c>
      <c r="R2152" s="7" t="str">
        <f t="shared" si="136"/>
        <v>1</v>
      </c>
    </row>
    <row r="2153" spans="1:18" x14ac:dyDescent="0.3">
      <c r="A2153">
        <v>2152</v>
      </c>
      <c r="B2153" t="s">
        <v>8</v>
      </c>
      <c r="C2153">
        <v>237717.86</v>
      </c>
      <c r="D2153" t="s">
        <v>9</v>
      </c>
      <c r="E2153" t="s">
        <v>15</v>
      </c>
      <c r="F2153" t="s">
        <v>11</v>
      </c>
      <c r="G2153" t="s">
        <v>12</v>
      </c>
      <c r="H2153" t="s">
        <v>11</v>
      </c>
      <c r="I2153">
        <v>23</v>
      </c>
      <c r="J2153">
        <f>(C2153-$V$7)/$V$8</f>
        <v>-0.51770307477309896</v>
      </c>
      <c r="K2153" t="str">
        <f t="shared" si="133"/>
        <v>NO</v>
      </c>
      <c r="L2153">
        <f>(I2153-$V$16)/$V$17</f>
        <v>-1.3343214546803215</v>
      </c>
      <c r="M2153" t="str">
        <f t="shared" si="134"/>
        <v>NO</v>
      </c>
      <c r="N2153">
        <f>IF(ISBLANK(C2153),$V$7,C2153)</f>
        <v>237717.86</v>
      </c>
      <c r="O2153">
        <f>IF(ISBLANK(I2153),$V$16,I2153)</f>
        <v>23</v>
      </c>
      <c r="P2153" t="str">
        <f>IF(ISBLANK(D2153),$U$42,D2153)</f>
        <v>ASALARIADO</v>
      </c>
      <c r="Q2153" s="7" t="str">
        <f t="shared" si="135"/>
        <v>18-25</v>
      </c>
      <c r="R2153" s="7" t="str">
        <f t="shared" si="136"/>
        <v>1</v>
      </c>
    </row>
    <row r="2154" spans="1:18" x14ac:dyDescent="0.3">
      <c r="A2154">
        <v>2153</v>
      </c>
      <c r="B2154" t="s">
        <v>8</v>
      </c>
      <c r="C2154">
        <v>297045</v>
      </c>
      <c r="D2154" t="s">
        <v>16</v>
      </c>
      <c r="E2154" t="s">
        <v>15</v>
      </c>
      <c r="F2154" t="s">
        <v>11</v>
      </c>
      <c r="G2154" t="s">
        <v>11</v>
      </c>
      <c r="H2154" t="s">
        <v>12</v>
      </c>
      <c r="I2154">
        <v>30</v>
      </c>
      <c r="J2154">
        <f>(C2154-$V$7)/$V$8</f>
        <v>-0.44454290183274864</v>
      </c>
      <c r="K2154" t="str">
        <f t="shared" si="133"/>
        <v>NO</v>
      </c>
      <c r="L2154">
        <f>(I2154-$V$16)/$V$17</f>
        <v>-0.84029414414035897</v>
      </c>
      <c r="M2154" t="str">
        <f t="shared" si="134"/>
        <v>NO</v>
      </c>
      <c r="N2154">
        <f>IF(ISBLANK(C2154),$V$7,C2154)</f>
        <v>297045</v>
      </c>
      <c r="O2154">
        <f>IF(ISBLANK(I2154),$V$16,I2154)</f>
        <v>30</v>
      </c>
      <c r="P2154" t="str">
        <f>IF(ISBLANK(D2154),$U$42,D2154)</f>
        <v>ASEGURADO VOLUNTARIO</v>
      </c>
      <c r="Q2154" s="7" t="str">
        <f t="shared" si="135"/>
        <v>26-35</v>
      </c>
      <c r="R2154" s="7" t="str">
        <f t="shared" si="136"/>
        <v>1</v>
      </c>
    </row>
    <row r="2155" spans="1:18" x14ac:dyDescent="0.3">
      <c r="A2155">
        <v>2154</v>
      </c>
      <c r="B2155" t="s">
        <v>14</v>
      </c>
      <c r="C2155">
        <v>585854</v>
      </c>
      <c r="D2155" t="s">
        <v>13</v>
      </c>
      <c r="E2155" t="s">
        <v>10</v>
      </c>
      <c r="F2155" t="s">
        <v>11</v>
      </c>
      <c r="G2155" t="s">
        <v>12</v>
      </c>
      <c r="H2155" t="s">
        <v>12</v>
      </c>
      <c r="I2155">
        <v>76</v>
      </c>
      <c r="J2155">
        <f>(C2155-$V$7)/$V$8</f>
        <v>-8.8393652320137281E-2</v>
      </c>
      <c r="K2155" t="str">
        <f t="shared" si="133"/>
        <v>NO</v>
      </c>
      <c r="L2155">
        <f>(I2155-$V$16)/$V$17</f>
        <v>2.4061710394079663</v>
      </c>
      <c r="M2155" t="str">
        <f t="shared" si="134"/>
        <v>ATIPICO</v>
      </c>
      <c r="N2155">
        <f>IF(ISBLANK(C2155),$V$7,C2155)</f>
        <v>585854</v>
      </c>
      <c r="O2155">
        <f>IF(ISBLANK(I2155),$V$16,I2155)</f>
        <v>76</v>
      </c>
      <c r="P2155" t="str">
        <f>IF(ISBLANK(D2155),$U$42,D2155)</f>
        <v>PENSIONADOS EN SU PROPIO SISTEMA</v>
      </c>
      <c r="Q2155" s="7" t="str">
        <f t="shared" si="135"/>
        <v>56+</v>
      </c>
      <c r="R2155" s="7" t="str">
        <f t="shared" si="136"/>
        <v>3</v>
      </c>
    </row>
    <row r="2156" spans="1:18" x14ac:dyDescent="0.3">
      <c r="A2156">
        <v>2155</v>
      </c>
      <c r="B2156" t="s">
        <v>8</v>
      </c>
      <c r="C2156">
        <v>404467</v>
      </c>
      <c r="D2156" t="s">
        <v>16</v>
      </c>
      <c r="E2156" t="s">
        <v>15</v>
      </c>
      <c r="F2156" t="s">
        <v>11</v>
      </c>
      <c r="G2156" t="s">
        <v>12</v>
      </c>
      <c r="H2156" t="s">
        <v>12</v>
      </c>
      <c r="I2156">
        <v>58</v>
      </c>
      <c r="J2156">
        <f>(C2156-$V$7)/$V$8</f>
        <v>-0.31207381436960263</v>
      </c>
      <c r="K2156" t="str">
        <f t="shared" si="133"/>
        <v>NO</v>
      </c>
      <c r="L2156">
        <f>(I2156-$V$16)/$V$17</f>
        <v>1.1358150980194912</v>
      </c>
      <c r="M2156" t="str">
        <f t="shared" si="134"/>
        <v>NO</v>
      </c>
      <c r="N2156">
        <f>IF(ISBLANK(C2156),$V$7,C2156)</f>
        <v>404467</v>
      </c>
      <c r="O2156">
        <f>IF(ISBLANK(I2156),$V$16,I2156)</f>
        <v>58</v>
      </c>
      <c r="P2156" t="str">
        <f>IF(ISBLANK(D2156),$U$42,D2156)</f>
        <v>ASEGURADO VOLUNTARIO</v>
      </c>
      <c r="Q2156" s="7" t="str">
        <f t="shared" si="135"/>
        <v>56+</v>
      </c>
      <c r="R2156" s="7" t="str">
        <f t="shared" si="136"/>
        <v>2</v>
      </c>
    </row>
    <row r="2157" spans="1:18" x14ac:dyDescent="0.3">
      <c r="A2157">
        <v>2156</v>
      </c>
      <c r="B2157" t="s">
        <v>8</v>
      </c>
      <c r="C2157">
        <v>594092</v>
      </c>
      <c r="D2157" t="s">
        <v>17</v>
      </c>
      <c r="E2157" t="s">
        <v>15</v>
      </c>
      <c r="F2157" t="s">
        <v>11</v>
      </c>
      <c r="G2157" t="s">
        <v>11</v>
      </c>
      <c r="H2157" t="s">
        <v>11</v>
      </c>
      <c r="I2157">
        <v>48</v>
      </c>
      <c r="J2157">
        <f>(C2157-$V$7)/$V$8</f>
        <v>-7.8234836225469548E-2</v>
      </c>
      <c r="K2157" t="str">
        <f t="shared" si="133"/>
        <v>NO</v>
      </c>
      <c r="L2157">
        <f>(I2157-$V$16)/$V$17</f>
        <v>0.43006179724811616</v>
      </c>
      <c r="M2157" t="str">
        <f t="shared" si="134"/>
        <v>NO</v>
      </c>
      <c r="N2157">
        <f>IF(ISBLANK(C2157),$V$7,C2157)</f>
        <v>594092</v>
      </c>
      <c r="O2157">
        <f>IF(ISBLANK(I2157),$V$16,I2157)</f>
        <v>48</v>
      </c>
      <c r="P2157" t="str">
        <f>IF(ISBLANK(D2157),$U$42,D2157)</f>
        <v>TRABAJADOR INDEPENDIENTE</v>
      </c>
      <c r="Q2157" s="7" t="str">
        <f t="shared" si="135"/>
        <v>46-55</v>
      </c>
      <c r="R2157" s="7" t="str">
        <f t="shared" si="136"/>
        <v>3</v>
      </c>
    </row>
    <row r="2158" spans="1:18" x14ac:dyDescent="0.3">
      <c r="A2158">
        <v>2157</v>
      </c>
      <c r="B2158" t="s">
        <v>8</v>
      </c>
      <c r="C2158">
        <v>138580</v>
      </c>
      <c r="D2158" t="s">
        <v>9</v>
      </c>
      <c r="E2158" t="s">
        <v>15</v>
      </c>
      <c r="F2158" t="s">
        <v>11</v>
      </c>
      <c r="G2158" t="s">
        <v>12</v>
      </c>
      <c r="H2158" t="s">
        <v>12</v>
      </c>
      <c r="I2158">
        <v>46</v>
      </c>
      <c r="J2158">
        <f>(C2158-$V$7)/$V$8</f>
        <v>-0.6399564478926566</v>
      </c>
      <c r="K2158" t="str">
        <f t="shared" si="133"/>
        <v>NO</v>
      </c>
      <c r="L2158">
        <f>(I2158-$V$16)/$V$17</f>
        <v>0.28891113709384114</v>
      </c>
      <c r="M2158" t="str">
        <f t="shared" si="134"/>
        <v>NO</v>
      </c>
      <c r="N2158">
        <f>IF(ISBLANK(C2158),$V$7,C2158)</f>
        <v>138580</v>
      </c>
      <c r="O2158">
        <f>IF(ISBLANK(I2158),$V$16,I2158)</f>
        <v>46</v>
      </c>
      <c r="P2158" t="str">
        <f>IF(ISBLANK(D2158),$U$42,D2158)</f>
        <v>ASALARIADO</v>
      </c>
      <c r="Q2158" s="7" t="str">
        <f t="shared" si="135"/>
        <v>46-55</v>
      </c>
      <c r="R2158" s="7" t="str">
        <f t="shared" si="136"/>
        <v>1</v>
      </c>
    </row>
    <row r="2159" spans="1:18" x14ac:dyDescent="0.3">
      <c r="A2159">
        <v>2158</v>
      </c>
      <c r="B2159" t="s">
        <v>14</v>
      </c>
      <c r="C2159">
        <v>1241627.95</v>
      </c>
      <c r="D2159" t="s">
        <v>13</v>
      </c>
      <c r="E2159" t="s">
        <v>10</v>
      </c>
      <c r="F2159" t="s">
        <v>11</v>
      </c>
      <c r="G2159" t="s">
        <v>12</v>
      </c>
      <c r="H2159" t="s">
        <v>12</v>
      </c>
      <c r="I2159">
        <v>63</v>
      </c>
      <c r="J2159">
        <f>(C2159-$V$7)/$V$8</f>
        <v>0.72028405558515907</v>
      </c>
      <c r="K2159" t="str">
        <f t="shared" si="133"/>
        <v>NO</v>
      </c>
      <c r="L2159">
        <f>(I2159-$V$16)/$V$17</f>
        <v>1.4886917484051787</v>
      </c>
      <c r="M2159" t="str">
        <f t="shared" si="134"/>
        <v>NO</v>
      </c>
      <c r="N2159">
        <f>IF(ISBLANK(C2159),$V$7,C2159)</f>
        <v>1241627.95</v>
      </c>
      <c r="O2159">
        <f>IF(ISBLANK(I2159),$V$16,I2159)</f>
        <v>63</v>
      </c>
      <c r="P2159" t="str">
        <f>IF(ISBLANK(D2159),$U$42,D2159)</f>
        <v>PENSIONADOS EN SU PROPIO SISTEMA</v>
      </c>
      <c r="Q2159" s="7" t="str">
        <f t="shared" si="135"/>
        <v>56+</v>
      </c>
      <c r="R2159" s="7" t="str">
        <f t="shared" si="136"/>
        <v>4</v>
      </c>
    </row>
    <row r="2160" spans="1:18" x14ac:dyDescent="0.3">
      <c r="A2160">
        <v>2159</v>
      </c>
      <c r="B2160" t="s">
        <v>8</v>
      </c>
      <c r="C2160">
        <v>915020.56</v>
      </c>
      <c r="D2160" t="s">
        <v>9</v>
      </c>
      <c r="E2160" t="s">
        <v>15</v>
      </c>
      <c r="F2160" t="s">
        <v>11</v>
      </c>
      <c r="G2160" t="s">
        <v>12</v>
      </c>
      <c r="H2160" t="s">
        <v>12</v>
      </c>
      <c r="I2160">
        <v>52</v>
      </c>
      <c r="J2160">
        <f>(C2160-$V$7)/$V$8</f>
        <v>0.31752314150778355</v>
      </c>
      <c r="K2160" t="str">
        <f t="shared" si="133"/>
        <v>NO</v>
      </c>
      <c r="L2160">
        <f>(I2160-$V$16)/$V$17</f>
        <v>0.71236311755666615</v>
      </c>
      <c r="M2160" t="str">
        <f t="shared" si="134"/>
        <v>NO</v>
      </c>
      <c r="N2160">
        <f>IF(ISBLANK(C2160),$V$7,C2160)</f>
        <v>915020.56</v>
      </c>
      <c r="O2160">
        <f>IF(ISBLANK(I2160),$V$16,I2160)</f>
        <v>52</v>
      </c>
      <c r="P2160" t="str">
        <f>IF(ISBLANK(D2160),$U$42,D2160)</f>
        <v>ASALARIADO</v>
      </c>
      <c r="Q2160" s="7" t="str">
        <f t="shared" si="135"/>
        <v>46-55</v>
      </c>
      <c r="R2160" s="7" t="str">
        <f t="shared" si="136"/>
        <v>4</v>
      </c>
    </row>
    <row r="2161" spans="1:18" x14ac:dyDescent="0.3">
      <c r="A2161">
        <v>2160</v>
      </c>
      <c r="B2161" t="s">
        <v>8</v>
      </c>
      <c r="C2161">
        <v>569373.16</v>
      </c>
      <c r="D2161" t="s">
        <v>9</v>
      </c>
      <c r="E2161" t="s">
        <v>15</v>
      </c>
      <c r="F2161" t="s">
        <v>11</v>
      </c>
      <c r="G2161" t="s">
        <v>12</v>
      </c>
      <c r="H2161" t="s">
        <v>12</v>
      </c>
      <c r="I2161">
        <v>41</v>
      </c>
      <c r="J2161">
        <f>(C2161-$V$7)/$V$8</f>
        <v>-0.10871725302973224</v>
      </c>
      <c r="K2161" t="str">
        <f t="shared" si="133"/>
        <v>NO</v>
      </c>
      <c r="L2161">
        <f>(I2161-$V$16)/$V$17</f>
        <v>-6.3965513291846368E-2</v>
      </c>
      <c r="M2161" t="str">
        <f t="shared" si="134"/>
        <v>NO</v>
      </c>
      <c r="N2161">
        <f>IF(ISBLANK(C2161),$V$7,C2161)</f>
        <v>569373.16</v>
      </c>
      <c r="O2161">
        <f>IF(ISBLANK(I2161),$V$16,I2161)</f>
        <v>41</v>
      </c>
      <c r="P2161" t="str">
        <f>IF(ISBLANK(D2161),$U$42,D2161)</f>
        <v>ASALARIADO</v>
      </c>
      <c r="Q2161" s="7" t="str">
        <f t="shared" si="135"/>
        <v>36-45</v>
      </c>
      <c r="R2161" s="7" t="str">
        <f t="shared" si="136"/>
        <v>3</v>
      </c>
    </row>
    <row r="2162" spans="1:18" x14ac:dyDescent="0.3">
      <c r="A2162">
        <v>2161</v>
      </c>
      <c r="B2162" t="s">
        <v>8</v>
      </c>
      <c r="C2162">
        <v>457000</v>
      </c>
      <c r="D2162" t="s">
        <v>9</v>
      </c>
      <c r="E2162" t="s">
        <v>15</v>
      </c>
      <c r="F2162" t="s">
        <v>11</v>
      </c>
      <c r="G2162" t="s">
        <v>12</v>
      </c>
      <c r="H2162" t="s">
        <v>12</v>
      </c>
      <c r="I2162">
        <v>19</v>
      </c>
      <c r="J2162">
        <f>(C2162-$V$7)/$V$8</f>
        <v>-0.24729193941194544</v>
      </c>
      <c r="K2162" t="str">
        <f t="shared" si="133"/>
        <v>NO</v>
      </c>
      <c r="L2162">
        <f>(I2162-$V$16)/$V$17</f>
        <v>-1.6166227749888715</v>
      </c>
      <c r="M2162" t="str">
        <f t="shared" si="134"/>
        <v>NO</v>
      </c>
      <c r="N2162">
        <f>IF(ISBLANK(C2162),$V$7,C2162)</f>
        <v>457000</v>
      </c>
      <c r="O2162">
        <f>IF(ISBLANK(I2162),$V$16,I2162)</f>
        <v>19</v>
      </c>
      <c r="P2162" t="str">
        <f>IF(ISBLANK(D2162),$U$42,D2162)</f>
        <v>ASALARIADO</v>
      </c>
      <c r="Q2162" s="7" t="str">
        <f t="shared" si="135"/>
        <v>18-25</v>
      </c>
      <c r="R2162" s="7" t="str">
        <f t="shared" si="136"/>
        <v>3</v>
      </c>
    </row>
    <row r="2163" spans="1:18" x14ac:dyDescent="0.3">
      <c r="A2163">
        <v>2162</v>
      </c>
      <c r="B2163" t="s">
        <v>8</v>
      </c>
      <c r="C2163">
        <v>440696.47</v>
      </c>
      <c r="D2163" t="s">
        <v>9</v>
      </c>
      <c r="E2163" t="s">
        <v>15</v>
      </c>
      <c r="F2163" t="s">
        <v>11</v>
      </c>
      <c r="G2163" t="s">
        <v>12</v>
      </c>
      <c r="H2163" t="s">
        <v>12</v>
      </c>
      <c r="I2163">
        <v>27</v>
      </c>
      <c r="J2163">
        <f>(C2163-$V$7)/$V$8</f>
        <v>-0.26739688757459396</v>
      </c>
      <c r="K2163" t="str">
        <f t="shared" si="133"/>
        <v>NO</v>
      </c>
      <c r="L2163">
        <f>(I2163-$V$16)/$V$17</f>
        <v>-1.0520201343717714</v>
      </c>
      <c r="M2163" t="str">
        <f t="shared" si="134"/>
        <v>NO</v>
      </c>
      <c r="N2163">
        <f>IF(ISBLANK(C2163),$V$7,C2163)</f>
        <v>440696.47</v>
      </c>
      <c r="O2163">
        <f>IF(ISBLANK(I2163),$V$16,I2163)</f>
        <v>27</v>
      </c>
      <c r="P2163" t="str">
        <f>IF(ISBLANK(D2163),$U$42,D2163)</f>
        <v>ASALARIADO</v>
      </c>
      <c r="Q2163" s="7" t="str">
        <f t="shared" si="135"/>
        <v>26-35</v>
      </c>
      <c r="R2163" s="7" t="str">
        <f t="shared" si="136"/>
        <v>3</v>
      </c>
    </row>
    <row r="2164" spans="1:18" x14ac:dyDescent="0.3">
      <c r="A2164">
        <v>2163</v>
      </c>
      <c r="B2164" t="s">
        <v>14</v>
      </c>
      <c r="C2164">
        <v>1057538</v>
      </c>
      <c r="D2164" t="s">
        <v>9</v>
      </c>
      <c r="E2164" t="s">
        <v>10</v>
      </c>
      <c r="F2164" t="s">
        <v>11</v>
      </c>
      <c r="G2164" t="s">
        <v>12</v>
      </c>
      <c r="H2164" t="s">
        <v>11</v>
      </c>
      <c r="I2164">
        <v>38</v>
      </c>
      <c r="J2164">
        <f>(C2164-$V$7)/$V$8</f>
        <v>0.49327070927214894</v>
      </c>
      <c r="K2164" t="str">
        <f t="shared" si="133"/>
        <v>NO</v>
      </c>
      <c r="L2164">
        <f>(I2164-$V$16)/$V$17</f>
        <v>-0.27569150352325889</v>
      </c>
      <c r="M2164" t="str">
        <f t="shared" si="134"/>
        <v>NO</v>
      </c>
      <c r="N2164">
        <f>IF(ISBLANK(C2164),$V$7,C2164)</f>
        <v>1057538</v>
      </c>
      <c r="O2164">
        <f>IF(ISBLANK(I2164),$V$16,I2164)</f>
        <v>38</v>
      </c>
      <c r="P2164" t="str">
        <f>IF(ISBLANK(D2164),$U$42,D2164)</f>
        <v>ASALARIADO</v>
      </c>
      <c r="Q2164" s="7" t="str">
        <f t="shared" si="135"/>
        <v>36-45</v>
      </c>
      <c r="R2164" s="7" t="str">
        <f t="shared" si="136"/>
        <v>4</v>
      </c>
    </row>
    <row r="2165" spans="1:18" x14ac:dyDescent="0.3">
      <c r="A2165">
        <v>2164</v>
      </c>
      <c r="B2165" t="s">
        <v>8</v>
      </c>
      <c r="C2165">
        <v>428222.68</v>
      </c>
      <c r="D2165" t="s">
        <v>9</v>
      </c>
      <c r="E2165" t="s">
        <v>15</v>
      </c>
      <c r="F2165" t="s">
        <v>11</v>
      </c>
      <c r="G2165" t="s">
        <v>12</v>
      </c>
      <c r="H2165" t="s">
        <v>11</v>
      </c>
      <c r="I2165">
        <v>21</v>
      </c>
      <c r="J2165">
        <f>(C2165-$V$7)/$V$8</f>
        <v>-0.28277913309699082</v>
      </c>
      <c r="K2165" t="str">
        <f t="shared" si="133"/>
        <v>NO</v>
      </c>
      <c r="L2165">
        <f>(I2165-$V$16)/$V$17</f>
        <v>-1.4754721148345964</v>
      </c>
      <c r="M2165" t="str">
        <f t="shared" si="134"/>
        <v>NO</v>
      </c>
      <c r="N2165">
        <f>IF(ISBLANK(C2165),$V$7,C2165)</f>
        <v>428222.68</v>
      </c>
      <c r="O2165">
        <f>IF(ISBLANK(I2165),$V$16,I2165)</f>
        <v>21</v>
      </c>
      <c r="P2165" t="str">
        <f>IF(ISBLANK(D2165),$U$42,D2165)</f>
        <v>ASALARIADO</v>
      </c>
      <c r="Q2165" s="7" t="str">
        <f t="shared" si="135"/>
        <v>18-25</v>
      </c>
      <c r="R2165" s="7" t="str">
        <f t="shared" si="136"/>
        <v>3</v>
      </c>
    </row>
    <row r="2166" spans="1:18" x14ac:dyDescent="0.3">
      <c r="A2166">
        <v>2165</v>
      </c>
      <c r="B2166" t="s">
        <v>8</v>
      </c>
      <c r="C2166">
        <v>301566</v>
      </c>
      <c r="D2166" t="s">
        <v>17</v>
      </c>
      <c r="E2166" t="s">
        <v>15</v>
      </c>
      <c r="F2166" t="s">
        <v>11</v>
      </c>
      <c r="G2166" t="s">
        <v>12</v>
      </c>
      <c r="H2166" t="s">
        <v>12</v>
      </c>
      <c r="I2166">
        <v>20</v>
      </c>
      <c r="J2166">
        <f>(C2166-$V$7)/$V$8</f>
        <v>-0.43896776131757592</v>
      </c>
      <c r="K2166" t="str">
        <f t="shared" si="133"/>
        <v>NO</v>
      </c>
      <c r="L2166">
        <f>(I2166-$V$16)/$V$17</f>
        <v>-1.5460474449117341</v>
      </c>
      <c r="M2166" t="str">
        <f t="shared" si="134"/>
        <v>NO</v>
      </c>
      <c r="N2166">
        <f>IF(ISBLANK(C2166),$V$7,C2166)</f>
        <v>301566</v>
      </c>
      <c r="O2166">
        <f>IF(ISBLANK(I2166),$V$16,I2166)</f>
        <v>20</v>
      </c>
      <c r="P2166" t="str">
        <f>IF(ISBLANK(D2166),$U$42,D2166)</f>
        <v>TRABAJADOR INDEPENDIENTE</v>
      </c>
      <c r="Q2166" s="7" t="str">
        <f t="shared" si="135"/>
        <v>18-25</v>
      </c>
      <c r="R2166" s="7" t="str">
        <f t="shared" si="136"/>
        <v>2</v>
      </c>
    </row>
    <row r="2167" spans="1:18" x14ac:dyDescent="0.3">
      <c r="A2167">
        <v>2166</v>
      </c>
      <c r="B2167" t="s">
        <v>8</v>
      </c>
      <c r="C2167">
        <v>183333</v>
      </c>
      <c r="D2167" t="s">
        <v>9</v>
      </c>
      <c r="E2167" t="s">
        <v>15</v>
      </c>
      <c r="F2167" t="s">
        <v>11</v>
      </c>
      <c r="G2167" t="s">
        <v>11</v>
      </c>
      <c r="H2167" t="s">
        <v>11</v>
      </c>
      <c r="I2167">
        <v>30</v>
      </c>
      <c r="J2167">
        <f>(C2167-$V$7)/$V$8</f>
        <v>-0.58476859930262692</v>
      </c>
      <c r="K2167" t="str">
        <f t="shared" si="133"/>
        <v>NO</v>
      </c>
      <c r="L2167">
        <f>(I2167-$V$16)/$V$17</f>
        <v>-0.84029414414035897</v>
      </c>
      <c r="M2167" t="str">
        <f t="shared" si="134"/>
        <v>NO</v>
      </c>
      <c r="N2167">
        <f>IF(ISBLANK(C2167),$V$7,C2167)</f>
        <v>183333</v>
      </c>
      <c r="O2167">
        <f>IF(ISBLANK(I2167),$V$16,I2167)</f>
        <v>30</v>
      </c>
      <c r="P2167" t="str">
        <f>IF(ISBLANK(D2167),$U$42,D2167)</f>
        <v>ASALARIADO</v>
      </c>
      <c r="Q2167" s="7" t="str">
        <f t="shared" si="135"/>
        <v>26-35</v>
      </c>
      <c r="R2167" s="7" t="str">
        <f t="shared" si="136"/>
        <v>1</v>
      </c>
    </row>
    <row r="2168" spans="1:18" x14ac:dyDescent="0.3">
      <c r="A2168">
        <v>2167</v>
      </c>
      <c r="B2168" t="s">
        <v>8</v>
      </c>
      <c r="C2168">
        <v>297045</v>
      </c>
      <c r="D2168" t="s">
        <v>16</v>
      </c>
      <c r="E2168" t="s">
        <v>15</v>
      </c>
      <c r="F2168" t="s">
        <v>11</v>
      </c>
      <c r="G2168" t="s">
        <v>11</v>
      </c>
      <c r="H2168" t="s">
        <v>12</v>
      </c>
      <c r="I2168">
        <v>28</v>
      </c>
      <c r="J2168">
        <f>(C2168-$V$7)/$V$8</f>
        <v>-0.44454290183274864</v>
      </c>
      <c r="K2168" t="str">
        <f t="shared" si="133"/>
        <v>NO</v>
      </c>
      <c r="L2168">
        <f>(I2168-$V$16)/$V$17</f>
        <v>-0.98144480429463388</v>
      </c>
      <c r="M2168" t="str">
        <f t="shared" si="134"/>
        <v>NO</v>
      </c>
      <c r="N2168">
        <f>IF(ISBLANK(C2168),$V$7,C2168)</f>
        <v>297045</v>
      </c>
      <c r="O2168">
        <f>IF(ISBLANK(I2168),$V$16,I2168)</f>
        <v>28</v>
      </c>
      <c r="P2168" t="str">
        <f>IF(ISBLANK(D2168),$U$42,D2168)</f>
        <v>ASEGURADO VOLUNTARIO</v>
      </c>
      <c r="Q2168" s="7" t="str">
        <f t="shared" si="135"/>
        <v>26-35</v>
      </c>
      <c r="R2168" s="7" t="str">
        <f t="shared" si="136"/>
        <v>1</v>
      </c>
    </row>
    <row r="2169" spans="1:18" x14ac:dyDescent="0.3">
      <c r="A2169">
        <v>2168</v>
      </c>
      <c r="B2169" t="s">
        <v>8</v>
      </c>
      <c r="C2169">
        <v>335377.5</v>
      </c>
      <c r="D2169" t="s">
        <v>9</v>
      </c>
      <c r="E2169" t="s">
        <v>15</v>
      </c>
      <c r="F2169" t="s">
        <v>11</v>
      </c>
      <c r="G2169" t="s">
        <v>12</v>
      </c>
      <c r="H2169" t="s">
        <v>12</v>
      </c>
      <c r="I2169">
        <v>22</v>
      </c>
      <c r="J2169">
        <f>(C2169-$V$7)/$V$8</f>
        <v>-0.39727259132669734</v>
      </c>
      <c r="K2169" t="str">
        <f t="shared" si="133"/>
        <v>NO</v>
      </c>
      <c r="L2169">
        <f>(I2169-$V$16)/$V$17</f>
        <v>-1.4048967847574589</v>
      </c>
      <c r="M2169" t="str">
        <f t="shared" si="134"/>
        <v>NO</v>
      </c>
      <c r="N2169">
        <f>IF(ISBLANK(C2169),$V$7,C2169)</f>
        <v>335377.5</v>
      </c>
      <c r="O2169">
        <f>IF(ISBLANK(I2169),$V$16,I2169)</f>
        <v>22</v>
      </c>
      <c r="P2169" t="str">
        <f>IF(ISBLANK(D2169),$U$42,D2169)</f>
        <v>ASALARIADO</v>
      </c>
      <c r="Q2169" s="7" t="str">
        <f t="shared" si="135"/>
        <v>18-25</v>
      </c>
      <c r="R2169" s="7" t="str">
        <f t="shared" si="136"/>
        <v>2</v>
      </c>
    </row>
    <row r="2170" spans="1:18" x14ac:dyDescent="0.3">
      <c r="A2170">
        <v>2169</v>
      </c>
      <c r="B2170" t="s">
        <v>8</v>
      </c>
      <c r="C2170">
        <v>210000</v>
      </c>
      <c r="D2170" t="s">
        <v>9</v>
      </c>
      <c r="E2170" t="s">
        <v>15</v>
      </c>
      <c r="F2170" t="s">
        <v>11</v>
      </c>
      <c r="G2170" t="s">
        <v>12</v>
      </c>
      <c r="H2170" t="s">
        <v>12</v>
      </c>
      <c r="I2170">
        <v>26</v>
      </c>
      <c r="J2170">
        <f>(C2170-$V$7)/$V$8</f>
        <v>-0.55188377910397379</v>
      </c>
      <c r="K2170" t="str">
        <f t="shared" si="133"/>
        <v>NO</v>
      </c>
      <c r="L2170">
        <f>(I2170-$V$16)/$V$17</f>
        <v>-1.1225954644489089</v>
      </c>
      <c r="M2170" t="str">
        <f t="shared" si="134"/>
        <v>NO</v>
      </c>
      <c r="N2170">
        <f>IF(ISBLANK(C2170),$V$7,C2170)</f>
        <v>210000</v>
      </c>
      <c r="O2170">
        <f>IF(ISBLANK(I2170),$V$16,I2170)</f>
        <v>26</v>
      </c>
      <c r="P2170" t="str">
        <f>IF(ISBLANK(D2170),$U$42,D2170)</f>
        <v>ASALARIADO</v>
      </c>
      <c r="Q2170" s="7" t="str">
        <f t="shared" si="135"/>
        <v>26-35</v>
      </c>
      <c r="R2170" s="7" t="str">
        <f t="shared" si="136"/>
        <v>1</v>
      </c>
    </row>
    <row r="2171" spans="1:18" x14ac:dyDescent="0.3">
      <c r="A2171">
        <v>2170</v>
      </c>
      <c r="B2171" t="s">
        <v>14</v>
      </c>
      <c r="C2171">
        <v>813888.34</v>
      </c>
      <c r="D2171" t="s">
        <v>9</v>
      </c>
      <c r="E2171" t="s">
        <v>10</v>
      </c>
      <c r="F2171" t="s">
        <v>11</v>
      </c>
      <c r="G2171" t="s">
        <v>12</v>
      </c>
      <c r="H2171" t="s">
        <v>12</v>
      </c>
      <c r="I2171">
        <v>29</v>
      </c>
      <c r="J2171">
        <f>(C2171-$V$7)/$V$8</f>
        <v>0.1928103927549942</v>
      </c>
      <c r="K2171" t="str">
        <f t="shared" si="133"/>
        <v>NO</v>
      </c>
      <c r="L2171">
        <f>(I2171-$V$16)/$V$17</f>
        <v>-0.91086947421749642</v>
      </c>
      <c r="M2171" t="str">
        <f t="shared" si="134"/>
        <v>NO</v>
      </c>
      <c r="N2171">
        <f>IF(ISBLANK(C2171),$V$7,C2171)</f>
        <v>813888.34</v>
      </c>
      <c r="O2171">
        <f>IF(ISBLANK(I2171),$V$16,I2171)</f>
        <v>29</v>
      </c>
      <c r="P2171" t="str">
        <f>IF(ISBLANK(D2171),$U$42,D2171)</f>
        <v>ASALARIADO</v>
      </c>
      <c r="Q2171" s="7" t="str">
        <f t="shared" si="135"/>
        <v>26-35</v>
      </c>
      <c r="R2171" s="7" t="str">
        <f t="shared" si="136"/>
        <v>4</v>
      </c>
    </row>
    <row r="2172" spans="1:18" x14ac:dyDescent="0.3">
      <c r="A2172">
        <v>2171</v>
      </c>
      <c r="B2172" t="s">
        <v>14</v>
      </c>
      <c r="C2172">
        <v>297045</v>
      </c>
      <c r="D2172" t="s">
        <v>17</v>
      </c>
      <c r="E2172" t="s">
        <v>15</v>
      </c>
      <c r="F2172" t="s">
        <v>11</v>
      </c>
      <c r="G2172" t="s">
        <v>11</v>
      </c>
      <c r="H2172" t="s">
        <v>11</v>
      </c>
      <c r="I2172">
        <v>41</v>
      </c>
      <c r="J2172">
        <f>(C2172-$V$7)/$V$8</f>
        <v>-0.44454290183274864</v>
      </c>
      <c r="K2172" t="str">
        <f t="shared" si="133"/>
        <v>NO</v>
      </c>
      <c r="L2172">
        <f>(I2172-$V$16)/$V$17</f>
        <v>-6.3965513291846368E-2</v>
      </c>
      <c r="M2172" t="str">
        <f t="shared" si="134"/>
        <v>NO</v>
      </c>
      <c r="N2172">
        <f>IF(ISBLANK(C2172),$V$7,C2172)</f>
        <v>297045</v>
      </c>
      <c r="O2172">
        <f>IF(ISBLANK(I2172),$V$16,I2172)</f>
        <v>41</v>
      </c>
      <c r="P2172" t="str">
        <f>IF(ISBLANK(D2172),$U$42,D2172)</f>
        <v>TRABAJADOR INDEPENDIENTE</v>
      </c>
      <c r="Q2172" s="7" t="str">
        <f t="shared" si="135"/>
        <v>36-45</v>
      </c>
      <c r="R2172" s="7" t="str">
        <f t="shared" si="136"/>
        <v>1</v>
      </c>
    </row>
    <row r="2173" spans="1:18" x14ac:dyDescent="0.3">
      <c r="A2173">
        <v>2172</v>
      </c>
      <c r="B2173" t="s">
        <v>14</v>
      </c>
      <c r="C2173">
        <v>912428.05</v>
      </c>
      <c r="D2173" t="s">
        <v>9</v>
      </c>
      <c r="E2173" t="s">
        <v>15</v>
      </c>
      <c r="F2173" t="s">
        <v>11</v>
      </c>
      <c r="G2173" t="s">
        <v>12</v>
      </c>
      <c r="H2173" t="s">
        <v>12</v>
      </c>
      <c r="I2173">
        <v>24</v>
      </c>
      <c r="J2173">
        <f>(C2173-$V$7)/$V$8</f>
        <v>0.31432614802470671</v>
      </c>
      <c r="K2173" t="str">
        <f t="shared" si="133"/>
        <v>NO</v>
      </c>
      <c r="L2173">
        <f>(I2173-$V$16)/$V$17</f>
        <v>-1.263746124603184</v>
      </c>
      <c r="M2173" t="str">
        <f t="shared" si="134"/>
        <v>NO</v>
      </c>
      <c r="N2173">
        <f>IF(ISBLANK(C2173),$V$7,C2173)</f>
        <v>912428.05</v>
      </c>
      <c r="O2173">
        <f>IF(ISBLANK(I2173),$V$16,I2173)</f>
        <v>24</v>
      </c>
      <c r="P2173" t="str">
        <f>IF(ISBLANK(D2173),$U$42,D2173)</f>
        <v>ASALARIADO</v>
      </c>
      <c r="Q2173" s="7" t="str">
        <f t="shared" si="135"/>
        <v>18-25</v>
      </c>
      <c r="R2173" s="7" t="str">
        <f t="shared" si="136"/>
        <v>4</v>
      </c>
    </row>
    <row r="2174" spans="1:18" x14ac:dyDescent="0.3">
      <c r="A2174">
        <v>2173</v>
      </c>
      <c r="B2174" t="s">
        <v>8</v>
      </c>
      <c r="C2174">
        <v>762283.34</v>
      </c>
      <c r="D2174" t="s">
        <v>9</v>
      </c>
      <c r="E2174" t="s">
        <v>15</v>
      </c>
      <c r="F2174" t="s">
        <v>11</v>
      </c>
      <c r="G2174" t="s">
        <v>12</v>
      </c>
      <c r="H2174" t="s">
        <v>12</v>
      </c>
      <c r="I2174">
        <v>46</v>
      </c>
      <c r="J2174">
        <f>(C2174-$V$7)/$V$8</f>
        <v>0.12917289523553216</v>
      </c>
      <c r="K2174" t="str">
        <f t="shared" si="133"/>
        <v>NO</v>
      </c>
      <c r="L2174">
        <f>(I2174-$V$16)/$V$17</f>
        <v>0.28891113709384114</v>
      </c>
      <c r="M2174" t="str">
        <f t="shared" si="134"/>
        <v>NO</v>
      </c>
      <c r="N2174">
        <f>IF(ISBLANK(C2174),$V$7,C2174)</f>
        <v>762283.34</v>
      </c>
      <c r="O2174">
        <f>IF(ISBLANK(I2174),$V$16,I2174)</f>
        <v>46</v>
      </c>
      <c r="P2174" t="str">
        <f>IF(ISBLANK(D2174),$U$42,D2174)</f>
        <v>ASALARIADO</v>
      </c>
      <c r="Q2174" s="7" t="str">
        <f t="shared" si="135"/>
        <v>46-55</v>
      </c>
      <c r="R2174" s="7" t="str">
        <f t="shared" si="136"/>
        <v>4</v>
      </c>
    </row>
    <row r="2175" spans="1:18" x14ac:dyDescent="0.3">
      <c r="A2175">
        <v>2174</v>
      </c>
      <c r="B2175" t="s">
        <v>8</v>
      </c>
      <c r="C2175">
        <v>213049</v>
      </c>
      <c r="D2175" t="s">
        <v>9</v>
      </c>
      <c r="E2175" t="s">
        <v>15</v>
      </c>
      <c r="F2175" t="s">
        <v>11</v>
      </c>
      <c r="G2175" t="s">
        <v>12</v>
      </c>
      <c r="H2175" t="s">
        <v>12</v>
      </c>
      <c r="I2175">
        <v>42</v>
      </c>
      <c r="J2175">
        <f>(C2175-$V$7)/$V$8</f>
        <v>-0.54812385797352436</v>
      </c>
      <c r="K2175" t="str">
        <f t="shared" si="133"/>
        <v>NO</v>
      </c>
      <c r="L2175">
        <f>(I2175-$V$16)/$V$17</f>
        <v>6.6098167852911317E-3</v>
      </c>
      <c r="M2175" t="str">
        <f t="shared" si="134"/>
        <v>NO</v>
      </c>
      <c r="N2175">
        <f>IF(ISBLANK(C2175),$V$7,C2175)</f>
        <v>213049</v>
      </c>
      <c r="O2175">
        <f>IF(ISBLANK(I2175),$V$16,I2175)</f>
        <v>42</v>
      </c>
      <c r="P2175" t="str">
        <f>IF(ISBLANK(D2175),$U$42,D2175)</f>
        <v>ASALARIADO</v>
      </c>
      <c r="Q2175" s="7" t="str">
        <f t="shared" si="135"/>
        <v>36-45</v>
      </c>
      <c r="R2175" s="7" t="str">
        <f t="shared" si="136"/>
        <v>1</v>
      </c>
    </row>
    <row r="2176" spans="1:18" x14ac:dyDescent="0.3">
      <c r="A2176">
        <v>2175</v>
      </c>
      <c r="B2176" t="s">
        <v>8</v>
      </c>
      <c r="C2176">
        <v>560000</v>
      </c>
      <c r="D2176" t="s">
        <v>9</v>
      </c>
      <c r="E2176" t="s">
        <v>15</v>
      </c>
      <c r="F2176" t="s">
        <v>11</v>
      </c>
      <c r="G2176" t="s">
        <v>12</v>
      </c>
      <c r="H2176" t="s">
        <v>12</v>
      </c>
      <c r="I2176">
        <v>47</v>
      </c>
      <c r="J2176">
        <f>(C2176-$V$7)/$V$8</f>
        <v>-0.12027590909502675</v>
      </c>
      <c r="K2176" t="str">
        <f t="shared" si="133"/>
        <v>NO</v>
      </c>
      <c r="L2176">
        <f>(I2176-$V$16)/$V$17</f>
        <v>0.35948646717097865</v>
      </c>
      <c r="M2176" t="str">
        <f t="shared" si="134"/>
        <v>NO</v>
      </c>
      <c r="N2176">
        <f>IF(ISBLANK(C2176),$V$7,C2176)</f>
        <v>560000</v>
      </c>
      <c r="O2176">
        <f>IF(ISBLANK(I2176),$V$16,I2176)</f>
        <v>47</v>
      </c>
      <c r="P2176" t="str">
        <f>IF(ISBLANK(D2176),$U$42,D2176)</f>
        <v>ASALARIADO</v>
      </c>
      <c r="Q2176" s="7" t="str">
        <f t="shared" si="135"/>
        <v>46-55</v>
      </c>
      <c r="R2176" s="7" t="str">
        <f t="shared" si="136"/>
        <v>3</v>
      </c>
    </row>
    <row r="2177" spans="1:18" x14ac:dyDescent="0.3">
      <c r="A2177">
        <v>2176</v>
      </c>
      <c r="B2177" t="s">
        <v>14</v>
      </c>
      <c r="C2177">
        <v>127390.96</v>
      </c>
      <c r="D2177" t="s">
        <v>9</v>
      </c>
      <c r="E2177" t="s">
        <v>15</v>
      </c>
      <c r="F2177" t="s">
        <v>11</v>
      </c>
      <c r="G2177" t="s">
        <v>11</v>
      </c>
      <c r="H2177" t="s">
        <v>12</v>
      </c>
      <c r="I2177">
        <v>48</v>
      </c>
      <c r="J2177">
        <f>(C2177-$V$7)/$V$8</f>
        <v>-0.65375438424078502</v>
      </c>
      <c r="K2177" t="str">
        <f t="shared" si="133"/>
        <v>NO</v>
      </c>
      <c r="L2177">
        <f>(I2177-$V$16)/$V$17</f>
        <v>0.43006179724811616</v>
      </c>
      <c r="M2177" t="str">
        <f t="shared" si="134"/>
        <v>NO</v>
      </c>
      <c r="N2177">
        <f>IF(ISBLANK(C2177),$V$7,C2177)</f>
        <v>127390.96</v>
      </c>
      <c r="O2177">
        <f>IF(ISBLANK(I2177),$V$16,I2177)</f>
        <v>48</v>
      </c>
      <c r="P2177" t="str">
        <f>IF(ISBLANK(D2177),$U$42,D2177)</f>
        <v>ASALARIADO</v>
      </c>
      <c r="Q2177" s="7" t="str">
        <f t="shared" si="135"/>
        <v>46-55</v>
      </c>
      <c r="R2177" s="7" t="str">
        <f t="shared" si="136"/>
        <v>1</v>
      </c>
    </row>
    <row r="2178" spans="1:18" x14ac:dyDescent="0.3">
      <c r="A2178">
        <v>2177</v>
      </c>
      <c r="B2178" t="s">
        <v>8</v>
      </c>
      <c r="C2178">
        <v>12000</v>
      </c>
      <c r="D2178" t="s">
        <v>9</v>
      </c>
      <c r="E2178" t="s">
        <v>15</v>
      </c>
      <c r="F2178" t="s">
        <v>11</v>
      </c>
      <c r="G2178" t="s">
        <v>12</v>
      </c>
      <c r="H2178" t="s">
        <v>11</v>
      </c>
      <c r="I2178">
        <v>24</v>
      </c>
      <c r="J2178">
        <f>(C2178-$V$7)/$V$8</f>
        <v>-0.79605051699474949</v>
      </c>
      <c r="K2178" t="str">
        <f t="shared" ref="K2178:K2241" si="137">IF(ABS(J2178)&gt;1.96,"ATIPICO","NO")</f>
        <v>NO</v>
      </c>
      <c r="L2178">
        <f>(I2178-$V$16)/$V$17</f>
        <v>-1.263746124603184</v>
      </c>
      <c r="M2178" t="str">
        <f t="shared" ref="M2178:M2241" si="138">IF(ABS(L2178)&gt;1.96,"ATIPICO","NO")</f>
        <v>NO</v>
      </c>
      <c r="N2178">
        <f>IF(ISBLANK(C2178),$V$7,C2178)</f>
        <v>12000</v>
      </c>
      <c r="O2178">
        <f>IF(ISBLANK(I2178),$V$16,I2178)</f>
        <v>24</v>
      </c>
      <c r="P2178" t="str">
        <f>IF(ISBLANK(D2178),$U$42,D2178)</f>
        <v>ASALARIADO</v>
      </c>
      <c r="Q2178" s="7" t="str">
        <f t="shared" ref="Q2178:Q2241" si="139">IF(O2178&lt;26,"18-25",IF(O2178&lt;36,"26-35",
 IF(O2178&lt;46,"36-45",IF(O2178&lt;56,"46-55","56+"))))</f>
        <v>18-25</v>
      </c>
      <c r="R2178" s="7" t="str">
        <f t="shared" ref="R2178:R2241" si="140">IF(N2178&lt;300000,"1",
 IF(N2178&lt;=408495,"2",
 IF(N2178&lt;=700000,"3",
 "4")))</f>
        <v>1</v>
      </c>
    </row>
    <row r="2179" spans="1:18" x14ac:dyDescent="0.3">
      <c r="A2179">
        <v>2178</v>
      </c>
      <c r="B2179" t="s">
        <v>8</v>
      </c>
      <c r="C2179">
        <v>1154586.75</v>
      </c>
      <c r="D2179" t="s">
        <v>9</v>
      </c>
      <c r="E2179" t="s">
        <v>15</v>
      </c>
      <c r="F2179" t="s">
        <v>11</v>
      </c>
      <c r="G2179" t="s">
        <v>12</v>
      </c>
      <c r="H2179" t="s">
        <v>12</v>
      </c>
      <c r="I2179">
        <v>30</v>
      </c>
      <c r="J2179">
        <f>(C2179-$V$7)/$V$8</f>
        <v>0.61294786434223691</v>
      </c>
      <c r="K2179" t="str">
        <f t="shared" si="137"/>
        <v>NO</v>
      </c>
      <c r="L2179">
        <f>(I2179-$V$16)/$V$17</f>
        <v>-0.84029414414035897</v>
      </c>
      <c r="M2179" t="str">
        <f t="shared" si="138"/>
        <v>NO</v>
      </c>
      <c r="N2179">
        <f>IF(ISBLANK(C2179),$V$7,C2179)</f>
        <v>1154586.75</v>
      </c>
      <c r="O2179">
        <f>IF(ISBLANK(I2179),$V$16,I2179)</f>
        <v>30</v>
      </c>
      <c r="P2179" t="str">
        <f>IF(ISBLANK(D2179),$U$42,D2179)</f>
        <v>ASALARIADO</v>
      </c>
      <c r="Q2179" s="7" t="str">
        <f t="shared" si="139"/>
        <v>26-35</v>
      </c>
      <c r="R2179" s="7" t="str">
        <f t="shared" si="140"/>
        <v>4</v>
      </c>
    </row>
    <row r="2180" spans="1:18" x14ac:dyDescent="0.3">
      <c r="A2180">
        <v>2179</v>
      </c>
      <c r="B2180" t="s">
        <v>8</v>
      </c>
      <c r="C2180">
        <v>394295.68</v>
      </c>
      <c r="D2180" t="s">
        <v>9</v>
      </c>
      <c r="E2180" t="s">
        <v>15</v>
      </c>
      <c r="F2180" t="s">
        <v>11</v>
      </c>
      <c r="G2180" t="s">
        <v>12</v>
      </c>
      <c r="H2180" t="s">
        <v>12</v>
      </c>
      <c r="I2180">
        <v>42</v>
      </c>
      <c r="J2180">
        <f>(C2180-$V$7)/$V$8</f>
        <v>-0.32461673368497235</v>
      </c>
      <c r="K2180" t="str">
        <f t="shared" si="137"/>
        <v>NO</v>
      </c>
      <c r="L2180">
        <f>(I2180-$V$16)/$V$17</f>
        <v>6.6098167852911317E-3</v>
      </c>
      <c r="M2180" t="str">
        <f t="shared" si="138"/>
        <v>NO</v>
      </c>
      <c r="N2180">
        <f>IF(ISBLANK(C2180),$V$7,C2180)</f>
        <v>394295.68</v>
      </c>
      <c r="O2180">
        <f>IF(ISBLANK(I2180),$V$16,I2180)</f>
        <v>42</v>
      </c>
      <c r="P2180" t="str">
        <f>IF(ISBLANK(D2180),$U$42,D2180)</f>
        <v>ASALARIADO</v>
      </c>
      <c r="Q2180" s="7" t="str">
        <f t="shared" si="139"/>
        <v>36-45</v>
      </c>
      <c r="R2180" s="7" t="str">
        <f t="shared" si="140"/>
        <v>2</v>
      </c>
    </row>
    <row r="2181" spans="1:18" x14ac:dyDescent="0.3">
      <c r="A2181">
        <v>2180</v>
      </c>
      <c r="B2181" t="s">
        <v>8</v>
      </c>
      <c r="C2181">
        <v>10000</v>
      </c>
      <c r="D2181" t="s">
        <v>9</v>
      </c>
      <c r="E2181" t="s">
        <v>15</v>
      </c>
      <c r="F2181" t="s">
        <v>11</v>
      </c>
      <c r="G2181" t="s">
        <v>11</v>
      </c>
      <c r="H2181" t="s">
        <v>12</v>
      </c>
      <c r="I2181">
        <v>34</v>
      </c>
      <c r="J2181">
        <f>(C2181-$V$7)/$V$8</f>
        <v>-0.7985168476805149</v>
      </c>
      <c r="K2181" t="str">
        <f t="shared" si="137"/>
        <v>NO</v>
      </c>
      <c r="L2181">
        <f>(I2181-$V$16)/$V$17</f>
        <v>-0.55799282383180893</v>
      </c>
      <c r="M2181" t="str">
        <f t="shared" si="138"/>
        <v>NO</v>
      </c>
      <c r="N2181">
        <f>IF(ISBLANK(C2181),$V$7,C2181)</f>
        <v>10000</v>
      </c>
      <c r="O2181">
        <f>IF(ISBLANK(I2181),$V$16,I2181)</f>
        <v>34</v>
      </c>
      <c r="P2181" t="str">
        <f>IF(ISBLANK(D2181),$U$42,D2181)</f>
        <v>ASALARIADO</v>
      </c>
      <c r="Q2181" s="7" t="str">
        <f t="shared" si="139"/>
        <v>26-35</v>
      </c>
      <c r="R2181" s="7" t="str">
        <f t="shared" si="140"/>
        <v>1</v>
      </c>
    </row>
    <row r="2182" spans="1:18" x14ac:dyDescent="0.3">
      <c r="A2182">
        <v>2181</v>
      </c>
      <c r="B2182" t="s">
        <v>8</v>
      </c>
      <c r="C2182">
        <v>295970</v>
      </c>
      <c r="D2182" t="s">
        <v>17</v>
      </c>
      <c r="E2182" t="s">
        <v>15</v>
      </c>
      <c r="F2182" t="s">
        <v>11</v>
      </c>
      <c r="G2182" t="s">
        <v>12</v>
      </c>
      <c r="H2182" t="s">
        <v>12</v>
      </c>
      <c r="I2182">
        <v>28</v>
      </c>
      <c r="J2182">
        <f>(C2182-$V$7)/$V$8</f>
        <v>-0.44586855457634755</v>
      </c>
      <c r="K2182" t="str">
        <f t="shared" si="137"/>
        <v>NO</v>
      </c>
      <c r="L2182">
        <f>(I2182-$V$16)/$V$17</f>
        <v>-0.98144480429463388</v>
      </c>
      <c r="M2182" t="str">
        <f t="shared" si="138"/>
        <v>NO</v>
      </c>
      <c r="N2182">
        <f>IF(ISBLANK(C2182),$V$7,C2182)</f>
        <v>295970</v>
      </c>
      <c r="O2182">
        <f>IF(ISBLANK(I2182),$V$16,I2182)</f>
        <v>28</v>
      </c>
      <c r="P2182" t="str">
        <f>IF(ISBLANK(D2182),$U$42,D2182)</f>
        <v>TRABAJADOR INDEPENDIENTE</v>
      </c>
      <c r="Q2182" s="7" t="str">
        <f t="shared" si="139"/>
        <v>26-35</v>
      </c>
      <c r="R2182" s="7" t="str">
        <f t="shared" si="140"/>
        <v>1</v>
      </c>
    </row>
    <row r="2183" spans="1:18" x14ac:dyDescent="0.3">
      <c r="A2183">
        <v>2182</v>
      </c>
      <c r="B2183" t="s">
        <v>8</v>
      </c>
      <c r="C2183">
        <v>1042448</v>
      </c>
      <c r="D2183" t="s">
        <v>9</v>
      </c>
      <c r="E2183" t="s">
        <v>15</v>
      </c>
      <c r="F2183" t="s">
        <v>11</v>
      </c>
      <c r="G2183" t="s">
        <v>12</v>
      </c>
      <c r="H2183" t="s">
        <v>12</v>
      </c>
      <c r="I2183">
        <v>33</v>
      </c>
      <c r="J2183">
        <f>(C2183-$V$7)/$V$8</f>
        <v>0.47466224424804887</v>
      </c>
      <c r="K2183" t="str">
        <f t="shared" si="137"/>
        <v>NO</v>
      </c>
      <c r="L2183">
        <f>(I2183-$V$16)/$V$17</f>
        <v>-0.62856815390894638</v>
      </c>
      <c r="M2183" t="str">
        <f t="shared" si="138"/>
        <v>NO</v>
      </c>
      <c r="N2183">
        <f>IF(ISBLANK(C2183),$V$7,C2183)</f>
        <v>1042448</v>
      </c>
      <c r="O2183">
        <f>IF(ISBLANK(I2183),$V$16,I2183)</f>
        <v>33</v>
      </c>
      <c r="P2183" t="str">
        <f>IF(ISBLANK(D2183),$U$42,D2183)</f>
        <v>ASALARIADO</v>
      </c>
      <c r="Q2183" s="7" t="str">
        <f t="shared" si="139"/>
        <v>26-35</v>
      </c>
      <c r="R2183" s="7" t="str">
        <f t="shared" si="140"/>
        <v>4</v>
      </c>
    </row>
    <row r="2184" spans="1:18" x14ac:dyDescent="0.3">
      <c r="A2184">
        <v>2183</v>
      </c>
      <c r="B2184" t="s">
        <v>8</v>
      </c>
      <c r="C2184">
        <v>313109.76000000001</v>
      </c>
      <c r="D2184" t="s">
        <v>9</v>
      </c>
      <c r="E2184" t="s">
        <v>15</v>
      </c>
      <c r="F2184" t="s">
        <v>11</v>
      </c>
      <c r="G2184" t="s">
        <v>11</v>
      </c>
      <c r="H2184" t="s">
        <v>12</v>
      </c>
      <c r="I2184">
        <v>55</v>
      </c>
      <c r="J2184">
        <f>(C2184-$V$7)/$V$8</f>
        <v>-0.42473239655902023</v>
      </c>
      <c r="K2184" t="str">
        <f t="shared" si="137"/>
        <v>NO</v>
      </c>
      <c r="L2184">
        <f>(I2184-$V$16)/$V$17</f>
        <v>0.92408910778807873</v>
      </c>
      <c r="M2184" t="str">
        <f t="shared" si="138"/>
        <v>NO</v>
      </c>
      <c r="N2184">
        <f>IF(ISBLANK(C2184),$V$7,C2184)</f>
        <v>313109.76000000001</v>
      </c>
      <c r="O2184">
        <f>IF(ISBLANK(I2184),$V$16,I2184)</f>
        <v>55</v>
      </c>
      <c r="P2184" t="str">
        <f>IF(ISBLANK(D2184),$U$42,D2184)</f>
        <v>ASALARIADO</v>
      </c>
      <c r="Q2184" s="7" t="str">
        <f t="shared" si="139"/>
        <v>46-55</v>
      </c>
      <c r="R2184" s="7" t="str">
        <f t="shared" si="140"/>
        <v>2</v>
      </c>
    </row>
    <row r="2185" spans="1:18" x14ac:dyDescent="0.3">
      <c r="A2185">
        <v>2184</v>
      </c>
      <c r="B2185" t="s">
        <v>8</v>
      </c>
      <c r="C2185">
        <v>2030634.72</v>
      </c>
      <c r="D2185" t="s">
        <v>9</v>
      </c>
      <c r="E2185" t="s">
        <v>10</v>
      </c>
      <c r="F2185" t="s">
        <v>11</v>
      </c>
      <c r="G2185" t="s">
        <v>12</v>
      </c>
      <c r="H2185" t="s">
        <v>12</v>
      </c>
      <c r="I2185">
        <v>45</v>
      </c>
      <c r="J2185">
        <f>(C2185-$V$7)/$V$8</f>
        <v>1.6932598596489852</v>
      </c>
      <c r="K2185" t="str">
        <f t="shared" si="137"/>
        <v>NO</v>
      </c>
      <c r="L2185">
        <f>(I2185-$V$16)/$V$17</f>
        <v>0.21833580701670366</v>
      </c>
      <c r="M2185" t="str">
        <f t="shared" si="138"/>
        <v>NO</v>
      </c>
      <c r="N2185">
        <f>IF(ISBLANK(C2185),$V$7,C2185)</f>
        <v>2030634.72</v>
      </c>
      <c r="O2185">
        <f>IF(ISBLANK(I2185),$V$16,I2185)</f>
        <v>45</v>
      </c>
      <c r="P2185" t="str">
        <f>IF(ISBLANK(D2185),$U$42,D2185)</f>
        <v>ASALARIADO</v>
      </c>
      <c r="Q2185" s="7" t="str">
        <f t="shared" si="139"/>
        <v>36-45</v>
      </c>
      <c r="R2185" s="7" t="str">
        <f t="shared" si="140"/>
        <v>4</v>
      </c>
    </row>
    <row r="2186" spans="1:18" x14ac:dyDescent="0.3">
      <c r="A2186">
        <v>2185</v>
      </c>
      <c r="B2186" t="s">
        <v>8</v>
      </c>
      <c r="C2186">
        <v>975000</v>
      </c>
      <c r="D2186" t="s">
        <v>9</v>
      </c>
      <c r="E2186" t="s">
        <v>15</v>
      </c>
      <c r="F2186" t="s">
        <v>11</v>
      </c>
      <c r="G2186" t="s">
        <v>12</v>
      </c>
      <c r="H2186" t="s">
        <v>12</v>
      </c>
      <c r="I2186">
        <v>47</v>
      </c>
      <c r="J2186">
        <f>(C2186-$V$7)/$V$8</f>
        <v>0.39148770820129614</v>
      </c>
      <c r="K2186" t="str">
        <f t="shared" si="137"/>
        <v>NO</v>
      </c>
      <c r="L2186">
        <f>(I2186-$V$16)/$V$17</f>
        <v>0.35948646717097865</v>
      </c>
      <c r="M2186" t="str">
        <f t="shared" si="138"/>
        <v>NO</v>
      </c>
      <c r="N2186">
        <f>IF(ISBLANK(C2186),$V$7,C2186)</f>
        <v>975000</v>
      </c>
      <c r="O2186">
        <f>IF(ISBLANK(I2186),$V$16,I2186)</f>
        <v>47</v>
      </c>
      <c r="P2186" t="str">
        <f>IF(ISBLANK(D2186),$U$42,D2186)</f>
        <v>ASALARIADO</v>
      </c>
      <c r="Q2186" s="7" t="str">
        <f t="shared" si="139"/>
        <v>46-55</v>
      </c>
      <c r="R2186" s="7" t="str">
        <f t="shared" si="140"/>
        <v>4</v>
      </c>
    </row>
    <row r="2187" spans="1:18" x14ac:dyDescent="0.3">
      <c r="A2187">
        <v>2186</v>
      </c>
      <c r="B2187" t="s">
        <v>8</v>
      </c>
      <c r="C2187">
        <v>1271336.5</v>
      </c>
      <c r="D2187" t="s">
        <v>9</v>
      </c>
      <c r="E2187" t="s">
        <v>10</v>
      </c>
      <c r="F2187" t="s">
        <v>11</v>
      </c>
      <c r="G2187" t="s">
        <v>12</v>
      </c>
      <c r="H2187" t="s">
        <v>12</v>
      </c>
      <c r="I2187">
        <v>35</v>
      </c>
      <c r="J2187">
        <f>(C2187-$V$7)/$V$8</f>
        <v>0.7569196098324571</v>
      </c>
      <c r="K2187" t="str">
        <f t="shared" si="137"/>
        <v>NO</v>
      </c>
      <c r="L2187">
        <f>(I2187-$V$16)/$V$17</f>
        <v>-0.48741749375467142</v>
      </c>
      <c r="M2187" t="str">
        <f t="shared" si="138"/>
        <v>NO</v>
      </c>
      <c r="N2187">
        <f>IF(ISBLANK(C2187),$V$7,C2187)</f>
        <v>1271336.5</v>
      </c>
      <c r="O2187">
        <f>IF(ISBLANK(I2187),$V$16,I2187)</f>
        <v>35</v>
      </c>
      <c r="P2187" t="str">
        <f>IF(ISBLANK(D2187),$U$42,D2187)</f>
        <v>ASALARIADO</v>
      </c>
      <c r="Q2187" s="7" t="str">
        <f t="shared" si="139"/>
        <v>26-35</v>
      </c>
      <c r="R2187" s="7" t="str">
        <f t="shared" si="140"/>
        <v>4</v>
      </c>
    </row>
    <row r="2188" spans="1:18" x14ac:dyDescent="0.3">
      <c r="A2188">
        <v>2187</v>
      </c>
      <c r="B2188" t="s">
        <v>8</v>
      </c>
      <c r="C2188">
        <v>3551482</v>
      </c>
      <c r="D2188" t="s">
        <v>13</v>
      </c>
      <c r="E2188" t="s">
        <v>10</v>
      </c>
      <c r="F2188" t="s">
        <v>11</v>
      </c>
      <c r="G2188" t="s">
        <v>12</v>
      </c>
      <c r="H2188" t="s">
        <v>12</v>
      </c>
      <c r="I2188">
        <v>64</v>
      </c>
      <c r="J2188">
        <f>(C2188-$V$7)/$V$8</f>
        <v>3.5687160171624157</v>
      </c>
      <c r="K2188" t="str">
        <f t="shared" si="137"/>
        <v>ATIPICO</v>
      </c>
      <c r="L2188">
        <f>(I2188-$V$16)/$V$17</f>
        <v>1.5592670784823162</v>
      </c>
      <c r="M2188" t="str">
        <f t="shared" si="138"/>
        <v>NO</v>
      </c>
      <c r="N2188">
        <f>IF(ISBLANK(C2188),$V$7,C2188)</f>
        <v>3551482</v>
      </c>
      <c r="O2188">
        <f>IF(ISBLANK(I2188),$V$16,I2188)</f>
        <v>64</v>
      </c>
      <c r="P2188" t="str">
        <f>IF(ISBLANK(D2188),$U$42,D2188)</f>
        <v>PENSIONADOS EN SU PROPIO SISTEMA</v>
      </c>
      <c r="Q2188" s="7" t="str">
        <f t="shared" si="139"/>
        <v>56+</v>
      </c>
      <c r="R2188" s="7" t="str">
        <f t="shared" si="140"/>
        <v>4</v>
      </c>
    </row>
    <row r="2189" spans="1:18" x14ac:dyDescent="0.3">
      <c r="A2189">
        <v>2188</v>
      </c>
      <c r="B2189" t="s">
        <v>14</v>
      </c>
      <c r="C2189">
        <v>297046</v>
      </c>
      <c r="D2189" t="s">
        <v>16</v>
      </c>
      <c r="E2189" t="s">
        <v>15</v>
      </c>
      <c r="F2189" t="s">
        <v>11</v>
      </c>
      <c r="G2189" t="s">
        <v>12</v>
      </c>
      <c r="H2189" t="s">
        <v>12</v>
      </c>
      <c r="I2189">
        <v>35</v>
      </c>
      <c r="J2189">
        <f>(C2189-$V$7)/$V$8</f>
        <v>-0.44454166866740574</v>
      </c>
      <c r="K2189" t="str">
        <f t="shared" si="137"/>
        <v>NO</v>
      </c>
      <c r="L2189">
        <f>(I2189-$V$16)/$V$17</f>
        <v>-0.48741749375467142</v>
      </c>
      <c r="M2189" t="str">
        <f t="shared" si="138"/>
        <v>NO</v>
      </c>
      <c r="N2189">
        <f>IF(ISBLANK(C2189),$V$7,C2189)</f>
        <v>297046</v>
      </c>
      <c r="O2189">
        <f>IF(ISBLANK(I2189),$V$16,I2189)</f>
        <v>35</v>
      </c>
      <c r="P2189" t="str">
        <f>IF(ISBLANK(D2189),$U$42,D2189)</f>
        <v>ASEGURADO VOLUNTARIO</v>
      </c>
      <c r="Q2189" s="7" t="str">
        <f t="shared" si="139"/>
        <v>26-35</v>
      </c>
      <c r="R2189" s="7" t="str">
        <f t="shared" si="140"/>
        <v>1</v>
      </c>
    </row>
    <row r="2190" spans="1:18" x14ac:dyDescent="0.3">
      <c r="A2190">
        <v>2189</v>
      </c>
      <c r="B2190" t="s">
        <v>14</v>
      </c>
      <c r="C2190">
        <v>301260</v>
      </c>
      <c r="D2190" t="s">
        <v>16</v>
      </c>
      <c r="E2190" t="s">
        <v>15</v>
      </c>
      <c r="F2190" t="s">
        <v>11</v>
      </c>
      <c r="G2190" t="s">
        <v>12</v>
      </c>
      <c r="H2190" t="s">
        <v>12</v>
      </c>
      <c r="I2190">
        <v>24</v>
      </c>
      <c r="J2190">
        <f>(C2190-$V$7)/$V$8</f>
        <v>-0.43934510991249803</v>
      </c>
      <c r="K2190" t="str">
        <f t="shared" si="137"/>
        <v>NO</v>
      </c>
      <c r="L2190">
        <f>(I2190-$V$16)/$V$17</f>
        <v>-1.263746124603184</v>
      </c>
      <c r="M2190" t="str">
        <f t="shared" si="138"/>
        <v>NO</v>
      </c>
      <c r="N2190">
        <f>IF(ISBLANK(C2190),$V$7,C2190)</f>
        <v>301260</v>
      </c>
      <c r="O2190">
        <f>IF(ISBLANK(I2190),$V$16,I2190)</f>
        <v>24</v>
      </c>
      <c r="P2190" t="str">
        <f>IF(ISBLANK(D2190),$U$42,D2190)</f>
        <v>ASEGURADO VOLUNTARIO</v>
      </c>
      <c r="Q2190" s="7" t="str">
        <f t="shared" si="139"/>
        <v>18-25</v>
      </c>
      <c r="R2190" s="7" t="str">
        <f t="shared" si="140"/>
        <v>2</v>
      </c>
    </row>
    <row r="2191" spans="1:18" x14ac:dyDescent="0.3">
      <c r="A2191">
        <v>2190</v>
      </c>
      <c r="B2191" t="s">
        <v>8</v>
      </c>
      <c r="C2191">
        <v>329054</v>
      </c>
      <c r="D2191" t="s">
        <v>9</v>
      </c>
      <c r="E2191" t="s">
        <v>15</v>
      </c>
      <c r="F2191" t="s">
        <v>11</v>
      </c>
      <c r="G2191" t="s">
        <v>12</v>
      </c>
      <c r="H2191" t="s">
        <v>12</v>
      </c>
      <c r="I2191">
        <v>25</v>
      </c>
      <c r="J2191">
        <f>(C2191-$V$7)/$V$8</f>
        <v>-0.40507051237241609</v>
      </c>
      <c r="K2191" t="str">
        <f t="shared" si="137"/>
        <v>NO</v>
      </c>
      <c r="L2191">
        <f>(I2191-$V$16)/$V$17</f>
        <v>-1.1931707945260464</v>
      </c>
      <c r="M2191" t="str">
        <f t="shared" si="138"/>
        <v>NO</v>
      </c>
      <c r="N2191">
        <f>IF(ISBLANK(C2191),$V$7,C2191)</f>
        <v>329054</v>
      </c>
      <c r="O2191">
        <f>IF(ISBLANK(I2191),$V$16,I2191)</f>
        <v>25</v>
      </c>
      <c r="P2191" t="str">
        <f>IF(ISBLANK(D2191),$U$42,D2191)</f>
        <v>ASALARIADO</v>
      </c>
      <c r="Q2191" s="7" t="str">
        <f t="shared" si="139"/>
        <v>18-25</v>
      </c>
      <c r="R2191" s="7" t="str">
        <f t="shared" si="140"/>
        <v>2</v>
      </c>
    </row>
    <row r="2192" spans="1:18" x14ac:dyDescent="0.3">
      <c r="A2192">
        <v>2191</v>
      </c>
      <c r="B2192" t="s">
        <v>8</v>
      </c>
      <c r="C2192">
        <v>1218000</v>
      </c>
      <c r="D2192" t="s">
        <v>9</v>
      </c>
      <c r="E2192" t="s">
        <v>15</v>
      </c>
      <c r="F2192" t="s">
        <v>11</v>
      </c>
      <c r="G2192" t="s">
        <v>11</v>
      </c>
      <c r="H2192" t="s">
        <v>12</v>
      </c>
      <c r="I2192">
        <v>49</v>
      </c>
      <c r="J2192">
        <f>(C2192-$V$7)/$V$8</f>
        <v>0.69114688652179368</v>
      </c>
      <c r="K2192" t="str">
        <f t="shared" si="137"/>
        <v>NO</v>
      </c>
      <c r="L2192">
        <f>(I2192-$V$16)/$V$17</f>
        <v>0.50063712732525367</v>
      </c>
      <c r="M2192" t="str">
        <f t="shared" si="138"/>
        <v>NO</v>
      </c>
      <c r="N2192">
        <f>IF(ISBLANK(C2192),$V$7,C2192)</f>
        <v>1218000</v>
      </c>
      <c r="O2192">
        <f>IF(ISBLANK(I2192),$V$16,I2192)</f>
        <v>49</v>
      </c>
      <c r="P2192" t="str">
        <f>IF(ISBLANK(D2192),$U$42,D2192)</f>
        <v>ASALARIADO</v>
      </c>
      <c r="Q2192" s="7" t="str">
        <f t="shared" si="139"/>
        <v>46-55</v>
      </c>
      <c r="R2192" s="7" t="str">
        <f t="shared" si="140"/>
        <v>4</v>
      </c>
    </row>
    <row r="2193" spans="1:18" x14ac:dyDescent="0.3">
      <c r="A2193">
        <v>2192</v>
      </c>
      <c r="B2193" t="s">
        <v>14</v>
      </c>
      <c r="C2193">
        <v>782118.81</v>
      </c>
      <c r="D2193" t="s">
        <v>9</v>
      </c>
      <c r="E2193" t="s">
        <v>15</v>
      </c>
      <c r="F2193" t="s">
        <v>11</v>
      </c>
      <c r="G2193" t="s">
        <v>12</v>
      </c>
      <c r="H2193" t="s">
        <v>12</v>
      </c>
      <c r="I2193">
        <v>27</v>
      </c>
      <c r="J2193">
        <f>(C2193-$V$7)/$V$8</f>
        <v>0.1536333093993219</v>
      </c>
      <c r="K2193" t="str">
        <f t="shared" si="137"/>
        <v>NO</v>
      </c>
      <c r="L2193">
        <f>(I2193-$V$16)/$V$17</f>
        <v>-1.0520201343717714</v>
      </c>
      <c r="M2193" t="str">
        <f t="shared" si="138"/>
        <v>NO</v>
      </c>
      <c r="N2193">
        <f>IF(ISBLANK(C2193),$V$7,C2193)</f>
        <v>782118.81</v>
      </c>
      <c r="O2193">
        <f>IF(ISBLANK(I2193),$V$16,I2193)</f>
        <v>27</v>
      </c>
      <c r="P2193" t="str">
        <f>IF(ISBLANK(D2193),$U$42,D2193)</f>
        <v>ASALARIADO</v>
      </c>
      <c r="Q2193" s="7" t="str">
        <f t="shared" si="139"/>
        <v>26-35</v>
      </c>
      <c r="R2193" s="7" t="str">
        <f t="shared" si="140"/>
        <v>4</v>
      </c>
    </row>
    <row r="2194" spans="1:18" x14ac:dyDescent="0.3">
      <c r="A2194">
        <v>2193</v>
      </c>
      <c r="B2194" t="s">
        <v>14</v>
      </c>
      <c r="C2194">
        <v>1914699</v>
      </c>
      <c r="D2194" t="s">
        <v>9</v>
      </c>
      <c r="E2194" t="s">
        <v>10</v>
      </c>
      <c r="F2194" t="s">
        <v>11</v>
      </c>
      <c r="G2194" t="s">
        <v>12</v>
      </c>
      <c r="H2194" t="s">
        <v>12</v>
      </c>
      <c r="I2194">
        <v>59</v>
      </c>
      <c r="J2194">
        <f>(C2194-$V$7)/$V$8</f>
        <v>1.5502919477428319</v>
      </c>
      <c r="K2194" t="str">
        <f t="shared" si="137"/>
        <v>NO</v>
      </c>
      <c r="L2194">
        <f>(I2194-$V$16)/$V$17</f>
        <v>1.2063904280966287</v>
      </c>
      <c r="M2194" t="str">
        <f t="shared" si="138"/>
        <v>NO</v>
      </c>
      <c r="N2194">
        <f>IF(ISBLANK(C2194),$V$7,C2194)</f>
        <v>1914699</v>
      </c>
      <c r="O2194">
        <f>IF(ISBLANK(I2194),$V$16,I2194)</f>
        <v>59</v>
      </c>
      <c r="P2194" t="str">
        <f>IF(ISBLANK(D2194),$U$42,D2194)</f>
        <v>ASALARIADO</v>
      </c>
      <c r="Q2194" s="7" t="str">
        <f t="shared" si="139"/>
        <v>56+</v>
      </c>
      <c r="R2194" s="7" t="str">
        <f t="shared" si="140"/>
        <v>4</v>
      </c>
    </row>
    <row r="2195" spans="1:18" x14ac:dyDescent="0.3">
      <c r="A2195">
        <v>2194</v>
      </c>
      <c r="B2195" t="s">
        <v>8</v>
      </c>
      <c r="C2195">
        <v>347514</v>
      </c>
      <c r="D2195" t="s">
        <v>9</v>
      </c>
      <c r="E2195" t="s">
        <v>15</v>
      </c>
      <c r="F2195" t="s">
        <v>11</v>
      </c>
      <c r="G2195" t="s">
        <v>12</v>
      </c>
      <c r="H2195" t="s">
        <v>12</v>
      </c>
      <c r="I2195">
        <v>27</v>
      </c>
      <c r="J2195">
        <f>(C2195-$V$7)/$V$8</f>
        <v>-0.38230628014280138</v>
      </c>
      <c r="K2195" t="str">
        <f t="shared" si="137"/>
        <v>NO</v>
      </c>
      <c r="L2195">
        <f>(I2195-$V$16)/$V$17</f>
        <v>-1.0520201343717714</v>
      </c>
      <c r="M2195" t="str">
        <f t="shared" si="138"/>
        <v>NO</v>
      </c>
      <c r="N2195">
        <f>IF(ISBLANK(C2195),$V$7,C2195)</f>
        <v>347514</v>
      </c>
      <c r="O2195">
        <f>IF(ISBLANK(I2195),$V$16,I2195)</f>
        <v>27</v>
      </c>
      <c r="P2195" t="str">
        <f>IF(ISBLANK(D2195),$U$42,D2195)</f>
        <v>ASALARIADO</v>
      </c>
      <c r="Q2195" s="7" t="str">
        <f t="shared" si="139"/>
        <v>26-35</v>
      </c>
      <c r="R2195" s="7" t="str">
        <f t="shared" si="140"/>
        <v>2</v>
      </c>
    </row>
    <row r="2196" spans="1:18" x14ac:dyDescent="0.3">
      <c r="A2196">
        <v>2195</v>
      </c>
      <c r="B2196" t="s">
        <v>14</v>
      </c>
      <c r="C2196">
        <v>136001</v>
      </c>
      <c r="D2196" t="s">
        <v>9</v>
      </c>
      <c r="E2196" t="s">
        <v>15</v>
      </c>
      <c r="F2196" t="s">
        <v>11</v>
      </c>
      <c r="G2196" t="s">
        <v>12</v>
      </c>
      <c r="H2196" t="s">
        <v>12</v>
      </c>
      <c r="I2196">
        <v>52</v>
      </c>
      <c r="J2196">
        <f>(C2196-$V$7)/$V$8</f>
        <v>-0.64313678131195107</v>
      </c>
      <c r="K2196" t="str">
        <f t="shared" si="137"/>
        <v>NO</v>
      </c>
      <c r="L2196">
        <f>(I2196-$V$16)/$V$17</f>
        <v>0.71236311755666615</v>
      </c>
      <c r="M2196" t="str">
        <f t="shared" si="138"/>
        <v>NO</v>
      </c>
      <c r="N2196">
        <f>IF(ISBLANK(C2196),$V$7,C2196)</f>
        <v>136001</v>
      </c>
      <c r="O2196">
        <f>IF(ISBLANK(I2196),$V$16,I2196)</f>
        <v>52</v>
      </c>
      <c r="P2196" t="str">
        <f>IF(ISBLANK(D2196),$U$42,D2196)</f>
        <v>ASALARIADO</v>
      </c>
      <c r="Q2196" s="7" t="str">
        <f t="shared" si="139"/>
        <v>46-55</v>
      </c>
      <c r="R2196" s="7" t="str">
        <f t="shared" si="140"/>
        <v>1</v>
      </c>
    </row>
    <row r="2197" spans="1:18" x14ac:dyDescent="0.3">
      <c r="A2197">
        <v>2196</v>
      </c>
      <c r="B2197" t="s">
        <v>14</v>
      </c>
      <c r="C2197">
        <v>1002612</v>
      </c>
      <c r="D2197" t="s">
        <v>13</v>
      </c>
      <c r="E2197" t="s">
        <v>10</v>
      </c>
      <c r="F2197" t="s">
        <v>11</v>
      </c>
      <c r="G2197" t="s">
        <v>12</v>
      </c>
      <c r="H2197" t="s">
        <v>12</v>
      </c>
      <c r="I2197">
        <v>63</v>
      </c>
      <c r="J2197">
        <f>(C2197-$V$7)/$V$8</f>
        <v>0.42553786964897344</v>
      </c>
      <c r="K2197" t="str">
        <f t="shared" si="137"/>
        <v>NO</v>
      </c>
      <c r="L2197">
        <f>(I2197-$V$16)/$V$17</f>
        <v>1.4886917484051787</v>
      </c>
      <c r="M2197" t="str">
        <f t="shared" si="138"/>
        <v>NO</v>
      </c>
      <c r="N2197">
        <f>IF(ISBLANK(C2197),$V$7,C2197)</f>
        <v>1002612</v>
      </c>
      <c r="O2197">
        <f>IF(ISBLANK(I2197),$V$16,I2197)</f>
        <v>63</v>
      </c>
      <c r="P2197" t="str">
        <f>IF(ISBLANK(D2197),$U$42,D2197)</f>
        <v>PENSIONADOS EN SU PROPIO SISTEMA</v>
      </c>
      <c r="Q2197" s="7" t="str">
        <f t="shared" si="139"/>
        <v>56+</v>
      </c>
      <c r="R2197" s="7" t="str">
        <f t="shared" si="140"/>
        <v>4</v>
      </c>
    </row>
    <row r="2198" spans="1:18" x14ac:dyDescent="0.3">
      <c r="A2198">
        <v>2197</v>
      </c>
      <c r="B2198" t="s">
        <v>8</v>
      </c>
      <c r="C2198">
        <v>543686</v>
      </c>
      <c r="D2198" t="s">
        <v>9</v>
      </c>
      <c r="E2198" t="s">
        <v>10</v>
      </c>
      <c r="F2198" t="s">
        <v>11</v>
      </c>
      <c r="G2198" t="s">
        <v>12</v>
      </c>
      <c r="H2198" t="s">
        <v>11</v>
      </c>
      <c r="I2198">
        <v>49</v>
      </c>
      <c r="J2198">
        <f>(C2198-$V$7)/$V$8</f>
        <v>-0.14039376849881521</v>
      </c>
      <c r="K2198" t="str">
        <f t="shared" si="137"/>
        <v>NO</v>
      </c>
      <c r="L2198">
        <f>(I2198-$V$16)/$V$17</f>
        <v>0.50063712732525367</v>
      </c>
      <c r="M2198" t="str">
        <f t="shared" si="138"/>
        <v>NO</v>
      </c>
      <c r="N2198">
        <f>IF(ISBLANK(C2198),$V$7,C2198)</f>
        <v>543686</v>
      </c>
      <c r="O2198">
        <f>IF(ISBLANK(I2198),$V$16,I2198)</f>
        <v>49</v>
      </c>
      <c r="P2198" t="str">
        <f>IF(ISBLANK(D2198),$U$42,D2198)</f>
        <v>ASALARIADO</v>
      </c>
      <c r="Q2198" s="7" t="str">
        <f t="shared" si="139"/>
        <v>46-55</v>
      </c>
      <c r="R2198" s="7" t="str">
        <f t="shared" si="140"/>
        <v>3</v>
      </c>
    </row>
    <row r="2199" spans="1:18" x14ac:dyDescent="0.3">
      <c r="A2199">
        <v>2198</v>
      </c>
      <c r="B2199" t="s">
        <v>8</v>
      </c>
      <c r="C2199">
        <v>187645.6</v>
      </c>
      <c r="D2199" t="s">
        <v>9</v>
      </c>
      <c r="E2199" t="s">
        <v>15</v>
      </c>
      <c r="F2199" t="s">
        <v>11</v>
      </c>
      <c r="G2199" t="s">
        <v>12</v>
      </c>
      <c r="H2199" t="s">
        <v>12</v>
      </c>
      <c r="I2199">
        <v>47</v>
      </c>
      <c r="J2199">
        <f>(C2199-$V$7)/$V$8</f>
        <v>-0.57945045044491095</v>
      </c>
      <c r="K2199" t="str">
        <f t="shared" si="137"/>
        <v>NO</v>
      </c>
      <c r="L2199">
        <f>(I2199-$V$16)/$V$17</f>
        <v>0.35948646717097865</v>
      </c>
      <c r="M2199" t="str">
        <f t="shared" si="138"/>
        <v>NO</v>
      </c>
      <c r="N2199">
        <f>IF(ISBLANK(C2199),$V$7,C2199)</f>
        <v>187645.6</v>
      </c>
      <c r="O2199">
        <f>IF(ISBLANK(I2199),$V$16,I2199)</f>
        <v>47</v>
      </c>
      <c r="P2199" t="str">
        <f>IF(ISBLANK(D2199),$U$42,D2199)</f>
        <v>ASALARIADO</v>
      </c>
      <c r="Q2199" s="7" t="str">
        <f t="shared" si="139"/>
        <v>46-55</v>
      </c>
      <c r="R2199" s="7" t="str">
        <f t="shared" si="140"/>
        <v>1</v>
      </c>
    </row>
    <row r="2200" spans="1:18" x14ac:dyDescent="0.3">
      <c r="A2200">
        <v>2199</v>
      </c>
      <c r="B2200" t="s">
        <v>8</v>
      </c>
      <c r="C2200">
        <v>837414</v>
      </c>
      <c r="D2200" t="s">
        <v>17</v>
      </c>
      <c r="E2200" t="s">
        <v>15</v>
      </c>
      <c r="F2200" t="s">
        <v>11</v>
      </c>
      <c r="G2200" t="s">
        <v>12</v>
      </c>
      <c r="H2200" t="s">
        <v>12</v>
      </c>
      <c r="I2200">
        <v>64</v>
      </c>
      <c r="J2200">
        <f>(C2200-$V$7)/$V$8</f>
        <v>0.2218214213354362</v>
      </c>
      <c r="K2200" t="str">
        <f t="shared" si="137"/>
        <v>NO</v>
      </c>
      <c r="L2200">
        <f>(I2200-$V$16)/$V$17</f>
        <v>1.5592670784823162</v>
      </c>
      <c r="M2200" t="str">
        <f t="shared" si="138"/>
        <v>NO</v>
      </c>
      <c r="N2200">
        <f>IF(ISBLANK(C2200),$V$7,C2200)</f>
        <v>837414</v>
      </c>
      <c r="O2200">
        <f>IF(ISBLANK(I2200),$V$16,I2200)</f>
        <v>64</v>
      </c>
      <c r="P2200" t="str">
        <f>IF(ISBLANK(D2200),$U$42,D2200)</f>
        <v>TRABAJADOR INDEPENDIENTE</v>
      </c>
      <c r="Q2200" s="7" t="str">
        <f t="shared" si="139"/>
        <v>56+</v>
      </c>
      <c r="R2200" s="7" t="str">
        <f t="shared" si="140"/>
        <v>4</v>
      </c>
    </row>
    <row r="2201" spans="1:18" x14ac:dyDescent="0.3">
      <c r="A2201">
        <v>2200</v>
      </c>
      <c r="B2201" t="s">
        <v>8</v>
      </c>
      <c r="C2201">
        <v>140978.96</v>
      </c>
      <c r="D2201" t="s">
        <v>9</v>
      </c>
      <c r="E2201" t="s">
        <v>15</v>
      </c>
      <c r="F2201" t="s">
        <v>11</v>
      </c>
      <c r="G2201" t="s">
        <v>12</v>
      </c>
      <c r="H2201" t="s">
        <v>12</v>
      </c>
      <c r="I2201">
        <v>46</v>
      </c>
      <c r="J2201">
        <f>(C2201-$V$7)/$V$8</f>
        <v>-0.63699813356169477</v>
      </c>
      <c r="K2201" t="str">
        <f t="shared" si="137"/>
        <v>NO</v>
      </c>
      <c r="L2201">
        <f>(I2201-$V$16)/$V$17</f>
        <v>0.28891113709384114</v>
      </c>
      <c r="M2201" t="str">
        <f t="shared" si="138"/>
        <v>NO</v>
      </c>
      <c r="N2201">
        <f>IF(ISBLANK(C2201),$V$7,C2201)</f>
        <v>140978.96</v>
      </c>
      <c r="O2201">
        <f>IF(ISBLANK(I2201),$V$16,I2201)</f>
        <v>46</v>
      </c>
      <c r="P2201" t="str">
        <f>IF(ISBLANK(D2201),$U$42,D2201)</f>
        <v>ASALARIADO</v>
      </c>
      <c r="Q2201" s="7" t="str">
        <f t="shared" si="139"/>
        <v>46-55</v>
      </c>
      <c r="R2201" s="7" t="str">
        <f t="shared" si="140"/>
        <v>1</v>
      </c>
    </row>
    <row r="2202" spans="1:18" x14ac:dyDescent="0.3">
      <c r="A2202">
        <v>2201</v>
      </c>
      <c r="B2202" t="s">
        <v>8</v>
      </c>
      <c r="C2202">
        <v>297046</v>
      </c>
      <c r="D2202" t="s">
        <v>16</v>
      </c>
      <c r="E2202" t="s">
        <v>15</v>
      </c>
      <c r="F2202" t="s">
        <v>11</v>
      </c>
      <c r="G2202" t="s">
        <v>11</v>
      </c>
      <c r="H2202" t="s">
        <v>11</v>
      </c>
      <c r="I2202">
        <v>37</v>
      </c>
      <c r="J2202">
        <f>(C2202-$V$7)/$V$8</f>
        <v>-0.44454166866740574</v>
      </c>
      <c r="K2202" t="str">
        <f t="shared" si="137"/>
        <v>NO</v>
      </c>
      <c r="L2202">
        <f>(I2202-$V$16)/$V$17</f>
        <v>-0.3462668336003964</v>
      </c>
      <c r="M2202" t="str">
        <f t="shared" si="138"/>
        <v>NO</v>
      </c>
      <c r="N2202">
        <f>IF(ISBLANK(C2202),$V$7,C2202)</f>
        <v>297046</v>
      </c>
      <c r="O2202">
        <f>IF(ISBLANK(I2202),$V$16,I2202)</f>
        <v>37</v>
      </c>
      <c r="P2202" t="str">
        <f>IF(ISBLANK(D2202),$U$42,D2202)</f>
        <v>ASEGURADO VOLUNTARIO</v>
      </c>
      <c r="Q2202" s="7" t="str">
        <f t="shared" si="139"/>
        <v>36-45</v>
      </c>
      <c r="R2202" s="7" t="str">
        <f t="shared" si="140"/>
        <v>1</v>
      </c>
    </row>
    <row r="2203" spans="1:18" x14ac:dyDescent="0.3">
      <c r="A2203">
        <v>2202</v>
      </c>
      <c r="B2203" t="s">
        <v>14</v>
      </c>
      <c r="C2203">
        <v>376750</v>
      </c>
      <c r="D2203" t="s">
        <v>9</v>
      </c>
      <c r="E2203" t="s">
        <v>15</v>
      </c>
      <c r="F2203" t="s">
        <v>11</v>
      </c>
      <c r="G2203" t="s">
        <v>12</v>
      </c>
      <c r="H2203" t="s">
        <v>12</v>
      </c>
      <c r="I2203">
        <v>24</v>
      </c>
      <c r="J2203">
        <f>(C2203-$V$7)/$V$8</f>
        <v>-0.34625345817828257</v>
      </c>
      <c r="K2203" t="str">
        <f t="shared" si="137"/>
        <v>NO</v>
      </c>
      <c r="L2203">
        <f>(I2203-$V$16)/$V$17</f>
        <v>-1.263746124603184</v>
      </c>
      <c r="M2203" t="str">
        <f t="shared" si="138"/>
        <v>NO</v>
      </c>
      <c r="N2203">
        <f>IF(ISBLANK(C2203),$V$7,C2203)</f>
        <v>376750</v>
      </c>
      <c r="O2203">
        <f>IF(ISBLANK(I2203),$V$16,I2203)</f>
        <v>24</v>
      </c>
      <c r="P2203" t="str">
        <f>IF(ISBLANK(D2203),$U$42,D2203)</f>
        <v>ASALARIADO</v>
      </c>
      <c r="Q2203" s="7" t="str">
        <f t="shared" si="139"/>
        <v>18-25</v>
      </c>
      <c r="R2203" s="7" t="str">
        <f t="shared" si="140"/>
        <v>2</v>
      </c>
    </row>
    <row r="2204" spans="1:18" x14ac:dyDescent="0.3">
      <c r="A2204">
        <v>2203</v>
      </c>
      <c r="B2204" t="s">
        <v>8</v>
      </c>
      <c r="C2204">
        <v>50000</v>
      </c>
      <c r="D2204" t="s">
        <v>9</v>
      </c>
      <c r="E2204" t="s">
        <v>15</v>
      </c>
      <c r="F2204" t="s">
        <v>11</v>
      </c>
      <c r="G2204" t="s">
        <v>11</v>
      </c>
      <c r="H2204" t="s">
        <v>12</v>
      </c>
      <c r="I2204">
        <v>34</v>
      </c>
      <c r="J2204">
        <f>(C2204-$V$7)/$V$8</f>
        <v>-0.74919023396520668</v>
      </c>
      <c r="K2204" t="str">
        <f t="shared" si="137"/>
        <v>NO</v>
      </c>
      <c r="L2204">
        <f>(I2204-$V$16)/$V$17</f>
        <v>-0.55799282383180893</v>
      </c>
      <c r="M2204" t="str">
        <f t="shared" si="138"/>
        <v>NO</v>
      </c>
      <c r="N2204">
        <f>IF(ISBLANK(C2204),$V$7,C2204)</f>
        <v>50000</v>
      </c>
      <c r="O2204">
        <f>IF(ISBLANK(I2204),$V$16,I2204)</f>
        <v>34</v>
      </c>
      <c r="P2204" t="str">
        <f>IF(ISBLANK(D2204),$U$42,D2204)</f>
        <v>ASALARIADO</v>
      </c>
      <c r="Q2204" s="7" t="str">
        <f t="shared" si="139"/>
        <v>26-35</v>
      </c>
      <c r="R2204" s="7" t="str">
        <f t="shared" si="140"/>
        <v>1</v>
      </c>
    </row>
    <row r="2205" spans="1:18" x14ac:dyDescent="0.3">
      <c r="A2205">
        <v>2204</v>
      </c>
      <c r="B2205" t="s">
        <v>14</v>
      </c>
      <c r="C2205">
        <v>278030</v>
      </c>
      <c r="D2205" t="s">
        <v>18</v>
      </c>
      <c r="E2205" t="s">
        <v>15</v>
      </c>
      <c r="F2205" t="s">
        <v>11</v>
      </c>
      <c r="G2205" t="s">
        <v>12</v>
      </c>
      <c r="H2205" t="s">
        <v>12</v>
      </c>
      <c r="I2205">
        <v>51</v>
      </c>
      <c r="J2205">
        <f>(C2205-$V$7)/$V$8</f>
        <v>-0.46799154082766331</v>
      </c>
      <c r="K2205" t="str">
        <f t="shared" si="137"/>
        <v>NO</v>
      </c>
      <c r="L2205">
        <f>(I2205-$V$16)/$V$17</f>
        <v>0.64178778747952869</v>
      </c>
      <c r="M2205" t="str">
        <f t="shared" si="138"/>
        <v>NO</v>
      </c>
      <c r="N2205">
        <f>IF(ISBLANK(C2205),$V$7,C2205)</f>
        <v>278030</v>
      </c>
      <c r="O2205">
        <f>IF(ISBLANK(I2205),$V$16,I2205)</f>
        <v>51</v>
      </c>
      <c r="P2205" t="str">
        <f>IF(ISBLANK(D2205),$U$42,D2205)</f>
        <v>CONVENIOS ESPECIALES DE TRABAJADORES INDEPENDIENTES</v>
      </c>
      <c r="Q2205" s="7" t="str">
        <f t="shared" si="139"/>
        <v>46-55</v>
      </c>
      <c r="R2205" s="7" t="str">
        <f t="shared" si="140"/>
        <v>1</v>
      </c>
    </row>
    <row r="2206" spans="1:18" x14ac:dyDescent="0.3">
      <c r="A2206">
        <v>2205</v>
      </c>
      <c r="B2206" t="s">
        <v>8</v>
      </c>
      <c r="C2206">
        <v>305704</v>
      </c>
      <c r="D2206" t="s">
        <v>16</v>
      </c>
      <c r="E2206" t="s">
        <v>15</v>
      </c>
      <c r="F2206" t="s">
        <v>12</v>
      </c>
      <c r="G2206" t="s">
        <v>12</v>
      </c>
      <c r="H2206" t="s">
        <v>12</v>
      </c>
      <c r="I2206">
        <v>40</v>
      </c>
      <c r="J2206">
        <f>(C2206-$V$7)/$V$8</f>
        <v>-0.43386492312872732</v>
      </c>
      <c r="K2206" t="str">
        <f t="shared" si="137"/>
        <v>NO</v>
      </c>
      <c r="L2206">
        <f>(I2206-$V$16)/$V$17</f>
        <v>-0.13454084336898386</v>
      </c>
      <c r="M2206" t="str">
        <f t="shared" si="138"/>
        <v>NO</v>
      </c>
      <c r="N2206">
        <f>IF(ISBLANK(C2206),$V$7,C2206)</f>
        <v>305704</v>
      </c>
      <c r="O2206">
        <f>IF(ISBLANK(I2206),$V$16,I2206)</f>
        <v>40</v>
      </c>
      <c r="P2206" t="str">
        <f>IF(ISBLANK(D2206),$U$42,D2206)</f>
        <v>ASEGURADO VOLUNTARIO</v>
      </c>
      <c r="Q2206" s="7" t="str">
        <f t="shared" si="139"/>
        <v>36-45</v>
      </c>
      <c r="R2206" s="7" t="str">
        <f t="shared" si="140"/>
        <v>2</v>
      </c>
    </row>
    <row r="2207" spans="1:18" x14ac:dyDescent="0.3">
      <c r="A2207">
        <v>2206</v>
      </c>
      <c r="B2207" t="s">
        <v>14</v>
      </c>
      <c r="C2207">
        <v>719271.8</v>
      </c>
      <c r="D2207" t="s">
        <v>13</v>
      </c>
      <c r="E2207" t="s">
        <v>10</v>
      </c>
      <c r="F2207" t="s">
        <v>11</v>
      </c>
      <c r="G2207" t="s">
        <v>12</v>
      </c>
      <c r="H2207" t="s">
        <v>12</v>
      </c>
      <c r="I2207">
        <v>81</v>
      </c>
      <c r="J2207">
        <f>(C2207-$V$7)/$V$8</f>
        <v>7.6132554763519045E-2</v>
      </c>
      <c r="K2207" t="str">
        <f t="shared" si="137"/>
        <v>NO</v>
      </c>
      <c r="L2207">
        <f>(I2207-$V$16)/$V$17</f>
        <v>2.759047689793654</v>
      </c>
      <c r="M2207" t="str">
        <f t="shared" si="138"/>
        <v>ATIPICO</v>
      </c>
      <c r="N2207">
        <f>IF(ISBLANK(C2207),$V$7,C2207)</f>
        <v>719271.8</v>
      </c>
      <c r="O2207">
        <f>IF(ISBLANK(I2207),$V$16,I2207)</f>
        <v>81</v>
      </c>
      <c r="P2207" t="str">
        <f>IF(ISBLANK(D2207),$U$42,D2207)</f>
        <v>PENSIONADOS EN SU PROPIO SISTEMA</v>
      </c>
      <c r="Q2207" s="7" t="str">
        <f t="shared" si="139"/>
        <v>56+</v>
      </c>
      <c r="R2207" s="7" t="str">
        <f t="shared" si="140"/>
        <v>4</v>
      </c>
    </row>
    <row r="2208" spans="1:18" x14ac:dyDescent="0.3">
      <c r="A2208">
        <v>2207</v>
      </c>
      <c r="B2208" t="s">
        <v>14</v>
      </c>
      <c r="C2208">
        <v>1111989</v>
      </c>
      <c r="D2208" t="s">
        <v>9</v>
      </c>
      <c r="E2208" t="s">
        <v>10</v>
      </c>
      <c r="F2208" t="s">
        <v>11</v>
      </c>
      <c r="G2208" t="s">
        <v>12</v>
      </c>
      <c r="H2208" t="s">
        <v>11</v>
      </c>
      <c r="I2208">
        <v>53</v>
      </c>
      <c r="J2208">
        <f>(C2208-$V$7)/$V$8</f>
        <v>0.56041779535745517</v>
      </c>
      <c r="K2208" t="str">
        <f t="shared" si="137"/>
        <v>NO</v>
      </c>
      <c r="L2208">
        <f>(I2208-$V$16)/$V$17</f>
        <v>0.78293844763380371</v>
      </c>
      <c r="M2208" t="str">
        <f t="shared" si="138"/>
        <v>NO</v>
      </c>
      <c r="N2208">
        <f>IF(ISBLANK(C2208),$V$7,C2208)</f>
        <v>1111989</v>
      </c>
      <c r="O2208">
        <f>IF(ISBLANK(I2208),$V$16,I2208)</f>
        <v>53</v>
      </c>
      <c r="P2208" t="str">
        <f>IF(ISBLANK(D2208),$U$42,D2208)</f>
        <v>ASALARIADO</v>
      </c>
      <c r="Q2208" s="7" t="str">
        <f t="shared" si="139"/>
        <v>46-55</v>
      </c>
      <c r="R2208" s="7" t="str">
        <f t="shared" si="140"/>
        <v>4</v>
      </c>
    </row>
    <row r="2209" spans="1:18" x14ac:dyDescent="0.3">
      <c r="A2209">
        <v>2208</v>
      </c>
      <c r="B2209" t="s">
        <v>14</v>
      </c>
      <c r="C2209">
        <v>1214632</v>
      </c>
      <c r="D2209" t="s">
        <v>9</v>
      </c>
      <c r="E2209" t="s">
        <v>10</v>
      </c>
      <c r="F2209" t="s">
        <v>11</v>
      </c>
      <c r="G2209" t="s">
        <v>12</v>
      </c>
      <c r="H2209" t="s">
        <v>11</v>
      </c>
      <c r="I2209">
        <v>57</v>
      </c>
      <c r="J2209">
        <f>(C2209-$V$7)/$V$8</f>
        <v>0.68699358564696467</v>
      </c>
      <c r="K2209" t="str">
        <f t="shared" si="137"/>
        <v>NO</v>
      </c>
      <c r="L2209">
        <f>(I2209-$V$16)/$V$17</f>
        <v>1.0652397679423538</v>
      </c>
      <c r="M2209" t="str">
        <f t="shared" si="138"/>
        <v>NO</v>
      </c>
      <c r="N2209">
        <f>IF(ISBLANK(C2209),$V$7,C2209)</f>
        <v>1214632</v>
      </c>
      <c r="O2209">
        <f>IF(ISBLANK(I2209),$V$16,I2209)</f>
        <v>57</v>
      </c>
      <c r="P2209" t="str">
        <f>IF(ISBLANK(D2209),$U$42,D2209)</f>
        <v>ASALARIADO</v>
      </c>
      <c r="Q2209" s="7" t="str">
        <f t="shared" si="139"/>
        <v>56+</v>
      </c>
      <c r="R2209" s="7" t="str">
        <f t="shared" si="140"/>
        <v>4</v>
      </c>
    </row>
    <row r="2210" spans="1:18" x14ac:dyDescent="0.3">
      <c r="A2210">
        <v>2209</v>
      </c>
      <c r="B2210" t="s">
        <v>14</v>
      </c>
      <c r="C2210">
        <v>550000</v>
      </c>
      <c r="D2210" t="s">
        <v>9</v>
      </c>
      <c r="E2210" t="s">
        <v>15</v>
      </c>
      <c r="F2210" t="s">
        <v>11</v>
      </c>
      <c r="G2210" t="s">
        <v>12</v>
      </c>
      <c r="H2210" t="s">
        <v>12</v>
      </c>
      <c r="I2210">
        <v>31</v>
      </c>
      <c r="J2210">
        <f>(C2210-$V$7)/$V$8</f>
        <v>-0.13260756252385381</v>
      </c>
      <c r="K2210" t="str">
        <f t="shared" si="137"/>
        <v>NO</v>
      </c>
      <c r="L2210">
        <f>(I2210-$V$16)/$V$17</f>
        <v>-0.7697188140632214</v>
      </c>
      <c r="M2210" t="str">
        <f t="shared" si="138"/>
        <v>NO</v>
      </c>
      <c r="N2210">
        <f>IF(ISBLANK(C2210),$V$7,C2210)</f>
        <v>550000</v>
      </c>
      <c r="O2210">
        <f>IF(ISBLANK(I2210),$V$16,I2210)</f>
        <v>31</v>
      </c>
      <c r="P2210" t="str">
        <f>IF(ISBLANK(D2210),$U$42,D2210)</f>
        <v>ASALARIADO</v>
      </c>
      <c r="Q2210" s="7" t="str">
        <f t="shared" si="139"/>
        <v>26-35</v>
      </c>
      <c r="R2210" s="7" t="str">
        <f t="shared" si="140"/>
        <v>3</v>
      </c>
    </row>
    <row r="2211" spans="1:18" x14ac:dyDescent="0.3">
      <c r="A2211">
        <v>2210</v>
      </c>
      <c r="B2211" t="s">
        <v>8</v>
      </c>
      <c r="C2211">
        <v>721187.76</v>
      </c>
      <c r="D2211" t="s">
        <v>9</v>
      </c>
      <c r="E2211" t="s">
        <v>10</v>
      </c>
      <c r="F2211" t="s">
        <v>11</v>
      </c>
      <c r="G2211" t="s">
        <v>12</v>
      </c>
      <c r="H2211" t="s">
        <v>12</v>
      </c>
      <c r="I2211">
        <v>49</v>
      </c>
      <c r="J2211">
        <f>(C2211-$V$7)/$V$8</f>
        <v>7.8495250233868552E-2</v>
      </c>
      <c r="K2211" t="str">
        <f t="shared" si="137"/>
        <v>NO</v>
      </c>
      <c r="L2211">
        <f>(I2211-$V$16)/$V$17</f>
        <v>0.50063712732525367</v>
      </c>
      <c r="M2211" t="str">
        <f t="shared" si="138"/>
        <v>NO</v>
      </c>
      <c r="N2211">
        <f>IF(ISBLANK(C2211),$V$7,C2211)</f>
        <v>721187.76</v>
      </c>
      <c r="O2211">
        <f>IF(ISBLANK(I2211),$V$16,I2211)</f>
        <v>49</v>
      </c>
      <c r="P2211" t="str">
        <f>IF(ISBLANK(D2211),$U$42,D2211)</f>
        <v>ASALARIADO</v>
      </c>
      <c r="Q2211" s="7" t="str">
        <f t="shared" si="139"/>
        <v>46-55</v>
      </c>
      <c r="R2211" s="7" t="str">
        <f t="shared" si="140"/>
        <v>4</v>
      </c>
    </row>
    <row r="2212" spans="1:18" x14ac:dyDescent="0.3">
      <c r="A2212">
        <v>2211</v>
      </c>
      <c r="B2212" t="s">
        <v>8</v>
      </c>
      <c r="C2212">
        <v>333500</v>
      </c>
      <c r="D2212" t="s">
        <v>9</v>
      </c>
      <c r="E2212" t="s">
        <v>15</v>
      </c>
      <c r="F2212" t="s">
        <v>11</v>
      </c>
      <c r="G2212" t="s">
        <v>12</v>
      </c>
      <c r="H2212" t="s">
        <v>12</v>
      </c>
      <c r="I2212">
        <v>41</v>
      </c>
      <c r="J2212">
        <f>(C2212-$V$7)/$V$8</f>
        <v>-0.39958785925795959</v>
      </c>
      <c r="K2212" t="str">
        <f t="shared" si="137"/>
        <v>NO</v>
      </c>
      <c r="L2212">
        <f>(I2212-$V$16)/$V$17</f>
        <v>-6.3965513291846368E-2</v>
      </c>
      <c r="M2212" t="str">
        <f t="shared" si="138"/>
        <v>NO</v>
      </c>
      <c r="N2212">
        <f>IF(ISBLANK(C2212),$V$7,C2212)</f>
        <v>333500</v>
      </c>
      <c r="O2212">
        <f>IF(ISBLANK(I2212),$V$16,I2212)</f>
        <v>41</v>
      </c>
      <c r="P2212" t="str">
        <f>IF(ISBLANK(D2212),$U$42,D2212)</f>
        <v>ASALARIADO</v>
      </c>
      <c r="Q2212" s="7" t="str">
        <f t="shared" si="139"/>
        <v>36-45</v>
      </c>
      <c r="R2212" s="7" t="str">
        <f t="shared" si="140"/>
        <v>2</v>
      </c>
    </row>
    <row r="2213" spans="1:18" x14ac:dyDescent="0.3">
      <c r="A2213">
        <v>2212</v>
      </c>
      <c r="B2213" t="s">
        <v>8</v>
      </c>
      <c r="C2213">
        <v>1371326</v>
      </c>
      <c r="D2213" t="s">
        <v>9</v>
      </c>
      <c r="E2213" t="s">
        <v>10</v>
      </c>
      <c r="F2213" t="s">
        <v>11</v>
      </c>
      <c r="G2213" t="s">
        <v>12</v>
      </c>
      <c r="H2213" t="s">
        <v>12</v>
      </c>
      <c r="I2213">
        <v>51</v>
      </c>
      <c r="J2213">
        <f>(C2213-$V$7)/$V$8</f>
        <v>0.88022319588462739</v>
      </c>
      <c r="K2213" t="str">
        <f t="shared" si="137"/>
        <v>NO</v>
      </c>
      <c r="L2213">
        <f>(I2213-$V$16)/$V$17</f>
        <v>0.64178778747952869</v>
      </c>
      <c r="M2213" t="str">
        <f t="shared" si="138"/>
        <v>NO</v>
      </c>
      <c r="N2213">
        <f>IF(ISBLANK(C2213),$V$7,C2213)</f>
        <v>1371326</v>
      </c>
      <c r="O2213">
        <f>IF(ISBLANK(I2213),$V$16,I2213)</f>
        <v>51</v>
      </c>
      <c r="P2213" t="str">
        <f>IF(ISBLANK(D2213),$U$42,D2213)</f>
        <v>ASALARIADO</v>
      </c>
      <c r="Q2213" s="7" t="str">
        <f t="shared" si="139"/>
        <v>46-55</v>
      </c>
      <c r="R2213" s="7" t="str">
        <f t="shared" si="140"/>
        <v>4</v>
      </c>
    </row>
    <row r="2214" spans="1:18" x14ac:dyDescent="0.3">
      <c r="A2214">
        <v>2213</v>
      </c>
      <c r="B2214" t="s">
        <v>14</v>
      </c>
      <c r="C2214">
        <v>619970</v>
      </c>
      <c r="D2214" t="s">
        <v>17</v>
      </c>
      <c r="E2214" t="s">
        <v>15</v>
      </c>
      <c r="F2214" t="s">
        <v>11</v>
      </c>
      <c r="G2214" t="s">
        <v>12</v>
      </c>
      <c r="H2214" t="s">
        <v>12</v>
      </c>
      <c r="I2214">
        <v>53</v>
      </c>
      <c r="J2214">
        <f>(C2214-$V$7)/$V$8</f>
        <v>-4.6322983482350887E-2</v>
      </c>
      <c r="K2214" t="str">
        <f t="shared" si="137"/>
        <v>NO</v>
      </c>
      <c r="L2214">
        <f>(I2214-$V$16)/$V$17</f>
        <v>0.78293844763380371</v>
      </c>
      <c r="M2214" t="str">
        <f t="shared" si="138"/>
        <v>NO</v>
      </c>
      <c r="N2214">
        <f>IF(ISBLANK(C2214),$V$7,C2214)</f>
        <v>619970</v>
      </c>
      <c r="O2214">
        <f>IF(ISBLANK(I2214),$V$16,I2214)</f>
        <v>53</v>
      </c>
      <c r="P2214" t="str">
        <f>IF(ISBLANK(D2214),$U$42,D2214)</f>
        <v>TRABAJADOR INDEPENDIENTE</v>
      </c>
      <c r="Q2214" s="7" t="str">
        <f t="shared" si="139"/>
        <v>46-55</v>
      </c>
      <c r="R2214" s="7" t="str">
        <f t="shared" si="140"/>
        <v>3</v>
      </c>
    </row>
    <row r="2215" spans="1:18" x14ac:dyDescent="0.3">
      <c r="A2215">
        <v>2214</v>
      </c>
      <c r="B2215" t="s">
        <v>8</v>
      </c>
      <c r="C2215">
        <v>361811</v>
      </c>
      <c r="D2215" t="s">
        <v>17</v>
      </c>
      <c r="E2215" t="s">
        <v>15</v>
      </c>
      <c r="F2215" t="s">
        <v>11</v>
      </c>
      <c r="G2215" t="s">
        <v>12</v>
      </c>
      <c r="H2215" t="s">
        <v>11</v>
      </c>
      <c r="I2215">
        <v>44</v>
      </c>
      <c r="J2215">
        <f>(C2215-$V$7)/$V$8</f>
        <v>-0.36467571523560732</v>
      </c>
      <c r="K2215" t="str">
        <f t="shared" si="137"/>
        <v>NO</v>
      </c>
      <c r="L2215">
        <f>(I2215-$V$16)/$V$17</f>
        <v>0.14776047693956615</v>
      </c>
      <c r="M2215" t="str">
        <f t="shared" si="138"/>
        <v>NO</v>
      </c>
      <c r="N2215">
        <f>IF(ISBLANK(C2215),$V$7,C2215)</f>
        <v>361811</v>
      </c>
      <c r="O2215">
        <f>IF(ISBLANK(I2215),$V$16,I2215)</f>
        <v>44</v>
      </c>
      <c r="P2215" t="str">
        <f>IF(ISBLANK(D2215),$U$42,D2215)</f>
        <v>TRABAJADOR INDEPENDIENTE</v>
      </c>
      <c r="Q2215" s="7" t="str">
        <f t="shared" si="139"/>
        <v>36-45</v>
      </c>
      <c r="R2215" s="7" t="str">
        <f t="shared" si="140"/>
        <v>2</v>
      </c>
    </row>
    <row r="2216" spans="1:18" x14ac:dyDescent="0.3">
      <c r="A2216">
        <v>2215</v>
      </c>
      <c r="B2216" t="s">
        <v>14</v>
      </c>
      <c r="C2216">
        <v>2329738.04</v>
      </c>
      <c r="D2216" t="s">
        <v>9</v>
      </c>
      <c r="E2216" t="s">
        <v>10</v>
      </c>
      <c r="F2216" t="s">
        <v>11</v>
      </c>
      <c r="G2216" t="s">
        <v>12</v>
      </c>
      <c r="H2216" t="s">
        <v>12</v>
      </c>
      <c r="I2216">
        <v>59</v>
      </c>
      <c r="J2216">
        <f>(C2216-$V$7)/$V$8</f>
        <v>2.0621037078141411</v>
      </c>
      <c r="K2216" t="str">
        <f t="shared" si="137"/>
        <v>ATIPICO</v>
      </c>
      <c r="L2216">
        <f>(I2216-$V$16)/$V$17</f>
        <v>1.2063904280966287</v>
      </c>
      <c r="M2216" t="str">
        <f t="shared" si="138"/>
        <v>NO</v>
      </c>
      <c r="N2216">
        <f>IF(ISBLANK(C2216),$V$7,C2216)</f>
        <v>2329738.04</v>
      </c>
      <c r="O2216">
        <f>IF(ISBLANK(I2216),$V$16,I2216)</f>
        <v>59</v>
      </c>
      <c r="P2216" t="str">
        <f>IF(ISBLANK(D2216),$U$42,D2216)</f>
        <v>ASALARIADO</v>
      </c>
      <c r="Q2216" s="7" t="str">
        <f t="shared" si="139"/>
        <v>56+</v>
      </c>
      <c r="R2216" s="7" t="str">
        <f t="shared" si="140"/>
        <v>4</v>
      </c>
    </row>
    <row r="2217" spans="1:18" x14ac:dyDescent="0.3">
      <c r="A2217">
        <v>2216</v>
      </c>
      <c r="B2217" t="s">
        <v>14</v>
      </c>
      <c r="C2217">
        <v>343085</v>
      </c>
      <c r="D2217" t="s">
        <v>17</v>
      </c>
      <c r="E2217" t="s">
        <v>15</v>
      </c>
      <c r="F2217" t="s">
        <v>11</v>
      </c>
      <c r="G2217" t="s">
        <v>12</v>
      </c>
      <c r="H2217" t="s">
        <v>12</v>
      </c>
      <c r="I2217">
        <v>42</v>
      </c>
      <c r="J2217">
        <f>(C2217-$V$7)/$V$8</f>
        <v>-0.38776796944642888</v>
      </c>
      <c r="K2217" t="str">
        <f t="shared" si="137"/>
        <v>NO</v>
      </c>
      <c r="L2217">
        <f>(I2217-$V$16)/$V$17</f>
        <v>6.6098167852911317E-3</v>
      </c>
      <c r="M2217" t="str">
        <f t="shared" si="138"/>
        <v>NO</v>
      </c>
      <c r="N2217">
        <f>IF(ISBLANK(C2217),$V$7,C2217)</f>
        <v>343085</v>
      </c>
      <c r="O2217">
        <f>IF(ISBLANK(I2217),$V$16,I2217)</f>
        <v>42</v>
      </c>
      <c r="P2217" t="str">
        <f>IF(ISBLANK(D2217),$U$42,D2217)</f>
        <v>TRABAJADOR INDEPENDIENTE</v>
      </c>
      <c r="Q2217" s="7" t="str">
        <f t="shared" si="139"/>
        <v>36-45</v>
      </c>
      <c r="R2217" s="7" t="str">
        <f t="shared" si="140"/>
        <v>2</v>
      </c>
    </row>
    <row r="2218" spans="1:18" x14ac:dyDescent="0.3">
      <c r="A2218">
        <v>2217</v>
      </c>
      <c r="B2218" t="s">
        <v>14</v>
      </c>
      <c r="C2218">
        <v>1029228</v>
      </c>
      <c r="D2218" t="s">
        <v>9</v>
      </c>
      <c r="E2218" t="s">
        <v>10</v>
      </c>
      <c r="F2218" t="s">
        <v>11</v>
      </c>
      <c r="G2218" t="s">
        <v>12</v>
      </c>
      <c r="H2218" t="s">
        <v>12</v>
      </c>
      <c r="I2218">
        <v>38</v>
      </c>
      <c r="J2218">
        <f>(C2218-$V$7)/$V$8</f>
        <v>0.45835979841513952</v>
      </c>
      <c r="K2218" t="str">
        <f t="shared" si="137"/>
        <v>NO</v>
      </c>
      <c r="L2218">
        <f>(I2218-$V$16)/$V$17</f>
        <v>-0.27569150352325889</v>
      </c>
      <c r="M2218" t="str">
        <f t="shared" si="138"/>
        <v>NO</v>
      </c>
      <c r="N2218">
        <f>IF(ISBLANK(C2218),$V$7,C2218)</f>
        <v>1029228</v>
      </c>
      <c r="O2218">
        <f>IF(ISBLANK(I2218),$V$16,I2218)</f>
        <v>38</v>
      </c>
      <c r="P2218" t="str">
        <f>IF(ISBLANK(D2218),$U$42,D2218)</f>
        <v>ASALARIADO</v>
      </c>
      <c r="Q2218" s="7" t="str">
        <f t="shared" si="139"/>
        <v>36-45</v>
      </c>
      <c r="R2218" s="7" t="str">
        <f t="shared" si="140"/>
        <v>4</v>
      </c>
    </row>
    <row r="2219" spans="1:18" x14ac:dyDescent="0.3">
      <c r="A2219">
        <v>2218</v>
      </c>
      <c r="B2219" t="s">
        <v>14</v>
      </c>
      <c r="C2219">
        <v>2725702</v>
      </c>
      <c r="D2219" t="s">
        <v>9</v>
      </c>
      <c r="E2219" t="s">
        <v>10</v>
      </c>
      <c r="F2219" t="s">
        <v>11</v>
      </c>
      <c r="G2219" t="s">
        <v>12</v>
      </c>
      <c r="H2219" t="s">
        <v>12</v>
      </c>
      <c r="I2219">
        <v>55</v>
      </c>
      <c r="J2219">
        <f>(C2219-$V$7)/$V$8</f>
        <v>2.550392740316735</v>
      </c>
      <c r="K2219" t="str">
        <f t="shared" si="137"/>
        <v>ATIPICO</v>
      </c>
      <c r="L2219">
        <f>(I2219-$V$16)/$V$17</f>
        <v>0.92408910778807873</v>
      </c>
      <c r="M2219" t="str">
        <f t="shared" si="138"/>
        <v>NO</v>
      </c>
      <c r="N2219">
        <f>IF(ISBLANK(C2219),$V$7,C2219)</f>
        <v>2725702</v>
      </c>
      <c r="O2219">
        <f>IF(ISBLANK(I2219),$V$16,I2219)</f>
        <v>55</v>
      </c>
      <c r="P2219" t="str">
        <f>IF(ISBLANK(D2219),$U$42,D2219)</f>
        <v>ASALARIADO</v>
      </c>
      <c r="Q2219" s="7" t="str">
        <f t="shared" si="139"/>
        <v>46-55</v>
      </c>
      <c r="R2219" s="7" t="str">
        <f t="shared" si="140"/>
        <v>4</v>
      </c>
    </row>
    <row r="2220" spans="1:18" x14ac:dyDescent="0.3">
      <c r="A2220">
        <v>2219</v>
      </c>
      <c r="B2220" t="s">
        <v>8</v>
      </c>
      <c r="C2220">
        <v>297046</v>
      </c>
      <c r="D2220" t="s">
        <v>16</v>
      </c>
      <c r="E2220" t="s">
        <v>15</v>
      </c>
      <c r="F2220" t="s">
        <v>11</v>
      </c>
      <c r="G2220" t="s">
        <v>12</v>
      </c>
      <c r="H2220" t="s">
        <v>11</v>
      </c>
      <c r="I2220">
        <v>28</v>
      </c>
      <c r="J2220">
        <f>(C2220-$V$7)/$V$8</f>
        <v>-0.44454166866740574</v>
      </c>
      <c r="K2220" t="str">
        <f t="shared" si="137"/>
        <v>NO</v>
      </c>
      <c r="L2220">
        <f>(I2220-$V$16)/$V$17</f>
        <v>-0.98144480429463388</v>
      </c>
      <c r="M2220" t="str">
        <f t="shared" si="138"/>
        <v>NO</v>
      </c>
      <c r="N2220">
        <f>IF(ISBLANK(C2220),$V$7,C2220)</f>
        <v>297046</v>
      </c>
      <c r="O2220">
        <f>IF(ISBLANK(I2220),$V$16,I2220)</f>
        <v>28</v>
      </c>
      <c r="P2220" t="str">
        <f>IF(ISBLANK(D2220),$U$42,D2220)</f>
        <v>ASEGURADO VOLUNTARIO</v>
      </c>
      <c r="Q2220" s="7" t="str">
        <f t="shared" si="139"/>
        <v>26-35</v>
      </c>
      <c r="R2220" s="7" t="str">
        <f t="shared" si="140"/>
        <v>1</v>
      </c>
    </row>
    <row r="2221" spans="1:18" x14ac:dyDescent="0.3">
      <c r="A2221">
        <v>2220</v>
      </c>
      <c r="B2221" t="s">
        <v>8</v>
      </c>
      <c r="C2221">
        <v>807000</v>
      </c>
      <c r="D2221" t="s">
        <v>9</v>
      </c>
      <c r="E2221" t="s">
        <v>15</v>
      </c>
      <c r="F2221" t="s">
        <v>11</v>
      </c>
      <c r="G2221" t="s">
        <v>12</v>
      </c>
      <c r="H2221" t="s">
        <v>12</v>
      </c>
      <c r="I2221">
        <v>36</v>
      </c>
      <c r="J2221">
        <f>(C2221-$V$7)/$V$8</f>
        <v>0.18431593059700158</v>
      </c>
      <c r="K2221" t="str">
        <f t="shared" si="137"/>
        <v>NO</v>
      </c>
      <c r="L2221">
        <f>(I2221-$V$16)/$V$17</f>
        <v>-0.41684216367753391</v>
      </c>
      <c r="M2221" t="str">
        <f t="shared" si="138"/>
        <v>NO</v>
      </c>
      <c r="N2221">
        <f>IF(ISBLANK(C2221),$V$7,C2221)</f>
        <v>807000</v>
      </c>
      <c r="O2221">
        <f>IF(ISBLANK(I2221),$V$16,I2221)</f>
        <v>36</v>
      </c>
      <c r="P2221" t="str">
        <f>IF(ISBLANK(D2221),$U$42,D2221)</f>
        <v>ASALARIADO</v>
      </c>
      <c r="Q2221" s="7" t="str">
        <f t="shared" si="139"/>
        <v>36-45</v>
      </c>
      <c r="R2221" s="7" t="str">
        <f t="shared" si="140"/>
        <v>4</v>
      </c>
    </row>
    <row r="2222" spans="1:18" x14ac:dyDescent="0.3">
      <c r="A2222">
        <v>2221</v>
      </c>
      <c r="B2222" t="s">
        <v>8</v>
      </c>
      <c r="C2222">
        <v>299647</v>
      </c>
      <c r="D2222" t="s">
        <v>16</v>
      </c>
      <c r="E2222" t="s">
        <v>15</v>
      </c>
      <c r="F2222" t="s">
        <v>11</v>
      </c>
      <c r="G2222" t="s">
        <v>12</v>
      </c>
      <c r="H2222" t="s">
        <v>12</v>
      </c>
      <c r="I2222">
        <v>88</v>
      </c>
      <c r="J2222">
        <f>(C2222-$V$7)/$V$8</f>
        <v>-0.44133420561056785</v>
      </c>
      <c r="K2222" t="str">
        <f t="shared" si="137"/>
        <v>NO</v>
      </c>
      <c r="L2222">
        <f>(I2222-$V$16)/$V$17</f>
        <v>3.2530750003336162</v>
      </c>
      <c r="M2222" t="str">
        <f t="shared" si="138"/>
        <v>ATIPICO</v>
      </c>
      <c r="N2222">
        <f>IF(ISBLANK(C2222),$V$7,C2222)</f>
        <v>299647</v>
      </c>
      <c r="O2222">
        <f>IF(ISBLANK(I2222),$V$16,I2222)</f>
        <v>88</v>
      </c>
      <c r="P2222" t="str">
        <f>IF(ISBLANK(D2222),$U$42,D2222)</f>
        <v>ASEGURADO VOLUNTARIO</v>
      </c>
      <c r="Q2222" s="7" t="str">
        <f t="shared" si="139"/>
        <v>56+</v>
      </c>
      <c r="R2222" s="7" t="str">
        <f t="shared" si="140"/>
        <v>1</v>
      </c>
    </row>
    <row r="2223" spans="1:18" x14ac:dyDescent="0.3">
      <c r="A2223">
        <v>2222</v>
      </c>
      <c r="B2223" t="s">
        <v>14</v>
      </c>
      <c r="C2223">
        <v>370090</v>
      </c>
      <c r="D2223" t="s">
        <v>17</v>
      </c>
      <c r="E2223" t="s">
        <v>15</v>
      </c>
      <c r="F2223" t="s">
        <v>11</v>
      </c>
      <c r="G2223" t="s">
        <v>12</v>
      </c>
      <c r="H2223" t="s">
        <v>12</v>
      </c>
      <c r="I2223">
        <v>63</v>
      </c>
      <c r="J2223">
        <f>(C2223-$V$7)/$V$8</f>
        <v>-0.35446633936188138</v>
      </c>
      <c r="K2223" t="str">
        <f t="shared" si="137"/>
        <v>NO</v>
      </c>
      <c r="L2223">
        <f>(I2223-$V$16)/$V$17</f>
        <v>1.4886917484051787</v>
      </c>
      <c r="M2223" t="str">
        <f t="shared" si="138"/>
        <v>NO</v>
      </c>
      <c r="N2223">
        <f>IF(ISBLANK(C2223),$V$7,C2223)</f>
        <v>370090</v>
      </c>
      <c r="O2223">
        <f>IF(ISBLANK(I2223),$V$16,I2223)</f>
        <v>63</v>
      </c>
      <c r="P2223" t="str">
        <f>IF(ISBLANK(D2223),$U$42,D2223)</f>
        <v>TRABAJADOR INDEPENDIENTE</v>
      </c>
      <c r="Q2223" s="7" t="str">
        <f t="shared" si="139"/>
        <v>56+</v>
      </c>
      <c r="R2223" s="7" t="str">
        <f t="shared" si="140"/>
        <v>2</v>
      </c>
    </row>
    <row r="2224" spans="1:18" x14ac:dyDescent="0.3">
      <c r="A2224">
        <v>2223</v>
      </c>
      <c r="B2224" t="s">
        <v>8</v>
      </c>
      <c r="C2224">
        <v>263208.75</v>
      </c>
      <c r="D2224" t="s">
        <v>9</v>
      </c>
      <c r="E2224" t="s">
        <v>15</v>
      </c>
      <c r="F2224" t="s">
        <v>11</v>
      </c>
      <c r="G2224" t="s">
        <v>12</v>
      </c>
      <c r="H2224" t="s">
        <v>12</v>
      </c>
      <c r="I2224">
        <v>25</v>
      </c>
      <c r="J2224">
        <f>(C2224-$V$7)/$V$8</f>
        <v>-0.48626859266586359</v>
      </c>
      <c r="K2224" t="str">
        <f t="shared" si="137"/>
        <v>NO</v>
      </c>
      <c r="L2224">
        <f>(I2224-$V$16)/$V$17</f>
        <v>-1.1931707945260464</v>
      </c>
      <c r="M2224" t="str">
        <f t="shared" si="138"/>
        <v>NO</v>
      </c>
      <c r="N2224">
        <f>IF(ISBLANK(C2224),$V$7,C2224)</f>
        <v>263208.75</v>
      </c>
      <c r="O2224">
        <f>IF(ISBLANK(I2224),$V$16,I2224)</f>
        <v>25</v>
      </c>
      <c r="P2224" t="str">
        <f>IF(ISBLANK(D2224),$U$42,D2224)</f>
        <v>ASALARIADO</v>
      </c>
      <c r="Q2224" s="7" t="str">
        <f t="shared" si="139"/>
        <v>18-25</v>
      </c>
      <c r="R2224" s="7" t="str">
        <f t="shared" si="140"/>
        <v>1</v>
      </c>
    </row>
    <row r="2225" spans="1:18" x14ac:dyDescent="0.3">
      <c r="A2225">
        <v>2224</v>
      </c>
      <c r="B2225" t="s">
        <v>14</v>
      </c>
      <c r="C2225">
        <v>343050</v>
      </c>
      <c r="D2225" t="s">
        <v>9</v>
      </c>
      <c r="E2225" t="s">
        <v>10</v>
      </c>
      <c r="F2225" t="s">
        <v>11</v>
      </c>
      <c r="G2225" t="s">
        <v>12</v>
      </c>
      <c r="H2225" t="s">
        <v>12</v>
      </c>
      <c r="I2225">
        <v>34</v>
      </c>
      <c r="J2225">
        <f>(C2225-$V$7)/$V$8</f>
        <v>-0.38781113023342978</v>
      </c>
      <c r="K2225" t="str">
        <f t="shared" si="137"/>
        <v>NO</v>
      </c>
      <c r="L2225">
        <f>(I2225-$V$16)/$V$17</f>
        <v>-0.55799282383180893</v>
      </c>
      <c r="M2225" t="str">
        <f t="shared" si="138"/>
        <v>NO</v>
      </c>
      <c r="N2225">
        <f>IF(ISBLANK(C2225),$V$7,C2225)</f>
        <v>343050</v>
      </c>
      <c r="O2225">
        <f>IF(ISBLANK(I2225),$V$16,I2225)</f>
        <v>34</v>
      </c>
      <c r="P2225" t="str">
        <f>IF(ISBLANK(D2225),$U$42,D2225)</f>
        <v>ASALARIADO</v>
      </c>
      <c r="Q2225" s="7" t="str">
        <f t="shared" si="139"/>
        <v>26-35</v>
      </c>
      <c r="R2225" s="7" t="str">
        <f t="shared" si="140"/>
        <v>2</v>
      </c>
    </row>
    <row r="2226" spans="1:18" x14ac:dyDescent="0.3">
      <c r="A2226">
        <v>2225</v>
      </c>
      <c r="B2226" t="s">
        <v>8</v>
      </c>
      <c r="C2226">
        <v>848107</v>
      </c>
      <c r="D2226" t="s">
        <v>9</v>
      </c>
      <c r="E2226" t="s">
        <v>10</v>
      </c>
      <c r="F2226" t="s">
        <v>11</v>
      </c>
      <c r="G2226" t="s">
        <v>12</v>
      </c>
      <c r="H2226" t="s">
        <v>12</v>
      </c>
      <c r="I2226">
        <v>40</v>
      </c>
      <c r="J2226">
        <f>(C2226-$V$7)/$V$8</f>
        <v>0.23500765834688098</v>
      </c>
      <c r="K2226" t="str">
        <f t="shared" si="137"/>
        <v>NO</v>
      </c>
      <c r="L2226">
        <f>(I2226-$V$16)/$V$17</f>
        <v>-0.13454084336898386</v>
      </c>
      <c r="M2226" t="str">
        <f t="shared" si="138"/>
        <v>NO</v>
      </c>
      <c r="N2226">
        <f>IF(ISBLANK(C2226),$V$7,C2226)</f>
        <v>848107</v>
      </c>
      <c r="O2226">
        <f>IF(ISBLANK(I2226),$V$16,I2226)</f>
        <v>40</v>
      </c>
      <c r="P2226" t="str">
        <f>IF(ISBLANK(D2226),$U$42,D2226)</f>
        <v>ASALARIADO</v>
      </c>
      <c r="Q2226" s="7" t="str">
        <f t="shared" si="139"/>
        <v>36-45</v>
      </c>
      <c r="R2226" s="7" t="str">
        <f t="shared" si="140"/>
        <v>4</v>
      </c>
    </row>
    <row r="2227" spans="1:18" x14ac:dyDescent="0.3">
      <c r="A2227">
        <v>2226</v>
      </c>
      <c r="B2227" t="s">
        <v>14</v>
      </c>
      <c r="C2227">
        <v>668166.67000000004</v>
      </c>
      <c r="D2227" t="s">
        <v>9</v>
      </c>
      <c r="E2227" t="s">
        <v>10</v>
      </c>
      <c r="F2227" t="s">
        <v>11</v>
      </c>
      <c r="G2227" t="s">
        <v>12</v>
      </c>
      <c r="H2227" t="s">
        <v>12</v>
      </c>
      <c r="I2227">
        <v>34</v>
      </c>
      <c r="J2227">
        <f>(C2227-$V$7)/$V$8</f>
        <v>1.3111479604003787E-2</v>
      </c>
      <c r="K2227" t="str">
        <f t="shared" si="137"/>
        <v>NO</v>
      </c>
      <c r="L2227">
        <f>(I2227-$V$16)/$V$17</f>
        <v>-0.55799282383180893</v>
      </c>
      <c r="M2227" t="str">
        <f t="shared" si="138"/>
        <v>NO</v>
      </c>
      <c r="N2227">
        <f>IF(ISBLANK(C2227),$V$7,C2227)</f>
        <v>668166.67000000004</v>
      </c>
      <c r="O2227">
        <f>IF(ISBLANK(I2227),$V$16,I2227)</f>
        <v>34</v>
      </c>
      <c r="P2227" t="str">
        <f>IF(ISBLANK(D2227),$U$42,D2227)</f>
        <v>ASALARIADO</v>
      </c>
      <c r="Q2227" s="7" t="str">
        <f t="shared" si="139"/>
        <v>26-35</v>
      </c>
      <c r="R2227" s="7" t="str">
        <f t="shared" si="140"/>
        <v>3</v>
      </c>
    </row>
    <row r="2228" spans="1:18" x14ac:dyDescent="0.3">
      <c r="A2228">
        <v>2227</v>
      </c>
      <c r="B2228" t="s">
        <v>8</v>
      </c>
      <c r="C2228">
        <v>992801.25</v>
      </c>
      <c r="D2228" t="s">
        <v>9</v>
      </c>
      <c r="E2228" t="s">
        <v>15</v>
      </c>
      <c r="F2228" t="s">
        <v>11</v>
      </c>
      <c r="G2228" t="s">
        <v>12</v>
      </c>
      <c r="H2228" t="s">
        <v>12</v>
      </c>
      <c r="I2228">
        <v>27</v>
      </c>
      <c r="J2228">
        <f>(C2228-$V$7)/$V$8</f>
        <v>0.41343959276128689</v>
      </c>
      <c r="K2228" t="str">
        <f t="shared" si="137"/>
        <v>NO</v>
      </c>
      <c r="L2228">
        <f>(I2228-$V$16)/$V$17</f>
        <v>-1.0520201343717714</v>
      </c>
      <c r="M2228" t="str">
        <f t="shared" si="138"/>
        <v>NO</v>
      </c>
      <c r="N2228">
        <f>IF(ISBLANK(C2228),$V$7,C2228)</f>
        <v>992801.25</v>
      </c>
      <c r="O2228">
        <f>IF(ISBLANK(I2228),$V$16,I2228)</f>
        <v>27</v>
      </c>
      <c r="P2228" t="str">
        <f>IF(ISBLANK(D2228),$U$42,D2228)</f>
        <v>ASALARIADO</v>
      </c>
      <c r="Q2228" s="7" t="str">
        <f t="shared" si="139"/>
        <v>26-35</v>
      </c>
      <c r="R2228" s="7" t="str">
        <f t="shared" si="140"/>
        <v>4</v>
      </c>
    </row>
    <row r="2229" spans="1:18" x14ac:dyDescent="0.3">
      <c r="A2229">
        <v>2228</v>
      </c>
      <c r="B2229" t="s">
        <v>8</v>
      </c>
      <c r="C2229">
        <v>87475</v>
      </c>
      <c r="D2229" t="s">
        <v>9</v>
      </c>
      <c r="E2229" t="s">
        <v>15</v>
      </c>
      <c r="F2229" t="s">
        <v>11</v>
      </c>
      <c r="G2229" t="s">
        <v>12</v>
      </c>
      <c r="H2229" t="s">
        <v>12</v>
      </c>
      <c r="I2229">
        <v>53</v>
      </c>
      <c r="J2229">
        <f>(C2229-$V$7)/$V$8</f>
        <v>-0.70297736274067735</v>
      </c>
      <c r="K2229" t="str">
        <f t="shared" si="137"/>
        <v>NO</v>
      </c>
      <c r="L2229">
        <f>(I2229-$V$16)/$V$17</f>
        <v>0.78293844763380371</v>
      </c>
      <c r="M2229" t="str">
        <f t="shared" si="138"/>
        <v>NO</v>
      </c>
      <c r="N2229">
        <f>IF(ISBLANK(C2229),$V$7,C2229)</f>
        <v>87475</v>
      </c>
      <c r="O2229">
        <f>IF(ISBLANK(I2229),$V$16,I2229)</f>
        <v>53</v>
      </c>
      <c r="P2229" t="str">
        <f>IF(ISBLANK(D2229),$U$42,D2229)</f>
        <v>ASALARIADO</v>
      </c>
      <c r="Q2229" s="7" t="str">
        <f t="shared" si="139"/>
        <v>46-55</v>
      </c>
      <c r="R2229" s="7" t="str">
        <f t="shared" si="140"/>
        <v>1</v>
      </c>
    </row>
    <row r="2230" spans="1:18" x14ac:dyDescent="0.3">
      <c r="A2230">
        <v>2229</v>
      </c>
      <c r="B2230" t="s">
        <v>14</v>
      </c>
      <c r="C2230">
        <v>404467</v>
      </c>
      <c r="D2230" t="s">
        <v>16</v>
      </c>
      <c r="E2230" t="s">
        <v>15</v>
      </c>
      <c r="F2230" t="s">
        <v>11</v>
      </c>
      <c r="G2230" t="s">
        <v>12</v>
      </c>
      <c r="H2230" t="s">
        <v>12</v>
      </c>
      <c r="I2230">
        <v>61</v>
      </c>
      <c r="J2230">
        <f>(C2230-$V$7)/$V$8</f>
        <v>-0.31207381436960263</v>
      </c>
      <c r="K2230" t="str">
        <f t="shared" si="137"/>
        <v>NO</v>
      </c>
      <c r="L2230">
        <f>(I2230-$V$16)/$V$17</f>
        <v>1.3475410882509038</v>
      </c>
      <c r="M2230" t="str">
        <f t="shared" si="138"/>
        <v>NO</v>
      </c>
      <c r="N2230">
        <f>IF(ISBLANK(C2230),$V$7,C2230)</f>
        <v>404467</v>
      </c>
      <c r="O2230">
        <f>IF(ISBLANK(I2230),$V$16,I2230)</f>
        <v>61</v>
      </c>
      <c r="P2230" t="str">
        <f>IF(ISBLANK(D2230),$U$42,D2230)</f>
        <v>ASEGURADO VOLUNTARIO</v>
      </c>
      <c r="Q2230" s="7" t="str">
        <f t="shared" si="139"/>
        <v>56+</v>
      </c>
      <c r="R2230" s="7" t="str">
        <f t="shared" si="140"/>
        <v>2</v>
      </c>
    </row>
    <row r="2231" spans="1:18" x14ac:dyDescent="0.3">
      <c r="A2231">
        <v>2230</v>
      </c>
      <c r="B2231" t="s">
        <v>8</v>
      </c>
      <c r="C2231">
        <v>1038228.44</v>
      </c>
      <c r="D2231" t="s">
        <v>9</v>
      </c>
      <c r="E2231" t="s">
        <v>10</v>
      </c>
      <c r="F2231" t="s">
        <v>11</v>
      </c>
      <c r="G2231" t="s">
        <v>12</v>
      </c>
      <c r="H2231" t="s">
        <v>12</v>
      </c>
      <c r="I2231">
        <v>37</v>
      </c>
      <c r="J2231">
        <f>(C2231-$V$7)/$V$8</f>
        <v>0.46945882909383468</v>
      </c>
      <c r="K2231" t="str">
        <f t="shared" si="137"/>
        <v>NO</v>
      </c>
      <c r="L2231">
        <f>(I2231-$V$16)/$V$17</f>
        <v>-0.3462668336003964</v>
      </c>
      <c r="M2231" t="str">
        <f t="shared" si="138"/>
        <v>NO</v>
      </c>
      <c r="N2231">
        <f>IF(ISBLANK(C2231),$V$7,C2231)</f>
        <v>1038228.44</v>
      </c>
      <c r="O2231">
        <f>IF(ISBLANK(I2231),$V$16,I2231)</f>
        <v>37</v>
      </c>
      <c r="P2231" t="str">
        <f>IF(ISBLANK(D2231),$U$42,D2231)</f>
        <v>ASALARIADO</v>
      </c>
      <c r="Q2231" s="7" t="str">
        <f t="shared" si="139"/>
        <v>36-45</v>
      </c>
      <c r="R2231" s="7" t="str">
        <f t="shared" si="140"/>
        <v>4</v>
      </c>
    </row>
    <row r="2232" spans="1:18" x14ac:dyDescent="0.3">
      <c r="A2232">
        <v>2231</v>
      </c>
      <c r="B2232" t="s">
        <v>14</v>
      </c>
      <c r="C2232">
        <v>297719</v>
      </c>
      <c r="D2232" t="s">
        <v>16</v>
      </c>
      <c r="E2232" t="s">
        <v>15</v>
      </c>
      <c r="F2232" t="s">
        <v>11</v>
      </c>
      <c r="G2232" t="s">
        <v>12</v>
      </c>
      <c r="H2232" t="s">
        <v>12</v>
      </c>
      <c r="I2232">
        <v>30</v>
      </c>
      <c r="J2232">
        <f>(C2232-$V$7)/$V$8</f>
        <v>-0.44371174839164568</v>
      </c>
      <c r="K2232" t="str">
        <f t="shared" si="137"/>
        <v>NO</v>
      </c>
      <c r="L2232">
        <f>(I2232-$V$16)/$V$17</f>
        <v>-0.84029414414035897</v>
      </c>
      <c r="M2232" t="str">
        <f t="shared" si="138"/>
        <v>NO</v>
      </c>
      <c r="N2232">
        <f>IF(ISBLANK(C2232),$V$7,C2232)</f>
        <v>297719</v>
      </c>
      <c r="O2232">
        <f>IF(ISBLANK(I2232),$V$16,I2232)</f>
        <v>30</v>
      </c>
      <c r="P2232" t="str">
        <f>IF(ISBLANK(D2232),$U$42,D2232)</f>
        <v>ASEGURADO VOLUNTARIO</v>
      </c>
      <c r="Q2232" s="7" t="str">
        <f t="shared" si="139"/>
        <v>26-35</v>
      </c>
      <c r="R2232" s="7" t="str">
        <f t="shared" si="140"/>
        <v>1</v>
      </c>
    </row>
    <row r="2233" spans="1:18" x14ac:dyDescent="0.3">
      <c r="A2233">
        <v>2232</v>
      </c>
      <c r="B2233" t="s">
        <v>14</v>
      </c>
      <c r="C2233">
        <v>329950</v>
      </c>
      <c r="D2233" t="s">
        <v>17</v>
      </c>
      <c r="E2233" t="s">
        <v>15</v>
      </c>
      <c r="F2233" t="s">
        <v>11</v>
      </c>
      <c r="G2233" t="s">
        <v>12</v>
      </c>
      <c r="H2233" t="s">
        <v>12</v>
      </c>
      <c r="I2233">
        <v>52</v>
      </c>
      <c r="J2233">
        <f>(C2233-$V$7)/$V$8</f>
        <v>-0.40396559622519324</v>
      </c>
      <c r="K2233" t="str">
        <f t="shared" si="137"/>
        <v>NO</v>
      </c>
      <c r="L2233">
        <f>(I2233-$V$16)/$V$17</f>
        <v>0.71236311755666615</v>
      </c>
      <c r="M2233" t="str">
        <f t="shared" si="138"/>
        <v>NO</v>
      </c>
      <c r="N2233">
        <f>IF(ISBLANK(C2233),$V$7,C2233)</f>
        <v>329950</v>
      </c>
      <c r="O2233">
        <f>IF(ISBLANK(I2233),$V$16,I2233)</f>
        <v>52</v>
      </c>
      <c r="P2233" t="str">
        <f>IF(ISBLANK(D2233),$U$42,D2233)</f>
        <v>TRABAJADOR INDEPENDIENTE</v>
      </c>
      <c r="Q2233" s="7" t="str">
        <f t="shared" si="139"/>
        <v>46-55</v>
      </c>
      <c r="R2233" s="7" t="str">
        <f t="shared" si="140"/>
        <v>2</v>
      </c>
    </row>
    <row r="2234" spans="1:18" x14ac:dyDescent="0.3">
      <c r="A2234">
        <v>2233</v>
      </c>
      <c r="B2234" t="s">
        <v>14</v>
      </c>
      <c r="C2234">
        <v>1813790.96</v>
      </c>
      <c r="D2234" t="s">
        <v>9</v>
      </c>
      <c r="E2234" t="s">
        <v>15</v>
      </c>
      <c r="F2234" t="s">
        <v>11</v>
      </c>
      <c r="G2234" t="s">
        <v>12</v>
      </c>
      <c r="H2234" t="s">
        <v>12</v>
      </c>
      <c r="I2234">
        <v>35</v>
      </c>
      <c r="J2234">
        <f>(C2234-$V$7)/$V$8</f>
        <v>1.42585564999661</v>
      </c>
      <c r="K2234" t="str">
        <f t="shared" si="137"/>
        <v>NO</v>
      </c>
      <c r="L2234">
        <f>(I2234-$V$16)/$V$17</f>
        <v>-0.48741749375467142</v>
      </c>
      <c r="M2234" t="str">
        <f t="shared" si="138"/>
        <v>NO</v>
      </c>
      <c r="N2234">
        <f>IF(ISBLANK(C2234),$V$7,C2234)</f>
        <v>1813790.96</v>
      </c>
      <c r="O2234">
        <f>IF(ISBLANK(I2234),$V$16,I2234)</f>
        <v>35</v>
      </c>
      <c r="P2234" t="str">
        <f>IF(ISBLANK(D2234),$U$42,D2234)</f>
        <v>ASALARIADO</v>
      </c>
      <c r="Q2234" s="7" t="str">
        <f t="shared" si="139"/>
        <v>26-35</v>
      </c>
      <c r="R2234" s="7" t="str">
        <f t="shared" si="140"/>
        <v>4</v>
      </c>
    </row>
    <row r="2235" spans="1:18" x14ac:dyDescent="0.3">
      <c r="A2235">
        <v>2234</v>
      </c>
      <c r="B2235" t="s">
        <v>8</v>
      </c>
      <c r="C2235">
        <v>639148</v>
      </c>
      <c r="D2235" t="s">
        <v>17</v>
      </c>
      <c r="E2235" t="s">
        <v>15</v>
      </c>
      <c r="F2235" t="s">
        <v>11</v>
      </c>
      <c r="G2235" t="s">
        <v>12</v>
      </c>
      <c r="H2235" t="s">
        <v>11</v>
      </c>
      <c r="I2235">
        <v>61</v>
      </c>
      <c r="J2235">
        <f>(C2235-$V$7)/$V$8</f>
        <v>-2.2673338536546354E-2</v>
      </c>
      <c r="K2235" t="str">
        <f t="shared" si="137"/>
        <v>NO</v>
      </c>
      <c r="L2235">
        <f>(I2235-$V$16)/$V$17</f>
        <v>1.3475410882509038</v>
      </c>
      <c r="M2235" t="str">
        <f t="shared" si="138"/>
        <v>NO</v>
      </c>
      <c r="N2235">
        <f>IF(ISBLANK(C2235),$V$7,C2235)</f>
        <v>639148</v>
      </c>
      <c r="O2235">
        <f>IF(ISBLANK(I2235),$V$16,I2235)</f>
        <v>61</v>
      </c>
      <c r="P2235" t="str">
        <f>IF(ISBLANK(D2235),$U$42,D2235)</f>
        <v>TRABAJADOR INDEPENDIENTE</v>
      </c>
      <c r="Q2235" s="7" t="str">
        <f t="shared" si="139"/>
        <v>56+</v>
      </c>
      <c r="R2235" s="7" t="str">
        <f t="shared" si="140"/>
        <v>3</v>
      </c>
    </row>
    <row r="2236" spans="1:18" x14ac:dyDescent="0.3">
      <c r="A2236">
        <v>2235</v>
      </c>
      <c r="B2236" t="s">
        <v>8</v>
      </c>
      <c r="C2236">
        <v>1080638</v>
      </c>
      <c r="D2236" t="s">
        <v>9</v>
      </c>
      <c r="E2236" t="s">
        <v>10</v>
      </c>
      <c r="F2236" t="s">
        <v>11</v>
      </c>
      <c r="G2236" t="s">
        <v>12</v>
      </c>
      <c r="H2236" t="s">
        <v>12</v>
      </c>
      <c r="I2236">
        <v>37</v>
      </c>
      <c r="J2236">
        <f>(C2236-$V$7)/$V$8</f>
        <v>0.52175682869273943</v>
      </c>
      <c r="K2236" t="str">
        <f t="shared" si="137"/>
        <v>NO</v>
      </c>
      <c r="L2236">
        <f>(I2236-$V$16)/$V$17</f>
        <v>-0.3462668336003964</v>
      </c>
      <c r="M2236" t="str">
        <f t="shared" si="138"/>
        <v>NO</v>
      </c>
      <c r="N2236">
        <f>IF(ISBLANK(C2236),$V$7,C2236)</f>
        <v>1080638</v>
      </c>
      <c r="O2236">
        <f>IF(ISBLANK(I2236),$V$16,I2236)</f>
        <v>37</v>
      </c>
      <c r="P2236" t="str">
        <f>IF(ISBLANK(D2236),$U$42,D2236)</f>
        <v>ASALARIADO</v>
      </c>
      <c r="Q2236" s="7" t="str">
        <f t="shared" si="139"/>
        <v>36-45</v>
      </c>
      <c r="R2236" s="7" t="str">
        <f t="shared" si="140"/>
        <v>4</v>
      </c>
    </row>
    <row r="2237" spans="1:18" x14ac:dyDescent="0.3">
      <c r="A2237">
        <v>2236</v>
      </c>
      <c r="B2237" t="s">
        <v>14</v>
      </c>
      <c r="C2237">
        <v>784000.75</v>
      </c>
      <c r="D2237" t="s">
        <v>9</v>
      </c>
      <c r="E2237" t="s">
        <v>10</v>
      </c>
      <c r="F2237" t="s">
        <v>11</v>
      </c>
      <c r="G2237" t="s">
        <v>12</v>
      </c>
      <c r="H2237" t="s">
        <v>12</v>
      </c>
      <c r="I2237">
        <v>42</v>
      </c>
      <c r="J2237">
        <f>(C2237-$V$7)/$V$8</f>
        <v>0.15595405258470652</v>
      </c>
      <c r="K2237" t="str">
        <f t="shared" si="137"/>
        <v>NO</v>
      </c>
      <c r="L2237">
        <f>(I2237-$V$16)/$V$17</f>
        <v>6.6098167852911317E-3</v>
      </c>
      <c r="M2237" t="str">
        <f t="shared" si="138"/>
        <v>NO</v>
      </c>
      <c r="N2237">
        <f>IF(ISBLANK(C2237),$V$7,C2237)</f>
        <v>784000.75</v>
      </c>
      <c r="O2237">
        <f>IF(ISBLANK(I2237),$V$16,I2237)</f>
        <v>42</v>
      </c>
      <c r="P2237" t="str">
        <f>IF(ISBLANK(D2237),$U$42,D2237)</f>
        <v>ASALARIADO</v>
      </c>
      <c r="Q2237" s="7" t="str">
        <f t="shared" si="139"/>
        <v>36-45</v>
      </c>
      <c r="R2237" s="7" t="str">
        <f t="shared" si="140"/>
        <v>4</v>
      </c>
    </row>
    <row r="2238" spans="1:18" x14ac:dyDescent="0.3">
      <c r="A2238">
        <v>2237</v>
      </c>
      <c r="B2238" t="s">
        <v>14</v>
      </c>
      <c r="C2238">
        <v>635827.4</v>
      </c>
      <c r="D2238" t="s">
        <v>13</v>
      </c>
      <c r="E2238" t="s">
        <v>10</v>
      </c>
      <c r="F2238" t="s">
        <v>11</v>
      </c>
      <c r="G2238" t="s">
        <v>12</v>
      </c>
      <c r="H2238" t="s">
        <v>12</v>
      </c>
      <c r="I2238">
        <v>64</v>
      </c>
      <c r="J2238">
        <f>(C2238-$V$7)/$V$8</f>
        <v>-2.6768187374122638E-2</v>
      </c>
      <c r="K2238" t="str">
        <f t="shared" si="137"/>
        <v>NO</v>
      </c>
      <c r="L2238">
        <f>(I2238-$V$16)/$V$17</f>
        <v>1.5592670784823162</v>
      </c>
      <c r="M2238" t="str">
        <f t="shared" si="138"/>
        <v>NO</v>
      </c>
      <c r="N2238">
        <f>IF(ISBLANK(C2238),$V$7,C2238)</f>
        <v>635827.4</v>
      </c>
      <c r="O2238">
        <f>IF(ISBLANK(I2238),$V$16,I2238)</f>
        <v>64</v>
      </c>
      <c r="P2238" t="str">
        <f>IF(ISBLANK(D2238),$U$42,D2238)</f>
        <v>PENSIONADOS EN SU PROPIO SISTEMA</v>
      </c>
      <c r="Q2238" s="7" t="str">
        <f t="shared" si="139"/>
        <v>56+</v>
      </c>
      <c r="R2238" s="7" t="str">
        <f t="shared" si="140"/>
        <v>3</v>
      </c>
    </row>
    <row r="2239" spans="1:18" x14ac:dyDescent="0.3">
      <c r="A2239">
        <v>2238</v>
      </c>
      <c r="B2239" t="s">
        <v>14</v>
      </c>
      <c r="C2239">
        <v>278030</v>
      </c>
      <c r="D2239" t="s">
        <v>18</v>
      </c>
      <c r="E2239" t="s">
        <v>15</v>
      </c>
      <c r="F2239" t="s">
        <v>11</v>
      </c>
      <c r="G2239" t="s">
        <v>12</v>
      </c>
      <c r="H2239" t="s">
        <v>12</v>
      </c>
      <c r="I2239">
        <v>89</v>
      </c>
      <c r="J2239">
        <f>(C2239-$V$7)/$V$8</f>
        <v>-0.46799154082766331</v>
      </c>
      <c r="K2239" t="str">
        <f t="shared" si="137"/>
        <v>NO</v>
      </c>
      <c r="L2239">
        <f>(I2239-$V$16)/$V$17</f>
        <v>3.3236503304107536</v>
      </c>
      <c r="M2239" t="str">
        <f t="shared" si="138"/>
        <v>ATIPICO</v>
      </c>
      <c r="N2239">
        <f>IF(ISBLANK(C2239),$V$7,C2239)</f>
        <v>278030</v>
      </c>
      <c r="O2239">
        <f>IF(ISBLANK(I2239),$V$16,I2239)</f>
        <v>89</v>
      </c>
      <c r="P2239" t="str">
        <f>IF(ISBLANK(D2239),$U$42,D2239)</f>
        <v>CONVENIOS ESPECIALES DE TRABAJADORES INDEPENDIENTES</v>
      </c>
      <c r="Q2239" s="7" t="str">
        <f t="shared" si="139"/>
        <v>56+</v>
      </c>
      <c r="R2239" s="7" t="str">
        <f t="shared" si="140"/>
        <v>1</v>
      </c>
    </row>
    <row r="2240" spans="1:18" x14ac:dyDescent="0.3">
      <c r="A2240">
        <v>2239</v>
      </c>
      <c r="B2240" t="s">
        <v>14</v>
      </c>
      <c r="C2240">
        <v>627774.12</v>
      </c>
      <c r="D2240" t="s">
        <v>9</v>
      </c>
      <c r="E2240" t="s">
        <v>15</v>
      </c>
      <c r="F2240" t="s">
        <v>11</v>
      </c>
      <c r="G2240" t="s">
        <v>12</v>
      </c>
      <c r="H2240" t="s">
        <v>12</v>
      </c>
      <c r="I2240">
        <v>35</v>
      </c>
      <c r="J2240">
        <f>(C2240-$V$7)/$V$8</f>
        <v>-3.6699213166653109E-2</v>
      </c>
      <c r="K2240" t="str">
        <f t="shared" si="137"/>
        <v>NO</v>
      </c>
      <c r="L2240">
        <f>(I2240-$V$16)/$V$17</f>
        <v>-0.48741749375467142</v>
      </c>
      <c r="M2240" t="str">
        <f t="shared" si="138"/>
        <v>NO</v>
      </c>
      <c r="N2240">
        <f>IF(ISBLANK(C2240),$V$7,C2240)</f>
        <v>627774.12</v>
      </c>
      <c r="O2240">
        <f>IF(ISBLANK(I2240),$V$16,I2240)</f>
        <v>35</v>
      </c>
      <c r="P2240" t="str">
        <f>IF(ISBLANK(D2240),$U$42,D2240)</f>
        <v>ASALARIADO</v>
      </c>
      <c r="Q2240" s="7" t="str">
        <f t="shared" si="139"/>
        <v>26-35</v>
      </c>
      <c r="R2240" s="7" t="str">
        <f t="shared" si="140"/>
        <v>3</v>
      </c>
    </row>
    <row r="2241" spans="1:18" x14ac:dyDescent="0.3">
      <c r="A2241">
        <v>2240</v>
      </c>
      <c r="B2241" t="s">
        <v>8</v>
      </c>
      <c r="C2241">
        <v>450000</v>
      </c>
      <c r="D2241" t="s">
        <v>9</v>
      </c>
      <c r="E2241" t="s">
        <v>15</v>
      </c>
      <c r="F2241" t="s">
        <v>11</v>
      </c>
      <c r="G2241" t="s">
        <v>12</v>
      </c>
      <c r="H2241" t="s">
        <v>12</v>
      </c>
      <c r="I2241">
        <v>58</v>
      </c>
      <c r="J2241">
        <f>(C2241-$V$7)/$V$8</f>
        <v>-0.25592409681212436</v>
      </c>
      <c r="K2241" t="str">
        <f t="shared" si="137"/>
        <v>NO</v>
      </c>
      <c r="L2241">
        <f>(I2241-$V$16)/$V$17</f>
        <v>1.1358150980194912</v>
      </c>
      <c r="M2241" t="str">
        <f t="shared" si="138"/>
        <v>NO</v>
      </c>
      <c r="N2241">
        <f>IF(ISBLANK(C2241),$V$7,C2241)</f>
        <v>450000</v>
      </c>
      <c r="O2241">
        <f>IF(ISBLANK(I2241),$V$16,I2241)</f>
        <v>58</v>
      </c>
      <c r="P2241" t="str">
        <f>IF(ISBLANK(D2241),$U$42,D2241)</f>
        <v>ASALARIADO</v>
      </c>
      <c r="Q2241" s="7" t="str">
        <f t="shared" si="139"/>
        <v>56+</v>
      </c>
      <c r="R2241" s="7" t="str">
        <f t="shared" si="140"/>
        <v>3</v>
      </c>
    </row>
    <row r="2242" spans="1:18" x14ac:dyDescent="0.3">
      <c r="A2242">
        <v>2241</v>
      </c>
      <c r="B2242" t="s">
        <v>8</v>
      </c>
      <c r="C2242">
        <v>320000</v>
      </c>
      <c r="D2242" t="s">
        <v>9</v>
      </c>
      <c r="E2242" t="s">
        <v>15</v>
      </c>
      <c r="F2242" t="s">
        <v>11</v>
      </c>
      <c r="G2242" t="s">
        <v>12</v>
      </c>
      <c r="H2242" t="s">
        <v>12</v>
      </c>
      <c r="I2242">
        <v>31</v>
      </c>
      <c r="J2242">
        <f>(C2242-$V$7)/$V$8</f>
        <v>-0.41623559138687616</v>
      </c>
      <c r="K2242" t="str">
        <f t="shared" ref="K2242:K2305" si="141">IF(ABS(J2242)&gt;1.96,"ATIPICO","NO")</f>
        <v>NO</v>
      </c>
      <c r="L2242">
        <f>(I2242-$V$16)/$V$17</f>
        <v>-0.7697188140632214</v>
      </c>
      <c r="M2242" t="str">
        <f t="shared" ref="M2242:M2305" si="142">IF(ABS(L2242)&gt;1.96,"ATIPICO","NO")</f>
        <v>NO</v>
      </c>
      <c r="N2242">
        <f>IF(ISBLANK(C2242),$V$7,C2242)</f>
        <v>320000</v>
      </c>
      <c r="O2242">
        <f>IF(ISBLANK(I2242),$V$16,I2242)</f>
        <v>31</v>
      </c>
      <c r="P2242" t="str">
        <f>IF(ISBLANK(D2242),$U$42,D2242)</f>
        <v>ASALARIADO</v>
      </c>
      <c r="Q2242" s="7" t="str">
        <f t="shared" ref="Q2242:Q2305" si="143">IF(O2242&lt;26,"18-25",IF(O2242&lt;36,"26-35",
 IF(O2242&lt;46,"36-45",IF(O2242&lt;56,"46-55","56+"))))</f>
        <v>26-35</v>
      </c>
      <c r="R2242" s="7" t="str">
        <f t="shared" ref="R2242:R2305" si="144">IF(N2242&lt;300000,"1",
 IF(N2242&lt;=408495,"2",
 IF(N2242&lt;=700000,"3",
 "4")))</f>
        <v>2</v>
      </c>
    </row>
    <row r="2243" spans="1:18" x14ac:dyDescent="0.3">
      <c r="A2243">
        <v>2242</v>
      </c>
      <c r="B2243" t="s">
        <v>8</v>
      </c>
      <c r="C2243">
        <v>407782</v>
      </c>
      <c r="D2243" t="s">
        <v>9</v>
      </c>
      <c r="E2243" t="s">
        <v>15</v>
      </c>
      <c r="F2243" t="s">
        <v>11</v>
      </c>
      <c r="G2243" t="s">
        <v>12</v>
      </c>
      <c r="H2243" t="s">
        <v>12</v>
      </c>
      <c r="I2243">
        <v>22</v>
      </c>
      <c r="J2243">
        <f>(C2243-$V$7)/$V$8</f>
        <v>-0.30798587125794646</v>
      </c>
      <c r="K2243" t="str">
        <f t="shared" si="141"/>
        <v>NO</v>
      </c>
      <c r="L2243">
        <f>(I2243-$V$16)/$V$17</f>
        <v>-1.4048967847574589</v>
      </c>
      <c r="M2243" t="str">
        <f t="shared" si="142"/>
        <v>NO</v>
      </c>
      <c r="N2243">
        <f>IF(ISBLANK(C2243),$V$7,C2243)</f>
        <v>407782</v>
      </c>
      <c r="O2243">
        <f>IF(ISBLANK(I2243),$V$16,I2243)</f>
        <v>22</v>
      </c>
      <c r="P2243" t="str">
        <f>IF(ISBLANK(D2243),$U$42,D2243)</f>
        <v>ASALARIADO</v>
      </c>
      <c r="Q2243" s="7" t="str">
        <f t="shared" si="143"/>
        <v>18-25</v>
      </c>
      <c r="R2243" s="7" t="str">
        <f t="shared" si="144"/>
        <v>2</v>
      </c>
    </row>
    <row r="2244" spans="1:18" x14ac:dyDescent="0.3">
      <c r="A2244">
        <v>2243</v>
      </c>
      <c r="B2244" t="s">
        <v>14</v>
      </c>
      <c r="C2244">
        <v>297045</v>
      </c>
      <c r="D2244" t="s">
        <v>17</v>
      </c>
      <c r="E2244" t="s">
        <v>15</v>
      </c>
      <c r="F2244" t="s">
        <v>11</v>
      </c>
      <c r="G2244" t="s">
        <v>12</v>
      </c>
      <c r="H2244" t="s">
        <v>12</v>
      </c>
      <c r="I2244">
        <v>66</v>
      </c>
      <c r="J2244">
        <f>(C2244-$V$7)/$V$8</f>
        <v>-0.44454290183274864</v>
      </c>
      <c r="K2244" t="str">
        <f t="shared" si="141"/>
        <v>NO</v>
      </c>
      <c r="L2244">
        <f>(I2244-$V$16)/$V$17</f>
        <v>1.7004177386365913</v>
      </c>
      <c r="M2244" t="str">
        <f t="shared" si="142"/>
        <v>NO</v>
      </c>
      <c r="N2244">
        <f>IF(ISBLANK(C2244),$V$7,C2244)</f>
        <v>297045</v>
      </c>
      <c r="O2244">
        <f>IF(ISBLANK(I2244),$V$16,I2244)</f>
        <v>66</v>
      </c>
      <c r="P2244" t="str">
        <f>IF(ISBLANK(D2244),$U$42,D2244)</f>
        <v>TRABAJADOR INDEPENDIENTE</v>
      </c>
      <c r="Q2244" s="7" t="str">
        <f t="shared" si="143"/>
        <v>56+</v>
      </c>
      <c r="R2244" s="7" t="str">
        <f t="shared" si="144"/>
        <v>1</v>
      </c>
    </row>
    <row r="2245" spans="1:18" x14ac:dyDescent="0.3">
      <c r="A2245">
        <v>2244</v>
      </c>
      <c r="B2245" t="s">
        <v>8</v>
      </c>
      <c r="C2245">
        <v>430434</v>
      </c>
      <c r="D2245" t="s">
        <v>9</v>
      </c>
      <c r="E2245" t="s">
        <v>15</v>
      </c>
      <c r="F2245" t="s">
        <v>11</v>
      </c>
      <c r="G2245" t="s">
        <v>12</v>
      </c>
      <c r="H2245" t="s">
        <v>11</v>
      </c>
      <c r="I2245">
        <v>28</v>
      </c>
      <c r="J2245">
        <f>(C2245-$V$7)/$V$8</f>
        <v>-0.28005220991096741</v>
      </c>
      <c r="K2245" t="str">
        <f t="shared" si="141"/>
        <v>NO</v>
      </c>
      <c r="L2245">
        <f>(I2245-$V$16)/$V$17</f>
        <v>-0.98144480429463388</v>
      </c>
      <c r="M2245" t="str">
        <f t="shared" si="142"/>
        <v>NO</v>
      </c>
      <c r="N2245">
        <f>IF(ISBLANK(C2245),$V$7,C2245)</f>
        <v>430434</v>
      </c>
      <c r="O2245">
        <f>IF(ISBLANK(I2245),$V$16,I2245)</f>
        <v>28</v>
      </c>
      <c r="P2245" t="str">
        <f>IF(ISBLANK(D2245),$U$42,D2245)</f>
        <v>ASALARIADO</v>
      </c>
      <c r="Q2245" s="7" t="str">
        <f t="shared" si="143"/>
        <v>26-35</v>
      </c>
      <c r="R2245" s="7" t="str">
        <f t="shared" si="144"/>
        <v>3</v>
      </c>
    </row>
    <row r="2246" spans="1:18" x14ac:dyDescent="0.3">
      <c r="A2246">
        <v>2245</v>
      </c>
      <c r="B2246" t="s">
        <v>8</v>
      </c>
      <c r="C2246">
        <v>476646.28</v>
      </c>
      <c r="D2246" t="s">
        <v>9</v>
      </c>
      <c r="E2246" t="s">
        <v>15</v>
      </c>
      <c r="F2246" t="s">
        <v>11</v>
      </c>
      <c r="G2246" t="s">
        <v>12</v>
      </c>
      <c r="H2246" t="s">
        <v>12</v>
      </c>
      <c r="I2246">
        <v>29</v>
      </c>
      <c r="J2246">
        <f>(C2246-$V$7)/$V$8</f>
        <v>-0.22306482779937575</v>
      </c>
      <c r="K2246" t="str">
        <f t="shared" si="141"/>
        <v>NO</v>
      </c>
      <c r="L2246">
        <f>(I2246-$V$16)/$V$17</f>
        <v>-0.91086947421749642</v>
      </c>
      <c r="M2246" t="str">
        <f t="shared" si="142"/>
        <v>NO</v>
      </c>
      <c r="N2246">
        <f>IF(ISBLANK(C2246),$V$7,C2246)</f>
        <v>476646.28</v>
      </c>
      <c r="O2246">
        <f>IF(ISBLANK(I2246),$V$16,I2246)</f>
        <v>29</v>
      </c>
      <c r="P2246" t="str">
        <f>IF(ISBLANK(D2246),$U$42,D2246)</f>
        <v>ASALARIADO</v>
      </c>
      <c r="Q2246" s="7" t="str">
        <f t="shared" si="143"/>
        <v>26-35</v>
      </c>
      <c r="R2246" s="7" t="str">
        <f t="shared" si="144"/>
        <v>3</v>
      </c>
    </row>
    <row r="2247" spans="1:18" x14ac:dyDescent="0.3">
      <c r="A2247">
        <v>2246</v>
      </c>
      <c r="B2247" t="s">
        <v>14</v>
      </c>
      <c r="C2247">
        <v>1566842</v>
      </c>
      <c r="D2247" t="s">
        <v>9</v>
      </c>
      <c r="E2247" t="s">
        <v>10</v>
      </c>
      <c r="F2247" t="s">
        <v>11</v>
      </c>
      <c r="G2247" t="s">
        <v>12</v>
      </c>
      <c r="H2247" t="s">
        <v>12</v>
      </c>
      <c r="I2247">
        <v>59</v>
      </c>
      <c r="J2247">
        <f>(C2247-$V$7)/$V$8</f>
        <v>1.1213267510636824</v>
      </c>
      <c r="K2247" t="str">
        <f t="shared" si="141"/>
        <v>NO</v>
      </c>
      <c r="L2247">
        <f>(I2247-$V$16)/$V$17</f>
        <v>1.2063904280966287</v>
      </c>
      <c r="M2247" t="str">
        <f t="shared" si="142"/>
        <v>NO</v>
      </c>
      <c r="N2247">
        <f>IF(ISBLANK(C2247),$V$7,C2247)</f>
        <v>1566842</v>
      </c>
      <c r="O2247">
        <f>IF(ISBLANK(I2247),$V$16,I2247)</f>
        <v>59</v>
      </c>
      <c r="P2247" t="str">
        <f>IF(ISBLANK(D2247),$U$42,D2247)</f>
        <v>ASALARIADO</v>
      </c>
      <c r="Q2247" s="7" t="str">
        <f t="shared" si="143"/>
        <v>56+</v>
      </c>
      <c r="R2247" s="7" t="str">
        <f t="shared" si="144"/>
        <v>4</v>
      </c>
    </row>
    <row r="2248" spans="1:18" x14ac:dyDescent="0.3">
      <c r="A2248">
        <v>2247</v>
      </c>
      <c r="B2248" t="s">
        <v>14</v>
      </c>
      <c r="C2248">
        <v>868869.23</v>
      </c>
      <c r="D2248" t="s">
        <v>9</v>
      </c>
      <c r="E2248" t="s">
        <v>15</v>
      </c>
      <c r="F2248" t="s">
        <v>11</v>
      </c>
      <c r="G2248" t="s">
        <v>12</v>
      </c>
      <c r="H2248" t="s">
        <v>12</v>
      </c>
      <c r="I2248">
        <v>40</v>
      </c>
      <c r="J2248">
        <f>(C2248-$V$7)/$V$8</f>
        <v>0.26061092082384052</v>
      </c>
      <c r="K2248" t="str">
        <f t="shared" si="141"/>
        <v>NO</v>
      </c>
      <c r="L2248">
        <f>(I2248-$V$16)/$V$17</f>
        <v>-0.13454084336898386</v>
      </c>
      <c r="M2248" t="str">
        <f t="shared" si="142"/>
        <v>NO</v>
      </c>
      <c r="N2248">
        <f>IF(ISBLANK(C2248),$V$7,C2248)</f>
        <v>868869.23</v>
      </c>
      <c r="O2248">
        <f>IF(ISBLANK(I2248),$V$16,I2248)</f>
        <v>40</v>
      </c>
      <c r="P2248" t="str">
        <f>IF(ISBLANK(D2248),$U$42,D2248)</f>
        <v>ASALARIADO</v>
      </c>
      <c r="Q2248" s="7" t="str">
        <f t="shared" si="143"/>
        <v>36-45</v>
      </c>
      <c r="R2248" s="7" t="str">
        <f t="shared" si="144"/>
        <v>4</v>
      </c>
    </row>
    <row r="2249" spans="1:18" x14ac:dyDescent="0.3">
      <c r="A2249">
        <v>2248</v>
      </c>
      <c r="B2249" t="s">
        <v>14</v>
      </c>
      <c r="C2249">
        <v>306400</v>
      </c>
      <c r="D2249" t="s">
        <v>9</v>
      </c>
      <c r="E2249" t="s">
        <v>15</v>
      </c>
      <c r="F2249" t="s">
        <v>11</v>
      </c>
      <c r="G2249" t="s">
        <v>12</v>
      </c>
      <c r="H2249" t="s">
        <v>12</v>
      </c>
      <c r="I2249">
        <v>61</v>
      </c>
      <c r="J2249">
        <f>(C2249-$V$7)/$V$8</f>
        <v>-0.43300664005008094</v>
      </c>
      <c r="K2249" t="str">
        <f t="shared" si="141"/>
        <v>NO</v>
      </c>
      <c r="L2249">
        <f>(I2249-$V$16)/$V$17</f>
        <v>1.3475410882509038</v>
      </c>
      <c r="M2249" t="str">
        <f t="shared" si="142"/>
        <v>NO</v>
      </c>
      <c r="N2249">
        <f>IF(ISBLANK(C2249),$V$7,C2249)</f>
        <v>306400</v>
      </c>
      <c r="O2249">
        <f>IF(ISBLANK(I2249),$V$16,I2249)</f>
        <v>61</v>
      </c>
      <c r="P2249" t="str">
        <f>IF(ISBLANK(D2249),$U$42,D2249)</f>
        <v>ASALARIADO</v>
      </c>
      <c r="Q2249" s="7" t="str">
        <f t="shared" si="143"/>
        <v>56+</v>
      </c>
      <c r="R2249" s="7" t="str">
        <f t="shared" si="144"/>
        <v>2</v>
      </c>
    </row>
    <row r="2250" spans="1:18" x14ac:dyDescent="0.3">
      <c r="A2250">
        <v>2249</v>
      </c>
      <c r="B2250" t="s">
        <v>8</v>
      </c>
      <c r="C2250">
        <v>408800</v>
      </c>
      <c r="D2250" t="s">
        <v>9</v>
      </c>
      <c r="E2250" t="s">
        <v>15</v>
      </c>
      <c r="F2250" t="s">
        <v>11</v>
      </c>
      <c r="G2250" t="s">
        <v>12</v>
      </c>
      <c r="H2250" t="s">
        <v>12</v>
      </c>
      <c r="I2250">
        <v>39</v>
      </c>
      <c r="J2250">
        <f>(C2250-$V$7)/$V$8</f>
        <v>-0.30673050893889187</v>
      </c>
      <c r="K2250" t="str">
        <f t="shared" si="141"/>
        <v>NO</v>
      </c>
      <c r="L2250">
        <f>(I2250-$V$16)/$V$17</f>
        <v>-0.20511617344612137</v>
      </c>
      <c r="M2250" t="str">
        <f t="shared" si="142"/>
        <v>NO</v>
      </c>
      <c r="N2250">
        <f>IF(ISBLANK(C2250),$V$7,C2250)</f>
        <v>408800</v>
      </c>
      <c r="O2250">
        <f>IF(ISBLANK(I2250),$V$16,I2250)</f>
        <v>39</v>
      </c>
      <c r="P2250" t="str">
        <f>IF(ISBLANK(D2250),$U$42,D2250)</f>
        <v>ASALARIADO</v>
      </c>
      <c r="Q2250" s="7" t="str">
        <f t="shared" si="143"/>
        <v>36-45</v>
      </c>
      <c r="R2250" s="7" t="str">
        <f t="shared" si="144"/>
        <v>3</v>
      </c>
    </row>
    <row r="2251" spans="1:18" x14ac:dyDescent="0.3">
      <c r="A2251">
        <v>2250</v>
      </c>
      <c r="B2251" t="s">
        <v>8</v>
      </c>
      <c r="C2251">
        <v>467167.61</v>
      </c>
      <c r="D2251" t="s">
        <v>9</v>
      </c>
      <c r="E2251" t="s">
        <v>10</v>
      </c>
      <c r="F2251" t="s">
        <v>11</v>
      </c>
      <c r="G2251" t="s">
        <v>11</v>
      </c>
      <c r="H2251" t="s">
        <v>12</v>
      </c>
      <c r="I2251">
        <v>46</v>
      </c>
      <c r="J2251">
        <f>(C2251-$V$7)/$V$8</f>
        <v>-0.23475359513999783</v>
      </c>
      <c r="K2251" t="str">
        <f t="shared" si="141"/>
        <v>NO</v>
      </c>
      <c r="L2251">
        <f>(I2251-$V$16)/$V$17</f>
        <v>0.28891113709384114</v>
      </c>
      <c r="M2251" t="str">
        <f t="shared" si="142"/>
        <v>NO</v>
      </c>
      <c r="N2251">
        <f>IF(ISBLANK(C2251),$V$7,C2251)</f>
        <v>467167.61</v>
      </c>
      <c r="O2251">
        <f>IF(ISBLANK(I2251),$V$16,I2251)</f>
        <v>46</v>
      </c>
      <c r="P2251" t="str">
        <f>IF(ISBLANK(D2251),$U$42,D2251)</f>
        <v>ASALARIADO</v>
      </c>
      <c r="Q2251" s="7" t="str">
        <f t="shared" si="143"/>
        <v>46-55</v>
      </c>
      <c r="R2251" s="7" t="str">
        <f t="shared" si="144"/>
        <v>3</v>
      </c>
    </row>
    <row r="2252" spans="1:18" x14ac:dyDescent="0.3">
      <c r="A2252">
        <v>2251</v>
      </c>
      <c r="B2252" t="s">
        <v>14</v>
      </c>
      <c r="C2252">
        <v>376344</v>
      </c>
      <c r="D2252" t="s">
        <v>9</v>
      </c>
      <c r="E2252" t="s">
        <v>15</v>
      </c>
      <c r="F2252" t="s">
        <v>11</v>
      </c>
      <c r="G2252" t="s">
        <v>12</v>
      </c>
      <c r="H2252" t="s">
        <v>12</v>
      </c>
      <c r="I2252">
        <v>39</v>
      </c>
      <c r="J2252">
        <f>(C2252-$V$7)/$V$8</f>
        <v>-0.34675412330749295</v>
      </c>
      <c r="K2252" t="str">
        <f t="shared" si="141"/>
        <v>NO</v>
      </c>
      <c r="L2252">
        <f>(I2252-$V$16)/$V$17</f>
        <v>-0.20511617344612137</v>
      </c>
      <c r="M2252" t="str">
        <f t="shared" si="142"/>
        <v>NO</v>
      </c>
      <c r="N2252">
        <f>IF(ISBLANK(C2252),$V$7,C2252)</f>
        <v>376344</v>
      </c>
      <c r="O2252">
        <f>IF(ISBLANK(I2252),$V$16,I2252)</f>
        <v>39</v>
      </c>
      <c r="P2252" t="str">
        <f>IF(ISBLANK(D2252),$U$42,D2252)</f>
        <v>ASALARIADO</v>
      </c>
      <c r="Q2252" s="7" t="str">
        <f t="shared" si="143"/>
        <v>36-45</v>
      </c>
      <c r="R2252" s="7" t="str">
        <f t="shared" si="144"/>
        <v>2</v>
      </c>
    </row>
    <row r="2253" spans="1:18" x14ac:dyDescent="0.3">
      <c r="A2253">
        <v>2252</v>
      </c>
      <c r="B2253" t="s">
        <v>8</v>
      </c>
      <c r="C2253">
        <v>327264</v>
      </c>
      <c r="D2253" t="s">
        <v>9</v>
      </c>
      <c r="E2253" t="s">
        <v>10</v>
      </c>
      <c r="F2253" t="s">
        <v>11</v>
      </c>
      <c r="G2253" t="s">
        <v>12</v>
      </c>
      <c r="H2253" t="s">
        <v>12</v>
      </c>
      <c r="I2253">
        <v>32</v>
      </c>
      <c r="J2253">
        <f>(C2253-$V$7)/$V$8</f>
        <v>-0.40727787833617618</v>
      </c>
      <c r="K2253" t="str">
        <f t="shared" si="141"/>
        <v>NO</v>
      </c>
      <c r="L2253">
        <f>(I2253-$V$16)/$V$17</f>
        <v>-0.69914348398608395</v>
      </c>
      <c r="M2253" t="str">
        <f t="shared" si="142"/>
        <v>NO</v>
      </c>
      <c r="N2253">
        <f>IF(ISBLANK(C2253),$V$7,C2253)</f>
        <v>327264</v>
      </c>
      <c r="O2253">
        <f>IF(ISBLANK(I2253),$V$16,I2253)</f>
        <v>32</v>
      </c>
      <c r="P2253" t="str">
        <f>IF(ISBLANK(D2253),$U$42,D2253)</f>
        <v>ASALARIADO</v>
      </c>
      <c r="Q2253" s="7" t="str">
        <f t="shared" si="143"/>
        <v>26-35</v>
      </c>
      <c r="R2253" s="7" t="str">
        <f t="shared" si="144"/>
        <v>2</v>
      </c>
    </row>
    <row r="2254" spans="1:18" x14ac:dyDescent="0.3">
      <c r="A2254">
        <v>2253</v>
      </c>
      <c r="B2254" t="s">
        <v>8</v>
      </c>
      <c r="C2254">
        <v>750000</v>
      </c>
      <c r="D2254" t="s">
        <v>9</v>
      </c>
      <c r="E2254" t="s">
        <v>15</v>
      </c>
      <c r="F2254" t="s">
        <v>11</v>
      </c>
      <c r="G2254" t="s">
        <v>12</v>
      </c>
      <c r="H2254" t="s">
        <v>12</v>
      </c>
      <c r="I2254">
        <v>55</v>
      </c>
      <c r="J2254">
        <f>(C2254-$V$7)/$V$8</f>
        <v>0.11402550605268735</v>
      </c>
      <c r="K2254" t="str">
        <f t="shared" si="141"/>
        <v>NO</v>
      </c>
      <c r="L2254">
        <f>(I2254-$V$16)/$V$17</f>
        <v>0.92408910778807873</v>
      </c>
      <c r="M2254" t="str">
        <f t="shared" si="142"/>
        <v>NO</v>
      </c>
      <c r="N2254">
        <f>IF(ISBLANK(C2254),$V$7,C2254)</f>
        <v>750000</v>
      </c>
      <c r="O2254">
        <f>IF(ISBLANK(I2254),$V$16,I2254)</f>
        <v>55</v>
      </c>
      <c r="P2254" t="str">
        <f>IF(ISBLANK(D2254),$U$42,D2254)</f>
        <v>ASALARIADO</v>
      </c>
      <c r="Q2254" s="7" t="str">
        <f t="shared" si="143"/>
        <v>46-55</v>
      </c>
      <c r="R2254" s="7" t="str">
        <f t="shared" si="144"/>
        <v>4</v>
      </c>
    </row>
    <row r="2255" spans="1:18" x14ac:dyDescent="0.3">
      <c r="A2255">
        <v>2254</v>
      </c>
      <c r="B2255" t="s">
        <v>8</v>
      </c>
      <c r="C2255">
        <v>423289</v>
      </c>
      <c r="D2255" t="s">
        <v>17</v>
      </c>
      <c r="E2255" t="s">
        <v>15</v>
      </c>
      <c r="F2255" t="s">
        <v>11</v>
      </c>
      <c r="G2255" t="s">
        <v>12</v>
      </c>
      <c r="H2255" t="s">
        <v>12</v>
      </c>
      <c r="I2255">
        <v>59</v>
      </c>
      <c r="J2255">
        <f>(C2255-$V$7)/$V$8</f>
        <v>-0.28886317628586433</v>
      </c>
      <c r="K2255" t="str">
        <f t="shared" si="141"/>
        <v>NO</v>
      </c>
      <c r="L2255">
        <f>(I2255-$V$16)/$V$17</f>
        <v>1.2063904280966287</v>
      </c>
      <c r="M2255" t="str">
        <f t="shared" si="142"/>
        <v>NO</v>
      </c>
      <c r="N2255">
        <f>IF(ISBLANK(C2255),$V$7,C2255)</f>
        <v>423289</v>
      </c>
      <c r="O2255">
        <f>IF(ISBLANK(I2255),$V$16,I2255)</f>
        <v>59</v>
      </c>
      <c r="P2255" t="str">
        <f>IF(ISBLANK(D2255),$U$42,D2255)</f>
        <v>TRABAJADOR INDEPENDIENTE</v>
      </c>
      <c r="Q2255" s="7" t="str">
        <f t="shared" si="143"/>
        <v>56+</v>
      </c>
      <c r="R2255" s="7" t="str">
        <f t="shared" si="144"/>
        <v>3</v>
      </c>
    </row>
    <row r="2256" spans="1:18" x14ac:dyDescent="0.3">
      <c r="A2256">
        <v>2255</v>
      </c>
      <c r="B2256" t="s">
        <v>14</v>
      </c>
      <c r="C2256">
        <v>619506.39</v>
      </c>
      <c r="D2256" t="s">
        <v>9</v>
      </c>
      <c r="E2256" t="s">
        <v>10</v>
      </c>
      <c r="F2256" t="s">
        <v>11</v>
      </c>
      <c r="G2256" t="s">
        <v>12</v>
      </c>
      <c r="H2256" t="s">
        <v>12</v>
      </c>
      <c r="I2256">
        <v>34</v>
      </c>
      <c r="J2256">
        <f>(C2256-$V$7)/$V$8</f>
        <v>-4.6894691266964716E-2</v>
      </c>
      <c r="K2256" t="str">
        <f t="shared" si="141"/>
        <v>NO</v>
      </c>
      <c r="L2256">
        <f>(I2256-$V$16)/$V$17</f>
        <v>-0.55799282383180893</v>
      </c>
      <c r="M2256" t="str">
        <f t="shared" si="142"/>
        <v>NO</v>
      </c>
      <c r="N2256">
        <f>IF(ISBLANK(C2256),$V$7,C2256)</f>
        <v>619506.39</v>
      </c>
      <c r="O2256">
        <f>IF(ISBLANK(I2256),$V$16,I2256)</f>
        <v>34</v>
      </c>
      <c r="P2256" t="str">
        <f>IF(ISBLANK(D2256),$U$42,D2256)</f>
        <v>ASALARIADO</v>
      </c>
      <c r="Q2256" s="7" t="str">
        <f t="shared" si="143"/>
        <v>26-35</v>
      </c>
      <c r="R2256" s="7" t="str">
        <f t="shared" si="144"/>
        <v>3</v>
      </c>
    </row>
    <row r="2257" spans="1:18" x14ac:dyDescent="0.3">
      <c r="A2257">
        <v>2256</v>
      </c>
      <c r="B2257" t="s">
        <v>14</v>
      </c>
      <c r="C2257">
        <v>465179.89</v>
      </c>
      <c r="D2257" t="s">
        <v>9</v>
      </c>
      <c r="E2257" t="s">
        <v>15</v>
      </c>
      <c r="F2257" t="s">
        <v>11</v>
      </c>
      <c r="G2257" t="s">
        <v>12</v>
      </c>
      <c r="H2257" t="s">
        <v>12</v>
      </c>
      <c r="I2257">
        <v>39</v>
      </c>
      <c r="J2257">
        <f>(C2257-$V$7)/$V$8</f>
        <v>-0.2372047825553526</v>
      </c>
      <c r="K2257" t="str">
        <f t="shared" si="141"/>
        <v>NO</v>
      </c>
      <c r="L2257">
        <f>(I2257-$V$16)/$V$17</f>
        <v>-0.20511617344612137</v>
      </c>
      <c r="M2257" t="str">
        <f t="shared" si="142"/>
        <v>NO</v>
      </c>
      <c r="N2257">
        <f>IF(ISBLANK(C2257),$V$7,C2257)</f>
        <v>465179.89</v>
      </c>
      <c r="O2257">
        <f>IF(ISBLANK(I2257),$V$16,I2257)</f>
        <v>39</v>
      </c>
      <c r="P2257" t="str">
        <f>IF(ISBLANK(D2257),$U$42,D2257)</f>
        <v>ASALARIADO</v>
      </c>
      <c r="Q2257" s="7" t="str">
        <f t="shared" si="143"/>
        <v>36-45</v>
      </c>
      <c r="R2257" s="7" t="str">
        <f t="shared" si="144"/>
        <v>3</v>
      </c>
    </row>
    <row r="2258" spans="1:18" x14ac:dyDescent="0.3">
      <c r="A2258">
        <v>2257</v>
      </c>
      <c r="B2258" t="s">
        <v>8</v>
      </c>
      <c r="C2258">
        <v>562152.61</v>
      </c>
      <c r="D2258" t="s">
        <v>9</v>
      </c>
      <c r="E2258" t="s">
        <v>10</v>
      </c>
      <c r="F2258" t="s">
        <v>11</v>
      </c>
      <c r="G2258" t="s">
        <v>12</v>
      </c>
      <c r="H2258" t="s">
        <v>12</v>
      </c>
      <c r="I2258">
        <v>38</v>
      </c>
      <c r="J2258">
        <f>(C2258-$V$7)/$V$8</f>
        <v>-0.11762138504628403</v>
      </c>
      <c r="K2258" t="str">
        <f t="shared" si="141"/>
        <v>NO</v>
      </c>
      <c r="L2258">
        <f>(I2258-$V$16)/$V$17</f>
        <v>-0.27569150352325889</v>
      </c>
      <c r="M2258" t="str">
        <f t="shared" si="142"/>
        <v>NO</v>
      </c>
      <c r="N2258">
        <f>IF(ISBLANK(C2258),$V$7,C2258)</f>
        <v>562152.61</v>
      </c>
      <c r="O2258">
        <f>IF(ISBLANK(I2258),$V$16,I2258)</f>
        <v>38</v>
      </c>
      <c r="P2258" t="str">
        <f>IF(ISBLANK(D2258),$U$42,D2258)</f>
        <v>ASALARIADO</v>
      </c>
      <c r="Q2258" s="7" t="str">
        <f t="shared" si="143"/>
        <v>36-45</v>
      </c>
      <c r="R2258" s="7" t="str">
        <f t="shared" si="144"/>
        <v>3</v>
      </c>
    </row>
    <row r="2259" spans="1:18" x14ac:dyDescent="0.3">
      <c r="A2259">
        <v>2258</v>
      </c>
      <c r="B2259" t="s">
        <v>8</v>
      </c>
      <c r="C2259">
        <v>811421.65</v>
      </c>
      <c r="D2259" t="s">
        <v>9</v>
      </c>
      <c r="E2259" t="s">
        <v>10</v>
      </c>
      <c r="F2259" t="s">
        <v>11</v>
      </c>
      <c r="G2259" t="s">
        <v>12</v>
      </c>
      <c r="H2259" t="s">
        <v>12</v>
      </c>
      <c r="I2259">
        <v>32</v>
      </c>
      <c r="J2259">
        <f>(C2259-$V$7)/$V$8</f>
        <v>0.18976855613535892</v>
      </c>
      <c r="K2259" t="str">
        <f t="shared" si="141"/>
        <v>NO</v>
      </c>
      <c r="L2259">
        <f>(I2259-$V$16)/$V$17</f>
        <v>-0.69914348398608395</v>
      </c>
      <c r="M2259" t="str">
        <f t="shared" si="142"/>
        <v>NO</v>
      </c>
      <c r="N2259">
        <f>IF(ISBLANK(C2259),$V$7,C2259)</f>
        <v>811421.65</v>
      </c>
      <c r="O2259">
        <f>IF(ISBLANK(I2259),$V$16,I2259)</f>
        <v>32</v>
      </c>
      <c r="P2259" t="str">
        <f>IF(ISBLANK(D2259),$U$42,D2259)</f>
        <v>ASALARIADO</v>
      </c>
      <c r="Q2259" s="7" t="str">
        <f t="shared" si="143"/>
        <v>26-35</v>
      </c>
      <c r="R2259" s="7" t="str">
        <f t="shared" si="144"/>
        <v>4</v>
      </c>
    </row>
    <row r="2260" spans="1:18" x14ac:dyDescent="0.3">
      <c r="A2260">
        <v>2259</v>
      </c>
      <c r="B2260" t="s">
        <v>14</v>
      </c>
      <c r="C2260">
        <v>338933.34</v>
      </c>
      <c r="D2260" t="s">
        <v>9</v>
      </c>
      <c r="E2260" t="s">
        <v>15</v>
      </c>
      <c r="F2260" t="s">
        <v>11</v>
      </c>
      <c r="G2260" t="s">
        <v>12</v>
      </c>
      <c r="H2260" t="s">
        <v>12</v>
      </c>
      <c r="I2260">
        <v>27</v>
      </c>
      <c r="J2260">
        <f>(C2260-$V$7)/$V$8</f>
        <v>-0.39288765267386128</v>
      </c>
      <c r="K2260" t="str">
        <f t="shared" si="141"/>
        <v>NO</v>
      </c>
      <c r="L2260">
        <f>(I2260-$V$16)/$V$17</f>
        <v>-1.0520201343717714</v>
      </c>
      <c r="M2260" t="str">
        <f t="shared" si="142"/>
        <v>NO</v>
      </c>
      <c r="N2260">
        <f>IF(ISBLANK(C2260),$V$7,C2260)</f>
        <v>338933.34</v>
      </c>
      <c r="O2260">
        <f>IF(ISBLANK(I2260),$V$16,I2260)</f>
        <v>27</v>
      </c>
      <c r="P2260" t="str">
        <f>IF(ISBLANK(D2260),$U$42,D2260)</f>
        <v>ASALARIADO</v>
      </c>
      <c r="Q2260" s="7" t="str">
        <f t="shared" si="143"/>
        <v>26-35</v>
      </c>
      <c r="R2260" s="7" t="str">
        <f t="shared" si="144"/>
        <v>2</v>
      </c>
    </row>
    <row r="2261" spans="1:18" x14ac:dyDescent="0.3">
      <c r="A2261">
        <v>2260</v>
      </c>
      <c r="B2261" t="s">
        <v>14</v>
      </c>
      <c r="C2261">
        <v>100000</v>
      </c>
      <c r="D2261" t="s">
        <v>9</v>
      </c>
      <c r="E2261" t="s">
        <v>15</v>
      </c>
      <c r="F2261" t="s">
        <v>11</v>
      </c>
      <c r="G2261" t="s">
        <v>12</v>
      </c>
      <c r="H2261" t="s">
        <v>12</v>
      </c>
      <c r="I2261">
        <v>29</v>
      </c>
      <c r="J2261">
        <f>(C2261-$V$7)/$V$8</f>
        <v>-0.68753196682107143</v>
      </c>
      <c r="K2261" t="str">
        <f t="shared" si="141"/>
        <v>NO</v>
      </c>
      <c r="L2261">
        <f>(I2261-$V$16)/$V$17</f>
        <v>-0.91086947421749642</v>
      </c>
      <c r="M2261" t="str">
        <f t="shared" si="142"/>
        <v>NO</v>
      </c>
      <c r="N2261">
        <f>IF(ISBLANK(C2261),$V$7,C2261)</f>
        <v>100000</v>
      </c>
      <c r="O2261">
        <f>IF(ISBLANK(I2261),$V$16,I2261)</f>
        <v>29</v>
      </c>
      <c r="P2261" t="str">
        <f>IF(ISBLANK(D2261),$U$42,D2261)</f>
        <v>ASALARIADO</v>
      </c>
      <c r="Q2261" s="7" t="str">
        <f t="shared" si="143"/>
        <v>26-35</v>
      </c>
      <c r="R2261" s="7" t="str">
        <f t="shared" si="144"/>
        <v>1</v>
      </c>
    </row>
    <row r="2262" spans="1:18" x14ac:dyDescent="0.3">
      <c r="A2262">
        <v>2261</v>
      </c>
      <c r="B2262" t="s">
        <v>8</v>
      </c>
      <c r="C2262">
        <v>697648</v>
      </c>
      <c r="D2262" t="s">
        <v>9</v>
      </c>
      <c r="E2262" t="s">
        <v>15</v>
      </c>
      <c r="F2262" t="s">
        <v>11</v>
      </c>
      <c r="G2262" t="s">
        <v>12</v>
      </c>
      <c r="H2262" t="s">
        <v>12</v>
      </c>
      <c r="I2262">
        <v>61</v>
      </c>
      <c r="J2262">
        <f>(C2262-$V$7)/$V$8</f>
        <v>4.9466834022091934E-2</v>
      </c>
      <c r="K2262" t="str">
        <f t="shared" si="141"/>
        <v>NO</v>
      </c>
      <c r="L2262">
        <f>(I2262-$V$16)/$V$17</f>
        <v>1.3475410882509038</v>
      </c>
      <c r="M2262" t="str">
        <f t="shared" si="142"/>
        <v>NO</v>
      </c>
      <c r="N2262">
        <f>IF(ISBLANK(C2262),$V$7,C2262)</f>
        <v>697648</v>
      </c>
      <c r="O2262">
        <f>IF(ISBLANK(I2262),$V$16,I2262)</f>
        <v>61</v>
      </c>
      <c r="P2262" t="str">
        <f>IF(ISBLANK(D2262),$U$42,D2262)</f>
        <v>ASALARIADO</v>
      </c>
      <c r="Q2262" s="7" t="str">
        <f t="shared" si="143"/>
        <v>56+</v>
      </c>
      <c r="R2262" s="7" t="str">
        <f t="shared" si="144"/>
        <v>3</v>
      </c>
    </row>
    <row r="2263" spans="1:18" x14ac:dyDescent="0.3">
      <c r="A2263">
        <v>2262</v>
      </c>
      <c r="B2263" t="s">
        <v>8</v>
      </c>
      <c r="C2263">
        <v>377498</v>
      </c>
      <c r="D2263" t="s">
        <v>17</v>
      </c>
      <c r="E2263" t="s">
        <v>15</v>
      </c>
      <c r="F2263" t="s">
        <v>11</v>
      </c>
      <c r="G2263" t="s">
        <v>12</v>
      </c>
      <c r="H2263" t="s">
        <v>12</v>
      </c>
      <c r="I2263">
        <v>37</v>
      </c>
      <c r="J2263">
        <f>(C2263-$V$7)/$V$8</f>
        <v>-0.34533105050180629</v>
      </c>
      <c r="K2263" t="str">
        <f t="shared" si="141"/>
        <v>NO</v>
      </c>
      <c r="L2263">
        <f>(I2263-$V$16)/$V$17</f>
        <v>-0.3462668336003964</v>
      </c>
      <c r="M2263" t="str">
        <f t="shared" si="142"/>
        <v>NO</v>
      </c>
      <c r="N2263">
        <f>IF(ISBLANK(C2263),$V$7,C2263)</f>
        <v>377498</v>
      </c>
      <c r="O2263">
        <f>IF(ISBLANK(I2263),$V$16,I2263)</f>
        <v>37</v>
      </c>
      <c r="P2263" t="str">
        <f>IF(ISBLANK(D2263),$U$42,D2263)</f>
        <v>TRABAJADOR INDEPENDIENTE</v>
      </c>
      <c r="Q2263" s="7" t="str">
        <f t="shared" si="143"/>
        <v>36-45</v>
      </c>
      <c r="R2263" s="7" t="str">
        <f t="shared" si="144"/>
        <v>2</v>
      </c>
    </row>
    <row r="2264" spans="1:18" x14ac:dyDescent="0.3">
      <c r="A2264">
        <v>2263</v>
      </c>
      <c r="B2264" t="s">
        <v>8</v>
      </c>
      <c r="C2264">
        <v>308750</v>
      </c>
      <c r="D2264" t="s">
        <v>9</v>
      </c>
      <c r="E2264" t="s">
        <v>15</v>
      </c>
      <c r="F2264" t="s">
        <v>11</v>
      </c>
      <c r="G2264" t="s">
        <v>12</v>
      </c>
      <c r="H2264" t="s">
        <v>11</v>
      </c>
      <c r="I2264">
        <v>35</v>
      </c>
      <c r="J2264">
        <f>(C2264-$V$7)/$V$8</f>
        <v>-0.43010870149430658</v>
      </c>
      <c r="K2264" t="str">
        <f t="shared" si="141"/>
        <v>NO</v>
      </c>
      <c r="L2264">
        <f>(I2264-$V$16)/$V$17</f>
        <v>-0.48741749375467142</v>
      </c>
      <c r="M2264" t="str">
        <f t="shared" si="142"/>
        <v>NO</v>
      </c>
      <c r="N2264">
        <f>IF(ISBLANK(C2264),$V$7,C2264)</f>
        <v>308750</v>
      </c>
      <c r="O2264">
        <f>IF(ISBLANK(I2264),$V$16,I2264)</f>
        <v>35</v>
      </c>
      <c r="P2264" t="str">
        <f>IF(ISBLANK(D2264),$U$42,D2264)</f>
        <v>ASALARIADO</v>
      </c>
      <c r="Q2264" s="7" t="str">
        <f t="shared" si="143"/>
        <v>26-35</v>
      </c>
      <c r="R2264" s="7" t="str">
        <f t="shared" si="144"/>
        <v>2</v>
      </c>
    </row>
    <row r="2265" spans="1:18" x14ac:dyDescent="0.3">
      <c r="A2265">
        <v>2264</v>
      </c>
      <c r="B2265" t="s">
        <v>8</v>
      </c>
      <c r="C2265">
        <v>451354.46</v>
      </c>
      <c r="D2265" t="s">
        <v>9</v>
      </c>
      <c r="E2265" t="s">
        <v>15</v>
      </c>
      <c r="F2265" t="s">
        <v>11</v>
      </c>
      <c r="G2265" t="s">
        <v>12</v>
      </c>
      <c r="H2265" t="s">
        <v>12</v>
      </c>
      <c r="I2265">
        <v>58</v>
      </c>
      <c r="J2265">
        <f>(C2265-$V$7)/$V$8</f>
        <v>-0.25425382368180344</v>
      </c>
      <c r="K2265" t="str">
        <f t="shared" si="141"/>
        <v>NO</v>
      </c>
      <c r="L2265">
        <f>(I2265-$V$16)/$V$17</f>
        <v>1.1358150980194912</v>
      </c>
      <c r="M2265" t="str">
        <f t="shared" si="142"/>
        <v>NO</v>
      </c>
      <c r="N2265">
        <f>IF(ISBLANK(C2265),$V$7,C2265)</f>
        <v>451354.46</v>
      </c>
      <c r="O2265">
        <f>IF(ISBLANK(I2265),$V$16,I2265)</f>
        <v>58</v>
      </c>
      <c r="P2265" t="str">
        <f>IF(ISBLANK(D2265),$U$42,D2265)</f>
        <v>ASALARIADO</v>
      </c>
      <c r="Q2265" s="7" t="str">
        <f t="shared" si="143"/>
        <v>56+</v>
      </c>
      <c r="R2265" s="7" t="str">
        <f t="shared" si="144"/>
        <v>3</v>
      </c>
    </row>
    <row r="2266" spans="1:18" x14ac:dyDescent="0.3">
      <c r="A2266">
        <v>2265</v>
      </c>
      <c r="B2266" t="s">
        <v>8</v>
      </c>
      <c r="C2266">
        <v>455001.5</v>
      </c>
      <c r="D2266" t="s">
        <v>9</v>
      </c>
      <c r="E2266" t="s">
        <v>15</v>
      </c>
      <c r="F2266" t="s">
        <v>11</v>
      </c>
      <c r="G2266" t="s">
        <v>12</v>
      </c>
      <c r="H2266" t="s">
        <v>12</v>
      </c>
      <c r="I2266">
        <v>20</v>
      </c>
      <c r="J2266">
        <f>(C2266-$V$7)/$V$8</f>
        <v>-0.24975642034969653</v>
      </c>
      <c r="K2266" t="str">
        <f t="shared" si="141"/>
        <v>NO</v>
      </c>
      <c r="L2266">
        <f>(I2266-$V$16)/$V$17</f>
        <v>-1.5460474449117341</v>
      </c>
      <c r="M2266" t="str">
        <f t="shared" si="142"/>
        <v>NO</v>
      </c>
      <c r="N2266">
        <f>IF(ISBLANK(C2266),$V$7,C2266)</f>
        <v>455001.5</v>
      </c>
      <c r="O2266">
        <f>IF(ISBLANK(I2266),$V$16,I2266)</f>
        <v>20</v>
      </c>
      <c r="P2266" t="str">
        <f>IF(ISBLANK(D2266),$U$42,D2266)</f>
        <v>ASALARIADO</v>
      </c>
      <c r="Q2266" s="7" t="str">
        <f t="shared" si="143"/>
        <v>18-25</v>
      </c>
      <c r="R2266" s="7" t="str">
        <f t="shared" si="144"/>
        <v>3</v>
      </c>
    </row>
    <row r="2267" spans="1:18" x14ac:dyDescent="0.3">
      <c r="A2267">
        <v>2266</v>
      </c>
      <c r="B2267" t="s">
        <v>14</v>
      </c>
      <c r="C2267">
        <v>994882.5</v>
      </c>
      <c r="D2267" t="s">
        <v>9</v>
      </c>
      <c r="E2267" t="s">
        <v>15</v>
      </c>
      <c r="F2267" t="s">
        <v>11</v>
      </c>
      <c r="G2267" t="s">
        <v>12</v>
      </c>
      <c r="H2267" t="s">
        <v>12</v>
      </c>
      <c r="I2267">
        <v>50</v>
      </c>
      <c r="J2267">
        <f>(C2267-$V$7)/$V$8</f>
        <v>0.41600611813116156</v>
      </c>
      <c r="K2267" t="str">
        <f t="shared" si="141"/>
        <v>NO</v>
      </c>
      <c r="L2267">
        <f>(I2267-$V$16)/$V$17</f>
        <v>0.57121245740239113</v>
      </c>
      <c r="M2267" t="str">
        <f t="shared" si="142"/>
        <v>NO</v>
      </c>
      <c r="N2267">
        <f>IF(ISBLANK(C2267),$V$7,C2267)</f>
        <v>994882.5</v>
      </c>
      <c r="O2267">
        <f>IF(ISBLANK(I2267),$V$16,I2267)</f>
        <v>50</v>
      </c>
      <c r="P2267" t="str">
        <f>IF(ISBLANK(D2267),$U$42,D2267)</f>
        <v>ASALARIADO</v>
      </c>
      <c r="Q2267" s="7" t="str">
        <f t="shared" si="143"/>
        <v>46-55</v>
      </c>
      <c r="R2267" s="7" t="str">
        <f t="shared" si="144"/>
        <v>4</v>
      </c>
    </row>
    <row r="2268" spans="1:18" x14ac:dyDescent="0.3">
      <c r="A2268">
        <v>2267</v>
      </c>
      <c r="B2268" t="s">
        <v>8</v>
      </c>
      <c r="C2268">
        <v>509509</v>
      </c>
      <c r="D2268" t="s">
        <v>17</v>
      </c>
      <c r="E2268" t="s">
        <v>15</v>
      </c>
      <c r="F2268" t="s">
        <v>11</v>
      </c>
      <c r="G2268" t="s">
        <v>11</v>
      </c>
      <c r="H2268" t="s">
        <v>11</v>
      </c>
      <c r="I2268">
        <v>59</v>
      </c>
      <c r="J2268">
        <f>(C2268-$V$7)/$V$8</f>
        <v>-0.18253966042251746</v>
      </c>
      <c r="K2268" t="str">
        <f t="shared" si="141"/>
        <v>NO</v>
      </c>
      <c r="L2268">
        <f>(I2268-$V$16)/$V$17</f>
        <v>1.2063904280966287</v>
      </c>
      <c r="M2268" t="str">
        <f t="shared" si="142"/>
        <v>NO</v>
      </c>
      <c r="N2268">
        <f>IF(ISBLANK(C2268),$V$7,C2268)</f>
        <v>509509</v>
      </c>
      <c r="O2268">
        <f>IF(ISBLANK(I2268),$V$16,I2268)</f>
        <v>59</v>
      </c>
      <c r="P2268" t="str">
        <f>IF(ISBLANK(D2268),$U$42,D2268)</f>
        <v>TRABAJADOR INDEPENDIENTE</v>
      </c>
      <c r="Q2268" s="7" t="str">
        <f t="shared" si="143"/>
        <v>56+</v>
      </c>
      <c r="R2268" s="7" t="str">
        <f t="shared" si="144"/>
        <v>3</v>
      </c>
    </row>
    <row r="2269" spans="1:18" x14ac:dyDescent="0.3">
      <c r="A2269">
        <v>2268</v>
      </c>
      <c r="B2269" t="s">
        <v>8</v>
      </c>
      <c r="C2269">
        <v>349920</v>
      </c>
      <c r="D2269" t="s">
        <v>9</v>
      </c>
      <c r="E2269" t="s">
        <v>15</v>
      </c>
      <c r="F2269" t="s">
        <v>11</v>
      </c>
      <c r="G2269" t="s">
        <v>12</v>
      </c>
      <c r="H2269" t="s">
        <v>12</v>
      </c>
      <c r="I2269">
        <v>34</v>
      </c>
      <c r="J2269">
        <f>(C2269-$V$7)/$V$8</f>
        <v>-0.3793392843278256</v>
      </c>
      <c r="K2269" t="str">
        <f t="shared" si="141"/>
        <v>NO</v>
      </c>
      <c r="L2269">
        <f>(I2269-$V$16)/$V$17</f>
        <v>-0.55799282383180893</v>
      </c>
      <c r="M2269" t="str">
        <f t="shared" si="142"/>
        <v>NO</v>
      </c>
      <c r="N2269">
        <f>IF(ISBLANK(C2269),$V$7,C2269)</f>
        <v>349920</v>
      </c>
      <c r="O2269">
        <f>IF(ISBLANK(I2269),$V$16,I2269)</f>
        <v>34</v>
      </c>
      <c r="P2269" t="str">
        <f>IF(ISBLANK(D2269),$U$42,D2269)</f>
        <v>ASALARIADO</v>
      </c>
      <c r="Q2269" s="7" t="str">
        <f t="shared" si="143"/>
        <v>26-35</v>
      </c>
      <c r="R2269" s="7" t="str">
        <f t="shared" si="144"/>
        <v>2</v>
      </c>
    </row>
    <row r="2270" spans="1:18" x14ac:dyDescent="0.3">
      <c r="A2270">
        <v>2269</v>
      </c>
      <c r="B2270" t="s">
        <v>8</v>
      </c>
      <c r="C2270">
        <v>17760.8</v>
      </c>
      <c r="D2270" t="s">
        <v>9</v>
      </c>
      <c r="E2270" t="s">
        <v>15</v>
      </c>
      <c r="F2270" t="s">
        <v>11</v>
      </c>
      <c r="G2270" t="s">
        <v>11</v>
      </c>
      <c r="H2270" t="s">
        <v>12</v>
      </c>
      <c r="I2270">
        <v>29</v>
      </c>
      <c r="J2270">
        <f>(C2270-$V$7)/$V$8</f>
        <v>-0.78894649808747075</v>
      </c>
      <c r="K2270" t="str">
        <f t="shared" si="141"/>
        <v>NO</v>
      </c>
      <c r="L2270">
        <f>(I2270-$V$16)/$V$17</f>
        <v>-0.91086947421749642</v>
      </c>
      <c r="M2270" t="str">
        <f t="shared" si="142"/>
        <v>NO</v>
      </c>
      <c r="N2270">
        <f>IF(ISBLANK(C2270),$V$7,C2270)</f>
        <v>17760.8</v>
      </c>
      <c r="O2270">
        <f>IF(ISBLANK(I2270),$V$16,I2270)</f>
        <v>29</v>
      </c>
      <c r="P2270" t="str">
        <f>IF(ISBLANK(D2270),$U$42,D2270)</f>
        <v>ASALARIADO</v>
      </c>
      <c r="Q2270" s="7" t="str">
        <f t="shared" si="143"/>
        <v>26-35</v>
      </c>
      <c r="R2270" s="7" t="str">
        <f t="shared" si="144"/>
        <v>1</v>
      </c>
    </row>
    <row r="2271" spans="1:18" x14ac:dyDescent="0.3">
      <c r="A2271">
        <v>2270</v>
      </c>
      <c r="B2271" t="s">
        <v>14</v>
      </c>
      <c r="C2271">
        <v>526736.80000000005</v>
      </c>
      <c r="D2271" t="s">
        <v>9</v>
      </c>
      <c r="E2271" t="s">
        <v>15</v>
      </c>
      <c r="F2271" t="s">
        <v>11</v>
      </c>
      <c r="G2271" t="s">
        <v>12</v>
      </c>
      <c r="H2271" t="s">
        <v>12</v>
      </c>
      <c r="I2271">
        <v>25</v>
      </c>
      <c r="J2271">
        <f>(C2271-$V$7)/$V$8</f>
        <v>-0.16129493452840271</v>
      </c>
      <c r="K2271" t="str">
        <f t="shared" si="141"/>
        <v>NO</v>
      </c>
      <c r="L2271">
        <f>(I2271-$V$16)/$V$17</f>
        <v>-1.1931707945260464</v>
      </c>
      <c r="M2271" t="str">
        <f t="shared" si="142"/>
        <v>NO</v>
      </c>
      <c r="N2271">
        <f>IF(ISBLANK(C2271),$V$7,C2271)</f>
        <v>526736.80000000005</v>
      </c>
      <c r="O2271">
        <f>IF(ISBLANK(I2271),$V$16,I2271)</f>
        <v>25</v>
      </c>
      <c r="P2271" t="str">
        <f>IF(ISBLANK(D2271),$U$42,D2271)</f>
        <v>ASALARIADO</v>
      </c>
      <c r="Q2271" s="7" t="str">
        <f t="shared" si="143"/>
        <v>18-25</v>
      </c>
      <c r="R2271" s="7" t="str">
        <f t="shared" si="144"/>
        <v>3</v>
      </c>
    </row>
    <row r="2272" spans="1:18" x14ac:dyDescent="0.3">
      <c r="A2272">
        <v>2271</v>
      </c>
      <c r="B2272" t="s">
        <v>8</v>
      </c>
      <c r="C2272">
        <v>497155.33</v>
      </c>
      <c r="D2272" t="s">
        <v>9</v>
      </c>
      <c r="E2272" t="s">
        <v>15</v>
      </c>
      <c r="F2272" t="s">
        <v>11</v>
      </c>
      <c r="G2272" t="s">
        <v>12</v>
      </c>
      <c r="H2272" t="s">
        <v>12</v>
      </c>
      <c r="I2272">
        <v>27</v>
      </c>
      <c r="J2272">
        <f>(C2272-$V$7)/$V$8</f>
        <v>-0.19777377812392721</v>
      </c>
      <c r="K2272" t="str">
        <f t="shared" si="141"/>
        <v>NO</v>
      </c>
      <c r="L2272">
        <f>(I2272-$V$16)/$V$17</f>
        <v>-1.0520201343717714</v>
      </c>
      <c r="M2272" t="str">
        <f t="shared" si="142"/>
        <v>NO</v>
      </c>
      <c r="N2272">
        <f>IF(ISBLANK(C2272),$V$7,C2272)</f>
        <v>497155.33</v>
      </c>
      <c r="O2272">
        <f>IF(ISBLANK(I2272),$V$16,I2272)</f>
        <v>27</v>
      </c>
      <c r="P2272" t="str">
        <f>IF(ISBLANK(D2272),$U$42,D2272)</f>
        <v>ASALARIADO</v>
      </c>
      <c r="Q2272" s="7" t="str">
        <f t="shared" si="143"/>
        <v>26-35</v>
      </c>
      <c r="R2272" s="7" t="str">
        <f t="shared" si="144"/>
        <v>3</v>
      </c>
    </row>
    <row r="2273" spans="1:18" x14ac:dyDescent="0.3">
      <c r="A2273">
        <v>2272</v>
      </c>
      <c r="B2273" t="s">
        <v>14</v>
      </c>
      <c r="C2273">
        <v>423675</v>
      </c>
      <c r="D2273" t="s">
        <v>9</v>
      </c>
      <c r="E2273" t="s">
        <v>15</v>
      </c>
      <c r="F2273" t="s">
        <v>11</v>
      </c>
      <c r="G2273" t="s">
        <v>12</v>
      </c>
      <c r="H2273" t="s">
        <v>12</v>
      </c>
      <c r="I2273">
        <v>26</v>
      </c>
      <c r="J2273">
        <f>(C2273-$V$7)/$V$8</f>
        <v>-0.28838717446351159</v>
      </c>
      <c r="K2273" t="str">
        <f t="shared" si="141"/>
        <v>NO</v>
      </c>
      <c r="L2273">
        <f>(I2273-$V$16)/$V$17</f>
        <v>-1.1225954644489089</v>
      </c>
      <c r="M2273" t="str">
        <f t="shared" si="142"/>
        <v>NO</v>
      </c>
      <c r="N2273">
        <f>IF(ISBLANK(C2273),$V$7,C2273)</f>
        <v>423675</v>
      </c>
      <c r="O2273">
        <f>IF(ISBLANK(I2273),$V$16,I2273)</f>
        <v>26</v>
      </c>
      <c r="P2273" t="str">
        <f>IF(ISBLANK(D2273),$U$42,D2273)</f>
        <v>ASALARIADO</v>
      </c>
      <c r="Q2273" s="7" t="str">
        <f t="shared" si="143"/>
        <v>26-35</v>
      </c>
      <c r="R2273" s="7" t="str">
        <f t="shared" si="144"/>
        <v>3</v>
      </c>
    </row>
    <row r="2274" spans="1:18" x14ac:dyDescent="0.3">
      <c r="A2274">
        <v>2273</v>
      </c>
      <c r="B2274" t="s">
        <v>8</v>
      </c>
      <c r="C2274">
        <v>292387</v>
      </c>
      <c r="D2274" t="s">
        <v>16</v>
      </c>
      <c r="E2274" t="s">
        <v>15</v>
      </c>
      <c r="F2274" t="s">
        <v>11</v>
      </c>
      <c r="G2274" t="s">
        <v>11</v>
      </c>
      <c r="H2274" t="s">
        <v>12</v>
      </c>
      <c r="I2274">
        <v>33</v>
      </c>
      <c r="J2274">
        <f>(C2274-$V$7)/$V$8</f>
        <v>-0.45028698599989631</v>
      </c>
      <c r="K2274" t="str">
        <f t="shared" si="141"/>
        <v>NO</v>
      </c>
      <c r="L2274">
        <f>(I2274-$V$16)/$V$17</f>
        <v>-0.62856815390894638</v>
      </c>
      <c r="M2274" t="str">
        <f t="shared" si="142"/>
        <v>NO</v>
      </c>
      <c r="N2274">
        <f>IF(ISBLANK(C2274),$V$7,C2274)</f>
        <v>292387</v>
      </c>
      <c r="O2274">
        <f>IF(ISBLANK(I2274),$V$16,I2274)</f>
        <v>33</v>
      </c>
      <c r="P2274" t="str">
        <f>IF(ISBLANK(D2274),$U$42,D2274)</f>
        <v>ASEGURADO VOLUNTARIO</v>
      </c>
      <c r="Q2274" s="7" t="str">
        <f t="shared" si="143"/>
        <v>26-35</v>
      </c>
      <c r="R2274" s="7" t="str">
        <f t="shared" si="144"/>
        <v>1</v>
      </c>
    </row>
    <row r="2275" spans="1:18" x14ac:dyDescent="0.3">
      <c r="A2275">
        <v>2274</v>
      </c>
      <c r="B2275" t="s">
        <v>14</v>
      </c>
      <c r="C2275">
        <v>430993</v>
      </c>
      <c r="D2275" t="s">
        <v>13</v>
      </c>
      <c r="E2275" t="s">
        <v>10</v>
      </c>
      <c r="F2275" t="s">
        <v>11</v>
      </c>
      <c r="G2275" t="s">
        <v>12</v>
      </c>
      <c r="H2275" t="s">
        <v>12</v>
      </c>
      <c r="I2275">
        <v>64</v>
      </c>
      <c r="J2275">
        <f>(C2275-$V$7)/$V$8</f>
        <v>-0.27936287048429598</v>
      </c>
      <c r="K2275" t="str">
        <f t="shared" si="141"/>
        <v>NO</v>
      </c>
      <c r="L2275">
        <f>(I2275-$V$16)/$V$17</f>
        <v>1.5592670784823162</v>
      </c>
      <c r="M2275" t="str">
        <f t="shared" si="142"/>
        <v>NO</v>
      </c>
      <c r="N2275">
        <f>IF(ISBLANK(C2275),$V$7,C2275)</f>
        <v>430993</v>
      </c>
      <c r="O2275">
        <f>IF(ISBLANK(I2275),$V$16,I2275)</f>
        <v>64</v>
      </c>
      <c r="P2275" t="str">
        <f>IF(ISBLANK(D2275),$U$42,D2275)</f>
        <v>PENSIONADOS EN SU PROPIO SISTEMA</v>
      </c>
      <c r="Q2275" s="7" t="str">
        <f t="shared" si="143"/>
        <v>56+</v>
      </c>
      <c r="R2275" s="7" t="str">
        <f t="shared" si="144"/>
        <v>3</v>
      </c>
    </row>
    <row r="2276" spans="1:18" x14ac:dyDescent="0.3">
      <c r="A2276">
        <v>2275</v>
      </c>
      <c r="B2276" t="s">
        <v>8</v>
      </c>
      <c r="C2276">
        <v>298000</v>
      </c>
      <c r="D2276" t="s">
        <v>9</v>
      </c>
      <c r="E2276" t="s">
        <v>15</v>
      </c>
      <c r="F2276" t="s">
        <v>11</v>
      </c>
      <c r="G2276" t="s">
        <v>11</v>
      </c>
      <c r="H2276" t="s">
        <v>12</v>
      </c>
      <c r="I2276">
        <v>42</v>
      </c>
      <c r="J2276">
        <f>(C2276-$V$7)/$V$8</f>
        <v>-0.44336522893029567</v>
      </c>
      <c r="K2276" t="str">
        <f t="shared" si="141"/>
        <v>NO</v>
      </c>
      <c r="L2276">
        <f>(I2276-$V$16)/$V$17</f>
        <v>6.6098167852911317E-3</v>
      </c>
      <c r="M2276" t="str">
        <f t="shared" si="142"/>
        <v>NO</v>
      </c>
      <c r="N2276">
        <f>IF(ISBLANK(C2276),$V$7,C2276)</f>
        <v>298000</v>
      </c>
      <c r="O2276">
        <f>IF(ISBLANK(I2276),$V$16,I2276)</f>
        <v>42</v>
      </c>
      <c r="P2276" t="str">
        <f>IF(ISBLANK(D2276),$U$42,D2276)</f>
        <v>ASALARIADO</v>
      </c>
      <c r="Q2276" s="7" t="str">
        <f t="shared" si="143"/>
        <v>36-45</v>
      </c>
      <c r="R2276" s="7" t="str">
        <f t="shared" si="144"/>
        <v>1</v>
      </c>
    </row>
    <row r="2277" spans="1:18" x14ac:dyDescent="0.3">
      <c r="A2277">
        <v>2276</v>
      </c>
      <c r="B2277" t="s">
        <v>8</v>
      </c>
      <c r="C2277">
        <v>405063</v>
      </c>
      <c r="D2277" t="s">
        <v>17</v>
      </c>
      <c r="E2277" t="s">
        <v>15</v>
      </c>
      <c r="F2277" t="s">
        <v>11</v>
      </c>
      <c r="G2277" t="s">
        <v>11</v>
      </c>
      <c r="H2277" t="s">
        <v>11</v>
      </c>
      <c r="I2277">
        <v>40</v>
      </c>
      <c r="J2277">
        <f>(C2277-$V$7)/$V$8</f>
        <v>-0.31133884782524451</v>
      </c>
      <c r="K2277" t="str">
        <f t="shared" si="141"/>
        <v>NO</v>
      </c>
      <c r="L2277">
        <f>(I2277-$V$16)/$V$17</f>
        <v>-0.13454084336898386</v>
      </c>
      <c r="M2277" t="str">
        <f t="shared" si="142"/>
        <v>NO</v>
      </c>
      <c r="N2277">
        <f>IF(ISBLANK(C2277),$V$7,C2277)</f>
        <v>405063</v>
      </c>
      <c r="O2277">
        <f>IF(ISBLANK(I2277),$V$16,I2277)</f>
        <v>40</v>
      </c>
      <c r="P2277" t="str">
        <f>IF(ISBLANK(D2277),$U$42,D2277)</f>
        <v>TRABAJADOR INDEPENDIENTE</v>
      </c>
      <c r="Q2277" s="7" t="str">
        <f t="shared" si="143"/>
        <v>36-45</v>
      </c>
      <c r="R2277" s="7" t="str">
        <f t="shared" si="144"/>
        <v>2</v>
      </c>
    </row>
    <row r="2278" spans="1:18" x14ac:dyDescent="0.3">
      <c r="A2278">
        <v>2277</v>
      </c>
      <c r="B2278" t="s">
        <v>8</v>
      </c>
      <c r="C2278">
        <v>1400000</v>
      </c>
      <c r="D2278" t="s">
        <v>9</v>
      </c>
      <c r="E2278" t="s">
        <v>15</v>
      </c>
      <c r="F2278" t="s">
        <v>11</v>
      </c>
      <c r="G2278" t="s">
        <v>12</v>
      </c>
      <c r="H2278" t="s">
        <v>12</v>
      </c>
      <c r="I2278">
        <v>30</v>
      </c>
      <c r="J2278">
        <f>(C2278-$V$7)/$V$8</f>
        <v>0.91558297892644613</v>
      </c>
      <c r="K2278" t="str">
        <f t="shared" si="141"/>
        <v>NO</v>
      </c>
      <c r="L2278">
        <f>(I2278-$V$16)/$V$17</f>
        <v>-0.84029414414035897</v>
      </c>
      <c r="M2278" t="str">
        <f t="shared" si="142"/>
        <v>NO</v>
      </c>
      <c r="N2278">
        <f>IF(ISBLANK(C2278),$V$7,C2278)</f>
        <v>1400000</v>
      </c>
      <c r="O2278">
        <f>IF(ISBLANK(I2278),$V$16,I2278)</f>
        <v>30</v>
      </c>
      <c r="P2278" t="str">
        <f>IF(ISBLANK(D2278),$U$42,D2278)</f>
        <v>ASALARIADO</v>
      </c>
      <c r="Q2278" s="7" t="str">
        <f t="shared" si="143"/>
        <v>26-35</v>
      </c>
      <c r="R2278" s="7" t="str">
        <f t="shared" si="144"/>
        <v>4</v>
      </c>
    </row>
    <row r="2279" spans="1:18" x14ac:dyDescent="0.3">
      <c r="A2279">
        <v>2278</v>
      </c>
      <c r="B2279" t="s">
        <v>14</v>
      </c>
      <c r="C2279">
        <v>341602</v>
      </c>
      <c r="D2279" t="s">
        <v>17</v>
      </c>
      <c r="E2279" t="s">
        <v>15</v>
      </c>
      <c r="F2279" t="s">
        <v>11</v>
      </c>
      <c r="G2279" t="s">
        <v>12</v>
      </c>
      <c r="H2279" t="s">
        <v>12</v>
      </c>
      <c r="I2279">
        <v>42</v>
      </c>
      <c r="J2279">
        <f>(C2279-$V$7)/$V$8</f>
        <v>-0.38959675364992391</v>
      </c>
      <c r="K2279" t="str">
        <f t="shared" si="141"/>
        <v>NO</v>
      </c>
      <c r="L2279">
        <f>(I2279-$V$16)/$V$17</f>
        <v>6.6098167852911317E-3</v>
      </c>
      <c r="M2279" t="str">
        <f t="shared" si="142"/>
        <v>NO</v>
      </c>
      <c r="N2279">
        <f>IF(ISBLANK(C2279),$V$7,C2279)</f>
        <v>341602</v>
      </c>
      <c r="O2279">
        <f>IF(ISBLANK(I2279),$V$16,I2279)</f>
        <v>42</v>
      </c>
      <c r="P2279" t="str">
        <f>IF(ISBLANK(D2279),$U$42,D2279)</f>
        <v>TRABAJADOR INDEPENDIENTE</v>
      </c>
      <c r="Q2279" s="7" t="str">
        <f t="shared" si="143"/>
        <v>36-45</v>
      </c>
      <c r="R2279" s="7" t="str">
        <f t="shared" si="144"/>
        <v>2</v>
      </c>
    </row>
    <row r="2280" spans="1:18" x14ac:dyDescent="0.3">
      <c r="A2280">
        <v>2279</v>
      </c>
      <c r="B2280" t="s">
        <v>8</v>
      </c>
      <c r="C2280">
        <v>915000</v>
      </c>
      <c r="D2280" t="s">
        <v>9</v>
      </c>
      <c r="E2280" t="s">
        <v>15</v>
      </c>
      <c r="F2280" t="s">
        <v>11</v>
      </c>
      <c r="G2280" t="s">
        <v>12</v>
      </c>
      <c r="H2280" t="s">
        <v>12</v>
      </c>
      <c r="I2280">
        <v>24</v>
      </c>
      <c r="J2280">
        <f>(C2280-$V$7)/$V$8</f>
        <v>0.31749778762833381</v>
      </c>
      <c r="K2280" t="str">
        <f t="shared" si="141"/>
        <v>NO</v>
      </c>
      <c r="L2280">
        <f>(I2280-$V$16)/$V$17</f>
        <v>-1.263746124603184</v>
      </c>
      <c r="M2280" t="str">
        <f t="shared" si="142"/>
        <v>NO</v>
      </c>
      <c r="N2280">
        <f>IF(ISBLANK(C2280),$V$7,C2280)</f>
        <v>915000</v>
      </c>
      <c r="O2280">
        <f>IF(ISBLANK(I2280),$V$16,I2280)</f>
        <v>24</v>
      </c>
      <c r="P2280" t="str">
        <f>IF(ISBLANK(D2280),$U$42,D2280)</f>
        <v>ASALARIADO</v>
      </c>
      <c r="Q2280" s="7" t="str">
        <f t="shared" si="143"/>
        <v>18-25</v>
      </c>
      <c r="R2280" s="7" t="str">
        <f t="shared" si="144"/>
        <v>4</v>
      </c>
    </row>
    <row r="2281" spans="1:18" x14ac:dyDescent="0.3">
      <c r="A2281">
        <v>2280</v>
      </c>
      <c r="B2281" t="s">
        <v>14</v>
      </c>
      <c r="C2281">
        <v>339164.62</v>
      </c>
      <c r="D2281" t="s">
        <v>13</v>
      </c>
      <c r="E2281" t="s">
        <v>10</v>
      </c>
      <c r="F2281" t="s">
        <v>11</v>
      </c>
      <c r="G2281" t="s">
        <v>12</v>
      </c>
      <c r="H2281" t="s">
        <v>12</v>
      </c>
      <c r="I2281">
        <v>70</v>
      </c>
      <c r="J2281">
        <f>(C2281-$V$7)/$V$8</f>
        <v>-0.39260244619335938</v>
      </c>
      <c r="K2281" t="str">
        <f t="shared" si="141"/>
        <v>NO</v>
      </c>
      <c r="L2281">
        <f>(I2281-$V$16)/$V$17</f>
        <v>1.9827190589451413</v>
      </c>
      <c r="M2281" t="str">
        <f t="shared" si="142"/>
        <v>ATIPICO</v>
      </c>
      <c r="N2281">
        <f>IF(ISBLANK(C2281),$V$7,C2281)</f>
        <v>339164.62</v>
      </c>
      <c r="O2281">
        <f>IF(ISBLANK(I2281),$V$16,I2281)</f>
        <v>70</v>
      </c>
      <c r="P2281" t="str">
        <f>IF(ISBLANK(D2281),$U$42,D2281)</f>
        <v>PENSIONADOS EN SU PROPIO SISTEMA</v>
      </c>
      <c r="Q2281" s="7" t="str">
        <f t="shared" si="143"/>
        <v>56+</v>
      </c>
      <c r="R2281" s="7" t="str">
        <f t="shared" si="144"/>
        <v>2</v>
      </c>
    </row>
    <row r="2282" spans="1:18" x14ac:dyDescent="0.3">
      <c r="A2282">
        <v>2281</v>
      </c>
      <c r="B2282" t="s">
        <v>8</v>
      </c>
      <c r="C2282">
        <v>278030</v>
      </c>
      <c r="D2282" t="s">
        <v>18</v>
      </c>
      <c r="E2282" t="s">
        <v>15</v>
      </c>
      <c r="F2282" t="s">
        <v>11</v>
      </c>
      <c r="G2282" t="s">
        <v>12</v>
      </c>
      <c r="H2282" t="s">
        <v>12</v>
      </c>
      <c r="I2282">
        <v>71</v>
      </c>
      <c r="J2282">
        <f>(C2282-$V$7)/$V$8</f>
        <v>-0.46799154082766331</v>
      </c>
      <c r="K2282" t="str">
        <f t="shared" si="141"/>
        <v>NO</v>
      </c>
      <c r="L2282">
        <f>(I2282-$V$16)/$V$17</f>
        <v>2.0532943890222786</v>
      </c>
      <c r="M2282" t="str">
        <f t="shared" si="142"/>
        <v>ATIPICO</v>
      </c>
      <c r="N2282">
        <f>IF(ISBLANK(C2282),$V$7,C2282)</f>
        <v>278030</v>
      </c>
      <c r="O2282">
        <f>IF(ISBLANK(I2282),$V$16,I2282)</f>
        <v>71</v>
      </c>
      <c r="P2282" t="str">
        <f>IF(ISBLANK(D2282),$U$42,D2282)</f>
        <v>CONVENIOS ESPECIALES DE TRABAJADORES INDEPENDIENTES</v>
      </c>
      <c r="Q2282" s="7" t="str">
        <f t="shared" si="143"/>
        <v>56+</v>
      </c>
      <c r="R2282" s="7" t="str">
        <f t="shared" si="144"/>
        <v>1</v>
      </c>
    </row>
    <row r="2283" spans="1:18" x14ac:dyDescent="0.3">
      <c r="A2283">
        <v>2282</v>
      </c>
      <c r="B2283" t="s">
        <v>14</v>
      </c>
      <c r="C2283">
        <v>490713.59999999998</v>
      </c>
      <c r="D2283" t="s">
        <v>9</v>
      </c>
      <c r="E2283" t="s">
        <v>15</v>
      </c>
      <c r="F2283" t="s">
        <v>11</v>
      </c>
      <c r="G2283" t="s">
        <v>12</v>
      </c>
      <c r="H2283" t="s">
        <v>12</v>
      </c>
      <c r="I2283">
        <v>47</v>
      </c>
      <c r="J2283">
        <f>(C2283-$V$7)/$V$8</f>
        <v>-0.20571749630813507</v>
      </c>
      <c r="K2283" t="str">
        <f t="shared" si="141"/>
        <v>NO</v>
      </c>
      <c r="L2283">
        <f>(I2283-$V$16)/$V$17</f>
        <v>0.35948646717097865</v>
      </c>
      <c r="M2283" t="str">
        <f t="shared" si="142"/>
        <v>NO</v>
      </c>
      <c r="N2283">
        <f>IF(ISBLANK(C2283),$V$7,C2283)</f>
        <v>490713.59999999998</v>
      </c>
      <c r="O2283">
        <f>IF(ISBLANK(I2283),$V$16,I2283)</f>
        <v>47</v>
      </c>
      <c r="P2283" t="str">
        <f>IF(ISBLANK(D2283),$U$42,D2283)</f>
        <v>ASALARIADO</v>
      </c>
      <c r="Q2283" s="7" t="str">
        <f t="shared" si="143"/>
        <v>46-55</v>
      </c>
      <c r="R2283" s="7" t="str">
        <f t="shared" si="144"/>
        <v>3</v>
      </c>
    </row>
    <row r="2284" spans="1:18" x14ac:dyDescent="0.3">
      <c r="A2284">
        <v>2283</v>
      </c>
      <c r="B2284" t="s">
        <v>8</v>
      </c>
      <c r="C2284">
        <v>1051374.8</v>
      </c>
      <c r="D2284" t="s">
        <v>9</v>
      </c>
      <c r="E2284" t="s">
        <v>10</v>
      </c>
      <c r="F2284" t="s">
        <v>11</v>
      </c>
      <c r="G2284" t="s">
        <v>12</v>
      </c>
      <c r="H2284" t="s">
        <v>12</v>
      </c>
      <c r="I2284">
        <v>62</v>
      </c>
      <c r="J2284">
        <f>(C2284-$V$7)/$V$8</f>
        <v>0.48567046463089431</v>
      </c>
      <c r="K2284" t="str">
        <f t="shared" si="141"/>
        <v>NO</v>
      </c>
      <c r="L2284">
        <f>(I2284-$V$16)/$V$17</f>
        <v>1.4181164183280413</v>
      </c>
      <c r="M2284" t="str">
        <f t="shared" si="142"/>
        <v>NO</v>
      </c>
      <c r="N2284">
        <f>IF(ISBLANK(C2284),$V$7,C2284)</f>
        <v>1051374.8</v>
      </c>
      <c r="O2284">
        <f>IF(ISBLANK(I2284),$V$16,I2284)</f>
        <v>62</v>
      </c>
      <c r="P2284" t="str">
        <f>IF(ISBLANK(D2284),$U$42,D2284)</f>
        <v>ASALARIADO</v>
      </c>
      <c r="Q2284" s="7" t="str">
        <f t="shared" si="143"/>
        <v>56+</v>
      </c>
      <c r="R2284" s="7" t="str">
        <f t="shared" si="144"/>
        <v>4</v>
      </c>
    </row>
    <row r="2285" spans="1:18" x14ac:dyDescent="0.3">
      <c r="A2285">
        <v>2284</v>
      </c>
      <c r="B2285" t="s">
        <v>8</v>
      </c>
      <c r="C2285">
        <v>445841.44</v>
      </c>
      <c r="D2285" t="s">
        <v>9</v>
      </c>
      <c r="E2285" t="s">
        <v>15</v>
      </c>
      <c r="F2285" t="s">
        <v>11</v>
      </c>
      <c r="G2285" t="s">
        <v>11</v>
      </c>
      <c r="H2285" t="s">
        <v>12</v>
      </c>
      <c r="I2285">
        <v>57</v>
      </c>
      <c r="J2285">
        <f>(C2285-$V$7)/$V$8</f>
        <v>-0.2610522888804227</v>
      </c>
      <c r="K2285" t="str">
        <f t="shared" si="141"/>
        <v>NO</v>
      </c>
      <c r="L2285">
        <f>(I2285-$V$16)/$V$17</f>
        <v>1.0652397679423538</v>
      </c>
      <c r="M2285" t="str">
        <f t="shared" si="142"/>
        <v>NO</v>
      </c>
      <c r="N2285">
        <f>IF(ISBLANK(C2285),$V$7,C2285)</f>
        <v>445841.44</v>
      </c>
      <c r="O2285">
        <f>IF(ISBLANK(I2285),$V$16,I2285)</f>
        <v>57</v>
      </c>
      <c r="P2285" t="str">
        <f>IF(ISBLANK(D2285),$U$42,D2285)</f>
        <v>ASALARIADO</v>
      </c>
      <c r="Q2285" s="7" t="str">
        <f t="shared" si="143"/>
        <v>56+</v>
      </c>
      <c r="R2285" s="7" t="str">
        <f t="shared" si="144"/>
        <v>3</v>
      </c>
    </row>
    <row r="2286" spans="1:18" x14ac:dyDescent="0.3">
      <c r="A2286">
        <v>2285</v>
      </c>
      <c r="B2286" t="s">
        <v>14</v>
      </c>
      <c r="C2286">
        <v>485843.98</v>
      </c>
      <c r="D2286" t="s">
        <v>9</v>
      </c>
      <c r="E2286" t="s">
        <v>15</v>
      </c>
      <c r="F2286" t="s">
        <v>11</v>
      </c>
      <c r="G2286" t="s">
        <v>12</v>
      </c>
      <c r="H2286" t="s">
        <v>12</v>
      </c>
      <c r="I2286">
        <v>25</v>
      </c>
      <c r="J2286">
        <f>(C2286-$V$7)/$V$8</f>
        <v>-0.21172254292514356</v>
      </c>
      <c r="K2286" t="str">
        <f t="shared" si="141"/>
        <v>NO</v>
      </c>
      <c r="L2286">
        <f>(I2286-$V$16)/$V$17</f>
        <v>-1.1931707945260464</v>
      </c>
      <c r="M2286" t="str">
        <f t="shared" si="142"/>
        <v>NO</v>
      </c>
      <c r="N2286">
        <f>IF(ISBLANK(C2286),$V$7,C2286)</f>
        <v>485843.98</v>
      </c>
      <c r="O2286">
        <f>IF(ISBLANK(I2286),$V$16,I2286)</f>
        <v>25</v>
      </c>
      <c r="P2286" t="str">
        <f>IF(ISBLANK(D2286),$U$42,D2286)</f>
        <v>ASALARIADO</v>
      </c>
      <c r="Q2286" s="7" t="str">
        <f t="shared" si="143"/>
        <v>18-25</v>
      </c>
      <c r="R2286" s="7" t="str">
        <f t="shared" si="144"/>
        <v>3</v>
      </c>
    </row>
    <row r="2287" spans="1:18" x14ac:dyDescent="0.3">
      <c r="A2287">
        <v>2286</v>
      </c>
      <c r="B2287" t="s">
        <v>8</v>
      </c>
      <c r="C2287">
        <v>370647</v>
      </c>
      <c r="D2287" t="s">
        <v>17</v>
      </c>
      <c r="E2287" t="s">
        <v>15</v>
      </c>
      <c r="F2287" t="s">
        <v>11</v>
      </c>
      <c r="G2287" t="s">
        <v>12</v>
      </c>
      <c r="H2287" t="s">
        <v>12</v>
      </c>
      <c r="I2287">
        <v>49</v>
      </c>
      <c r="J2287">
        <f>(C2287-$V$7)/$V$8</f>
        <v>-0.35377946626589574</v>
      </c>
      <c r="K2287" t="str">
        <f t="shared" si="141"/>
        <v>NO</v>
      </c>
      <c r="L2287">
        <f>(I2287-$V$16)/$V$17</f>
        <v>0.50063712732525367</v>
      </c>
      <c r="M2287" t="str">
        <f t="shared" si="142"/>
        <v>NO</v>
      </c>
      <c r="N2287">
        <f>IF(ISBLANK(C2287),$V$7,C2287)</f>
        <v>370647</v>
      </c>
      <c r="O2287">
        <f>IF(ISBLANK(I2287),$V$16,I2287)</f>
        <v>49</v>
      </c>
      <c r="P2287" t="str">
        <f>IF(ISBLANK(D2287),$U$42,D2287)</f>
        <v>TRABAJADOR INDEPENDIENTE</v>
      </c>
      <c r="Q2287" s="7" t="str">
        <f t="shared" si="143"/>
        <v>46-55</v>
      </c>
      <c r="R2287" s="7" t="str">
        <f t="shared" si="144"/>
        <v>2</v>
      </c>
    </row>
    <row r="2288" spans="1:18" x14ac:dyDescent="0.3">
      <c r="A2288">
        <v>2287</v>
      </c>
      <c r="B2288" t="s">
        <v>14</v>
      </c>
      <c r="C2288">
        <v>138101.79999999999</v>
      </c>
      <c r="D2288" t="s">
        <v>9</v>
      </c>
      <c r="E2288" t="s">
        <v>10</v>
      </c>
      <c r="F2288" t="s">
        <v>11</v>
      </c>
      <c r="G2288" t="s">
        <v>12</v>
      </c>
      <c r="H2288" t="s">
        <v>12</v>
      </c>
      <c r="I2288">
        <v>31</v>
      </c>
      <c r="J2288">
        <f>(C2288-$V$7)/$V$8</f>
        <v>-0.64054614755962314</v>
      </c>
      <c r="K2288" t="str">
        <f t="shared" si="141"/>
        <v>NO</v>
      </c>
      <c r="L2288">
        <f>(I2288-$V$16)/$V$17</f>
        <v>-0.7697188140632214</v>
      </c>
      <c r="M2288" t="str">
        <f t="shared" si="142"/>
        <v>NO</v>
      </c>
      <c r="N2288">
        <f>IF(ISBLANK(C2288),$V$7,C2288)</f>
        <v>138101.79999999999</v>
      </c>
      <c r="O2288">
        <f>IF(ISBLANK(I2288),$V$16,I2288)</f>
        <v>31</v>
      </c>
      <c r="P2288" t="str">
        <f>IF(ISBLANK(D2288),$U$42,D2288)</f>
        <v>ASALARIADO</v>
      </c>
      <c r="Q2288" s="7" t="str">
        <f t="shared" si="143"/>
        <v>26-35</v>
      </c>
      <c r="R2288" s="7" t="str">
        <f t="shared" si="144"/>
        <v>1</v>
      </c>
    </row>
    <row r="2289" spans="1:18" x14ac:dyDescent="0.3">
      <c r="A2289">
        <v>2288</v>
      </c>
      <c r="B2289" t="s">
        <v>8</v>
      </c>
      <c r="C2289">
        <v>338629</v>
      </c>
      <c r="D2289" t="s">
        <v>17</v>
      </c>
      <c r="E2289" t="s">
        <v>15</v>
      </c>
      <c r="F2289" t="s">
        <v>11</v>
      </c>
      <c r="G2289" t="s">
        <v>12</v>
      </c>
      <c r="H2289" t="s">
        <v>11</v>
      </c>
      <c r="I2289">
        <v>50</v>
      </c>
      <c r="J2289">
        <f>(C2289-$V$7)/$V$8</f>
        <v>-0.39326295421431423</v>
      </c>
      <c r="K2289" t="str">
        <f t="shared" si="141"/>
        <v>NO</v>
      </c>
      <c r="L2289">
        <f>(I2289-$V$16)/$V$17</f>
        <v>0.57121245740239113</v>
      </c>
      <c r="M2289" t="str">
        <f t="shared" si="142"/>
        <v>NO</v>
      </c>
      <c r="N2289">
        <f>IF(ISBLANK(C2289),$V$7,C2289)</f>
        <v>338629</v>
      </c>
      <c r="O2289">
        <f>IF(ISBLANK(I2289),$V$16,I2289)</f>
        <v>50</v>
      </c>
      <c r="P2289" t="str">
        <f>IF(ISBLANK(D2289),$U$42,D2289)</f>
        <v>TRABAJADOR INDEPENDIENTE</v>
      </c>
      <c r="Q2289" s="7" t="str">
        <f t="shared" si="143"/>
        <v>46-55</v>
      </c>
      <c r="R2289" s="7" t="str">
        <f t="shared" si="144"/>
        <v>2</v>
      </c>
    </row>
    <row r="2290" spans="1:18" x14ac:dyDescent="0.3">
      <c r="A2290">
        <v>2289</v>
      </c>
      <c r="B2290" t="s">
        <v>8</v>
      </c>
      <c r="C2290">
        <v>1080496.5</v>
      </c>
      <c r="D2290" t="s">
        <v>9</v>
      </c>
      <c r="E2290" t="s">
        <v>15</v>
      </c>
      <c r="F2290" t="s">
        <v>11</v>
      </c>
      <c r="G2290" t="s">
        <v>12</v>
      </c>
      <c r="H2290" t="s">
        <v>12</v>
      </c>
      <c r="I2290">
        <v>37</v>
      </c>
      <c r="J2290">
        <f>(C2290-$V$7)/$V$8</f>
        <v>0.52158233579672153</v>
      </c>
      <c r="K2290" t="str">
        <f t="shared" si="141"/>
        <v>NO</v>
      </c>
      <c r="L2290">
        <f>(I2290-$V$16)/$V$17</f>
        <v>-0.3462668336003964</v>
      </c>
      <c r="M2290" t="str">
        <f t="shared" si="142"/>
        <v>NO</v>
      </c>
      <c r="N2290">
        <f>IF(ISBLANK(C2290),$V$7,C2290)</f>
        <v>1080496.5</v>
      </c>
      <c r="O2290">
        <f>IF(ISBLANK(I2290),$V$16,I2290)</f>
        <v>37</v>
      </c>
      <c r="P2290" t="str">
        <f>IF(ISBLANK(D2290),$U$42,D2290)</f>
        <v>ASALARIADO</v>
      </c>
      <c r="Q2290" s="7" t="str">
        <f t="shared" si="143"/>
        <v>36-45</v>
      </c>
      <c r="R2290" s="7" t="str">
        <f t="shared" si="144"/>
        <v>4</v>
      </c>
    </row>
    <row r="2291" spans="1:18" x14ac:dyDescent="0.3">
      <c r="A2291">
        <v>2290</v>
      </c>
      <c r="B2291" t="s">
        <v>14</v>
      </c>
      <c r="C2291">
        <v>294025</v>
      </c>
      <c r="D2291" t="s">
        <v>9</v>
      </c>
      <c r="E2291" t="s">
        <v>15</v>
      </c>
      <c r="F2291" t="s">
        <v>11</v>
      </c>
      <c r="G2291" t="s">
        <v>12</v>
      </c>
      <c r="H2291" t="s">
        <v>12</v>
      </c>
      <c r="I2291">
        <v>49</v>
      </c>
      <c r="J2291">
        <f>(C2291-$V$7)/$V$8</f>
        <v>-0.44826706116825443</v>
      </c>
      <c r="K2291" t="str">
        <f t="shared" si="141"/>
        <v>NO</v>
      </c>
      <c r="L2291">
        <f>(I2291-$V$16)/$V$17</f>
        <v>0.50063712732525367</v>
      </c>
      <c r="M2291" t="str">
        <f t="shared" si="142"/>
        <v>NO</v>
      </c>
      <c r="N2291">
        <f>IF(ISBLANK(C2291),$V$7,C2291)</f>
        <v>294025</v>
      </c>
      <c r="O2291">
        <f>IF(ISBLANK(I2291),$V$16,I2291)</f>
        <v>49</v>
      </c>
      <c r="P2291" t="str">
        <f>IF(ISBLANK(D2291),$U$42,D2291)</f>
        <v>ASALARIADO</v>
      </c>
      <c r="Q2291" s="7" t="str">
        <f t="shared" si="143"/>
        <v>46-55</v>
      </c>
      <c r="R2291" s="7" t="str">
        <f t="shared" si="144"/>
        <v>1</v>
      </c>
    </row>
    <row r="2292" spans="1:18" x14ac:dyDescent="0.3">
      <c r="A2292">
        <v>2291</v>
      </c>
      <c r="B2292" t="s">
        <v>8</v>
      </c>
      <c r="C2292">
        <v>300018</v>
      </c>
      <c r="D2292" t="s">
        <v>17</v>
      </c>
      <c r="E2292" t="s">
        <v>15</v>
      </c>
      <c r="F2292" t="s">
        <v>11</v>
      </c>
      <c r="G2292" t="s">
        <v>12</v>
      </c>
      <c r="H2292" t="s">
        <v>11</v>
      </c>
      <c r="I2292">
        <v>54</v>
      </c>
      <c r="J2292">
        <f>(C2292-$V$7)/$V$8</f>
        <v>-0.44087670126835837</v>
      </c>
      <c r="K2292" t="str">
        <f t="shared" si="141"/>
        <v>NO</v>
      </c>
      <c r="L2292">
        <f>(I2292-$V$16)/$V$17</f>
        <v>0.85351377771094117</v>
      </c>
      <c r="M2292" t="str">
        <f t="shared" si="142"/>
        <v>NO</v>
      </c>
      <c r="N2292">
        <f>IF(ISBLANK(C2292),$V$7,C2292)</f>
        <v>300018</v>
      </c>
      <c r="O2292">
        <f>IF(ISBLANK(I2292),$V$16,I2292)</f>
        <v>54</v>
      </c>
      <c r="P2292" t="str">
        <f>IF(ISBLANK(D2292),$U$42,D2292)</f>
        <v>TRABAJADOR INDEPENDIENTE</v>
      </c>
      <c r="Q2292" s="7" t="str">
        <f t="shared" si="143"/>
        <v>46-55</v>
      </c>
      <c r="R2292" s="7" t="str">
        <f t="shared" si="144"/>
        <v>2</v>
      </c>
    </row>
    <row r="2293" spans="1:18" x14ac:dyDescent="0.3">
      <c r="A2293">
        <v>2292</v>
      </c>
      <c r="B2293" t="s">
        <v>8</v>
      </c>
      <c r="C2293">
        <v>278030</v>
      </c>
      <c r="D2293" t="s">
        <v>18</v>
      </c>
      <c r="E2293" t="s">
        <v>15</v>
      </c>
      <c r="F2293" t="s">
        <v>11</v>
      </c>
      <c r="G2293" t="s">
        <v>12</v>
      </c>
      <c r="H2293" t="s">
        <v>12</v>
      </c>
      <c r="I2293">
        <v>53</v>
      </c>
      <c r="J2293">
        <f>(C2293-$V$7)/$V$8</f>
        <v>-0.46799154082766331</v>
      </c>
      <c r="K2293" t="str">
        <f t="shared" si="141"/>
        <v>NO</v>
      </c>
      <c r="L2293">
        <f>(I2293-$V$16)/$V$17</f>
        <v>0.78293844763380371</v>
      </c>
      <c r="M2293" t="str">
        <f t="shared" si="142"/>
        <v>NO</v>
      </c>
      <c r="N2293">
        <f>IF(ISBLANK(C2293),$V$7,C2293)</f>
        <v>278030</v>
      </c>
      <c r="O2293">
        <f>IF(ISBLANK(I2293),$V$16,I2293)</f>
        <v>53</v>
      </c>
      <c r="P2293" t="str">
        <f>IF(ISBLANK(D2293),$U$42,D2293)</f>
        <v>CONVENIOS ESPECIALES DE TRABAJADORES INDEPENDIENTES</v>
      </c>
      <c r="Q2293" s="7" t="str">
        <f t="shared" si="143"/>
        <v>46-55</v>
      </c>
      <c r="R2293" s="7" t="str">
        <f t="shared" si="144"/>
        <v>1</v>
      </c>
    </row>
    <row r="2294" spans="1:18" x14ac:dyDescent="0.3">
      <c r="A2294">
        <v>2293</v>
      </c>
      <c r="B2294" t="s">
        <v>8</v>
      </c>
      <c r="C2294">
        <v>299647</v>
      </c>
      <c r="D2294" t="s">
        <v>16</v>
      </c>
      <c r="E2294" t="s">
        <v>15</v>
      </c>
      <c r="F2294" t="s">
        <v>11</v>
      </c>
      <c r="G2294" t="s">
        <v>12</v>
      </c>
      <c r="H2294" t="s">
        <v>12</v>
      </c>
      <c r="I2294">
        <v>61</v>
      </c>
      <c r="J2294">
        <f>(C2294-$V$7)/$V$8</f>
        <v>-0.44133420561056785</v>
      </c>
      <c r="K2294" t="str">
        <f t="shared" si="141"/>
        <v>NO</v>
      </c>
      <c r="L2294">
        <f>(I2294-$V$16)/$V$17</f>
        <v>1.3475410882509038</v>
      </c>
      <c r="M2294" t="str">
        <f t="shared" si="142"/>
        <v>NO</v>
      </c>
      <c r="N2294">
        <f>IF(ISBLANK(C2294),$V$7,C2294)</f>
        <v>299647</v>
      </c>
      <c r="O2294">
        <f>IF(ISBLANK(I2294),$V$16,I2294)</f>
        <v>61</v>
      </c>
      <c r="P2294" t="str">
        <f>IF(ISBLANK(D2294),$U$42,D2294)</f>
        <v>ASEGURADO VOLUNTARIO</v>
      </c>
      <c r="Q2294" s="7" t="str">
        <f t="shared" si="143"/>
        <v>56+</v>
      </c>
      <c r="R2294" s="7" t="str">
        <f t="shared" si="144"/>
        <v>1</v>
      </c>
    </row>
    <row r="2295" spans="1:18" x14ac:dyDescent="0.3">
      <c r="A2295">
        <v>2294</v>
      </c>
      <c r="B2295" t="s">
        <v>14</v>
      </c>
      <c r="C2295">
        <v>2376310</v>
      </c>
      <c r="D2295" t="s">
        <v>9</v>
      </c>
      <c r="E2295" t="s">
        <v>10</v>
      </c>
      <c r="F2295" t="s">
        <v>11</v>
      </c>
      <c r="G2295" t="s">
        <v>12</v>
      </c>
      <c r="H2295" t="s">
        <v>12</v>
      </c>
      <c r="I2295">
        <v>45</v>
      </c>
      <c r="J2295">
        <f>(C2295-$V$7)/$V$8</f>
        <v>2.1195346348362607</v>
      </c>
      <c r="K2295" t="str">
        <f t="shared" si="141"/>
        <v>ATIPICO</v>
      </c>
      <c r="L2295">
        <f>(I2295-$V$16)/$V$17</f>
        <v>0.21833580701670366</v>
      </c>
      <c r="M2295" t="str">
        <f t="shared" si="142"/>
        <v>NO</v>
      </c>
      <c r="N2295">
        <f>IF(ISBLANK(C2295),$V$7,C2295)</f>
        <v>2376310</v>
      </c>
      <c r="O2295">
        <f>IF(ISBLANK(I2295),$V$16,I2295)</f>
        <v>45</v>
      </c>
      <c r="P2295" t="str">
        <f>IF(ISBLANK(D2295),$U$42,D2295)</f>
        <v>ASALARIADO</v>
      </c>
      <c r="Q2295" s="7" t="str">
        <f t="shared" si="143"/>
        <v>36-45</v>
      </c>
      <c r="R2295" s="7" t="str">
        <f t="shared" si="144"/>
        <v>4</v>
      </c>
    </row>
    <row r="2296" spans="1:18" x14ac:dyDescent="0.3">
      <c r="A2296">
        <v>2295</v>
      </c>
      <c r="B2296" t="s">
        <v>14</v>
      </c>
      <c r="C2296">
        <v>257784</v>
      </c>
      <c r="D2296" t="s">
        <v>9</v>
      </c>
      <c r="E2296" t="s">
        <v>15</v>
      </c>
      <c r="F2296" t="s">
        <v>11</v>
      </c>
      <c r="G2296" t="s">
        <v>12</v>
      </c>
      <c r="H2296" t="s">
        <v>12</v>
      </c>
      <c r="I2296">
        <v>44</v>
      </c>
      <c r="J2296">
        <f>(C2296-$V$7)/$V$8</f>
        <v>-0.49295820635966658</v>
      </c>
      <c r="K2296" t="str">
        <f t="shared" si="141"/>
        <v>NO</v>
      </c>
      <c r="L2296">
        <f>(I2296-$V$16)/$V$17</f>
        <v>0.14776047693956615</v>
      </c>
      <c r="M2296" t="str">
        <f t="shared" si="142"/>
        <v>NO</v>
      </c>
      <c r="N2296">
        <f>IF(ISBLANK(C2296),$V$7,C2296)</f>
        <v>257784</v>
      </c>
      <c r="O2296">
        <f>IF(ISBLANK(I2296),$V$16,I2296)</f>
        <v>44</v>
      </c>
      <c r="P2296" t="str">
        <f>IF(ISBLANK(D2296),$U$42,D2296)</f>
        <v>ASALARIADO</v>
      </c>
      <c r="Q2296" s="7" t="str">
        <f t="shared" si="143"/>
        <v>36-45</v>
      </c>
      <c r="R2296" s="7" t="str">
        <f t="shared" si="144"/>
        <v>1</v>
      </c>
    </row>
    <row r="2297" spans="1:18" x14ac:dyDescent="0.3">
      <c r="A2297">
        <v>2296</v>
      </c>
      <c r="B2297" t="s">
        <v>14</v>
      </c>
      <c r="C2297">
        <v>149800.53</v>
      </c>
      <c r="D2297" t="s">
        <v>9</v>
      </c>
      <c r="E2297" t="s">
        <v>15</v>
      </c>
      <c r="F2297" t="s">
        <v>11</v>
      </c>
      <c r="G2297" t="s">
        <v>12</v>
      </c>
      <c r="H2297" t="s">
        <v>12</v>
      </c>
      <c r="I2297">
        <v>63</v>
      </c>
      <c r="J2297">
        <f>(C2297-$V$7)/$V$8</f>
        <v>-0.62611967916788092</v>
      </c>
      <c r="K2297" t="str">
        <f t="shared" si="141"/>
        <v>NO</v>
      </c>
      <c r="L2297">
        <f>(I2297-$V$16)/$V$17</f>
        <v>1.4886917484051787</v>
      </c>
      <c r="M2297" t="str">
        <f t="shared" si="142"/>
        <v>NO</v>
      </c>
      <c r="N2297">
        <f>IF(ISBLANK(C2297),$V$7,C2297)</f>
        <v>149800.53</v>
      </c>
      <c r="O2297">
        <f>IF(ISBLANK(I2297),$V$16,I2297)</f>
        <v>63</v>
      </c>
      <c r="P2297" t="str">
        <f>IF(ISBLANK(D2297),$U$42,D2297)</f>
        <v>ASALARIADO</v>
      </c>
      <c r="Q2297" s="7" t="str">
        <f t="shared" si="143"/>
        <v>56+</v>
      </c>
      <c r="R2297" s="7" t="str">
        <f t="shared" si="144"/>
        <v>1</v>
      </c>
    </row>
    <row r="2298" spans="1:18" x14ac:dyDescent="0.3">
      <c r="A2298">
        <v>2297</v>
      </c>
      <c r="B2298" t="s">
        <v>14</v>
      </c>
      <c r="C2298">
        <v>282305</v>
      </c>
      <c r="D2298" t="s">
        <v>16</v>
      </c>
      <c r="E2298" t="s">
        <v>15</v>
      </c>
      <c r="F2298" t="s">
        <v>11</v>
      </c>
      <c r="G2298" t="s">
        <v>12</v>
      </c>
      <c r="H2298" t="s">
        <v>12</v>
      </c>
      <c r="I2298">
        <v>52</v>
      </c>
      <c r="J2298">
        <f>(C2298-$V$7)/$V$8</f>
        <v>-0.4627197589868397</v>
      </c>
      <c r="K2298" t="str">
        <f t="shared" si="141"/>
        <v>NO</v>
      </c>
      <c r="L2298">
        <f>(I2298-$V$16)/$V$17</f>
        <v>0.71236311755666615</v>
      </c>
      <c r="M2298" t="str">
        <f t="shared" si="142"/>
        <v>NO</v>
      </c>
      <c r="N2298">
        <f>IF(ISBLANK(C2298),$V$7,C2298)</f>
        <v>282305</v>
      </c>
      <c r="O2298">
        <f>IF(ISBLANK(I2298),$V$16,I2298)</f>
        <v>52</v>
      </c>
      <c r="P2298" t="str">
        <f>IF(ISBLANK(D2298),$U$42,D2298)</f>
        <v>ASEGURADO VOLUNTARIO</v>
      </c>
      <c r="Q2298" s="7" t="str">
        <f t="shared" si="143"/>
        <v>46-55</v>
      </c>
      <c r="R2298" s="7" t="str">
        <f t="shared" si="144"/>
        <v>1</v>
      </c>
    </row>
    <row r="2299" spans="1:18" x14ac:dyDescent="0.3">
      <c r="A2299">
        <v>2298</v>
      </c>
      <c r="B2299" t="s">
        <v>8</v>
      </c>
      <c r="C2299">
        <v>458557</v>
      </c>
      <c r="D2299" t="s">
        <v>17</v>
      </c>
      <c r="E2299" t="s">
        <v>15</v>
      </c>
      <c r="F2299" t="s">
        <v>11</v>
      </c>
      <c r="G2299" t="s">
        <v>12</v>
      </c>
      <c r="H2299" t="s">
        <v>11</v>
      </c>
      <c r="I2299">
        <v>30</v>
      </c>
      <c r="J2299">
        <f>(C2299-$V$7)/$V$8</f>
        <v>-0.24537190097307707</v>
      </c>
      <c r="K2299" t="str">
        <f t="shared" si="141"/>
        <v>NO</v>
      </c>
      <c r="L2299">
        <f>(I2299-$V$16)/$V$17</f>
        <v>-0.84029414414035897</v>
      </c>
      <c r="M2299" t="str">
        <f t="shared" si="142"/>
        <v>NO</v>
      </c>
      <c r="N2299">
        <f>IF(ISBLANK(C2299),$V$7,C2299)</f>
        <v>458557</v>
      </c>
      <c r="O2299">
        <f>IF(ISBLANK(I2299),$V$16,I2299)</f>
        <v>30</v>
      </c>
      <c r="P2299" t="str">
        <f>IF(ISBLANK(D2299),$U$42,D2299)</f>
        <v>TRABAJADOR INDEPENDIENTE</v>
      </c>
      <c r="Q2299" s="7" t="str">
        <f t="shared" si="143"/>
        <v>26-35</v>
      </c>
      <c r="R2299" s="7" t="str">
        <f t="shared" si="144"/>
        <v>3</v>
      </c>
    </row>
    <row r="2300" spans="1:18" x14ac:dyDescent="0.3">
      <c r="A2300">
        <v>2299</v>
      </c>
      <c r="B2300" t="s">
        <v>8</v>
      </c>
      <c r="C2300">
        <v>299647</v>
      </c>
      <c r="D2300" t="s">
        <v>16</v>
      </c>
      <c r="E2300" t="s">
        <v>15</v>
      </c>
      <c r="F2300" t="s">
        <v>11</v>
      </c>
      <c r="G2300" t="s">
        <v>12</v>
      </c>
      <c r="H2300" t="s">
        <v>12</v>
      </c>
      <c r="I2300">
        <v>54</v>
      </c>
      <c r="J2300">
        <f>(C2300-$V$7)/$V$8</f>
        <v>-0.44133420561056785</v>
      </c>
      <c r="K2300" t="str">
        <f t="shared" si="141"/>
        <v>NO</v>
      </c>
      <c r="L2300">
        <f>(I2300-$V$16)/$V$17</f>
        <v>0.85351377771094117</v>
      </c>
      <c r="M2300" t="str">
        <f t="shared" si="142"/>
        <v>NO</v>
      </c>
      <c r="N2300">
        <f>IF(ISBLANK(C2300),$V$7,C2300)</f>
        <v>299647</v>
      </c>
      <c r="O2300">
        <f>IF(ISBLANK(I2300),$V$16,I2300)</f>
        <v>54</v>
      </c>
      <c r="P2300" t="str">
        <f>IF(ISBLANK(D2300),$U$42,D2300)</f>
        <v>ASEGURADO VOLUNTARIO</v>
      </c>
      <c r="Q2300" s="7" t="str">
        <f t="shared" si="143"/>
        <v>46-55</v>
      </c>
      <c r="R2300" s="7" t="str">
        <f t="shared" si="144"/>
        <v>1</v>
      </c>
    </row>
    <row r="2301" spans="1:18" x14ac:dyDescent="0.3">
      <c r="A2301">
        <v>2300</v>
      </c>
      <c r="B2301" t="s">
        <v>8</v>
      </c>
      <c r="C2301">
        <v>347000</v>
      </c>
      <c r="D2301" t="s">
        <v>9</v>
      </c>
      <c r="E2301" t="s">
        <v>15</v>
      </c>
      <c r="F2301" t="s">
        <v>11</v>
      </c>
      <c r="G2301" t="s">
        <v>12</v>
      </c>
      <c r="H2301" t="s">
        <v>12</v>
      </c>
      <c r="I2301">
        <v>18</v>
      </c>
      <c r="J2301">
        <f>(C2301-$V$7)/$V$8</f>
        <v>-0.38294012712904307</v>
      </c>
      <c r="K2301" t="str">
        <f t="shared" si="141"/>
        <v>NO</v>
      </c>
      <c r="L2301">
        <f>(I2301-$V$16)/$V$17</f>
        <v>-1.687198105066009</v>
      </c>
      <c r="M2301" t="str">
        <f t="shared" si="142"/>
        <v>NO</v>
      </c>
      <c r="N2301">
        <f>IF(ISBLANK(C2301),$V$7,C2301)</f>
        <v>347000</v>
      </c>
      <c r="O2301">
        <f>IF(ISBLANK(I2301),$V$16,I2301)</f>
        <v>18</v>
      </c>
      <c r="P2301" t="str">
        <f>IF(ISBLANK(D2301),$U$42,D2301)</f>
        <v>ASALARIADO</v>
      </c>
      <c r="Q2301" s="7" t="str">
        <f t="shared" si="143"/>
        <v>18-25</v>
      </c>
      <c r="R2301" s="7" t="str">
        <f t="shared" si="144"/>
        <v>2</v>
      </c>
    </row>
    <row r="2302" spans="1:18" x14ac:dyDescent="0.3">
      <c r="A2302">
        <v>2301</v>
      </c>
      <c r="B2302" t="s">
        <v>14</v>
      </c>
      <c r="C2302">
        <v>297046</v>
      </c>
      <c r="D2302" t="s">
        <v>16</v>
      </c>
      <c r="E2302" t="s">
        <v>15</v>
      </c>
      <c r="F2302" t="s">
        <v>11</v>
      </c>
      <c r="G2302" t="s">
        <v>12</v>
      </c>
      <c r="H2302" t="s">
        <v>12</v>
      </c>
      <c r="I2302">
        <v>58</v>
      </c>
      <c r="J2302">
        <f>(C2302-$V$7)/$V$8</f>
        <v>-0.44454166866740574</v>
      </c>
      <c r="K2302" t="str">
        <f t="shared" si="141"/>
        <v>NO</v>
      </c>
      <c r="L2302">
        <f>(I2302-$V$16)/$V$17</f>
        <v>1.1358150980194912</v>
      </c>
      <c r="M2302" t="str">
        <f t="shared" si="142"/>
        <v>NO</v>
      </c>
      <c r="N2302">
        <f>IF(ISBLANK(C2302),$V$7,C2302)</f>
        <v>297046</v>
      </c>
      <c r="O2302">
        <f>IF(ISBLANK(I2302),$V$16,I2302)</f>
        <v>58</v>
      </c>
      <c r="P2302" t="str">
        <f>IF(ISBLANK(D2302),$U$42,D2302)</f>
        <v>ASEGURADO VOLUNTARIO</v>
      </c>
      <c r="Q2302" s="7" t="str">
        <f t="shared" si="143"/>
        <v>56+</v>
      </c>
      <c r="R2302" s="7" t="str">
        <f t="shared" si="144"/>
        <v>1</v>
      </c>
    </row>
    <row r="2303" spans="1:18" x14ac:dyDescent="0.3">
      <c r="A2303">
        <v>2302</v>
      </c>
      <c r="B2303" t="s">
        <v>8</v>
      </c>
      <c r="C2303">
        <v>1329256</v>
      </c>
      <c r="D2303" t="s">
        <v>9</v>
      </c>
      <c r="E2303" t="s">
        <v>10</v>
      </c>
      <c r="F2303" t="s">
        <v>11</v>
      </c>
      <c r="G2303" t="s">
        <v>12</v>
      </c>
      <c r="H2303" t="s">
        <v>11</v>
      </c>
      <c r="I2303">
        <v>30</v>
      </c>
      <c r="J2303">
        <f>(C2303-$V$7)/$V$8</f>
        <v>0.82834392990955197</v>
      </c>
      <c r="K2303" t="str">
        <f t="shared" si="141"/>
        <v>NO</v>
      </c>
      <c r="L2303">
        <f>(I2303-$V$16)/$V$17</f>
        <v>-0.84029414414035897</v>
      </c>
      <c r="M2303" t="str">
        <f t="shared" si="142"/>
        <v>NO</v>
      </c>
      <c r="N2303">
        <f>IF(ISBLANK(C2303),$V$7,C2303)</f>
        <v>1329256</v>
      </c>
      <c r="O2303">
        <f>IF(ISBLANK(I2303),$V$16,I2303)</f>
        <v>30</v>
      </c>
      <c r="P2303" t="str">
        <f>IF(ISBLANK(D2303),$U$42,D2303)</f>
        <v>ASALARIADO</v>
      </c>
      <c r="Q2303" s="7" t="str">
        <f t="shared" si="143"/>
        <v>26-35</v>
      </c>
      <c r="R2303" s="7" t="str">
        <f t="shared" si="144"/>
        <v>4</v>
      </c>
    </row>
    <row r="2304" spans="1:18" x14ac:dyDescent="0.3">
      <c r="A2304">
        <v>2303</v>
      </c>
      <c r="B2304" t="s">
        <v>8</v>
      </c>
      <c r="C2304">
        <v>382333.34</v>
      </c>
      <c r="D2304" t="s">
        <v>9</v>
      </c>
      <c r="E2304" t="s">
        <v>15</v>
      </c>
      <c r="F2304" t="s">
        <v>11</v>
      </c>
      <c r="G2304" t="s">
        <v>12</v>
      </c>
      <c r="H2304" t="s">
        <v>12</v>
      </c>
      <c r="I2304">
        <v>22</v>
      </c>
      <c r="J2304">
        <f>(C2304-$V$7)/$V$8</f>
        <v>-0.33936827679275183</v>
      </c>
      <c r="K2304" t="str">
        <f t="shared" si="141"/>
        <v>NO</v>
      </c>
      <c r="L2304">
        <f>(I2304-$V$16)/$V$17</f>
        <v>-1.4048967847574589</v>
      </c>
      <c r="M2304" t="str">
        <f t="shared" si="142"/>
        <v>NO</v>
      </c>
      <c r="N2304">
        <f>IF(ISBLANK(C2304),$V$7,C2304)</f>
        <v>382333.34</v>
      </c>
      <c r="O2304">
        <f>IF(ISBLANK(I2304),$V$16,I2304)</f>
        <v>22</v>
      </c>
      <c r="P2304" t="str">
        <f>IF(ISBLANK(D2304),$U$42,D2304)</f>
        <v>ASALARIADO</v>
      </c>
      <c r="Q2304" s="7" t="str">
        <f t="shared" si="143"/>
        <v>18-25</v>
      </c>
      <c r="R2304" s="7" t="str">
        <f t="shared" si="144"/>
        <v>2</v>
      </c>
    </row>
    <row r="2305" spans="1:18" x14ac:dyDescent="0.3">
      <c r="A2305">
        <v>2304</v>
      </c>
      <c r="B2305" t="s">
        <v>8</v>
      </c>
      <c r="C2305">
        <v>330000</v>
      </c>
      <c r="D2305" t="s">
        <v>9</v>
      </c>
      <c r="E2305" t="s">
        <v>15</v>
      </c>
      <c r="F2305" t="s">
        <v>11</v>
      </c>
      <c r="G2305" t="s">
        <v>12</v>
      </c>
      <c r="H2305" t="s">
        <v>12</v>
      </c>
      <c r="I2305">
        <v>21</v>
      </c>
      <c r="J2305">
        <f>(C2305-$V$7)/$V$8</f>
        <v>-0.40390393795804908</v>
      </c>
      <c r="K2305" t="str">
        <f t="shared" si="141"/>
        <v>NO</v>
      </c>
      <c r="L2305">
        <f>(I2305-$V$16)/$V$17</f>
        <v>-1.4754721148345964</v>
      </c>
      <c r="M2305" t="str">
        <f t="shared" si="142"/>
        <v>NO</v>
      </c>
      <c r="N2305">
        <f>IF(ISBLANK(C2305),$V$7,C2305)</f>
        <v>330000</v>
      </c>
      <c r="O2305">
        <f>IF(ISBLANK(I2305),$V$16,I2305)</f>
        <v>21</v>
      </c>
      <c r="P2305" t="str">
        <f>IF(ISBLANK(D2305),$U$42,D2305)</f>
        <v>ASALARIADO</v>
      </c>
      <c r="Q2305" s="7" t="str">
        <f t="shared" si="143"/>
        <v>18-25</v>
      </c>
      <c r="R2305" s="7" t="str">
        <f t="shared" si="144"/>
        <v>2</v>
      </c>
    </row>
    <row r="2306" spans="1:18" x14ac:dyDescent="0.3">
      <c r="A2306">
        <v>2305</v>
      </c>
      <c r="B2306" t="s">
        <v>8</v>
      </c>
      <c r="C2306">
        <v>483976.7</v>
      </c>
      <c r="D2306" t="s">
        <v>13</v>
      </c>
      <c r="E2306" t="s">
        <v>10</v>
      </c>
      <c r="F2306" t="s">
        <v>11</v>
      </c>
      <c r="G2306" t="s">
        <v>12</v>
      </c>
      <c r="H2306" t="s">
        <v>12</v>
      </c>
      <c r="I2306">
        <v>72</v>
      </c>
      <c r="J2306">
        <f>(C2306-$V$7)/$V$8</f>
        <v>-0.21402520790660154</v>
      </c>
      <c r="K2306" t="str">
        <f t="shared" ref="K2306:K2369" si="145">IF(ABS(J2306)&gt;1.96,"ATIPICO","NO")</f>
        <v>NO</v>
      </c>
      <c r="L2306">
        <f>(I2306-$V$16)/$V$17</f>
        <v>2.1238697190994165</v>
      </c>
      <c r="M2306" t="str">
        <f t="shared" ref="M2306:M2369" si="146">IF(ABS(L2306)&gt;1.96,"ATIPICO","NO")</f>
        <v>ATIPICO</v>
      </c>
      <c r="N2306">
        <f>IF(ISBLANK(C2306),$V$7,C2306)</f>
        <v>483976.7</v>
      </c>
      <c r="O2306">
        <f>IF(ISBLANK(I2306),$V$16,I2306)</f>
        <v>72</v>
      </c>
      <c r="P2306" t="str">
        <f>IF(ISBLANK(D2306),$U$42,D2306)</f>
        <v>PENSIONADOS EN SU PROPIO SISTEMA</v>
      </c>
      <c r="Q2306" s="7" t="str">
        <f t="shared" ref="Q2306:Q2369" si="147">IF(O2306&lt;26,"18-25",IF(O2306&lt;36,"26-35",
 IF(O2306&lt;46,"36-45",IF(O2306&lt;56,"46-55","56+"))))</f>
        <v>56+</v>
      </c>
      <c r="R2306" s="7" t="str">
        <f t="shared" ref="R2306:R2369" si="148">IF(N2306&lt;300000,"1",
 IF(N2306&lt;=408495,"2",
 IF(N2306&lt;=700000,"3",
 "4")))</f>
        <v>3</v>
      </c>
    </row>
    <row r="2307" spans="1:18" x14ac:dyDescent="0.3">
      <c r="A2307">
        <v>2306</v>
      </c>
      <c r="B2307" t="s">
        <v>14</v>
      </c>
      <c r="C2307">
        <v>343390.86</v>
      </c>
      <c r="D2307" t="s">
        <v>9</v>
      </c>
      <c r="E2307" t="s">
        <v>15</v>
      </c>
      <c r="F2307" t="s">
        <v>11</v>
      </c>
      <c r="G2307" t="s">
        <v>12</v>
      </c>
      <c r="H2307" t="s">
        <v>11</v>
      </c>
      <c r="I2307">
        <v>25</v>
      </c>
      <c r="J2307">
        <f>(C2307-$V$7)/$V$8</f>
        <v>-0.38739079349465477</v>
      </c>
      <c r="K2307" t="str">
        <f t="shared" si="145"/>
        <v>NO</v>
      </c>
      <c r="L2307">
        <f>(I2307-$V$16)/$V$17</f>
        <v>-1.1931707945260464</v>
      </c>
      <c r="M2307" t="str">
        <f t="shared" si="146"/>
        <v>NO</v>
      </c>
      <c r="N2307">
        <f>IF(ISBLANK(C2307),$V$7,C2307)</f>
        <v>343390.86</v>
      </c>
      <c r="O2307">
        <f>IF(ISBLANK(I2307),$V$16,I2307)</f>
        <v>25</v>
      </c>
      <c r="P2307" t="str">
        <f>IF(ISBLANK(D2307),$U$42,D2307)</f>
        <v>ASALARIADO</v>
      </c>
      <c r="Q2307" s="7" t="str">
        <f t="shared" si="147"/>
        <v>18-25</v>
      </c>
      <c r="R2307" s="7" t="str">
        <f t="shared" si="148"/>
        <v>2</v>
      </c>
    </row>
    <row r="2308" spans="1:18" x14ac:dyDescent="0.3">
      <c r="A2308">
        <v>2307</v>
      </c>
      <c r="B2308" t="s">
        <v>8</v>
      </c>
      <c r="C2308">
        <v>278030</v>
      </c>
      <c r="D2308" t="s">
        <v>18</v>
      </c>
      <c r="E2308" t="s">
        <v>15</v>
      </c>
      <c r="F2308" t="s">
        <v>11</v>
      </c>
      <c r="G2308" t="s">
        <v>12</v>
      </c>
      <c r="H2308" t="s">
        <v>12</v>
      </c>
      <c r="I2308">
        <v>59</v>
      </c>
      <c r="J2308">
        <f>(C2308-$V$7)/$V$8</f>
        <v>-0.46799154082766331</v>
      </c>
      <c r="K2308" t="str">
        <f t="shared" si="145"/>
        <v>NO</v>
      </c>
      <c r="L2308">
        <f>(I2308-$V$16)/$V$17</f>
        <v>1.2063904280966287</v>
      </c>
      <c r="M2308" t="str">
        <f t="shared" si="146"/>
        <v>NO</v>
      </c>
      <c r="N2308">
        <f>IF(ISBLANK(C2308),$V$7,C2308)</f>
        <v>278030</v>
      </c>
      <c r="O2308">
        <f>IF(ISBLANK(I2308),$V$16,I2308)</f>
        <v>59</v>
      </c>
      <c r="P2308" t="str">
        <f>IF(ISBLANK(D2308),$U$42,D2308)</f>
        <v>CONVENIOS ESPECIALES DE TRABAJADORES INDEPENDIENTES</v>
      </c>
      <c r="Q2308" s="7" t="str">
        <f t="shared" si="147"/>
        <v>56+</v>
      </c>
      <c r="R2308" s="7" t="str">
        <f t="shared" si="148"/>
        <v>1</v>
      </c>
    </row>
    <row r="2309" spans="1:18" x14ac:dyDescent="0.3">
      <c r="A2309">
        <v>2308</v>
      </c>
      <c r="B2309" t="s">
        <v>8</v>
      </c>
      <c r="C2309">
        <v>417995</v>
      </c>
      <c r="D2309" t="s">
        <v>9</v>
      </c>
      <c r="E2309" t="s">
        <v>15</v>
      </c>
      <c r="F2309" t="s">
        <v>11</v>
      </c>
      <c r="G2309" t="s">
        <v>12</v>
      </c>
      <c r="H2309" t="s">
        <v>12</v>
      </c>
      <c r="I2309">
        <v>40</v>
      </c>
      <c r="J2309">
        <f>(C2309-$V$7)/$V$8</f>
        <v>-0.29539155361108538</v>
      </c>
      <c r="K2309" t="str">
        <f t="shared" si="145"/>
        <v>NO</v>
      </c>
      <c r="L2309">
        <f>(I2309-$V$16)/$V$17</f>
        <v>-0.13454084336898386</v>
      </c>
      <c r="M2309" t="str">
        <f t="shared" si="146"/>
        <v>NO</v>
      </c>
      <c r="N2309">
        <f>IF(ISBLANK(C2309),$V$7,C2309)</f>
        <v>417995</v>
      </c>
      <c r="O2309">
        <f>IF(ISBLANK(I2309),$V$16,I2309)</f>
        <v>40</v>
      </c>
      <c r="P2309" t="str">
        <f>IF(ISBLANK(D2309),$U$42,D2309)</f>
        <v>ASALARIADO</v>
      </c>
      <c r="Q2309" s="7" t="str">
        <f t="shared" si="147"/>
        <v>36-45</v>
      </c>
      <c r="R2309" s="7" t="str">
        <f t="shared" si="148"/>
        <v>3</v>
      </c>
    </row>
    <row r="2310" spans="1:18" x14ac:dyDescent="0.3">
      <c r="A2310">
        <v>2309</v>
      </c>
      <c r="B2310" t="s">
        <v>8</v>
      </c>
      <c r="C2310">
        <v>400000</v>
      </c>
      <c r="D2310" t="s">
        <v>9</v>
      </c>
      <c r="E2310" t="s">
        <v>15</v>
      </c>
      <c r="F2310" t="s">
        <v>11</v>
      </c>
      <c r="G2310" t="s">
        <v>12</v>
      </c>
      <c r="H2310" t="s">
        <v>12</v>
      </c>
      <c r="I2310">
        <v>56</v>
      </c>
      <c r="J2310">
        <f>(C2310-$V$7)/$V$8</f>
        <v>-0.31758236395625966</v>
      </c>
      <c r="K2310" t="str">
        <f t="shared" si="145"/>
        <v>NO</v>
      </c>
      <c r="L2310">
        <f>(I2310-$V$16)/$V$17</f>
        <v>0.99466443786521619</v>
      </c>
      <c r="M2310" t="str">
        <f t="shared" si="146"/>
        <v>NO</v>
      </c>
      <c r="N2310">
        <f>IF(ISBLANK(C2310),$V$7,C2310)</f>
        <v>400000</v>
      </c>
      <c r="O2310">
        <f>IF(ISBLANK(I2310),$V$16,I2310)</f>
        <v>56</v>
      </c>
      <c r="P2310" t="str">
        <f>IF(ISBLANK(D2310),$U$42,D2310)</f>
        <v>ASALARIADO</v>
      </c>
      <c r="Q2310" s="7" t="str">
        <f t="shared" si="147"/>
        <v>56+</v>
      </c>
      <c r="R2310" s="7" t="str">
        <f t="shared" si="148"/>
        <v>2</v>
      </c>
    </row>
    <row r="2311" spans="1:18" x14ac:dyDescent="0.3">
      <c r="A2311">
        <v>2310</v>
      </c>
      <c r="B2311" t="s">
        <v>8</v>
      </c>
      <c r="C2311">
        <v>278030</v>
      </c>
      <c r="D2311" t="s">
        <v>18</v>
      </c>
      <c r="E2311" t="s">
        <v>15</v>
      </c>
      <c r="F2311" t="s">
        <v>11</v>
      </c>
      <c r="G2311" t="s">
        <v>12</v>
      </c>
      <c r="H2311" t="s">
        <v>12</v>
      </c>
      <c r="I2311">
        <v>45</v>
      </c>
      <c r="J2311">
        <f>(C2311-$V$7)/$V$8</f>
        <v>-0.46799154082766331</v>
      </c>
      <c r="K2311" t="str">
        <f t="shared" si="145"/>
        <v>NO</v>
      </c>
      <c r="L2311">
        <f>(I2311-$V$16)/$V$17</f>
        <v>0.21833580701670366</v>
      </c>
      <c r="M2311" t="str">
        <f t="shared" si="146"/>
        <v>NO</v>
      </c>
      <c r="N2311">
        <f>IF(ISBLANK(C2311),$V$7,C2311)</f>
        <v>278030</v>
      </c>
      <c r="O2311">
        <f>IF(ISBLANK(I2311),$V$16,I2311)</f>
        <v>45</v>
      </c>
      <c r="P2311" t="str">
        <f>IF(ISBLANK(D2311),$U$42,D2311)</f>
        <v>CONVENIOS ESPECIALES DE TRABAJADORES INDEPENDIENTES</v>
      </c>
      <c r="Q2311" s="7" t="str">
        <f t="shared" si="147"/>
        <v>36-45</v>
      </c>
      <c r="R2311" s="7" t="str">
        <f t="shared" si="148"/>
        <v>1</v>
      </c>
    </row>
    <row r="2312" spans="1:18" x14ac:dyDescent="0.3">
      <c r="A2312">
        <v>2311</v>
      </c>
      <c r="B2312" t="s">
        <v>14</v>
      </c>
      <c r="C2312">
        <v>297046</v>
      </c>
      <c r="D2312" t="s">
        <v>17</v>
      </c>
      <c r="E2312" t="s">
        <v>15</v>
      </c>
      <c r="F2312" t="s">
        <v>11</v>
      </c>
      <c r="G2312" t="s">
        <v>12</v>
      </c>
      <c r="H2312" t="s">
        <v>12</v>
      </c>
      <c r="I2312">
        <v>41</v>
      </c>
      <c r="J2312">
        <f>(C2312-$V$7)/$V$8</f>
        <v>-0.44454166866740574</v>
      </c>
      <c r="K2312" t="str">
        <f t="shared" si="145"/>
        <v>NO</v>
      </c>
      <c r="L2312">
        <f>(I2312-$V$16)/$V$17</f>
        <v>-6.3965513291846368E-2</v>
      </c>
      <c r="M2312" t="str">
        <f t="shared" si="146"/>
        <v>NO</v>
      </c>
      <c r="N2312">
        <f>IF(ISBLANK(C2312),$V$7,C2312)</f>
        <v>297046</v>
      </c>
      <c r="O2312">
        <f>IF(ISBLANK(I2312),$V$16,I2312)</f>
        <v>41</v>
      </c>
      <c r="P2312" t="str">
        <f>IF(ISBLANK(D2312),$U$42,D2312)</f>
        <v>TRABAJADOR INDEPENDIENTE</v>
      </c>
      <c r="Q2312" s="7" t="str">
        <f t="shared" si="147"/>
        <v>36-45</v>
      </c>
      <c r="R2312" s="7" t="str">
        <f t="shared" si="148"/>
        <v>1</v>
      </c>
    </row>
    <row r="2313" spans="1:18" x14ac:dyDescent="0.3">
      <c r="A2313">
        <v>2312</v>
      </c>
      <c r="B2313" t="s">
        <v>8</v>
      </c>
      <c r="C2313">
        <v>639148</v>
      </c>
      <c r="D2313" t="s">
        <v>17</v>
      </c>
      <c r="E2313" t="s">
        <v>15</v>
      </c>
      <c r="F2313" t="s">
        <v>11</v>
      </c>
      <c r="G2313" t="s">
        <v>12</v>
      </c>
      <c r="H2313" t="s">
        <v>11</v>
      </c>
      <c r="I2313">
        <v>41</v>
      </c>
      <c r="J2313">
        <f>(C2313-$V$7)/$V$8</f>
        <v>-2.2673338536546354E-2</v>
      </c>
      <c r="K2313" t="str">
        <f t="shared" si="145"/>
        <v>NO</v>
      </c>
      <c r="L2313">
        <f>(I2313-$V$16)/$V$17</f>
        <v>-6.3965513291846368E-2</v>
      </c>
      <c r="M2313" t="str">
        <f t="shared" si="146"/>
        <v>NO</v>
      </c>
      <c r="N2313">
        <f>IF(ISBLANK(C2313),$V$7,C2313)</f>
        <v>639148</v>
      </c>
      <c r="O2313">
        <f>IF(ISBLANK(I2313),$V$16,I2313)</f>
        <v>41</v>
      </c>
      <c r="P2313" t="str">
        <f>IF(ISBLANK(D2313),$U$42,D2313)</f>
        <v>TRABAJADOR INDEPENDIENTE</v>
      </c>
      <c r="Q2313" s="7" t="str">
        <f t="shared" si="147"/>
        <v>36-45</v>
      </c>
      <c r="R2313" s="7" t="str">
        <f t="shared" si="148"/>
        <v>3</v>
      </c>
    </row>
    <row r="2314" spans="1:18" x14ac:dyDescent="0.3">
      <c r="A2314">
        <v>2313</v>
      </c>
      <c r="B2314" t="s">
        <v>8</v>
      </c>
      <c r="C2314">
        <v>690952.85</v>
      </c>
      <c r="D2314" t="s">
        <v>9</v>
      </c>
      <c r="E2314" t="s">
        <v>15</v>
      </c>
      <c r="F2314" t="s">
        <v>11</v>
      </c>
      <c r="G2314" t="s">
        <v>12</v>
      </c>
      <c r="H2314" t="s">
        <v>12</v>
      </c>
      <c r="I2314">
        <v>38</v>
      </c>
      <c r="J2314">
        <f>(C2314-$V$7)/$V$8</f>
        <v>4.1210607076690761E-2</v>
      </c>
      <c r="K2314" t="str">
        <f t="shared" si="145"/>
        <v>NO</v>
      </c>
      <c r="L2314">
        <f>(I2314-$V$16)/$V$17</f>
        <v>-0.27569150352325889</v>
      </c>
      <c r="M2314" t="str">
        <f t="shared" si="146"/>
        <v>NO</v>
      </c>
      <c r="N2314">
        <f>IF(ISBLANK(C2314),$V$7,C2314)</f>
        <v>690952.85</v>
      </c>
      <c r="O2314">
        <f>IF(ISBLANK(I2314),$V$16,I2314)</f>
        <v>38</v>
      </c>
      <c r="P2314" t="str">
        <f>IF(ISBLANK(D2314),$U$42,D2314)</f>
        <v>ASALARIADO</v>
      </c>
      <c r="Q2314" s="7" t="str">
        <f t="shared" si="147"/>
        <v>36-45</v>
      </c>
      <c r="R2314" s="7" t="str">
        <f t="shared" si="148"/>
        <v>3</v>
      </c>
    </row>
    <row r="2315" spans="1:18" x14ac:dyDescent="0.3">
      <c r="A2315">
        <v>2314</v>
      </c>
      <c r="B2315" t="s">
        <v>8</v>
      </c>
      <c r="C2315">
        <v>150000</v>
      </c>
      <c r="D2315" t="s">
        <v>9</v>
      </c>
      <c r="E2315" t="s">
        <v>15</v>
      </c>
      <c r="F2315" t="s">
        <v>11</v>
      </c>
      <c r="G2315" t="s">
        <v>11</v>
      </c>
      <c r="H2315" t="s">
        <v>11</v>
      </c>
      <c r="I2315">
        <v>41</v>
      </c>
      <c r="J2315">
        <f>(C2315-$V$7)/$V$8</f>
        <v>-0.62587369967693607</v>
      </c>
      <c r="K2315" t="str">
        <f t="shared" si="145"/>
        <v>NO</v>
      </c>
      <c r="L2315">
        <f>(I2315-$V$16)/$V$17</f>
        <v>-6.3965513291846368E-2</v>
      </c>
      <c r="M2315" t="str">
        <f t="shared" si="146"/>
        <v>NO</v>
      </c>
      <c r="N2315">
        <f>IF(ISBLANK(C2315),$V$7,C2315)</f>
        <v>150000</v>
      </c>
      <c r="O2315">
        <f>IF(ISBLANK(I2315),$V$16,I2315)</f>
        <v>41</v>
      </c>
      <c r="P2315" t="str">
        <f>IF(ISBLANK(D2315),$U$42,D2315)</f>
        <v>ASALARIADO</v>
      </c>
      <c r="Q2315" s="7" t="str">
        <f t="shared" si="147"/>
        <v>36-45</v>
      </c>
      <c r="R2315" s="7" t="str">
        <f t="shared" si="148"/>
        <v>1</v>
      </c>
    </row>
    <row r="2316" spans="1:18" x14ac:dyDescent="0.3">
      <c r="A2316">
        <v>2315</v>
      </c>
      <c r="B2316" t="s">
        <v>14</v>
      </c>
      <c r="C2316">
        <v>750000</v>
      </c>
      <c r="D2316" t="s">
        <v>9</v>
      </c>
      <c r="E2316" t="s">
        <v>15</v>
      </c>
      <c r="F2316" t="s">
        <v>11</v>
      </c>
      <c r="G2316" t="s">
        <v>12</v>
      </c>
      <c r="H2316" t="s">
        <v>12</v>
      </c>
      <c r="I2316">
        <v>32</v>
      </c>
      <c r="J2316">
        <f>(C2316-$V$7)/$V$8</f>
        <v>0.11402550605268735</v>
      </c>
      <c r="K2316" t="str">
        <f t="shared" si="145"/>
        <v>NO</v>
      </c>
      <c r="L2316">
        <f>(I2316-$V$16)/$V$17</f>
        <v>-0.69914348398608395</v>
      </c>
      <c r="M2316" t="str">
        <f t="shared" si="146"/>
        <v>NO</v>
      </c>
      <c r="N2316">
        <f>IF(ISBLANK(C2316),$V$7,C2316)</f>
        <v>750000</v>
      </c>
      <c r="O2316">
        <f>IF(ISBLANK(I2316),$V$16,I2316)</f>
        <v>32</v>
      </c>
      <c r="P2316" t="str">
        <f>IF(ISBLANK(D2316),$U$42,D2316)</f>
        <v>ASALARIADO</v>
      </c>
      <c r="Q2316" s="7" t="str">
        <f t="shared" si="147"/>
        <v>26-35</v>
      </c>
      <c r="R2316" s="7" t="str">
        <f t="shared" si="148"/>
        <v>4</v>
      </c>
    </row>
    <row r="2317" spans="1:18" x14ac:dyDescent="0.3">
      <c r="A2317">
        <v>2316</v>
      </c>
      <c r="B2317" t="s">
        <v>14</v>
      </c>
      <c r="C2317">
        <v>1458494</v>
      </c>
      <c r="D2317" t="s">
        <v>9</v>
      </c>
      <c r="E2317" t="s">
        <v>10</v>
      </c>
      <c r="F2317" t="s">
        <v>11</v>
      </c>
      <c r="G2317" t="s">
        <v>12</v>
      </c>
      <c r="H2317" t="s">
        <v>11</v>
      </c>
      <c r="I2317">
        <v>49</v>
      </c>
      <c r="J2317">
        <f>(C2317-$V$7)/$V$8</f>
        <v>0.98771575249302712</v>
      </c>
      <c r="K2317" t="str">
        <f t="shared" si="145"/>
        <v>NO</v>
      </c>
      <c r="L2317">
        <f>(I2317-$V$16)/$V$17</f>
        <v>0.50063712732525367</v>
      </c>
      <c r="M2317" t="str">
        <f t="shared" si="146"/>
        <v>NO</v>
      </c>
      <c r="N2317">
        <f>IF(ISBLANK(C2317),$V$7,C2317)</f>
        <v>1458494</v>
      </c>
      <c r="O2317">
        <f>IF(ISBLANK(I2317),$V$16,I2317)</f>
        <v>49</v>
      </c>
      <c r="P2317" t="str">
        <f>IF(ISBLANK(D2317),$U$42,D2317)</f>
        <v>ASALARIADO</v>
      </c>
      <c r="Q2317" s="7" t="str">
        <f t="shared" si="147"/>
        <v>46-55</v>
      </c>
      <c r="R2317" s="7" t="str">
        <f t="shared" si="148"/>
        <v>4</v>
      </c>
    </row>
    <row r="2318" spans="1:18" x14ac:dyDescent="0.3">
      <c r="A2318">
        <v>2317</v>
      </c>
      <c r="B2318" t="s">
        <v>14</v>
      </c>
      <c r="C2318">
        <v>500460</v>
      </c>
      <c r="D2318" t="s">
        <v>9</v>
      </c>
      <c r="E2318" t="s">
        <v>10</v>
      </c>
      <c r="F2318" t="s">
        <v>11</v>
      </c>
      <c r="G2318" t="s">
        <v>12</v>
      </c>
      <c r="H2318" t="s">
        <v>12</v>
      </c>
      <c r="I2318">
        <v>43</v>
      </c>
      <c r="J2318">
        <f>(C2318-$V$7)/$V$8</f>
        <v>-0.19369857361026305</v>
      </c>
      <c r="K2318" t="str">
        <f t="shared" si="145"/>
        <v>NO</v>
      </c>
      <c r="L2318">
        <f>(I2318-$V$16)/$V$17</f>
        <v>7.7185146862428639E-2</v>
      </c>
      <c r="M2318" t="str">
        <f t="shared" si="146"/>
        <v>NO</v>
      </c>
      <c r="N2318">
        <f>IF(ISBLANK(C2318),$V$7,C2318)</f>
        <v>500460</v>
      </c>
      <c r="O2318">
        <f>IF(ISBLANK(I2318),$V$16,I2318)</f>
        <v>43</v>
      </c>
      <c r="P2318" t="str">
        <f>IF(ISBLANK(D2318),$U$42,D2318)</f>
        <v>ASALARIADO</v>
      </c>
      <c r="Q2318" s="7" t="str">
        <f t="shared" si="147"/>
        <v>36-45</v>
      </c>
      <c r="R2318" s="7" t="str">
        <f t="shared" si="148"/>
        <v>3</v>
      </c>
    </row>
    <row r="2319" spans="1:18" x14ac:dyDescent="0.3">
      <c r="A2319">
        <v>2318</v>
      </c>
      <c r="B2319" t="s">
        <v>14</v>
      </c>
      <c r="C2319">
        <v>453432</v>
      </c>
      <c r="D2319" t="s">
        <v>13</v>
      </c>
      <c r="E2319" t="s">
        <v>10</v>
      </c>
      <c r="F2319" t="s">
        <v>11</v>
      </c>
      <c r="G2319" t="s">
        <v>12</v>
      </c>
      <c r="H2319" t="s">
        <v>12</v>
      </c>
      <c r="I2319">
        <v>67</v>
      </c>
      <c r="J2319">
        <f>(C2319-$V$7)/$V$8</f>
        <v>-0.25169187335535093</v>
      </c>
      <c r="K2319" t="str">
        <f t="shared" si="145"/>
        <v>NO</v>
      </c>
      <c r="L2319">
        <f>(I2319-$V$16)/$V$17</f>
        <v>1.7709930687137287</v>
      </c>
      <c r="M2319" t="str">
        <f t="shared" si="146"/>
        <v>NO</v>
      </c>
      <c r="N2319">
        <f>IF(ISBLANK(C2319),$V$7,C2319)</f>
        <v>453432</v>
      </c>
      <c r="O2319">
        <f>IF(ISBLANK(I2319),$V$16,I2319)</f>
        <v>67</v>
      </c>
      <c r="P2319" t="str">
        <f>IF(ISBLANK(D2319),$U$42,D2319)</f>
        <v>PENSIONADOS EN SU PROPIO SISTEMA</v>
      </c>
      <c r="Q2319" s="7" t="str">
        <f t="shared" si="147"/>
        <v>56+</v>
      </c>
      <c r="R2319" s="7" t="str">
        <f t="shared" si="148"/>
        <v>3</v>
      </c>
    </row>
    <row r="2320" spans="1:18" x14ac:dyDescent="0.3">
      <c r="A2320">
        <v>2319</v>
      </c>
      <c r="B2320" t="s">
        <v>8</v>
      </c>
      <c r="C2320">
        <v>297046</v>
      </c>
      <c r="D2320" t="s">
        <v>16</v>
      </c>
      <c r="E2320" t="s">
        <v>15</v>
      </c>
      <c r="F2320" t="s">
        <v>11</v>
      </c>
      <c r="G2320" t="s">
        <v>12</v>
      </c>
      <c r="H2320" t="s">
        <v>12</v>
      </c>
      <c r="I2320">
        <v>53</v>
      </c>
      <c r="J2320">
        <f>(C2320-$V$7)/$V$8</f>
        <v>-0.44454166866740574</v>
      </c>
      <c r="K2320" t="str">
        <f t="shared" si="145"/>
        <v>NO</v>
      </c>
      <c r="L2320">
        <f>(I2320-$V$16)/$V$17</f>
        <v>0.78293844763380371</v>
      </c>
      <c r="M2320" t="str">
        <f t="shared" si="146"/>
        <v>NO</v>
      </c>
      <c r="N2320">
        <f>IF(ISBLANK(C2320),$V$7,C2320)</f>
        <v>297046</v>
      </c>
      <c r="O2320">
        <f>IF(ISBLANK(I2320),$V$16,I2320)</f>
        <v>53</v>
      </c>
      <c r="P2320" t="str">
        <f>IF(ISBLANK(D2320),$U$42,D2320)</f>
        <v>ASEGURADO VOLUNTARIO</v>
      </c>
      <c r="Q2320" s="7" t="str">
        <f t="shared" si="147"/>
        <v>46-55</v>
      </c>
      <c r="R2320" s="7" t="str">
        <f t="shared" si="148"/>
        <v>1</v>
      </c>
    </row>
    <row r="2321" spans="1:18" x14ac:dyDescent="0.3">
      <c r="A2321">
        <v>2320</v>
      </c>
      <c r="B2321" t="s">
        <v>8</v>
      </c>
      <c r="C2321">
        <v>536142.9</v>
      </c>
      <c r="D2321" t="s">
        <v>9</v>
      </c>
      <c r="E2321" t="s">
        <v>15</v>
      </c>
      <c r="F2321" t="s">
        <v>11</v>
      </c>
      <c r="G2321" t="s">
        <v>12</v>
      </c>
      <c r="H2321" t="s">
        <v>12</v>
      </c>
      <c r="I2321">
        <v>20</v>
      </c>
      <c r="J2321">
        <f>(C2321-$V$7)/$V$8</f>
        <v>-0.14969565799671372</v>
      </c>
      <c r="K2321" t="str">
        <f t="shared" si="145"/>
        <v>NO</v>
      </c>
      <c r="L2321">
        <f>(I2321-$V$16)/$V$17</f>
        <v>-1.5460474449117341</v>
      </c>
      <c r="M2321" t="str">
        <f t="shared" si="146"/>
        <v>NO</v>
      </c>
      <c r="N2321">
        <f>IF(ISBLANK(C2321),$V$7,C2321)</f>
        <v>536142.9</v>
      </c>
      <c r="O2321">
        <f>IF(ISBLANK(I2321),$V$16,I2321)</f>
        <v>20</v>
      </c>
      <c r="P2321" t="str">
        <f>IF(ISBLANK(D2321),$U$42,D2321)</f>
        <v>ASALARIADO</v>
      </c>
      <c r="Q2321" s="7" t="str">
        <f t="shared" si="147"/>
        <v>18-25</v>
      </c>
      <c r="R2321" s="7" t="str">
        <f t="shared" si="148"/>
        <v>3</v>
      </c>
    </row>
    <row r="2322" spans="1:18" x14ac:dyDescent="0.3">
      <c r="A2322">
        <v>2321</v>
      </c>
      <c r="B2322" t="s">
        <v>14</v>
      </c>
      <c r="C2322">
        <v>1584930</v>
      </c>
      <c r="D2322" t="s">
        <v>13</v>
      </c>
      <c r="E2322" t="s">
        <v>10</v>
      </c>
      <c r="F2322" t="s">
        <v>11</v>
      </c>
      <c r="G2322" t="s">
        <v>12</v>
      </c>
      <c r="H2322" t="s">
        <v>12</v>
      </c>
      <c r="I2322">
        <v>71</v>
      </c>
      <c r="J2322">
        <f>(C2322-$V$7)/$V$8</f>
        <v>1.1436322457857448</v>
      </c>
      <c r="K2322" t="str">
        <f t="shared" si="145"/>
        <v>NO</v>
      </c>
      <c r="L2322">
        <f>(I2322-$V$16)/$V$17</f>
        <v>2.0532943890222786</v>
      </c>
      <c r="M2322" t="str">
        <f t="shared" si="146"/>
        <v>ATIPICO</v>
      </c>
      <c r="N2322">
        <f>IF(ISBLANK(C2322),$V$7,C2322)</f>
        <v>1584930</v>
      </c>
      <c r="O2322">
        <f>IF(ISBLANK(I2322),$V$16,I2322)</f>
        <v>71</v>
      </c>
      <c r="P2322" t="str">
        <f>IF(ISBLANK(D2322),$U$42,D2322)</f>
        <v>PENSIONADOS EN SU PROPIO SISTEMA</v>
      </c>
      <c r="Q2322" s="7" t="str">
        <f t="shared" si="147"/>
        <v>56+</v>
      </c>
      <c r="R2322" s="7" t="str">
        <f t="shared" si="148"/>
        <v>4</v>
      </c>
    </row>
    <row r="2323" spans="1:18" x14ac:dyDescent="0.3">
      <c r="A2323">
        <v>2322</v>
      </c>
      <c r="B2323" t="s">
        <v>14</v>
      </c>
      <c r="C2323">
        <v>241729.4</v>
      </c>
      <c r="D2323" t="s">
        <v>9</v>
      </c>
      <c r="E2323" t="s">
        <v>15</v>
      </c>
      <c r="F2323" t="s">
        <v>11</v>
      </c>
      <c r="G2323" t="s">
        <v>12</v>
      </c>
      <c r="H2323" t="s">
        <v>12</v>
      </c>
      <c r="I2323">
        <v>34</v>
      </c>
      <c r="J2323">
        <f>(C2323-$V$7)/$V$8</f>
        <v>-0.5127561826735112</v>
      </c>
      <c r="K2323" t="str">
        <f t="shared" si="145"/>
        <v>NO</v>
      </c>
      <c r="L2323">
        <f>(I2323-$V$16)/$V$17</f>
        <v>-0.55799282383180893</v>
      </c>
      <c r="M2323" t="str">
        <f t="shared" si="146"/>
        <v>NO</v>
      </c>
      <c r="N2323">
        <f>IF(ISBLANK(C2323),$V$7,C2323)</f>
        <v>241729.4</v>
      </c>
      <c r="O2323">
        <f>IF(ISBLANK(I2323),$V$16,I2323)</f>
        <v>34</v>
      </c>
      <c r="P2323" t="str">
        <f>IF(ISBLANK(D2323),$U$42,D2323)</f>
        <v>ASALARIADO</v>
      </c>
      <c r="Q2323" s="7" t="str">
        <f t="shared" si="147"/>
        <v>26-35</v>
      </c>
      <c r="R2323" s="7" t="str">
        <f t="shared" si="148"/>
        <v>1</v>
      </c>
    </row>
    <row r="2324" spans="1:18" x14ac:dyDescent="0.3">
      <c r="A2324">
        <v>2323</v>
      </c>
      <c r="B2324" t="s">
        <v>8</v>
      </c>
      <c r="C2324">
        <v>297046</v>
      </c>
      <c r="D2324" t="s">
        <v>17</v>
      </c>
      <c r="E2324" t="s">
        <v>15</v>
      </c>
      <c r="F2324" t="s">
        <v>11</v>
      </c>
      <c r="G2324" t="s">
        <v>12</v>
      </c>
      <c r="H2324" t="s">
        <v>11</v>
      </c>
      <c r="I2324">
        <v>43</v>
      </c>
      <c r="J2324">
        <f>(C2324-$V$7)/$V$8</f>
        <v>-0.44454166866740574</v>
      </c>
      <c r="K2324" t="str">
        <f t="shared" si="145"/>
        <v>NO</v>
      </c>
      <c r="L2324">
        <f>(I2324-$V$16)/$V$17</f>
        <v>7.7185146862428639E-2</v>
      </c>
      <c r="M2324" t="str">
        <f t="shared" si="146"/>
        <v>NO</v>
      </c>
      <c r="N2324">
        <f>IF(ISBLANK(C2324),$V$7,C2324)</f>
        <v>297046</v>
      </c>
      <c r="O2324">
        <f>IF(ISBLANK(I2324),$V$16,I2324)</f>
        <v>43</v>
      </c>
      <c r="P2324" t="str">
        <f>IF(ISBLANK(D2324),$U$42,D2324)</f>
        <v>TRABAJADOR INDEPENDIENTE</v>
      </c>
      <c r="Q2324" s="7" t="str">
        <f t="shared" si="147"/>
        <v>36-45</v>
      </c>
      <c r="R2324" s="7" t="str">
        <f t="shared" si="148"/>
        <v>1</v>
      </c>
    </row>
    <row r="2325" spans="1:18" x14ac:dyDescent="0.3">
      <c r="A2325">
        <v>2324</v>
      </c>
      <c r="B2325" t="s">
        <v>14</v>
      </c>
      <c r="C2325">
        <v>402249.06</v>
      </c>
      <c r="D2325" t="s">
        <v>9</v>
      </c>
      <c r="E2325" t="s">
        <v>15</v>
      </c>
      <c r="F2325" t="s">
        <v>11</v>
      </c>
      <c r="G2325" t="s">
        <v>12</v>
      </c>
      <c r="H2325" t="s">
        <v>12</v>
      </c>
      <c r="I2325">
        <v>29</v>
      </c>
      <c r="J2325">
        <f>(C2325-$V$7)/$V$8</f>
        <v>-0.31480890111019588</v>
      </c>
      <c r="K2325" t="str">
        <f t="shared" si="145"/>
        <v>NO</v>
      </c>
      <c r="L2325">
        <f>(I2325-$V$16)/$V$17</f>
        <v>-0.91086947421749642</v>
      </c>
      <c r="M2325" t="str">
        <f t="shared" si="146"/>
        <v>NO</v>
      </c>
      <c r="N2325">
        <f>IF(ISBLANK(C2325),$V$7,C2325)</f>
        <v>402249.06</v>
      </c>
      <c r="O2325">
        <f>IF(ISBLANK(I2325),$V$16,I2325)</f>
        <v>29</v>
      </c>
      <c r="P2325" t="str">
        <f>IF(ISBLANK(D2325),$U$42,D2325)</f>
        <v>ASALARIADO</v>
      </c>
      <c r="Q2325" s="7" t="str">
        <f t="shared" si="147"/>
        <v>26-35</v>
      </c>
      <c r="R2325" s="7" t="str">
        <f t="shared" si="148"/>
        <v>2</v>
      </c>
    </row>
    <row r="2326" spans="1:18" x14ac:dyDescent="0.3">
      <c r="A2326">
        <v>2325</v>
      </c>
      <c r="B2326" t="s">
        <v>8</v>
      </c>
      <c r="C2326">
        <v>639148</v>
      </c>
      <c r="D2326" t="s">
        <v>17</v>
      </c>
      <c r="E2326" t="s">
        <v>15</v>
      </c>
      <c r="F2326" t="s">
        <v>11</v>
      </c>
      <c r="G2326" t="s">
        <v>12</v>
      </c>
      <c r="H2326" t="s">
        <v>11</v>
      </c>
      <c r="I2326">
        <v>46</v>
      </c>
      <c r="J2326">
        <f>(C2326-$V$7)/$V$8</f>
        <v>-2.2673338536546354E-2</v>
      </c>
      <c r="K2326" t="str">
        <f t="shared" si="145"/>
        <v>NO</v>
      </c>
      <c r="L2326">
        <f>(I2326-$V$16)/$V$17</f>
        <v>0.28891113709384114</v>
      </c>
      <c r="M2326" t="str">
        <f t="shared" si="146"/>
        <v>NO</v>
      </c>
      <c r="N2326">
        <f>IF(ISBLANK(C2326),$V$7,C2326)</f>
        <v>639148</v>
      </c>
      <c r="O2326">
        <f>IF(ISBLANK(I2326),$V$16,I2326)</f>
        <v>46</v>
      </c>
      <c r="P2326" t="str">
        <f>IF(ISBLANK(D2326),$U$42,D2326)</f>
        <v>TRABAJADOR INDEPENDIENTE</v>
      </c>
      <c r="Q2326" s="7" t="str">
        <f t="shared" si="147"/>
        <v>46-55</v>
      </c>
      <c r="R2326" s="7" t="str">
        <f t="shared" si="148"/>
        <v>3</v>
      </c>
    </row>
    <row r="2327" spans="1:18" x14ac:dyDescent="0.3">
      <c r="A2327">
        <v>2326</v>
      </c>
      <c r="B2327" t="s">
        <v>8</v>
      </c>
      <c r="C2327">
        <v>328210.2</v>
      </c>
      <c r="D2327" t="s">
        <v>9</v>
      </c>
      <c r="E2327" t="s">
        <v>15</v>
      </c>
      <c r="F2327" t="s">
        <v>11</v>
      </c>
      <c r="G2327" t="s">
        <v>12</v>
      </c>
      <c r="H2327" t="s">
        <v>12</v>
      </c>
      <c r="I2327">
        <v>42</v>
      </c>
      <c r="J2327">
        <f>(C2327-$V$7)/$V$8</f>
        <v>-0.40611105728874053</v>
      </c>
      <c r="K2327" t="str">
        <f t="shared" si="145"/>
        <v>NO</v>
      </c>
      <c r="L2327">
        <f>(I2327-$V$16)/$V$17</f>
        <v>6.6098167852911317E-3</v>
      </c>
      <c r="M2327" t="str">
        <f t="shared" si="146"/>
        <v>NO</v>
      </c>
      <c r="N2327">
        <f>IF(ISBLANK(C2327),$V$7,C2327)</f>
        <v>328210.2</v>
      </c>
      <c r="O2327">
        <f>IF(ISBLANK(I2327),$V$16,I2327)</f>
        <v>42</v>
      </c>
      <c r="P2327" t="str">
        <f>IF(ISBLANK(D2327),$U$42,D2327)</f>
        <v>ASALARIADO</v>
      </c>
      <c r="Q2327" s="7" t="str">
        <f t="shared" si="147"/>
        <v>36-45</v>
      </c>
      <c r="R2327" s="7" t="str">
        <f t="shared" si="148"/>
        <v>2</v>
      </c>
    </row>
    <row r="2328" spans="1:18" x14ac:dyDescent="0.3">
      <c r="A2328">
        <v>2327</v>
      </c>
      <c r="B2328" t="s">
        <v>14</v>
      </c>
      <c r="C2328">
        <v>361045</v>
      </c>
      <c r="D2328" t="s">
        <v>17</v>
      </c>
      <c r="E2328" t="s">
        <v>15</v>
      </c>
      <c r="F2328" t="s">
        <v>11</v>
      </c>
      <c r="G2328" t="s">
        <v>12</v>
      </c>
      <c r="H2328" t="s">
        <v>11</v>
      </c>
      <c r="I2328">
        <v>42</v>
      </c>
      <c r="J2328">
        <f>(C2328-$V$7)/$V$8</f>
        <v>-0.3656203198882555</v>
      </c>
      <c r="K2328" t="str">
        <f t="shared" si="145"/>
        <v>NO</v>
      </c>
      <c r="L2328">
        <f>(I2328-$V$16)/$V$17</f>
        <v>6.6098167852911317E-3</v>
      </c>
      <c r="M2328" t="str">
        <f t="shared" si="146"/>
        <v>NO</v>
      </c>
      <c r="N2328">
        <f>IF(ISBLANK(C2328),$V$7,C2328)</f>
        <v>361045</v>
      </c>
      <c r="O2328">
        <f>IF(ISBLANK(I2328),$V$16,I2328)</f>
        <v>42</v>
      </c>
      <c r="P2328" t="str">
        <f>IF(ISBLANK(D2328),$U$42,D2328)</f>
        <v>TRABAJADOR INDEPENDIENTE</v>
      </c>
      <c r="Q2328" s="7" t="str">
        <f t="shared" si="147"/>
        <v>36-45</v>
      </c>
      <c r="R2328" s="7" t="str">
        <f t="shared" si="148"/>
        <v>2</v>
      </c>
    </row>
    <row r="2329" spans="1:18" x14ac:dyDescent="0.3">
      <c r="A2329">
        <v>2328</v>
      </c>
      <c r="B2329" t="s">
        <v>8</v>
      </c>
      <c r="C2329">
        <v>999312</v>
      </c>
      <c r="D2329" t="s">
        <v>9</v>
      </c>
      <c r="E2329" t="s">
        <v>10</v>
      </c>
      <c r="F2329" t="s">
        <v>11</v>
      </c>
      <c r="G2329" t="s">
        <v>12</v>
      </c>
      <c r="H2329" t="s">
        <v>11</v>
      </c>
      <c r="I2329">
        <v>28</v>
      </c>
      <c r="J2329">
        <f>(C2329-$V$7)/$V$8</f>
        <v>0.42146842401746049</v>
      </c>
      <c r="K2329" t="str">
        <f t="shared" si="145"/>
        <v>NO</v>
      </c>
      <c r="L2329">
        <f>(I2329-$V$16)/$V$17</f>
        <v>-0.98144480429463388</v>
      </c>
      <c r="M2329" t="str">
        <f t="shared" si="146"/>
        <v>NO</v>
      </c>
      <c r="N2329">
        <f>IF(ISBLANK(C2329),$V$7,C2329)</f>
        <v>999312</v>
      </c>
      <c r="O2329">
        <f>IF(ISBLANK(I2329),$V$16,I2329)</f>
        <v>28</v>
      </c>
      <c r="P2329" t="str">
        <f>IF(ISBLANK(D2329),$U$42,D2329)</f>
        <v>ASALARIADO</v>
      </c>
      <c r="Q2329" s="7" t="str">
        <f t="shared" si="147"/>
        <v>26-35</v>
      </c>
      <c r="R2329" s="7" t="str">
        <f t="shared" si="148"/>
        <v>4</v>
      </c>
    </row>
    <row r="2330" spans="1:18" x14ac:dyDescent="0.3">
      <c r="A2330">
        <v>2329</v>
      </c>
      <c r="B2330" t="s">
        <v>14</v>
      </c>
      <c r="C2330">
        <v>121300</v>
      </c>
      <c r="D2330" t="s">
        <v>9</v>
      </c>
      <c r="E2330" t="s">
        <v>15</v>
      </c>
      <c r="F2330" t="s">
        <v>11</v>
      </c>
      <c r="G2330" t="s">
        <v>12</v>
      </c>
      <c r="H2330" t="s">
        <v>11</v>
      </c>
      <c r="I2330">
        <v>40</v>
      </c>
      <c r="J2330">
        <f>(C2330-$V$7)/$V$8</f>
        <v>-0.66126554501766976</v>
      </c>
      <c r="K2330" t="str">
        <f t="shared" si="145"/>
        <v>NO</v>
      </c>
      <c r="L2330">
        <f>(I2330-$V$16)/$V$17</f>
        <v>-0.13454084336898386</v>
      </c>
      <c r="M2330" t="str">
        <f t="shared" si="146"/>
        <v>NO</v>
      </c>
      <c r="N2330">
        <f>IF(ISBLANK(C2330),$V$7,C2330)</f>
        <v>121300</v>
      </c>
      <c r="O2330">
        <f>IF(ISBLANK(I2330),$V$16,I2330)</f>
        <v>40</v>
      </c>
      <c r="P2330" t="str">
        <f>IF(ISBLANK(D2330),$U$42,D2330)</f>
        <v>ASALARIADO</v>
      </c>
      <c r="Q2330" s="7" t="str">
        <f t="shared" si="147"/>
        <v>36-45</v>
      </c>
      <c r="R2330" s="7" t="str">
        <f t="shared" si="148"/>
        <v>1</v>
      </c>
    </row>
    <row r="2331" spans="1:18" x14ac:dyDescent="0.3">
      <c r="A2331">
        <v>2330</v>
      </c>
      <c r="B2331" t="s">
        <v>8</v>
      </c>
      <c r="C2331">
        <v>279960.49</v>
      </c>
      <c r="D2331" t="s">
        <v>9</v>
      </c>
      <c r="E2331" t="s">
        <v>15</v>
      </c>
      <c r="F2331" t="s">
        <v>11</v>
      </c>
      <c r="G2331" t="s">
        <v>12</v>
      </c>
      <c r="H2331" t="s">
        <v>12</v>
      </c>
      <c r="I2331">
        <v>23</v>
      </c>
      <c r="J2331">
        <f>(C2331-$V$7)/$V$8</f>
        <v>-0.4656109274648817</v>
      </c>
      <c r="K2331" t="str">
        <f t="shared" si="145"/>
        <v>NO</v>
      </c>
      <c r="L2331">
        <f>(I2331-$V$16)/$V$17</f>
        <v>-1.3343214546803215</v>
      </c>
      <c r="M2331" t="str">
        <f t="shared" si="146"/>
        <v>NO</v>
      </c>
      <c r="N2331">
        <f>IF(ISBLANK(C2331),$V$7,C2331)</f>
        <v>279960.49</v>
      </c>
      <c r="O2331">
        <f>IF(ISBLANK(I2331),$V$16,I2331)</f>
        <v>23</v>
      </c>
      <c r="P2331" t="str">
        <f>IF(ISBLANK(D2331),$U$42,D2331)</f>
        <v>ASALARIADO</v>
      </c>
      <c r="Q2331" s="7" t="str">
        <f t="shared" si="147"/>
        <v>18-25</v>
      </c>
      <c r="R2331" s="7" t="str">
        <f t="shared" si="148"/>
        <v>1</v>
      </c>
    </row>
    <row r="2332" spans="1:18" x14ac:dyDescent="0.3">
      <c r="A2332">
        <v>2331</v>
      </c>
      <c r="B2332" t="s">
        <v>14</v>
      </c>
      <c r="C2332">
        <v>119219.91</v>
      </c>
      <c r="D2332" t="s">
        <v>13</v>
      </c>
      <c r="E2332" t="s">
        <v>10</v>
      </c>
      <c r="F2332" t="s">
        <v>11</v>
      </c>
      <c r="G2332" t="s">
        <v>12</v>
      </c>
      <c r="H2332" t="s">
        <v>12</v>
      </c>
      <c r="I2332">
        <v>59</v>
      </c>
      <c r="J2332">
        <f>(C2332-$V$7)/$V$8</f>
        <v>-0.66383063991574665</v>
      </c>
      <c r="K2332" t="str">
        <f t="shared" si="145"/>
        <v>NO</v>
      </c>
      <c r="L2332">
        <f>(I2332-$V$16)/$V$17</f>
        <v>1.2063904280966287</v>
      </c>
      <c r="M2332" t="str">
        <f t="shared" si="146"/>
        <v>NO</v>
      </c>
      <c r="N2332">
        <f>IF(ISBLANK(C2332),$V$7,C2332)</f>
        <v>119219.91</v>
      </c>
      <c r="O2332">
        <f>IF(ISBLANK(I2332),$V$16,I2332)</f>
        <v>59</v>
      </c>
      <c r="P2332" t="str">
        <f>IF(ISBLANK(D2332),$U$42,D2332)</f>
        <v>PENSIONADOS EN SU PROPIO SISTEMA</v>
      </c>
      <c r="Q2332" s="7" t="str">
        <f t="shared" si="147"/>
        <v>56+</v>
      </c>
      <c r="R2332" s="7" t="str">
        <f t="shared" si="148"/>
        <v>1</v>
      </c>
    </row>
    <row r="2333" spans="1:18" x14ac:dyDescent="0.3">
      <c r="A2333">
        <v>2332</v>
      </c>
      <c r="B2333" t="s">
        <v>14</v>
      </c>
      <c r="C2333">
        <v>430000</v>
      </c>
      <c r="D2333" t="s">
        <v>9</v>
      </c>
      <c r="E2333" t="s">
        <v>15</v>
      </c>
      <c r="F2333" t="s">
        <v>11</v>
      </c>
      <c r="G2333" t="s">
        <v>12</v>
      </c>
      <c r="H2333" t="s">
        <v>12</v>
      </c>
      <c r="I2333">
        <v>42</v>
      </c>
      <c r="J2333">
        <f>(C2333-$V$7)/$V$8</f>
        <v>-0.28058740366977852</v>
      </c>
      <c r="K2333" t="str">
        <f t="shared" si="145"/>
        <v>NO</v>
      </c>
      <c r="L2333">
        <f>(I2333-$V$16)/$V$17</f>
        <v>6.6098167852911317E-3</v>
      </c>
      <c r="M2333" t="str">
        <f t="shared" si="146"/>
        <v>NO</v>
      </c>
      <c r="N2333">
        <f>IF(ISBLANK(C2333),$V$7,C2333)</f>
        <v>430000</v>
      </c>
      <c r="O2333">
        <f>IF(ISBLANK(I2333),$V$16,I2333)</f>
        <v>42</v>
      </c>
      <c r="P2333" t="str">
        <f>IF(ISBLANK(D2333),$U$42,D2333)</f>
        <v>ASALARIADO</v>
      </c>
      <c r="Q2333" s="7" t="str">
        <f t="shared" si="147"/>
        <v>36-45</v>
      </c>
      <c r="R2333" s="7" t="str">
        <f t="shared" si="148"/>
        <v>3</v>
      </c>
    </row>
    <row r="2334" spans="1:18" x14ac:dyDescent="0.3">
      <c r="A2334">
        <v>2333</v>
      </c>
      <c r="B2334" t="s">
        <v>14</v>
      </c>
      <c r="C2334">
        <v>278030</v>
      </c>
      <c r="D2334" t="s">
        <v>16</v>
      </c>
      <c r="E2334" t="s">
        <v>15</v>
      </c>
      <c r="F2334" t="s">
        <v>11</v>
      </c>
      <c r="G2334" t="s">
        <v>12</v>
      </c>
      <c r="H2334" t="s">
        <v>11</v>
      </c>
      <c r="I2334">
        <v>20</v>
      </c>
      <c r="J2334">
        <f>(C2334-$V$7)/$V$8</f>
        <v>-0.46799154082766331</v>
      </c>
      <c r="K2334" t="str">
        <f t="shared" si="145"/>
        <v>NO</v>
      </c>
      <c r="L2334">
        <f>(I2334-$V$16)/$V$17</f>
        <v>-1.5460474449117341</v>
      </c>
      <c r="M2334" t="str">
        <f t="shared" si="146"/>
        <v>NO</v>
      </c>
      <c r="N2334">
        <f>IF(ISBLANK(C2334),$V$7,C2334)</f>
        <v>278030</v>
      </c>
      <c r="O2334">
        <f>IF(ISBLANK(I2334),$V$16,I2334)</f>
        <v>20</v>
      </c>
      <c r="P2334" t="str">
        <f>IF(ISBLANK(D2334),$U$42,D2334)</f>
        <v>ASEGURADO VOLUNTARIO</v>
      </c>
      <c r="Q2334" s="7" t="str">
        <f t="shared" si="147"/>
        <v>18-25</v>
      </c>
      <c r="R2334" s="7" t="str">
        <f t="shared" si="148"/>
        <v>1</v>
      </c>
    </row>
    <row r="2335" spans="1:18" x14ac:dyDescent="0.3">
      <c r="A2335">
        <v>2334</v>
      </c>
      <c r="B2335" t="s">
        <v>8</v>
      </c>
      <c r="C2335">
        <v>1613702.64</v>
      </c>
      <c r="D2335" t="s">
        <v>9</v>
      </c>
      <c r="E2335" t="s">
        <v>15</v>
      </c>
      <c r="F2335" t="s">
        <v>11</v>
      </c>
      <c r="G2335" t="s">
        <v>12</v>
      </c>
      <c r="H2335" t="s">
        <v>12</v>
      </c>
      <c r="I2335">
        <v>32</v>
      </c>
      <c r="J2335">
        <f>(C2335-$V$7)/$V$8</f>
        <v>1.1791136682569854</v>
      </c>
      <c r="K2335" t="str">
        <f t="shared" si="145"/>
        <v>NO</v>
      </c>
      <c r="L2335">
        <f>(I2335-$V$16)/$V$17</f>
        <v>-0.69914348398608395</v>
      </c>
      <c r="M2335" t="str">
        <f t="shared" si="146"/>
        <v>NO</v>
      </c>
      <c r="N2335">
        <f>IF(ISBLANK(C2335),$V$7,C2335)</f>
        <v>1613702.64</v>
      </c>
      <c r="O2335">
        <f>IF(ISBLANK(I2335),$V$16,I2335)</f>
        <v>32</v>
      </c>
      <c r="P2335" t="str">
        <f>IF(ISBLANK(D2335),$U$42,D2335)</f>
        <v>ASALARIADO</v>
      </c>
      <c r="Q2335" s="7" t="str">
        <f t="shared" si="147"/>
        <v>26-35</v>
      </c>
      <c r="R2335" s="7" t="str">
        <f t="shared" si="148"/>
        <v>4</v>
      </c>
    </row>
    <row r="2336" spans="1:18" x14ac:dyDescent="0.3">
      <c r="A2336">
        <v>2335</v>
      </c>
      <c r="B2336" t="s">
        <v>8</v>
      </c>
      <c r="C2336">
        <v>2545183.7000000002</v>
      </c>
      <c r="D2336" t="s">
        <v>9</v>
      </c>
      <c r="E2336" t="s">
        <v>15</v>
      </c>
      <c r="F2336" t="s">
        <v>11</v>
      </c>
      <c r="G2336" t="s">
        <v>12</v>
      </c>
      <c r="H2336" t="s">
        <v>12</v>
      </c>
      <c r="I2336">
        <v>46</v>
      </c>
      <c r="J2336">
        <f>(C2336-$V$7)/$V$8</f>
        <v>2.3277838290006319</v>
      </c>
      <c r="K2336" t="str">
        <f t="shared" si="145"/>
        <v>ATIPICO</v>
      </c>
      <c r="L2336">
        <f>(I2336-$V$16)/$V$17</f>
        <v>0.28891113709384114</v>
      </c>
      <c r="M2336" t="str">
        <f t="shared" si="146"/>
        <v>NO</v>
      </c>
      <c r="N2336">
        <f>IF(ISBLANK(C2336),$V$7,C2336)</f>
        <v>2545183.7000000002</v>
      </c>
      <c r="O2336">
        <f>IF(ISBLANK(I2336),$V$16,I2336)</f>
        <v>46</v>
      </c>
      <c r="P2336" t="str">
        <f>IF(ISBLANK(D2336),$U$42,D2336)</f>
        <v>ASALARIADO</v>
      </c>
      <c r="Q2336" s="7" t="str">
        <f t="shared" si="147"/>
        <v>46-55</v>
      </c>
      <c r="R2336" s="7" t="str">
        <f t="shared" si="148"/>
        <v>4</v>
      </c>
    </row>
    <row r="2337" spans="1:18" x14ac:dyDescent="0.3">
      <c r="A2337">
        <v>2336</v>
      </c>
      <c r="B2337" t="s">
        <v>8</v>
      </c>
      <c r="C2337">
        <v>2133715</v>
      </c>
      <c r="D2337" t="s">
        <v>13</v>
      </c>
      <c r="E2337" t="s">
        <v>10</v>
      </c>
      <c r="F2337" t="s">
        <v>11</v>
      </c>
      <c r="G2337" t="s">
        <v>12</v>
      </c>
      <c r="H2337" t="s">
        <v>12</v>
      </c>
      <c r="I2337">
        <v>83</v>
      </c>
      <c r="J2337">
        <f>(C2337-$V$7)/$V$8</f>
        <v>1.8203748884796305</v>
      </c>
      <c r="K2337" t="str">
        <f t="shared" si="145"/>
        <v>NO</v>
      </c>
      <c r="L2337">
        <f>(I2337-$V$16)/$V$17</f>
        <v>2.9001983499479289</v>
      </c>
      <c r="M2337" t="str">
        <f t="shared" si="146"/>
        <v>ATIPICO</v>
      </c>
      <c r="N2337">
        <f>IF(ISBLANK(C2337),$V$7,C2337)</f>
        <v>2133715</v>
      </c>
      <c r="O2337">
        <f>IF(ISBLANK(I2337),$V$16,I2337)</f>
        <v>83</v>
      </c>
      <c r="P2337" t="str">
        <f>IF(ISBLANK(D2337),$U$42,D2337)</f>
        <v>PENSIONADOS EN SU PROPIO SISTEMA</v>
      </c>
      <c r="Q2337" s="7" t="str">
        <f t="shared" si="147"/>
        <v>56+</v>
      </c>
      <c r="R2337" s="7" t="str">
        <f t="shared" si="148"/>
        <v>4</v>
      </c>
    </row>
    <row r="2338" spans="1:18" x14ac:dyDescent="0.3">
      <c r="A2338">
        <v>2337</v>
      </c>
      <c r="B2338" t="s">
        <v>14</v>
      </c>
      <c r="C2338">
        <v>81536</v>
      </c>
      <c r="D2338" t="s">
        <v>9</v>
      </c>
      <c r="E2338" t="s">
        <v>10</v>
      </c>
      <c r="F2338" t="s">
        <v>11</v>
      </c>
      <c r="G2338" t="s">
        <v>12</v>
      </c>
      <c r="H2338" t="s">
        <v>11</v>
      </c>
      <c r="I2338">
        <v>31</v>
      </c>
      <c r="J2338">
        <f>(C2338-$V$7)/$V$8</f>
        <v>-0.71030113171205767</v>
      </c>
      <c r="K2338" t="str">
        <f t="shared" si="145"/>
        <v>NO</v>
      </c>
      <c r="L2338">
        <f>(I2338-$V$16)/$V$17</f>
        <v>-0.7697188140632214</v>
      </c>
      <c r="M2338" t="str">
        <f t="shared" si="146"/>
        <v>NO</v>
      </c>
      <c r="N2338">
        <f>IF(ISBLANK(C2338),$V$7,C2338)</f>
        <v>81536</v>
      </c>
      <c r="O2338">
        <f>IF(ISBLANK(I2338),$V$16,I2338)</f>
        <v>31</v>
      </c>
      <c r="P2338" t="str">
        <f>IF(ISBLANK(D2338),$U$42,D2338)</f>
        <v>ASALARIADO</v>
      </c>
      <c r="Q2338" s="7" t="str">
        <f t="shared" si="147"/>
        <v>26-35</v>
      </c>
      <c r="R2338" s="7" t="str">
        <f t="shared" si="148"/>
        <v>1</v>
      </c>
    </row>
    <row r="2339" spans="1:18" x14ac:dyDescent="0.3">
      <c r="A2339">
        <v>2338</v>
      </c>
      <c r="B2339" t="s">
        <v>14</v>
      </c>
      <c r="C2339">
        <v>157177</v>
      </c>
      <c r="D2339" t="s">
        <v>9</v>
      </c>
      <c r="E2339" t="s">
        <v>15</v>
      </c>
      <c r="F2339" t="s">
        <v>11</v>
      </c>
      <c r="G2339" t="s">
        <v>12</v>
      </c>
      <c r="H2339" t="s">
        <v>12</v>
      </c>
      <c r="I2339">
        <v>23</v>
      </c>
      <c r="J2339">
        <f>(C2339-$V$7)/$V$8</f>
        <v>-0.61702327201106699</v>
      </c>
      <c r="K2339" t="str">
        <f t="shared" si="145"/>
        <v>NO</v>
      </c>
      <c r="L2339">
        <f>(I2339-$V$16)/$V$17</f>
        <v>-1.3343214546803215</v>
      </c>
      <c r="M2339" t="str">
        <f t="shared" si="146"/>
        <v>NO</v>
      </c>
      <c r="N2339">
        <f>IF(ISBLANK(C2339),$V$7,C2339)</f>
        <v>157177</v>
      </c>
      <c r="O2339">
        <f>IF(ISBLANK(I2339),$V$16,I2339)</f>
        <v>23</v>
      </c>
      <c r="P2339" t="str">
        <f>IF(ISBLANK(D2339),$U$42,D2339)</f>
        <v>ASALARIADO</v>
      </c>
      <c r="Q2339" s="7" t="str">
        <f t="shared" si="147"/>
        <v>18-25</v>
      </c>
      <c r="R2339" s="7" t="str">
        <f t="shared" si="148"/>
        <v>1</v>
      </c>
    </row>
    <row r="2340" spans="1:18" x14ac:dyDescent="0.3">
      <c r="A2340">
        <v>2339</v>
      </c>
      <c r="B2340" t="s">
        <v>8</v>
      </c>
      <c r="C2340">
        <v>505609</v>
      </c>
      <c r="D2340" t="s">
        <v>9</v>
      </c>
      <c r="E2340" t="s">
        <v>15</v>
      </c>
      <c r="F2340" t="s">
        <v>11</v>
      </c>
      <c r="G2340" t="s">
        <v>12</v>
      </c>
      <c r="H2340" t="s">
        <v>12</v>
      </c>
      <c r="I2340">
        <v>44</v>
      </c>
      <c r="J2340">
        <f>(C2340-$V$7)/$V$8</f>
        <v>-0.18734900525976</v>
      </c>
      <c r="K2340" t="str">
        <f t="shared" si="145"/>
        <v>NO</v>
      </c>
      <c r="L2340">
        <f>(I2340-$V$16)/$V$17</f>
        <v>0.14776047693956615</v>
      </c>
      <c r="M2340" t="str">
        <f t="shared" si="146"/>
        <v>NO</v>
      </c>
      <c r="N2340">
        <f>IF(ISBLANK(C2340),$V$7,C2340)</f>
        <v>505609</v>
      </c>
      <c r="O2340">
        <f>IF(ISBLANK(I2340),$V$16,I2340)</f>
        <v>44</v>
      </c>
      <c r="P2340" t="str">
        <f>IF(ISBLANK(D2340),$U$42,D2340)</f>
        <v>ASALARIADO</v>
      </c>
      <c r="Q2340" s="7" t="str">
        <f t="shared" si="147"/>
        <v>36-45</v>
      </c>
      <c r="R2340" s="7" t="str">
        <f t="shared" si="148"/>
        <v>3</v>
      </c>
    </row>
    <row r="2341" spans="1:18" x14ac:dyDescent="0.3">
      <c r="A2341">
        <v>2340</v>
      </c>
      <c r="B2341" t="s">
        <v>14</v>
      </c>
      <c r="C2341">
        <v>6177.62</v>
      </c>
      <c r="D2341" t="s">
        <v>9</v>
      </c>
      <c r="E2341" t="s">
        <v>15</v>
      </c>
      <c r="F2341" t="s">
        <v>11</v>
      </c>
      <c r="G2341" t="s">
        <v>12</v>
      </c>
      <c r="H2341" t="s">
        <v>12</v>
      </c>
      <c r="I2341">
        <v>61</v>
      </c>
      <c r="J2341">
        <f>(C2341-$V$7)/$V$8</f>
        <v>-0.80323047422384297</v>
      </c>
      <c r="K2341" t="str">
        <f t="shared" si="145"/>
        <v>NO</v>
      </c>
      <c r="L2341">
        <f>(I2341-$V$16)/$V$17</f>
        <v>1.3475410882509038</v>
      </c>
      <c r="M2341" t="str">
        <f t="shared" si="146"/>
        <v>NO</v>
      </c>
      <c r="N2341">
        <f>IF(ISBLANK(C2341),$V$7,C2341)</f>
        <v>6177.62</v>
      </c>
      <c r="O2341">
        <f>IF(ISBLANK(I2341),$V$16,I2341)</f>
        <v>61</v>
      </c>
      <c r="P2341" t="str">
        <f>IF(ISBLANK(D2341),$U$42,D2341)</f>
        <v>ASALARIADO</v>
      </c>
      <c r="Q2341" s="7" t="str">
        <f t="shared" si="147"/>
        <v>56+</v>
      </c>
      <c r="R2341" s="7" t="str">
        <f t="shared" si="148"/>
        <v>1</v>
      </c>
    </row>
    <row r="2342" spans="1:18" x14ac:dyDescent="0.3">
      <c r="A2342">
        <v>2341</v>
      </c>
      <c r="B2342" t="s">
        <v>14</v>
      </c>
      <c r="C2342">
        <v>299137</v>
      </c>
      <c r="D2342" t="s">
        <v>9</v>
      </c>
      <c r="E2342" t="s">
        <v>10</v>
      </c>
      <c r="F2342" t="s">
        <v>11</v>
      </c>
      <c r="G2342" t="s">
        <v>12</v>
      </c>
      <c r="H2342" t="s">
        <v>12</v>
      </c>
      <c r="I2342">
        <v>44</v>
      </c>
      <c r="J2342">
        <f>(C2342-$V$7)/$V$8</f>
        <v>-0.44196311993543802</v>
      </c>
      <c r="K2342" t="str">
        <f t="shared" si="145"/>
        <v>NO</v>
      </c>
      <c r="L2342">
        <f>(I2342-$V$16)/$V$17</f>
        <v>0.14776047693956615</v>
      </c>
      <c r="M2342" t="str">
        <f t="shared" si="146"/>
        <v>NO</v>
      </c>
      <c r="N2342">
        <f>IF(ISBLANK(C2342),$V$7,C2342)</f>
        <v>299137</v>
      </c>
      <c r="O2342">
        <f>IF(ISBLANK(I2342),$V$16,I2342)</f>
        <v>44</v>
      </c>
      <c r="P2342" t="str">
        <f>IF(ISBLANK(D2342),$U$42,D2342)</f>
        <v>ASALARIADO</v>
      </c>
      <c r="Q2342" s="7" t="str">
        <f t="shared" si="147"/>
        <v>36-45</v>
      </c>
      <c r="R2342" s="7" t="str">
        <f t="shared" si="148"/>
        <v>1</v>
      </c>
    </row>
    <row r="2343" spans="1:18" x14ac:dyDescent="0.3">
      <c r="A2343">
        <v>2342</v>
      </c>
      <c r="B2343" t="s">
        <v>14</v>
      </c>
      <c r="C2343">
        <v>338166</v>
      </c>
      <c r="D2343" t="s">
        <v>17</v>
      </c>
      <c r="E2343" t="s">
        <v>15</v>
      </c>
      <c r="F2343" t="s">
        <v>11</v>
      </c>
      <c r="G2343" t="s">
        <v>12</v>
      </c>
      <c r="H2343" t="s">
        <v>12</v>
      </c>
      <c r="I2343">
        <v>61</v>
      </c>
      <c r="J2343">
        <f>(C2343-$V$7)/$V$8</f>
        <v>-0.39383390976806892</v>
      </c>
      <c r="K2343" t="str">
        <f t="shared" si="145"/>
        <v>NO</v>
      </c>
      <c r="L2343">
        <f>(I2343-$V$16)/$V$17</f>
        <v>1.3475410882509038</v>
      </c>
      <c r="M2343" t="str">
        <f t="shared" si="146"/>
        <v>NO</v>
      </c>
      <c r="N2343">
        <f>IF(ISBLANK(C2343),$V$7,C2343)</f>
        <v>338166</v>
      </c>
      <c r="O2343">
        <f>IF(ISBLANK(I2343),$V$16,I2343)</f>
        <v>61</v>
      </c>
      <c r="P2343" t="str">
        <f>IF(ISBLANK(D2343),$U$42,D2343)</f>
        <v>TRABAJADOR INDEPENDIENTE</v>
      </c>
      <c r="Q2343" s="7" t="str">
        <f t="shared" si="147"/>
        <v>56+</v>
      </c>
      <c r="R2343" s="7" t="str">
        <f t="shared" si="148"/>
        <v>2</v>
      </c>
    </row>
    <row r="2344" spans="1:18" x14ac:dyDescent="0.3">
      <c r="A2344">
        <v>2343</v>
      </c>
      <c r="B2344" t="s">
        <v>8</v>
      </c>
      <c r="C2344">
        <v>1250000</v>
      </c>
      <c r="D2344" t="s">
        <v>9</v>
      </c>
      <c r="E2344" t="s">
        <v>15</v>
      </c>
      <c r="F2344" t="s">
        <v>11</v>
      </c>
      <c r="G2344" t="s">
        <v>12</v>
      </c>
      <c r="H2344" t="s">
        <v>12</v>
      </c>
      <c r="I2344">
        <v>29</v>
      </c>
      <c r="J2344">
        <f>(C2344-$V$7)/$V$8</f>
        <v>0.73060817749404028</v>
      </c>
      <c r="K2344" t="str">
        <f t="shared" si="145"/>
        <v>NO</v>
      </c>
      <c r="L2344">
        <f>(I2344-$V$16)/$V$17</f>
        <v>-0.91086947421749642</v>
      </c>
      <c r="M2344" t="str">
        <f t="shared" si="146"/>
        <v>NO</v>
      </c>
      <c r="N2344">
        <f>IF(ISBLANK(C2344),$V$7,C2344)</f>
        <v>1250000</v>
      </c>
      <c r="O2344">
        <f>IF(ISBLANK(I2344),$V$16,I2344)</f>
        <v>29</v>
      </c>
      <c r="P2344" t="str">
        <f>IF(ISBLANK(D2344),$U$42,D2344)</f>
        <v>ASALARIADO</v>
      </c>
      <c r="Q2344" s="7" t="str">
        <f t="shared" si="147"/>
        <v>26-35</v>
      </c>
      <c r="R2344" s="7" t="str">
        <f t="shared" si="148"/>
        <v>4</v>
      </c>
    </row>
    <row r="2345" spans="1:18" x14ac:dyDescent="0.3">
      <c r="A2345">
        <v>2344</v>
      </c>
      <c r="B2345" t="s">
        <v>14</v>
      </c>
      <c r="C2345">
        <v>305704</v>
      </c>
      <c r="D2345" t="s">
        <v>16</v>
      </c>
      <c r="E2345" t="s">
        <v>15</v>
      </c>
      <c r="F2345" t="s">
        <v>12</v>
      </c>
      <c r="G2345" t="s">
        <v>12</v>
      </c>
      <c r="H2345" t="s">
        <v>12</v>
      </c>
      <c r="I2345">
        <v>60</v>
      </c>
      <c r="J2345">
        <f>(C2345-$V$7)/$V$8</f>
        <v>-0.43386492312872732</v>
      </c>
      <c r="K2345" t="str">
        <f t="shared" si="145"/>
        <v>NO</v>
      </c>
      <c r="L2345">
        <f>(I2345-$V$16)/$V$17</f>
        <v>1.2769657581737661</v>
      </c>
      <c r="M2345" t="str">
        <f t="shared" si="146"/>
        <v>NO</v>
      </c>
      <c r="N2345">
        <f>IF(ISBLANK(C2345),$V$7,C2345)</f>
        <v>305704</v>
      </c>
      <c r="O2345">
        <f>IF(ISBLANK(I2345),$V$16,I2345)</f>
        <v>60</v>
      </c>
      <c r="P2345" t="str">
        <f>IF(ISBLANK(D2345),$U$42,D2345)</f>
        <v>ASEGURADO VOLUNTARIO</v>
      </c>
      <c r="Q2345" s="7" t="str">
        <f t="shared" si="147"/>
        <v>56+</v>
      </c>
      <c r="R2345" s="7" t="str">
        <f t="shared" si="148"/>
        <v>2</v>
      </c>
    </row>
    <row r="2346" spans="1:18" x14ac:dyDescent="0.3">
      <c r="A2346">
        <v>2345</v>
      </c>
      <c r="B2346" t="s">
        <v>8</v>
      </c>
      <c r="C2346">
        <v>502063.88</v>
      </c>
      <c r="D2346" t="s">
        <v>9</v>
      </c>
      <c r="E2346" t="s">
        <v>15</v>
      </c>
      <c r="F2346" t="s">
        <v>11</v>
      </c>
      <c r="G2346" t="s">
        <v>12</v>
      </c>
      <c r="H2346" t="s">
        <v>12</v>
      </c>
      <c r="I2346">
        <v>22</v>
      </c>
      <c r="J2346">
        <f>(C2346-$V$7)/$V$8</f>
        <v>-0.19172072438012033</v>
      </c>
      <c r="K2346" t="str">
        <f t="shared" si="145"/>
        <v>NO</v>
      </c>
      <c r="L2346">
        <f>(I2346-$V$16)/$V$17</f>
        <v>-1.4048967847574589</v>
      </c>
      <c r="M2346" t="str">
        <f t="shared" si="146"/>
        <v>NO</v>
      </c>
      <c r="N2346">
        <f>IF(ISBLANK(C2346),$V$7,C2346)</f>
        <v>502063.88</v>
      </c>
      <c r="O2346">
        <f>IF(ISBLANK(I2346),$V$16,I2346)</f>
        <v>22</v>
      </c>
      <c r="P2346" t="str">
        <f>IF(ISBLANK(D2346),$U$42,D2346)</f>
        <v>ASALARIADO</v>
      </c>
      <c r="Q2346" s="7" t="str">
        <f t="shared" si="147"/>
        <v>18-25</v>
      </c>
      <c r="R2346" s="7" t="str">
        <f t="shared" si="148"/>
        <v>3</v>
      </c>
    </row>
    <row r="2347" spans="1:18" x14ac:dyDescent="0.3">
      <c r="A2347">
        <v>2346</v>
      </c>
      <c r="B2347" t="s">
        <v>8</v>
      </c>
      <c r="C2347">
        <v>843824.96</v>
      </c>
      <c r="D2347" t="s">
        <v>9</v>
      </c>
      <c r="E2347" t="s">
        <v>15</v>
      </c>
      <c r="F2347" t="s">
        <v>11</v>
      </c>
      <c r="G2347" t="s">
        <v>12</v>
      </c>
      <c r="H2347" t="s">
        <v>12</v>
      </c>
      <c r="I2347">
        <v>31</v>
      </c>
      <c r="J2347">
        <f>(C2347-$V$7)/$V$8</f>
        <v>0.22972719502204345</v>
      </c>
      <c r="K2347" t="str">
        <f t="shared" si="145"/>
        <v>NO</v>
      </c>
      <c r="L2347">
        <f>(I2347-$V$16)/$V$17</f>
        <v>-0.7697188140632214</v>
      </c>
      <c r="M2347" t="str">
        <f t="shared" si="146"/>
        <v>NO</v>
      </c>
      <c r="N2347">
        <f>IF(ISBLANK(C2347),$V$7,C2347)</f>
        <v>843824.96</v>
      </c>
      <c r="O2347">
        <f>IF(ISBLANK(I2347),$V$16,I2347)</f>
        <v>31</v>
      </c>
      <c r="P2347" t="str">
        <f>IF(ISBLANK(D2347),$U$42,D2347)</f>
        <v>ASALARIADO</v>
      </c>
      <c r="Q2347" s="7" t="str">
        <f t="shared" si="147"/>
        <v>26-35</v>
      </c>
      <c r="R2347" s="7" t="str">
        <f t="shared" si="148"/>
        <v>4</v>
      </c>
    </row>
    <row r="2348" spans="1:18" x14ac:dyDescent="0.3">
      <c r="A2348">
        <v>2347</v>
      </c>
      <c r="B2348" t="s">
        <v>8</v>
      </c>
      <c r="C2348">
        <v>278030</v>
      </c>
      <c r="D2348" t="s">
        <v>17</v>
      </c>
      <c r="E2348" t="s">
        <v>15</v>
      </c>
      <c r="F2348" t="s">
        <v>11</v>
      </c>
      <c r="G2348" t="s">
        <v>12</v>
      </c>
      <c r="H2348" t="s">
        <v>11</v>
      </c>
      <c r="I2348">
        <v>39</v>
      </c>
      <c r="J2348">
        <f>(C2348-$V$7)/$V$8</f>
        <v>-0.46799154082766331</v>
      </c>
      <c r="K2348" t="str">
        <f t="shared" si="145"/>
        <v>NO</v>
      </c>
      <c r="L2348">
        <f>(I2348-$V$16)/$V$17</f>
        <v>-0.20511617344612137</v>
      </c>
      <c r="M2348" t="str">
        <f t="shared" si="146"/>
        <v>NO</v>
      </c>
      <c r="N2348">
        <f>IF(ISBLANK(C2348),$V$7,C2348)</f>
        <v>278030</v>
      </c>
      <c r="O2348">
        <f>IF(ISBLANK(I2348),$V$16,I2348)</f>
        <v>39</v>
      </c>
      <c r="P2348" t="str">
        <f>IF(ISBLANK(D2348),$U$42,D2348)</f>
        <v>TRABAJADOR INDEPENDIENTE</v>
      </c>
      <c r="Q2348" s="7" t="str">
        <f t="shared" si="147"/>
        <v>36-45</v>
      </c>
      <c r="R2348" s="7" t="str">
        <f t="shared" si="148"/>
        <v>1</v>
      </c>
    </row>
    <row r="2349" spans="1:18" x14ac:dyDescent="0.3">
      <c r="A2349">
        <v>2348</v>
      </c>
      <c r="B2349" t="s">
        <v>8</v>
      </c>
      <c r="C2349">
        <v>347504.4</v>
      </c>
      <c r="D2349" t="s">
        <v>9</v>
      </c>
      <c r="E2349" t="s">
        <v>15</v>
      </c>
      <c r="F2349" t="s">
        <v>11</v>
      </c>
      <c r="G2349" t="s">
        <v>11</v>
      </c>
      <c r="H2349" t="s">
        <v>12</v>
      </c>
      <c r="I2349">
        <v>24</v>
      </c>
      <c r="J2349">
        <f>(C2349-$V$7)/$V$8</f>
        <v>-0.38231811853009301</v>
      </c>
      <c r="K2349" t="str">
        <f t="shared" si="145"/>
        <v>NO</v>
      </c>
      <c r="L2349">
        <f>(I2349-$V$16)/$V$17</f>
        <v>-1.263746124603184</v>
      </c>
      <c r="M2349" t="str">
        <f t="shared" si="146"/>
        <v>NO</v>
      </c>
      <c r="N2349">
        <f>IF(ISBLANK(C2349),$V$7,C2349)</f>
        <v>347504.4</v>
      </c>
      <c r="O2349">
        <f>IF(ISBLANK(I2349),$V$16,I2349)</f>
        <v>24</v>
      </c>
      <c r="P2349" t="str">
        <f>IF(ISBLANK(D2349),$U$42,D2349)</f>
        <v>ASALARIADO</v>
      </c>
      <c r="Q2349" s="7" t="str">
        <f t="shared" si="147"/>
        <v>18-25</v>
      </c>
      <c r="R2349" s="7" t="str">
        <f t="shared" si="148"/>
        <v>2</v>
      </c>
    </row>
    <row r="2350" spans="1:18" x14ac:dyDescent="0.3">
      <c r="A2350">
        <v>2349</v>
      </c>
      <c r="B2350" t="s">
        <v>8</v>
      </c>
      <c r="C2350">
        <v>1811308.47</v>
      </c>
      <c r="D2350" t="s">
        <v>9</v>
      </c>
      <c r="E2350" t="s">
        <v>15</v>
      </c>
      <c r="F2350" t="s">
        <v>11</v>
      </c>
      <c r="G2350" t="s">
        <v>12</v>
      </c>
      <c r="H2350" t="s">
        <v>12</v>
      </c>
      <c r="I2350">
        <v>43</v>
      </c>
      <c r="J2350">
        <f>(C2350-$V$7)/$V$8</f>
        <v>1.4227943293645571</v>
      </c>
      <c r="K2350" t="str">
        <f t="shared" si="145"/>
        <v>NO</v>
      </c>
      <c r="L2350">
        <f>(I2350-$V$16)/$V$17</f>
        <v>7.7185146862428639E-2</v>
      </c>
      <c r="M2350" t="str">
        <f t="shared" si="146"/>
        <v>NO</v>
      </c>
      <c r="N2350">
        <f>IF(ISBLANK(C2350),$V$7,C2350)</f>
        <v>1811308.47</v>
      </c>
      <c r="O2350">
        <f>IF(ISBLANK(I2350),$V$16,I2350)</f>
        <v>43</v>
      </c>
      <c r="P2350" t="str">
        <f>IF(ISBLANK(D2350),$U$42,D2350)</f>
        <v>ASALARIADO</v>
      </c>
      <c r="Q2350" s="7" t="str">
        <f t="shared" si="147"/>
        <v>36-45</v>
      </c>
      <c r="R2350" s="7" t="str">
        <f t="shared" si="148"/>
        <v>4</v>
      </c>
    </row>
    <row r="2351" spans="1:18" x14ac:dyDescent="0.3">
      <c r="A2351">
        <v>2350</v>
      </c>
      <c r="B2351" t="s">
        <v>14</v>
      </c>
      <c r="C2351">
        <v>359544.27</v>
      </c>
      <c r="D2351" t="s">
        <v>19</v>
      </c>
      <c r="E2351" t="s">
        <v>15</v>
      </c>
      <c r="F2351" t="s">
        <v>11</v>
      </c>
      <c r="G2351" t="s">
        <v>11</v>
      </c>
      <c r="H2351" t="s">
        <v>12</v>
      </c>
      <c r="I2351">
        <v>51</v>
      </c>
      <c r="J2351">
        <f>(C2351-$V$7)/$V$8</f>
        <v>-0.36747096811327984</v>
      </c>
      <c r="K2351" t="str">
        <f t="shared" si="145"/>
        <v>NO</v>
      </c>
      <c r="L2351">
        <f>(I2351-$V$16)/$V$17</f>
        <v>0.64178778747952869</v>
      </c>
      <c r="M2351" t="str">
        <f t="shared" si="146"/>
        <v>NO</v>
      </c>
      <c r="N2351">
        <f>IF(ISBLANK(C2351),$V$7,C2351)</f>
        <v>359544.27</v>
      </c>
      <c r="O2351">
        <f>IF(ISBLANK(I2351),$V$16,I2351)</f>
        <v>51</v>
      </c>
      <c r="P2351" t="str">
        <f>IF(ISBLANK(D2351),$U$42,D2351)</f>
        <v>CONVENIOS ESPECIALES DE ASEGURADOS VOLUNTARIOS</v>
      </c>
      <c r="Q2351" s="7" t="str">
        <f t="shared" si="147"/>
        <v>46-55</v>
      </c>
      <c r="R2351" s="7" t="str">
        <f t="shared" si="148"/>
        <v>2</v>
      </c>
    </row>
    <row r="2352" spans="1:18" x14ac:dyDescent="0.3">
      <c r="A2352">
        <v>2351</v>
      </c>
      <c r="B2352" t="s">
        <v>14</v>
      </c>
      <c r="C2352">
        <v>278030</v>
      </c>
      <c r="D2352" t="s">
        <v>18</v>
      </c>
      <c r="E2352" t="s">
        <v>15</v>
      </c>
      <c r="F2352" t="s">
        <v>11</v>
      </c>
      <c r="G2352" t="s">
        <v>12</v>
      </c>
      <c r="H2352" t="s">
        <v>12</v>
      </c>
      <c r="I2352">
        <v>32</v>
      </c>
      <c r="J2352">
        <f>(C2352-$V$7)/$V$8</f>
        <v>-0.46799154082766331</v>
      </c>
      <c r="K2352" t="str">
        <f t="shared" si="145"/>
        <v>NO</v>
      </c>
      <c r="L2352">
        <f>(I2352-$V$16)/$V$17</f>
        <v>-0.69914348398608395</v>
      </c>
      <c r="M2352" t="str">
        <f t="shared" si="146"/>
        <v>NO</v>
      </c>
      <c r="N2352">
        <f>IF(ISBLANK(C2352),$V$7,C2352)</f>
        <v>278030</v>
      </c>
      <c r="O2352">
        <f>IF(ISBLANK(I2352),$V$16,I2352)</f>
        <v>32</v>
      </c>
      <c r="P2352" t="str">
        <f>IF(ISBLANK(D2352),$U$42,D2352)</f>
        <v>CONVENIOS ESPECIALES DE TRABAJADORES INDEPENDIENTES</v>
      </c>
      <c r="Q2352" s="7" t="str">
        <f t="shared" si="147"/>
        <v>26-35</v>
      </c>
      <c r="R2352" s="7" t="str">
        <f t="shared" si="148"/>
        <v>1</v>
      </c>
    </row>
    <row r="2353" spans="1:18" x14ac:dyDescent="0.3">
      <c r="A2353">
        <v>2352</v>
      </c>
      <c r="B2353" t="s">
        <v>14</v>
      </c>
      <c r="C2353">
        <v>278035</v>
      </c>
      <c r="D2353" t="s">
        <v>16</v>
      </c>
      <c r="E2353" t="s">
        <v>15</v>
      </c>
      <c r="F2353" t="s">
        <v>11</v>
      </c>
      <c r="G2353" t="s">
        <v>12</v>
      </c>
      <c r="H2353" t="s">
        <v>12</v>
      </c>
      <c r="I2353">
        <v>27</v>
      </c>
      <c r="J2353">
        <f>(C2353-$V$7)/$V$8</f>
        <v>-0.46798537500094889</v>
      </c>
      <c r="K2353" t="str">
        <f t="shared" si="145"/>
        <v>NO</v>
      </c>
      <c r="L2353">
        <f>(I2353-$V$16)/$V$17</f>
        <v>-1.0520201343717714</v>
      </c>
      <c r="M2353" t="str">
        <f t="shared" si="146"/>
        <v>NO</v>
      </c>
      <c r="N2353">
        <f>IF(ISBLANK(C2353),$V$7,C2353)</f>
        <v>278035</v>
      </c>
      <c r="O2353">
        <f>IF(ISBLANK(I2353),$V$16,I2353)</f>
        <v>27</v>
      </c>
      <c r="P2353" t="str">
        <f>IF(ISBLANK(D2353),$U$42,D2353)</f>
        <v>ASEGURADO VOLUNTARIO</v>
      </c>
      <c r="Q2353" s="7" t="str">
        <f t="shared" si="147"/>
        <v>26-35</v>
      </c>
      <c r="R2353" s="7" t="str">
        <f t="shared" si="148"/>
        <v>1</v>
      </c>
    </row>
    <row r="2354" spans="1:18" x14ac:dyDescent="0.3">
      <c r="A2354">
        <v>2353</v>
      </c>
      <c r="B2354" t="s">
        <v>8</v>
      </c>
      <c r="C2354">
        <v>888101.64</v>
      </c>
      <c r="D2354" t="s">
        <v>9</v>
      </c>
      <c r="E2354" t="s">
        <v>10</v>
      </c>
      <c r="F2354" t="s">
        <v>11</v>
      </c>
      <c r="G2354" t="s">
        <v>12</v>
      </c>
      <c r="H2354" t="s">
        <v>12</v>
      </c>
      <c r="I2354">
        <v>30</v>
      </c>
      <c r="J2354">
        <f>(C2354-$V$7)/$V$8</f>
        <v>0.28432766229595136</v>
      </c>
      <c r="K2354" t="str">
        <f t="shared" si="145"/>
        <v>NO</v>
      </c>
      <c r="L2354">
        <f>(I2354-$V$16)/$V$17</f>
        <v>-0.84029414414035897</v>
      </c>
      <c r="M2354" t="str">
        <f t="shared" si="146"/>
        <v>NO</v>
      </c>
      <c r="N2354">
        <f>IF(ISBLANK(C2354),$V$7,C2354)</f>
        <v>888101.64</v>
      </c>
      <c r="O2354">
        <f>IF(ISBLANK(I2354),$V$16,I2354)</f>
        <v>30</v>
      </c>
      <c r="P2354" t="str">
        <f>IF(ISBLANK(D2354),$U$42,D2354)</f>
        <v>ASALARIADO</v>
      </c>
      <c r="Q2354" s="7" t="str">
        <f t="shared" si="147"/>
        <v>26-35</v>
      </c>
      <c r="R2354" s="7" t="str">
        <f t="shared" si="148"/>
        <v>4</v>
      </c>
    </row>
    <row r="2355" spans="1:18" x14ac:dyDescent="0.3">
      <c r="A2355">
        <v>2354</v>
      </c>
      <c r="B2355" t="s">
        <v>14</v>
      </c>
      <c r="C2355">
        <v>417971.20000000001</v>
      </c>
      <c r="D2355" t="s">
        <v>9</v>
      </c>
      <c r="E2355" t="s">
        <v>15</v>
      </c>
      <c r="F2355" t="s">
        <v>11</v>
      </c>
      <c r="G2355" t="s">
        <v>12</v>
      </c>
      <c r="H2355" t="s">
        <v>11</v>
      </c>
      <c r="I2355">
        <v>40</v>
      </c>
      <c r="J2355">
        <f>(C2355-$V$7)/$V$8</f>
        <v>-0.29542090294624596</v>
      </c>
      <c r="K2355" t="str">
        <f t="shared" si="145"/>
        <v>NO</v>
      </c>
      <c r="L2355">
        <f>(I2355-$V$16)/$V$17</f>
        <v>-0.13454084336898386</v>
      </c>
      <c r="M2355" t="str">
        <f t="shared" si="146"/>
        <v>NO</v>
      </c>
      <c r="N2355">
        <f>IF(ISBLANK(C2355),$V$7,C2355)</f>
        <v>417971.20000000001</v>
      </c>
      <c r="O2355">
        <f>IF(ISBLANK(I2355),$V$16,I2355)</f>
        <v>40</v>
      </c>
      <c r="P2355" t="str">
        <f>IF(ISBLANK(D2355),$U$42,D2355)</f>
        <v>ASALARIADO</v>
      </c>
      <c r="Q2355" s="7" t="str">
        <f t="shared" si="147"/>
        <v>36-45</v>
      </c>
      <c r="R2355" s="7" t="str">
        <f t="shared" si="148"/>
        <v>3</v>
      </c>
    </row>
    <row r="2356" spans="1:18" x14ac:dyDescent="0.3">
      <c r="A2356">
        <v>2355</v>
      </c>
      <c r="B2356" t="s">
        <v>14</v>
      </c>
      <c r="C2356">
        <v>380732</v>
      </c>
      <c r="D2356" t="s">
        <v>9</v>
      </c>
      <c r="E2356" t="s">
        <v>10</v>
      </c>
      <c r="F2356" t="s">
        <v>11</v>
      </c>
      <c r="G2356" t="s">
        <v>12</v>
      </c>
      <c r="H2356" t="s">
        <v>11</v>
      </c>
      <c r="I2356">
        <v>55</v>
      </c>
      <c r="J2356">
        <f>(C2356-$V$7)/$V$8</f>
        <v>-0.34134299378292365</v>
      </c>
      <c r="K2356" t="str">
        <f t="shared" si="145"/>
        <v>NO</v>
      </c>
      <c r="L2356">
        <f>(I2356-$V$16)/$V$17</f>
        <v>0.92408910778807873</v>
      </c>
      <c r="M2356" t="str">
        <f t="shared" si="146"/>
        <v>NO</v>
      </c>
      <c r="N2356">
        <f>IF(ISBLANK(C2356),$V$7,C2356)</f>
        <v>380732</v>
      </c>
      <c r="O2356">
        <f>IF(ISBLANK(I2356),$V$16,I2356)</f>
        <v>55</v>
      </c>
      <c r="P2356" t="str">
        <f>IF(ISBLANK(D2356),$U$42,D2356)</f>
        <v>ASALARIADO</v>
      </c>
      <c r="Q2356" s="7" t="str">
        <f t="shared" si="147"/>
        <v>46-55</v>
      </c>
      <c r="R2356" s="7" t="str">
        <f t="shared" si="148"/>
        <v>2</v>
      </c>
    </row>
    <row r="2357" spans="1:18" x14ac:dyDescent="0.3">
      <c r="A2357">
        <v>2356</v>
      </c>
      <c r="B2357" t="s">
        <v>8</v>
      </c>
      <c r="C2357">
        <v>3173069.67</v>
      </c>
      <c r="D2357" t="s">
        <v>9</v>
      </c>
      <c r="E2357" t="s">
        <v>10</v>
      </c>
      <c r="F2357" t="s">
        <v>11</v>
      </c>
      <c r="G2357" t="s">
        <v>12</v>
      </c>
      <c r="H2357" t="s">
        <v>12</v>
      </c>
      <c r="I2357">
        <v>54</v>
      </c>
      <c r="J2357">
        <f>(C2357-$V$7)/$V$8</f>
        <v>3.1020710464869219</v>
      </c>
      <c r="K2357" t="str">
        <f t="shared" si="145"/>
        <v>ATIPICO</v>
      </c>
      <c r="L2357">
        <f>(I2357-$V$16)/$V$17</f>
        <v>0.85351377771094117</v>
      </c>
      <c r="M2357" t="str">
        <f t="shared" si="146"/>
        <v>NO</v>
      </c>
      <c r="N2357">
        <f>IF(ISBLANK(C2357),$V$7,C2357)</f>
        <v>3173069.67</v>
      </c>
      <c r="O2357">
        <f>IF(ISBLANK(I2357),$V$16,I2357)</f>
        <v>54</v>
      </c>
      <c r="P2357" t="str">
        <f>IF(ISBLANK(D2357),$U$42,D2357)</f>
        <v>ASALARIADO</v>
      </c>
      <c r="Q2357" s="7" t="str">
        <f t="shared" si="147"/>
        <v>46-55</v>
      </c>
      <c r="R2357" s="7" t="str">
        <f t="shared" si="148"/>
        <v>4</v>
      </c>
    </row>
    <row r="2358" spans="1:18" x14ac:dyDescent="0.3">
      <c r="A2358">
        <v>2357</v>
      </c>
      <c r="B2358" t="s">
        <v>14</v>
      </c>
      <c r="C2358">
        <v>355000</v>
      </c>
      <c r="D2358" t="s">
        <v>17</v>
      </c>
      <c r="E2358" t="s">
        <v>15</v>
      </c>
      <c r="F2358" t="s">
        <v>11</v>
      </c>
      <c r="G2358" t="s">
        <v>12</v>
      </c>
      <c r="H2358" t="s">
        <v>11</v>
      </c>
      <c r="I2358">
        <v>28</v>
      </c>
      <c r="J2358">
        <f>(C2358-$V$7)/$V$8</f>
        <v>-0.37307480438598145</v>
      </c>
      <c r="K2358" t="str">
        <f t="shared" si="145"/>
        <v>NO</v>
      </c>
      <c r="L2358">
        <f>(I2358-$V$16)/$V$17</f>
        <v>-0.98144480429463388</v>
      </c>
      <c r="M2358" t="str">
        <f t="shared" si="146"/>
        <v>NO</v>
      </c>
      <c r="N2358">
        <f>IF(ISBLANK(C2358),$V$7,C2358)</f>
        <v>355000</v>
      </c>
      <c r="O2358">
        <f>IF(ISBLANK(I2358),$V$16,I2358)</f>
        <v>28</v>
      </c>
      <c r="P2358" t="str">
        <f>IF(ISBLANK(D2358),$U$42,D2358)</f>
        <v>TRABAJADOR INDEPENDIENTE</v>
      </c>
      <c r="Q2358" s="7" t="str">
        <f t="shared" si="147"/>
        <v>26-35</v>
      </c>
      <c r="R2358" s="7" t="str">
        <f t="shared" si="148"/>
        <v>2</v>
      </c>
    </row>
    <row r="2359" spans="1:18" x14ac:dyDescent="0.3">
      <c r="A2359">
        <v>2358</v>
      </c>
      <c r="B2359" t="s">
        <v>8</v>
      </c>
      <c r="C2359">
        <v>563202</v>
      </c>
      <c r="D2359" t="s">
        <v>9</v>
      </c>
      <c r="E2359" t="s">
        <v>15</v>
      </c>
      <c r="F2359" t="s">
        <v>11</v>
      </c>
      <c r="G2359" t="s">
        <v>12</v>
      </c>
      <c r="H2359" t="s">
        <v>12</v>
      </c>
      <c r="I2359">
        <v>37</v>
      </c>
      <c r="J2359">
        <f>(C2359-$V$7)/$V$8</f>
        <v>-0.11632731366711632</v>
      </c>
      <c r="K2359" t="str">
        <f t="shared" si="145"/>
        <v>NO</v>
      </c>
      <c r="L2359">
        <f>(I2359-$V$16)/$V$17</f>
        <v>-0.3462668336003964</v>
      </c>
      <c r="M2359" t="str">
        <f t="shared" si="146"/>
        <v>NO</v>
      </c>
      <c r="N2359">
        <f>IF(ISBLANK(C2359),$V$7,C2359)</f>
        <v>563202</v>
      </c>
      <c r="O2359">
        <f>IF(ISBLANK(I2359),$V$16,I2359)</f>
        <v>37</v>
      </c>
      <c r="P2359" t="str">
        <f>IF(ISBLANK(D2359),$U$42,D2359)</f>
        <v>ASALARIADO</v>
      </c>
      <c r="Q2359" s="7" t="str">
        <f t="shared" si="147"/>
        <v>36-45</v>
      </c>
      <c r="R2359" s="7" t="str">
        <f t="shared" si="148"/>
        <v>3</v>
      </c>
    </row>
    <row r="2360" spans="1:18" x14ac:dyDescent="0.3">
      <c r="A2360">
        <v>2359</v>
      </c>
      <c r="B2360" t="s">
        <v>8</v>
      </c>
      <c r="C2360">
        <v>299647</v>
      </c>
      <c r="D2360" t="s">
        <v>16</v>
      </c>
      <c r="E2360" t="s">
        <v>15</v>
      </c>
      <c r="F2360" t="s">
        <v>11</v>
      </c>
      <c r="G2360" t="s">
        <v>12</v>
      </c>
      <c r="H2360" t="s">
        <v>12</v>
      </c>
      <c r="I2360">
        <v>74</v>
      </c>
      <c r="J2360">
        <f>(C2360-$V$7)/$V$8</f>
        <v>-0.44133420561056785</v>
      </c>
      <c r="K2360" t="str">
        <f t="shared" si="145"/>
        <v>NO</v>
      </c>
      <c r="L2360">
        <f>(I2360-$V$16)/$V$17</f>
        <v>2.2650203792536914</v>
      </c>
      <c r="M2360" t="str">
        <f t="shared" si="146"/>
        <v>ATIPICO</v>
      </c>
      <c r="N2360">
        <f>IF(ISBLANK(C2360),$V$7,C2360)</f>
        <v>299647</v>
      </c>
      <c r="O2360">
        <f>IF(ISBLANK(I2360),$V$16,I2360)</f>
        <v>74</v>
      </c>
      <c r="P2360" t="str">
        <f>IF(ISBLANK(D2360),$U$42,D2360)</f>
        <v>ASEGURADO VOLUNTARIO</v>
      </c>
      <c r="Q2360" s="7" t="str">
        <f t="shared" si="147"/>
        <v>56+</v>
      </c>
      <c r="R2360" s="7" t="str">
        <f t="shared" si="148"/>
        <v>1</v>
      </c>
    </row>
    <row r="2361" spans="1:18" x14ac:dyDescent="0.3">
      <c r="A2361">
        <v>2360</v>
      </c>
      <c r="B2361" t="s">
        <v>8</v>
      </c>
      <c r="C2361">
        <v>564955.81999999995</v>
      </c>
      <c r="D2361" t="s">
        <v>9</v>
      </c>
      <c r="E2361" t="s">
        <v>15</v>
      </c>
      <c r="F2361" t="s">
        <v>11</v>
      </c>
      <c r="G2361" t="s">
        <v>12</v>
      </c>
      <c r="H2361" t="s">
        <v>12</v>
      </c>
      <c r="I2361">
        <v>60</v>
      </c>
      <c r="J2361">
        <f>(C2361-$V$7)/$V$8</f>
        <v>-0.11416456362546185</v>
      </c>
      <c r="K2361" t="str">
        <f t="shared" si="145"/>
        <v>NO</v>
      </c>
      <c r="L2361">
        <f>(I2361-$V$16)/$V$17</f>
        <v>1.2769657581737661</v>
      </c>
      <c r="M2361" t="str">
        <f t="shared" si="146"/>
        <v>NO</v>
      </c>
      <c r="N2361">
        <f>IF(ISBLANK(C2361),$V$7,C2361)</f>
        <v>564955.81999999995</v>
      </c>
      <c r="O2361">
        <f>IF(ISBLANK(I2361),$V$16,I2361)</f>
        <v>60</v>
      </c>
      <c r="P2361" t="str">
        <f>IF(ISBLANK(D2361),$U$42,D2361)</f>
        <v>ASALARIADO</v>
      </c>
      <c r="Q2361" s="7" t="str">
        <f t="shared" si="147"/>
        <v>56+</v>
      </c>
      <c r="R2361" s="7" t="str">
        <f t="shared" si="148"/>
        <v>3</v>
      </c>
    </row>
    <row r="2362" spans="1:18" x14ac:dyDescent="0.3">
      <c r="A2362">
        <v>2361</v>
      </c>
      <c r="B2362" t="s">
        <v>8</v>
      </c>
      <c r="C2362">
        <v>326749</v>
      </c>
      <c r="D2362" t="s">
        <v>17</v>
      </c>
      <c r="E2362" t="s">
        <v>15</v>
      </c>
      <c r="F2362" t="s">
        <v>11</v>
      </c>
      <c r="G2362" t="s">
        <v>12</v>
      </c>
      <c r="H2362" t="s">
        <v>11</v>
      </c>
      <c r="I2362">
        <v>52</v>
      </c>
      <c r="J2362">
        <f>(C2362-$V$7)/$V$8</f>
        <v>-0.40791295848776077</v>
      </c>
      <c r="K2362" t="str">
        <f t="shared" si="145"/>
        <v>NO</v>
      </c>
      <c r="L2362">
        <f>(I2362-$V$16)/$V$17</f>
        <v>0.71236311755666615</v>
      </c>
      <c r="M2362" t="str">
        <f t="shared" si="146"/>
        <v>NO</v>
      </c>
      <c r="N2362">
        <f>IF(ISBLANK(C2362),$V$7,C2362)</f>
        <v>326749</v>
      </c>
      <c r="O2362">
        <f>IF(ISBLANK(I2362),$V$16,I2362)</f>
        <v>52</v>
      </c>
      <c r="P2362" t="str">
        <f>IF(ISBLANK(D2362),$U$42,D2362)</f>
        <v>TRABAJADOR INDEPENDIENTE</v>
      </c>
      <c r="Q2362" s="7" t="str">
        <f t="shared" si="147"/>
        <v>46-55</v>
      </c>
      <c r="R2362" s="7" t="str">
        <f t="shared" si="148"/>
        <v>2</v>
      </c>
    </row>
    <row r="2363" spans="1:18" x14ac:dyDescent="0.3">
      <c r="A2363">
        <v>2362</v>
      </c>
      <c r="B2363" t="s">
        <v>8</v>
      </c>
      <c r="C2363">
        <v>2190000</v>
      </c>
      <c r="D2363" t="s">
        <v>9</v>
      </c>
      <c r="E2363" t="s">
        <v>15</v>
      </c>
      <c r="F2363" t="s">
        <v>11</v>
      </c>
      <c r="G2363" t="s">
        <v>12</v>
      </c>
      <c r="H2363" t="s">
        <v>12</v>
      </c>
      <c r="I2363">
        <v>59</v>
      </c>
      <c r="J2363">
        <f>(C2363-$V$7)/$V$8</f>
        <v>1.8897835998037837</v>
      </c>
      <c r="K2363" t="str">
        <f t="shared" si="145"/>
        <v>NO</v>
      </c>
      <c r="L2363">
        <f>(I2363-$V$16)/$V$17</f>
        <v>1.2063904280966287</v>
      </c>
      <c r="M2363" t="str">
        <f t="shared" si="146"/>
        <v>NO</v>
      </c>
      <c r="N2363">
        <f>IF(ISBLANK(C2363),$V$7,C2363)</f>
        <v>2190000</v>
      </c>
      <c r="O2363">
        <f>IF(ISBLANK(I2363),$V$16,I2363)</f>
        <v>59</v>
      </c>
      <c r="P2363" t="str">
        <f>IF(ISBLANK(D2363),$U$42,D2363)</f>
        <v>ASALARIADO</v>
      </c>
      <c r="Q2363" s="7" t="str">
        <f t="shared" si="147"/>
        <v>56+</v>
      </c>
      <c r="R2363" s="7" t="str">
        <f t="shared" si="148"/>
        <v>4</v>
      </c>
    </row>
    <row r="2364" spans="1:18" x14ac:dyDescent="0.3">
      <c r="A2364">
        <v>2363</v>
      </c>
      <c r="B2364" t="s">
        <v>14</v>
      </c>
      <c r="C2364">
        <v>1248185</v>
      </c>
      <c r="D2364" t="s">
        <v>9</v>
      </c>
      <c r="E2364" t="s">
        <v>10</v>
      </c>
      <c r="F2364" t="s">
        <v>11</v>
      </c>
      <c r="G2364" t="s">
        <v>12</v>
      </c>
      <c r="H2364" t="s">
        <v>11</v>
      </c>
      <c r="I2364">
        <v>60</v>
      </c>
      <c r="J2364">
        <f>(C2364-$V$7)/$V$8</f>
        <v>0.72836998239670814</v>
      </c>
      <c r="K2364" t="str">
        <f t="shared" si="145"/>
        <v>NO</v>
      </c>
      <c r="L2364">
        <f>(I2364-$V$16)/$V$17</f>
        <v>1.2769657581737661</v>
      </c>
      <c r="M2364" t="str">
        <f t="shared" si="146"/>
        <v>NO</v>
      </c>
      <c r="N2364">
        <f>IF(ISBLANK(C2364),$V$7,C2364)</f>
        <v>1248185</v>
      </c>
      <c r="O2364">
        <f>IF(ISBLANK(I2364),$V$16,I2364)</f>
        <v>60</v>
      </c>
      <c r="P2364" t="str">
        <f>IF(ISBLANK(D2364),$U$42,D2364)</f>
        <v>ASALARIADO</v>
      </c>
      <c r="Q2364" s="7" t="str">
        <f t="shared" si="147"/>
        <v>56+</v>
      </c>
      <c r="R2364" s="7" t="str">
        <f t="shared" si="148"/>
        <v>4</v>
      </c>
    </row>
    <row r="2365" spans="1:18" x14ac:dyDescent="0.3">
      <c r="A2365">
        <v>2364</v>
      </c>
      <c r="B2365" t="s">
        <v>14</v>
      </c>
      <c r="C2365">
        <v>360000</v>
      </c>
      <c r="D2365" t="s">
        <v>9</v>
      </c>
      <c r="E2365" t="s">
        <v>15</v>
      </c>
      <c r="F2365" t="s">
        <v>11</v>
      </c>
      <c r="G2365" t="s">
        <v>12</v>
      </c>
      <c r="H2365" t="s">
        <v>12</v>
      </c>
      <c r="I2365">
        <v>27</v>
      </c>
      <c r="J2365">
        <f>(C2365-$V$7)/$V$8</f>
        <v>-0.36690897767156788</v>
      </c>
      <c r="K2365" t="str">
        <f t="shared" si="145"/>
        <v>NO</v>
      </c>
      <c r="L2365">
        <f>(I2365-$V$16)/$V$17</f>
        <v>-1.0520201343717714</v>
      </c>
      <c r="M2365" t="str">
        <f t="shared" si="146"/>
        <v>NO</v>
      </c>
      <c r="N2365">
        <f>IF(ISBLANK(C2365),$V$7,C2365)</f>
        <v>360000</v>
      </c>
      <c r="O2365">
        <f>IF(ISBLANK(I2365),$V$16,I2365)</f>
        <v>27</v>
      </c>
      <c r="P2365" t="str">
        <f>IF(ISBLANK(D2365),$U$42,D2365)</f>
        <v>ASALARIADO</v>
      </c>
      <c r="Q2365" s="7" t="str">
        <f t="shared" si="147"/>
        <v>26-35</v>
      </c>
      <c r="R2365" s="7" t="str">
        <f t="shared" si="148"/>
        <v>2</v>
      </c>
    </row>
    <row r="2366" spans="1:18" x14ac:dyDescent="0.3">
      <c r="A2366">
        <v>2365</v>
      </c>
      <c r="B2366" t="s">
        <v>8</v>
      </c>
      <c r="C2366">
        <v>190000</v>
      </c>
      <c r="D2366" t="s">
        <v>9</v>
      </c>
      <c r="E2366" t="s">
        <v>15</v>
      </c>
      <c r="F2366" t="s">
        <v>11</v>
      </c>
      <c r="G2366" t="s">
        <v>12</v>
      </c>
      <c r="H2366" t="s">
        <v>11</v>
      </c>
      <c r="I2366">
        <v>45</v>
      </c>
      <c r="J2366">
        <f>(C2366-$V$7)/$V$8</f>
        <v>-0.57654708596162785</v>
      </c>
      <c r="K2366" t="str">
        <f t="shared" si="145"/>
        <v>NO</v>
      </c>
      <c r="L2366">
        <f>(I2366-$V$16)/$V$17</f>
        <v>0.21833580701670366</v>
      </c>
      <c r="M2366" t="str">
        <f t="shared" si="146"/>
        <v>NO</v>
      </c>
      <c r="N2366">
        <f>IF(ISBLANK(C2366),$V$7,C2366)</f>
        <v>190000</v>
      </c>
      <c r="O2366">
        <f>IF(ISBLANK(I2366),$V$16,I2366)</f>
        <v>45</v>
      </c>
      <c r="P2366" t="str">
        <f>IF(ISBLANK(D2366),$U$42,D2366)</f>
        <v>ASALARIADO</v>
      </c>
      <c r="Q2366" s="7" t="str">
        <f t="shared" si="147"/>
        <v>36-45</v>
      </c>
      <c r="R2366" s="7" t="str">
        <f t="shared" si="148"/>
        <v>1</v>
      </c>
    </row>
    <row r="2367" spans="1:18" x14ac:dyDescent="0.3">
      <c r="A2367">
        <v>2366</v>
      </c>
      <c r="B2367" t="s">
        <v>14</v>
      </c>
      <c r="C2367">
        <v>1287284</v>
      </c>
      <c r="D2367" t="s">
        <v>9</v>
      </c>
      <c r="E2367" t="s">
        <v>10</v>
      </c>
      <c r="F2367" t="s">
        <v>11</v>
      </c>
      <c r="G2367" t="s">
        <v>12</v>
      </c>
      <c r="H2367" t="s">
        <v>12</v>
      </c>
      <c r="I2367">
        <v>37</v>
      </c>
      <c r="J2367">
        <f>(C2367-$V$7)/$V$8</f>
        <v>0.77658551413807908</v>
      </c>
      <c r="K2367" t="str">
        <f t="shared" si="145"/>
        <v>NO</v>
      </c>
      <c r="L2367">
        <f>(I2367-$V$16)/$V$17</f>
        <v>-0.3462668336003964</v>
      </c>
      <c r="M2367" t="str">
        <f t="shared" si="146"/>
        <v>NO</v>
      </c>
      <c r="N2367">
        <f>IF(ISBLANK(C2367),$V$7,C2367)</f>
        <v>1287284</v>
      </c>
      <c r="O2367">
        <f>IF(ISBLANK(I2367),$V$16,I2367)</f>
        <v>37</v>
      </c>
      <c r="P2367" t="str">
        <f>IF(ISBLANK(D2367),$U$42,D2367)</f>
        <v>ASALARIADO</v>
      </c>
      <c r="Q2367" s="7" t="str">
        <f t="shared" si="147"/>
        <v>36-45</v>
      </c>
      <c r="R2367" s="7" t="str">
        <f t="shared" si="148"/>
        <v>4</v>
      </c>
    </row>
    <row r="2368" spans="1:18" x14ac:dyDescent="0.3">
      <c r="A2368">
        <v>2367</v>
      </c>
      <c r="B2368" t="s">
        <v>8</v>
      </c>
      <c r="C2368">
        <v>1161697.8500000001</v>
      </c>
      <c r="D2368" t="s">
        <v>9</v>
      </c>
      <c r="E2368" t="s">
        <v>10</v>
      </c>
      <c r="F2368" t="s">
        <v>11</v>
      </c>
      <c r="G2368" t="s">
        <v>12</v>
      </c>
      <c r="H2368" t="s">
        <v>12</v>
      </c>
      <c r="I2368">
        <v>41</v>
      </c>
      <c r="J2368">
        <f>(C2368-$V$7)/$V$8</f>
        <v>0.62171702641201021</v>
      </c>
      <c r="K2368" t="str">
        <f t="shared" si="145"/>
        <v>NO</v>
      </c>
      <c r="L2368">
        <f>(I2368-$V$16)/$V$17</f>
        <v>-6.3965513291846368E-2</v>
      </c>
      <c r="M2368" t="str">
        <f t="shared" si="146"/>
        <v>NO</v>
      </c>
      <c r="N2368">
        <f>IF(ISBLANK(C2368),$V$7,C2368)</f>
        <v>1161697.8500000001</v>
      </c>
      <c r="O2368">
        <f>IF(ISBLANK(I2368),$V$16,I2368)</f>
        <v>41</v>
      </c>
      <c r="P2368" t="str">
        <f>IF(ISBLANK(D2368),$U$42,D2368)</f>
        <v>ASALARIADO</v>
      </c>
      <c r="Q2368" s="7" t="str">
        <f t="shared" si="147"/>
        <v>36-45</v>
      </c>
      <c r="R2368" s="7" t="str">
        <f t="shared" si="148"/>
        <v>4</v>
      </c>
    </row>
    <row r="2369" spans="1:18" x14ac:dyDescent="0.3">
      <c r="A2369">
        <v>2368</v>
      </c>
      <c r="B2369" t="s">
        <v>8</v>
      </c>
      <c r="C2369">
        <v>520000</v>
      </c>
      <c r="D2369" t="s">
        <v>9</v>
      </c>
      <c r="E2369" t="s">
        <v>15</v>
      </c>
      <c r="F2369" t="s">
        <v>11</v>
      </c>
      <c r="G2369" t="s">
        <v>12</v>
      </c>
      <c r="H2369" t="s">
        <v>11</v>
      </c>
      <c r="I2369">
        <v>62</v>
      </c>
      <c r="J2369">
        <f>(C2369-$V$7)/$V$8</f>
        <v>-0.16960252281033497</v>
      </c>
      <c r="K2369" t="str">
        <f t="shared" si="145"/>
        <v>NO</v>
      </c>
      <c r="L2369">
        <f>(I2369-$V$16)/$V$17</f>
        <v>1.4181164183280413</v>
      </c>
      <c r="M2369" t="str">
        <f t="shared" si="146"/>
        <v>NO</v>
      </c>
      <c r="N2369">
        <f>IF(ISBLANK(C2369),$V$7,C2369)</f>
        <v>520000</v>
      </c>
      <c r="O2369">
        <f>IF(ISBLANK(I2369),$V$16,I2369)</f>
        <v>62</v>
      </c>
      <c r="P2369" t="str">
        <f>IF(ISBLANK(D2369),$U$42,D2369)</f>
        <v>ASALARIADO</v>
      </c>
      <c r="Q2369" s="7" t="str">
        <f t="shared" si="147"/>
        <v>56+</v>
      </c>
      <c r="R2369" s="7" t="str">
        <f t="shared" si="148"/>
        <v>3</v>
      </c>
    </row>
    <row r="2370" spans="1:18" x14ac:dyDescent="0.3">
      <c r="A2370">
        <v>2369</v>
      </c>
      <c r="B2370" t="s">
        <v>8</v>
      </c>
      <c r="C2370">
        <v>1459164</v>
      </c>
      <c r="D2370" t="s">
        <v>9</v>
      </c>
      <c r="E2370" t="s">
        <v>15</v>
      </c>
      <c r="F2370" t="s">
        <v>11</v>
      </c>
      <c r="G2370" t="s">
        <v>12</v>
      </c>
      <c r="H2370" t="s">
        <v>12</v>
      </c>
      <c r="I2370">
        <v>55</v>
      </c>
      <c r="J2370">
        <f>(C2370-$V$7)/$V$8</f>
        <v>0.9885419732727585</v>
      </c>
      <c r="K2370" t="str">
        <f t="shared" ref="K2370:K2433" si="149">IF(ABS(J2370)&gt;1.96,"ATIPICO","NO")</f>
        <v>NO</v>
      </c>
      <c r="L2370">
        <f>(I2370-$V$16)/$V$17</f>
        <v>0.92408910778807873</v>
      </c>
      <c r="M2370" t="str">
        <f t="shared" ref="M2370:M2433" si="150">IF(ABS(L2370)&gt;1.96,"ATIPICO","NO")</f>
        <v>NO</v>
      </c>
      <c r="N2370">
        <f>IF(ISBLANK(C2370),$V$7,C2370)</f>
        <v>1459164</v>
      </c>
      <c r="O2370">
        <f>IF(ISBLANK(I2370),$V$16,I2370)</f>
        <v>55</v>
      </c>
      <c r="P2370" t="str">
        <f>IF(ISBLANK(D2370),$U$42,D2370)</f>
        <v>ASALARIADO</v>
      </c>
      <c r="Q2370" s="7" t="str">
        <f t="shared" ref="Q2370:Q2433" si="151">IF(O2370&lt;26,"18-25",IF(O2370&lt;36,"26-35",
 IF(O2370&lt;46,"36-45",IF(O2370&lt;56,"46-55","56+"))))</f>
        <v>46-55</v>
      </c>
      <c r="R2370" s="7" t="str">
        <f t="shared" ref="R2370:R2433" si="152">IF(N2370&lt;300000,"1",
 IF(N2370&lt;=408495,"2",
 IF(N2370&lt;=700000,"3",
 "4")))</f>
        <v>4</v>
      </c>
    </row>
    <row r="2371" spans="1:18" x14ac:dyDescent="0.3">
      <c r="A2371">
        <v>2370</v>
      </c>
      <c r="B2371" t="s">
        <v>8</v>
      </c>
      <c r="C2371">
        <v>785103.77</v>
      </c>
      <c r="D2371" t="s">
        <v>9</v>
      </c>
      <c r="E2371" t="s">
        <v>15</v>
      </c>
      <c r="F2371" t="s">
        <v>11</v>
      </c>
      <c r="G2371" t="s">
        <v>12</v>
      </c>
      <c r="H2371" t="s">
        <v>12</v>
      </c>
      <c r="I2371">
        <v>49</v>
      </c>
      <c r="J2371">
        <f>(C2371-$V$7)/$V$8</f>
        <v>0.15731425862121301</v>
      </c>
      <c r="K2371" t="str">
        <f t="shared" si="149"/>
        <v>NO</v>
      </c>
      <c r="L2371">
        <f>(I2371-$V$16)/$V$17</f>
        <v>0.50063712732525367</v>
      </c>
      <c r="M2371" t="str">
        <f t="shared" si="150"/>
        <v>NO</v>
      </c>
      <c r="N2371">
        <f>IF(ISBLANK(C2371),$V$7,C2371)</f>
        <v>785103.77</v>
      </c>
      <c r="O2371">
        <f>IF(ISBLANK(I2371),$V$16,I2371)</f>
        <v>49</v>
      </c>
      <c r="P2371" t="str">
        <f>IF(ISBLANK(D2371),$U$42,D2371)</f>
        <v>ASALARIADO</v>
      </c>
      <c r="Q2371" s="7" t="str">
        <f t="shared" si="151"/>
        <v>46-55</v>
      </c>
      <c r="R2371" s="7" t="str">
        <f t="shared" si="152"/>
        <v>4</v>
      </c>
    </row>
    <row r="2372" spans="1:18" x14ac:dyDescent="0.3">
      <c r="A2372">
        <v>2371</v>
      </c>
      <c r="B2372" t="s">
        <v>8</v>
      </c>
      <c r="C2372">
        <v>175874.58</v>
      </c>
      <c r="D2372" t="s">
        <v>9</v>
      </c>
      <c r="E2372" t="s">
        <v>15</v>
      </c>
      <c r="F2372" t="s">
        <v>11</v>
      </c>
      <c r="G2372" t="s">
        <v>12</v>
      </c>
      <c r="H2372" t="s">
        <v>11</v>
      </c>
      <c r="I2372">
        <v>38</v>
      </c>
      <c r="J2372">
        <f>(C2372-$V$7)/$V$8</f>
        <v>-0.59396606435929011</v>
      </c>
      <c r="K2372" t="str">
        <f t="shared" si="149"/>
        <v>NO</v>
      </c>
      <c r="L2372">
        <f>(I2372-$V$16)/$V$17</f>
        <v>-0.27569150352325889</v>
      </c>
      <c r="M2372" t="str">
        <f t="shared" si="150"/>
        <v>NO</v>
      </c>
      <c r="N2372">
        <f>IF(ISBLANK(C2372),$V$7,C2372)</f>
        <v>175874.58</v>
      </c>
      <c r="O2372">
        <f>IF(ISBLANK(I2372),$V$16,I2372)</f>
        <v>38</v>
      </c>
      <c r="P2372" t="str">
        <f>IF(ISBLANK(D2372),$U$42,D2372)</f>
        <v>ASALARIADO</v>
      </c>
      <c r="Q2372" s="7" t="str">
        <f t="shared" si="151"/>
        <v>36-45</v>
      </c>
      <c r="R2372" s="7" t="str">
        <f t="shared" si="152"/>
        <v>1</v>
      </c>
    </row>
    <row r="2373" spans="1:18" x14ac:dyDescent="0.3">
      <c r="A2373">
        <v>2372</v>
      </c>
      <c r="B2373" t="s">
        <v>8</v>
      </c>
      <c r="C2373">
        <v>341004</v>
      </c>
      <c r="D2373" t="s">
        <v>9</v>
      </c>
      <c r="E2373" t="s">
        <v>15</v>
      </c>
      <c r="F2373" t="s">
        <v>11</v>
      </c>
      <c r="G2373" t="s">
        <v>11</v>
      </c>
      <c r="H2373" t="s">
        <v>12</v>
      </c>
      <c r="I2373">
        <v>57</v>
      </c>
      <c r="J2373">
        <f>(C2373-$V$7)/$V$8</f>
        <v>-0.39033418652496776</v>
      </c>
      <c r="K2373" t="str">
        <f t="shared" si="149"/>
        <v>NO</v>
      </c>
      <c r="L2373">
        <f>(I2373-$V$16)/$V$17</f>
        <v>1.0652397679423538</v>
      </c>
      <c r="M2373" t="str">
        <f t="shared" si="150"/>
        <v>NO</v>
      </c>
      <c r="N2373">
        <f>IF(ISBLANK(C2373),$V$7,C2373)</f>
        <v>341004</v>
      </c>
      <c r="O2373">
        <f>IF(ISBLANK(I2373),$V$16,I2373)</f>
        <v>57</v>
      </c>
      <c r="P2373" t="str">
        <f>IF(ISBLANK(D2373),$U$42,D2373)</f>
        <v>ASALARIADO</v>
      </c>
      <c r="Q2373" s="7" t="str">
        <f t="shared" si="151"/>
        <v>56+</v>
      </c>
      <c r="R2373" s="7" t="str">
        <f t="shared" si="152"/>
        <v>2</v>
      </c>
    </row>
    <row r="2374" spans="1:18" x14ac:dyDescent="0.3">
      <c r="A2374">
        <v>2373</v>
      </c>
      <c r="B2374" t="s">
        <v>14</v>
      </c>
      <c r="C2374">
        <v>3426447.35</v>
      </c>
      <c r="D2374" t="s">
        <v>9</v>
      </c>
      <c r="E2374" t="s">
        <v>10</v>
      </c>
      <c r="F2374" t="s">
        <v>11</v>
      </c>
      <c r="G2374" t="s">
        <v>12</v>
      </c>
      <c r="H2374" t="s">
        <v>12</v>
      </c>
      <c r="I2374">
        <v>42</v>
      </c>
      <c r="J2374">
        <f>(C2374-$V$7)/$V$8</f>
        <v>3.4145276201229469</v>
      </c>
      <c r="K2374" t="str">
        <f t="shared" si="149"/>
        <v>ATIPICO</v>
      </c>
      <c r="L2374">
        <f>(I2374-$V$16)/$V$17</f>
        <v>6.6098167852911317E-3</v>
      </c>
      <c r="M2374" t="str">
        <f t="shared" si="150"/>
        <v>NO</v>
      </c>
      <c r="N2374">
        <f>IF(ISBLANK(C2374),$V$7,C2374)</f>
        <v>3426447.35</v>
      </c>
      <c r="O2374">
        <f>IF(ISBLANK(I2374),$V$16,I2374)</f>
        <v>42</v>
      </c>
      <c r="P2374" t="str">
        <f>IF(ISBLANK(D2374),$U$42,D2374)</f>
        <v>ASALARIADO</v>
      </c>
      <c r="Q2374" s="7" t="str">
        <f t="shared" si="151"/>
        <v>36-45</v>
      </c>
      <c r="R2374" s="7" t="str">
        <f t="shared" si="152"/>
        <v>4</v>
      </c>
    </row>
    <row r="2375" spans="1:18" x14ac:dyDescent="0.3">
      <c r="A2375">
        <v>2374</v>
      </c>
      <c r="B2375" t="s">
        <v>14</v>
      </c>
      <c r="C2375">
        <v>638675</v>
      </c>
      <c r="D2375" t="s">
        <v>9</v>
      </c>
      <c r="E2375" t="s">
        <v>15</v>
      </c>
      <c r="F2375" t="s">
        <v>11</v>
      </c>
      <c r="G2375" t="s">
        <v>12</v>
      </c>
      <c r="H2375" t="s">
        <v>12</v>
      </c>
      <c r="I2375">
        <v>18</v>
      </c>
      <c r="J2375">
        <f>(C2375-$V$7)/$V$8</f>
        <v>-2.3256625743729872E-2</v>
      </c>
      <c r="K2375" t="str">
        <f t="shared" si="149"/>
        <v>NO</v>
      </c>
      <c r="L2375">
        <f>(I2375-$V$16)/$V$17</f>
        <v>-1.687198105066009</v>
      </c>
      <c r="M2375" t="str">
        <f t="shared" si="150"/>
        <v>NO</v>
      </c>
      <c r="N2375">
        <f>IF(ISBLANK(C2375),$V$7,C2375)</f>
        <v>638675</v>
      </c>
      <c r="O2375">
        <f>IF(ISBLANK(I2375),$V$16,I2375)</f>
        <v>18</v>
      </c>
      <c r="P2375" t="str">
        <f>IF(ISBLANK(D2375),$U$42,D2375)</f>
        <v>ASALARIADO</v>
      </c>
      <c r="Q2375" s="7" t="str">
        <f t="shared" si="151"/>
        <v>18-25</v>
      </c>
      <c r="R2375" s="7" t="str">
        <f t="shared" si="152"/>
        <v>3</v>
      </c>
    </row>
    <row r="2376" spans="1:18" x14ac:dyDescent="0.3">
      <c r="A2376">
        <v>2375</v>
      </c>
      <c r="B2376" t="s">
        <v>8</v>
      </c>
      <c r="C2376">
        <v>587574</v>
      </c>
      <c r="D2376" t="s">
        <v>17</v>
      </c>
      <c r="E2376" t="s">
        <v>15</v>
      </c>
      <c r="F2376" t="s">
        <v>11</v>
      </c>
      <c r="G2376" t="s">
        <v>11</v>
      </c>
      <c r="H2376" t="s">
        <v>12</v>
      </c>
      <c r="I2376">
        <v>53</v>
      </c>
      <c r="J2376">
        <f>(C2376-$V$7)/$V$8</f>
        <v>-8.6272607930379025E-2</v>
      </c>
      <c r="K2376" t="str">
        <f t="shared" si="149"/>
        <v>NO</v>
      </c>
      <c r="L2376">
        <f>(I2376-$V$16)/$V$17</f>
        <v>0.78293844763380371</v>
      </c>
      <c r="M2376" t="str">
        <f t="shared" si="150"/>
        <v>NO</v>
      </c>
      <c r="N2376">
        <f>IF(ISBLANK(C2376),$V$7,C2376)</f>
        <v>587574</v>
      </c>
      <c r="O2376">
        <f>IF(ISBLANK(I2376),$V$16,I2376)</f>
        <v>53</v>
      </c>
      <c r="P2376" t="str">
        <f>IF(ISBLANK(D2376),$U$42,D2376)</f>
        <v>TRABAJADOR INDEPENDIENTE</v>
      </c>
      <c r="Q2376" s="7" t="str">
        <f t="shared" si="151"/>
        <v>46-55</v>
      </c>
      <c r="R2376" s="7" t="str">
        <f t="shared" si="152"/>
        <v>3</v>
      </c>
    </row>
    <row r="2377" spans="1:18" x14ac:dyDescent="0.3">
      <c r="A2377">
        <v>2376</v>
      </c>
      <c r="B2377" t="s">
        <v>14</v>
      </c>
      <c r="C2377">
        <v>120000</v>
      </c>
      <c r="D2377" t="s">
        <v>9</v>
      </c>
      <c r="E2377" t="s">
        <v>15</v>
      </c>
      <c r="F2377" t="s">
        <v>11</v>
      </c>
      <c r="G2377" t="s">
        <v>12</v>
      </c>
      <c r="H2377" t="s">
        <v>11</v>
      </c>
      <c r="I2377">
        <v>47</v>
      </c>
      <c r="J2377">
        <f>(C2377-$V$7)/$V$8</f>
        <v>-0.66286865996341726</v>
      </c>
      <c r="K2377" t="str">
        <f t="shared" si="149"/>
        <v>NO</v>
      </c>
      <c r="L2377">
        <f>(I2377-$V$16)/$V$17</f>
        <v>0.35948646717097865</v>
      </c>
      <c r="M2377" t="str">
        <f t="shared" si="150"/>
        <v>NO</v>
      </c>
      <c r="N2377">
        <f>IF(ISBLANK(C2377),$V$7,C2377)</f>
        <v>120000</v>
      </c>
      <c r="O2377">
        <f>IF(ISBLANK(I2377),$V$16,I2377)</f>
        <v>47</v>
      </c>
      <c r="P2377" t="str">
        <f>IF(ISBLANK(D2377),$U$42,D2377)</f>
        <v>ASALARIADO</v>
      </c>
      <c r="Q2377" s="7" t="str">
        <f t="shared" si="151"/>
        <v>46-55</v>
      </c>
      <c r="R2377" s="7" t="str">
        <f t="shared" si="152"/>
        <v>1</v>
      </c>
    </row>
    <row r="2378" spans="1:18" x14ac:dyDescent="0.3">
      <c r="A2378">
        <v>2377</v>
      </c>
      <c r="B2378" t="s">
        <v>8</v>
      </c>
      <c r="C2378">
        <v>498141.67</v>
      </c>
      <c r="D2378" t="s">
        <v>9</v>
      </c>
      <c r="E2378" t="s">
        <v>15</v>
      </c>
      <c r="F2378" t="s">
        <v>11</v>
      </c>
      <c r="G2378" t="s">
        <v>12</v>
      </c>
      <c r="H2378" t="s">
        <v>12</v>
      </c>
      <c r="I2378">
        <v>49</v>
      </c>
      <c r="J2378">
        <f>(C2378-$V$7)/$V$8</f>
        <v>-0.19655745781962833</v>
      </c>
      <c r="K2378" t="str">
        <f t="shared" si="149"/>
        <v>NO</v>
      </c>
      <c r="L2378">
        <f>(I2378-$V$16)/$V$17</f>
        <v>0.50063712732525367</v>
      </c>
      <c r="M2378" t="str">
        <f t="shared" si="150"/>
        <v>NO</v>
      </c>
      <c r="N2378">
        <f>IF(ISBLANK(C2378),$V$7,C2378)</f>
        <v>498141.67</v>
      </c>
      <c r="O2378">
        <f>IF(ISBLANK(I2378),$V$16,I2378)</f>
        <v>49</v>
      </c>
      <c r="P2378" t="str">
        <f>IF(ISBLANK(D2378),$U$42,D2378)</f>
        <v>ASALARIADO</v>
      </c>
      <c r="Q2378" s="7" t="str">
        <f t="shared" si="151"/>
        <v>46-55</v>
      </c>
      <c r="R2378" s="7" t="str">
        <f t="shared" si="152"/>
        <v>3</v>
      </c>
    </row>
    <row r="2379" spans="1:18" x14ac:dyDescent="0.3">
      <c r="A2379">
        <v>2378</v>
      </c>
      <c r="B2379" t="s">
        <v>8</v>
      </c>
      <c r="C2379">
        <v>562493.75</v>
      </c>
      <c r="D2379" t="s">
        <v>9</v>
      </c>
      <c r="E2379" t="s">
        <v>15</v>
      </c>
      <c r="F2379" t="s">
        <v>11</v>
      </c>
      <c r="G2379" t="s">
        <v>12</v>
      </c>
      <c r="H2379" t="s">
        <v>12</v>
      </c>
      <c r="I2379">
        <v>34</v>
      </c>
      <c r="J2379">
        <f>(C2379-$V$7)/$V$8</f>
        <v>-0.11720070302121301</v>
      </c>
      <c r="K2379" t="str">
        <f t="shared" si="149"/>
        <v>NO</v>
      </c>
      <c r="L2379">
        <f>(I2379-$V$16)/$V$17</f>
        <v>-0.55799282383180893</v>
      </c>
      <c r="M2379" t="str">
        <f t="shared" si="150"/>
        <v>NO</v>
      </c>
      <c r="N2379">
        <f>IF(ISBLANK(C2379),$V$7,C2379)</f>
        <v>562493.75</v>
      </c>
      <c r="O2379">
        <f>IF(ISBLANK(I2379),$V$16,I2379)</f>
        <v>34</v>
      </c>
      <c r="P2379" t="str">
        <f>IF(ISBLANK(D2379),$U$42,D2379)</f>
        <v>ASALARIADO</v>
      </c>
      <c r="Q2379" s="7" t="str">
        <f t="shared" si="151"/>
        <v>26-35</v>
      </c>
      <c r="R2379" s="7" t="str">
        <f t="shared" si="152"/>
        <v>3</v>
      </c>
    </row>
    <row r="2380" spans="1:18" x14ac:dyDescent="0.3">
      <c r="A2380">
        <v>2379</v>
      </c>
      <c r="B2380" t="s">
        <v>8</v>
      </c>
      <c r="C2380">
        <v>464100</v>
      </c>
      <c r="D2380" t="s">
        <v>9</v>
      </c>
      <c r="E2380" t="s">
        <v>15</v>
      </c>
      <c r="F2380" t="s">
        <v>11</v>
      </c>
      <c r="G2380" t="s">
        <v>11</v>
      </c>
      <c r="H2380" t="s">
        <v>12</v>
      </c>
      <c r="I2380">
        <v>29</v>
      </c>
      <c r="J2380">
        <f>(C2380-$V$7)/$V$8</f>
        <v>-0.23853646547747823</v>
      </c>
      <c r="K2380" t="str">
        <f t="shared" si="149"/>
        <v>NO</v>
      </c>
      <c r="L2380">
        <f>(I2380-$V$16)/$V$17</f>
        <v>-0.91086947421749642</v>
      </c>
      <c r="M2380" t="str">
        <f t="shared" si="150"/>
        <v>NO</v>
      </c>
      <c r="N2380">
        <f>IF(ISBLANK(C2380),$V$7,C2380)</f>
        <v>464100</v>
      </c>
      <c r="O2380">
        <f>IF(ISBLANK(I2380),$V$16,I2380)</f>
        <v>29</v>
      </c>
      <c r="P2380" t="str">
        <f>IF(ISBLANK(D2380),$U$42,D2380)</f>
        <v>ASALARIADO</v>
      </c>
      <c r="Q2380" s="7" t="str">
        <f t="shared" si="151"/>
        <v>26-35</v>
      </c>
      <c r="R2380" s="7" t="str">
        <f t="shared" si="152"/>
        <v>3</v>
      </c>
    </row>
    <row r="2381" spans="1:18" x14ac:dyDescent="0.3">
      <c r="A2381">
        <v>2380</v>
      </c>
      <c r="B2381" t="s">
        <v>8</v>
      </c>
      <c r="C2381">
        <v>324953</v>
      </c>
      <c r="D2381" t="s">
        <v>16</v>
      </c>
      <c r="E2381" t="s">
        <v>15</v>
      </c>
      <c r="F2381" t="s">
        <v>11</v>
      </c>
      <c r="G2381" t="s">
        <v>12</v>
      </c>
      <c r="H2381" t="s">
        <v>12</v>
      </c>
      <c r="I2381">
        <v>33</v>
      </c>
      <c r="J2381">
        <f>(C2381-$V$7)/$V$8</f>
        <v>-0.41012772344357812</v>
      </c>
      <c r="K2381" t="str">
        <f t="shared" si="149"/>
        <v>NO</v>
      </c>
      <c r="L2381">
        <f>(I2381-$V$16)/$V$17</f>
        <v>-0.62856815390894638</v>
      </c>
      <c r="M2381" t="str">
        <f t="shared" si="150"/>
        <v>NO</v>
      </c>
      <c r="N2381">
        <f>IF(ISBLANK(C2381),$V$7,C2381)</f>
        <v>324953</v>
      </c>
      <c r="O2381">
        <f>IF(ISBLANK(I2381),$V$16,I2381)</f>
        <v>33</v>
      </c>
      <c r="P2381" t="str">
        <f>IF(ISBLANK(D2381),$U$42,D2381)</f>
        <v>ASEGURADO VOLUNTARIO</v>
      </c>
      <c r="Q2381" s="7" t="str">
        <f t="shared" si="151"/>
        <v>26-35</v>
      </c>
      <c r="R2381" s="7" t="str">
        <f t="shared" si="152"/>
        <v>2</v>
      </c>
    </row>
    <row r="2382" spans="1:18" x14ac:dyDescent="0.3">
      <c r="A2382">
        <v>2381</v>
      </c>
      <c r="B2382" t="s">
        <v>14</v>
      </c>
      <c r="C2382">
        <v>318550</v>
      </c>
      <c r="D2382" t="s">
        <v>9</v>
      </c>
      <c r="E2382" t="s">
        <v>15</v>
      </c>
      <c r="F2382" t="s">
        <v>11</v>
      </c>
      <c r="G2382" t="s">
        <v>12</v>
      </c>
      <c r="H2382" t="s">
        <v>12</v>
      </c>
      <c r="I2382">
        <v>41</v>
      </c>
      <c r="J2382">
        <f>(C2382-$V$7)/$V$8</f>
        <v>-0.41802368113405608</v>
      </c>
      <c r="K2382" t="str">
        <f t="shared" si="149"/>
        <v>NO</v>
      </c>
      <c r="L2382">
        <f>(I2382-$V$16)/$V$17</f>
        <v>-6.3965513291846368E-2</v>
      </c>
      <c r="M2382" t="str">
        <f t="shared" si="150"/>
        <v>NO</v>
      </c>
      <c r="N2382">
        <f>IF(ISBLANK(C2382),$V$7,C2382)</f>
        <v>318550</v>
      </c>
      <c r="O2382">
        <f>IF(ISBLANK(I2382),$V$16,I2382)</f>
        <v>41</v>
      </c>
      <c r="P2382" t="str">
        <f>IF(ISBLANK(D2382),$U$42,D2382)</f>
        <v>ASALARIADO</v>
      </c>
      <c r="Q2382" s="7" t="str">
        <f t="shared" si="151"/>
        <v>36-45</v>
      </c>
      <c r="R2382" s="7" t="str">
        <f t="shared" si="152"/>
        <v>2</v>
      </c>
    </row>
    <row r="2383" spans="1:18" x14ac:dyDescent="0.3">
      <c r="A2383">
        <v>2382</v>
      </c>
      <c r="B2383" t="s">
        <v>8</v>
      </c>
      <c r="C2383">
        <v>336217.85</v>
      </c>
      <c r="D2383" t="s">
        <v>9</v>
      </c>
      <c r="E2383" t="s">
        <v>15</v>
      </c>
      <c r="F2383" t="s">
        <v>11</v>
      </c>
      <c r="G2383" t="s">
        <v>11</v>
      </c>
      <c r="H2383" t="s">
        <v>12</v>
      </c>
      <c r="I2383">
        <v>43</v>
      </c>
      <c r="J2383">
        <f>(C2383-$V$7)/$V$8</f>
        <v>-0.39623630083080585</v>
      </c>
      <c r="K2383" t="str">
        <f t="shared" si="149"/>
        <v>NO</v>
      </c>
      <c r="L2383">
        <f>(I2383-$V$16)/$V$17</f>
        <v>7.7185146862428639E-2</v>
      </c>
      <c r="M2383" t="str">
        <f t="shared" si="150"/>
        <v>NO</v>
      </c>
      <c r="N2383">
        <f>IF(ISBLANK(C2383),$V$7,C2383)</f>
        <v>336217.85</v>
      </c>
      <c r="O2383">
        <f>IF(ISBLANK(I2383),$V$16,I2383)</f>
        <v>43</v>
      </c>
      <c r="P2383" t="str">
        <f>IF(ISBLANK(D2383),$U$42,D2383)</f>
        <v>ASALARIADO</v>
      </c>
      <c r="Q2383" s="7" t="str">
        <f t="shared" si="151"/>
        <v>36-45</v>
      </c>
      <c r="R2383" s="7" t="str">
        <f t="shared" si="152"/>
        <v>2</v>
      </c>
    </row>
    <row r="2384" spans="1:18" x14ac:dyDescent="0.3">
      <c r="A2384">
        <v>2383</v>
      </c>
      <c r="B2384" t="s">
        <v>8</v>
      </c>
      <c r="C2384">
        <v>297045</v>
      </c>
      <c r="D2384" t="s">
        <v>16</v>
      </c>
      <c r="E2384" t="s">
        <v>15</v>
      </c>
      <c r="F2384" t="s">
        <v>11</v>
      </c>
      <c r="G2384" t="s">
        <v>12</v>
      </c>
      <c r="H2384" t="s">
        <v>12</v>
      </c>
      <c r="I2384">
        <v>24</v>
      </c>
      <c r="J2384">
        <f>(C2384-$V$7)/$V$8</f>
        <v>-0.44454290183274864</v>
      </c>
      <c r="K2384" t="str">
        <f t="shared" si="149"/>
        <v>NO</v>
      </c>
      <c r="L2384">
        <f>(I2384-$V$16)/$V$17</f>
        <v>-1.263746124603184</v>
      </c>
      <c r="M2384" t="str">
        <f t="shared" si="150"/>
        <v>NO</v>
      </c>
      <c r="N2384">
        <f>IF(ISBLANK(C2384),$V$7,C2384)</f>
        <v>297045</v>
      </c>
      <c r="O2384">
        <f>IF(ISBLANK(I2384),$V$16,I2384)</f>
        <v>24</v>
      </c>
      <c r="P2384" t="str">
        <f>IF(ISBLANK(D2384),$U$42,D2384)</f>
        <v>ASEGURADO VOLUNTARIO</v>
      </c>
      <c r="Q2384" s="7" t="str">
        <f t="shared" si="151"/>
        <v>18-25</v>
      </c>
      <c r="R2384" s="7" t="str">
        <f t="shared" si="152"/>
        <v>1</v>
      </c>
    </row>
    <row r="2385" spans="1:18" x14ac:dyDescent="0.3">
      <c r="A2385">
        <v>2384</v>
      </c>
      <c r="B2385" t="s">
        <v>8</v>
      </c>
      <c r="C2385">
        <v>1614330</v>
      </c>
      <c r="D2385" t="s">
        <v>9</v>
      </c>
      <c r="E2385" t="s">
        <v>10</v>
      </c>
      <c r="F2385" t="s">
        <v>11</v>
      </c>
      <c r="G2385" t="s">
        <v>12</v>
      </c>
      <c r="H2385" t="s">
        <v>11</v>
      </c>
      <c r="I2385">
        <v>30</v>
      </c>
      <c r="J2385">
        <f>(C2385-$V$7)/$V$8</f>
        <v>1.1798873068664963</v>
      </c>
      <c r="K2385" t="str">
        <f t="shared" si="149"/>
        <v>NO</v>
      </c>
      <c r="L2385">
        <f>(I2385-$V$16)/$V$17</f>
        <v>-0.84029414414035897</v>
      </c>
      <c r="M2385" t="str">
        <f t="shared" si="150"/>
        <v>NO</v>
      </c>
      <c r="N2385">
        <f>IF(ISBLANK(C2385),$V$7,C2385)</f>
        <v>1614330</v>
      </c>
      <c r="O2385">
        <f>IF(ISBLANK(I2385),$V$16,I2385)</f>
        <v>30</v>
      </c>
      <c r="P2385" t="str">
        <f>IF(ISBLANK(D2385),$U$42,D2385)</f>
        <v>ASALARIADO</v>
      </c>
      <c r="Q2385" s="7" t="str">
        <f t="shared" si="151"/>
        <v>26-35</v>
      </c>
      <c r="R2385" s="7" t="str">
        <f t="shared" si="152"/>
        <v>4</v>
      </c>
    </row>
    <row r="2386" spans="1:18" x14ac:dyDescent="0.3">
      <c r="A2386">
        <v>2385</v>
      </c>
      <c r="B2386" t="s">
        <v>14</v>
      </c>
      <c r="C2386">
        <v>260000</v>
      </c>
      <c r="D2386" t="s">
        <v>9</v>
      </c>
      <c r="E2386" t="s">
        <v>15</v>
      </c>
      <c r="F2386" t="s">
        <v>11</v>
      </c>
      <c r="G2386" t="s">
        <v>12</v>
      </c>
      <c r="H2386" t="s">
        <v>11</v>
      </c>
      <c r="I2386">
        <v>39</v>
      </c>
      <c r="J2386">
        <f>(C2386-$V$7)/$V$8</f>
        <v>-0.49022551195983849</v>
      </c>
      <c r="K2386" t="str">
        <f t="shared" si="149"/>
        <v>NO</v>
      </c>
      <c r="L2386">
        <f>(I2386-$V$16)/$V$17</f>
        <v>-0.20511617344612137</v>
      </c>
      <c r="M2386" t="str">
        <f t="shared" si="150"/>
        <v>NO</v>
      </c>
      <c r="N2386">
        <f>IF(ISBLANK(C2386),$V$7,C2386)</f>
        <v>260000</v>
      </c>
      <c r="O2386">
        <f>IF(ISBLANK(I2386),$V$16,I2386)</f>
        <v>39</v>
      </c>
      <c r="P2386" t="str">
        <f>IF(ISBLANK(D2386),$U$42,D2386)</f>
        <v>ASALARIADO</v>
      </c>
      <c r="Q2386" s="7" t="str">
        <f t="shared" si="151"/>
        <v>36-45</v>
      </c>
      <c r="R2386" s="7" t="str">
        <f t="shared" si="152"/>
        <v>1</v>
      </c>
    </row>
    <row r="2387" spans="1:18" x14ac:dyDescent="0.3">
      <c r="A2387">
        <v>2386</v>
      </c>
      <c r="B2387" t="s">
        <v>14</v>
      </c>
      <c r="C2387">
        <v>278030</v>
      </c>
      <c r="D2387" t="s">
        <v>17</v>
      </c>
      <c r="E2387" t="s">
        <v>15</v>
      </c>
      <c r="F2387" t="s">
        <v>11</v>
      </c>
      <c r="G2387" t="s">
        <v>12</v>
      </c>
      <c r="H2387" t="s">
        <v>12</v>
      </c>
      <c r="I2387">
        <v>52</v>
      </c>
      <c r="J2387">
        <f>(C2387-$V$7)/$V$8</f>
        <v>-0.46799154082766331</v>
      </c>
      <c r="K2387" t="str">
        <f t="shared" si="149"/>
        <v>NO</v>
      </c>
      <c r="L2387">
        <f>(I2387-$V$16)/$V$17</f>
        <v>0.71236311755666615</v>
      </c>
      <c r="M2387" t="str">
        <f t="shared" si="150"/>
        <v>NO</v>
      </c>
      <c r="N2387">
        <f>IF(ISBLANK(C2387),$V$7,C2387)</f>
        <v>278030</v>
      </c>
      <c r="O2387">
        <f>IF(ISBLANK(I2387),$V$16,I2387)</f>
        <v>52</v>
      </c>
      <c r="P2387" t="str">
        <f>IF(ISBLANK(D2387),$U$42,D2387)</f>
        <v>TRABAJADOR INDEPENDIENTE</v>
      </c>
      <c r="Q2387" s="7" t="str">
        <f t="shared" si="151"/>
        <v>46-55</v>
      </c>
      <c r="R2387" s="7" t="str">
        <f t="shared" si="152"/>
        <v>1</v>
      </c>
    </row>
    <row r="2388" spans="1:18" x14ac:dyDescent="0.3">
      <c r="A2388">
        <v>2387</v>
      </c>
      <c r="B2388" t="s">
        <v>14</v>
      </c>
      <c r="C2388">
        <v>297046</v>
      </c>
      <c r="D2388" t="s">
        <v>17</v>
      </c>
      <c r="E2388" t="s">
        <v>15</v>
      </c>
      <c r="F2388" t="s">
        <v>11</v>
      </c>
      <c r="G2388" t="s">
        <v>12</v>
      </c>
      <c r="H2388" t="s">
        <v>11</v>
      </c>
      <c r="I2388">
        <v>40</v>
      </c>
      <c r="J2388">
        <f>(C2388-$V$7)/$V$8</f>
        <v>-0.44454166866740574</v>
      </c>
      <c r="K2388" t="str">
        <f t="shared" si="149"/>
        <v>NO</v>
      </c>
      <c r="L2388">
        <f>(I2388-$V$16)/$V$17</f>
        <v>-0.13454084336898386</v>
      </c>
      <c r="M2388" t="str">
        <f t="shared" si="150"/>
        <v>NO</v>
      </c>
      <c r="N2388">
        <f>IF(ISBLANK(C2388),$V$7,C2388)</f>
        <v>297046</v>
      </c>
      <c r="O2388">
        <f>IF(ISBLANK(I2388),$V$16,I2388)</f>
        <v>40</v>
      </c>
      <c r="P2388" t="str">
        <f>IF(ISBLANK(D2388),$U$42,D2388)</f>
        <v>TRABAJADOR INDEPENDIENTE</v>
      </c>
      <c r="Q2388" s="7" t="str">
        <f t="shared" si="151"/>
        <v>36-45</v>
      </c>
      <c r="R2388" s="7" t="str">
        <f t="shared" si="152"/>
        <v>1</v>
      </c>
    </row>
    <row r="2389" spans="1:18" x14ac:dyDescent="0.3">
      <c r="A2389">
        <v>2388</v>
      </c>
      <c r="B2389" t="s">
        <v>8</v>
      </c>
      <c r="C2389">
        <v>491706.2</v>
      </c>
      <c r="D2389" t="s">
        <v>9</v>
      </c>
      <c r="E2389" t="s">
        <v>15</v>
      </c>
      <c r="F2389" t="s">
        <v>11</v>
      </c>
      <c r="G2389" t="s">
        <v>12</v>
      </c>
      <c r="H2389" t="s">
        <v>12</v>
      </c>
      <c r="I2389">
        <v>50</v>
      </c>
      <c r="J2389">
        <f>(C2389-$V$7)/$V$8</f>
        <v>-0.20449345638878966</v>
      </c>
      <c r="K2389" t="str">
        <f t="shared" si="149"/>
        <v>NO</v>
      </c>
      <c r="L2389">
        <f>(I2389-$V$16)/$V$17</f>
        <v>0.57121245740239113</v>
      </c>
      <c r="M2389" t="str">
        <f t="shared" si="150"/>
        <v>NO</v>
      </c>
      <c r="N2389">
        <f>IF(ISBLANK(C2389),$V$7,C2389)</f>
        <v>491706.2</v>
      </c>
      <c r="O2389">
        <f>IF(ISBLANK(I2389),$V$16,I2389)</f>
        <v>50</v>
      </c>
      <c r="P2389" t="str">
        <f>IF(ISBLANK(D2389),$U$42,D2389)</f>
        <v>ASALARIADO</v>
      </c>
      <c r="Q2389" s="7" t="str">
        <f t="shared" si="151"/>
        <v>46-55</v>
      </c>
      <c r="R2389" s="7" t="str">
        <f t="shared" si="152"/>
        <v>3</v>
      </c>
    </row>
    <row r="2390" spans="1:18" x14ac:dyDescent="0.3">
      <c r="A2390">
        <v>2389</v>
      </c>
      <c r="B2390" t="s">
        <v>8</v>
      </c>
      <c r="C2390">
        <v>1308403</v>
      </c>
      <c r="D2390" t="s">
        <v>9</v>
      </c>
      <c r="E2390" t="s">
        <v>10</v>
      </c>
      <c r="F2390" t="s">
        <v>11</v>
      </c>
      <c r="G2390" t="s">
        <v>12</v>
      </c>
      <c r="H2390" t="s">
        <v>12</v>
      </c>
      <c r="I2390">
        <v>40</v>
      </c>
      <c r="J2390">
        <f>(C2390-$V$7)/$V$8</f>
        <v>0.80262873301441895</v>
      </c>
      <c r="K2390" t="str">
        <f t="shared" si="149"/>
        <v>NO</v>
      </c>
      <c r="L2390">
        <f>(I2390-$V$16)/$V$17</f>
        <v>-0.13454084336898386</v>
      </c>
      <c r="M2390" t="str">
        <f t="shared" si="150"/>
        <v>NO</v>
      </c>
      <c r="N2390">
        <f>IF(ISBLANK(C2390),$V$7,C2390)</f>
        <v>1308403</v>
      </c>
      <c r="O2390">
        <f>IF(ISBLANK(I2390),$V$16,I2390)</f>
        <v>40</v>
      </c>
      <c r="P2390" t="str">
        <f>IF(ISBLANK(D2390),$U$42,D2390)</f>
        <v>ASALARIADO</v>
      </c>
      <c r="Q2390" s="7" t="str">
        <f t="shared" si="151"/>
        <v>36-45</v>
      </c>
      <c r="R2390" s="7" t="str">
        <f t="shared" si="152"/>
        <v>4</v>
      </c>
    </row>
    <row r="2391" spans="1:18" x14ac:dyDescent="0.3">
      <c r="A2391">
        <v>2390</v>
      </c>
      <c r="B2391" t="s">
        <v>8</v>
      </c>
      <c r="C2391">
        <v>278030</v>
      </c>
      <c r="D2391" t="s">
        <v>18</v>
      </c>
      <c r="E2391" t="s">
        <v>15</v>
      </c>
      <c r="F2391" t="s">
        <v>11</v>
      </c>
      <c r="G2391" t="s">
        <v>12</v>
      </c>
      <c r="H2391" t="s">
        <v>12</v>
      </c>
      <c r="I2391">
        <v>28</v>
      </c>
      <c r="J2391">
        <f>(C2391-$V$7)/$V$8</f>
        <v>-0.46799154082766331</v>
      </c>
      <c r="K2391" t="str">
        <f t="shared" si="149"/>
        <v>NO</v>
      </c>
      <c r="L2391">
        <f>(I2391-$V$16)/$V$17</f>
        <v>-0.98144480429463388</v>
      </c>
      <c r="M2391" t="str">
        <f t="shared" si="150"/>
        <v>NO</v>
      </c>
      <c r="N2391">
        <f>IF(ISBLANK(C2391),$V$7,C2391)</f>
        <v>278030</v>
      </c>
      <c r="O2391">
        <f>IF(ISBLANK(I2391),$V$16,I2391)</f>
        <v>28</v>
      </c>
      <c r="P2391" t="str">
        <f>IF(ISBLANK(D2391),$U$42,D2391)</f>
        <v>CONVENIOS ESPECIALES DE TRABAJADORES INDEPENDIENTES</v>
      </c>
      <c r="Q2391" s="7" t="str">
        <f t="shared" si="151"/>
        <v>26-35</v>
      </c>
      <c r="R2391" s="7" t="str">
        <f t="shared" si="152"/>
        <v>1</v>
      </c>
    </row>
    <row r="2392" spans="1:18" x14ac:dyDescent="0.3">
      <c r="A2392">
        <v>2391</v>
      </c>
      <c r="B2392" t="s">
        <v>8</v>
      </c>
      <c r="C2392">
        <v>338629</v>
      </c>
      <c r="D2392" t="s">
        <v>17</v>
      </c>
      <c r="E2392" t="s">
        <v>15</v>
      </c>
      <c r="F2392" t="s">
        <v>11</v>
      </c>
      <c r="G2392" t="s">
        <v>12</v>
      </c>
      <c r="H2392" t="s">
        <v>11</v>
      </c>
      <c r="I2392">
        <v>39</v>
      </c>
      <c r="J2392">
        <f>(C2392-$V$7)/$V$8</f>
        <v>-0.39326295421431423</v>
      </c>
      <c r="K2392" t="str">
        <f t="shared" si="149"/>
        <v>NO</v>
      </c>
      <c r="L2392">
        <f>(I2392-$V$16)/$V$17</f>
        <v>-0.20511617344612137</v>
      </c>
      <c r="M2392" t="str">
        <f t="shared" si="150"/>
        <v>NO</v>
      </c>
      <c r="N2392">
        <f>IF(ISBLANK(C2392),$V$7,C2392)</f>
        <v>338629</v>
      </c>
      <c r="O2392">
        <f>IF(ISBLANK(I2392),$V$16,I2392)</f>
        <v>39</v>
      </c>
      <c r="P2392" t="str">
        <f>IF(ISBLANK(D2392),$U$42,D2392)</f>
        <v>TRABAJADOR INDEPENDIENTE</v>
      </c>
      <c r="Q2392" s="7" t="str">
        <f t="shared" si="151"/>
        <v>36-45</v>
      </c>
      <c r="R2392" s="7" t="str">
        <f t="shared" si="152"/>
        <v>2</v>
      </c>
    </row>
    <row r="2393" spans="1:18" x14ac:dyDescent="0.3">
      <c r="A2393">
        <v>2392</v>
      </c>
      <c r="B2393" t="s">
        <v>8</v>
      </c>
      <c r="C2393">
        <v>639148</v>
      </c>
      <c r="D2393" t="s">
        <v>17</v>
      </c>
      <c r="E2393" t="s">
        <v>15</v>
      </c>
      <c r="F2393" t="s">
        <v>11</v>
      </c>
      <c r="G2393" t="s">
        <v>12</v>
      </c>
      <c r="H2393" t="s">
        <v>12</v>
      </c>
      <c r="I2393">
        <v>48</v>
      </c>
      <c r="J2393">
        <f>(C2393-$V$7)/$V$8</f>
        <v>-2.2673338536546354E-2</v>
      </c>
      <c r="K2393" t="str">
        <f t="shared" si="149"/>
        <v>NO</v>
      </c>
      <c r="L2393">
        <f>(I2393-$V$16)/$V$17</f>
        <v>0.43006179724811616</v>
      </c>
      <c r="M2393" t="str">
        <f t="shared" si="150"/>
        <v>NO</v>
      </c>
      <c r="N2393">
        <f>IF(ISBLANK(C2393),$V$7,C2393)</f>
        <v>639148</v>
      </c>
      <c r="O2393">
        <f>IF(ISBLANK(I2393),$V$16,I2393)</f>
        <v>48</v>
      </c>
      <c r="P2393" t="str">
        <f>IF(ISBLANK(D2393),$U$42,D2393)</f>
        <v>TRABAJADOR INDEPENDIENTE</v>
      </c>
      <c r="Q2393" s="7" t="str">
        <f t="shared" si="151"/>
        <v>46-55</v>
      </c>
      <c r="R2393" s="7" t="str">
        <f t="shared" si="152"/>
        <v>3</v>
      </c>
    </row>
    <row r="2394" spans="1:18" x14ac:dyDescent="0.3">
      <c r="A2394">
        <v>2393</v>
      </c>
      <c r="B2394" t="s">
        <v>8</v>
      </c>
      <c r="C2394">
        <v>869420</v>
      </c>
      <c r="D2394" t="s">
        <v>9</v>
      </c>
      <c r="E2394" t="s">
        <v>10</v>
      </c>
      <c r="F2394" t="s">
        <v>11</v>
      </c>
      <c r="G2394" t="s">
        <v>12</v>
      </c>
      <c r="H2394" t="s">
        <v>11</v>
      </c>
      <c r="I2394">
        <v>46</v>
      </c>
      <c r="J2394">
        <f>(C2394-$V$7)/$V$8</f>
        <v>0.26129011129974006</v>
      </c>
      <c r="K2394" t="str">
        <f t="shared" si="149"/>
        <v>NO</v>
      </c>
      <c r="L2394">
        <f>(I2394-$V$16)/$V$17</f>
        <v>0.28891113709384114</v>
      </c>
      <c r="M2394" t="str">
        <f t="shared" si="150"/>
        <v>NO</v>
      </c>
      <c r="N2394">
        <f>IF(ISBLANK(C2394),$V$7,C2394)</f>
        <v>869420</v>
      </c>
      <c r="O2394">
        <f>IF(ISBLANK(I2394),$V$16,I2394)</f>
        <v>46</v>
      </c>
      <c r="P2394" t="str">
        <f>IF(ISBLANK(D2394),$U$42,D2394)</f>
        <v>ASALARIADO</v>
      </c>
      <c r="Q2394" s="7" t="str">
        <f t="shared" si="151"/>
        <v>46-55</v>
      </c>
      <c r="R2394" s="7" t="str">
        <f t="shared" si="152"/>
        <v>4</v>
      </c>
    </row>
    <row r="2395" spans="1:18" x14ac:dyDescent="0.3">
      <c r="A2395">
        <v>2394</v>
      </c>
      <c r="B2395" t="s">
        <v>8</v>
      </c>
      <c r="C2395">
        <v>86400</v>
      </c>
      <c r="D2395" t="s">
        <v>9</v>
      </c>
      <c r="E2395" t="s">
        <v>15</v>
      </c>
      <c r="F2395" t="s">
        <v>11</v>
      </c>
      <c r="G2395" t="s">
        <v>12</v>
      </c>
      <c r="H2395" t="s">
        <v>12</v>
      </c>
      <c r="I2395">
        <v>24</v>
      </c>
      <c r="J2395">
        <f>(C2395-$V$7)/$V$8</f>
        <v>-0.70430301548427621</v>
      </c>
      <c r="K2395" t="str">
        <f t="shared" si="149"/>
        <v>NO</v>
      </c>
      <c r="L2395">
        <f>(I2395-$V$16)/$V$17</f>
        <v>-1.263746124603184</v>
      </c>
      <c r="M2395" t="str">
        <f t="shared" si="150"/>
        <v>NO</v>
      </c>
      <c r="N2395">
        <f>IF(ISBLANK(C2395),$V$7,C2395)</f>
        <v>86400</v>
      </c>
      <c r="O2395">
        <f>IF(ISBLANK(I2395),$V$16,I2395)</f>
        <v>24</v>
      </c>
      <c r="P2395" t="str">
        <f>IF(ISBLANK(D2395),$U$42,D2395)</f>
        <v>ASALARIADO</v>
      </c>
      <c r="Q2395" s="7" t="str">
        <f t="shared" si="151"/>
        <v>18-25</v>
      </c>
      <c r="R2395" s="7" t="str">
        <f t="shared" si="152"/>
        <v>1</v>
      </c>
    </row>
    <row r="2396" spans="1:18" x14ac:dyDescent="0.3">
      <c r="A2396">
        <v>2395</v>
      </c>
      <c r="B2396" t="s">
        <v>14</v>
      </c>
      <c r="C2396">
        <v>466740</v>
      </c>
      <c r="D2396" t="s">
        <v>9</v>
      </c>
      <c r="E2396" t="s">
        <v>10</v>
      </c>
      <c r="F2396" t="s">
        <v>11</v>
      </c>
      <c r="G2396" t="s">
        <v>12</v>
      </c>
      <c r="H2396" t="s">
        <v>11</v>
      </c>
      <c r="I2396">
        <v>35</v>
      </c>
      <c r="J2396">
        <f>(C2396-$V$7)/$V$8</f>
        <v>-0.23528090897226789</v>
      </c>
      <c r="K2396" t="str">
        <f t="shared" si="149"/>
        <v>NO</v>
      </c>
      <c r="L2396">
        <f>(I2396-$V$16)/$V$17</f>
        <v>-0.48741749375467142</v>
      </c>
      <c r="M2396" t="str">
        <f t="shared" si="150"/>
        <v>NO</v>
      </c>
      <c r="N2396">
        <f>IF(ISBLANK(C2396),$V$7,C2396)</f>
        <v>466740</v>
      </c>
      <c r="O2396">
        <f>IF(ISBLANK(I2396),$V$16,I2396)</f>
        <v>35</v>
      </c>
      <c r="P2396" t="str">
        <f>IF(ISBLANK(D2396),$U$42,D2396)</f>
        <v>ASALARIADO</v>
      </c>
      <c r="Q2396" s="7" t="str">
        <f t="shared" si="151"/>
        <v>26-35</v>
      </c>
      <c r="R2396" s="7" t="str">
        <f t="shared" si="152"/>
        <v>3</v>
      </c>
    </row>
    <row r="2397" spans="1:18" x14ac:dyDescent="0.3">
      <c r="A2397">
        <v>2396</v>
      </c>
      <c r="B2397" t="s">
        <v>14</v>
      </c>
      <c r="C2397">
        <v>319560</v>
      </c>
      <c r="D2397" t="s">
        <v>9</v>
      </c>
      <c r="E2397" t="s">
        <v>15</v>
      </c>
      <c r="F2397" t="s">
        <v>11</v>
      </c>
      <c r="G2397" t="s">
        <v>12</v>
      </c>
      <c r="H2397" t="s">
        <v>11</v>
      </c>
      <c r="I2397">
        <v>30</v>
      </c>
      <c r="J2397">
        <f>(C2397-$V$7)/$V$8</f>
        <v>-0.41677818413774453</v>
      </c>
      <c r="K2397" t="str">
        <f t="shared" si="149"/>
        <v>NO</v>
      </c>
      <c r="L2397">
        <f>(I2397-$V$16)/$V$17</f>
        <v>-0.84029414414035897</v>
      </c>
      <c r="M2397" t="str">
        <f t="shared" si="150"/>
        <v>NO</v>
      </c>
      <c r="N2397">
        <f>IF(ISBLANK(C2397),$V$7,C2397)</f>
        <v>319560</v>
      </c>
      <c r="O2397">
        <f>IF(ISBLANK(I2397),$V$16,I2397)</f>
        <v>30</v>
      </c>
      <c r="P2397" t="str">
        <f>IF(ISBLANK(D2397),$U$42,D2397)</f>
        <v>ASALARIADO</v>
      </c>
      <c r="Q2397" s="7" t="str">
        <f t="shared" si="151"/>
        <v>26-35</v>
      </c>
      <c r="R2397" s="7" t="str">
        <f t="shared" si="152"/>
        <v>2</v>
      </c>
    </row>
    <row r="2398" spans="1:18" x14ac:dyDescent="0.3">
      <c r="A2398">
        <v>2397</v>
      </c>
      <c r="B2398" t="s">
        <v>8</v>
      </c>
      <c r="C2398">
        <v>545579.25</v>
      </c>
      <c r="D2398" t="s">
        <v>9</v>
      </c>
      <c r="E2398" t="s">
        <v>15</v>
      </c>
      <c r="F2398" t="s">
        <v>11</v>
      </c>
      <c r="G2398" t="s">
        <v>12</v>
      </c>
      <c r="H2398" t="s">
        <v>12</v>
      </c>
      <c r="I2398">
        <v>39</v>
      </c>
      <c r="J2398">
        <f>(C2398-$V$7)/$V$8</f>
        <v>-0.13805907821340252</v>
      </c>
      <c r="K2398" t="str">
        <f t="shared" si="149"/>
        <v>NO</v>
      </c>
      <c r="L2398">
        <f>(I2398-$V$16)/$V$17</f>
        <v>-0.20511617344612137</v>
      </c>
      <c r="M2398" t="str">
        <f t="shared" si="150"/>
        <v>NO</v>
      </c>
      <c r="N2398">
        <f>IF(ISBLANK(C2398),$V$7,C2398)</f>
        <v>545579.25</v>
      </c>
      <c r="O2398">
        <f>IF(ISBLANK(I2398),$V$16,I2398)</f>
        <v>39</v>
      </c>
      <c r="P2398" t="str">
        <f>IF(ISBLANK(D2398),$U$42,D2398)</f>
        <v>ASALARIADO</v>
      </c>
      <c r="Q2398" s="7" t="str">
        <f t="shared" si="151"/>
        <v>36-45</v>
      </c>
      <c r="R2398" s="7" t="str">
        <f t="shared" si="152"/>
        <v>3</v>
      </c>
    </row>
    <row r="2399" spans="1:18" x14ac:dyDescent="0.3">
      <c r="A2399">
        <v>2398</v>
      </c>
      <c r="B2399" t="s">
        <v>8</v>
      </c>
      <c r="C2399">
        <v>297046</v>
      </c>
      <c r="D2399" t="s">
        <v>17</v>
      </c>
      <c r="E2399" t="s">
        <v>15</v>
      </c>
      <c r="F2399" t="s">
        <v>11</v>
      </c>
      <c r="G2399" t="s">
        <v>11</v>
      </c>
      <c r="H2399" t="s">
        <v>11</v>
      </c>
      <c r="I2399">
        <v>43</v>
      </c>
      <c r="J2399">
        <f>(C2399-$V$7)/$V$8</f>
        <v>-0.44454166866740574</v>
      </c>
      <c r="K2399" t="str">
        <f t="shared" si="149"/>
        <v>NO</v>
      </c>
      <c r="L2399">
        <f>(I2399-$V$16)/$V$17</f>
        <v>7.7185146862428639E-2</v>
      </c>
      <c r="M2399" t="str">
        <f t="shared" si="150"/>
        <v>NO</v>
      </c>
      <c r="N2399">
        <f>IF(ISBLANK(C2399),$V$7,C2399)</f>
        <v>297046</v>
      </c>
      <c r="O2399">
        <f>IF(ISBLANK(I2399),$V$16,I2399)</f>
        <v>43</v>
      </c>
      <c r="P2399" t="str">
        <f>IF(ISBLANK(D2399),$U$42,D2399)</f>
        <v>TRABAJADOR INDEPENDIENTE</v>
      </c>
      <c r="Q2399" s="7" t="str">
        <f t="shared" si="151"/>
        <v>36-45</v>
      </c>
      <c r="R2399" s="7" t="str">
        <f t="shared" si="152"/>
        <v>1</v>
      </c>
    </row>
    <row r="2400" spans="1:18" x14ac:dyDescent="0.3">
      <c r="A2400">
        <v>2399</v>
      </c>
      <c r="B2400" t="s">
        <v>8</v>
      </c>
      <c r="C2400">
        <v>464335.96</v>
      </c>
      <c r="D2400" t="s">
        <v>9</v>
      </c>
      <c r="E2400" t="s">
        <v>15</v>
      </c>
      <c r="F2400" t="s">
        <v>11</v>
      </c>
      <c r="G2400" t="s">
        <v>12</v>
      </c>
      <c r="H2400" t="s">
        <v>12</v>
      </c>
      <c r="I2400">
        <v>54</v>
      </c>
      <c r="J2400">
        <f>(C2400-$V$7)/$V$8</f>
        <v>-0.23824548778317162</v>
      </c>
      <c r="K2400" t="str">
        <f t="shared" si="149"/>
        <v>NO</v>
      </c>
      <c r="L2400">
        <f>(I2400-$V$16)/$V$17</f>
        <v>0.85351377771094117</v>
      </c>
      <c r="M2400" t="str">
        <f t="shared" si="150"/>
        <v>NO</v>
      </c>
      <c r="N2400">
        <f>IF(ISBLANK(C2400),$V$7,C2400)</f>
        <v>464335.96</v>
      </c>
      <c r="O2400">
        <f>IF(ISBLANK(I2400),$V$16,I2400)</f>
        <v>54</v>
      </c>
      <c r="P2400" t="str">
        <f>IF(ISBLANK(D2400),$U$42,D2400)</f>
        <v>ASALARIADO</v>
      </c>
      <c r="Q2400" s="7" t="str">
        <f t="shared" si="151"/>
        <v>46-55</v>
      </c>
      <c r="R2400" s="7" t="str">
        <f t="shared" si="152"/>
        <v>3</v>
      </c>
    </row>
    <row r="2401" spans="1:18" x14ac:dyDescent="0.3">
      <c r="A2401">
        <v>2400</v>
      </c>
      <c r="B2401" t="s">
        <v>8</v>
      </c>
      <c r="C2401">
        <v>35000</v>
      </c>
      <c r="D2401" t="s">
        <v>9</v>
      </c>
      <c r="E2401" t="s">
        <v>15</v>
      </c>
      <c r="F2401" t="s">
        <v>11</v>
      </c>
      <c r="G2401" t="s">
        <v>12</v>
      </c>
      <c r="H2401" t="s">
        <v>12</v>
      </c>
      <c r="I2401">
        <v>34</v>
      </c>
      <c r="J2401">
        <f>(C2401-$V$7)/$V$8</f>
        <v>-0.76768771410844727</v>
      </c>
      <c r="K2401" t="str">
        <f t="shared" si="149"/>
        <v>NO</v>
      </c>
      <c r="L2401">
        <f>(I2401-$V$16)/$V$17</f>
        <v>-0.55799282383180893</v>
      </c>
      <c r="M2401" t="str">
        <f t="shared" si="150"/>
        <v>NO</v>
      </c>
      <c r="N2401">
        <f>IF(ISBLANK(C2401),$V$7,C2401)</f>
        <v>35000</v>
      </c>
      <c r="O2401">
        <f>IF(ISBLANK(I2401),$V$16,I2401)</f>
        <v>34</v>
      </c>
      <c r="P2401" t="str">
        <f>IF(ISBLANK(D2401),$U$42,D2401)</f>
        <v>ASALARIADO</v>
      </c>
      <c r="Q2401" s="7" t="str">
        <f t="shared" si="151"/>
        <v>26-35</v>
      </c>
      <c r="R2401" s="7" t="str">
        <f t="shared" si="152"/>
        <v>1</v>
      </c>
    </row>
    <row r="2402" spans="1:18" x14ac:dyDescent="0.3">
      <c r="A2402">
        <v>2401</v>
      </c>
      <c r="B2402" t="s">
        <v>8</v>
      </c>
      <c r="C2402">
        <v>344805</v>
      </c>
      <c r="D2402" t="s">
        <v>9</v>
      </c>
      <c r="E2402" t="s">
        <v>15</v>
      </c>
      <c r="F2402" t="s">
        <v>11</v>
      </c>
      <c r="G2402" t="s">
        <v>12</v>
      </c>
      <c r="H2402" t="s">
        <v>12</v>
      </c>
      <c r="I2402">
        <v>47</v>
      </c>
      <c r="J2402">
        <f>(C2402-$V$7)/$V$8</f>
        <v>-0.38564692505667064</v>
      </c>
      <c r="K2402" t="str">
        <f t="shared" si="149"/>
        <v>NO</v>
      </c>
      <c r="L2402">
        <f>(I2402-$V$16)/$V$17</f>
        <v>0.35948646717097865</v>
      </c>
      <c r="M2402" t="str">
        <f t="shared" si="150"/>
        <v>NO</v>
      </c>
      <c r="N2402">
        <f>IF(ISBLANK(C2402),$V$7,C2402)</f>
        <v>344805</v>
      </c>
      <c r="O2402">
        <f>IF(ISBLANK(I2402),$V$16,I2402)</f>
        <v>47</v>
      </c>
      <c r="P2402" t="str">
        <f>IF(ISBLANK(D2402),$U$42,D2402)</f>
        <v>ASALARIADO</v>
      </c>
      <c r="Q2402" s="7" t="str">
        <f t="shared" si="151"/>
        <v>46-55</v>
      </c>
      <c r="R2402" s="7" t="str">
        <f t="shared" si="152"/>
        <v>2</v>
      </c>
    </row>
    <row r="2403" spans="1:18" x14ac:dyDescent="0.3">
      <c r="A2403">
        <v>2402</v>
      </c>
      <c r="B2403" t="s">
        <v>14</v>
      </c>
      <c r="C2403">
        <v>323562</v>
      </c>
      <c r="D2403" t="s">
        <v>17</v>
      </c>
      <c r="E2403" t="s">
        <v>15</v>
      </c>
      <c r="F2403" t="s">
        <v>11</v>
      </c>
      <c r="G2403" t="s">
        <v>12</v>
      </c>
      <c r="H2403" t="s">
        <v>11</v>
      </c>
      <c r="I2403">
        <v>38</v>
      </c>
      <c r="J2403">
        <f>(C2403-$V$7)/$V$8</f>
        <v>-0.41184305643552793</v>
      </c>
      <c r="K2403" t="str">
        <f t="shared" si="149"/>
        <v>NO</v>
      </c>
      <c r="L2403">
        <f>(I2403-$V$16)/$V$17</f>
        <v>-0.27569150352325889</v>
      </c>
      <c r="M2403" t="str">
        <f t="shared" si="150"/>
        <v>NO</v>
      </c>
      <c r="N2403">
        <f>IF(ISBLANK(C2403),$V$7,C2403)</f>
        <v>323562</v>
      </c>
      <c r="O2403">
        <f>IF(ISBLANK(I2403),$V$16,I2403)</f>
        <v>38</v>
      </c>
      <c r="P2403" t="str">
        <f>IF(ISBLANK(D2403),$U$42,D2403)</f>
        <v>TRABAJADOR INDEPENDIENTE</v>
      </c>
      <c r="Q2403" s="7" t="str">
        <f t="shared" si="151"/>
        <v>36-45</v>
      </c>
      <c r="R2403" s="7" t="str">
        <f t="shared" si="152"/>
        <v>2</v>
      </c>
    </row>
    <row r="2404" spans="1:18" x14ac:dyDescent="0.3">
      <c r="A2404">
        <v>2403</v>
      </c>
      <c r="B2404" t="s">
        <v>14</v>
      </c>
      <c r="C2404">
        <v>1095589</v>
      </c>
      <c r="D2404" t="s">
        <v>9</v>
      </c>
      <c r="E2404" t="s">
        <v>10</v>
      </c>
      <c r="F2404" t="s">
        <v>11</v>
      </c>
      <c r="G2404" t="s">
        <v>12</v>
      </c>
      <c r="H2404" t="s">
        <v>11</v>
      </c>
      <c r="I2404">
        <v>37</v>
      </c>
      <c r="J2404">
        <f>(C2404-$V$7)/$V$8</f>
        <v>0.54019388373417876</v>
      </c>
      <c r="K2404" t="str">
        <f t="shared" si="149"/>
        <v>NO</v>
      </c>
      <c r="L2404">
        <f>(I2404-$V$16)/$V$17</f>
        <v>-0.3462668336003964</v>
      </c>
      <c r="M2404" t="str">
        <f t="shared" si="150"/>
        <v>NO</v>
      </c>
      <c r="N2404">
        <f>IF(ISBLANK(C2404),$V$7,C2404)</f>
        <v>1095589</v>
      </c>
      <c r="O2404">
        <f>IF(ISBLANK(I2404),$V$16,I2404)</f>
        <v>37</v>
      </c>
      <c r="P2404" t="str">
        <f>IF(ISBLANK(D2404),$U$42,D2404)</f>
        <v>ASALARIADO</v>
      </c>
      <c r="Q2404" s="7" t="str">
        <f t="shared" si="151"/>
        <v>36-45</v>
      </c>
      <c r="R2404" s="7" t="str">
        <f t="shared" si="152"/>
        <v>4</v>
      </c>
    </row>
    <row r="2405" spans="1:18" x14ac:dyDescent="0.3">
      <c r="A2405">
        <v>2404</v>
      </c>
      <c r="B2405" t="s">
        <v>8</v>
      </c>
      <c r="C2405">
        <v>549445.32999999996</v>
      </c>
      <c r="D2405" t="s">
        <v>9</v>
      </c>
      <c r="E2405" t="s">
        <v>15</v>
      </c>
      <c r="F2405" t="s">
        <v>11</v>
      </c>
      <c r="G2405" t="s">
        <v>12</v>
      </c>
      <c r="H2405" t="s">
        <v>12</v>
      </c>
      <c r="I2405">
        <v>20</v>
      </c>
      <c r="J2405">
        <f>(C2405-$V$7)/$V$8</f>
        <v>-0.13329156234459061</v>
      </c>
      <c r="K2405" t="str">
        <f t="shared" si="149"/>
        <v>NO</v>
      </c>
      <c r="L2405">
        <f>(I2405-$V$16)/$V$17</f>
        <v>-1.5460474449117341</v>
      </c>
      <c r="M2405" t="str">
        <f t="shared" si="150"/>
        <v>NO</v>
      </c>
      <c r="N2405">
        <f>IF(ISBLANK(C2405),$V$7,C2405)</f>
        <v>549445.32999999996</v>
      </c>
      <c r="O2405">
        <f>IF(ISBLANK(I2405),$V$16,I2405)</f>
        <v>20</v>
      </c>
      <c r="P2405" t="str">
        <f>IF(ISBLANK(D2405),$U$42,D2405)</f>
        <v>ASALARIADO</v>
      </c>
      <c r="Q2405" s="7" t="str">
        <f t="shared" si="151"/>
        <v>18-25</v>
      </c>
      <c r="R2405" s="7" t="str">
        <f t="shared" si="152"/>
        <v>3</v>
      </c>
    </row>
    <row r="2406" spans="1:18" x14ac:dyDescent="0.3">
      <c r="A2406">
        <v>2405</v>
      </c>
      <c r="B2406" t="s">
        <v>14</v>
      </c>
      <c r="C2406">
        <v>245079.8</v>
      </c>
      <c r="D2406" t="s">
        <v>9</v>
      </c>
      <c r="E2406" t="s">
        <v>15</v>
      </c>
      <c r="F2406" t="s">
        <v>11</v>
      </c>
      <c r="G2406" t="s">
        <v>12</v>
      </c>
      <c r="H2406" t="s">
        <v>12</v>
      </c>
      <c r="I2406">
        <v>21</v>
      </c>
      <c r="J2406">
        <f>(C2406-$V$7)/$V$8</f>
        <v>-0.50862458550871703</v>
      </c>
      <c r="K2406" t="str">
        <f t="shared" si="149"/>
        <v>NO</v>
      </c>
      <c r="L2406">
        <f>(I2406-$V$16)/$V$17</f>
        <v>-1.4754721148345964</v>
      </c>
      <c r="M2406" t="str">
        <f t="shared" si="150"/>
        <v>NO</v>
      </c>
      <c r="N2406">
        <f>IF(ISBLANK(C2406),$V$7,C2406)</f>
        <v>245079.8</v>
      </c>
      <c r="O2406">
        <f>IF(ISBLANK(I2406),$V$16,I2406)</f>
        <v>21</v>
      </c>
      <c r="P2406" t="str">
        <f>IF(ISBLANK(D2406),$U$42,D2406)</f>
        <v>ASALARIADO</v>
      </c>
      <c r="Q2406" s="7" t="str">
        <f t="shared" si="151"/>
        <v>18-25</v>
      </c>
      <c r="R2406" s="7" t="str">
        <f t="shared" si="152"/>
        <v>1</v>
      </c>
    </row>
    <row r="2407" spans="1:18" x14ac:dyDescent="0.3">
      <c r="A2407">
        <v>2406</v>
      </c>
      <c r="B2407" t="s">
        <v>14</v>
      </c>
      <c r="C2407">
        <v>387099.75</v>
      </c>
      <c r="D2407" t="s">
        <v>9</v>
      </c>
      <c r="E2407" t="s">
        <v>15</v>
      </c>
      <c r="F2407" t="s">
        <v>11</v>
      </c>
      <c r="G2407" t="s">
        <v>12</v>
      </c>
      <c r="H2407" t="s">
        <v>12</v>
      </c>
      <c r="I2407">
        <v>41</v>
      </c>
      <c r="J2407">
        <f>(C2407-$V$7)/$V$8</f>
        <v>-0.33349050517078233</v>
      </c>
      <c r="K2407" t="str">
        <f t="shared" si="149"/>
        <v>NO</v>
      </c>
      <c r="L2407">
        <f>(I2407-$V$16)/$V$17</f>
        <v>-6.3965513291846368E-2</v>
      </c>
      <c r="M2407" t="str">
        <f t="shared" si="150"/>
        <v>NO</v>
      </c>
      <c r="N2407">
        <f>IF(ISBLANK(C2407),$V$7,C2407)</f>
        <v>387099.75</v>
      </c>
      <c r="O2407">
        <f>IF(ISBLANK(I2407),$V$16,I2407)</f>
        <v>41</v>
      </c>
      <c r="P2407" t="str">
        <f>IF(ISBLANK(D2407),$U$42,D2407)</f>
        <v>ASALARIADO</v>
      </c>
      <c r="Q2407" s="7" t="str">
        <f t="shared" si="151"/>
        <v>36-45</v>
      </c>
      <c r="R2407" s="7" t="str">
        <f t="shared" si="152"/>
        <v>2</v>
      </c>
    </row>
    <row r="2408" spans="1:18" x14ac:dyDescent="0.3">
      <c r="A2408">
        <v>2407</v>
      </c>
      <c r="B2408" t="s">
        <v>8</v>
      </c>
      <c r="C2408">
        <v>253571</v>
      </c>
      <c r="D2408" t="s">
        <v>13</v>
      </c>
      <c r="E2408" t="s">
        <v>10</v>
      </c>
      <c r="F2408" t="s">
        <v>11</v>
      </c>
      <c r="G2408" t="s">
        <v>12</v>
      </c>
      <c r="H2408" t="s">
        <v>12</v>
      </c>
      <c r="I2408">
        <v>56</v>
      </c>
      <c r="J2408">
        <f>(C2408-$V$7)/$V$8</f>
        <v>-0.4981535319492314</v>
      </c>
      <c r="K2408" t="str">
        <f t="shared" si="149"/>
        <v>NO</v>
      </c>
      <c r="L2408">
        <f>(I2408-$V$16)/$V$17</f>
        <v>0.99466443786521619</v>
      </c>
      <c r="M2408" t="str">
        <f t="shared" si="150"/>
        <v>NO</v>
      </c>
      <c r="N2408">
        <f>IF(ISBLANK(C2408),$V$7,C2408)</f>
        <v>253571</v>
      </c>
      <c r="O2408">
        <f>IF(ISBLANK(I2408),$V$16,I2408)</f>
        <v>56</v>
      </c>
      <c r="P2408" t="str">
        <f>IF(ISBLANK(D2408),$U$42,D2408)</f>
        <v>PENSIONADOS EN SU PROPIO SISTEMA</v>
      </c>
      <c r="Q2408" s="7" t="str">
        <f t="shared" si="151"/>
        <v>56+</v>
      </c>
      <c r="R2408" s="7" t="str">
        <f t="shared" si="152"/>
        <v>1</v>
      </c>
    </row>
    <row r="2409" spans="1:18" x14ac:dyDescent="0.3">
      <c r="A2409">
        <v>2408</v>
      </c>
      <c r="B2409" t="s">
        <v>8</v>
      </c>
      <c r="C2409">
        <v>1187224</v>
      </c>
      <c r="D2409" t="s">
        <v>9</v>
      </c>
      <c r="E2409" t="s">
        <v>10</v>
      </c>
      <c r="F2409" t="s">
        <v>11</v>
      </c>
      <c r="G2409" t="s">
        <v>12</v>
      </c>
      <c r="H2409" t="s">
        <v>11</v>
      </c>
      <c r="I2409">
        <v>46</v>
      </c>
      <c r="J2409">
        <f>(C2409-$V$7)/$V$8</f>
        <v>0.65319498992923553</v>
      </c>
      <c r="K2409" t="str">
        <f t="shared" si="149"/>
        <v>NO</v>
      </c>
      <c r="L2409">
        <f>(I2409-$V$16)/$V$17</f>
        <v>0.28891113709384114</v>
      </c>
      <c r="M2409" t="str">
        <f t="shared" si="150"/>
        <v>NO</v>
      </c>
      <c r="N2409">
        <f>IF(ISBLANK(C2409),$V$7,C2409)</f>
        <v>1187224</v>
      </c>
      <c r="O2409">
        <f>IF(ISBLANK(I2409),$V$16,I2409)</f>
        <v>46</v>
      </c>
      <c r="P2409" t="str">
        <f>IF(ISBLANK(D2409),$U$42,D2409)</f>
        <v>ASALARIADO</v>
      </c>
      <c r="Q2409" s="7" t="str">
        <f t="shared" si="151"/>
        <v>46-55</v>
      </c>
      <c r="R2409" s="7" t="str">
        <f t="shared" si="152"/>
        <v>4</v>
      </c>
    </row>
    <row r="2410" spans="1:18" x14ac:dyDescent="0.3">
      <c r="A2410">
        <v>2409</v>
      </c>
      <c r="B2410" t="s">
        <v>8</v>
      </c>
      <c r="C2410">
        <v>584115.32999999996</v>
      </c>
      <c r="D2410" t="s">
        <v>9</v>
      </c>
      <c r="E2410" t="s">
        <v>15</v>
      </c>
      <c r="F2410" t="s">
        <v>11</v>
      </c>
      <c r="G2410" t="s">
        <v>12</v>
      </c>
      <c r="H2410" t="s">
        <v>12</v>
      </c>
      <c r="I2410">
        <v>46</v>
      </c>
      <c r="J2410">
        <f>(C2410-$V$7)/$V$8</f>
        <v>-9.0537719906847197E-2</v>
      </c>
      <c r="K2410" t="str">
        <f t="shared" si="149"/>
        <v>NO</v>
      </c>
      <c r="L2410">
        <f>(I2410-$V$16)/$V$17</f>
        <v>0.28891113709384114</v>
      </c>
      <c r="M2410" t="str">
        <f t="shared" si="150"/>
        <v>NO</v>
      </c>
      <c r="N2410">
        <f>IF(ISBLANK(C2410),$V$7,C2410)</f>
        <v>584115.32999999996</v>
      </c>
      <c r="O2410">
        <f>IF(ISBLANK(I2410),$V$16,I2410)</f>
        <v>46</v>
      </c>
      <c r="P2410" t="str">
        <f>IF(ISBLANK(D2410),$U$42,D2410)</f>
        <v>ASALARIADO</v>
      </c>
      <c r="Q2410" s="7" t="str">
        <f t="shared" si="151"/>
        <v>46-55</v>
      </c>
      <c r="R2410" s="7" t="str">
        <f t="shared" si="152"/>
        <v>3</v>
      </c>
    </row>
    <row r="2411" spans="1:18" x14ac:dyDescent="0.3">
      <c r="A2411">
        <v>2410</v>
      </c>
      <c r="B2411" t="s">
        <v>14</v>
      </c>
      <c r="C2411">
        <v>446928</v>
      </c>
      <c r="D2411" t="s">
        <v>9</v>
      </c>
      <c r="E2411" t="s">
        <v>15</v>
      </c>
      <c r="F2411" t="s">
        <v>11</v>
      </c>
      <c r="G2411" t="s">
        <v>12</v>
      </c>
      <c r="H2411" t="s">
        <v>12</v>
      </c>
      <c r="I2411">
        <v>23</v>
      </c>
      <c r="J2411">
        <f>(C2411-$V$7)/$V$8</f>
        <v>-0.25971238074546005</v>
      </c>
      <c r="K2411" t="str">
        <f t="shared" si="149"/>
        <v>NO</v>
      </c>
      <c r="L2411">
        <f>(I2411-$V$16)/$V$17</f>
        <v>-1.3343214546803215</v>
      </c>
      <c r="M2411" t="str">
        <f t="shared" si="150"/>
        <v>NO</v>
      </c>
      <c r="N2411">
        <f>IF(ISBLANK(C2411),$V$7,C2411)</f>
        <v>446928</v>
      </c>
      <c r="O2411">
        <f>IF(ISBLANK(I2411),$V$16,I2411)</f>
        <v>23</v>
      </c>
      <c r="P2411" t="str">
        <f>IF(ISBLANK(D2411),$U$42,D2411)</f>
        <v>ASALARIADO</v>
      </c>
      <c r="Q2411" s="7" t="str">
        <f t="shared" si="151"/>
        <v>18-25</v>
      </c>
      <c r="R2411" s="7" t="str">
        <f t="shared" si="152"/>
        <v>3</v>
      </c>
    </row>
    <row r="2412" spans="1:18" x14ac:dyDescent="0.3">
      <c r="A2412">
        <v>2411</v>
      </c>
      <c r="B2412" t="s">
        <v>8</v>
      </c>
      <c r="C2412">
        <v>302470</v>
      </c>
      <c r="D2412" t="s">
        <v>16</v>
      </c>
      <c r="E2412" t="s">
        <v>15</v>
      </c>
      <c r="F2412" t="s">
        <v>11</v>
      </c>
      <c r="G2412" t="s">
        <v>11</v>
      </c>
      <c r="H2412" t="s">
        <v>12</v>
      </c>
      <c r="I2412">
        <v>34</v>
      </c>
      <c r="J2412">
        <f>(C2412-$V$7)/$V$8</f>
        <v>-0.43785297984760996</v>
      </c>
      <c r="K2412" t="str">
        <f t="shared" si="149"/>
        <v>NO</v>
      </c>
      <c r="L2412">
        <f>(I2412-$V$16)/$V$17</f>
        <v>-0.55799282383180893</v>
      </c>
      <c r="M2412" t="str">
        <f t="shared" si="150"/>
        <v>NO</v>
      </c>
      <c r="N2412">
        <f>IF(ISBLANK(C2412),$V$7,C2412)</f>
        <v>302470</v>
      </c>
      <c r="O2412">
        <f>IF(ISBLANK(I2412),$V$16,I2412)</f>
        <v>34</v>
      </c>
      <c r="P2412" t="str">
        <f>IF(ISBLANK(D2412),$U$42,D2412)</f>
        <v>ASEGURADO VOLUNTARIO</v>
      </c>
      <c r="Q2412" s="7" t="str">
        <f t="shared" si="151"/>
        <v>26-35</v>
      </c>
      <c r="R2412" s="7" t="str">
        <f t="shared" si="152"/>
        <v>2</v>
      </c>
    </row>
    <row r="2413" spans="1:18" x14ac:dyDescent="0.3">
      <c r="A2413">
        <v>2412</v>
      </c>
      <c r="B2413" t="s">
        <v>8</v>
      </c>
      <c r="C2413">
        <v>277000</v>
      </c>
      <c r="D2413" t="s">
        <v>9</v>
      </c>
      <c r="E2413" t="s">
        <v>15</v>
      </c>
      <c r="F2413" t="s">
        <v>11</v>
      </c>
      <c r="G2413" t="s">
        <v>11</v>
      </c>
      <c r="H2413" t="s">
        <v>11</v>
      </c>
      <c r="I2413">
        <v>23</v>
      </c>
      <c r="J2413">
        <f>(C2413-$V$7)/$V$8</f>
        <v>-0.46926170113083249</v>
      </c>
      <c r="K2413" t="str">
        <f t="shared" si="149"/>
        <v>NO</v>
      </c>
      <c r="L2413">
        <f>(I2413-$V$16)/$V$17</f>
        <v>-1.3343214546803215</v>
      </c>
      <c r="M2413" t="str">
        <f t="shared" si="150"/>
        <v>NO</v>
      </c>
      <c r="N2413">
        <f>IF(ISBLANK(C2413),$V$7,C2413)</f>
        <v>277000</v>
      </c>
      <c r="O2413">
        <f>IF(ISBLANK(I2413),$V$16,I2413)</f>
        <v>23</v>
      </c>
      <c r="P2413" t="str">
        <f>IF(ISBLANK(D2413),$U$42,D2413)</f>
        <v>ASALARIADO</v>
      </c>
      <c r="Q2413" s="7" t="str">
        <f t="shared" si="151"/>
        <v>18-25</v>
      </c>
      <c r="R2413" s="7" t="str">
        <f t="shared" si="152"/>
        <v>1</v>
      </c>
    </row>
    <row r="2414" spans="1:18" x14ac:dyDescent="0.3">
      <c r="A2414">
        <v>2413</v>
      </c>
      <c r="B2414" t="s">
        <v>8</v>
      </c>
      <c r="C2414">
        <v>241458</v>
      </c>
      <c r="D2414" t="s">
        <v>9</v>
      </c>
      <c r="E2414" t="s">
        <v>15</v>
      </c>
      <c r="F2414" t="s">
        <v>11</v>
      </c>
      <c r="G2414" t="s">
        <v>12</v>
      </c>
      <c r="H2414" t="s">
        <v>11</v>
      </c>
      <c r="I2414">
        <v>41</v>
      </c>
      <c r="J2414">
        <f>(C2414-$V$7)/$V$8</f>
        <v>-0.51309086374756963</v>
      </c>
      <c r="K2414" t="str">
        <f t="shared" si="149"/>
        <v>NO</v>
      </c>
      <c r="L2414">
        <f>(I2414-$V$16)/$V$17</f>
        <v>-6.3965513291846368E-2</v>
      </c>
      <c r="M2414" t="str">
        <f t="shared" si="150"/>
        <v>NO</v>
      </c>
      <c r="N2414">
        <f>IF(ISBLANK(C2414),$V$7,C2414)</f>
        <v>241458</v>
      </c>
      <c r="O2414">
        <f>IF(ISBLANK(I2414),$V$16,I2414)</f>
        <v>41</v>
      </c>
      <c r="P2414" t="str">
        <f>IF(ISBLANK(D2414),$U$42,D2414)</f>
        <v>ASALARIADO</v>
      </c>
      <c r="Q2414" s="7" t="str">
        <f t="shared" si="151"/>
        <v>36-45</v>
      </c>
      <c r="R2414" s="7" t="str">
        <f t="shared" si="152"/>
        <v>1</v>
      </c>
    </row>
    <row r="2415" spans="1:18" x14ac:dyDescent="0.3">
      <c r="A2415">
        <v>2414</v>
      </c>
      <c r="B2415" t="s">
        <v>8</v>
      </c>
      <c r="C2415">
        <v>255000</v>
      </c>
      <c r="D2415" t="s">
        <v>9</v>
      </c>
      <c r="E2415" t="s">
        <v>15</v>
      </c>
      <c r="F2415" t="s">
        <v>11</v>
      </c>
      <c r="G2415" t="s">
        <v>11</v>
      </c>
      <c r="H2415" t="s">
        <v>11</v>
      </c>
      <c r="I2415">
        <v>55</v>
      </c>
      <c r="J2415">
        <f>(C2415-$V$7)/$V$8</f>
        <v>-0.496391338674252</v>
      </c>
      <c r="K2415" t="str">
        <f t="shared" si="149"/>
        <v>NO</v>
      </c>
      <c r="L2415">
        <f>(I2415-$V$16)/$V$17</f>
        <v>0.92408910778807873</v>
      </c>
      <c r="M2415" t="str">
        <f t="shared" si="150"/>
        <v>NO</v>
      </c>
      <c r="N2415">
        <f>IF(ISBLANK(C2415),$V$7,C2415)</f>
        <v>255000</v>
      </c>
      <c r="O2415">
        <f>IF(ISBLANK(I2415),$V$16,I2415)</f>
        <v>55</v>
      </c>
      <c r="P2415" t="str">
        <f>IF(ISBLANK(D2415),$U$42,D2415)</f>
        <v>ASALARIADO</v>
      </c>
      <c r="Q2415" s="7" t="str">
        <f t="shared" si="151"/>
        <v>46-55</v>
      </c>
      <c r="R2415" s="7" t="str">
        <f t="shared" si="152"/>
        <v>1</v>
      </c>
    </row>
    <row r="2416" spans="1:18" x14ac:dyDescent="0.3">
      <c r="A2416">
        <v>2415</v>
      </c>
      <c r="B2416" t="s">
        <v>14</v>
      </c>
      <c r="C2416">
        <v>1332081</v>
      </c>
      <c r="D2416" t="s">
        <v>13</v>
      </c>
      <c r="E2416" t="s">
        <v>10</v>
      </c>
      <c r="F2416" t="s">
        <v>11</v>
      </c>
      <c r="G2416" t="s">
        <v>12</v>
      </c>
      <c r="H2416" t="s">
        <v>12</v>
      </c>
      <c r="I2416">
        <v>65</v>
      </c>
      <c r="J2416">
        <f>(C2416-$V$7)/$V$8</f>
        <v>0.8318276220031956</v>
      </c>
      <c r="K2416" t="str">
        <f t="shared" si="149"/>
        <v>NO</v>
      </c>
      <c r="L2416">
        <f>(I2416-$V$16)/$V$17</f>
        <v>1.6298424085594538</v>
      </c>
      <c r="M2416" t="str">
        <f t="shared" si="150"/>
        <v>NO</v>
      </c>
      <c r="N2416">
        <f>IF(ISBLANK(C2416),$V$7,C2416)</f>
        <v>1332081</v>
      </c>
      <c r="O2416">
        <f>IF(ISBLANK(I2416),$V$16,I2416)</f>
        <v>65</v>
      </c>
      <c r="P2416" t="str">
        <f>IF(ISBLANK(D2416),$U$42,D2416)</f>
        <v>PENSIONADOS EN SU PROPIO SISTEMA</v>
      </c>
      <c r="Q2416" s="7" t="str">
        <f t="shared" si="151"/>
        <v>56+</v>
      </c>
      <c r="R2416" s="7" t="str">
        <f t="shared" si="152"/>
        <v>4</v>
      </c>
    </row>
    <row r="2417" spans="1:18" x14ac:dyDescent="0.3">
      <c r="A2417">
        <v>2416</v>
      </c>
      <c r="B2417" t="s">
        <v>8</v>
      </c>
      <c r="C2417">
        <v>323296</v>
      </c>
      <c r="D2417" t="s">
        <v>17</v>
      </c>
      <c r="E2417" t="s">
        <v>15</v>
      </c>
      <c r="F2417" t="s">
        <v>11</v>
      </c>
      <c r="G2417" t="s">
        <v>12</v>
      </c>
      <c r="H2417" t="s">
        <v>12</v>
      </c>
      <c r="I2417">
        <v>33</v>
      </c>
      <c r="J2417">
        <f>(C2417-$V$7)/$V$8</f>
        <v>-0.41217107841673473</v>
      </c>
      <c r="K2417" t="str">
        <f t="shared" si="149"/>
        <v>NO</v>
      </c>
      <c r="L2417">
        <f>(I2417-$V$16)/$V$17</f>
        <v>-0.62856815390894638</v>
      </c>
      <c r="M2417" t="str">
        <f t="shared" si="150"/>
        <v>NO</v>
      </c>
      <c r="N2417">
        <f>IF(ISBLANK(C2417),$V$7,C2417)</f>
        <v>323296</v>
      </c>
      <c r="O2417">
        <f>IF(ISBLANK(I2417),$V$16,I2417)</f>
        <v>33</v>
      </c>
      <c r="P2417" t="str">
        <f>IF(ISBLANK(D2417),$U$42,D2417)</f>
        <v>TRABAJADOR INDEPENDIENTE</v>
      </c>
      <c r="Q2417" s="7" t="str">
        <f t="shared" si="151"/>
        <v>26-35</v>
      </c>
      <c r="R2417" s="7" t="str">
        <f t="shared" si="152"/>
        <v>2</v>
      </c>
    </row>
    <row r="2418" spans="1:18" x14ac:dyDescent="0.3">
      <c r="A2418">
        <v>2417</v>
      </c>
      <c r="B2418" t="s">
        <v>8</v>
      </c>
      <c r="C2418">
        <v>362000</v>
      </c>
      <c r="D2418" t="s">
        <v>9</v>
      </c>
      <c r="E2418" t="s">
        <v>15</v>
      </c>
      <c r="F2418" t="s">
        <v>11</v>
      </c>
      <c r="G2418" t="s">
        <v>12</v>
      </c>
      <c r="H2418" t="s">
        <v>12</v>
      </c>
      <c r="I2418">
        <v>31</v>
      </c>
      <c r="J2418">
        <f>(C2418-$V$7)/$V$8</f>
        <v>-0.36444264698580248</v>
      </c>
      <c r="K2418" t="str">
        <f t="shared" si="149"/>
        <v>NO</v>
      </c>
      <c r="L2418">
        <f>(I2418-$V$16)/$V$17</f>
        <v>-0.7697188140632214</v>
      </c>
      <c r="M2418" t="str">
        <f t="shared" si="150"/>
        <v>NO</v>
      </c>
      <c r="N2418">
        <f>IF(ISBLANK(C2418),$V$7,C2418)</f>
        <v>362000</v>
      </c>
      <c r="O2418">
        <f>IF(ISBLANK(I2418),$V$16,I2418)</f>
        <v>31</v>
      </c>
      <c r="P2418" t="str">
        <f>IF(ISBLANK(D2418),$U$42,D2418)</f>
        <v>ASALARIADO</v>
      </c>
      <c r="Q2418" s="7" t="str">
        <f t="shared" si="151"/>
        <v>26-35</v>
      </c>
      <c r="R2418" s="7" t="str">
        <f t="shared" si="152"/>
        <v>2</v>
      </c>
    </row>
    <row r="2419" spans="1:18" x14ac:dyDescent="0.3">
      <c r="A2419">
        <v>2418</v>
      </c>
      <c r="B2419" t="s">
        <v>8</v>
      </c>
      <c r="C2419">
        <v>501467</v>
      </c>
      <c r="D2419" t="s">
        <v>17</v>
      </c>
      <c r="E2419" t="s">
        <v>15</v>
      </c>
      <c r="F2419" t="s">
        <v>11</v>
      </c>
      <c r="G2419" t="s">
        <v>12</v>
      </c>
      <c r="H2419" t="s">
        <v>12</v>
      </c>
      <c r="I2419">
        <v>37</v>
      </c>
      <c r="J2419">
        <f>(C2419-$V$7)/$V$8</f>
        <v>-0.19245677610998016</v>
      </c>
      <c r="K2419" t="str">
        <f t="shared" si="149"/>
        <v>NO</v>
      </c>
      <c r="L2419">
        <f>(I2419-$V$16)/$V$17</f>
        <v>-0.3462668336003964</v>
      </c>
      <c r="M2419" t="str">
        <f t="shared" si="150"/>
        <v>NO</v>
      </c>
      <c r="N2419">
        <f>IF(ISBLANK(C2419),$V$7,C2419)</f>
        <v>501467</v>
      </c>
      <c r="O2419">
        <f>IF(ISBLANK(I2419),$V$16,I2419)</f>
        <v>37</v>
      </c>
      <c r="P2419" t="str">
        <f>IF(ISBLANK(D2419),$U$42,D2419)</f>
        <v>TRABAJADOR INDEPENDIENTE</v>
      </c>
      <c r="Q2419" s="7" t="str">
        <f t="shared" si="151"/>
        <v>36-45</v>
      </c>
      <c r="R2419" s="7" t="str">
        <f t="shared" si="152"/>
        <v>3</v>
      </c>
    </row>
    <row r="2420" spans="1:18" x14ac:dyDescent="0.3">
      <c r="A2420">
        <v>2419</v>
      </c>
      <c r="B2420" t="s">
        <v>14</v>
      </c>
      <c r="C2420">
        <v>534933</v>
      </c>
      <c r="D2420" t="s">
        <v>9</v>
      </c>
      <c r="E2420" t="s">
        <v>15</v>
      </c>
      <c r="F2420" t="s">
        <v>11</v>
      </c>
      <c r="G2420" t="s">
        <v>12</v>
      </c>
      <c r="H2420" t="s">
        <v>12</v>
      </c>
      <c r="I2420">
        <v>59</v>
      </c>
      <c r="J2420">
        <f>(C2420-$V$7)/$V$8</f>
        <v>-0.15118766474506753</v>
      </c>
      <c r="K2420" t="str">
        <f t="shared" si="149"/>
        <v>NO</v>
      </c>
      <c r="L2420">
        <f>(I2420-$V$16)/$V$17</f>
        <v>1.2063904280966287</v>
      </c>
      <c r="M2420" t="str">
        <f t="shared" si="150"/>
        <v>NO</v>
      </c>
      <c r="N2420">
        <f>IF(ISBLANK(C2420),$V$7,C2420)</f>
        <v>534933</v>
      </c>
      <c r="O2420">
        <f>IF(ISBLANK(I2420),$V$16,I2420)</f>
        <v>59</v>
      </c>
      <c r="P2420" t="str">
        <f>IF(ISBLANK(D2420),$U$42,D2420)</f>
        <v>ASALARIADO</v>
      </c>
      <c r="Q2420" s="7" t="str">
        <f t="shared" si="151"/>
        <v>56+</v>
      </c>
      <c r="R2420" s="7" t="str">
        <f t="shared" si="152"/>
        <v>3</v>
      </c>
    </row>
    <row r="2421" spans="1:18" x14ac:dyDescent="0.3">
      <c r="A2421">
        <v>2420</v>
      </c>
      <c r="B2421" t="s">
        <v>14</v>
      </c>
      <c r="C2421">
        <v>375584</v>
      </c>
      <c r="D2421" t="s">
        <v>9</v>
      </c>
      <c r="E2421" t="s">
        <v>10</v>
      </c>
      <c r="F2421" t="s">
        <v>11</v>
      </c>
      <c r="G2421" t="s">
        <v>12</v>
      </c>
      <c r="H2421" t="s">
        <v>12</v>
      </c>
      <c r="I2421">
        <v>26</v>
      </c>
      <c r="J2421">
        <f>(C2421-$V$7)/$V$8</f>
        <v>-0.3476913289680838</v>
      </c>
      <c r="K2421" t="str">
        <f t="shared" si="149"/>
        <v>NO</v>
      </c>
      <c r="L2421">
        <f>(I2421-$V$16)/$V$17</f>
        <v>-1.1225954644489089</v>
      </c>
      <c r="M2421" t="str">
        <f t="shared" si="150"/>
        <v>NO</v>
      </c>
      <c r="N2421">
        <f>IF(ISBLANK(C2421),$V$7,C2421)</f>
        <v>375584</v>
      </c>
      <c r="O2421">
        <f>IF(ISBLANK(I2421),$V$16,I2421)</f>
        <v>26</v>
      </c>
      <c r="P2421" t="str">
        <f>IF(ISBLANK(D2421),$U$42,D2421)</f>
        <v>ASALARIADO</v>
      </c>
      <c r="Q2421" s="7" t="str">
        <f t="shared" si="151"/>
        <v>26-35</v>
      </c>
      <c r="R2421" s="7" t="str">
        <f t="shared" si="152"/>
        <v>2</v>
      </c>
    </row>
    <row r="2422" spans="1:18" x14ac:dyDescent="0.3">
      <c r="A2422">
        <v>2421</v>
      </c>
      <c r="B2422" t="s">
        <v>8</v>
      </c>
      <c r="C2422">
        <v>414094.87</v>
      </c>
      <c r="D2422" t="s">
        <v>9</v>
      </c>
      <c r="E2422" t="s">
        <v>15</v>
      </c>
      <c r="F2422" t="s">
        <v>11</v>
      </c>
      <c r="G2422" t="s">
        <v>12</v>
      </c>
      <c r="H2422" t="s">
        <v>12</v>
      </c>
      <c r="I2422">
        <v>19</v>
      </c>
      <c r="J2422">
        <f>(C2422-$V$7)/$V$8</f>
        <v>-0.3002010587598225</v>
      </c>
      <c r="K2422" t="str">
        <f t="shared" si="149"/>
        <v>NO</v>
      </c>
      <c r="L2422">
        <f>(I2422-$V$16)/$V$17</f>
        <v>-1.6166227749888715</v>
      </c>
      <c r="M2422" t="str">
        <f t="shared" si="150"/>
        <v>NO</v>
      </c>
      <c r="N2422">
        <f>IF(ISBLANK(C2422),$V$7,C2422)</f>
        <v>414094.87</v>
      </c>
      <c r="O2422">
        <f>IF(ISBLANK(I2422),$V$16,I2422)</f>
        <v>19</v>
      </c>
      <c r="P2422" t="str">
        <f>IF(ISBLANK(D2422),$U$42,D2422)</f>
        <v>ASALARIADO</v>
      </c>
      <c r="Q2422" s="7" t="str">
        <f t="shared" si="151"/>
        <v>18-25</v>
      </c>
      <c r="R2422" s="7" t="str">
        <f t="shared" si="152"/>
        <v>3</v>
      </c>
    </row>
    <row r="2423" spans="1:18" x14ac:dyDescent="0.3">
      <c r="A2423">
        <v>2422</v>
      </c>
      <c r="B2423" t="s">
        <v>8</v>
      </c>
      <c r="C2423">
        <v>292387</v>
      </c>
      <c r="D2423" t="s">
        <v>16</v>
      </c>
      <c r="E2423" t="s">
        <v>15</v>
      </c>
      <c r="F2423" t="s">
        <v>11</v>
      </c>
      <c r="G2423" t="s">
        <v>12</v>
      </c>
      <c r="H2423" t="s">
        <v>11</v>
      </c>
      <c r="I2423">
        <v>52</v>
      </c>
      <c r="J2423">
        <f>(C2423-$V$7)/$V$8</f>
        <v>-0.45028698599989631</v>
      </c>
      <c r="K2423" t="str">
        <f t="shared" si="149"/>
        <v>NO</v>
      </c>
      <c r="L2423">
        <f>(I2423-$V$16)/$V$17</f>
        <v>0.71236311755666615</v>
      </c>
      <c r="M2423" t="str">
        <f t="shared" si="150"/>
        <v>NO</v>
      </c>
      <c r="N2423">
        <f>IF(ISBLANK(C2423),$V$7,C2423)</f>
        <v>292387</v>
      </c>
      <c r="O2423">
        <f>IF(ISBLANK(I2423),$V$16,I2423)</f>
        <v>52</v>
      </c>
      <c r="P2423" t="str">
        <f>IF(ISBLANK(D2423),$U$42,D2423)</f>
        <v>ASEGURADO VOLUNTARIO</v>
      </c>
      <c r="Q2423" s="7" t="str">
        <f t="shared" si="151"/>
        <v>46-55</v>
      </c>
      <c r="R2423" s="7" t="str">
        <f t="shared" si="152"/>
        <v>1</v>
      </c>
    </row>
    <row r="2424" spans="1:18" x14ac:dyDescent="0.3">
      <c r="A2424">
        <v>2423</v>
      </c>
      <c r="B2424" t="s">
        <v>14</v>
      </c>
      <c r="C2424">
        <v>753003.24</v>
      </c>
      <c r="D2424" t="s">
        <v>9</v>
      </c>
      <c r="E2424" t="s">
        <v>10</v>
      </c>
      <c r="F2424" t="s">
        <v>11</v>
      </c>
      <c r="G2424" t="s">
        <v>12</v>
      </c>
      <c r="H2424" t="s">
        <v>12</v>
      </c>
      <c r="I2424">
        <v>22</v>
      </c>
      <c r="J2424">
        <f>(C2424-$V$7)/$V$8</f>
        <v>0.1177289975370464</v>
      </c>
      <c r="K2424" t="str">
        <f t="shared" si="149"/>
        <v>NO</v>
      </c>
      <c r="L2424">
        <f>(I2424-$V$16)/$V$17</f>
        <v>-1.4048967847574589</v>
      </c>
      <c r="M2424" t="str">
        <f t="shared" si="150"/>
        <v>NO</v>
      </c>
      <c r="N2424">
        <f>IF(ISBLANK(C2424),$V$7,C2424)</f>
        <v>753003.24</v>
      </c>
      <c r="O2424">
        <f>IF(ISBLANK(I2424),$V$16,I2424)</f>
        <v>22</v>
      </c>
      <c r="P2424" t="str">
        <f>IF(ISBLANK(D2424),$U$42,D2424)</f>
        <v>ASALARIADO</v>
      </c>
      <c r="Q2424" s="7" t="str">
        <f t="shared" si="151"/>
        <v>18-25</v>
      </c>
      <c r="R2424" s="7" t="str">
        <f t="shared" si="152"/>
        <v>4</v>
      </c>
    </row>
    <row r="2425" spans="1:18" x14ac:dyDescent="0.3">
      <c r="A2425">
        <v>2424</v>
      </c>
      <c r="B2425" t="s">
        <v>14</v>
      </c>
      <c r="C2425">
        <v>375740</v>
      </c>
      <c r="D2425" t="s">
        <v>17</v>
      </c>
      <c r="E2425" t="s">
        <v>15</v>
      </c>
      <c r="F2425" t="s">
        <v>11</v>
      </c>
      <c r="G2425" t="s">
        <v>12</v>
      </c>
      <c r="H2425" t="s">
        <v>11</v>
      </c>
      <c r="I2425">
        <v>50</v>
      </c>
      <c r="J2425">
        <f>(C2425-$V$7)/$V$8</f>
        <v>-0.34749895517459412</v>
      </c>
      <c r="K2425" t="str">
        <f t="shared" si="149"/>
        <v>NO</v>
      </c>
      <c r="L2425">
        <f>(I2425-$V$16)/$V$17</f>
        <v>0.57121245740239113</v>
      </c>
      <c r="M2425" t="str">
        <f t="shared" si="150"/>
        <v>NO</v>
      </c>
      <c r="N2425">
        <f>IF(ISBLANK(C2425),$V$7,C2425)</f>
        <v>375740</v>
      </c>
      <c r="O2425">
        <f>IF(ISBLANK(I2425),$V$16,I2425)</f>
        <v>50</v>
      </c>
      <c r="P2425" t="str">
        <f>IF(ISBLANK(D2425),$U$42,D2425)</f>
        <v>TRABAJADOR INDEPENDIENTE</v>
      </c>
      <c r="Q2425" s="7" t="str">
        <f t="shared" si="151"/>
        <v>46-55</v>
      </c>
      <c r="R2425" s="7" t="str">
        <f t="shared" si="152"/>
        <v>2</v>
      </c>
    </row>
    <row r="2426" spans="1:18" x14ac:dyDescent="0.3">
      <c r="A2426">
        <v>2425</v>
      </c>
      <c r="B2426" t="s">
        <v>14</v>
      </c>
      <c r="C2426">
        <v>1070560</v>
      </c>
      <c r="D2426" t="s">
        <v>9</v>
      </c>
      <c r="E2426" t="s">
        <v>10</v>
      </c>
      <c r="F2426" t="s">
        <v>11</v>
      </c>
      <c r="G2426" t="s">
        <v>12</v>
      </c>
      <c r="H2426" t="s">
        <v>11</v>
      </c>
      <c r="I2426">
        <v>34</v>
      </c>
      <c r="J2426">
        <f>(C2426-$V$7)/$V$8</f>
        <v>0.50932898836716756</v>
      </c>
      <c r="K2426" t="str">
        <f t="shared" si="149"/>
        <v>NO</v>
      </c>
      <c r="L2426">
        <f>(I2426-$V$16)/$V$17</f>
        <v>-0.55799282383180893</v>
      </c>
      <c r="M2426" t="str">
        <f t="shared" si="150"/>
        <v>NO</v>
      </c>
      <c r="N2426">
        <f>IF(ISBLANK(C2426),$V$7,C2426)</f>
        <v>1070560</v>
      </c>
      <c r="O2426">
        <f>IF(ISBLANK(I2426),$V$16,I2426)</f>
        <v>34</v>
      </c>
      <c r="P2426" t="str">
        <f>IF(ISBLANK(D2426),$U$42,D2426)</f>
        <v>ASALARIADO</v>
      </c>
      <c r="Q2426" s="7" t="str">
        <f t="shared" si="151"/>
        <v>26-35</v>
      </c>
      <c r="R2426" s="7" t="str">
        <f t="shared" si="152"/>
        <v>4</v>
      </c>
    </row>
    <row r="2427" spans="1:18" x14ac:dyDescent="0.3">
      <c r="A2427">
        <v>2426</v>
      </c>
      <c r="B2427" t="s">
        <v>14</v>
      </c>
      <c r="C2427">
        <v>297046</v>
      </c>
      <c r="D2427" t="s">
        <v>16</v>
      </c>
      <c r="E2427" t="s">
        <v>15</v>
      </c>
      <c r="F2427" t="s">
        <v>11</v>
      </c>
      <c r="G2427" t="s">
        <v>11</v>
      </c>
      <c r="H2427" t="s">
        <v>12</v>
      </c>
      <c r="I2427">
        <v>55</v>
      </c>
      <c r="J2427">
        <f>(C2427-$V$7)/$V$8</f>
        <v>-0.44454166866740574</v>
      </c>
      <c r="K2427" t="str">
        <f t="shared" si="149"/>
        <v>NO</v>
      </c>
      <c r="L2427">
        <f>(I2427-$V$16)/$V$17</f>
        <v>0.92408910778807873</v>
      </c>
      <c r="M2427" t="str">
        <f t="shared" si="150"/>
        <v>NO</v>
      </c>
      <c r="N2427">
        <f>IF(ISBLANK(C2427),$V$7,C2427)</f>
        <v>297046</v>
      </c>
      <c r="O2427">
        <f>IF(ISBLANK(I2427),$V$16,I2427)</f>
        <v>55</v>
      </c>
      <c r="P2427" t="str">
        <f>IF(ISBLANK(D2427),$U$42,D2427)</f>
        <v>ASEGURADO VOLUNTARIO</v>
      </c>
      <c r="Q2427" s="7" t="str">
        <f t="shared" si="151"/>
        <v>46-55</v>
      </c>
      <c r="R2427" s="7" t="str">
        <f t="shared" si="152"/>
        <v>1</v>
      </c>
    </row>
    <row r="2428" spans="1:18" x14ac:dyDescent="0.3">
      <c r="A2428">
        <v>2427</v>
      </c>
      <c r="B2428" t="s">
        <v>8</v>
      </c>
      <c r="C2428">
        <v>391510</v>
      </c>
      <c r="D2428" t="s">
        <v>9</v>
      </c>
      <c r="E2428" t="s">
        <v>15</v>
      </c>
      <c r="F2428" t="s">
        <v>11</v>
      </c>
      <c r="G2428" t="s">
        <v>12</v>
      </c>
      <c r="H2428" t="s">
        <v>12</v>
      </c>
      <c r="I2428">
        <v>31</v>
      </c>
      <c r="J2428">
        <f>(C2428-$V$7)/$V$8</f>
        <v>-0.32805193771733382</v>
      </c>
      <c r="K2428" t="str">
        <f t="shared" si="149"/>
        <v>NO</v>
      </c>
      <c r="L2428">
        <f>(I2428-$V$16)/$V$17</f>
        <v>-0.7697188140632214</v>
      </c>
      <c r="M2428" t="str">
        <f t="shared" si="150"/>
        <v>NO</v>
      </c>
      <c r="N2428">
        <f>IF(ISBLANK(C2428),$V$7,C2428)</f>
        <v>391510</v>
      </c>
      <c r="O2428">
        <f>IF(ISBLANK(I2428),$V$16,I2428)</f>
        <v>31</v>
      </c>
      <c r="P2428" t="str">
        <f>IF(ISBLANK(D2428),$U$42,D2428)</f>
        <v>ASALARIADO</v>
      </c>
      <c r="Q2428" s="7" t="str">
        <f t="shared" si="151"/>
        <v>26-35</v>
      </c>
      <c r="R2428" s="7" t="str">
        <f t="shared" si="152"/>
        <v>2</v>
      </c>
    </row>
    <row r="2429" spans="1:18" x14ac:dyDescent="0.3">
      <c r="A2429">
        <v>2428</v>
      </c>
      <c r="B2429" t="s">
        <v>8</v>
      </c>
      <c r="C2429">
        <v>447250</v>
      </c>
      <c r="D2429" t="s">
        <v>9</v>
      </c>
      <c r="E2429" t="s">
        <v>15</v>
      </c>
      <c r="F2429" t="s">
        <v>11</v>
      </c>
      <c r="G2429" t="s">
        <v>12</v>
      </c>
      <c r="H2429" t="s">
        <v>12</v>
      </c>
      <c r="I2429">
        <v>37</v>
      </c>
      <c r="J2429">
        <f>(C2429-$V$7)/$V$8</f>
        <v>-0.25931530150505183</v>
      </c>
      <c r="K2429" t="str">
        <f t="shared" si="149"/>
        <v>NO</v>
      </c>
      <c r="L2429">
        <f>(I2429-$V$16)/$V$17</f>
        <v>-0.3462668336003964</v>
      </c>
      <c r="M2429" t="str">
        <f t="shared" si="150"/>
        <v>NO</v>
      </c>
      <c r="N2429">
        <f>IF(ISBLANK(C2429),$V$7,C2429)</f>
        <v>447250</v>
      </c>
      <c r="O2429">
        <f>IF(ISBLANK(I2429),$V$16,I2429)</f>
        <v>37</v>
      </c>
      <c r="P2429" t="str">
        <f>IF(ISBLANK(D2429),$U$42,D2429)</f>
        <v>ASALARIADO</v>
      </c>
      <c r="Q2429" s="7" t="str">
        <f t="shared" si="151"/>
        <v>36-45</v>
      </c>
      <c r="R2429" s="7" t="str">
        <f t="shared" si="152"/>
        <v>3</v>
      </c>
    </row>
    <row r="2430" spans="1:18" x14ac:dyDescent="0.3">
      <c r="A2430">
        <v>2429</v>
      </c>
      <c r="B2430" t="s">
        <v>8</v>
      </c>
      <c r="C2430">
        <v>518738.06</v>
      </c>
      <c r="D2430" t="s">
        <v>9</v>
      </c>
      <c r="E2430" t="s">
        <v>15</v>
      </c>
      <c r="F2430" t="s">
        <v>11</v>
      </c>
      <c r="G2430" t="s">
        <v>11</v>
      </c>
      <c r="H2430" t="s">
        <v>12</v>
      </c>
      <c r="I2430">
        <v>41</v>
      </c>
      <c r="J2430">
        <f>(C2430-$V$7)/$V$8</f>
        <v>-0.17115870348313239</v>
      </c>
      <c r="K2430" t="str">
        <f t="shared" si="149"/>
        <v>NO</v>
      </c>
      <c r="L2430">
        <f>(I2430-$V$16)/$V$17</f>
        <v>-6.3965513291846368E-2</v>
      </c>
      <c r="M2430" t="str">
        <f t="shared" si="150"/>
        <v>NO</v>
      </c>
      <c r="N2430">
        <f>IF(ISBLANK(C2430),$V$7,C2430)</f>
        <v>518738.06</v>
      </c>
      <c r="O2430">
        <f>IF(ISBLANK(I2430),$V$16,I2430)</f>
        <v>41</v>
      </c>
      <c r="P2430" t="str">
        <f>IF(ISBLANK(D2430),$U$42,D2430)</f>
        <v>ASALARIADO</v>
      </c>
      <c r="Q2430" s="7" t="str">
        <f t="shared" si="151"/>
        <v>36-45</v>
      </c>
      <c r="R2430" s="7" t="str">
        <f t="shared" si="152"/>
        <v>3</v>
      </c>
    </row>
    <row r="2431" spans="1:18" x14ac:dyDescent="0.3">
      <c r="A2431">
        <v>2430</v>
      </c>
      <c r="B2431" t="s">
        <v>14</v>
      </c>
      <c r="C2431">
        <v>1373096</v>
      </c>
      <c r="D2431" t="s">
        <v>9</v>
      </c>
      <c r="E2431" t="s">
        <v>10</v>
      </c>
      <c r="F2431" t="s">
        <v>11</v>
      </c>
      <c r="G2431" t="s">
        <v>12</v>
      </c>
      <c r="H2431" t="s">
        <v>12</v>
      </c>
      <c r="I2431">
        <v>37</v>
      </c>
      <c r="J2431">
        <f>(C2431-$V$7)/$V$8</f>
        <v>0.88240589854152973</v>
      </c>
      <c r="K2431" t="str">
        <f t="shared" si="149"/>
        <v>NO</v>
      </c>
      <c r="L2431">
        <f>(I2431-$V$16)/$V$17</f>
        <v>-0.3462668336003964</v>
      </c>
      <c r="M2431" t="str">
        <f t="shared" si="150"/>
        <v>NO</v>
      </c>
      <c r="N2431">
        <f>IF(ISBLANK(C2431),$V$7,C2431)</f>
        <v>1373096</v>
      </c>
      <c r="O2431">
        <f>IF(ISBLANK(I2431),$V$16,I2431)</f>
        <v>37</v>
      </c>
      <c r="P2431" t="str">
        <f>IF(ISBLANK(D2431),$U$42,D2431)</f>
        <v>ASALARIADO</v>
      </c>
      <c r="Q2431" s="7" t="str">
        <f t="shared" si="151"/>
        <v>36-45</v>
      </c>
      <c r="R2431" s="7" t="str">
        <f t="shared" si="152"/>
        <v>4</v>
      </c>
    </row>
    <row r="2432" spans="1:18" x14ac:dyDescent="0.3">
      <c r="A2432">
        <v>2431</v>
      </c>
      <c r="B2432" t="s">
        <v>14</v>
      </c>
      <c r="C2432">
        <v>574611.66</v>
      </c>
      <c r="D2432" t="s">
        <v>9</v>
      </c>
      <c r="E2432" t="s">
        <v>15</v>
      </c>
      <c r="F2432" t="s">
        <v>11</v>
      </c>
      <c r="G2432" t="s">
        <v>12</v>
      </c>
      <c r="H2432" t="s">
        <v>12</v>
      </c>
      <c r="I2432">
        <v>37</v>
      </c>
      <c r="J2432">
        <f>(C2432-$V$7)/$V$8</f>
        <v>-0.10225731638104119</v>
      </c>
      <c r="K2432" t="str">
        <f t="shared" si="149"/>
        <v>NO</v>
      </c>
      <c r="L2432">
        <f>(I2432-$V$16)/$V$17</f>
        <v>-0.3462668336003964</v>
      </c>
      <c r="M2432" t="str">
        <f t="shared" si="150"/>
        <v>NO</v>
      </c>
      <c r="N2432">
        <f>IF(ISBLANK(C2432),$V$7,C2432)</f>
        <v>574611.66</v>
      </c>
      <c r="O2432">
        <f>IF(ISBLANK(I2432),$V$16,I2432)</f>
        <v>37</v>
      </c>
      <c r="P2432" t="str">
        <f>IF(ISBLANK(D2432),$U$42,D2432)</f>
        <v>ASALARIADO</v>
      </c>
      <c r="Q2432" s="7" t="str">
        <f t="shared" si="151"/>
        <v>36-45</v>
      </c>
      <c r="R2432" s="7" t="str">
        <f t="shared" si="152"/>
        <v>3</v>
      </c>
    </row>
    <row r="2433" spans="1:18" x14ac:dyDescent="0.3">
      <c r="A2433">
        <v>2432</v>
      </c>
      <c r="B2433" t="s">
        <v>8</v>
      </c>
      <c r="C2433">
        <v>450297.7</v>
      </c>
      <c r="D2433" t="s">
        <v>9</v>
      </c>
      <c r="E2433" t="s">
        <v>15</v>
      </c>
      <c r="F2433" t="s">
        <v>11</v>
      </c>
      <c r="G2433" t="s">
        <v>12</v>
      </c>
      <c r="H2433" t="s">
        <v>12</v>
      </c>
      <c r="I2433">
        <v>43</v>
      </c>
      <c r="J2433">
        <f>(C2433-$V$7)/$V$8</f>
        <v>-0.2555569834895482</v>
      </c>
      <c r="K2433" t="str">
        <f t="shared" si="149"/>
        <v>NO</v>
      </c>
      <c r="L2433">
        <f>(I2433-$V$16)/$V$17</f>
        <v>7.7185146862428639E-2</v>
      </c>
      <c r="M2433" t="str">
        <f t="shared" si="150"/>
        <v>NO</v>
      </c>
      <c r="N2433">
        <f>IF(ISBLANK(C2433),$V$7,C2433)</f>
        <v>450297.7</v>
      </c>
      <c r="O2433">
        <f>IF(ISBLANK(I2433),$V$16,I2433)</f>
        <v>43</v>
      </c>
      <c r="P2433" t="str">
        <f>IF(ISBLANK(D2433),$U$42,D2433)</f>
        <v>ASALARIADO</v>
      </c>
      <c r="Q2433" s="7" t="str">
        <f t="shared" si="151"/>
        <v>36-45</v>
      </c>
      <c r="R2433" s="7" t="str">
        <f t="shared" si="152"/>
        <v>3</v>
      </c>
    </row>
    <row r="2434" spans="1:18" x14ac:dyDescent="0.3">
      <c r="A2434">
        <v>2433</v>
      </c>
      <c r="B2434" t="s">
        <v>14</v>
      </c>
      <c r="C2434">
        <v>477000</v>
      </c>
      <c r="D2434" t="s">
        <v>9</v>
      </c>
      <c r="E2434" t="s">
        <v>15</v>
      </c>
      <c r="F2434" t="s">
        <v>11</v>
      </c>
      <c r="G2434" t="s">
        <v>12</v>
      </c>
      <c r="H2434" t="s">
        <v>12</v>
      </c>
      <c r="I2434">
        <v>34</v>
      </c>
      <c r="J2434">
        <f>(C2434-$V$7)/$V$8</f>
        <v>-0.22262863255429133</v>
      </c>
      <c r="K2434" t="str">
        <f t="shared" ref="K2434:K2497" si="153">IF(ABS(J2434)&gt;1.96,"ATIPICO","NO")</f>
        <v>NO</v>
      </c>
      <c r="L2434">
        <f>(I2434-$V$16)/$V$17</f>
        <v>-0.55799282383180893</v>
      </c>
      <c r="M2434" t="str">
        <f t="shared" ref="M2434:M2497" si="154">IF(ABS(L2434)&gt;1.96,"ATIPICO","NO")</f>
        <v>NO</v>
      </c>
      <c r="N2434">
        <f>IF(ISBLANK(C2434),$V$7,C2434)</f>
        <v>477000</v>
      </c>
      <c r="O2434">
        <f>IF(ISBLANK(I2434),$V$16,I2434)</f>
        <v>34</v>
      </c>
      <c r="P2434" t="str">
        <f>IF(ISBLANK(D2434),$U$42,D2434)</f>
        <v>ASALARIADO</v>
      </c>
      <c r="Q2434" s="7" t="str">
        <f t="shared" ref="Q2434:Q2497" si="155">IF(O2434&lt;26,"18-25",IF(O2434&lt;36,"26-35",
 IF(O2434&lt;46,"36-45",IF(O2434&lt;56,"46-55","56+"))))</f>
        <v>26-35</v>
      </c>
      <c r="R2434" s="7" t="str">
        <f t="shared" ref="R2434:R2497" si="156">IF(N2434&lt;300000,"1",
 IF(N2434&lt;=408495,"2",
 IF(N2434&lt;=700000,"3",
 "4")))</f>
        <v>3</v>
      </c>
    </row>
    <row r="2435" spans="1:18" x14ac:dyDescent="0.3">
      <c r="A2435">
        <v>2434</v>
      </c>
      <c r="B2435" t="s">
        <v>8</v>
      </c>
      <c r="C2435">
        <v>4164181.77</v>
      </c>
      <c r="D2435" t="s">
        <v>9</v>
      </c>
      <c r="E2435" t="s">
        <v>15</v>
      </c>
      <c r="F2435" t="s">
        <v>11</v>
      </c>
      <c r="G2435" t="s">
        <v>12</v>
      </c>
      <c r="H2435" t="s">
        <v>12</v>
      </c>
      <c r="I2435">
        <v>35</v>
      </c>
      <c r="J2435">
        <f>(C2435-$V$7)/$V$8</f>
        <v>4.3242761391186209</v>
      </c>
      <c r="K2435" t="str">
        <f t="shared" si="153"/>
        <v>ATIPICO</v>
      </c>
      <c r="L2435">
        <f>(I2435-$V$16)/$V$17</f>
        <v>-0.48741749375467142</v>
      </c>
      <c r="M2435" t="str">
        <f t="shared" si="154"/>
        <v>NO</v>
      </c>
      <c r="N2435">
        <f>IF(ISBLANK(C2435),$V$7,C2435)</f>
        <v>4164181.77</v>
      </c>
      <c r="O2435">
        <f>IF(ISBLANK(I2435),$V$16,I2435)</f>
        <v>35</v>
      </c>
      <c r="P2435" t="str">
        <f>IF(ISBLANK(D2435),$U$42,D2435)</f>
        <v>ASALARIADO</v>
      </c>
      <c r="Q2435" s="7" t="str">
        <f t="shared" si="155"/>
        <v>26-35</v>
      </c>
      <c r="R2435" s="7" t="str">
        <f t="shared" si="156"/>
        <v>4</v>
      </c>
    </row>
    <row r="2436" spans="1:18" x14ac:dyDescent="0.3">
      <c r="A2436">
        <v>2435</v>
      </c>
      <c r="B2436" t="s">
        <v>14</v>
      </c>
      <c r="C2436">
        <v>1476693.45</v>
      </c>
      <c r="D2436" t="s">
        <v>13</v>
      </c>
      <c r="E2436" t="s">
        <v>10</v>
      </c>
      <c r="F2436" t="s">
        <v>11</v>
      </c>
      <c r="G2436" t="s">
        <v>12</v>
      </c>
      <c r="H2436" t="s">
        <v>12</v>
      </c>
      <c r="I2436">
        <v>62</v>
      </c>
      <c r="J2436">
        <f>(C2436-$V$7)/$V$8</f>
        <v>1.0101586834925538</v>
      </c>
      <c r="K2436" t="str">
        <f t="shared" si="153"/>
        <v>NO</v>
      </c>
      <c r="L2436">
        <f>(I2436-$V$16)/$V$17</f>
        <v>1.4181164183280413</v>
      </c>
      <c r="M2436" t="str">
        <f t="shared" si="154"/>
        <v>NO</v>
      </c>
      <c r="N2436">
        <f>IF(ISBLANK(C2436),$V$7,C2436)</f>
        <v>1476693.45</v>
      </c>
      <c r="O2436">
        <f>IF(ISBLANK(I2436),$V$16,I2436)</f>
        <v>62</v>
      </c>
      <c r="P2436" t="str">
        <f>IF(ISBLANK(D2436),$U$42,D2436)</f>
        <v>PENSIONADOS EN SU PROPIO SISTEMA</v>
      </c>
      <c r="Q2436" s="7" t="str">
        <f t="shared" si="155"/>
        <v>56+</v>
      </c>
      <c r="R2436" s="7" t="str">
        <f t="shared" si="156"/>
        <v>4</v>
      </c>
    </row>
    <row r="2437" spans="1:18" x14ac:dyDescent="0.3">
      <c r="A2437">
        <v>2436</v>
      </c>
      <c r="B2437" t="s">
        <v>8</v>
      </c>
      <c r="C2437">
        <v>278030</v>
      </c>
      <c r="D2437" t="s">
        <v>17</v>
      </c>
      <c r="E2437" t="s">
        <v>15</v>
      </c>
      <c r="F2437" t="s">
        <v>11</v>
      </c>
      <c r="G2437" t="s">
        <v>12</v>
      </c>
      <c r="H2437" t="s">
        <v>12</v>
      </c>
      <c r="I2437">
        <v>38</v>
      </c>
      <c r="J2437">
        <f>(C2437-$V$7)/$V$8</f>
        <v>-0.46799154082766331</v>
      </c>
      <c r="K2437" t="str">
        <f t="shared" si="153"/>
        <v>NO</v>
      </c>
      <c r="L2437">
        <f>(I2437-$V$16)/$V$17</f>
        <v>-0.27569150352325889</v>
      </c>
      <c r="M2437" t="str">
        <f t="shared" si="154"/>
        <v>NO</v>
      </c>
      <c r="N2437">
        <f>IF(ISBLANK(C2437),$V$7,C2437)</f>
        <v>278030</v>
      </c>
      <c r="O2437">
        <f>IF(ISBLANK(I2437),$V$16,I2437)</f>
        <v>38</v>
      </c>
      <c r="P2437" t="str">
        <f>IF(ISBLANK(D2437),$U$42,D2437)</f>
        <v>TRABAJADOR INDEPENDIENTE</v>
      </c>
      <c r="Q2437" s="7" t="str">
        <f t="shared" si="155"/>
        <v>36-45</v>
      </c>
      <c r="R2437" s="7" t="str">
        <f t="shared" si="156"/>
        <v>1</v>
      </c>
    </row>
    <row r="2438" spans="1:18" x14ac:dyDescent="0.3">
      <c r="A2438">
        <v>2437</v>
      </c>
      <c r="B2438" t="s">
        <v>8</v>
      </c>
      <c r="C2438">
        <v>534815.5</v>
      </c>
      <c r="D2438" t="s">
        <v>9</v>
      </c>
      <c r="E2438" t="s">
        <v>10</v>
      </c>
      <c r="F2438" t="s">
        <v>11</v>
      </c>
      <c r="G2438" t="s">
        <v>12</v>
      </c>
      <c r="H2438" t="s">
        <v>12</v>
      </c>
      <c r="I2438">
        <v>26</v>
      </c>
      <c r="J2438">
        <f>(C2438-$V$7)/$V$8</f>
        <v>-0.15133256167285625</v>
      </c>
      <c r="K2438" t="str">
        <f t="shared" si="153"/>
        <v>NO</v>
      </c>
      <c r="L2438">
        <f>(I2438-$V$16)/$V$17</f>
        <v>-1.1225954644489089</v>
      </c>
      <c r="M2438" t="str">
        <f t="shared" si="154"/>
        <v>NO</v>
      </c>
      <c r="N2438">
        <f>IF(ISBLANK(C2438),$V$7,C2438)</f>
        <v>534815.5</v>
      </c>
      <c r="O2438">
        <f>IF(ISBLANK(I2438),$V$16,I2438)</f>
        <v>26</v>
      </c>
      <c r="P2438" t="str">
        <f>IF(ISBLANK(D2438),$U$42,D2438)</f>
        <v>ASALARIADO</v>
      </c>
      <c r="Q2438" s="7" t="str">
        <f t="shared" si="155"/>
        <v>26-35</v>
      </c>
      <c r="R2438" s="7" t="str">
        <f t="shared" si="156"/>
        <v>3</v>
      </c>
    </row>
    <row r="2439" spans="1:18" x14ac:dyDescent="0.3">
      <c r="A2439">
        <v>2438</v>
      </c>
      <c r="B2439" t="s">
        <v>8</v>
      </c>
      <c r="C2439">
        <v>2767500</v>
      </c>
      <c r="D2439" t="s">
        <v>9</v>
      </c>
      <c r="E2439" t="s">
        <v>15</v>
      </c>
      <c r="F2439" t="s">
        <v>11</v>
      </c>
      <c r="G2439" t="s">
        <v>12</v>
      </c>
      <c r="H2439" t="s">
        <v>12</v>
      </c>
      <c r="I2439">
        <v>24</v>
      </c>
      <c r="J2439">
        <f>(C2439-$V$7)/$V$8</f>
        <v>2.6019365853185463</v>
      </c>
      <c r="K2439" t="str">
        <f t="shared" si="153"/>
        <v>ATIPICO</v>
      </c>
      <c r="L2439">
        <f>(I2439-$V$16)/$V$17</f>
        <v>-1.263746124603184</v>
      </c>
      <c r="M2439" t="str">
        <f t="shared" si="154"/>
        <v>NO</v>
      </c>
      <c r="N2439">
        <f>IF(ISBLANK(C2439),$V$7,C2439)</f>
        <v>2767500</v>
      </c>
      <c r="O2439">
        <f>IF(ISBLANK(I2439),$V$16,I2439)</f>
        <v>24</v>
      </c>
      <c r="P2439" t="str">
        <f>IF(ISBLANK(D2439),$U$42,D2439)</f>
        <v>ASALARIADO</v>
      </c>
      <c r="Q2439" s="7" t="str">
        <f t="shared" si="155"/>
        <v>18-25</v>
      </c>
      <c r="R2439" s="7" t="str">
        <f t="shared" si="156"/>
        <v>4</v>
      </c>
    </row>
    <row r="2440" spans="1:18" x14ac:dyDescent="0.3">
      <c r="A2440">
        <v>2439</v>
      </c>
      <c r="B2440" t="s">
        <v>8</v>
      </c>
      <c r="C2440">
        <v>297046</v>
      </c>
      <c r="D2440" t="s">
        <v>17</v>
      </c>
      <c r="E2440" t="s">
        <v>15</v>
      </c>
      <c r="F2440" t="s">
        <v>11</v>
      </c>
      <c r="G2440" t="s">
        <v>12</v>
      </c>
      <c r="H2440" t="s">
        <v>12</v>
      </c>
      <c r="I2440">
        <v>29</v>
      </c>
      <c r="J2440">
        <f>(C2440-$V$7)/$V$8</f>
        <v>-0.44454166866740574</v>
      </c>
      <c r="K2440" t="str">
        <f t="shared" si="153"/>
        <v>NO</v>
      </c>
      <c r="L2440">
        <f>(I2440-$V$16)/$V$17</f>
        <v>-0.91086947421749642</v>
      </c>
      <c r="M2440" t="str">
        <f t="shared" si="154"/>
        <v>NO</v>
      </c>
      <c r="N2440">
        <f>IF(ISBLANK(C2440),$V$7,C2440)</f>
        <v>297046</v>
      </c>
      <c r="O2440">
        <f>IF(ISBLANK(I2440),$V$16,I2440)</f>
        <v>29</v>
      </c>
      <c r="P2440" t="str">
        <f>IF(ISBLANK(D2440),$U$42,D2440)</f>
        <v>TRABAJADOR INDEPENDIENTE</v>
      </c>
      <c r="Q2440" s="7" t="str">
        <f t="shared" si="155"/>
        <v>26-35</v>
      </c>
      <c r="R2440" s="7" t="str">
        <f t="shared" si="156"/>
        <v>1</v>
      </c>
    </row>
    <row r="2441" spans="1:18" x14ac:dyDescent="0.3">
      <c r="A2441">
        <v>2440</v>
      </c>
      <c r="B2441" t="s">
        <v>14</v>
      </c>
      <c r="C2441">
        <v>278030</v>
      </c>
      <c r="D2441" t="s">
        <v>18</v>
      </c>
      <c r="E2441" t="s">
        <v>15</v>
      </c>
      <c r="F2441" t="s">
        <v>11</v>
      </c>
      <c r="G2441" t="s">
        <v>12</v>
      </c>
      <c r="H2441" t="s">
        <v>12</v>
      </c>
      <c r="I2441">
        <v>39</v>
      </c>
      <c r="J2441">
        <f>(C2441-$V$7)/$V$8</f>
        <v>-0.46799154082766331</v>
      </c>
      <c r="K2441" t="str">
        <f t="shared" si="153"/>
        <v>NO</v>
      </c>
      <c r="L2441">
        <f>(I2441-$V$16)/$V$17</f>
        <v>-0.20511617344612137</v>
      </c>
      <c r="M2441" t="str">
        <f t="shared" si="154"/>
        <v>NO</v>
      </c>
      <c r="N2441">
        <f>IF(ISBLANK(C2441),$V$7,C2441)</f>
        <v>278030</v>
      </c>
      <c r="O2441">
        <f>IF(ISBLANK(I2441),$V$16,I2441)</f>
        <v>39</v>
      </c>
      <c r="P2441" t="str">
        <f>IF(ISBLANK(D2441),$U$42,D2441)</f>
        <v>CONVENIOS ESPECIALES DE TRABAJADORES INDEPENDIENTES</v>
      </c>
      <c r="Q2441" s="7" t="str">
        <f t="shared" si="155"/>
        <v>36-45</v>
      </c>
      <c r="R2441" s="7" t="str">
        <f t="shared" si="156"/>
        <v>1</v>
      </c>
    </row>
    <row r="2442" spans="1:18" x14ac:dyDescent="0.3">
      <c r="A2442">
        <v>2441</v>
      </c>
      <c r="B2442" t="s">
        <v>14</v>
      </c>
      <c r="C2442">
        <v>436419</v>
      </c>
      <c r="D2442" t="s">
        <v>13</v>
      </c>
      <c r="E2442" t="s">
        <v>10</v>
      </c>
      <c r="F2442" t="s">
        <v>11</v>
      </c>
      <c r="G2442" t="s">
        <v>12</v>
      </c>
      <c r="H2442" t="s">
        <v>12</v>
      </c>
      <c r="I2442">
        <v>79</v>
      </c>
      <c r="J2442">
        <f>(C2442-$V$7)/$V$8</f>
        <v>-0.2726717153338144</v>
      </c>
      <c r="K2442" t="str">
        <f t="shared" si="153"/>
        <v>NO</v>
      </c>
      <c r="L2442">
        <f>(I2442-$V$16)/$V$17</f>
        <v>2.6178970296393786</v>
      </c>
      <c r="M2442" t="str">
        <f t="shared" si="154"/>
        <v>ATIPICO</v>
      </c>
      <c r="N2442">
        <f>IF(ISBLANK(C2442),$V$7,C2442)</f>
        <v>436419</v>
      </c>
      <c r="O2442">
        <f>IF(ISBLANK(I2442),$V$16,I2442)</f>
        <v>79</v>
      </c>
      <c r="P2442" t="str">
        <f>IF(ISBLANK(D2442),$U$42,D2442)</f>
        <v>PENSIONADOS EN SU PROPIO SISTEMA</v>
      </c>
      <c r="Q2442" s="7" t="str">
        <f t="shared" si="155"/>
        <v>56+</v>
      </c>
      <c r="R2442" s="7" t="str">
        <f t="shared" si="156"/>
        <v>3</v>
      </c>
    </row>
    <row r="2443" spans="1:18" x14ac:dyDescent="0.3">
      <c r="A2443">
        <v>2442</v>
      </c>
      <c r="B2443" t="s">
        <v>14</v>
      </c>
      <c r="C2443">
        <v>734801</v>
      </c>
      <c r="D2443" t="s">
        <v>9</v>
      </c>
      <c r="E2443" t="s">
        <v>10</v>
      </c>
      <c r="F2443" t="s">
        <v>11</v>
      </c>
      <c r="G2443" t="s">
        <v>12</v>
      </c>
      <c r="H2443" t="s">
        <v>12</v>
      </c>
      <c r="I2443">
        <v>43</v>
      </c>
      <c r="J2443">
        <f>(C2443-$V$7)/$V$8</f>
        <v>9.5282626006213109E-2</v>
      </c>
      <c r="K2443" t="str">
        <f t="shared" si="153"/>
        <v>NO</v>
      </c>
      <c r="L2443">
        <f>(I2443-$V$16)/$V$17</f>
        <v>7.7185146862428639E-2</v>
      </c>
      <c r="M2443" t="str">
        <f t="shared" si="154"/>
        <v>NO</v>
      </c>
      <c r="N2443">
        <f>IF(ISBLANK(C2443),$V$7,C2443)</f>
        <v>734801</v>
      </c>
      <c r="O2443">
        <f>IF(ISBLANK(I2443),$V$16,I2443)</f>
        <v>43</v>
      </c>
      <c r="P2443" t="str">
        <f>IF(ISBLANK(D2443),$U$42,D2443)</f>
        <v>ASALARIADO</v>
      </c>
      <c r="Q2443" s="7" t="str">
        <f t="shared" si="155"/>
        <v>36-45</v>
      </c>
      <c r="R2443" s="7" t="str">
        <f t="shared" si="156"/>
        <v>4</v>
      </c>
    </row>
    <row r="2444" spans="1:18" x14ac:dyDescent="0.3">
      <c r="A2444">
        <v>2443</v>
      </c>
      <c r="B2444" t="s">
        <v>8</v>
      </c>
      <c r="C2444">
        <v>639148</v>
      </c>
      <c r="D2444" t="s">
        <v>17</v>
      </c>
      <c r="E2444" t="s">
        <v>15</v>
      </c>
      <c r="F2444" t="s">
        <v>11</v>
      </c>
      <c r="G2444" t="s">
        <v>12</v>
      </c>
      <c r="H2444" t="s">
        <v>11</v>
      </c>
      <c r="I2444">
        <v>44</v>
      </c>
      <c r="J2444">
        <f>(C2444-$V$7)/$V$8</f>
        <v>-2.2673338536546354E-2</v>
      </c>
      <c r="K2444" t="str">
        <f t="shared" si="153"/>
        <v>NO</v>
      </c>
      <c r="L2444">
        <f>(I2444-$V$16)/$V$17</f>
        <v>0.14776047693956615</v>
      </c>
      <c r="M2444" t="str">
        <f t="shared" si="154"/>
        <v>NO</v>
      </c>
      <c r="N2444">
        <f>IF(ISBLANK(C2444),$V$7,C2444)</f>
        <v>639148</v>
      </c>
      <c r="O2444">
        <f>IF(ISBLANK(I2444),$V$16,I2444)</f>
        <v>44</v>
      </c>
      <c r="P2444" t="str">
        <f>IF(ISBLANK(D2444),$U$42,D2444)</f>
        <v>TRABAJADOR INDEPENDIENTE</v>
      </c>
      <c r="Q2444" s="7" t="str">
        <f t="shared" si="155"/>
        <v>36-45</v>
      </c>
      <c r="R2444" s="7" t="str">
        <f t="shared" si="156"/>
        <v>3</v>
      </c>
    </row>
    <row r="2445" spans="1:18" x14ac:dyDescent="0.3">
      <c r="A2445">
        <v>2444</v>
      </c>
      <c r="B2445" t="s">
        <v>14</v>
      </c>
      <c r="C2445">
        <v>454899.51</v>
      </c>
      <c r="D2445" t="s">
        <v>9</v>
      </c>
      <c r="E2445" t="s">
        <v>10</v>
      </c>
      <c r="F2445" t="s">
        <v>11</v>
      </c>
      <c r="G2445" t="s">
        <v>12</v>
      </c>
      <c r="H2445" t="s">
        <v>12</v>
      </c>
      <c r="I2445">
        <v>59</v>
      </c>
      <c r="J2445">
        <f>(C2445-$V$7)/$V$8</f>
        <v>-0.24988219088301714</v>
      </c>
      <c r="K2445" t="str">
        <f t="shared" si="153"/>
        <v>NO</v>
      </c>
      <c r="L2445">
        <f>(I2445-$V$16)/$V$17</f>
        <v>1.2063904280966287</v>
      </c>
      <c r="M2445" t="str">
        <f t="shared" si="154"/>
        <v>NO</v>
      </c>
      <c r="N2445">
        <f>IF(ISBLANK(C2445),$V$7,C2445)</f>
        <v>454899.51</v>
      </c>
      <c r="O2445">
        <f>IF(ISBLANK(I2445),$V$16,I2445)</f>
        <v>59</v>
      </c>
      <c r="P2445" t="str">
        <f>IF(ISBLANK(D2445),$U$42,D2445)</f>
        <v>ASALARIADO</v>
      </c>
      <c r="Q2445" s="7" t="str">
        <f t="shared" si="155"/>
        <v>56+</v>
      </c>
      <c r="R2445" s="7" t="str">
        <f t="shared" si="156"/>
        <v>3</v>
      </c>
    </row>
    <row r="2446" spans="1:18" x14ac:dyDescent="0.3">
      <c r="A2446">
        <v>2445</v>
      </c>
      <c r="B2446" t="s">
        <v>14</v>
      </c>
      <c r="C2446">
        <v>3622084.85</v>
      </c>
      <c r="D2446" t="s">
        <v>9</v>
      </c>
      <c r="E2446" t="s">
        <v>15</v>
      </c>
      <c r="F2446" t="s">
        <v>11</v>
      </c>
      <c r="G2446" t="s">
        <v>12</v>
      </c>
      <c r="H2446" t="s">
        <v>12</v>
      </c>
      <c r="I2446">
        <v>35</v>
      </c>
      <c r="J2446">
        <f>(C2446-$V$7)/$V$8</f>
        <v>3.6557810048911619</v>
      </c>
      <c r="K2446" t="str">
        <f t="shared" si="153"/>
        <v>ATIPICO</v>
      </c>
      <c r="L2446">
        <f>(I2446-$V$16)/$V$17</f>
        <v>-0.48741749375467142</v>
      </c>
      <c r="M2446" t="str">
        <f t="shared" si="154"/>
        <v>NO</v>
      </c>
      <c r="N2446">
        <f>IF(ISBLANK(C2446),$V$7,C2446)</f>
        <v>3622084.85</v>
      </c>
      <c r="O2446">
        <f>IF(ISBLANK(I2446),$V$16,I2446)</f>
        <v>35</v>
      </c>
      <c r="P2446" t="str">
        <f>IF(ISBLANK(D2446),$U$42,D2446)</f>
        <v>ASALARIADO</v>
      </c>
      <c r="Q2446" s="7" t="str">
        <f t="shared" si="155"/>
        <v>26-35</v>
      </c>
      <c r="R2446" s="7" t="str">
        <f t="shared" si="156"/>
        <v>4</v>
      </c>
    </row>
    <row r="2447" spans="1:18" x14ac:dyDescent="0.3">
      <c r="A2447">
        <v>2446</v>
      </c>
      <c r="B2447" t="s">
        <v>8</v>
      </c>
      <c r="C2447">
        <v>360000</v>
      </c>
      <c r="D2447" t="s">
        <v>9</v>
      </c>
      <c r="E2447" t="s">
        <v>15</v>
      </c>
      <c r="F2447" t="s">
        <v>11</v>
      </c>
      <c r="G2447" t="s">
        <v>12</v>
      </c>
      <c r="H2447" t="s">
        <v>12</v>
      </c>
      <c r="I2447">
        <v>37</v>
      </c>
      <c r="J2447">
        <f>(C2447-$V$7)/$V$8</f>
        <v>-0.36690897767156788</v>
      </c>
      <c r="K2447" t="str">
        <f t="shared" si="153"/>
        <v>NO</v>
      </c>
      <c r="L2447">
        <f>(I2447-$V$16)/$V$17</f>
        <v>-0.3462668336003964</v>
      </c>
      <c r="M2447" t="str">
        <f t="shared" si="154"/>
        <v>NO</v>
      </c>
      <c r="N2447">
        <f>IF(ISBLANK(C2447),$V$7,C2447)</f>
        <v>360000</v>
      </c>
      <c r="O2447">
        <f>IF(ISBLANK(I2447),$V$16,I2447)</f>
        <v>37</v>
      </c>
      <c r="P2447" t="str">
        <f>IF(ISBLANK(D2447),$U$42,D2447)</f>
        <v>ASALARIADO</v>
      </c>
      <c r="Q2447" s="7" t="str">
        <f t="shared" si="155"/>
        <v>36-45</v>
      </c>
      <c r="R2447" s="7" t="str">
        <f t="shared" si="156"/>
        <v>2</v>
      </c>
    </row>
    <row r="2448" spans="1:18" x14ac:dyDescent="0.3">
      <c r="A2448">
        <v>2447</v>
      </c>
      <c r="B2448" t="s">
        <v>14</v>
      </c>
      <c r="C2448">
        <v>1064830</v>
      </c>
      <c r="D2448" t="s">
        <v>9</v>
      </c>
      <c r="E2448" t="s">
        <v>10</v>
      </c>
      <c r="F2448" t="s">
        <v>11</v>
      </c>
      <c r="G2448" t="s">
        <v>12</v>
      </c>
      <c r="H2448" t="s">
        <v>11</v>
      </c>
      <c r="I2448">
        <v>51</v>
      </c>
      <c r="J2448">
        <f>(C2448-$V$7)/$V$8</f>
        <v>0.50226295095244966</v>
      </c>
      <c r="K2448" t="str">
        <f t="shared" si="153"/>
        <v>NO</v>
      </c>
      <c r="L2448">
        <f>(I2448-$V$16)/$V$17</f>
        <v>0.64178778747952869</v>
      </c>
      <c r="M2448" t="str">
        <f t="shared" si="154"/>
        <v>NO</v>
      </c>
      <c r="N2448">
        <f>IF(ISBLANK(C2448),$V$7,C2448)</f>
        <v>1064830</v>
      </c>
      <c r="O2448">
        <f>IF(ISBLANK(I2448),$V$16,I2448)</f>
        <v>51</v>
      </c>
      <c r="P2448" t="str">
        <f>IF(ISBLANK(D2448),$U$42,D2448)</f>
        <v>ASALARIADO</v>
      </c>
      <c r="Q2448" s="7" t="str">
        <f t="shared" si="155"/>
        <v>46-55</v>
      </c>
      <c r="R2448" s="7" t="str">
        <f t="shared" si="156"/>
        <v>4</v>
      </c>
    </row>
    <row r="2449" spans="1:18" x14ac:dyDescent="0.3">
      <c r="A2449">
        <v>2448</v>
      </c>
      <c r="B2449" t="s">
        <v>14</v>
      </c>
      <c r="C2449">
        <v>62402.9</v>
      </c>
      <c r="D2449" t="s">
        <v>9</v>
      </c>
      <c r="E2449" t="s">
        <v>15</v>
      </c>
      <c r="F2449" t="s">
        <v>11</v>
      </c>
      <c r="G2449" t="s">
        <v>12</v>
      </c>
      <c r="H2449" t="s">
        <v>12</v>
      </c>
      <c r="I2449">
        <v>21</v>
      </c>
      <c r="J2449">
        <f>(C2449-$V$7)/$V$8</f>
        <v>-0.73389540753396676</v>
      </c>
      <c r="K2449" t="str">
        <f t="shared" si="153"/>
        <v>NO</v>
      </c>
      <c r="L2449">
        <f>(I2449-$V$16)/$V$17</f>
        <v>-1.4754721148345964</v>
      </c>
      <c r="M2449" t="str">
        <f t="shared" si="154"/>
        <v>NO</v>
      </c>
      <c r="N2449">
        <f>IF(ISBLANK(C2449),$V$7,C2449)</f>
        <v>62402.9</v>
      </c>
      <c r="O2449">
        <f>IF(ISBLANK(I2449),$V$16,I2449)</f>
        <v>21</v>
      </c>
      <c r="P2449" t="str">
        <f>IF(ISBLANK(D2449),$U$42,D2449)</f>
        <v>ASALARIADO</v>
      </c>
      <c r="Q2449" s="7" t="str">
        <f t="shared" si="155"/>
        <v>18-25</v>
      </c>
      <c r="R2449" s="7" t="str">
        <f t="shared" si="156"/>
        <v>1</v>
      </c>
    </row>
    <row r="2450" spans="1:18" x14ac:dyDescent="0.3">
      <c r="A2450">
        <v>2449</v>
      </c>
      <c r="B2450" t="s">
        <v>8</v>
      </c>
      <c r="C2450">
        <v>297046</v>
      </c>
      <c r="D2450" t="s">
        <v>17</v>
      </c>
      <c r="E2450" t="s">
        <v>15</v>
      </c>
      <c r="F2450" t="s">
        <v>11</v>
      </c>
      <c r="G2450" t="s">
        <v>12</v>
      </c>
      <c r="H2450" t="s">
        <v>11</v>
      </c>
      <c r="I2450">
        <v>30</v>
      </c>
      <c r="J2450">
        <f>(C2450-$V$7)/$V$8</f>
        <v>-0.44454166866740574</v>
      </c>
      <c r="K2450" t="str">
        <f t="shared" si="153"/>
        <v>NO</v>
      </c>
      <c r="L2450">
        <f>(I2450-$V$16)/$V$17</f>
        <v>-0.84029414414035897</v>
      </c>
      <c r="M2450" t="str">
        <f t="shared" si="154"/>
        <v>NO</v>
      </c>
      <c r="N2450">
        <f>IF(ISBLANK(C2450),$V$7,C2450)</f>
        <v>297046</v>
      </c>
      <c r="O2450">
        <f>IF(ISBLANK(I2450),$V$16,I2450)</f>
        <v>30</v>
      </c>
      <c r="P2450" t="str">
        <f>IF(ISBLANK(D2450),$U$42,D2450)</f>
        <v>TRABAJADOR INDEPENDIENTE</v>
      </c>
      <c r="Q2450" s="7" t="str">
        <f t="shared" si="155"/>
        <v>26-35</v>
      </c>
      <c r="R2450" s="7" t="str">
        <f t="shared" si="156"/>
        <v>1</v>
      </c>
    </row>
    <row r="2451" spans="1:18" x14ac:dyDescent="0.3">
      <c r="A2451">
        <v>2450</v>
      </c>
      <c r="B2451" t="s">
        <v>14</v>
      </c>
      <c r="C2451">
        <v>338125</v>
      </c>
      <c r="D2451" t="s">
        <v>9</v>
      </c>
      <c r="E2451" t="s">
        <v>15</v>
      </c>
      <c r="F2451" t="s">
        <v>11</v>
      </c>
      <c r="G2451" t="s">
        <v>12</v>
      </c>
      <c r="H2451" t="s">
        <v>12</v>
      </c>
      <c r="I2451">
        <v>50</v>
      </c>
      <c r="J2451">
        <f>(C2451-$V$7)/$V$8</f>
        <v>-0.39388446954712708</v>
      </c>
      <c r="K2451" t="str">
        <f t="shared" si="153"/>
        <v>NO</v>
      </c>
      <c r="L2451">
        <f>(I2451-$V$16)/$V$17</f>
        <v>0.57121245740239113</v>
      </c>
      <c r="M2451" t="str">
        <f t="shared" si="154"/>
        <v>NO</v>
      </c>
      <c r="N2451">
        <f>IF(ISBLANK(C2451),$V$7,C2451)</f>
        <v>338125</v>
      </c>
      <c r="O2451">
        <f>IF(ISBLANK(I2451),$V$16,I2451)</f>
        <v>50</v>
      </c>
      <c r="P2451" t="str">
        <f>IF(ISBLANK(D2451),$U$42,D2451)</f>
        <v>ASALARIADO</v>
      </c>
      <c r="Q2451" s="7" t="str">
        <f t="shared" si="155"/>
        <v>46-55</v>
      </c>
      <c r="R2451" s="7" t="str">
        <f t="shared" si="156"/>
        <v>2</v>
      </c>
    </row>
    <row r="2452" spans="1:18" x14ac:dyDescent="0.3">
      <c r="A2452">
        <v>2451</v>
      </c>
      <c r="B2452" t="s">
        <v>8</v>
      </c>
      <c r="C2452">
        <v>423458</v>
      </c>
      <c r="D2452" t="s">
        <v>17</v>
      </c>
      <c r="E2452" t="s">
        <v>15</v>
      </c>
      <c r="F2452" t="s">
        <v>11</v>
      </c>
      <c r="G2452" t="s">
        <v>12</v>
      </c>
      <c r="H2452" t="s">
        <v>12</v>
      </c>
      <c r="I2452">
        <v>42</v>
      </c>
      <c r="J2452">
        <f>(C2452-$V$7)/$V$8</f>
        <v>-0.28865477134291717</v>
      </c>
      <c r="K2452" t="str">
        <f t="shared" si="153"/>
        <v>NO</v>
      </c>
      <c r="L2452">
        <f>(I2452-$V$16)/$V$17</f>
        <v>6.6098167852911317E-3</v>
      </c>
      <c r="M2452" t="str">
        <f t="shared" si="154"/>
        <v>NO</v>
      </c>
      <c r="N2452">
        <f>IF(ISBLANK(C2452),$V$7,C2452)</f>
        <v>423458</v>
      </c>
      <c r="O2452">
        <f>IF(ISBLANK(I2452),$V$16,I2452)</f>
        <v>42</v>
      </c>
      <c r="P2452" t="str">
        <f>IF(ISBLANK(D2452),$U$42,D2452)</f>
        <v>TRABAJADOR INDEPENDIENTE</v>
      </c>
      <c r="Q2452" s="7" t="str">
        <f t="shared" si="155"/>
        <v>36-45</v>
      </c>
      <c r="R2452" s="7" t="str">
        <f t="shared" si="156"/>
        <v>3</v>
      </c>
    </row>
    <row r="2453" spans="1:18" x14ac:dyDescent="0.3">
      <c r="A2453">
        <v>2452</v>
      </c>
      <c r="B2453" t="s">
        <v>8</v>
      </c>
      <c r="C2453">
        <v>75000</v>
      </c>
      <c r="D2453" t="s">
        <v>9</v>
      </c>
      <c r="E2453" t="s">
        <v>15</v>
      </c>
      <c r="F2453" t="s">
        <v>11</v>
      </c>
      <c r="G2453" t="s">
        <v>12</v>
      </c>
      <c r="H2453" t="s">
        <v>11</v>
      </c>
      <c r="I2453">
        <v>28</v>
      </c>
      <c r="J2453">
        <f>(C2453-$V$7)/$V$8</f>
        <v>-0.71836110039313905</v>
      </c>
      <c r="K2453" t="str">
        <f t="shared" si="153"/>
        <v>NO</v>
      </c>
      <c r="L2453">
        <f>(I2453-$V$16)/$V$17</f>
        <v>-0.98144480429463388</v>
      </c>
      <c r="M2453" t="str">
        <f t="shared" si="154"/>
        <v>NO</v>
      </c>
      <c r="N2453">
        <f>IF(ISBLANK(C2453),$V$7,C2453)</f>
        <v>75000</v>
      </c>
      <c r="O2453">
        <f>IF(ISBLANK(I2453),$V$16,I2453)</f>
        <v>28</v>
      </c>
      <c r="P2453" t="str">
        <f>IF(ISBLANK(D2453),$U$42,D2453)</f>
        <v>ASALARIADO</v>
      </c>
      <c r="Q2453" s="7" t="str">
        <f t="shared" si="155"/>
        <v>26-35</v>
      </c>
      <c r="R2453" s="7" t="str">
        <f t="shared" si="156"/>
        <v>1</v>
      </c>
    </row>
    <row r="2454" spans="1:18" x14ac:dyDescent="0.3">
      <c r="A2454">
        <v>2453</v>
      </c>
      <c r="B2454" t="s">
        <v>8</v>
      </c>
      <c r="C2454">
        <v>318000</v>
      </c>
      <c r="D2454" t="s">
        <v>9</v>
      </c>
      <c r="E2454" t="s">
        <v>15</v>
      </c>
      <c r="F2454" t="s">
        <v>11</v>
      </c>
      <c r="G2454" t="s">
        <v>12</v>
      </c>
      <c r="H2454" t="s">
        <v>11</v>
      </c>
      <c r="I2454">
        <v>50</v>
      </c>
      <c r="J2454">
        <f>(C2454-$V$7)/$V$8</f>
        <v>-0.41870192207264156</v>
      </c>
      <c r="K2454" t="str">
        <f t="shared" si="153"/>
        <v>NO</v>
      </c>
      <c r="L2454">
        <f>(I2454-$V$16)/$V$17</f>
        <v>0.57121245740239113</v>
      </c>
      <c r="M2454" t="str">
        <f t="shared" si="154"/>
        <v>NO</v>
      </c>
      <c r="N2454">
        <f>IF(ISBLANK(C2454),$V$7,C2454)</f>
        <v>318000</v>
      </c>
      <c r="O2454">
        <f>IF(ISBLANK(I2454),$V$16,I2454)</f>
        <v>50</v>
      </c>
      <c r="P2454" t="str">
        <f>IF(ISBLANK(D2454),$U$42,D2454)</f>
        <v>ASALARIADO</v>
      </c>
      <c r="Q2454" s="7" t="str">
        <f t="shared" si="155"/>
        <v>46-55</v>
      </c>
      <c r="R2454" s="7" t="str">
        <f t="shared" si="156"/>
        <v>2</v>
      </c>
    </row>
    <row r="2455" spans="1:18" x14ac:dyDescent="0.3">
      <c r="A2455">
        <v>2454</v>
      </c>
      <c r="B2455" t="s">
        <v>8</v>
      </c>
      <c r="C2455">
        <v>297187</v>
      </c>
      <c r="D2455" t="s">
        <v>17</v>
      </c>
      <c r="E2455" t="s">
        <v>15</v>
      </c>
      <c r="F2455" t="s">
        <v>11</v>
      </c>
      <c r="G2455" t="s">
        <v>12</v>
      </c>
      <c r="H2455" t="s">
        <v>12</v>
      </c>
      <c r="I2455">
        <v>41</v>
      </c>
      <c r="J2455">
        <f>(C2455-$V$7)/$V$8</f>
        <v>-0.44436779235405932</v>
      </c>
      <c r="K2455" t="str">
        <f t="shared" si="153"/>
        <v>NO</v>
      </c>
      <c r="L2455">
        <f>(I2455-$V$16)/$V$17</f>
        <v>-6.3965513291846368E-2</v>
      </c>
      <c r="M2455" t="str">
        <f t="shared" si="154"/>
        <v>NO</v>
      </c>
      <c r="N2455">
        <f>IF(ISBLANK(C2455),$V$7,C2455)</f>
        <v>297187</v>
      </c>
      <c r="O2455">
        <f>IF(ISBLANK(I2455),$V$16,I2455)</f>
        <v>41</v>
      </c>
      <c r="P2455" t="str">
        <f>IF(ISBLANK(D2455),$U$42,D2455)</f>
        <v>TRABAJADOR INDEPENDIENTE</v>
      </c>
      <c r="Q2455" s="7" t="str">
        <f t="shared" si="155"/>
        <v>36-45</v>
      </c>
      <c r="R2455" s="7" t="str">
        <f t="shared" si="156"/>
        <v>1</v>
      </c>
    </row>
    <row r="2456" spans="1:18" x14ac:dyDescent="0.3">
      <c r="A2456">
        <v>2455</v>
      </c>
      <c r="B2456" t="s">
        <v>14</v>
      </c>
      <c r="C2456">
        <v>1023887.95</v>
      </c>
      <c r="D2456" t="s">
        <v>9</v>
      </c>
      <c r="E2456" t="s">
        <v>10</v>
      </c>
      <c r="F2456" t="s">
        <v>11</v>
      </c>
      <c r="G2456" t="s">
        <v>12</v>
      </c>
      <c r="H2456" t="s">
        <v>12</v>
      </c>
      <c r="I2456">
        <v>33</v>
      </c>
      <c r="J2456">
        <f>(C2456-$V$7)/$V$8</f>
        <v>0.45177463382587868</v>
      </c>
      <c r="K2456" t="str">
        <f t="shared" si="153"/>
        <v>NO</v>
      </c>
      <c r="L2456">
        <f>(I2456-$V$16)/$V$17</f>
        <v>-0.62856815390894638</v>
      </c>
      <c r="M2456" t="str">
        <f t="shared" si="154"/>
        <v>NO</v>
      </c>
      <c r="N2456">
        <f>IF(ISBLANK(C2456),$V$7,C2456)</f>
        <v>1023887.95</v>
      </c>
      <c r="O2456">
        <f>IF(ISBLANK(I2456),$V$16,I2456)</f>
        <v>33</v>
      </c>
      <c r="P2456" t="str">
        <f>IF(ISBLANK(D2456),$U$42,D2456)</f>
        <v>ASALARIADO</v>
      </c>
      <c r="Q2456" s="7" t="str">
        <f t="shared" si="155"/>
        <v>26-35</v>
      </c>
      <c r="R2456" s="7" t="str">
        <f t="shared" si="156"/>
        <v>4</v>
      </c>
    </row>
    <row r="2457" spans="1:18" x14ac:dyDescent="0.3">
      <c r="A2457">
        <v>2456</v>
      </c>
      <c r="B2457" t="s">
        <v>14</v>
      </c>
      <c r="C2457">
        <v>297046</v>
      </c>
      <c r="D2457" t="s">
        <v>17</v>
      </c>
      <c r="E2457" t="s">
        <v>15</v>
      </c>
      <c r="F2457" t="s">
        <v>11</v>
      </c>
      <c r="G2457" t="s">
        <v>12</v>
      </c>
      <c r="H2457" t="s">
        <v>11</v>
      </c>
      <c r="I2457">
        <v>34</v>
      </c>
      <c r="J2457">
        <f>(C2457-$V$7)/$V$8</f>
        <v>-0.44454166866740574</v>
      </c>
      <c r="K2457" t="str">
        <f t="shared" si="153"/>
        <v>NO</v>
      </c>
      <c r="L2457">
        <f>(I2457-$V$16)/$V$17</f>
        <v>-0.55799282383180893</v>
      </c>
      <c r="M2457" t="str">
        <f t="shared" si="154"/>
        <v>NO</v>
      </c>
      <c r="N2457">
        <f>IF(ISBLANK(C2457),$V$7,C2457)</f>
        <v>297046</v>
      </c>
      <c r="O2457">
        <f>IF(ISBLANK(I2457),$V$16,I2457)</f>
        <v>34</v>
      </c>
      <c r="P2457" t="str">
        <f>IF(ISBLANK(D2457),$U$42,D2457)</f>
        <v>TRABAJADOR INDEPENDIENTE</v>
      </c>
      <c r="Q2457" s="7" t="str">
        <f t="shared" si="155"/>
        <v>26-35</v>
      </c>
      <c r="R2457" s="7" t="str">
        <f t="shared" si="156"/>
        <v>1</v>
      </c>
    </row>
    <row r="2458" spans="1:18" x14ac:dyDescent="0.3">
      <c r="A2458">
        <v>2457</v>
      </c>
      <c r="B2458" t="s">
        <v>14</v>
      </c>
      <c r="C2458">
        <v>937593</v>
      </c>
      <c r="D2458" t="s">
        <v>9</v>
      </c>
      <c r="E2458" t="s">
        <v>10</v>
      </c>
      <c r="F2458" t="s">
        <v>11</v>
      </c>
      <c r="G2458" t="s">
        <v>12</v>
      </c>
      <c r="H2458" t="s">
        <v>12</v>
      </c>
      <c r="I2458">
        <v>56</v>
      </c>
      <c r="J2458">
        <f>(C2458-$V$7)/$V$8</f>
        <v>0.34535869222008275</v>
      </c>
      <c r="K2458" t="str">
        <f t="shared" si="153"/>
        <v>NO</v>
      </c>
      <c r="L2458">
        <f>(I2458-$V$16)/$V$17</f>
        <v>0.99466443786521619</v>
      </c>
      <c r="M2458" t="str">
        <f t="shared" si="154"/>
        <v>NO</v>
      </c>
      <c r="N2458">
        <f>IF(ISBLANK(C2458),$V$7,C2458)</f>
        <v>937593</v>
      </c>
      <c r="O2458">
        <f>IF(ISBLANK(I2458),$V$16,I2458)</f>
        <v>56</v>
      </c>
      <c r="P2458" t="str">
        <f>IF(ISBLANK(D2458),$U$42,D2458)</f>
        <v>ASALARIADO</v>
      </c>
      <c r="Q2458" s="7" t="str">
        <f t="shared" si="155"/>
        <v>56+</v>
      </c>
      <c r="R2458" s="7" t="str">
        <f t="shared" si="156"/>
        <v>4</v>
      </c>
    </row>
    <row r="2459" spans="1:18" x14ac:dyDescent="0.3">
      <c r="A2459">
        <v>2458</v>
      </c>
      <c r="B2459" t="s">
        <v>14</v>
      </c>
      <c r="C2459">
        <v>697616.29</v>
      </c>
      <c r="D2459" t="s">
        <v>9</v>
      </c>
      <c r="E2459" t="s">
        <v>15</v>
      </c>
      <c r="F2459" t="s">
        <v>11</v>
      </c>
      <c r="G2459" t="s">
        <v>12</v>
      </c>
      <c r="H2459" t="s">
        <v>12</v>
      </c>
      <c r="I2459">
        <v>34</v>
      </c>
      <c r="J2459">
        <f>(C2459-$V$7)/$V$8</f>
        <v>4.9427730349069172E-2</v>
      </c>
      <c r="K2459" t="str">
        <f t="shared" si="153"/>
        <v>NO</v>
      </c>
      <c r="L2459">
        <f>(I2459-$V$16)/$V$17</f>
        <v>-0.55799282383180893</v>
      </c>
      <c r="M2459" t="str">
        <f t="shared" si="154"/>
        <v>NO</v>
      </c>
      <c r="N2459">
        <f>IF(ISBLANK(C2459),$V$7,C2459)</f>
        <v>697616.29</v>
      </c>
      <c r="O2459">
        <f>IF(ISBLANK(I2459),$V$16,I2459)</f>
        <v>34</v>
      </c>
      <c r="P2459" t="str">
        <f>IF(ISBLANK(D2459),$U$42,D2459)</f>
        <v>ASALARIADO</v>
      </c>
      <c r="Q2459" s="7" t="str">
        <f t="shared" si="155"/>
        <v>26-35</v>
      </c>
      <c r="R2459" s="7" t="str">
        <f t="shared" si="156"/>
        <v>3</v>
      </c>
    </row>
    <row r="2460" spans="1:18" x14ac:dyDescent="0.3">
      <c r="A2460">
        <v>2459</v>
      </c>
      <c r="B2460" t="s">
        <v>8</v>
      </c>
      <c r="C2460">
        <v>620581</v>
      </c>
      <c r="D2460" t="s">
        <v>9</v>
      </c>
      <c r="E2460" t="s">
        <v>10</v>
      </c>
      <c r="F2460" t="s">
        <v>11</v>
      </c>
      <c r="G2460" t="s">
        <v>12</v>
      </c>
      <c r="H2460" t="s">
        <v>12</v>
      </c>
      <c r="I2460">
        <v>24</v>
      </c>
      <c r="J2460">
        <f>(C2460-$V$7)/$V$8</f>
        <v>-4.5569519457849553E-2</v>
      </c>
      <c r="K2460" t="str">
        <f t="shared" si="153"/>
        <v>NO</v>
      </c>
      <c r="L2460">
        <f>(I2460-$V$16)/$V$17</f>
        <v>-1.263746124603184</v>
      </c>
      <c r="M2460" t="str">
        <f t="shared" si="154"/>
        <v>NO</v>
      </c>
      <c r="N2460">
        <f>IF(ISBLANK(C2460),$V$7,C2460)</f>
        <v>620581</v>
      </c>
      <c r="O2460">
        <f>IF(ISBLANK(I2460),$V$16,I2460)</f>
        <v>24</v>
      </c>
      <c r="P2460" t="str">
        <f>IF(ISBLANK(D2460),$U$42,D2460)</f>
        <v>ASALARIADO</v>
      </c>
      <c r="Q2460" s="7" t="str">
        <f t="shared" si="155"/>
        <v>18-25</v>
      </c>
      <c r="R2460" s="7" t="str">
        <f t="shared" si="156"/>
        <v>3</v>
      </c>
    </row>
    <row r="2461" spans="1:18" x14ac:dyDescent="0.3">
      <c r="A2461">
        <v>2460</v>
      </c>
      <c r="B2461" t="s">
        <v>14</v>
      </c>
      <c r="C2461">
        <v>297045</v>
      </c>
      <c r="D2461" t="s">
        <v>16</v>
      </c>
      <c r="E2461" t="s">
        <v>15</v>
      </c>
      <c r="F2461" t="s">
        <v>11</v>
      </c>
      <c r="G2461" t="s">
        <v>12</v>
      </c>
      <c r="H2461" t="s">
        <v>12</v>
      </c>
      <c r="I2461">
        <v>62</v>
      </c>
      <c r="J2461">
        <f>(C2461-$V$7)/$V$8</f>
        <v>-0.44454290183274864</v>
      </c>
      <c r="K2461" t="str">
        <f t="shared" si="153"/>
        <v>NO</v>
      </c>
      <c r="L2461">
        <f>(I2461-$V$16)/$V$17</f>
        <v>1.4181164183280413</v>
      </c>
      <c r="M2461" t="str">
        <f t="shared" si="154"/>
        <v>NO</v>
      </c>
      <c r="N2461">
        <f>IF(ISBLANK(C2461),$V$7,C2461)</f>
        <v>297045</v>
      </c>
      <c r="O2461">
        <f>IF(ISBLANK(I2461),$V$16,I2461)</f>
        <v>62</v>
      </c>
      <c r="P2461" t="str">
        <f>IF(ISBLANK(D2461),$U$42,D2461)</f>
        <v>ASEGURADO VOLUNTARIO</v>
      </c>
      <c r="Q2461" s="7" t="str">
        <f t="shared" si="155"/>
        <v>56+</v>
      </c>
      <c r="R2461" s="7" t="str">
        <f t="shared" si="156"/>
        <v>1</v>
      </c>
    </row>
    <row r="2462" spans="1:18" x14ac:dyDescent="0.3">
      <c r="A2462">
        <v>2461</v>
      </c>
      <c r="B2462" t="s">
        <v>8</v>
      </c>
      <c r="C2462">
        <v>299647</v>
      </c>
      <c r="D2462" t="s">
        <v>16</v>
      </c>
      <c r="E2462" t="s">
        <v>15</v>
      </c>
      <c r="F2462" t="s">
        <v>11</v>
      </c>
      <c r="G2462" t="s">
        <v>12</v>
      </c>
      <c r="H2462" t="s">
        <v>12</v>
      </c>
      <c r="I2462">
        <v>54</v>
      </c>
      <c r="J2462">
        <f>(C2462-$V$7)/$V$8</f>
        <v>-0.44133420561056785</v>
      </c>
      <c r="K2462" t="str">
        <f t="shared" si="153"/>
        <v>NO</v>
      </c>
      <c r="L2462">
        <f>(I2462-$V$16)/$V$17</f>
        <v>0.85351377771094117</v>
      </c>
      <c r="M2462" t="str">
        <f t="shared" si="154"/>
        <v>NO</v>
      </c>
      <c r="N2462">
        <f>IF(ISBLANK(C2462),$V$7,C2462)</f>
        <v>299647</v>
      </c>
      <c r="O2462">
        <f>IF(ISBLANK(I2462),$V$16,I2462)</f>
        <v>54</v>
      </c>
      <c r="P2462" t="str">
        <f>IF(ISBLANK(D2462),$U$42,D2462)</f>
        <v>ASEGURADO VOLUNTARIO</v>
      </c>
      <c r="Q2462" s="7" t="str">
        <f t="shared" si="155"/>
        <v>46-55</v>
      </c>
      <c r="R2462" s="7" t="str">
        <f t="shared" si="156"/>
        <v>1</v>
      </c>
    </row>
    <row r="2463" spans="1:18" x14ac:dyDescent="0.3">
      <c r="A2463">
        <v>2462</v>
      </c>
      <c r="B2463" t="s">
        <v>8</v>
      </c>
      <c r="C2463">
        <v>458490</v>
      </c>
      <c r="D2463" t="s">
        <v>9</v>
      </c>
      <c r="E2463" t="s">
        <v>15</v>
      </c>
      <c r="F2463" t="s">
        <v>11</v>
      </c>
      <c r="G2463" t="s">
        <v>12</v>
      </c>
      <c r="H2463" t="s">
        <v>12</v>
      </c>
      <c r="I2463">
        <v>27</v>
      </c>
      <c r="J2463">
        <f>(C2463-$V$7)/$V$8</f>
        <v>-0.2454545230510502</v>
      </c>
      <c r="K2463" t="str">
        <f t="shared" si="153"/>
        <v>NO</v>
      </c>
      <c r="L2463">
        <f>(I2463-$V$16)/$V$17</f>
        <v>-1.0520201343717714</v>
      </c>
      <c r="M2463" t="str">
        <f t="shared" si="154"/>
        <v>NO</v>
      </c>
      <c r="N2463">
        <f>IF(ISBLANK(C2463),$V$7,C2463)</f>
        <v>458490</v>
      </c>
      <c r="O2463">
        <f>IF(ISBLANK(I2463),$V$16,I2463)</f>
        <v>27</v>
      </c>
      <c r="P2463" t="str">
        <f>IF(ISBLANK(D2463),$U$42,D2463)</f>
        <v>ASALARIADO</v>
      </c>
      <c r="Q2463" s="7" t="str">
        <f t="shared" si="155"/>
        <v>26-35</v>
      </c>
      <c r="R2463" s="7" t="str">
        <f t="shared" si="156"/>
        <v>3</v>
      </c>
    </row>
    <row r="2464" spans="1:18" x14ac:dyDescent="0.3">
      <c r="A2464">
        <v>2463</v>
      </c>
      <c r="B2464" t="s">
        <v>14</v>
      </c>
      <c r="C2464">
        <v>297044</v>
      </c>
      <c r="D2464" t="s">
        <v>16</v>
      </c>
      <c r="E2464" t="s">
        <v>15</v>
      </c>
      <c r="F2464" t="s">
        <v>11</v>
      </c>
      <c r="G2464" t="s">
        <v>11</v>
      </c>
      <c r="H2464" t="s">
        <v>12</v>
      </c>
      <c r="I2464">
        <v>57</v>
      </c>
      <c r="J2464">
        <f>(C2464-$V$7)/$V$8</f>
        <v>-0.44454413499809153</v>
      </c>
      <c r="K2464" t="str">
        <f t="shared" si="153"/>
        <v>NO</v>
      </c>
      <c r="L2464">
        <f>(I2464-$V$16)/$V$17</f>
        <v>1.0652397679423538</v>
      </c>
      <c r="M2464" t="str">
        <f t="shared" si="154"/>
        <v>NO</v>
      </c>
      <c r="N2464">
        <f>IF(ISBLANK(C2464),$V$7,C2464)</f>
        <v>297044</v>
      </c>
      <c r="O2464">
        <f>IF(ISBLANK(I2464),$V$16,I2464)</f>
        <v>57</v>
      </c>
      <c r="P2464" t="str">
        <f>IF(ISBLANK(D2464),$U$42,D2464)</f>
        <v>ASEGURADO VOLUNTARIO</v>
      </c>
      <c r="Q2464" s="7" t="str">
        <f t="shared" si="155"/>
        <v>56+</v>
      </c>
      <c r="R2464" s="7" t="str">
        <f t="shared" si="156"/>
        <v>1</v>
      </c>
    </row>
    <row r="2465" spans="1:18" x14ac:dyDescent="0.3">
      <c r="A2465">
        <v>2464</v>
      </c>
      <c r="B2465" t="s">
        <v>8</v>
      </c>
      <c r="C2465">
        <v>639148</v>
      </c>
      <c r="D2465" t="s">
        <v>17</v>
      </c>
      <c r="E2465" t="s">
        <v>15</v>
      </c>
      <c r="F2465" t="s">
        <v>11</v>
      </c>
      <c r="G2465" t="s">
        <v>12</v>
      </c>
      <c r="H2465" t="s">
        <v>12</v>
      </c>
      <c r="I2465">
        <v>42</v>
      </c>
      <c r="J2465">
        <f>(C2465-$V$7)/$V$8</f>
        <v>-2.2673338536546354E-2</v>
      </c>
      <c r="K2465" t="str">
        <f t="shared" si="153"/>
        <v>NO</v>
      </c>
      <c r="L2465">
        <f>(I2465-$V$16)/$V$17</f>
        <v>6.6098167852911317E-3</v>
      </c>
      <c r="M2465" t="str">
        <f t="shared" si="154"/>
        <v>NO</v>
      </c>
      <c r="N2465">
        <f>IF(ISBLANK(C2465),$V$7,C2465)</f>
        <v>639148</v>
      </c>
      <c r="O2465">
        <f>IF(ISBLANK(I2465),$V$16,I2465)</f>
        <v>42</v>
      </c>
      <c r="P2465" t="str">
        <f>IF(ISBLANK(D2465),$U$42,D2465)</f>
        <v>TRABAJADOR INDEPENDIENTE</v>
      </c>
      <c r="Q2465" s="7" t="str">
        <f t="shared" si="155"/>
        <v>36-45</v>
      </c>
      <c r="R2465" s="7" t="str">
        <f t="shared" si="156"/>
        <v>3</v>
      </c>
    </row>
    <row r="2466" spans="1:18" x14ac:dyDescent="0.3">
      <c r="A2466">
        <v>2465</v>
      </c>
      <c r="B2466" t="s">
        <v>14</v>
      </c>
      <c r="C2466">
        <v>700882.78</v>
      </c>
      <c r="D2466" t="s">
        <v>9</v>
      </c>
      <c r="E2466" t="s">
        <v>15</v>
      </c>
      <c r="F2466" t="s">
        <v>11</v>
      </c>
      <c r="G2466" t="s">
        <v>12</v>
      </c>
      <c r="H2466" t="s">
        <v>12</v>
      </c>
      <c r="I2466">
        <v>44</v>
      </c>
      <c r="J2466">
        <f>(C2466-$V$7)/$V$8</f>
        <v>5.3455852609942088E-2</v>
      </c>
      <c r="K2466" t="str">
        <f t="shared" si="153"/>
        <v>NO</v>
      </c>
      <c r="L2466">
        <f>(I2466-$V$16)/$V$17</f>
        <v>0.14776047693956615</v>
      </c>
      <c r="M2466" t="str">
        <f t="shared" si="154"/>
        <v>NO</v>
      </c>
      <c r="N2466">
        <f>IF(ISBLANK(C2466),$V$7,C2466)</f>
        <v>700882.78</v>
      </c>
      <c r="O2466">
        <f>IF(ISBLANK(I2466),$V$16,I2466)</f>
        <v>44</v>
      </c>
      <c r="P2466" t="str">
        <f>IF(ISBLANK(D2466),$U$42,D2466)</f>
        <v>ASALARIADO</v>
      </c>
      <c r="Q2466" s="7" t="str">
        <f t="shared" si="155"/>
        <v>36-45</v>
      </c>
      <c r="R2466" s="7" t="str">
        <f t="shared" si="156"/>
        <v>4</v>
      </c>
    </row>
    <row r="2467" spans="1:18" x14ac:dyDescent="0.3">
      <c r="A2467">
        <v>2466</v>
      </c>
      <c r="B2467" t="s">
        <v>8</v>
      </c>
      <c r="C2467">
        <v>278030</v>
      </c>
      <c r="D2467" t="s">
        <v>18</v>
      </c>
      <c r="E2467" t="s">
        <v>15</v>
      </c>
      <c r="F2467" t="s">
        <v>11</v>
      </c>
      <c r="G2467" t="s">
        <v>12</v>
      </c>
      <c r="H2467" t="s">
        <v>12</v>
      </c>
      <c r="I2467">
        <v>64</v>
      </c>
      <c r="J2467">
        <f>(C2467-$V$7)/$V$8</f>
        <v>-0.46799154082766331</v>
      </c>
      <c r="K2467" t="str">
        <f t="shared" si="153"/>
        <v>NO</v>
      </c>
      <c r="L2467">
        <f>(I2467-$V$16)/$V$17</f>
        <v>1.5592670784823162</v>
      </c>
      <c r="M2467" t="str">
        <f t="shared" si="154"/>
        <v>NO</v>
      </c>
      <c r="N2467">
        <f>IF(ISBLANK(C2467),$V$7,C2467)</f>
        <v>278030</v>
      </c>
      <c r="O2467">
        <f>IF(ISBLANK(I2467),$V$16,I2467)</f>
        <v>64</v>
      </c>
      <c r="P2467" t="str">
        <f>IF(ISBLANK(D2467),$U$42,D2467)</f>
        <v>CONVENIOS ESPECIALES DE TRABAJADORES INDEPENDIENTES</v>
      </c>
      <c r="Q2467" s="7" t="str">
        <f t="shared" si="155"/>
        <v>56+</v>
      </c>
      <c r="R2467" s="7" t="str">
        <f t="shared" si="156"/>
        <v>1</v>
      </c>
    </row>
    <row r="2468" spans="1:18" x14ac:dyDescent="0.3">
      <c r="A2468">
        <v>2467</v>
      </c>
      <c r="B2468" t="s">
        <v>14</v>
      </c>
      <c r="C2468">
        <v>697309.5</v>
      </c>
      <c r="D2468" t="s">
        <v>9</v>
      </c>
      <c r="E2468" t="s">
        <v>10</v>
      </c>
      <c r="F2468" t="s">
        <v>11</v>
      </c>
      <c r="G2468" t="s">
        <v>12</v>
      </c>
      <c r="H2468" t="s">
        <v>12</v>
      </c>
      <c r="I2468">
        <v>55</v>
      </c>
      <c r="J2468">
        <f>(C2468-$V$7)/$V$8</f>
        <v>4.9049407553526138E-2</v>
      </c>
      <c r="K2468" t="str">
        <f t="shared" si="153"/>
        <v>NO</v>
      </c>
      <c r="L2468">
        <f>(I2468-$V$16)/$V$17</f>
        <v>0.92408910778807873</v>
      </c>
      <c r="M2468" t="str">
        <f t="shared" si="154"/>
        <v>NO</v>
      </c>
      <c r="N2468">
        <f>IF(ISBLANK(C2468),$V$7,C2468)</f>
        <v>697309.5</v>
      </c>
      <c r="O2468">
        <f>IF(ISBLANK(I2468),$V$16,I2468)</f>
        <v>55</v>
      </c>
      <c r="P2468" t="str">
        <f>IF(ISBLANK(D2468),$U$42,D2468)</f>
        <v>ASALARIADO</v>
      </c>
      <c r="Q2468" s="7" t="str">
        <f t="shared" si="155"/>
        <v>46-55</v>
      </c>
      <c r="R2468" s="7" t="str">
        <f t="shared" si="156"/>
        <v>3</v>
      </c>
    </row>
    <row r="2469" spans="1:18" x14ac:dyDescent="0.3">
      <c r="A2469">
        <v>2468</v>
      </c>
      <c r="B2469" t="s">
        <v>14</v>
      </c>
      <c r="C2469">
        <v>278030</v>
      </c>
      <c r="D2469" t="s">
        <v>16</v>
      </c>
      <c r="E2469" t="s">
        <v>15</v>
      </c>
      <c r="F2469" t="s">
        <v>11</v>
      </c>
      <c r="G2469" t="s">
        <v>12</v>
      </c>
      <c r="H2469" t="s">
        <v>12</v>
      </c>
      <c r="I2469">
        <v>40</v>
      </c>
      <c r="J2469">
        <f>(C2469-$V$7)/$V$8</f>
        <v>-0.46799154082766331</v>
      </c>
      <c r="K2469" t="str">
        <f t="shared" si="153"/>
        <v>NO</v>
      </c>
      <c r="L2469">
        <f>(I2469-$V$16)/$V$17</f>
        <v>-0.13454084336898386</v>
      </c>
      <c r="M2469" t="str">
        <f t="shared" si="154"/>
        <v>NO</v>
      </c>
      <c r="N2469">
        <f>IF(ISBLANK(C2469),$V$7,C2469)</f>
        <v>278030</v>
      </c>
      <c r="O2469">
        <f>IF(ISBLANK(I2469),$V$16,I2469)</f>
        <v>40</v>
      </c>
      <c r="P2469" t="str">
        <f>IF(ISBLANK(D2469),$U$42,D2469)</f>
        <v>ASEGURADO VOLUNTARIO</v>
      </c>
      <c r="Q2469" s="7" t="str">
        <f t="shared" si="155"/>
        <v>36-45</v>
      </c>
      <c r="R2469" s="7" t="str">
        <f t="shared" si="156"/>
        <v>1</v>
      </c>
    </row>
    <row r="2470" spans="1:18" x14ac:dyDescent="0.3">
      <c r="A2470">
        <v>2469</v>
      </c>
      <c r="B2470" t="s">
        <v>14</v>
      </c>
      <c r="C2470">
        <v>888615.5</v>
      </c>
      <c r="D2470" t="s">
        <v>9</v>
      </c>
      <c r="E2470" t="s">
        <v>15</v>
      </c>
      <c r="F2470" t="s">
        <v>11</v>
      </c>
      <c r="G2470" t="s">
        <v>12</v>
      </c>
      <c r="H2470" t="s">
        <v>12</v>
      </c>
      <c r="I2470">
        <v>39</v>
      </c>
      <c r="J2470">
        <f>(C2470-$V$7)/$V$8</f>
        <v>0.28496133663904505</v>
      </c>
      <c r="K2470" t="str">
        <f t="shared" si="153"/>
        <v>NO</v>
      </c>
      <c r="L2470">
        <f>(I2470-$V$16)/$V$17</f>
        <v>-0.20511617344612137</v>
      </c>
      <c r="M2470" t="str">
        <f t="shared" si="154"/>
        <v>NO</v>
      </c>
      <c r="N2470">
        <f>IF(ISBLANK(C2470),$V$7,C2470)</f>
        <v>888615.5</v>
      </c>
      <c r="O2470">
        <f>IF(ISBLANK(I2470),$V$16,I2470)</f>
        <v>39</v>
      </c>
      <c r="P2470" t="str">
        <f>IF(ISBLANK(D2470),$U$42,D2470)</f>
        <v>ASALARIADO</v>
      </c>
      <c r="Q2470" s="7" t="str">
        <f t="shared" si="155"/>
        <v>36-45</v>
      </c>
      <c r="R2470" s="7" t="str">
        <f t="shared" si="156"/>
        <v>4</v>
      </c>
    </row>
    <row r="2471" spans="1:18" x14ac:dyDescent="0.3">
      <c r="A2471">
        <v>2470</v>
      </c>
      <c r="B2471" t="s">
        <v>8</v>
      </c>
      <c r="C2471">
        <v>386161</v>
      </c>
      <c r="D2471" t="s">
        <v>17</v>
      </c>
      <c r="E2471" t="s">
        <v>15</v>
      </c>
      <c r="F2471" t="s">
        <v>11</v>
      </c>
      <c r="G2471" t="s">
        <v>12</v>
      </c>
      <c r="H2471" t="s">
        <v>11</v>
      </c>
      <c r="I2471">
        <v>44</v>
      </c>
      <c r="J2471">
        <f>(C2471-$V$7)/$V$8</f>
        <v>-0.33464813913641345</v>
      </c>
      <c r="K2471" t="str">
        <f t="shared" si="153"/>
        <v>NO</v>
      </c>
      <c r="L2471">
        <f>(I2471-$V$16)/$V$17</f>
        <v>0.14776047693956615</v>
      </c>
      <c r="M2471" t="str">
        <f t="shared" si="154"/>
        <v>NO</v>
      </c>
      <c r="N2471">
        <f>IF(ISBLANK(C2471),$V$7,C2471)</f>
        <v>386161</v>
      </c>
      <c r="O2471">
        <f>IF(ISBLANK(I2471),$V$16,I2471)</f>
        <v>44</v>
      </c>
      <c r="P2471" t="str">
        <f>IF(ISBLANK(D2471),$U$42,D2471)</f>
        <v>TRABAJADOR INDEPENDIENTE</v>
      </c>
      <c r="Q2471" s="7" t="str">
        <f t="shared" si="155"/>
        <v>36-45</v>
      </c>
      <c r="R2471" s="7" t="str">
        <f t="shared" si="156"/>
        <v>2</v>
      </c>
    </row>
    <row r="2472" spans="1:18" x14ac:dyDescent="0.3">
      <c r="A2472">
        <v>2471</v>
      </c>
      <c r="B2472" t="s">
        <v>14</v>
      </c>
      <c r="C2472">
        <v>130000</v>
      </c>
      <c r="D2472" t="s">
        <v>9</v>
      </c>
      <c r="E2472" t="s">
        <v>15</v>
      </c>
      <c r="F2472" t="s">
        <v>11</v>
      </c>
      <c r="G2472" t="s">
        <v>12</v>
      </c>
      <c r="H2472" t="s">
        <v>11</v>
      </c>
      <c r="I2472">
        <v>33</v>
      </c>
      <c r="J2472">
        <f>(C2472-$V$7)/$V$8</f>
        <v>-0.65053700653459023</v>
      </c>
      <c r="K2472" t="str">
        <f t="shared" si="153"/>
        <v>NO</v>
      </c>
      <c r="L2472">
        <f>(I2472-$V$16)/$V$17</f>
        <v>-0.62856815390894638</v>
      </c>
      <c r="M2472" t="str">
        <f t="shared" si="154"/>
        <v>NO</v>
      </c>
      <c r="N2472">
        <f>IF(ISBLANK(C2472),$V$7,C2472)</f>
        <v>130000</v>
      </c>
      <c r="O2472">
        <f>IF(ISBLANK(I2472),$V$16,I2472)</f>
        <v>33</v>
      </c>
      <c r="P2472" t="str">
        <f>IF(ISBLANK(D2472),$U$42,D2472)</f>
        <v>ASALARIADO</v>
      </c>
      <c r="Q2472" s="7" t="str">
        <f t="shared" si="155"/>
        <v>26-35</v>
      </c>
      <c r="R2472" s="7" t="str">
        <f t="shared" si="156"/>
        <v>1</v>
      </c>
    </row>
    <row r="2473" spans="1:18" x14ac:dyDescent="0.3">
      <c r="A2473">
        <v>2472</v>
      </c>
      <c r="B2473" t="s">
        <v>8</v>
      </c>
      <c r="C2473">
        <v>300056</v>
      </c>
      <c r="D2473" t="s">
        <v>13</v>
      </c>
      <c r="E2473" t="s">
        <v>10</v>
      </c>
      <c r="F2473" t="s">
        <v>11</v>
      </c>
      <c r="G2473" t="s">
        <v>12</v>
      </c>
      <c r="H2473" t="s">
        <v>12</v>
      </c>
      <c r="I2473">
        <v>75</v>
      </c>
      <c r="J2473">
        <f>(C2473-$V$7)/$V$8</f>
        <v>-0.44082984098532885</v>
      </c>
      <c r="K2473" t="str">
        <f t="shared" si="153"/>
        <v>NO</v>
      </c>
      <c r="L2473">
        <f>(I2473-$V$16)/$V$17</f>
        <v>2.3355957093308288</v>
      </c>
      <c r="M2473" t="str">
        <f t="shared" si="154"/>
        <v>ATIPICO</v>
      </c>
      <c r="N2473">
        <f>IF(ISBLANK(C2473),$V$7,C2473)</f>
        <v>300056</v>
      </c>
      <c r="O2473">
        <f>IF(ISBLANK(I2473),$V$16,I2473)</f>
        <v>75</v>
      </c>
      <c r="P2473" t="str">
        <f>IF(ISBLANK(D2473),$U$42,D2473)</f>
        <v>PENSIONADOS EN SU PROPIO SISTEMA</v>
      </c>
      <c r="Q2473" s="7" t="str">
        <f t="shared" si="155"/>
        <v>56+</v>
      </c>
      <c r="R2473" s="7" t="str">
        <f t="shared" si="156"/>
        <v>2</v>
      </c>
    </row>
    <row r="2474" spans="1:18" x14ac:dyDescent="0.3">
      <c r="A2474">
        <v>2473</v>
      </c>
      <c r="B2474" t="s">
        <v>8</v>
      </c>
      <c r="C2474">
        <v>842404.4</v>
      </c>
      <c r="D2474" t="s">
        <v>9</v>
      </c>
      <c r="E2474" t="s">
        <v>10</v>
      </c>
      <c r="F2474" t="s">
        <v>11</v>
      </c>
      <c r="G2474" t="s">
        <v>12</v>
      </c>
      <c r="H2474" t="s">
        <v>12</v>
      </c>
      <c r="I2474">
        <v>57</v>
      </c>
      <c r="J2474">
        <f>(C2474-$V$7)/$V$8</f>
        <v>0.22797540966255808</v>
      </c>
      <c r="K2474" t="str">
        <f t="shared" si="153"/>
        <v>NO</v>
      </c>
      <c r="L2474">
        <f>(I2474-$V$16)/$V$17</f>
        <v>1.0652397679423538</v>
      </c>
      <c r="M2474" t="str">
        <f t="shared" si="154"/>
        <v>NO</v>
      </c>
      <c r="N2474">
        <f>IF(ISBLANK(C2474),$V$7,C2474)</f>
        <v>842404.4</v>
      </c>
      <c r="O2474">
        <f>IF(ISBLANK(I2474),$V$16,I2474)</f>
        <v>57</v>
      </c>
      <c r="P2474" t="str">
        <f>IF(ISBLANK(D2474),$U$42,D2474)</f>
        <v>ASALARIADO</v>
      </c>
      <c r="Q2474" s="7" t="str">
        <f t="shared" si="155"/>
        <v>56+</v>
      </c>
      <c r="R2474" s="7" t="str">
        <f t="shared" si="156"/>
        <v>4</v>
      </c>
    </row>
    <row r="2475" spans="1:18" x14ac:dyDescent="0.3">
      <c r="A2475">
        <v>2474</v>
      </c>
      <c r="B2475" t="s">
        <v>14</v>
      </c>
      <c r="C2475">
        <v>287616</v>
      </c>
      <c r="D2475" t="s">
        <v>9</v>
      </c>
      <c r="E2475" t="s">
        <v>15</v>
      </c>
      <c r="F2475" t="s">
        <v>11</v>
      </c>
      <c r="G2475" t="s">
        <v>12</v>
      </c>
      <c r="H2475" t="s">
        <v>12</v>
      </c>
      <c r="I2475">
        <v>24</v>
      </c>
      <c r="J2475">
        <f>(C2475-$V$7)/$V$8</f>
        <v>-0.45617041785078966</v>
      </c>
      <c r="K2475" t="str">
        <f t="shared" si="153"/>
        <v>NO</v>
      </c>
      <c r="L2475">
        <f>(I2475-$V$16)/$V$17</f>
        <v>-1.263746124603184</v>
      </c>
      <c r="M2475" t="str">
        <f t="shared" si="154"/>
        <v>NO</v>
      </c>
      <c r="N2475">
        <f>IF(ISBLANK(C2475),$V$7,C2475)</f>
        <v>287616</v>
      </c>
      <c r="O2475">
        <f>IF(ISBLANK(I2475),$V$16,I2475)</f>
        <v>24</v>
      </c>
      <c r="P2475" t="str">
        <f>IF(ISBLANK(D2475),$U$42,D2475)</f>
        <v>ASALARIADO</v>
      </c>
      <c r="Q2475" s="7" t="str">
        <f t="shared" si="155"/>
        <v>18-25</v>
      </c>
      <c r="R2475" s="7" t="str">
        <f t="shared" si="156"/>
        <v>1</v>
      </c>
    </row>
    <row r="2476" spans="1:18" x14ac:dyDescent="0.3">
      <c r="A2476">
        <v>2475</v>
      </c>
      <c r="B2476" t="s">
        <v>8</v>
      </c>
      <c r="C2476">
        <v>205612</v>
      </c>
      <c r="D2476" t="s">
        <v>9</v>
      </c>
      <c r="E2476" t="s">
        <v>15</v>
      </c>
      <c r="F2476" t="s">
        <v>11</v>
      </c>
      <c r="G2476" t="s">
        <v>12</v>
      </c>
      <c r="H2476" t="s">
        <v>12</v>
      </c>
      <c r="I2476">
        <v>33</v>
      </c>
      <c r="J2476">
        <f>(C2476-$V$7)/$V$8</f>
        <v>-0.55729490862854303</v>
      </c>
      <c r="K2476" t="str">
        <f t="shared" si="153"/>
        <v>NO</v>
      </c>
      <c r="L2476">
        <f>(I2476-$V$16)/$V$17</f>
        <v>-0.62856815390894638</v>
      </c>
      <c r="M2476" t="str">
        <f t="shared" si="154"/>
        <v>NO</v>
      </c>
      <c r="N2476">
        <f>IF(ISBLANK(C2476),$V$7,C2476)</f>
        <v>205612</v>
      </c>
      <c r="O2476">
        <f>IF(ISBLANK(I2476),$V$16,I2476)</f>
        <v>33</v>
      </c>
      <c r="P2476" t="str">
        <f>IF(ISBLANK(D2476),$U$42,D2476)</f>
        <v>ASALARIADO</v>
      </c>
      <c r="Q2476" s="7" t="str">
        <f t="shared" si="155"/>
        <v>26-35</v>
      </c>
      <c r="R2476" s="7" t="str">
        <f t="shared" si="156"/>
        <v>1</v>
      </c>
    </row>
    <row r="2477" spans="1:18" x14ac:dyDescent="0.3">
      <c r="A2477">
        <v>2476</v>
      </c>
      <c r="B2477" t="s">
        <v>8</v>
      </c>
      <c r="C2477">
        <v>377729.94</v>
      </c>
      <c r="D2477" t="s">
        <v>9</v>
      </c>
      <c r="E2477" t="s">
        <v>15</v>
      </c>
      <c r="F2477" t="s">
        <v>11</v>
      </c>
      <c r="G2477" t="s">
        <v>12</v>
      </c>
      <c r="H2477" t="s">
        <v>12</v>
      </c>
      <c r="I2477">
        <v>63</v>
      </c>
      <c r="J2477">
        <f>(C2477-$V$7)/$V$8</f>
        <v>-0.34504503013217808</v>
      </c>
      <c r="K2477" t="str">
        <f t="shared" si="153"/>
        <v>NO</v>
      </c>
      <c r="L2477">
        <f>(I2477-$V$16)/$V$17</f>
        <v>1.4886917484051787</v>
      </c>
      <c r="M2477" t="str">
        <f t="shared" si="154"/>
        <v>NO</v>
      </c>
      <c r="N2477">
        <f>IF(ISBLANK(C2477),$V$7,C2477)</f>
        <v>377729.94</v>
      </c>
      <c r="O2477">
        <f>IF(ISBLANK(I2477),$V$16,I2477)</f>
        <v>63</v>
      </c>
      <c r="P2477" t="str">
        <f>IF(ISBLANK(D2477),$U$42,D2477)</f>
        <v>ASALARIADO</v>
      </c>
      <c r="Q2477" s="7" t="str">
        <f t="shared" si="155"/>
        <v>56+</v>
      </c>
      <c r="R2477" s="7" t="str">
        <f t="shared" si="156"/>
        <v>2</v>
      </c>
    </row>
    <row r="2478" spans="1:18" x14ac:dyDescent="0.3">
      <c r="A2478">
        <v>2477</v>
      </c>
      <c r="B2478" t="s">
        <v>14</v>
      </c>
      <c r="C2478">
        <v>212000</v>
      </c>
      <c r="D2478" t="s">
        <v>9</v>
      </c>
      <c r="E2478" t="s">
        <v>15</v>
      </c>
      <c r="F2478" t="s">
        <v>11</v>
      </c>
      <c r="G2478" t="s">
        <v>12</v>
      </c>
      <c r="H2478" t="s">
        <v>12</v>
      </c>
      <c r="I2478">
        <v>55</v>
      </c>
      <c r="J2478">
        <f>(C2478-$V$7)/$V$8</f>
        <v>-0.54941744841820839</v>
      </c>
      <c r="K2478" t="str">
        <f t="shared" si="153"/>
        <v>NO</v>
      </c>
      <c r="L2478">
        <f>(I2478-$V$16)/$V$17</f>
        <v>0.92408910778807873</v>
      </c>
      <c r="M2478" t="str">
        <f t="shared" si="154"/>
        <v>NO</v>
      </c>
      <c r="N2478">
        <f>IF(ISBLANK(C2478),$V$7,C2478)</f>
        <v>212000</v>
      </c>
      <c r="O2478">
        <f>IF(ISBLANK(I2478),$V$16,I2478)</f>
        <v>55</v>
      </c>
      <c r="P2478" t="str">
        <f>IF(ISBLANK(D2478),$U$42,D2478)</f>
        <v>ASALARIADO</v>
      </c>
      <c r="Q2478" s="7" t="str">
        <f t="shared" si="155"/>
        <v>46-55</v>
      </c>
      <c r="R2478" s="7" t="str">
        <f t="shared" si="156"/>
        <v>1</v>
      </c>
    </row>
    <row r="2479" spans="1:18" x14ac:dyDescent="0.3">
      <c r="A2479">
        <v>2478</v>
      </c>
      <c r="B2479" t="s">
        <v>8</v>
      </c>
      <c r="C2479">
        <v>356455</v>
      </c>
      <c r="D2479" t="s">
        <v>17</v>
      </c>
      <c r="E2479" t="s">
        <v>15</v>
      </c>
      <c r="F2479" t="s">
        <v>11</v>
      </c>
      <c r="G2479" t="s">
        <v>12</v>
      </c>
      <c r="H2479" t="s">
        <v>11</v>
      </c>
      <c r="I2479">
        <v>57</v>
      </c>
      <c r="J2479">
        <f>(C2479-$V$7)/$V$8</f>
        <v>-0.37128054881208711</v>
      </c>
      <c r="K2479" t="str">
        <f t="shared" si="153"/>
        <v>NO</v>
      </c>
      <c r="L2479">
        <f>(I2479-$V$16)/$V$17</f>
        <v>1.0652397679423538</v>
      </c>
      <c r="M2479" t="str">
        <f t="shared" si="154"/>
        <v>NO</v>
      </c>
      <c r="N2479">
        <f>IF(ISBLANK(C2479),$V$7,C2479)</f>
        <v>356455</v>
      </c>
      <c r="O2479">
        <f>IF(ISBLANK(I2479),$V$16,I2479)</f>
        <v>57</v>
      </c>
      <c r="P2479" t="str">
        <f>IF(ISBLANK(D2479),$U$42,D2479)</f>
        <v>TRABAJADOR INDEPENDIENTE</v>
      </c>
      <c r="Q2479" s="7" t="str">
        <f t="shared" si="155"/>
        <v>56+</v>
      </c>
      <c r="R2479" s="7" t="str">
        <f t="shared" si="156"/>
        <v>2</v>
      </c>
    </row>
    <row r="2480" spans="1:18" x14ac:dyDescent="0.3">
      <c r="A2480">
        <v>2479</v>
      </c>
      <c r="B2480" t="s">
        <v>14</v>
      </c>
      <c r="C2480">
        <v>1298980</v>
      </c>
      <c r="D2480" t="s">
        <v>13</v>
      </c>
      <c r="E2480" t="s">
        <v>10</v>
      </c>
      <c r="F2480" t="s">
        <v>11</v>
      </c>
      <c r="G2480" t="s">
        <v>12</v>
      </c>
      <c r="H2480" t="s">
        <v>12</v>
      </c>
      <c r="I2480">
        <v>59</v>
      </c>
      <c r="J2480">
        <f>(C2480-$V$7)/$V$8</f>
        <v>0.79100861598843519</v>
      </c>
      <c r="K2480" t="str">
        <f t="shared" si="153"/>
        <v>NO</v>
      </c>
      <c r="L2480">
        <f>(I2480-$V$16)/$V$17</f>
        <v>1.2063904280966287</v>
      </c>
      <c r="M2480" t="str">
        <f t="shared" si="154"/>
        <v>NO</v>
      </c>
      <c r="N2480">
        <f>IF(ISBLANK(C2480),$V$7,C2480)</f>
        <v>1298980</v>
      </c>
      <c r="O2480">
        <f>IF(ISBLANK(I2480),$V$16,I2480)</f>
        <v>59</v>
      </c>
      <c r="P2480" t="str">
        <f>IF(ISBLANK(D2480),$U$42,D2480)</f>
        <v>PENSIONADOS EN SU PROPIO SISTEMA</v>
      </c>
      <c r="Q2480" s="7" t="str">
        <f t="shared" si="155"/>
        <v>56+</v>
      </c>
      <c r="R2480" s="7" t="str">
        <f t="shared" si="156"/>
        <v>4</v>
      </c>
    </row>
    <row r="2481" spans="1:18" x14ac:dyDescent="0.3">
      <c r="A2481">
        <v>2480</v>
      </c>
      <c r="B2481" t="s">
        <v>14</v>
      </c>
      <c r="C2481">
        <v>141510.16</v>
      </c>
      <c r="D2481" t="s">
        <v>13</v>
      </c>
      <c r="E2481" t="s">
        <v>10</v>
      </c>
      <c r="F2481" t="s">
        <v>11</v>
      </c>
      <c r="G2481" t="s">
        <v>12</v>
      </c>
      <c r="H2481" t="s">
        <v>12</v>
      </c>
      <c r="I2481">
        <v>85</v>
      </c>
      <c r="J2481">
        <f>(C2481-$V$7)/$V$8</f>
        <v>-0.63634307613155539</v>
      </c>
      <c r="K2481" t="str">
        <f t="shared" si="153"/>
        <v>NO</v>
      </c>
      <c r="L2481">
        <f>(I2481-$V$16)/$V$17</f>
        <v>3.0413490101022038</v>
      </c>
      <c r="M2481" t="str">
        <f t="shared" si="154"/>
        <v>ATIPICO</v>
      </c>
      <c r="N2481">
        <f>IF(ISBLANK(C2481),$V$7,C2481)</f>
        <v>141510.16</v>
      </c>
      <c r="O2481">
        <f>IF(ISBLANK(I2481),$V$16,I2481)</f>
        <v>85</v>
      </c>
      <c r="P2481" t="str">
        <f>IF(ISBLANK(D2481),$U$42,D2481)</f>
        <v>PENSIONADOS EN SU PROPIO SISTEMA</v>
      </c>
      <c r="Q2481" s="7" t="str">
        <f t="shared" si="155"/>
        <v>56+</v>
      </c>
      <c r="R2481" s="7" t="str">
        <f t="shared" si="156"/>
        <v>1</v>
      </c>
    </row>
    <row r="2482" spans="1:18" x14ac:dyDescent="0.3">
      <c r="A2482">
        <v>2481</v>
      </c>
      <c r="B2482" t="s">
        <v>8</v>
      </c>
      <c r="C2482">
        <v>278030</v>
      </c>
      <c r="D2482" t="s">
        <v>18</v>
      </c>
      <c r="E2482" t="s">
        <v>15</v>
      </c>
      <c r="F2482" t="s">
        <v>11</v>
      </c>
      <c r="G2482" t="s">
        <v>12</v>
      </c>
      <c r="H2482" t="s">
        <v>12</v>
      </c>
      <c r="I2482">
        <v>22</v>
      </c>
      <c r="J2482">
        <f>(C2482-$V$7)/$V$8</f>
        <v>-0.46799154082766331</v>
      </c>
      <c r="K2482" t="str">
        <f t="shared" si="153"/>
        <v>NO</v>
      </c>
      <c r="L2482">
        <f>(I2482-$V$16)/$V$17</f>
        <v>-1.4048967847574589</v>
      </c>
      <c r="M2482" t="str">
        <f t="shared" si="154"/>
        <v>NO</v>
      </c>
      <c r="N2482">
        <f>IF(ISBLANK(C2482),$V$7,C2482)</f>
        <v>278030</v>
      </c>
      <c r="O2482">
        <f>IF(ISBLANK(I2482),$V$16,I2482)</f>
        <v>22</v>
      </c>
      <c r="P2482" t="str">
        <f>IF(ISBLANK(D2482),$U$42,D2482)</f>
        <v>CONVENIOS ESPECIALES DE TRABAJADORES INDEPENDIENTES</v>
      </c>
      <c r="Q2482" s="7" t="str">
        <f t="shared" si="155"/>
        <v>18-25</v>
      </c>
      <c r="R2482" s="7" t="str">
        <f t="shared" si="156"/>
        <v>1</v>
      </c>
    </row>
    <row r="2483" spans="1:18" x14ac:dyDescent="0.3">
      <c r="A2483">
        <v>2482</v>
      </c>
      <c r="B2483" t="s">
        <v>8</v>
      </c>
      <c r="C2483">
        <v>347607</v>
      </c>
      <c r="D2483" t="s">
        <v>17</v>
      </c>
      <c r="E2483" t="s">
        <v>15</v>
      </c>
      <c r="F2483" t="s">
        <v>11</v>
      </c>
      <c r="G2483" t="s">
        <v>12</v>
      </c>
      <c r="H2483" t="s">
        <v>11</v>
      </c>
      <c r="I2483">
        <v>57</v>
      </c>
      <c r="J2483">
        <f>(C2483-$V$7)/$V$8</f>
        <v>-0.38219159576591327</v>
      </c>
      <c r="K2483" t="str">
        <f t="shared" si="153"/>
        <v>NO</v>
      </c>
      <c r="L2483">
        <f>(I2483-$V$16)/$V$17</f>
        <v>1.0652397679423538</v>
      </c>
      <c r="M2483" t="str">
        <f t="shared" si="154"/>
        <v>NO</v>
      </c>
      <c r="N2483">
        <f>IF(ISBLANK(C2483),$V$7,C2483)</f>
        <v>347607</v>
      </c>
      <c r="O2483">
        <f>IF(ISBLANK(I2483),$V$16,I2483)</f>
        <v>57</v>
      </c>
      <c r="P2483" t="str">
        <f>IF(ISBLANK(D2483),$U$42,D2483)</f>
        <v>TRABAJADOR INDEPENDIENTE</v>
      </c>
      <c r="Q2483" s="7" t="str">
        <f t="shared" si="155"/>
        <v>56+</v>
      </c>
      <c r="R2483" s="7" t="str">
        <f t="shared" si="156"/>
        <v>2</v>
      </c>
    </row>
    <row r="2484" spans="1:18" x14ac:dyDescent="0.3">
      <c r="A2484">
        <v>2483</v>
      </c>
      <c r="B2484" t="s">
        <v>8</v>
      </c>
      <c r="C2484">
        <v>176400</v>
      </c>
      <c r="D2484" t="s">
        <v>9</v>
      </c>
      <c r="E2484" t="s">
        <v>15</v>
      </c>
      <c r="F2484" t="s">
        <v>11</v>
      </c>
      <c r="G2484" t="s">
        <v>12</v>
      </c>
      <c r="H2484" t="s">
        <v>12</v>
      </c>
      <c r="I2484">
        <v>27</v>
      </c>
      <c r="J2484">
        <f>(C2484-$V$7)/$V$8</f>
        <v>-0.59331813462483274</v>
      </c>
      <c r="K2484" t="str">
        <f t="shared" si="153"/>
        <v>NO</v>
      </c>
      <c r="L2484">
        <f>(I2484-$V$16)/$V$17</f>
        <v>-1.0520201343717714</v>
      </c>
      <c r="M2484" t="str">
        <f t="shared" si="154"/>
        <v>NO</v>
      </c>
      <c r="N2484">
        <f>IF(ISBLANK(C2484),$V$7,C2484)</f>
        <v>176400</v>
      </c>
      <c r="O2484">
        <f>IF(ISBLANK(I2484),$V$16,I2484)</f>
        <v>27</v>
      </c>
      <c r="P2484" t="str">
        <f>IF(ISBLANK(D2484),$U$42,D2484)</f>
        <v>ASALARIADO</v>
      </c>
      <c r="Q2484" s="7" t="str">
        <f t="shared" si="155"/>
        <v>26-35</v>
      </c>
      <c r="R2484" s="7" t="str">
        <f t="shared" si="156"/>
        <v>1</v>
      </c>
    </row>
    <row r="2485" spans="1:18" x14ac:dyDescent="0.3">
      <c r="A2485">
        <v>2484</v>
      </c>
      <c r="B2485" t="s">
        <v>14</v>
      </c>
      <c r="C2485">
        <v>808947.75</v>
      </c>
      <c r="D2485" t="s">
        <v>9</v>
      </c>
      <c r="E2485" t="s">
        <v>10</v>
      </c>
      <c r="F2485" t="s">
        <v>11</v>
      </c>
      <c r="G2485" t="s">
        <v>12</v>
      </c>
      <c r="H2485" t="s">
        <v>12</v>
      </c>
      <c r="I2485">
        <v>58</v>
      </c>
      <c r="J2485">
        <f>(C2485-$V$7)/$V$8</f>
        <v>0.18671782839360138</v>
      </c>
      <c r="K2485" t="str">
        <f t="shared" si="153"/>
        <v>NO</v>
      </c>
      <c r="L2485">
        <f>(I2485-$V$16)/$V$17</f>
        <v>1.1358150980194912</v>
      </c>
      <c r="M2485" t="str">
        <f t="shared" si="154"/>
        <v>NO</v>
      </c>
      <c r="N2485">
        <f>IF(ISBLANK(C2485),$V$7,C2485)</f>
        <v>808947.75</v>
      </c>
      <c r="O2485">
        <f>IF(ISBLANK(I2485),$V$16,I2485)</f>
        <v>58</v>
      </c>
      <c r="P2485" t="str">
        <f>IF(ISBLANK(D2485),$U$42,D2485)</f>
        <v>ASALARIADO</v>
      </c>
      <c r="Q2485" s="7" t="str">
        <f t="shared" si="155"/>
        <v>56+</v>
      </c>
      <c r="R2485" s="7" t="str">
        <f t="shared" si="156"/>
        <v>4</v>
      </c>
    </row>
    <row r="2486" spans="1:18" x14ac:dyDescent="0.3">
      <c r="A2486">
        <v>2485</v>
      </c>
      <c r="B2486" t="s">
        <v>14</v>
      </c>
      <c r="C2486">
        <v>413333.5</v>
      </c>
      <c r="D2486" t="s">
        <v>9</v>
      </c>
      <c r="E2486" t="s">
        <v>15</v>
      </c>
      <c r="F2486" t="s">
        <v>11</v>
      </c>
      <c r="G2486" t="s">
        <v>12</v>
      </c>
      <c r="H2486" t="s">
        <v>12</v>
      </c>
      <c r="I2486">
        <v>25</v>
      </c>
      <c r="J2486">
        <f>(C2486-$V$7)/$V$8</f>
        <v>-0.3011399538569331</v>
      </c>
      <c r="K2486" t="str">
        <f t="shared" si="153"/>
        <v>NO</v>
      </c>
      <c r="L2486">
        <f>(I2486-$V$16)/$V$17</f>
        <v>-1.1931707945260464</v>
      </c>
      <c r="M2486" t="str">
        <f t="shared" si="154"/>
        <v>NO</v>
      </c>
      <c r="N2486">
        <f>IF(ISBLANK(C2486),$V$7,C2486)</f>
        <v>413333.5</v>
      </c>
      <c r="O2486">
        <f>IF(ISBLANK(I2486),$V$16,I2486)</f>
        <v>25</v>
      </c>
      <c r="P2486" t="str">
        <f>IF(ISBLANK(D2486),$U$42,D2486)</f>
        <v>ASALARIADO</v>
      </c>
      <c r="Q2486" s="7" t="str">
        <f t="shared" si="155"/>
        <v>18-25</v>
      </c>
      <c r="R2486" s="7" t="str">
        <f t="shared" si="156"/>
        <v>3</v>
      </c>
    </row>
    <row r="2487" spans="1:18" x14ac:dyDescent="0.3">
      <c r="A2487">
        <v>2486</v>
      </c>
      <c r="B2487" t="s">
        <v>14</v>
      </c>
      <c r="C2487">
        <v>297046</v>
      </c>
      <c r="D2487" t="s">
        <v>16</v>
      </c>
      <c r="E2487" t="s">
        <v>15</v>
      </c>
      <c r="F2487" t="s">
        <v>11</v>
      </c>
      <c r="G2487" t="s">
        <v>12</v>
      </c>
      <c r="H2487" t="s">
        <v>11</v>
      </c>
      <c r="I2487">
        <v>31</v>
      </c>
      <c r="J2487">
        <f>(C2487-$V$7)/$V$8</f>
        <v>-0.44454166866740574</v>
      </c>
      <c r="K2487" t="str">
        <f t="shared" si="153"/>
        <v>NO</v>
      </c>
      <c r="L2487">
        <f>(I2487-$V$16)/$V$17</f>
        <v>-0.7697188140632214</v>
      </c>
      <c r="M2487" t="str">
        <f t="shared" si="154"/>
        <v>NO</v>
      </c>
      <c r="N2487">
        <f>IF(ISBLANK(C2487),$V$7,C2487)</f>
        <v>297046</v>
      </c>
      <c r="O2487">
        <f>IF(ISBLANK(I2487),$V$16,I2487)</f>
        <v>31</v>
      </c>
      <c r="P2487" t="str">
        <f>IF(ISBLANK(D2487),$U$42,D2487)</f>
        <v>ASEGURADO VOLUNTARIO</v>
      </c>
      <c r="Q2487" s="7" t="str">
        <f t="shared" si="155"/>
        <v>26-35</v>
      </c>
      <c r="R2487" s="7" t="str">
        <f t="shared" si="156"/>
        <v>1</v>
      </c>
    </row>
    <row r="2488" spans="1:18" x14ac:dyDescent="0.3">
      <c r="A2488">
        <v>2487</v>
      </c>
      <c r="B2488" t="s">
        <v>8</v>
      </c>
      <c r="C2488">
        <v>544001.92000000004</v>
      </c>
      <c r="D2488" t="s">
        <v>9</v>
      </c>
      <c r="E2488" t="s">
        <v>15</v>
      </c>
      <c r="F2488" t="s">
        <v>11</v>
      </c>
      <c r="G2488" t="s">
        <v>12</v>
      </c>
      <c r="H2488" t="s">
        <v>12</v>
      </c>
      <c r="I2488">
        <v>22</v>
      </c>
      <c r="J2488">
        <f>(C2488-$V$7)/$V$8</f>
        <v>-0.14000418690369165</v>
      </c>
      <c r="K2488" t="str">
        <f t="shared" si="153"/>
        <v>NO</v>
      </c>
      <c r="L2488">
        <f>(I2488-$V$16)/$V$17</f>
        <v>-1.4048967847574589</v>
      </c>
      <c r="M2488" t="str">
        <f t="shared" si="154"/>
        <v>NO</v>
      </c>
      <c r="N2488">
        <f>IF(ISBLANK(C2488),$V$7,C2488)</f>
        <v>544001.92000000004</v>
      </c>
      <c r="O2488">
        <f>IF(ISBLANK(I2488),$V$16,I2488)</f>
        <v>22</v>
      </c>
      <c r="P2488" t="str">
        <f>IF(ISBLANK(D2488),$U$42,D2488)</f>
        <v>ASALARIADO</v>
      </c>
      <c r="Q2488" s="7" t="str">
        <f t="shared" si="155"/>
        <v>18-25</v>
      </c>
      <c r="R2488" s="7" t="str">
        <f t="shared" si="156"/>
        <v>3</v>
      </c>
    </row>
    <row r="2489" spans="1:18" x14ac:dyDescent="0.3">
      <c r="A2489">
        <v>2488</v>
      </c>
      <c r="B2489" t="s">
        <v>14</v>
      </c>
      <c r="C2489">
        <v>85441.75</v>
      </c>
      <c r="D2489" t="s">
        <v>9</v>
      </c>
      <c r="E2489" t="s">
        <v>15</v>
      </c>
      <c r="F2489" t="s">
        <v>11</v>
      </c>
      <c r="G2489" t="s">
        <v>12</v>
      </c>
      <c r="H2489" t="s">
        <v>12</v>
      </c>
      <c r="I2489">
        <v>26</v>
      </c>
      <c r="J2489">
        <f>(C2489-$V$7)/$V$8</f>
        <v>-0.7054846961740936</v>
      </c>
      <c r="K2489" t="str">
        <f t="shared" si="153"/>
        <v>NO</v>
      </c>
      <c r="L2489">
        <f>(I2489-$V$16)/$V$17</f>
        <v>-1.1225954644489089</v>
      </c>
      <c r="M2489" t="str">
        <f t="shared" si="154"/>
        <v>NO</v>
      </c>
      <c r="N2489">
        <f>IF(ISBLANK(C2489),$V$7,C2489)</f>
        <v>85441.75</v>
      </c>
      <c r="O2489">
        <f>IF(ISBLANK(I2489),$V$16,I2489)</f>
        <v>26</v>
      </c>
      <c r="P2489" t="str">
        <f>IF(ISBLANK(D2489),$U$42,D2489)</f>
        <v>ASALARIADO</v>
      </c>
      <c r="Q2489" s="7" t="str">
        <f t="shared" si="155"/>
        <v>26-35</v>
      </c>
      <c r="R2489" s="7" t="str">
        <f t="shared" si="156"/>
        <v>1</v>
      </c>
    </row>
    <row r="2490" spans="1:18" x14ac:dyDescent="0.3">
      <c r="A2490">
        <v>2489</v>
      </c>
      <c r="B2490" t="s">
        <v>8</v>
      </c>
      <c r="C2490">
        <v>216000</v>
      </c>
      <c r="D2490" t="s">
        <v>9</v>
      </c>
      <c r="E2490" t="s">
        <v>15</v>
      </c>
      <c r="F2490" t="s">
        <v>11</v>
      </c>
      <c r="G2490" t="s">
        <v>12</v>
      </c>
      <c r="H2490" t="s">
        <v>11</v>
      </c>
      <c r="I2490">
        <v>71</v>
      </c>
      <c r="J2490">
        <f>(C2490-$V$7)/$V$8</f>
        <v>-0.54448478704667758</v>
      </c>
      <c r="K2490" t="str">
        <f t="shared" si="153"/>
        <v>NO</v>
      </c>
      <c r="L2490">
        <f>(I2490-$V$16)/$V$17</f>
        <v>2.0532943890222786</v>
      </c>
      <c r="M2490" t="str">
        <f t="shared" si="154"/>
        <v>ATIPICO</v>
      </c>
      <c r="N2490">
        <f>IF(ISBLANK(C2490),$V$7,C2490)</f>
        <v>216000</v>
      </c>
      <c r="O2490">
        <f>IF(ISBLANK(I2490),$V$16,I2490)</f>
        <v>71</v>
      </c>
      <c r="P2490" t="str">
        <f>IF(ISBLANK(D2490),$U$42,D2490)</f>
        <v>ASALARIADO</v>
      </c>
      <c r="Q2490" s="7" t="str">
        <f t="shared" si="155"/>
        <v>56+</v>
      </c>
      <c r="R2490" s="7" t="str">
        <f t="shared" si="156"/>
        <v>1</v>
      </c>
    </row>
    <row r="2491" spans="1:18" x14ac:dyDescent="0.3">
      <c r="A2491">
        <v>2490</v>
      </c>
      <c r="B2491" t="s">
        <v>8</v>
      </c>
      <c r="C2491">
        <v>516897.85</v>
      </c>
      <c r="D2491" t="s">
        <v>9</v>
      </c>
      <c r="E2491" t="s">
        <v>15</v>
      </c>
      <c r="F2491" t="s">
        <v>11</v>
      </c>
      <c r="G2491" t="s">
        <v>12</v>
      </c>
      <c r="H2491" t="s">
        <v>12</v>
      </c>
      <c r="I2491">
        <v>61</v>
      </c>
      <c r="J2491">
        <f>(C2491-$V$7)/$V$8</f>
        <v>-0.17342798667875858</v>
      </c>
      <c r="K2491" t="str">
        <f t="shared" si="153"/>
        <v>NO</v>
      </c>
      <c r="L2491">
        <f>(I2491-$V$16)/$V$17</f>
        <v>1.3475410882509038</v>
      </c>
      <c r="M2491" t="str">
        <f t="shared" si="154"/>
        <v>NO</v>
      </c>
      <c r="N2491">
        <f>IF(ISBLANK(C2491),$V$7,C2491)</f>
        <v>516897.85</v>
      </c>
      <c r="O2491">
        <f>IF(ISBLANK(I2491),$V$16,I2491)</f>
        <v>61</v>
      </c>
      <c r="P2491" t="str">
        <f>IF(ISBLANK(D2491),$U$42,D2491)</f>
        <v>ASALARIADO</v>
      </c>
      <c r="Q2491" s="7" t="str">
        <f t="shared" si="155"/>
        <v>56+</v>
      </c>
      <c r="R2491" s="7" t="str">
        <f t="shared" si="156"/>
        <v>3</v>
      </c>
    </row>
    <row r="2492" spans="1:18" x14ac:dyDescent="0.3">
      <c r="A2492">
        <v>2491</v>
      </c>
      <c r="B2492" t="s">
        <v>8</v>
      </c>
      <c r="C2492">
        <v>761122.15</v>
      </c>
      <c r="D2492" t="s">
        <v>9</v>
      </c>
      <c r="E2492" t="s">
        <v>10</v>
      </c>
      <c r="F2492" t="s">
        <v>11</v>
      </c>
      <c r="G2492" t="s">
        <v>12</v>
      </c>
      <c r="H2492" t="s">
        <v>12</v>
      </c>
      <c r="I2492">
        <v>30</v>
      </c>
      <c r="J2492">
        <f>(C2492-$V$7)/$V$8</f>
        <v>0.12774095597103027</v>
      </c>
      <c r="K2492" t="str">
        <f t="shared" si="153"/>
        <v>NO</v>
      </c>
      <c r="L2492">
        <f>(I2492-$V$16)/$V$17</f>
        <v>-0.84029414414035897</v>
      </c>
      <c r="M2492" t="str">
        <f t="shared" si="154"/>
        <v>NO</v>
      </c>
      <c r="N2492">
        <f>IF(ISBLANK(C2492),$V$7,C2492)</f>
        <v>761122.15</v>
      </c>
      <c r="O2492">
        <f>IF(ISBLANK(I2492),$V$16,I2492)</f>
        <v>30</v>
      </c>
      <c r="P2492" t="str">
        <f>IF(ISBLANK(D2492),$U$42,D2492)</f>
        <v>ASALARIADO</v>
      </c>
      <c r="Q2492" s="7" t="str">
        <f t="shared" si="155"/>
        <v>26-35</v>
      </c>
      <c r="R2492" s="7" t="str">
        <f t="shared" si="156"/>
        <v>4</v>
      </c>
    </row>
    <row r="2493" spans="1:18" x14ac:dyDescent="0.3">
      <c r="A2493">
        <v>2492</v>
      </c>
      <c r="B2493" t="s">
        <v>8</v>
      </c>
      <c r="C2493">
        <v>54621.5</v>
      </c>
      <c r="D2493" t="s">
        <v>9</v>
      </c>
      <c r="E2493" t="s">
        <v>15</v>
      </c>
      <c r="F2493" t="s">
        <v>11</v>
      </c>
      <c r="G2493" t="s">
        <v>12</v>
      </c>
      <c r="H2493" t="s">
        <v>12</v>
      </c>
      <c r="I2493">
        <v>23</v>
      </c>
      <c r="J2493">
        <f>(C2493-$V$7)/$V$8</f>
        <v>-0.74349116033307427</v>
      </c>
      <c r="K2493" t="str">
        <f t="shared" si="153"/>
        <v>NO</v>
      </c>
      <c r="L2493">
        <f>(I2493-$V$16)/$V$17</f>
        <v>-1.3343214546803215</v>
      </c>
      <c r="M2493" t="str">
        <f t="shared" si="154"/>
        <v>NO</v>
      </c>
      <c r="N2493">
        <f>IF(ISBLANK(C2493),$V$7,C2493)</f>
        <v>54621.5</v>
      </c>
      <c r="O2493">
        <f>IF(ISBLANK(I2493),$V$16,I2493)</f>
        <v>23</v>
      </c>
      <c r="P2493" t="str">
        <f>IF(ISBLANK(D2493),$U$42,D2493)</f>
        <v>ASALARIADO</v>
      </c>
      <c r="Q2493" s="7" t="str">
        <f t="shared" si="155"/>
        <v>18-25</v>
      </c>
      <c r="R2493" s="7" t="str">
        <f t="shared" si="156"/>
        <v>1</v>
      </c>
    </row>
    <row r="2494" spans="1:18" x14ac:dyDescent="0.3">
      <c r="A2494">
        <v>2493</v>
      </c>
      <c r="B2494" t="s">
        <v>14</v>
      </c>
      <c r="C2494">
        <v>1864865.72</v>
      </c>
      <c r="D2494" t="s">
        <v>9</v>
      </c>
      <c r="E2494" t="s">
        <v>10</v>
      </c>
      <c r="F2494" t="s">
        <v>11</v>
      </c>
      <c r="G2494" t="s">
        <v>12</v>
      </c>
      <c r="H2494" t="s">
        <v>12</v>
      </c>
      <c r="I2494">
        <v>34</v>
      </c>
      <c r="J2494">
        <f>(C2494-$V$7)/$V$8</f>
        <v>1.4888392739246619</v>
      </c>
      <c r="K2494" t="str">
        <f t="shared" si="153"/>
        <v>NO</v>
      </c>
      <c r="L2494">
        <f>(I2494-$V$16)/$V$17</f>
        <v>-0.55799282383180893</v>
      </c>
      <c r="M2494" t="str">
        <f t="shared" si="154"/>
        <v>NO</v>
      </c>
      <c r="N2494">
        <f>IF(ISBLANK(C2494),$V$7,C2494)</f>
        <v>1864865.72</v>
      </c>
      <c r="O2494">
        <f>IF(ISBLANK(I2494),$V$16,I2494)</f>
        <v>34</v>
      </c>
      <c r="P2494" t="str">
        <f>IF(ISBLANK(D2494),$U$42,D2494)</f>
        <v>ASALARIADO</v>
      </c>
      <c r="Q2494" s="7" t="str">
        <f t="shared" si="155"/>
        <v>26-35</v>
      </c>
      <c r="R2494" s="7" t="str">
        <f t="shared" si="156"/>
        <v>4</v>
      </c>
    </row>
    <row r="2495" spans="1:18" x14ac:dyDescent="0.3">
      <c r="A2495">
        <v>2494</v>
      </c>
      <c r="B2495" t="s">
        <v>8</v>
      </c>
      <c r="C2495">
        <v>60000</v>
      </c>
      <c r="D2495" t="s">
        <v>9</v>
      </c>
      <c r="E2495" t="s">
        <v>15</v>
      </c>
      <c r="F2495" t="s">
        <v>11</v>
      </c>
      <c r="G2495" t="s">
        <v>11</v>
      </c>
      <c r="H2495" t="s">
        <v>12</v>
      </c>
      <c r="I2495">
        <v>38</v>
      </c>
      <c r="J2495">
        <f>(C2495-$V$7)/$V$8</f>
        <v>-0.73685858053637965</v>
      </c>
      <c r="K2495" t="str">
        <f t="shared" si="153"/>
        <v>NO</v>
      </c>
      <c r="L2495">
        <f>(I2495-$V$16)/$V$17</f>
        <v>-0.27569150352325889</v>
      </c>
      <c r="M2495" t="str">
        <f t="shared" si="154"/>
        <v>NO</v>
      </c>
      <c r="N2495">
        <f>IF(ISBLANK(C2495),$V$7,C2495)</f>
        <v>60000</v>
      </c>
      <c r="O2495">
        <f>IF(ISBLANK(I2495),$V$16,I2495)</f>
        <v>38</v>
      </c>
      <c r="P2495" t="str">
        <f>IF(ISBLANK(D2495),$U$42,D2495)</f>
        <v>ASALARIADO</v>
      </c>
      <c r="Q2495" s="7" t="str">
        <f t="shared" si="155"/>
        <v>36-45</v>
      </c>
      <c r="R2495" s="7" t="str">
        <f t="shared" si="156"/>
        <v>1</v>
      </c>
    </row>
    <row r="2496" spans="1:18" x14ac:dyDescent="0.3">
      <c r="A2496">
        <v>2495</v>
      </c>
      <c r="B2496" t="s">
        <v>8</v>
      </c>
      <c r="C2496">
        <v>385137</v>
      </c>
      <c r="D2496" t="s">
        <v>17</v>
      </c>
      <c r="E2496" t="s">
        <v>15</v>
      </c>
      <c r="F2496" t="s">
        <v>11</v>
      </c>
      <c r="G2496" t="s">
        <v>12</v>
      </c>
      <c r="H2496" t="s">
        <v>12</v>
      </c>
      <c r="I2496">
        <v>36</v>
      </c>
      <c r="J2496">
        <f>(C2496-$V$7)/$V$8</f>
        <v>-0.33591090044752531</v>
      </c>
      <c r="K2496" t="str">
        <f t="shared" si="153"/>
        <v>NO</v>
      </c>
      <c r="L2496">
        <f>(I2496-$V$16)/$V$17</f>
        <v>-0.41684216367753391</v>
      </c>
      <c r="M2496" t="str">
        <f t="shared" si="154"/>
        <v>NO</v>
      </c>
      <c r="N2496">
        <f>IF(ISBLANK(C2496),$V$7,C2496)</f>
        <v>385137</v>
      </c>
      <c r="O2496">
        <f>IF(ISBLANK(I2496),$V$16,I2496)</f>
        <v>36</v>
      </c>
      <c r="P2496" t="str">
        <f>IF(ISBLANK(D2496),$U$42,D2496)</f>
        <v>TRABAJADOR INDEPENDIENTE</v>
      </c>
      <c r="Q2496" s="7" t="str">
        <f t="shared" si="155"/>
        <v>36-45</v>
      </c>
      <c r="R2496" s="7" t="str">
        <f t="shared" si="156"/>
        <v>2</v>
      </c>
    </row>
    <row r="2497" spans="1:18" x14ac:dyDescent="0.3">
      <c r="A2497">
        <v>2496</v>
      </c>
      <c r="B2497" t="s">
        <v>14</v>
      </c>
      <c r="C2497">
        <v>3231114.56</v>
      </c>
      <c r="D2497" t="s">
        <v>13</v>
      </c>
      <c r="E2497" t="s">
        <v>10</v>
      </c>
      <c r="F2497" t="s">
        <v>11</v>
      </c>
      <c r="G2497" t="s">
        <v>12</v>
      </c>
      <c r="H2497" t="s">
        <v>12</v>
      </c>
      <c r="I2497">
        <v>75</v>
      </c>
      <c r="J2497">
        <f>(C2497-$V$7)/$V$8</f>
        <v>3.1736499931663609</v>
      </c>
      <c r="K2497" t="str">
        <f t="shared" si="153"/>
        <v>ATIPICO</v>
      </c>
      <c r="L2497">
        <f>(I2497-$V$16)/$V$17</f>
        <v>2.3355957093308288</v>
      </c>
      <c r="M2497" t="str">
        <f t="shared" si="154"/>
        <v>ATIPICO</v>
      </c>
      <c r="N2497">
        <f>IF(ISBLANK(C2497),$V$7,C2497)</f>
        <v>3231114.56</v>
      </c>
      <c r="O2497">
        <f>IF(ISBLANK(I2497),$V$16,I2497)</f>
        <v>75</v>
      </c>
      <c r="P2497" t="str">
        <f>IF(ISBLANK(D2497),$U$42,D2497)</f>
        <v>PENSIONADOS EN SU PROPIO SISTEMA</v>
      </c>
      <c r="Q2497" s="7" t="str">
        <f t="shared" si="155"/>
        <v>56+</v>
      </c>
      <c r="R2497" s="7" t="str">
        <f t="shared" si="156"/>
        <v>4</v>
      </c>
    </row>
    <row r="2498" spans="1:18" x14ac:dyDescent="0.3">
      <c r="A2498">
        <v>2497</v>
      </c>
      <c r="B2498" t="s">
        <v>14</v>
      </c>
      <c r="C2498">
        <v>2755981</v>
      </c>
      <c r="D2498" t="s">
        <v>9</v>
      </c>
      <c r="E2498" t="s">
        <v>15</v>
      </c>
      <c r="F2498" t="s">
        <v>11</v>
      </c>
      <c r="G2498" t="s">
        <v>12</v>
      </c>
      <c r="H2498" t="s">
        <v>12</v>
      </c>
      <c r="I2498">
        <v>52</v>
      </c>
      <c r="J2498">
        <f>(C2498-$V$7)/$V$8</f>
        <v>2.5877317537338804</v>
      </c>
      <c r="K2498" t="str">
        <f t="shared" ref="K2498:K2561" si="157">IF(ABS(J2498)&gt;1.96,"ATIPICO","NO")</f>
        <v>ATIPICO</v>
      </c>
      <c r="L2498">
        <f>(I2498-$V$16)/$V$17</f>
        <v>0.71236311755666615</v>
      </c>
      <c r="M2498" t="str">
        <f t="shared" ref="M2498:M2561" si="158">IF(ABS(L2498)&gt;1.96,"ATIPICO","NO")</f>
        <v>NO</v>
      </c>
      <c r="N2498">
        <f>IF(ISBLANK(C2498),$V$7,C2498)</f>
        <v>2755981</v>
      </c>
      <c r="O2498">
        <f>IF(ISBLANK(I2498),$V$16,I2498)</f>
        <v>52</v>
      </c>
      <c r="P2498" t="str">
        <f>IF(ISBLANK(D2498),$U$42,D2498)</f>
        <v>ASALARIADO</v>
      </c>
      <c r="Q2498" s="7" t="str">
        <f t="shared" ref="Q2498:Q2561" si="159">IF(O2498&lt;26,"18-25",IF(O2498&lt;36,"26-35",
 IF(O2498&lt;46,"36-45",IF(O2498&lt;56,"46-55","56+"))))</f>
        <v>46-55</v>
      </c>
      <c r="R2498" s="7" t="str">
        <f t="shared" ref="R2498:R2561" si="160">IF(N2498&lt;300000,"1",
 IF(N2498&lt;=408495,"2",
 IF(N2498&lt;=700000,"3",
 "4")))</f>
        <v>4</v>
      </c>
    </row>
    <row r="2499" spans="1:18" x14ac:dyDescent="0.3">
      <c r="A2499">
        <v>2498</v>
      </c>
      <c r="B2499" t="s">
        <v>8</v>
      </c>
      <c r="C2499">
        <v>33865.5</v>
      </c>
      <c r="D2499" t="s">
        <v>9</v>
      </c>
      <c r="E2499" t="s">
        <v>15</v>
      </c>
      <c r="F2499" t="s">
        <v>11</v>
      </c>
      <c r="G2499" t="s">
        <v>12</v>
      </c>
      <c r="H2499" t="s">
        <v>12</v>
      </c>
      <c r="I2499">
        <v>36</v>
      </c>
      <c r="J2499">
        <f>(C2499-$V$7)/$V$8</f>
        <v>-0.76908674018994772</v>
      </c>
      <c r="K2499" t="str">
        <f t="shared" si="157"/>
        <v>NO</v>
      </c>
      <c r="L2499">
        <f>(I2499-$V$16)/$V$17</f>
        <v>-0.41684216367753391</v>
      </c>
      <c r="M2499" t="str">
        <f t="shared" si="158"/>
        <v>NO</v>
      </c>
      <c r="N2499">
        <f>IF(ISBLANK(C2499),$V$7,C2499)</f>
        <v>33865.5</v>
      </c>
      <c r="O2499">
        <f>IF(ISBLANK(I2499),$V$16,I2499)</f>
        <v>36</v>
      </c>
      <c r="P2499" t="str">
        <f>IF(ISBLANK(D2499),$U$42,D2499)</f>
        <v>ASALARIADO</v>
      </c>
      <c r="Q2499" s="7" t="str">
        <f t="shared" si="159"/>
        <v>36-45</v>
      </c>
      <c r="R2499" s="7" t="str">
        <f t="shared" si="160"/>
        <v>1</v>
      </c>
    </row>
    <row r="2500" spans="1:18" x14ac:dyDescent="0.3">
      <c r="A2500">
        <v>2499</v>
      </c>
      <c r="B2500" t="s">
        <v>8</v>
      </c>
      <c r="C2500">
        <v>297046</v>
      </c>
      <c r="D2500" t="s">
        <v>16</v>
      </c>
      <c r="E2500" t="s">
        <v>15</v>
      </c>
      <c r="F2500" t="s">
        <v>11</v>
      </c>
      <c r="G2500" t="s">
        <v>11</v>
      </c>
      <c r="H2500" t="s">
        <v>11</v>
      </c>
      <c r="I2500">
        <v>52</v>
      </c>
      <c r="J2500">
        <f>(C2500-$V$7)/$V$8</f>
        <v>-0.44454166866740574</v>
      </c>
      <c r="K2500" t="str">
        <f t="shared" si="157"/>
        <v>NO</v>
      </c>
      <c r="L2500">
        <f>(I2500-$V$16)/$V$17</f>
        <v>0.71236311755666615</v>
      </c>
      <c r="M2500" t="str">
        <f t="shared" si="158"/>
        <v>NO</v>
      </c>
      <c r="N2500">
        <f>IF(ISBLANK(C2500),$V$7,C2500)</f>
        <v>297046</v>
      </c>
      <c r="O2500">
        <f>IF(ISBLANK(I2500),$V$16,I2500)</f>
        <v>52</v>
      </c>
      <c r="P2500" t="str">
        <f>IF(ISBLANK(D2500),$U$42,D2500)</f>
        <v>ASEGURADO VOLUNTARIO</v>
      </c>
      <c r="Q2500" s="7" t="str">
        <f t="shared" si="159"/>
        <v>46-55</v>
      </c>
      <c r="R2500" s="7" t="str">
        <f t="shared" si="160"/>
        <v>1</v>
      </c>
    </row>
    <row r="2501" spans="1:18" x14ac:dyDescent="0.3">
      <c r="A2501">
        <v>2500</v>
      </c>
      <c r="B2501" t="s">
        <v>8</v>
      </c>
      <c r="C2501">
        <v>258000</v>
      </c>
      <c r="D2501" t="s">
        <v>9</v>
      </c>
      <c r="E2501" t="s">
        <v>15</v>
      </c>
      <c r="F2501" t="s">
        <v>11</v>
      </c>
      <c r="G2501" t="s">
        <v>11</v>
      </c>
      <c r="H2501" t="s">
        <v>11</v>
      </c>
      <c r="I2501">
        <v>41</v>
      </c>
      <c r="J2501">
        <f>(C2501-$V$7)/$V$8</f>
        <v>-0.49269184264560389</v>
      </c>
      <c r="K2501" t="str">
        <f t="shared" si="157"/>
        <v>NO</v>
      </c>
      <c r="L2501">
        <f>(I2501-$V$16)/$V$17</f>
        <v>-6.3965513291846368E-2</v>
      </c>
      <c r="M2501" t="str">
        <f t="shared" si="158"/>
        <v>NO</v>
      </c>
      <c r="N2501">
        <f>IF(ISBLANK(C2501),$V$7,C2501)</f>
        <v>258000</v>
      </c>
      <c r="O2501">
        <f>IF(ISBLANK(I2501),$V$16,I2501)</f>
        <v>41</v>
      </c>
      <c r="P2501" t="str">
        <f>IF(ISBLANK(D2501),$U$42,D2501)</f>
        <v>ASALARIADO</v>
      </c>
      <c r="Q2501" s="7" t="str">
        <f t="shared" si="159"/>
        <v>36-45</v>
      </c>
      <c r="R2501" s="7" t="str">
        <f t="shared" si="160"/>
        <v>1</v>
      </c>
    </row>
    <row r="2502" spans="1:18" x14ac:dyDescent="0.3">
      <c r="A2502">
        <v>2501</v>
      </c>
      <c r="B2502" t="s">
        <v>8</v>
      </c>
      <c r="C2502">
        <v>428100</v>
      </c>
      <c r="D2502" t="s">
        <v>9</v>
      </c>
      <c r="E2502" t="s">
        <v>10</v>
      </c>
      <c r="F2502" t="s">
        <v>11</v>
      </c>
      <c r="G2502" t="s">
        <v>12</v>
      </c>
      <c r="H2502" t="s">
        <v>12</v>
      </c>
      <c r="I2502">
        <v>36</v>
      </c>
      <c r="J2502">
        <f>(C2502-$V$7)/$V$8</f>
        <v>-0.28293041782125566</v>
      </c>
      <c r="K2502" t="str">
        <f t="shared" si="157"/>
        <v>NO</v>
      </c>
      <c r="L2502">
        <f>(I2502-$V$16)/$V$17</f>
        <v>-0.41684216367753391</v>
      </c>
      <c r="M2502" t="str">
        <f t="shared" si="158"/>
        <v>NO</v>
      </c>
      <c r="N2502">
        <f>IF(ISBLANK(C2502),$V$7,C2502)</f>
        <v>428100</v>
      </c>
      <c r="O2502">
        <f>IF(ISBLANK(I2502),$V$16,I2502)</f>
        <v>36</v>
      </c>
      <c r="P2502" t="str">
        <f>IF(ISBLANK(D2502),$U$42,D2502)</f>
        <v>ASALARIADO</v>
      </c>
      <c r="Q2502" s="7" t="str">
        <f t="shared" si="159"/>
        <v>36-45</v>
      </c>
      <c r="R2502" s="7" t="str">
        <f t="shared" si="160"/>
        <v>3</v>
      </c>
    </row>
    <row r="2503" spans="1:18" x14ac:dyDescent="0.3">
      <c r="A2503">
        <v>2502</v>
      </c>
      <c r="B2503" t="s">
        <v>8</v>
      </c>
      <c r="C2503">
        <v>1814153</v>
      </c>
      <c r="D2503" t="s">
        <v>9</v>
      </c>
      <c r="E2503" t="s">
        <v>10</v>
      </c>
      <c r="F2503" t="s">
        <v>11</v>
      </c>
      <c r="G2503" t="s">
        <v>12</v>
      </c>
      <c r="H2503" t="s">
        <v>11</v>
      </c>
      <c r="I2503">
        <v>35</v>
      </c>
      <c r="J2503">
        <f>(C2503-$V$7)/$V$8</f>
        <v>1.4263021051773475</v>
      </c>
      <c r="K2503" t="str">
        <f t="shared" si="157"/>
        <v>NO</v>
      </c>
      <c r="L2503">
        <f>(I2503-$V$16)/$V$17</f>
        <v>-0.48741749375467142</v>
      </c>
      <c r="M2503" t="str">
        <f t="shared" si="158"/>
        <v>NO</v>
      </c>
      <c r="N2503">
        <f>IF(ISBLANK(C2503),$V$7,C2503)</f>
        <v>1814153</v>
      </c>
      <c r="O2503">
        <f>IF(ISBLANK(I2503),$V$16,I2503)</f>
        <v>35</v>
      </c>
      <c r="P2503" t="str">
        <f>IF(ISBLANK(D2503),$U$42,D2503)</f>
        <v>ASALARIADO</v>
      </c>
      <c r="Q2503" s="7" t="str">
        <f t="shared" si="159"/>
        <v>26-35</v>
      </c>
      <c r="R2503" s="7" t="str">
        <f t="shared" si="160"/>
        <v>4</v>
      </c>
    </row>
    <row r="2504" spans="1:18" x14ac:dyDescent="0.3">
      <c r="A2504">
        <v>2503</v>
      </c>
      <c r="B2504" t="s">
        <v>14</v>
      </c>
      <c r="C2504">
        <v>599078</v>
      </c>
      <c r="D2504" t="s">
        <v>9</v>
      </c>
      <c r="E2504" t="s">
        <v>10</v>
      </c>
      <c r="F2504" t="s">
        <v>11</v>
      </c>
      <c r="G2504" t="s">
        <v>12</v>
      </c>
      <c r="H2504" t="s">
        <v>12</v>
      </c>
      <c r="I2504">
        <v>63</v>
      </c>
      <c r="J2504">
        <f>(C2504-$V$7)/$V$8</f>
        <v>-7.2086273825856376E-2</v>
      </c>
      <c r="K2504" t="str">
        <f t="shared" si="157"/>
        <v>NO</v>
      </c>
      <c r="L2504">
        <f>(I2504-$V$16)/$V$17</f>
        <v>1.4886917484051787</v>
      </c>
      <c r="M2504" t="str">
        <f t="shared" si="158"/>
        <v>NO</v>
      </c>
      <c r="N2504">
        <f>IF(ISBLANK(C2504),$V$7,C2504)</f>
        <v>599078</v>
      </c>
      <c r="O2504">
        <f>IF(ISBLANK(I2504),$V$16,I2504)</f>
        <v>63</v>
      </c>
      <c r="P2504" t="str">
        <f>IF(ISBLANK(D2504),$U$42,D2504)</f>
        <v>ASALARIADO</v>
      </c>
      <c r="Q2504" s="7" t="str">
        <f t="shared" si="159"/>
        <v>56+</v>
      </c>
      <c r="R2504" s="7" t="str">
        <f t="shared" si="160"/>
        <v>3</v>
      </c>
    </row>
    <row r="2505" spans="1:18" x14ac:dyDescent="0.3">
      <c r="A2505">
        <v>2504</v>
      </c>
      <c r="B2505" t="s">
        <v>8</v>
      </c>
      <c r="C2505">
        <v>2425268.1</v>
      </c>
      <c r="D2505" t="s">
        <v>9</v>
      </c>
      <c r="E2505" t="s">
        <v>10</v>
      </c>
      <c r="F2505" t="s">
        <v>11</v>
      </c>
      <c r="G2505" t="s">
        <v>12</v>
      </c>
      <c r="H2505" t="s">
        <v>12</v>
      </c>
      <c r="I2505">
        <v>60</v>
      </c>
      <c r="J2505">
        <f>(C2505-$V$7)/$V$8</f>
        <v>2.1799080670096465</v>
      </c>
      <c r="K2505" t="str">
        <f t="shared" si="157"/>
        <v>ATIPICO</v>
      </c>
      <c r="L2505">
        <f>(I2505-$V$16)/$V$17</f>
        <v>1.2769657581737661</v>
      </c>
      <c r="M2505" t="str">
        <f t="shared" si="158"/>
        <v>NO</v>
      </c>
      <c r="N2505">
        <f>IF(ISBLANK(C2505),$V$7,C2505)</f>
        <v>2425268.1</v>
      </c>
      <c r="O2505">
        <f>IF(ISBLANK(I2505),$V$16,I2505)</f>
        <v>60</v>
      </c>
      <c r="P2505" t="str">
        <f>IF(ISBLANK(D2505),$U$42,D2505)</f>
        <v>ASALARIADO</v>
      </c>
      <c r="Q2505" s="7" t="str">
        <f t="shared" si="159"/>
        <v>56+</v>
      </c>
      <c r="R2505" s="7" t="str">
        <f t="shared" si="160"/>
        <v>4</v>
      </c>
    </row>
    <row r="2506" spans="1:18" x14ac:dyDescent="0.3">
      <c r="A2506">
        <v>2505</v>
      </c>
      <c r="B2506" t="s">
        <v>8</v>
      </c>
      <c r="C2506">
        <v>1756493.5</v>
      </c>
      <c r="D2506" t="s">
        <v>9</v>
      </c>
      <c r="E2506" t="s">
        <v>10</v>
      </c>
      <c r="F2506" t="s">
        <v>11</v>
      </c>
      <c r="G2506" t="s">
        <v>12</v>
      </c>
      <c r="H2506" t="s">
        <v>12</v>
      </c>
      <c r="I2506">
        <v>31</v>
      </c>
      <c r="J2506">
        <f>(C2506-$V$7)/$V$8</f>
        <v>1.355198408089402</v>
      </c>
      <c r="K2506" t="str">
        <f t="shared" si="157"/>
        <v>NO</v>
      </c>
      <c r="L2506">
        <f>(I2506-$V$16)/$V$17</f>
        <v>-0.7697188140632214</v>
      </c>
      <c r="M2506" t="str">
        <f t="shared" si="158"/>
        <v>NO</v>
      </c>
      <c r="N2506">
        <f>IF(ISBLANK(C2506),$V$7,C2506)</f>
        <v>1756493.5</v>
      </c>
      <c r="O2506">
        <f>IF(ISBLANK(I2506),$V$16,I2506)</f>
        <v>31</v>
      </c>
      <c r="P2506" t="str">
        <f>IF(ISBLANK(D2506),$U$42,D2506)</f>
        <v>ASALARIADO</v>
      </c>
      <c r="Q2506" s="7" t="str">
        <f t="shared" si="159"/>
        <v>26-35</v>
      </c>
      <c r="R2506" s="7" t="str">
        <f t="shared" si="160"/>
        <v>4</v>
      </c>
    </row>
    <row r="2507" spans="1:18" x14ac:dyDescent="0.3">
      <c r="A2507">
        <v>2506</v>
      </c>
      <c r="B2507" t="s">
        <v>14</v>
      </c>
      <c r="C2507">
        <v>1185569</v>
      </c>
      <c r="D2507" t="s">
        <v>9</v>
      </c>
      <c r="E2507" t="s">
        <v>15</v>
      </c>
      <c r="F2507" t="s">
        <v>11</v>
      </c>
      <c r="G2507" t="s">
        <v>12</v>
      </c>
      <c r="H2507" t="s">
        <v>12</v>
      </c>
      <c r="I2507">
        <v>42</v>
      </c>
      <c r="J2507">
        <f>(C2507-$V$7)/$V$8</f>
        <v>0.65115410128676465</v>
      </c>
      <c r="K2507" t="str">
        <f t="shared" si="157"/>
        <v>NO</v>
      </c>
      <c r="L2507">
        <f>(I2507-$V$16)/$V$17</f>
        <v>6.6098167852911317E-3</v>
      </c>
      <c r="M2507" t="str">
        <f t="shared" si="158"/>
        <v>NO</v>
      </c>
      <c r="N2507">
        <f>IF(ISBLANK(C2507),$V$7,C2507)</f>
        <v>1185569</v>
      </c>
      <c r="O2507">
        <f>IF(ISBLANK(I2507),$V$16,I2507)</f>
        <v>42</v>
      </c>
      <c r="P2507" t="str">
        <f>IF(ISBLANK(D2507),$U$42,D2507)</f>
        <v>ASALARIADO</v>
      </c>
      <c r="Q2507" s="7" t="str">
        <f t="shared" si="159"/>
        <v>36-45</v>
      </c>
      <c r="R2507" s="7" t="str">
        <f t="shared" si="160"/>
        <v>4</v>
      </c>
    </row>
    <row r="2508" spans="1:18" x14ac:dyDescent="0.3">
      <c r="A2508">
        <v>2507</v>
      </c>
      <c r="B2508" t="s">
        <v>8</v>
      </c>
      <c r="C2508">
        <v>1031332.08</v>
      </c>
      <c r="D2508" t="s">
        <v>9</v>
      </c>
      <c r="E2508" t="s">
        <v>15</v>
      </c>
      <c r="F2508" t="s">
        <v>11</v>
      </c>
      <c r="G2508" t="s">
        <v>12</v>
      </c>
      <c r="H2508" t="s">
        <v>12</v>
      </c>
      <c r="I2508">
        <v>29</v>
      </c>
      <c r="J2508">
        <f>(C2508-$V$7)/$V$8</f>
        <v>0.46095447694979208</v>
      </c>
      <c r="K2508" t="str">
        <f t="shared" si="157"/>
        <v>NO</v>
      </c>
      <c r="L2508">
        <f>(I2508-$V$16)/$V$17</f>
        <v>-0.91086947421749642</v>
      </c>
      <c r="M2508" t="str">
        <f t="shared" si="158"/>
        <v>NO</v>
      </c>
      <c r="N2508">
        <f>IF(ISBLANK(C2508),$V$7,C2508)</f>
        <v>1031332.08</v>
      </c>
      <c r="O2508">
        <f>IF(ISBLANK(I2508),$V$16,I2508)</f>
        <v>29</v>
      </c>
      <c r="P2508" t="str">
        <f>IF(ISBLANK(D2508),$U$42,D2508)</f>
        <v>ASALARIADO</v>
      </c>
      <c r="Q2508" s="7" t="str">
        <f t="shared" si="159"/>
        <v>26-35</v>
      </c>
      <c r="R2508" s="7" t="str">
        <f t="shared" si="160"/>
        <v>4</v>
      </c>
    </row>
    <row r="2509" spans="1:18" x14ac:dyDescent="0.3">
      <c r="A2509">
        <v>2508</v>
      </c>
      <c r="B2509" t="s">
        <v>8</v>
      </c>
      <c r="C2509">
        <v>276773.19</v>
      </c>
      <c r="D2509" t="s">
        <v>9</v>
      </c>
      <c r="E2509" t="s">
        <v>15</v>
      </c>
      <c r="F2509" t="s">
        <v>11</v>
      </c>
      <c r="G2509" t="s">
        <v>12</v>
      </c>
      <c r="H2509" t="s">
        <v>12</v>
      </c>
      <c r="I2509">
        <v>47</v>
      </c>
      <c r="J2509">
        <f>(C2509-$V$7)/$V$8</f>
        <v>-0.4695413953622517</v>
      </c>
      <c r="K2509" t="str">
        <f t="shared" si="157"/>
        <v>NO</v>
      </c>
      <c r="L2509">
        <f>(I2509-$V$16)/$V$17</f>
        <v>0.35948646717097865</v>
      </c>
      <c r="M2509" t="str">
        <f t="shared" si="158"/>
        <v>NO</v>
      </c>
      <c r="N2509">
        <f>IF(ISBLANK(C2509),$V$7,C2509)</f>
        <v>276773.19</v>
      </c>
      <c r="O2509">
        <f>IF(ISBLANK(I2509),$V$16,I2509)</f>
        <v>47</v>
      </c>
      <c r="P2509" t="str">
        <f>IF(ISBLANK(D2509),$U$42,D2509)</f>
        <v>ASALARIADO</v>
      </c>
      <c r="Q2509" s="7" t="str">
        <f t="shared" si="159"/>
        <v>46-55</v>
      </c>
      <c r="R2509" s="7" t="str">
        <f t="shared" si="160"/>
        <v>1</v>
      </c>
    </row>
    <row r="2510" spans="1:18" x14ac:dyDescent="0.3">
      <c r="A2510">
        <v>2509</v>
      </c>
      <c r="B2510" t="s">
        <v>14</v>
      </c>
      <c r="C2510">
        <v>193077.5</v>
      </c>
      <c r="D2510" t="s">
        <v>9</v>
      </c>
      <c r="E2510" t="s">
        <v>15</v>
      </c>
      <c r="F2510" t="s">
        <v>11</v>
      </c>
      <c r="G2510" t="s">
        <v>12</v>
      </c>
      <c r="H2510" t="s">
        <v>12</v>
      </c>
      <c r="I2510">
        <v>52</v>
      </c>
      <c r="J2510">
        <f>(C2510-$V$7)/$V$8</f>
        <v>-0.57275201961890632</v>
      </c>
      <c r="K2510" t="str">
        <f t="shared" si="157"/>
        <v>NO</v>
      </c>
      <c r="L2510">
        <f>(I2510-$V$16)/$V$17</f>
        <v>0.71236311755666615</v>
      </c>
      <c r="M2510" t="str">
        <f t="shared" si="158"/>
        <v>NO</v>
      </c>
      <c r="N2510">
        <f>IF(ISBLANK(C2510),$V$7,C2510)</f>
        <v>193077.5</v>
      </c>
      <c r="O2510">
        <f>IF(ISBLANK(I2510),$V$16,I2510)</f>
        <v>52</v>
      </c>
      <c r="P2510" t="str">
        <f>IF(ISBLANK(D2510),$U$42,D2510)</f>
        <v>ASALARIADO</v>
      </c>
      <c r="Q2510" s="7" t="str">
        <f t="shared" si="159"/>
        <v>46-55</v>
      </c>
      <c r="R2510" s="7" t="str">
        <f t="shared" si="160"/>
        <v>1</v>
      </c>
    </row>
    <row r="2511" spans="1:18" x14ac:dyDescent="0.3">
      <c r="A2511">
        <v>2510</v>
      </c>
      <c r="B2511" t="s">
        <v>8</v>
      </c>
      <c r="C2511">
        <v>246175</v>
      </c>
      <c r="D2511" t="s">
        <v>9</v>
      </c>
      <c r="E2511" t="s">
        <v>15</v>
      </c>
      <c r="F2511" t="s">
        <v>11</v>
      </c>
      <c r="G2511" t="s">
        <v>12</v>
      </c>
      <c r="H2511" t="s">
        <v>12</v>
      </c>
      <c r="I2511">
        <v>54</v>
      </c>
      <c r="J2511">
        <f>(C2511-$V$7)/$V$8</f>
        <v>-0.50727402282519185</v>
      </c>
      <c r="K2511" t="str">
        <f t="shared" si="157"/>
        <v>NO</v>
      </c>
      <c r="L2511">
        <f>(I2511-$V$16)/$V$17</f>
        <v>0.85351377771094117</v>
      </c>
      <c r="M2511" t="str">
        <f t="shared" si="158"/>
        <v>NO</v>
      </c>
      <c r="N2511">
        <f>IF(ISBLANK(C2511),$V$7,C2511)</f>
        <v>246175</v>
      </c>
      <c r="O2511">
        <f>IF(ISBLANK(I2511),$V$16,I2511)</f>
        <v>54</v>
      </c>
      <c r="P2511" t="str">
        <f>IF(ISBLANK(D2511),$U$42,D2511)</f>
        <v>ASALARIADO</v>
      </c>
      <c r="Q2511" s="7" t="str">
        <f t="shared" si="159"/>
        <v>46-55</v>
      </c>
      <c r="R2511" s="7" t="str">
        <f t="shared" si="160"/>
        <v>1</v>
      </c>
    </row>
    <row r="2512" spans="1:18" x14ac:dyDescent="0.3">
      <c r="A2512">
        <v>2511</v>
      </c>
      <c r="B2512" t="s">
        <v>8</v>
      </c>
      <c r="C2512">
        <v>394755.25</v>
      </c>
      <c r="D2512" t="s">
        <v>9</v>
      </c>
      <c r="E2512" t="s">
        <v>15</v>
      </c>
      <c r="F2512" t="s">
        <v>11</v>
      </c>
      <c r="G2512" t="s">
        <v>12</v>
      </c>
      <c r="H2512" t="s">
        <v>12</v>
      </c>
      <c r="I2512">
        <v>37</v>
      </c>
      <c r="J2512">
        <f>(C2512-$V$7)/$V$8</f>
        <v>-0.32405000788834376</v>
      </c>
      <c r="K2512" t="str">
        <f t="shared" si="157"/>
        <v>NO</v>
      </c>
      <c r="L2512">
        <f>(I2512-$V$16)/$V$17</f>
        <v>-0.3462668336003964</v>
      </c>
      <c r="M2512" t="str">
        <f t="shared" si="158"/>
        <v>NO</v>
      </c>
      <c r="N2512">
        <f>IF(ISBLANK(C2512),$V$7,C2512)</f>
        <v>394755.25</v>
      </c>
      <c r="O2512">
        <f>IF(ISBLANK(I2512),$V$16,I2512)</f>
        <v>37</v>
      </c>
      <c r="P2512" t="str">
        <f>IF(ISBLANK(D2512),$U$42,D2512)</f>
        <v>ASALARIADO</v>
      </c>
      <c r="Q2512" s="7" t="str">
        <f t="shared" si="159"/>
        <v>36-45</v>
      </c>
      <c r="R2512" s="7" t="str">
        <f t="shared" si="160"/>
        <v>2</v>
      </c>
    </row>
    <row r="2513" spans="1:18" x14ac:dyDescent="0.3">
      <c r="A2513">
        <v>2512</v>
      </c>
      <c r="B2513" t="s">
        <v>14</v>
      </c>
      <c r="C2513">
        <v>500000</v>
      </c>
      <c r="D2513" t="s">
        <v>9</v>
      </c>
      <c r="E2513" t="s">
        <v>15</v>
      </c>
      <c r="F2513" t="s">
        <v>11</v>
      </c>
      <c r="G2513" t="s">
        <v>12</v>
      </c>
      <c r="H2513" t="s">
        <v>12</v>
      </c>
      <c r="I2513">
        <v>40</v>
      </c>
      <c r="J2513">
        <f>(C2513-$V$7)/$V$8</f>
        <v>-0.19426582966798911</v>
      </c>
      <c r="K2513" t="str">
        <f t="shared" si="157"/>
        <v>NO</v>
      </c>
      <c r="L2513">
        <f>(I2513-$V$16)/$V$17</f>
        <v>-0.13454084336898386</v>
      </c>
      <c r="M2513" t="str">
        <f t="shared" si="158"/>
        <v>NO</v>
      </c>
      <c r="N2513">
        <f>IF(ISBLANK(C2513),$V$7,C2513)</f>
        <v>500000</v>
      </c>
      <c r="O2513">
        <f>IF(ISBLANK(I2513),$V$16,I2513)</f>
        <v>40</v>
      </c>
      <c r="P2513" t="str">
        <f>IF(ISBLANK(D2513),$U$42,D2513)</f>
        <v>ASALARIADO</v>
      </c>
      <c r="Q2513" s="7" t="str">
        <f t="shared" si="159"/>
        <v>36-45</v>
      </c>
      <c r="R2513" s="7" t="str">
        <f t="shared" si="160"/>
        <v>3</v>
      </c>
    </row>
    <row r="2514" spans="1:18" x14ac:dyDescent="0.3">
      <c r="A2514">
        <v>2513</v>
      </c>
      <c r="B2514" t="s">
        <v>8</v>
      </c>
      <c r="C2514">
        <v>352881</v>
      </c>
      <c r="D2514" t="s">
        <v>17</v>
      </c>
      <c r="E2514" t="s">
        <v>15</v>
      </c>
      <c r="F2514" t="s">
        <v>11</v>
      </c>
      <c r="G2514" t="s">
        <v>12</v>
      </c>
      <c r="H2514" t="s">
        <v>11</v>
      </c>
      <c r="I2514">
        <v>35</v>
      </c>
      <c r="J2514">
        <f>(C2514-$V$7)/$V$8</f>
        <v>-0.37568788174754991</v>
      </c>
      <c r="K2514" t="str">
        <f t="shared" si="157"/>
        <v>NO</v>
      </c>
      <c r="L2514">
        <f>(I2514-$V$16)/$V$17</f>
        <v>-0.48741749375467142</v>
      </c>
      <c r="M2514" t="str">
        <f t="shared" si="158"/>
        <v>NO</v>
      </c>
      <c r="N2514">
        <f>IF(ISBLANK(C2514),$V$7,C2514)</f>
        <v>352881</v>
      </c>
      <c r="O2514">
        <f>IF(ISBLANK(I2514),$V$16,I2514)</f>
        <v>35</v>
      </c>
      <c r="P2514" t="str">
        <f>IF(ISBLANK(D2514),$U$42,D2514)</f>
        <v>TRABAJADOR INDEPENDIENTE</v>
      </c>
      <c r="Q2514" s="7" t="str">
        <f t="shared" si="159"/>
        <v>26-35</v>
      </c>
      <c r="R2514" s="7" t="str">
        <f t="shared" si="160"/>
        <v>2</v>
      </c>
    </row>
    <row r="2515" spans="1:18" x14ac:dyDescent="0.3">
      <c r="A2515">
        <v>2514</v>
      </c>
      <c r="B2515" t="s">
        <v>8</v>
      </c>
      <c r="C2515">
        <v>639148</v>
      </c>
      <c r="D2515" t="s">
        <v>17</v>
      </c>
      <c r="E2515" t="s">
        <v>15</v>
      </c>
      <c r="F2515" t="s">
        <v>11</v>
      </c>
      <c r="G2515" t="s">
        <v>12</v>
      </c>
      <c r="H2515" t="s">
        <v>11</v>
      </c>
      <c r="I2515">
        <v>38</v>
      </c>
      <c r="J2515">
        <f>(C2515-$V$7)/$V$8</f>
        <v>-2.2673338536546354E-2</v>
      </c>
      <c r="K2515" t="str">
        <f t="shared" si="157"/>
        <v>NO</v>
      </c>
      <c r="L2515">
        <f>(I2515-$V$16)/$V$17</f>
        <v>-0.27569150352325889</v>
      </c>
      <c r="M2515" t="str">
        <f t="shared" si="158"/>
        <v>NO</v>
      </c>
      <c r="N2515">
        <f>IF(ISBLANK(C2515),$V$7,C2515)</f>
        <v>639148</v>
      </c>
      <c r="O2515">
        <f>IF(ISBLANK(I2515),$V$16,I2515)</f>
        <v>38</v>
      </c>
      <c r="P2515" t="str">
        <f>IF(ISBLANK(D2515),$U$42,D2515)</f>
        <v>TRABAJADOR INDEPENDIENTE</v>
      </c>
      <c r="Q2515" s="7" t="str">
        <f t="shared" si="159"/>
        <v>36-45</v>
      </c>
      <c r="R2515" s="7" t="str">
        <f t="shared" si="160"/>
        <v>3</v>
      </c>
    </row>
    <row r="2516" spans="1:18" x14ac:dyDescent="0.3">
      <c r="A2516">
        <v>2515</v>
      </c>
      <c r="B2516" t="s">
        <v>8</v>
      </c>
      <c r="C2516">
        <v>347135</v>
      </c>
      <c r="D2516" t="s">
        <v>17</v>
      </c>
      <c r="E2516" t="s">
        <v>15</v>
      </c>
      <c r="F2516" t="s">
        <v>11</v>
      </c>
      <c r="G2516" t="s">
        <v>11</v>
      </c>
      <c r="H2516" t="s">
        <v>11</v>
      </c>
      <c r="I2516">
        <v>44</v>
      </c>
      <c r="J2516">
        <f>(C2516-$V$7)/$V$8</f>
        <v>-0.38277364980775391</v>
      </c>
      <c r="K2516" t="str">
        <f t="shared" si="157"/>
        <v>NO</v>
      </c>
      <c r="L2516">
        <f>(I2516-$V$16)/$V$17</f>
        <v>0.14776047693956615</v>
      </c>
      <c r="M2516" t="str">
        <f t="shared" si="158"/>
        <v>NO</v>
      </c>
      <c r="N2516">
        <f>IF(ISBLANK(C2516),$V$7,C2516)</f>
        <v>347135</v>
      </c>
      <c r="O2516">
        <f>IF(ISBLANK(I2516),$V$16,I2516)</f>
        <v>44</v>
      </c>
      <c r="P2516" t="str">
        <f>IF(ISBLANK(D2516),$U$42,D2516)</f>
        <v>TRABAJADOR INDEPENDIENTE</v>
      </c>
      <c r="Q2516" s="7" t="str">
        <f t="shared" si="159"/>
        <v>36-45</v>
      </c>
      <c r="R2516" s="7" t="str">
        <f t="shared" si="160"/>
        <v>2</v>
      </c>
    </row>
    <row r="2517" spans="1:18" x14ac:dyDescent="0.3">
      <c r="A2517">
        <v>2516</v>
      </c>
      <c r="B2517" t="s">
        <v>8</v>
      </c>
      <c r="C2517">
        <v>447789.6</v>
      </c>
      <c r="D2517" t="s">
        <v>9</v>
      </c>
      <c r="E2517" t="s">
        <v>10</v>
      </c>
      <c r="F2517" t="s">
        <v>11</v>
      </c>
      <c r="G2517" t="s">
        <v>12</v>
      </c>
      <c r="H2517" t="s">
        <v>12</v>
      </c>
      <c r="I2517">
        <v>31</v>
      </c>
      <c r="J2517">
        <f>(C2517-$V$7)/$V$8</f>
        <v>-0.25864988548603235</v>
      </c>
      <c r="K2517" t="str">
        <f t="shared" si="157"/>
        <v>NO</v>
      </c>
      <c r="L2517">
        <f>(I2517-$V$16)/$V$17</f>
        <v>-0.7697188140632214</v>
      </c>
      <c r="M2517" t="str">
        <f t="shared" si="158"/>
        <v>NO</v>
      </c>
      <c r="N2517">
        <f>IF(ISBLANK(C2517),$V$7,C2517)</f>
        <v>447789.6</v>
      </c>
      <c r="O2517">
        <f>IF(ISBLANK(I2517),$V$16,I2517)</f>
        <v>31</v>
      </c>
      <c r="P2517" t="str">
        <f>IF(ISBLANK(D2517),$U$42,D2517)</f>
        <v>ASALARIADO</v>
      </c>
      <c r="Q2517" s="7" t="str">
        <f t="shared" si="159"/>
        <v>26-35</v>
      </c>
      <c r="R2517" s="7" t="str">
        <f t="shared" si="160"/>
        <v>3</v>
      </c>
    </row>
    <row r="2518" spans="1:18" x14ac:dyDescent="0.3">
      <c r="A2518">
        <v>2517</v>
      </c>
      <c r="B2518" t="s">
        <v>8</v>
      </c>
      <c r="C2518">
        <v>310124</v>
      </c>
      <c r="D2518" t="s">
        <v>17</v>
      </c>
      <c r="E2518" t="s">
        <v>15</v>
      </c>
      <c r="F2518" t="s">
        <v>11</v>
      </c>
      <c r="G2518" t="s">
        <v>11</v>
      </c>
      <c r="H2518" t="s">
        <v>11</v>
      </c>
      <c r="I2518">
        <v>41</v>
      </c>
      <c r="J2518">
        <f>(C2518-$V$7)/$V$8</f>
        <v>-0.42841433231318576</v>
      </c>
      <c r="K2518" t="str">
        <f t="shared" si="157"/>
        <v>NO</v>
      </c>
      <c r="L2518">
        <f>(I2518-$V$16)/$V$17</f>
        <v>-6.3965513291846368E-2</v>
      </c>
      <c r="M2518" t="str">
        <f t="shared" si="158"/>
        <v>NO</v>
      </c>
      <c r="N2518">
        <f>IF(ISBLANK(C2518),$V$7,C2518)</f>
        <v>310124</v>
      </c>
      <c r="O2518">
        <f>IF(ISBLANK(I2518),$V$16,I2518)</f>
        <v>41</v>
      </c>
      <c r="P2518" t="str">
        <f>IF(ISBLANK(D2518),$U$42,D2518)</f>
        <v>TRABAJADOR INDEPENDIENTE</v>
      </c>
      <c r="Q2518" s="7" t="str">
        <f t="shared" si="159"/>
        <v>36-45</v>
      </c>
      <c r="R2518" s="7" t="str">
        <f t="shared" si="160"/>
        <v>2</v>
      </c>
    </row>
    <row r="2519" spans="1:18" x14ac:dyDescent="0.3">
      <c r="A2519">
        <v>2518</v>
      </c>
      <c r="B2519" t="s">
        <v>14</v>
      </c>
      <c r="C2519">
        <v>1110079.17</v>
      </c>
      <c r="D2519" t="s">
        <v>9</v>
      </c>
      <c r="E2519" t="s">
        <v>15</v>
      </c>
      <c r="F2519" t="s">
        <v>11</v>
      </c>
      <c r="G2519" t="s">
        <v>12</v>
      </c>
      <c r="H2519" t="s">
        <v>12</v>
      </c>
      <c r="I2519">
        <v>24</v>
      </c>
      <c r="J2519">
        <f>(C2519-$V$7)/$V$8</f>
        <v>0.55806265919065734</v>
      </c>
      <c r="K2519" t="str">
        <f t="shared" si="157"/>
        <v>NO</v>
      </c>
      <c r="L2519">
        <f>(I2519-$V$16)/$V$17</f>
        <v>-1.263746124603184</v>
      </c>
      <c r="M2519" t="str">
        <f t="shared" si="158"/>
        <v>NO</v>
      </c>
      <c r="N2519">
        <f>IF(ISBLANK(C2519),$V$7,C2519)</f>
        <v>1110079.17</v>
      </c>
      <c r="O2519">
        <f>IF(ISBLANK(I2519),$V$16,I2519)</f>
        <v>24</v>
      </c>
      <c r="P2519" t="str">
        <f>IF(ISBLANK(D2519),$U$42,D2519)</f>
        <v>ASALARIADO</v>
      </c>
      <c r="Q2519" s="7" t="str">
        <f t="shared" si="159"/>
        <v>18-25</v>
      </c>
      <c r="R2519" s="7" t="str">
        <f t="shared" si="160"/>
        <v>4</v>
      </c>
    </row>
    <row r="2520" spans="1:18" x14ac:dyDescent="0.3">
      <c r="A2520">
        <v>2519</v>
      </c>
      <c r="B2520" t="s">
        <v>8</v>
      </c>
      <c r="C2520">
        <v>347500</v>
      </c>
      <c r="D2520" t="s">
        <v>9</v>
      </c>
      <c r="E2520" t="s">
        <v>15</v>
      </c>
      <c r="F2520" t="s">
        <v>11</v>
      </c>
      <c r="G2520" t="s">
        <v>12</v>
      </c>
      <c r="H2520" t="s">
        <v>12</v>
      </c>
      <c r="I2520">
        <v>42</v>
      </c>
      <c r="J2520">
        <f>(C2520-$V$7)/$V$8</f>
        <v>-0.38232354445760175</v>
      </c>
      <c r="K2520" t="str">
        <f t="shared" si="157"/>
        <v>NO</v>
      </c>
      <c r="L2520">
        <f>(I2520-$V$16)/$V$17</f>
        <v>6.6098167852911317E-3</v>
      </c>
      <c r="M2520" t="str">
        <f t="shared" si="158"/>
        <v>NO</v>
      </c>
      <c r="N2520">
        <f>IF(ISBLANK(C2520),$V$7,C2520)</f>
        <v>347500</v>
      </c>
      <c r="O2520">
        <f>IF(ISBLANK(I2520),$V$16,I2520)</f>
        <v>42</v>
      </c>
      <c r="P2520" t="str">
        <f>IF(ISBLANK(D2520),$U$42,D2520)</f>
        <v>ASALARIADO</v>
      </c>
      <c r="Q2520" s="7" t="str">
        <f t="shared" si="159"/>
        <v>36-45</v>
      </c>
      <c r="R2520" s="7" t="str">
        <f t="shared" si="160"/>
        <v>2</v>
      </c>
    </row>
    <row r="2521" spans="1:18" x14ac:dyDescent="0.3">
      <c r="A2521">
        <v>2520</v>
      </c>
      <c r="B2521" t="s">
        <v>14</v>
      </c>
      <c r="C2521">
        <v>1341415.6399999999</v>
      </c>
      <c r="D2521" t="s">
        <v>9</v>
      </c>
      <c r="E2521" t="s">
        <v>15</v>
      </c>
      <c r="F2521" t="s">
        <v>11</v>
      </c>
      <c r="G2521" t="s">
        <v>12</v>
      </c>
      <c r="H2521" t="s">
        <v>12</v>
      </c>
      <c r="I2521">
        <v>38</v>
      </c>
      <c r="J2521">
        <f>(C2521-$V$7)/$V$8</f>
        <v>0.84333877653948208</v>
      </c>
      <c r="K2521" t="str">
        <f t="shared" si="157"/>
        <v>NO</v>
      </c>
      <c r="L2521">
        <f>(I2521-$V$16)/$V$17</f>
        <v>-0.27569150352325889</v>
      </c>
      <c r="M2521" t="str">
        <f t="shared" si="158"/>
        <v>NO</v>
      </c>
      <c r="N2521">
        <f>IF(ISBLANK(C2521),$V$7,C2521)</f>
        <v>1341415.6399999999</v>
      </c>
      <c r="O2521">
        <f>IF(ISBLANK(I2521),$V$16,I2521)</f>
        <v>38</v>
      </c>
      <c r="P2521" t="str">
        <f>IF(ISBLANK(D2521),$U$42,D2521)</f>
        <v>ASALARIADO</v>
      </c>
      <c r="Q2521" s="7" t="str">
        <f t="shared" si="159"/>
        <v>36-45</v>
      </c>
      <c r="R2521" s="7" t="str">
        <f t="shared" si="160"/>
        <v>4</v>
      </c>
    </row>
    <row r="2522" spans="1:18" x14ac:dyDescent="0.3">
      <c r="A2522">
        <v>2521</v>
      </c>
      <c r="B2522" t="s">
        <v>14</v>
      </c>
      <c r="C2522">
        <v>319575.36</v>
      </c>
      <c r="D2522" t="s">
        <v>9</v>
      </c>
      <c r="E2522" t="s">
        <v>15</v>
      </c>
      <c r="F2522" t="s">
        <v>11</v>
      </c>
      <c r="G2522" t="s">
        <v>12</v>
      </c>
      <c r="H2522" t="s">
        <v>12</v>
      </c>
      <c r="I2522">
        <v>64</v>
      </c>
      <c r="J2522">
        <f>(C2522-$V$7)/$V$8</f>
        <v>-0.41675924271807785</v>
      </c>
      <c r="K2522" t="str">
        <f t="shared" si="157"/>
        <v>NO</v>
      </c>
      <c r="L2522">
        <f>(I2522-$V$16)/$V$17</f>
        <v>1.5592670784823162</v>
      </c>
      <c r="M2522" t="str">
        <f t="shared" si="158"/>
        <v>NO</v>
      </c>
      <c r="N2522">
        <f>IF(ISBLANK(C2522),$V$7,C2522)</f>
        <v>319575.36</v>
      </c>
      <c r="O2522">
        <f>IF(ISBLANK(I2522),$V$16,I2522)</f>
        <v>64</v>
      </c>
      <c r="P2522" t="str">
        <f>IF(ISBLANK(D2522),$U$42,D2522)</f>
        <v>ASALARIADO</v>
      </c>
      <c r="Q2522" s="7" t="str">
        <f t="shared" si="159"/>
        <v>56+</v>
      </c>
      <c r="R2522" s="7" t="str">
        <f t="shared" si="160"/>
        <v>2</v>
      </c>
    </row>
    <row r="2523" spans="1:18" x14ac:dyDescent="0.3">
      <c r="A2523">
        <v>2522</v>
      </c>
      <c r="B2523" t="s">
        <v>8</v>
      </c>
      <c r="C2523">
        <v>594092</v>
      </c>
      <c r="D2523" t="s">
        <v>17</v>
      </c>
      <c r="E2523" t="s">
        <v>15</v>
      </c>
      <c r="F2523" t="s">
        <v>11</v>
      </c>
      <c r="G2523" t="s">
        <v>12</v>
      </c>
      <c r="H2523" t="s">
        <v>11</v>
      </c>
      <c r="I2523">
        <v>42</v>
      </c>
      <c r="J2523">
        <f>(C2523-$V$7)/$V$8</f>
        <v>-7.8234836225469548E-2</v>
      </c>
      <c r="K2523" t="str">
        <f t="shared" si="157"/>
        <v>NO</v>
      </c>
      <c r="L2523">
        <f>(I2523-$V$16)/$V$17</f>
        <v>6.6098167852911317E-3</v>
      </c>
      <c r="M2523" t="str">
        <f t="shared" si="158"/>
        <v>NO</v>
      </c>
      <c r="N2523">
        <f>IF(ISBLANK(C2523),$V$7,C2523)</f>
        <v>594092</v>
      </c>
      <c r="O2523">
        <f>IF(ISBLANK(I2523),$V$16,I2523)</f>
        <v>42</v>
      </c>
      <c r="P2523" t="str">
        <f>IF(ISBLANK(D2523),$U$42,D2523)</f>
        <v>TRABAJADOR INDEPENDIENTE</v>
      </c>
      <c r="Q2523" s="7" t="str">
        <f t="shared" si="159"/>
        <v>36-45</v>
      </c>
      <c r="R2523" s="7" t="str">
        <f t="shared" si="160"/>
        <v>3</v>
      </c>
    </row>
    <row r="2524" spans="1:18" x14ac:dyDescent="0.3">
      <c r="A2524">
        <v>2523</v>
      </c>
      <c r="B2524" t="s">
        <v>14</v>
      </c>
      <c r="C2524">
        <v>405000</v>
      </c>
      <c r="D2524" t="s">
        <v>9</v>
      </c>
      <c r="E2524" t="s">
        <v>15</v>
      </c>
      <c r="F2524" t="s">
        <v>11</v>
      </c>
      <c r="G2524" t="s">
        <v>12</v>
      </c>
      <c r="H2524" t="s">
        <v>11</v>
      </c>
      <c r="I2524">
        <v>34</v>
      </c>
      <c r="J2524">
        <f>(C2524-$V$7)/$V$8</f>
        <v>-0.31141653724184615</v>
      </c>
      <c r="K2524" t="str">
        <f t="shared" si="157"/>
        <v>NO</v>
      </c>
      <c r="L2524">
        <f>(I2524-$V$16)/$V$17</f>
        <v>-0.55799282383180893</v>
      </c>
      <c r="M2524" t="str">
        <f t="shared" si="158"/>
        <v>NO</v>
      </c>
      <c r="N2524">
        <f>IF(ISBLANK(C2524),$V$7,C2524)</f>
        <v>405000</v>
      </c>
      <c r="O2524">
        <f>IF(ISBLANK(I2524),$V$16,I2524)</f>
        <v>34</v>
      </c>
      <c r="P2524" t="str">
        <f>IF(ISBLANK(D2524),$U$42,D2524)</f>
        <v>ASALARIADO</v>
      </c>
      <c r="Q2524" s="7" t="str">
        <f t="shared" si="159"/>
        <v>26-35</v>
      </c>
      <c r="R2524" s="7" t="str">
        <f t="shared" si="160"/>
        <v>2</v>
      </c>
    </row>
    <row r="2525" spans="1:18" x14ac:dyDescent="0.3">
      <c r="A2525">
        <v>2524</v>
      </c>
      <c r="B2525" t="s">
        <v>14</v>
      </c>
      <c r="C2525">
        <v>298155</v>
      </c>
      <c r="D2525" t="s">
        <v>16</v>
      </c>
      <c r="E2525" t="s">
        <v>15</v>
      </c>
      <c r="F2525" t="s">
        <v>11</v>
      </c>
      <c r="G2525" t="s">
        <v>12</v>
      </c>
      <c r="H2525" t="s">
        <v>12</v>
      </c>
      <c r="I2525">
        <v>30</v>
      </c>
      <c r="J2525">
        <f>(C2525-$V$7)/$V$8</f>
        <v>-0.44317408830214883</v>
      </c>
      <c r="K2525" t="str">
        <f t="shared" si="157"/>
        <v>NO</v>
      </c>
      <c r="L2525">
        <f>(I2525-$V$16)/$V$17</f>
        <v>-0.84029414414035897</v>
      </c>
      <c r="M2525" t="str">
        <f t="shared" si="158"/>
        <v>NO</v>
      </c>
      <c r="N2525">
        <f>IF(ISBLANK(C2525),$V$7,C2525)</f>
        <v>298155</v>
      </c>
      <c r="O2525">
        <f>IF(ISBLANK(I2525),$V$16,I2525)</f>
        <v>30</v>
      </c>
      <c r="P2525" t="str">
        <f>IF(ISBLANK(D2525),$U$42,D2525)</f>
        <v>ASEGURADO VOLUNTARIO</v>
      </c>
      <c r="Q2525" s="7" t="str">
        <f t="shared" si="159"/>
        <v>26-35</v>
      </c>
      <c r="R2525" s="7" t="str">
        <f t="shared" si="160"/>
        <v>1</v>
      </c>
    </row>
    <row r="2526" spans="1:18" x14ac:dyDescent="0.3">
      <c r="A2526">
        <v>2525</v>
      </c>
      <c r="B2526" t="s">
        <v>14</v>
      </c>
      <c r="C2526">
        <v>301260</v>
      </c>
      <c r="D2526" t="s">
        <v>16</v>
      </c>
      <c r="E2526" t="s">
        <v>15</v>
      </c>
      <c r="F2526" t="s">
        <v>11</v>
      </c>
      <c r="G2526" t="s">
        <v>12</v>
      </c>
      <c r="H2526" t="s">
        <v>12</v>
      </c>
      <c r="I2526">
        <v>38</v>
      </c>
      <c r="J2526">
        <f>(C2526-$V$7)/$V$8</f>
        <v>-0.43934510991249803</v>
      </c>
      <c r="K2526" t="str">
        <f t="shared" si="157"/>
        <v>NO</v>
      </c>
      <c r="L2526">
        <f>(I2526-$V$16)/$V$17</f>
        <v>-0.27569150352325889</v>
      </c>
      <c r="M2526" t="str">
        <f t="shared" si="158"/>
        <v>NO</v>
      </c>
      <c r="N2526">
        <f>IF(ISBLANK(C2526),$V$7,C2526)</f>
        <v>301260</v>
      </c>
      <c r="O2526">
        <f>IF(ISBLANK(I2526),$V$16,I2526)</f>
        <v>38</v>
      </c>
      <c r="P2526" t="str">
        <f>IF(ISBLANK(D2526),$U$42,D2526)</f>
        <v>ASEGURADO VOLUNTARIO</v>
      </c>
      <c r="Q2526" s="7" t="str">
        <f t="shared" si="159"/>
        <v>36-45</v>
      </c>
      <c r="R2526" s="7" t="str">
        <f t="shared" si="160"/>
        <v>2</v>
      </c>
    </row>
    <row r="2527" spans="1:18" x14ac:dyDescent="0.3">
      <c r="A2527">
        <v>2526</v>
      </c>
      <c r="B2527" t="s">
        <v>14</v>
      </c>
      <c r="C2527">
        <v>1221155</v>
      </c>
      <c r="D2527" t="s">
        <v>9</v>
      </c>
      <c r="E2527" t="s">
        <v>10</v>
      </c>
      <c r="F2527" t="s">
        <v>11</v>
      </c>
      <c r="G2527" t="s">
        <v>12</v>
      </c>
      <c r="H2527" t="s">
        <v>11</v>
      </c>
      <c r="I2527">
        <v>54</v>
      </c>
      <c r="J2527">
        <f>(C2527-$V$7)/$V$8</f>
        <v>0.69503752317858858</v>
      </c>
      <c r="K2527" t="str">
        <f t="shared" si="157"/>
        <v>NO</v>
      </c>
      <c r="L2527">
        <f>(I2527-$V$16)/$V$17</f>
        <v>0.85351377771094117</v>
      </c>
      <c r="M2527" t="str">
        <f t="shared" si="158"/>
        <v>NO</v>
      </c>
      <c r="N2527">
        <f>IF(ISBLANK(C2527),$V$7,C2527)</f>
        <v>1221155</v>
      </c>
      <c r="O2527">
        <f>IF(ISBLANK(I2527),$V$16,I2527)</f>
        <v>54</v>
      </c>
      <c r="P2527" t="str">
        <f>IF(ISBLANK(D2527),$U$42,D2527)</f>
        <v>ASALARIADO</v>
      </c>
      <c r="Q2527" s="7" t="str">
        <f t="shared" si="159"/>
        <v>46-55</v>
      </c>
      <c r="R2527" s="7" t="str">
        <f t="shared" si="160"/>
        <v>4</v>
      </c>
    </row>
    <row r="2528" spans="1:18" x14ac:dyDescent="0.3">
      <c r="A2528">
        <v>2527</v>
      </c>
      <c r="B2528" t="s">
        <v>8</v>
      </c>
      <c r="C2528">
        <v>297046</v>
      </c>
      <c r="D2528" t="s">
        <v>17</v>
      </c>
      <c r="E2528" t="s">
        <v>15</v>
      </c>
      <c r="F2528" t="s">
        <v>11</v>
      </c>
      <c r="G2528" t="s">
        <v>12</v>
      </c>
      <c r="H2528" t="s">
        <v>12</v>
      </c>
      <c r="I2528">
        <v>43</v>
      </c>
      <c r="J2528">
        <f>(C2528-$V$7)/$V$8</f>
        <v>-0.44454166866740574</v>
      </c>
      <c r="K2528" t="str">
        <f t="shared" si="157"/>
        <v>NO</v>
      </c>
      <c r="L2528">
        <f>(I2528-$V$16)/$V$17</f>
        <v>7.7185146862428639E-2</v>
      </c>
      <c r="M2528" t="str">
        <f t="shared" si="158"/>
        <v>NO</v>
      </c>
      <c r="N2528">
        <f>IF(ISBLANK(C2528),$V$7,C2528)</f>
        <v>297046</v>
      </c>
      <c r="O2528">
        <f>IF(ISBLANK(I2528),$V$16,I2528)</f>
        <v>43</v>
      </c>
      <c r="P2528" t="str">
        <f>IF(ISBLANK(D2528),$U$42,D2528)</f>
        <v>TRABAJADOR INDEPENDIENTE</v>
      </c>
      <c r="Q2528" s="7" t="str">
        <f t="shared" si="159"/>
        <v>36-45</v>
      </c>
      <c r="R2528" s="7" t="str">
        <f t="shared" si="160"/>
        <v>1</v>
      </c>
    </row>
    <row r="2529" spans="1:18" x14ac:dyDescent="0.3">
      <c r="A2529">
        <v>2528</v>
      </c>
      <c r="B2529" t="s">
        <v>8</v>
      </c>
      <c r="C2529">
        <v>907355.22</v>
      </c>
      <c r="D2529" t="s">
        <v>9</v>
      </c>
      <c r="E2529" t="s">
        <v>15</v>
      </c>
      <c r="F2529" t="s">
        <v>11</v>
      </c>
      <c r="G2529" t="s">
        <v>12</v>
      </c>
      <c r="H2529" t="s">
        <v>12</v>
      </c>
      <c r="I2529">
        <v>37</v>
      </c>
      <c r="J2529">
        <f>(C2529-$V$7)/$V$8</f>
        <v>0.30807050987837092</v>
      </c>
      <c r="K2529" t="str">
        <f t="shared" si="157"/>
        <v>NO</v>
      </c>
      <c r="L2529">
        <f>(I2529-$V$16)/$V$17</f>
        <v>-0.3462668336003964</v>
      </c>
      <c r="M2529" t="str">
        <f t="shared" si="158"/>
        <v>NO</v>
      </c>
      <c r="N2529">
        <f>IF(ISBLANK(C2529),$V$7,C2529)</f>
        <v>907355.22</v>
      </c>
      <c r="O2529">
        <f>IF(ISBLANK(I2529),$V$16,I2529)</f>
        <v>37</v>
      </c>
      <c r="P2529" t="str">
        <f>IF(ISBLANK(D2529),$U$42,D2529)</f>
        <v>ASALARIADO</v>
      </c>
      <c r="Q2529" s="7" t="str">
        <f t="shared" si="159"/>
        <v>36-45</v>
      </c>
      <c r="R2529" s="7" t="str">
        <f t="shared" si="160"/>
        <v>4</v>
      </c>
    </row>
    <row r="2530" spans="1:18" x14ac:dyDescent="0.3">
      <c r="A2530">
        <v>2529</v>
      </c>
      <c r="B2530" t="s">
        <v>8</v>
      </c>
      <c r="C2530">
        <v>299744</v>
      </c>
      <c r="D2530" t="s">
        <v>17</v>
      </c>
      <c r="E2530" t="s">
        <v>15</v>
      </c>
      <c r="F2530" t="s">
        <v>11</v>
      </c>
      <c r="G2530" t="s">
        <v>12</v>
      </c>
      <c r="H2530" t="s">
        <v>11</v>
      </c>
      <c r="I2530">
        <v>37</v>
      </c>
      <c r="J2530">
        <f>(C2530-$V$7)/$V$8</f>
        <v>-0.44121458857230822</v>
      </c>
      <c r="K2530" t="str">
        <f t="shared" si="157"/>
        <v>NO</v>
      </c>
      <c r="L2530">
        <f>(I2530-$V$16)/$V$17</f>
        <v>-0.3462668336003964</v>
      </c>
      <c r="M2530" t="str">
        <f t="shared" si="158"/>
        <v>NO</v>
      </c>
      <c r="N2530">
        <f>IF(ISBLANK(C2530),$V$7,C2530)</f>
        <v>299744</v>
      </c>
      <c r="O2530">
        <f>IF(ISBLANK(I2530),$V$16,I2530)</f>
        <v>37</v>
      </c>
      <c r="P2530" t="str">
        <f>IF(ISBLANK(D2530),$U$42,D2530)</f>
        <v>TRABAJADOR INDEPENDIENTE</v>
      </c>
      <c r="Q2530" s="7" t="str">
        <f t="shared" si="159"/>
        <v>36-45</v>
      </c>
      <c r="R2530" s="7" t="str">
        <f t="shared" si="160"/>
        <v>1</v>
      </c>
    </row>
    <row r="2531" spans="1:18" x14ac:dyDescent="0.3">
      <c r="A2531">
        <v>2530</v>
      </c>
      <c r="B2531" t="s">
        <v>8</v>
      </c>
      <c r="C2531">
        <v>650779.6</v>
      </c>
      <c r="D2531" t="s">
        <v>9</v>
      </c>
      <c r="E2531" t="s">
        <v>15</v>
      </c>
      <c r="F2531" t="s">
        <v>11</v>
      </c>
      <c r="G2531" t="s">
        <v>12</v>
      </c>
      <c r="H2531" t="s">
        <v>12</v>
      </c>
      <c r="I2531">
        <v>38</v>
      </c>
      <c r="J2531">
        <f>(C2531-$V$7)/$V$8</f>
        <v>-8.3296525342719009E-3</v>
      </c>
      <c r="K2531" t="str">
        <f t="shared" si="157"/>
        <v>NO</v>
      </c>
      <c r="L2531">
        <f>(I2531-$V$16)/$V$17</f>
        <v>-0.27569150352325889</v>
      </c>
      <c r="M2531" t="str">
        <f t="shared" si="158"/>
        <v>NO</v>
      </c>
      <c r="N2531">
        <f>IF(ISBLANK(C2531),$V$7,C2531)</f>
        <v>650779.6</v>
      </c>
      <c r="O2531">
        <f>IF(ISBLANK(I2531),$V$16,I2531)</f>
        <v>38</v>
      </c>
      <c r="P2531" t="str">
        <f>IF(ISBLANK(D2531),$U$42,D2531)</f>
        <v>ASALARIADO</v>
      </c>
      <c r="Q2531" s="7" t="str">
        <f t="shared" si="159"/>
        <v>36-45</v>
      </c>
      <c r="R2531" s="7" t="str">
        <f t="shared" si="160"/>
        <v>3</v>
      </c>
    </row>
    <row r="2532" spans="1:18" x14ac:dyDescent="0.3">
      <c r="A2532">
        <v>2531</v>
      </c>
      <c r="B2532" t="s">
        <v>8</v>
      </c>
      <c r="C2532">
        <v>3340086.25</v>
      </c>
      <c r="D2532" t="s">
        <v>9</v>
      </c>
      <c r="E2532" t="s">
        <v>10</v>
      </c>
      <c r="F2532" t="s">
        <v>11</v>
      </c>
      <c r="G2532" t="s">
        <v>12</v>
      </c>
      <c r="H2532" t="s">
        <v>12</v>
      </c>
      <c r="I2532">
        <v>42</v>
      </c>
      <c r="J2532">
        <f>(C2532-$V$7)/$V$8</f>
        <v>3.3080301046297191</v>
      </c>
      <c r="K2532" t="str">
        <f t="shared" si="157"/>
        <v>ATIPICO</v>
      </c>
      <c r="L2532">
        <f>(I2532-$V$16)/$V$17</f>
        <v>6.6098167852911317E-3</v>
      </c>
      <c r="M2532" t="str">
        <f t="shared" si="158"/>
        <v>NO</v>
      </c>
      <c r="N2532">
        <f>IF(ISBLANK(C2532),$V$7,C2532)</f>
        <v>3340086.25</v>
      </c>
      <c r="O2532">
        <f>IF(ISBLANK(I2532),$V$16,I2532)</f>
        <v>42</v>
      </c>
      <c r="P2532" t="str">
        <f>IF(ISBLANK(D2532),$U$42,D2532)</f>
        <v>ASALARIADO</v>
      </c>
      <c r="Q2532" s="7" t="str">
        <f t="shared" si="159"/>
        <v>36-45</v>
      </c>
      <c r="R2532" s="7" t="str">
        <f t="shared" si="160"/>
        <v>4</v>
      </c>
    </row>
    <row r="2533" spans="1:18" x14ac:dyDescent="0.3">
      <c r="A2533">
        <v>2532</v>
      </c>
      <c r="B2533" t="s">
        <v>8</v>
      </c>
      <c r="C2533">
        <v>303386</v>
      </c>
      <c r="D2533" t="s">
        <v>9</v>
      </c>
      <c r="E2533" t="s">
        <v>15</v>
      </c>
      <c r="F2533" t="s">
        <v>11</v>
      </c>
      <c r="G2533" t="s">
        <v>11</v>
      </c>
      <c r="H2533" t="s">
        <v>12</v>
      </c>
      <c r="I2533">
        <v>35</v>
      </c>
      <c r="J2533">
        <f>(C2533-$V$7)/$V$8</f>
        <v>-0.43672340039352942</v>
      </c>
      <c r="K2533" t="str">
        <f t="shared" si="157"/>
        <v>NO</v>
      </c>
      <c r="L2533">
        <f>(I2533-$V$16)/$V$17</f>
        <v>-0.48741749375467142</v>
      </c>
      <c r="M2533" t="str">
        <f t="shared" si="158"/>
        <v>NO</v>
      </c>
      <c r="N2533">
        <f>IF(ISBLANK(C2533),$V$7,C2533)</f>
        <v>303386</v>
      </c>
      <c r="O2533">
        <f>IF(ISBLANK(I2533),$V$16,I2533)</f>
        <v>35</v>
      </c>
      <c r="P2533" t="str">
        <f>IF(ISBLANK(D2533),$U$42,D2533)</f>
        <v>ASALARIADO</v>
      </c>
      <c r="Q2533" s="7" t="str">
        <f t="shared" si="159"/>
        <v>26-35</v>
      </c>
      <c r="R2533" s="7" t="str">
        <f t="shared" si="160"/>
        <v>2</v>
      </c>
    </row>
    <row r="2534" spans="1:18" x14ac:dyDescent="0.3">
      <c r="A2534">
        <v>2533</v>
      </c>
      <c r="B2534" t="s">
        <v>8</v>
      </c>
      <c r="C2534">
        <v>320000</v>
      </c>
      <c r="D2534" t="s">
        <v>9</v>
      </c>
      <c r="E2534" t="s">
        <v>15</v>
      </c>
      <c r="F2534" t="s">
        <v>11</v>
      </c>
      <c r="G2534" t="s">
        <v>12</v>
      </c>
      <c r="H2534" t="s">
        <v>11</v>
      </c>
      <c r="I2534">
        <v>22</v>
      </c>
      <c r="J2534">
        <f>(C2534-$V$7)/$V$8</f>
        <v>-0.41623559138687616</v>
      </c>
      <c r="K2534" t="str">
        <f t="shared" si="157"/>
        <v>NO</v>
      </c>
      <c r="L2534">
        <f>(I2534-$V$16)/$V$17</f>
        <v>-1.4048967847574589</v>
      </c>
      <c r="M2534" t="str">
        <f t="shared" si="158"/>
        <v>NO</v>
      </c>
      <c r="N2534">
        <f>IF(ISBLANK(C2534),$V$7,C2534)</f>
        <v>320000</v>
      </c>
      <c r="O2534">
        <f>IF(ISBLANK(I2534),$V$16,I2534)</f>
        <v>22</v>
      </c>
      <c r="P2534" t="str">
        <f>IF(ISBLANK(D2534),$U$42,D2534)</f>
        <v>ASALARIADO</v>
      </c>
      <c r="Q2534" s="7" t="str">
        <f t="shared" si="159"/>
        <v>18-25</v>
      </c>
      <c r="R2534" s="7" t="str">
        <f t="shared" si="160"/>
        <v>2</v>
      </c>
    </row>
    <row r="2535" spans="1:18" x14ac:dyDescent="0.3">
      <c r="A2535">
        <v>2534</v>
      </c>
      <c r="B2535" t="s">
        <v>8</v>
      </c>
      <c r="C2535">
        <v>297045</v>
      </c>
      <c r="D2535" t="s">
        <v>17</v>
      </c>
      <c r="E2535" t="s">
        <v>15</v>
      </c>
      <c r="F2535" t="s">
        <v>11</v>
      </c>
      <c r="G2535" t="s">
        <v>12</v>
      </c>
      <c r="H2535" t="s">
        <v>12</v>
      </c>
      <c r="I2535">
        <v>56</v>
      </c>
      <c r="J2535">
        <f>(C2535-$V$7)/$V$8</f>
        <v>-0.44454290183274864</v>
      </c>
      <c r="K2535" t="str">
        <f t="shared" si="157"/>
        <v>NO</v>
      </c>
      <c r="L2535">
        <f>(I2535-$V$16)/$V$17</f>
        <v>0.99466443786521619</v>
      </c>
      <c r="M2535" t="str">
        <f t="shared" si="158"/>
        <v>NO</v>
      </c>
      <c r="N2535">
        <f>IF(ISBLANK(C2535),$V$7,C2535)</f>
        <v>297045</v>
      </c>
      <c r="O2535">
        <f>IF(ISBLANK(I2535),$V$16,I2535)</f>
        <v>56</v>
      </c>
      <c r="P2535" t="str">
        <f>IF(ISBLANK(D2535),$U$42,D2535)</f>
        <v>TRABAJADOR INDEPENDIENTE</v>
      </c>
      <c r="Q2535" s="7" t="str">
        <f t="shared" si="159"/>
        <v>56+</v>
      </c>
      <c r="R2535" s="7" t="str">
        <f t="shared" si="160"/>
        <v>1</v>
      </c>
    </row>
    <row r="2536" spans="1:18" x14ac:dyDescent="0.3">
      <c r="A2536">
        <v>2535</v>
      </c>
      <c r="B2536" t="s">
        <v>14</v>
      </c>
      <c r="C2536">
        <v>2481900.46</v>
      </c>
      <c r="D2536" t="s">
        <v>9</v>
      </c>
      <c r="E2536" t="s">
        <v>15</v>
      </c>
      <c r="F2536" t="s">
        <v>11</v>
      </c>
      <c r="G2536" t="s">
        <v>12</v>
      </c>
      <c r="H2536" t="s">
        <v>12</v>
      </c>
      <c r="I2536">
        <v>33</v>
      </c>
      <c r="J2536">
        <f>(C2536-$V$7)/$V$8</f>
        <v>2.2497451306473031</v>
      </c>
      <c r="K2536" t="str">
        <f t="shared" si="157"/>
        <v>ATIPICO</v>
      </c>
      <c r="L2536">
        <f>(I2536-$V$16)/$V$17</f>
        <v>-0.62856815390894638</v>
      </c>
      <c r="M2536" t="str">
        <f t="shared" si="158"/>
        <v>NO</v>
      </c>
      <c r="N2536">
        <f>IF(ISBLANK(C2536),$V$7,C2536)</f>
        <v>2481900.46</v>
      </c>
      <c r="O2536">
        <f>IF(ISBLANK(I2536),$V$16,I2536)</f>
        <v>33</v>
      </c>
      <c r="P2536" t="str">
        <f>IF(ISBLANK(D2536),$U$42,D2536)</f>
        <v>ASALARIADO</v>
      </c>
      <c r="Q2536" s="7" t="str">
        <f t="shared" si="159"/>
        <v>26-35</v>
      </c>
      <c r="R2536" s="7" t="str">
        <f t="shared" si="160"/>
        <v>4</v>
      </c>
    </row>
    <row r="2537" spans="1:18" x14ac:dyDescent="0.3">
      <c r="A2537">
        <v>2536</v>
      </c>
      <c r="B2537" t="s">
        <v>14</v>
      </c>
      <c r="C2537">
        <v>33658.400000000001</v>
      </c>
      <c r="D2537" t="s">
        <v>9</v>
      </c>
      <c r="E2537" t="s">
        <v>10</v>
      </c>
      <c r="F2537" t="s">
        <v>11</v>
      </c>
      <c r="G2537" t="s">
        <v>12</v>
      </c>
      <c r="H2537" t="s">
        <v>12</v>
      </c>
      <c r="I2537">
        <v>58</v>
      </c>
      <c r="J2537">
        <f>(C2537-$V$7)/$V$8</f>
        <v>-0.76934212873245866</v>
      </c>
      <c r="K2537" t="str">
        <f t="shared" si="157"/>
        <v>NO</v>
      </c>
      <c r="L2537">
        <f>(I2537-$V$16)/$V$17</f>
        <v>1.1358150980194912</v>
      </c>
      <c r="M2537" t="str">
        <f t="shared" si="158"/>
        <v>NO</v>
      </c>
      <c r="N2537">
        <f>IF(ISBLANK(C2537),$V$7,C2537)</f>
        <v>33658.400000000001</v>
      </c>
      <c r="O2537">
        <f>IF(ISBLANK(I2537),$V$16,I2537)</f>
        <v>58</v>
      </c>
      <c r="P2537" t="str">
        <f>IF(ISBLANK(D2537),$U$42,D2537)</f>
        <v>ASALARIADO</v>
      </c>
      <c r="Q2537" s="7" t="str">
        <f t="shared" si="159"/>
        <v>56+</v>
      </c>
      <c r="R2537" s="7" t="str">
        <f t="shared" si="160"/>
        <v>1</v>
      </c>
    </row>
    <row r="2538" spans="1:18" x14ac:dyDescent="0.3">
      <c r="A2538">
        <v>2537</v>
      </c>
      <c r="B2538" t="s">
        <v>8</v>
      </c>
      <c r="C2538">
        <v>297046</v>
      </c>
      <c r="D2538" t="s">
        <v>16</v>
      </c>
      <c r="E2538" t="s">
        <v>15</v>
      </c>
      <c r="F2538" t="s">
        <v>11</v>
      </c>
      <c r="G2538" t="s">
        <v>12</v>
      </c>
      <c r="H2538" t="s">
        <v>12</v>
      </c>
      <c r="I2538">
        <v>53</v>
      </c>
      <c r="J2538">
        <f>(C2538-$V$7)/$V$8</f>
        <v>-0.44454166866740574</v>
      </c>
      <c r="K2538" t="str">
        <f t="shared" si="157"/>
        <v>NO</v>
      </c>
      <c r="L2538">
        <f>(I2538-$V$16)/$V$17</f>
        <v>0.78293844763380371</v>
      </c>
      <c r="M2538" t="str">
        <f t="shared" si="158"/>
        <v>NO</v>
      </c>
      <c r="N2538">
        <f>IF(ISBLANK(C2538),$V$7,C2538)</f>
        <v>297046</v>
      </c>
      <c r="O2538">
        <f>IF(ISBLANK(I2538),$V$16,I2538)</f>
        <v>53</v>
      </c>
      <c r="P2538" t="str">
        <f>IF(ISBLANK(D2538),$U$42,D2538)</f>
        <v>ASEGURADO VOLUNTARIO</v>
      </c>
      <c r="Q2538" s="7" t="str">
        <f t="shared" si="159"/>
        <v>46-55</v>
      </c>
      <c r="R2538" s="7" t="str">
        <f t="shared" si="160"/>
        <v>1</v>
      </c>
    </row>
    <row r="2539" spans="1:18" x14ac:dyDescent="0.3">
      <c r="A2539">
        <v>2538</v>
      </c>
      <c r="B2539" t="s">
        <v>14</v>
      </c>
      <c r="C2539">
        <v>85500</v>
      </c>
      <c r="D2539" t="s">
        <v>9</v>
      </c>
      <c r="E2539" t="s">
        <v>15</v>
      </c>
      <c r="F2539" t="s">
        <v>11</v>
      </c>
      <c r="G2539" t="s">
        <v>12</v>
      </c>
      <c r="H2539" t="s">
        <v>11</v>
      </c>
      <c r="I2539">
        <v>27</v>
      </c>
      <c r="J2539">
        <f>(C2539-$V$7)/$V$8</f>
        <v>-0.70541286429287064</v>
      </c>
      <c r="K2539" t="str">
        <f t="shared" si="157"/>
        <v>NO</v>
      </c>
      <c r="L2539">
        <f>(I2539-$V$16)/$V$17</f>
        <v>-1.0520201343717714</v>
      </c>
      <c r="M2539" t="str">
        <f t="shared" si="158"/>
        <v>NO</v>
      </c>
      <c r="N2539">
        <f>IF(ISBLANK(C2539),$V$7,C2539)</f>
        <v>85500</v>
      </c>
      <c r="O2539">
        <f>IF(ISBLANK(I2539),$V$16,I2539)</f>
        <v>27</v>
      </c>
      <c r="P2539" t="str">
        <f>IF(ISBLANK(D2539),$U$42,D2539)</f>
        <v>ASALARIADO</v>
      </c>
      <c r="Q2539" s="7" t="str">
        <f t="shared" si="159"/>
        <v>26-35</v>
      </c>
      <c r="R2539" s="7" t="str">
        <f t="shared" si="160"/>
        <v>1</v>
      </c>
    </row>
    <row r="2540" spans="1:18" x14ac:dyDescent="0.3">
      <c r="A2540">
        <v>2539</v>
      </c>
      <c r="B2540" t="s">
        <v>8</v>
      </c>
      <c r="C2540">
        <v>508656</v>
      </c>
      <c r="D2540" t="s">
        <v>9</v>
      </c>
      <c r="E2540" t="s">
        <v>15</v>
      </c>
      <c r="F2540" t="s">
        <v>11</v>
      </c>
      <c r="G2540" t="s">
        <v>12</v>
      </c>
      <c r="H2540" t="s">
        <v>12</v>
      </c>
      <c r="I2540">
        <v>49</v>
      </c>
      <c r="J2540">
        <f>(C2540-$V$7)/$V$8</f>
        <v>-0.18359155045999639</v>
      </c>
      <c r="K2540" t="str">
        <f t="shared" si="157"/>
        <v>NO</v>
      </c>
      <c r="L2540">
        <f>(I2540-$V$16)/$V$17</f>
        <v>0.50063712732525367</v>
      </c>
      <c r="M2540" t="str">
        <f t="shared" si="158"/>
        <v>NO</v>
      </c>
      <c r="N2540">
        <f>IF(ISBLANK(C2540),$V$7,C2540)</f>
        <v>508656</v>
      </c>
      <c r="O2540">
        <f>IF(ISBLANK(I2540),$V$16,I2540)</f>
        <v>49</v>
      </c>
      <c r="P2540" t="str">
        <f>IF(ISBLANK(D2540),$U$42,D2540)</f>
        <v>ASALARIADO</v>
      </c>
      <c r="Q2540" s="7" t="str">
        <f t="shared" si="159"/>
        <v>46-55</v>
      </c>
      <c r="R2540" s="7" t="str">
        <f t="shared" si="160"/>
        <v>3</v>
      </c>
    </row>
    <row r="2541" spans="1:18" x14ac:dyDescent="0.3">
      <c r="A2541">
        <v>2540</v>
      </c>
      <c r="B2541" t="s">
        <v>14</v>
      </c>
      <c r="C2541">
        <v>402500</v>
      </c>
      <c r="D2541" t="s">
        <v>9</v>
      </c>
      <c r="E2541" t="s">
        <v>15</v>
      </c>
      <c r="F2541" t="s">
        <v>11</v>
      </c>
      <c r="G2541" t="s">
        <v>12</v>
      </c>
      <c r="H2541" t="s">
        <v>11</v>
      </c>
      <c r="I2541">
        <v>41</v>
      </c>
      <c r="J2541">
        <f>(C2541-$V$7)/$V$8</f>
        <v>-0.31449945059905293</v>
      </c>
      <c r="K2541" t="str">
        <f t="shared" si="157"/>
        <v>NO</v>
      </c>
      <c r="L2541">
        <f>(I2541-$V$16)/$V$17</f>
        <v>-6.3965513291846368E-2</v>
      </c>
      <c r="M2541" t="str">
        <f t="shared" si="158"/>
        <v>NO</v>
      </c>
      <c r="N2541">
        <f>IF(ISBLANK(C2541),$V$7,C2541)</f>
        <v>402500</v>
      </c>
      <c r="O2541">
        <f>IF(ISBLANK(I2541),$V$16,I2541)</f>
        <v>41</v>
      </c>
      <c r="P2541" t="str">
        <f>IF(ISBLANK(D2541),$U$42,D2541)</f>
        <v>ASALARIADO</v>
      </c>
      <c r="Q2541" s="7" t="str">
        <f t="shared" si="159"/>
        <v>36-45</v>
      </c>
      <c r="R2541" s="7" t="str">
        <f t="shared" si="160"/>
        <v>2</v>
      </c>
    </row>
    <row r="2542" spans="1:18" x14ac:dyDescent="0.3">
      <c r="A2542">
        <v>2541</v>
      </c>
      <c r="B2542" t="s">
        <v>14</v>
      </c>
      <c r="C2542">
        <v>461014</v>
      </c>
      <c r="D2542" t="s">
        <v>9</v>
      </c>
      <c r="E2542" t="s">
        <v>10</v>
      </c>
      <c r="F2542" t="s">
        <v>11</v>
      </c>
      <c r="G2542" t="s">
        <v>12</v>
      </c>
      <c r="H2542" t="s">
        <v>11</v>
      </c>
      <c r="I2542">
        <v>52</v>
      </c>
      <c r="J2542">
        <f>(C2542-$V$7)/$V$8</f>
        <v>-0.24234201372561426</v>
      </c>
      <c r="K2542" t="str">
        <f t="shared" si="157"/>
        <v>NO</v>
      </c>
      <c r="L2542">
        <f>(I2542-$V$16)/$V$17</f>
        <v>0.71236311755666615</v>
      </c>
      <c r="M2542" t="str">
        <f t="shared" si="158"/>
        <v>NO</v>
      </c>
      <c r="N2542">
        <f>IF(ISBLANK(C2542),$V$7,C2542)</f>
        <v>461014</v>
      </c>
      <c r="O2542">
        <f>IF(ISBLANK(I2542),$V$16,I2542)</f>
        <v>52</v>
      </c>
      <c r="P2542" t="str">
        <f>IF(ISBLANK(D2542),$U$42,D2542)</f>
        <v>ASALARIADO</v>
      </c>
      <c r="Q2542" s="7" t="str">
        <f t="shared" si="159"/>
        <v>46-55</v>
      </c>
      <c r="R2542" s="7" t="str">
        <f t="shared" si="160"/>
        <v>3</v>
      </c>
    </row>
    <row r="2543" spans="1:18" x14ac:dyDescent="0.3">
      <c r="A2543">
        <v>2542</v>
      </c>
      <c r="B2543" t="s">
        <v>14</v>
      </c>
      <c r="C2543">
        <v>529279</v>
      </c>
      <c r="D2543" t="s">
        <v>9</v>
      </c>
      <c r="E2543" t="s">
        <v>10</v>
      </c>
      <c r="F2543" t="s">
        <v>11</v>
      </c>
      <c r="G2543" t="s">
        <v>12</v>
      </c>
      <c r="H2543" t="s">
        <v>11</v>
      </c>
      <c r="I2543">
        <v>23</v>
      </c>
      <c r="J2543">
        <f>(C2543-$V$7)/$V$8</f>
        <v>-0.15815998159372635</v>
      </c>
      <c r="K2543" t="str">
        <f t="shared" si="157"/>
        <v>NO</v>
      </c>
      <c r="L2543">
        <f>(I2543-$V$16)/$V$17</f>
        <v>-1.3343214546803215</v>
      </c>
      <c r="M2543" t="str">
        <f t="shared" si="158"/>
        <v>NO</v>
      </c>
      <c r="N2543">
        <f>IF(ISBLANK(C2543),$V$7,C2543)</f>
        <v>529279</v>
      </c>
      <c r="O2543">
        <f>IF(ISBLANK(I2543),$V$16,I2543)</f>
        <v>23</v>
      </c>
      <c r="P2543" t="str">
        <f>IF(ISBLANK(D2543),$U$42,D2543)</f>
        <v>ASALARIADO</v>
      </c>
      <c r="Q2543" s="7" t="str">
        <f t="shared" si="159"/>
        <v>18-25</v>
      </c>
      <c r="R2543" s="7" t="str">
        <f t="shared" si="160"/>
        <v>3</v>
      </c>
    </row>
    <row r="2544" spans="1:18" x14ac:dyDescent="0.3">
      <c r="A2544">
        <v>2543</v>
      </c>
      <c r="B2544" t="s">
        <v>14</v>
      </c>
      <c r="C2544">
        <v>759597.67</v>
      </c>
      <c r="D2544" t="s">
        <v>9</v>
      </c>
      <c r="E2544" t="s">
        <v>10</v>
      </c>
      <c r="F2544" t="s">
        <v>11</v>
      </c>
      <c r="G2544" t="s">
        <v>12</v>
      </c>
      <c r="H2544" t="s">
        <v>12</v>
      </c>
      <c r="I2544">
        <v>27</v>
      </c>
      <c r="J2544">
        <f>(C2544-$V$7)/$V$8</f>
        <v>0.12586102006911246</v>
      </c>
      <c r="K2544" t="str">
        <f t="shared" si="157"/>
        <v>NO</v>
      </c>
      <c r="L2544">
        <f>(I2544-$V$16)/$V$17</f>
        <v>-1.0520201343717714</v>
      </c>
      <c r="M2544" t="str">
        <f t="shared" si="158"/>
        <v>NO</v>
      </c>
      <c r="N2544">
        <f>IF(ISBLANK(C2544),$V$7,C2544)</f>
        <v>759597.67</v>
      </c>
      <c r="O2544">
        <f>IF(ISBLANK(I2544),$V$16,I2544)</f>
        <v>27</v>
      </c>
      <c r="P2544" t="str">
        <f>IF(ISBLANK(D2544),$U$42,D2544)</f>
        <v>ASALARIADO</v>
      </c>
      <c r="Q2544" s="7" t="str">
        <f t="shared" si="159"/>
        <v>26-35</v>
      </c>
      <c r="R2544" s="7" t="str">
        <f t="shared" si="160"/>
        <v>4</v>
      </c>
    </row>
    <row r="2545" spans="1:18" x14ac:dyDescent="0.3">
      <c r="A2545">
        <v>2544</v>
      </c>
      <c r="B2545" t="s">
        <v>14</v>
      </c>
      <c r="C2545">
        <v>688085.2</v>
      </c>
      <c r="D2545" t="s">
        <v>9</v>
      </c>
      <c r="E2545" t="s">
        <v>10</v>
      </c>
      <c r="F2545" t="s">
        <v>11</v>
      </c>
      <c r="G2545" t="s">
        <v>12</v>
      </c>
      <c r="H2545" t="s">
        <v>12</v>
      </c>
      <c r="I2545">
        <v>36</v>
      </c>
      <c r="J2545">
        <f>(C2545-$V$7)/$V$8</f>
        <v>3.767432048117314E-2</v>
      </c>
      <c r="K2545" t="str">
        <f t="shared" si="157"/>
        <v>NO</v>
      </c>
      <c r="L2545">
        <f>(I2545-$V$16)/$V$17</f>
        <v>-0.41684216367753391</v>
      </c>
      <c r="M2545" t="str">
        <f t="shared" si="158"/>
        <v>NO</v>
      </c>
      <c r="N2545">
        <f>IF(ISBLANK(C2545),$V$7,C2545)</f>
        <v>688085.2</v>
      </c>
      <c r="O2545">
        <f>IF(ISBLANK(I2545),$V$16,I2545)</f>
        <v>36</v>
      </c>
      <c r="P2545" t="str">
        <f>IF(ISBLANK(D2545),$U$42,D2545)</f>
        <v>ASALARIADO</v>
      </c>
      <c r="Q2545" s="7" t="str">
        <f t="shared" si="159"/>
        <v>36-45</v>
      </c>
      <c r="R2545" s="7" t="str">
        <f t="shared" si="160"/>
        <v>3</v>
      </c>
    </row>
    <row r="2546" spans="1:18" x14ac:dyDescent="0.3">
      <c r="A2546">
        <v>2545</v>
      </c>
      <c r="B2546" t="s">
        <v>8</v>
      </c>
      <c r="C2546">
        <v>361666.7</v>
      </c>
      <c r="D2546" t="s">
        <v>9</v>
      </c>
      <c r="E2546" t="s">
        <v>15</v>
      </c>
      <c r="F2546" t="s">
        <v>11</v>
      </c>
      <c r="G2546" t="s">
        <v>11</v>
      </c>
      <c r="H2546" t="s">
        <v>12</v>
      </c>
      <c r="I2546">
        <v>37</v>
      </c>
      <c r="J2546">
        <f>(C2546-$V$7)/$V$8</f>
        <v>-0.36485366099458527</v>
      </c>
      <c r="K2546" t="str">
        <f t="shared" si="157"/>
        <v>NO</v>
      </c>
      <c r="L2546">
        <f>(I2546-$V$16)/$V$17</f>
        <v>-0.3462668336003964</v>
      </c>
      <c r="M2546" t="str">
        <f t="shared" si="158"/>
        <v>NO</v>
      </c>
      <c r="N2546">
        <f>IF(ISBLANK(C2546),$V$7,C2546)</f>
        <v>361666.7</v>
      </c>
      <c r="O2546">
        <f>IF(ISBLANK(I2546),$V$16,I2546)</f>
        <v>37</v>
      </c>
      <c r="P2546" t="str">
        <f>IF(ISBLANK(D2546),$U$42,D2546)</f>
        <v>ASALARIADO</v>
      </c>
      <c r="Q2546" s="7" t="str">
        <f t="shared" si="159"/>
        <v>36-45</v>
      </c>
      <c r="R2546" s="7" t="str">
        <f t="shared" si="160"/>
        <v>2</v>
      </c>
    </row>
    <row r="2547" spans="1:18" x14ac:dyDescent="0.3">
      <c r="A2547">
        <v>2546</v>
      </c>
      <c r="B2547" t="s">
        <v>14</v>
      </c>
      <c r="C2547">
        <v>297046</v>
      </c>
      <c r="D2547" t="s">
        <v>16</v>
      </c>
      <c r="E2547" t="s">
        <v>15</v>
      </c>
      <c r="F2547" t="s">
        <v>12</v>
      </c>
      <c r="G2547" t="s">
        <v>11</v>
      </c>
      <c r="H2547" t="s">
        <v>12</v>
      </c>
      <c r="I2547">
        <v>50</v>
      </c>
      <c r="J2547">
        <f>(C2547-$V$7)/$V$8</f>
        <v>-0.44454166866740574</v>
      </c>
      <c r="K2547" t="str">
        <f t="shared" si="157"/>
        <v>NO</v>
      </c>
      <c r="L2547">
        <f>(I2547-$V$16)/$V$17</f>
        <v>0.57121245740239113</v>
      </c>
      <c r="M2547" t="str">
        <f t="shared" si="158"/>
        <v>NO</v>
      </c>
      <c r="N2547">
        <f>IF(ISBLANK(C2547),$V$7,C2547)</f>
        <v>297046</v>
      </c>
      <c r="O2547">
        <f>IF(ISBLANK(I2547),$V$16,I2547)</f>
        <v>50</v>
      </c>
      <c r="P2547" t="str">
        <f>IF(ISBLANK(D2547),$U$42,D2547)</f>
        <v>ASEGURADO VOLUNTARIO</v>
      </c>
      <c r="Q2547" s="7" t="str">
        <f t="shared" si="159"/>
        <v>46-55</v>
      </c>
      <c r="R2547" s="7" t="str">
        <f t="shared" si="160"/>
        <v>1</v>
      </c>
    </row>
    <row r="2548" spans="1:18" x14ac:dyDescent="0.3">
      <c r="A2548">
        <v>2547</v>
      </c>
      <c r="B2548" t="s">
        <v>14</v>
      </c>
      <c r="C2548">
        <v>309143.36</v>
      </c>
      <c r="D2548" t="s">
        <v>9</v>
      </c>
      <c r="E2548" t="s">
        <v>15</v>
      </c>
      <c r="F2548" t="s">
        <v>11</v>
      </c>
      <c r="G2548" t="s">
        <v>11</v>
      </c>
      <c r="H2548" t="s">
        <v>12</v>
      </c>
      <c r="I2548">
        <v>55</v>
      </c>
      <c r="J2548">
        <f>(C2548-$V$7)/$V$8</f>
        <v>-0.42962362357503026</v>
      </c>
      <c r="K2548" t="str">
        <f t="shared" si="157"/>
        <v>NO</v>
      </c>
      <c r="L2548">
        <f>(I2548-$V$16)/$V$17</f>
        <v>0.92408910778807873</v>
      </c>
      <c r="M2548" t="str">
        <f t="shared" si="158"/>
        <v>NO</v>
      </c>
      <c r="N2548">
        <f>IF(ISBLANK(C2548),$V$7,C2548)</f>
        <v>309143.36</v>
      </c>
      <c r="O2548">
        <f>IF(ISBLANK(I2548),$V$16,I2548)</f>
        <v>55</v>
      </c>
      <c r="P2548" t="str">
        <f>IF(ISBLANK(D2548),$U$42,D2548)</f>
        <v>ASALARIADO</v>
      </c>
      <c r="Q2548" s="7" t="str">
        <f t="shared" si="159"/>
        <v>46-55</v>
      </c>
      <c r="R2548" s="7" t="str">
        <f t="shared" si="160"/>
        <v>2</v>
      </c>
    </row>
    <row r="2549" spans="1:18" x14ac:dyDescent="0.3">
      <c r="A2549">
        <v>2548</v>
      </c>
      <c r="B2549" t="s">
        <v>8</v>
      </c>
      <c r="C2549">
        <v>360000</v>
      </c>
      <c r="D2549" t="s">
        <v>9</v>
      </c>
      <c r="E2549" t="s">
        <v>15</v>
      </c>
      <c r="F2549" t="s">
        <v>11</v>
      </c>
      <c r="G2549" t="s">
        <v>12</v>
      </c>
      <c r="H2549" t="s">
        <v>11</v>
      </c>
      <c r="I2549">
        <v>32</v>
      </c>
      <c r="J2549">
        <f>(C2549-$V$7)/$V$8</f>
        <v>-0.36690897767156788</v>
      </c>
      <c r="K2549" t="str">
        <f t="shared" si="157"/>
        <v>NO</v>
      </c>
      <c r="L2549">
        <f>(I2549-$V$16)/$V$17</f>
        <v>-0.69914348398608395</v>
      </c>
      <c r="M2549" t="str">
        <f t="shared" si="158"/>
        <v>NO</v>
      </c>
      <c r="N2549">
        <f>IF(ISBLANK(C2549),$V$7,C2549)</f>
        <v>360000</v>
      </c>
      <c r="O2549">
        <f>IF(ISBLANK(I2549),$V$16,I2549)</f>
        <v>32</v>
      </c>
      <c r="P2549" t="str">
        <f>IF(ISBLANK(D2549),$U$42,D2549)</f>
        <v>ASALARIADO</v>
      </c>
      <c r="Q2549" s="7" t="str">
        <f t="shared" si="159"/>
        <v>26-35</v>
      </c>
      <c r="R2549" s="7" t="str">
        <f t="shared" si="160"/>
        <v>2</v>
      </c>
    </row>
    <row r="2550" spans="1:18" x14ac:dyDescent="0.3">
      <c r="A2550">
        <v>2549</v>
      </c>
      <c r="B2550" t="s">
        <v>8</v>
      </c>
      <c r="C2550">
        <v>600000</v>
      </c>
      <c r="D2550" t="s">
        <v>9</v>
      </c>
      <c r="E2550" t="s">
        <v>15</v>
      </c>
      <c r="F2550" t="s">
        <v>11</v>
      </c>
      <c r="G2550" t="s">
        <v>12</v>
      </c>
      <c r="H2550" t="s">
        <v>11</v>
      </c>
      <c r="I2550">
        <v>50</v>
      </c>
      <c r="J2550">
        <f>(C2550-$V$7)/$V$8</f>
        <v>-7.0949295379718516E-2</v>
      </c>
      <c r="K2550" t="str">
        <f t="shared" si="157"/>
        <v>NO</v>
      </c>
      <c r="L2550">
        <f>(I2550-$V$16)/$V$17</f>
        <v>0.57121245740239113</v>
      </c>
      <c r="M2550" t="str">
        <f t="shared" si="158"/>
        <v>NO</v>
      </c>
      <c r="N2550">
        <f>IF(ISBLANK(C2550),$V$7,C2550)</f>
        <v>600000</v>
      </c>
      <c r="O2550">
        <f>IF(ISBLANK(I2550),$V$16,I2550)</f>
        <v>50</v>
      </c>
      <c r="P2550" t="str">
        <f>IF(ISBLANK(D2550),$U$42,D2550)</f>
        <v>ASALARIADO</v>
      </c>
      <c r="Q2550" s="7" t="str">
        <f t="shared" si="159"/>
        <v>46-55</v>
      </c>
      <c r="R2550" s="7" t="str">
        <f t="shared" si="160"/>
        <v>3</v>
      </c>
    </row>
    <row r="2551" spans="1:18" x14ac:dyDescent="0.3">
      <c r="A2551">
        <v>2550</v>
      </c>
      <c r="B2551" t="s">
        <v>8</v>
      </c>
      <c r="C2551">
        <v>278030</v>
      </c>
      <c r="D2551" t="s">
        <v>18</v>
      </c>
      <c r="E2551" t="s">
        <v>15</v>
      </c>
      <c r="F2551" t="s">
        <v>11</v>
      </c>
      <c r="G2551" t="s">
        <v>12</v>
      </c>
      <c r="H2551" t="s">
        <v>12</v>
      </c>
      <c r="I2551">
        <v>40</v>
      </c>
      <c r="J2551">
        <f>(C2551-$V$7)/$V$8</f>
        <v>-0.46799154082766331</v>
      </c>
      <c r="K2551" t="str">
        <f t="shared" si="157"/>
        <v>NO</v>
      </c>
      <c r="L2551">
        <f>(I2551-$V$16)/$V$17</f>
        <v>-0.13454084336898386</v>
      </c>
      <c r="M2551" t="str">
        <f t="shared" si="158"/>
        <v>NO</v>
      </c>
      <c r="N2551">
        <f>IF(ISBLANK(C2551),$V$7,C2551)</f>
        <v>278030</v>
      </c>
      <c r="O2551">
        <f>IF(ISBLANK(I2551),$V$16,I2551)</f>
        <v>40</v>
      </c>
      <c r="P2551" t="str">
        <f>IF(ISBLANK(D2551),$U$42,D2551)</f>
        <v>CONVENIOS ESPECIALES DE TRABAJADORES INDEPENDIENTES</v>
      </c>
      <c r="Q2551" s="7" t="str">
        <f t="shared" si="159"/>
        <v>36-45</v>
      </c>
      <c r="R2551" s="7" t="str">
        <f t="shared" si="160"/>
        <v>1</v>
      </c>
    </row>
    <row r="2552" spans="1:18" x14ac:dyDescent="0.3">
      <c r="A2552">
        <v>2551</v>
      </c>
      <c r="B2552" t="s">
        <v>8</v>
      </c>
      <c r="C2552">
        <v>2512306.2999999998</v>
      </c>
      <c r="D2552" t="s">
        <v>9</v>
      </c>
      <c r="E2552" t="s">
        <v>15</v>
      </c>
      <c r="F2552" t="s">
        <v>11</v>
      </c>
      <c r="G2552" t="s">
        <v>12</v>
      </c>
      <c r="H2552" t="s">
        <v>12</v>
      </c>
      <c r="I2552">
        <v>44</v>
      </c>
      <c r="J2552">
        <f>(C2552-$V$7)/$V$8</f>
        <v>2.2872405587565399</v>
      </c>
      <c r="K2552" t="str">
        <f t="shared" si="157"/>
        <v>ATIPICO</v>
      </c>
      <c r="L2552">
        <f>(I2552-$V$16)/$V$17</f>
        <v>0.14776047693956615</v>
      </c>
      <c r="M2552" t="str">
        <f t="shared" si="158"/>
        <v>NO</v>
      </c>
      <c r="N2552">
        <f>IF(ISBLANK(C2552),$V$7,C2552)</f>
        <v>2512306.2999999998</v>
      </c>
      <c r="O2552">
        <f>IF(ISBLANK(I2552),$V$16,I2552)</f>
        <v>44</v>
      </c>
      <c r="P2552" t="str">
        <f>IF(ISBLANK(D2552),$U$42,D2552)</f>
        <v>ASALARIADO</v>
      </c>
      <c r="Q2552" s="7" t="str">
        <f t="shared" si="159"/>
        <v>36-45</v>
      </c>
      <c r="R2552" s="7" t="str">
        <f t="shared" si="160"/>
        <v>4</v>
      </c>
    </row>
    <row r="2553" spans="1:18" x14ac:dyDescent="0.3">
      <c r="A2553">
        <v>2552</v>
      </c>
      <c r="B2553" t="s">
        <v>14</v>
      </c>
      <c r="C2553">
        <v>50000</v>
      </c>
      <c r="D2553" t="s">
        <v>9</v>
      </c>
      <c r="E2553" t="s">
        <v>15</v>
      </c>
      <c r="F2553" t="s">
        <v>11</v>
      </c>
      <c r="G2553" t="s">
        <v>12</v>
      </c>
      <c r="H2553" t="s">
        <v>12</v>
      </c>
      <c r="I2553">
        <v>20</v>
      </c>
      <c r="J2553">
        <f>(C2553-$V$7)/$V$8</f>
        <v>-0.74919023396520668</v>
      </c>
      <c r="K2553" t="str">
        <f t="shared" si="157"/>
        <v>NO</v>
      </c>
      <c r="L2553">
        <f>(I2553-$V$16)/$V$17</f>
        <v>-1.5460474449117341</v>
      </c>
      <c r="M2553" t="str">
        <f t="shared" si="158"/>
        <v>NO</v>
      </c>
      <c r="N2553">
        <f>IF(ISBLANK(C2553),$V$7,C2553)</f>
        <v>50000</v>
      </c>
      <c r="O2553">
        <f>IF(ISBLANK(I2553),$V$16,I2553)</f>
        <v>20</v>
      </c>
      <c r="P2553" t="str">
        <f>IF(ISBLANK(D2553),$U$42,D2553)</f>
        <v>ASALARIADO</v>
      </c>
      <c r="Q2553" s="7" t="str">
        <f t="shared" si="159"/>
        <v>18-25</v>
      </c>
      <c r="R2553" s="7" t="str">
        <f t="shared" si="160"/>
        <v>1</v>
      </c>
    </row>
    <row r="2554" spans="1:18" x14ac:dyDescent="0.3">
      <c r="A2554">
        <v>2553</v>
      </c>
      <c r="B2554" t="s">
        <v>14</v>
      </c>
      <c r="C2554">
        <v>358500</v>
      </c>
      <c r="D2554" t="s">
        <v>9</v>
      </c>
      <c r="E2554" t="s">
        <v>15</v>
      </c>
      <c r="F2554" t="s">
        <v>11</v>
      </c>
      <c r="G2554" t="s">
        <v>12</v>
      </c>
      <c r="H2554" t="s">
        <v>12</v>
      </c>
      <c r="I2554">
        <v>41</v>
      </c>
      <c r="J2554">
        <f>(C2554-$V$7)/$V$8</f>
        <v>-0.36875872568589196</v>
      </c>
      <c r="K2554" t="str">
        <f t="shared" si="157"/>
        <v>NO</v>
      </c>
      <c r="L2554">
        <f>(I2554-$V$16)/$V$17</f>
        <v>-6.3965513291846368E-2</v>
      </c>
      <c r="M2554" t="str">
        <f t="shared" si="158"/>
        <v>NO</v>
      </c>
      <c r="N2554">
        <f>IF(ISBLANK(C2554),$V$7,C2554)</f>
        <v>358500</v>
      </c>
      <c r="O2554">
        <f>IF(ISBLANK(I2554),$V$16,I2554)</f>
        <v>41</v>
      </c>
      <c r="P2554" t="str">
        <f>IF(ISBLANK(D2554),$U$42,D2554)</f>
        <v>ASALARIADO</v>
      </c>
      <c r="Q2554" s="7" t="str">
        <f t="shared" si="159"/>
        <v>36-45</v>
      </c>
      <c r="R2554" s="7" t="str">
        <f t="shared" si="160"/>
        <v>2</v>
      </c>
    </row>
    <row r="2555" spans="1:18" x14ac:dyDescent="0.3">
      <c r="A2555">
        <v>2554</v>
      </c>
      <c r="B2555" t="s">
        <v>8</v>
      </c>
      <c r="C2555">
        <v>456792</v>
      </c>
      <c r="D2555" t="s">
        <v>9</v>
      </c>
      <c r="E2555" t="s">
        <v>15</v>
      </c>
      <c r="F2555" t="s">
        <v>11</v>
      </c>
      <c r="G2555" t="s">
        <v>12</v>
      </c>
      <c r="H2555" t="s">
        <v>12</v>
      </c>
      <c r="I2555">
        <v>41</v>
      </c>
      <c r="J2555">
        <f>(C2555-$V$7)/$V$8</f>
        <v>-0.24754843780326505</v>
      </c>
      <c r="K2555" t="str">
        <f t="shared" si="157"/>
        <v>NO</v>
      </c>
      <c r="L2555">
        <f>(I2555-$V$16)/$V$17</f>
        <v>-6.3965513291846368E-2</v>
      </c>
      <c r="M2555" t="str">
        <f t="shared" si="158"/>
        <v>NO</v>
      </c>
      <c r="N2555">
        <f>IF(ISBLANK(C2555),$V$7,C2555)</f>
        <v>456792</v>
      </c>
      <c r="O2555">
        <f>IF(ISBLANK(I2555),$V$16,I2555)</f>
        <v>41</v>
      </c>
      <c r="P2555" t="str">
        <f>IF(ISBLANK(D2555),$U$42,D2555)</f>
        <v>ASALARIADO</v>
      </c>
      <c r="Q2555" s="7" t="str">
        <f t="shared" si="159"/>
        <v>36-45</v>
      </c>
      <c r="R2555" s="7" t="str">
        <f t="shared" si="160"/>
        <v>3</v>
      </c>
    </row>
    <row r="2556" spans="1:18" x14ac:dyDescent="0.3">
      <c r="A2556">
        <v>2555</v>
      </c>
      <c r="B2556" t="s">
        <v>8</v>
      </c>
      <c r="C2556">
        <v>381590</v>
      </c>
      <c r="D2556" t="s">
        <v>9</v>
      </c>
      <c r="E2556" t="s">
        <v>15</v>
      </c>
      <c r="F2556" t="s">
        <v>11</v>
      </c>
      <c r="G2556" t="s">
        <v>12</v>
      </c>
      <c r="H2556" t="s">
        <v>12</v>
      </c>
      <c r="I2556">
        <v>21</v>
      </c>
      <c r="J2556">
        <f>(C2556-$V$7)/$V$8</f>
        <v>-0.34028493791873027</v>
      </c>
      <c r="K2556" t="str">
        <f t="shared" si="157"/>
        <v>NO</v>
      </c>
      <c r="L2556">
        <f>(I2556-$V$16)/$V$17</f>
        <v>-1.4754721148345964</v>
      </c>
      <c r="M2556" t="str">
        <f t="shared" si="158"/>
        <v>NO</v>
      </c>
      <c r="N2556">
        <f>IF(ISBLANK(C2556),$V$7,C2556)</f>
        <v>381590</v>
      </c>
      <c r="O2556">
        <f>IF(ISBLANK(I2556),$V$16,I2556)</f>
        <v>21</v>
      </c>
      <c r="P2556" t="str">
        <f>IF(ISBLANK(D2556),$U$42,D2556)</f>
        <v>ASALARIADO</v>
      </c>
      <c r="Q2556" s="7" t="str">
        <f t="shared" si="159"/>
        <v>18-25</v>
      </c>
      <c r="R2556" s="7" t="str">
        <f t="shared" si="160"/>
        <v>2</v>
      </c>
    </row>
    <row r="2557" spans="1:18" x14ac:dyDescent="0.3">
      <c r="A2557">
        <v>2556</v>
      </c>
      <c r="B2557" t="s">
        <v>8</v>
      </c>
      <c r="C2557">
        <v>330000</v>
      </c>
      <c r="D2557" t="s">
        <v>9</v>
      </c>
      <c r="E2557" t="s">
        <v>15</v>
      </c>
      <c r="F2557" t="s">
        <v>11</v>
      </c>
      <c r="G2557" t="s">
        <v>12</v>
      </c>
      <c r="H2557" t="s">
        <v>12</v>
      </c>
      <c r="I2557">
        <v>59</v>
      </c>
      <c r="J2557">
        <f>(C2557-$V$7)/$V$8</f>
        <v>-0.40390393795804908</v>
      </c>
      <c r="K2557" t="str">
        <f t="shared" si="157"/>
        <v>NO</v>
      </c>
      <c r="L2557">
        <f>(I2557-$V$16)/$V$17</f>
        <v>1.2063904280966287</v>
      </c>
      <c r="M2557" t="str">
        <f t="shared" si="158"/>
        <v>NO</v>
      </c>
      <c r="N2557">
        <f>IF(ISBLANK(C2557),$V$7,C2557)</f>
        <v>330000</v>
      </c>
      <c r="O2557">
        <f>IF(ISBLANK(I2557),$V$16,I2557)</f>
        <v>59</v>
      </c>
      <c r="P2557" t="str">
        <f>IF(ISBLANK(D2557),$U$42,D2557)</f>
        <v>ASALARIADO</v>
      </c>
      <c r="Q2557" s="7" t="str">
        <f t="shared" si="159"/>
        <v>56+</v>
      </c>
      <c r="R2557" s="7" t="str">
        <f t="shared" si="160"/>
        <v>2</v>
      </c>
    </row>
    <row r="2558" spans="1:18" x14ac:dyDescent="0.3">
      <c r="A2558">
        <v>2557</v>
      </c>
      <c r="B2558" t="s">
        <v>14</v>
      </c>
      <c r="C2558">
        <v>976390</v>
      </c>
      <c r="D2558" t="s">
        <v>9</v>
      </c>
      <c r="E2558" t="s">
        <v>10</v>
      </c>
      <c r="F2558" t="s">
        <v>11</v>
      </c>
      <c r="G2558" t="s">
        <v>12</v>
      </c>
      <c r="H2558" t="s">
        <v>12</v>
      </c>
      <c r="I2558">
        <v>35</v>
      </c>
      <c r="J2558">
        <f>(C2558-$V$7)/$V$8</f>
        <v>0.39320180802790311</v>
      </c>
      <c r="K2558" t="str">
        <f t="shared" si="157"/>
        <v>NO</v>
      </c>
      <c r="L2558">
        <f>(I2558-$V$16)/$V$17</f>
        <v>-0.48741749375467142</v>
      </c>
      <c r="M2558" t="str">
        <f t="shared" si="158"/>
        <v>NO</v>
      </c>
      <c r="N2558">
        <f>IF(ISBLANK(C2558),$V$7,C2558)</f>
        <v>976390</v>
      </c>
      <c r="O2558">
        <f>IF(ISBLANK(I2558),$V$16,I2558)</f>
        <v>35</v>
      </c>
      <c r="P2558" t="str">
        <f>IF(ISBLANK(D2558),$U$42,D2558)</f>
        <v>ASALARIADO</v>
      </c>
      <c r="Q2558" s="7" t="str">
        <f t="shared" si="159"/>
        <v>26-35</v>
      </c>
      <c r="R2558" s="7" t="str">
        <f t="shared" si="160"/>
        <v>4</v>
      </c>
    </row>
    <row r="2559" spans="1:18" x14ac:dyDescent="0.3">
      <c r="A2559">
        <v>2558</v>
      </c>
      <c r="B2559" t="s">
        <v>8</v>
      </c>
      <c r="C2559">
        <v>300010</v>
      </c>
      <c r="D2559" t="s">
        <v>16</v>
      </c>
      <c r="E2559" t="s">
        <v>15</v>
      </c>
      <c r="F2559" t="s">
        <v>11</v>
      </c>
      <c r="G2559" t="s">
        <v>12</v>
      </c>
      <c r="H2559" t="s">
        <v>12</v>
      </c>
      <c r="I2559">
        <v>57</v>
      </c>
      <c r="J2559">
        <f>(C2559-$V$7)/$V$8</f>
        <v>-0.44088656659110143</v>
      </c>
      <c r="K2559" t="str">
        <f t="shared" si="157"/>
        <v>NO</v>
      </c>
      <c r="L2559">
        <f>(I2559-$V$16)/$V$17</f>
        <v>1.0652397679423538</v>
      </c>
      <c r="M2559" t="str">
        <f t="shared" si="158"/>
        <v>NO</v>
      </c>
      <c r="N2559">
        <f>IF(ISBLANK(C2559),$V$7,C2559)</f>
        <v>300010</v>
      </c>
      <c r="O2559">
        <f>IF(ISBLANK(I2559),$V$16,I2559)</f>
        <v>57</v>
      </c>
      <c r="P2559" t="str">
        <f>IF(ISBLANK(D2559),$U$42,D2559)</f>
        <v>ASEGURADO VOLUNTARIO</v>
      </c>
      <c r="Q2559" s="7" t="str">
        <f t="shared" si="159"/>
        <v>56+</v>
      </c>
      <c r="R2559" s="7" t="str">
        <f t="shared" si="160"/>
        <v>2</v>
      </c>
    </row>
    <row r="2560" spans="1:18" x14ac:dyDescent="0.3">
      <c r="A2560">
        <v>2559</v>
      </c>
      <c r="B2560" t="s">
        <v>8</v>
      </c>
      <c r="C2560">
        <v>349852.8</v>
      </c>
      <c r="D2560" t="s">
        <v>9</v>
      </c>
      <c r="E2560" t="s">
        <v>15</v>
      </c>
      <c r="F2560" t="s">
        <v>11</v>
      </c>
      <c r="G2560" t="s">
        <v>11</v>
      </c>
      <c r="H2560" t="s">
        <v>12</v>
      </c>
      <c r="I2560">
        <v>40</v>
      </c>
      <c r="J2560">
        <f>(C2560-$V$7)/$V$8</f>
        <v>-0.37942215303886734</v>
      </c>
      <c r="K2560" t="str">
        <f t="shared" si="157"/>
        <v>NO</v>
      </c>
      <c r="L2560">
        <f>(I2560-$V$16)/$V$17</f>
        <v>-0.13454084336898386</v>
      </c>
      <c r="M2560" t="str">
        <f t="shared" si="158"/>
        <v>NO</v>
      </c>
      <c r="N2560">
        <f>IF(ISBLANK(C2560),$V$7,C2560)</f>
        <v>349852.8</v>
      </c>
      <c r="O2560">
        <f>IF(ISBLANK(I2560),$V$16,I2560)</f>
        <v>40</v>
      </c>
      <c r="P2560" t="str">
        <f>IF(ISBLANK(D2560),$U$42,D2560)</f>
        <v>ASALARIADO</v>
      </c>
      <c r="Q2560" s="7" t="str">
        <f t="shared" si="159"/>
        <v>36-45</v>
      </c>
      <c r="R2560" s="7" t="str">
        <f t="shared" si="160"/>
        <v>2</v>
      </c>
    </row>
    <row r="2561" spans="1:18" x14ac:dyDescent="0.3">
      <c r="A2561">
        <v>2560</v>
      </c>
      <c r="B2561" t="s">
        <v>14</v>
      </c>
      <c r="C2561">
        <v>278030</v>
      </c>
      <c r="D2561" t="s">
        <v>18</v>
      </c>
      <c r="E2561" t="s">
        <v>15</v>
      </c>
      <c r="F2561" t="s">
        <v>11</v>
      </c>
      <c r="G2561" t="s">
        <v>12</v>
      </c>
      <c r="H2561" t="s">
        <v>11</v>
      </c>
      <c r="I2561">
        <v>28</v>
      </c>
      <c r="J2561">
        <f>(C2561-$V$7)/$V$8</f>
        <v>-0.46799154082766331</v>
      </c>
      <c r="K2561" t="str">
        <f t="shared" si="157"/>
        <v>NO</v>
      </c>
      <c r="L2561">
        <f>(I2561-$V$16)/$V$17</f>
        <v>-0.98144480429463388</v>
      </c>
      <c r="M2561" t="str">
        <f t="shared" si="158"/>
        <v>NO</v>
      </c>
      <c r="N2561">
        <f>IF(ISBLANK(C2561),$V$7,C2561)</f>
        <v>278030</v>
      </c>
      <c r="O2561">
        <f>IF(ISBLANK(I2561),$V$16,I2561)</f>
        <v>28</v>
      </c>
      <c r="P2561" t="str">
        <f>IF(ISBLANK(D2561),$U$42,D2561)</f>
        <v>CONVENIOS ESPECIALES DE TRABAJADORES INDEPENDIENTES</v>
      </c>
      <c r="Q2561" s="7" t="str">
        <f t="shared" si="159"/>
        <v>26-35</v>
      </c>
      <c r="R2561" s="7" t="str">
        <f t="shared" si="160"/>
        <v>1</v>
      </c>
    </row>
    <row r="2562" spans="1:18" x14ac:dyDescent="0.3">
      <c r="A2562">
        <v>2561</v>
      </c>
      <c r="B2562" t="s">
        <v>8</v>
      </c>
      <c r="C2562">
        <v>486162.3</v>
      </c>
      <c r="D2562" t="s">
        <v>9</v>
      </c>
      <c r="E2562" t="s">
        <v>15</v>
      </c>
      <c r="F2562" t="s">
        <v>11</v>
      </c>
      <c r="G2562" t="s">
        <v>11</v>
      </c>
      <c r="H2562" t="s">
        <v>12</v>
      </c>
      <c r="I2562">
        <v>35</v>
      </c>
      <c r="J2562">
        <f>(C2562-$V$7)/$V$8</f>
        <v>-0.21133000173319713</v>
      </c>
      <c r="K2562" t="str">
        <f t="shared" ref="K2562:K2625" si="161">IF(ABS(J2562)&gt;1.96,"ATIPICO","NO")</f>
        <v>NO</v>
      </c>
      <c r="L2562">
        <f>(I2562-$V$16)/$V$17</f>
        <v>-0.48741749375467142</v>
      </c>
      <c r="M2562" t="str">
        <f t="shared" ref="M2562:M2625" si="162">IF(ABS(L2562)&gt;1.96,"ATIPICO","NO")</f>
        <v>NO</v>
      </c>
      <c r="N2562">
        <f>IF(ISBLANK(C2562),$V$7,C2562)</f>
        <v>486162.3</v>
      </c>
      <c r="O2562">
        <f>IF(ISBLANK(I2562),$V$16,I2562)</f>
        <v>35</v>
      </c>
      <c r="P2562" t="str">
        <f>IF(ISBLANK(D2562),$U$42,D2562)</f>
        <v>ASALARIADO</v>
      </c>
      <c r="Q2562" s="7" t="str">
        <f t="shared" ref="Q2562:Q2625" si="163">IF(O2562&lt;26,"18-25",IF(O2562&lt;36,"26-35",
 IF(O2562&lt;46,"36-45",IF(O2562&lt;56,"46-55","56+"))))</f>
        <v>26-35</v>
      </c>
      <c r="R2562" s="7" t="str">
        <f t="shared" ref="R2562:R2625" si="164">IF(N2562&lt;300000,"1",
 IF(N2562&lt;=408495,"2",
 IF(N2562&lt;=700000,"3",
 "4")))</f>
        <v>3</v>
      </c>
    </row>
    <row r="2563" spans="1:18" x14ac:dyDescent="0.3">
      <c r="A2563">
        <v>2562</v>
      </c>
      <c r="B2563" t="s">
        <v>8</v>
      </c>
      <c r="C2563">
        <v>589097</v>
      </c>
      <c r="D2563" t="s">
        <v>9</v>
      </c>
      <c r="E2563" t="s">
        <v>15</v>
      </c>
      <c r="F2563" t="s">
        <v>11</v>
      </c>
      <c r="G2563" t="s">
        <v>12</v>
      </c>
      <c r="H2563" t="s">
        <v>12</v>
      </c>
      <c r="I2563">
        <v>54</v>
      </c>
      <c r="J2563">
        <f>(C2563-$V$7)/$V$8</f>
        <v>-8.4394497113168654E-2</v>
      </c>
      <c r="K2563" t="str">
        <f t="shared" si="161"/>
        <v>NO</v>
      </c>
      <c r="L2563">
        <f>(I2563-$V$16)/$V$17</f>
        <v>0.85351377771094117</v>
      </c>
      <c r="M2563" t="str">
        <f t="shared" si="162"/>
        <v>NO</v>
      </c>
      <c r="N2563">
        <f>IF(ISBLANK(C2563),$V$7,C2563)</f>
        <v>589097</v>
      </c>
      <c r="O2563">
        <f>IF(ISBLANK(I2563),$V$16,I2563)</f>
        <v>54</v>
      </c>
      <c r="P2563" t="str">
        <f>IF(ISBLANK(D2563),$U$42,D2563)</f>
        <v>ASALARIADO</v>
      </c>
      <c r="Q2563" s="7" t="str">
        <f t="shared" si="163"/>
        <v>46-55</v>
      </c>
      <c r="R2563" s="7" t="str">
        <f t="shared" si="164"/>
        <v>3</v>
      </c>
    </row>
    <row r="2564" spans="1:18" x14ac:dyDescent="0.3">
      <c r="A2564">
        <v>2563</v>
      </c>
      <c r="B2564" t="s">
        <v>8</v>
      </c>
      <c r="C2564">
        <v>446149.5</v>
      </c>
      <c r="D2564" t="s">
        <v>9</v>
      </c>
      <c r="E2564" t="s">
        <v>10</v>
      </c>
      <c r="F2564" t="s">
        <v>11</v>
      </c>
      <c r="G2564" t="s">
        <v>12</v>
      </c>
      <c r="H2564" t="s">
        <v>12</v>
      </c>
      <c r="I2564">
        <v>57</v>
      </c>
      <c r="J2564">
        <f>(C2564-$V$7)/$V$8</f>
        <v>-0.26067239996489422</v>
      </c>
      <c r="K2564" t="str">
        <f t="shared" si="161"/>
        <v>NO</v>
      </c>
      <c r="L2564">
        <f>(I2564-$V$16)/$V$17</f>
        <v>1.0652397679423538</v>
      </c>
      <c r="M2564" t="str">
        <f t="shared" si="162"/>
        <v>NO</v>
      </c>
      <c r="N2564">
        <f>IF(ISBLANK(C2564),$V$7,C2564)</f>
        <v>446149.5</v>
      </c>
      <c r="O2564">
        <f>IF(ISBLANK(I2564),$V$16,I2564)</f>
        <v>57</v>
      </c>
      <c r="P2564" t="str">
        <f>IF(ISBLANK(D2564),$U$42,D2564)</f>
        <v>ASALARIADO</v>
      </c>
      <c r="Q2564" s="7" t="str">
        <f t="shared" si="163"/>
        <v>56+</v>
      </c>
      <c r="R2564" s="7" t="str">
        <f t="shared" si="164"/>
        <v>3</v>
      </c>
    </row>
    <row r="2565" spans="1:18" x14ac:dyDescent="0.3">
      <c r="A2565">
        <v>2564</v>
      </c>
      <c r="B2565" t="s">
        <v>14</v>
      </c>
      <c r="C2565">
        <v>681819</v>
      </c>
      <c r="D2565" t="s">
        <v>9</v>
      </c>
      <c r="E2565" t="s">
        <v>10</v>
      </c>
      <c r="F2565" t="s">
        <v>11</v>
      </c>
      <c r="G2565" t="s">
        <v>12</v>
      </c>
      <c r="H2565" t="s">
        <v>12</v>
      </c>
      <c r="I2565">
        <v>40</v>
      </c>
      <c r="J2565">
        <f>(C2565-$V$7)/$V$8</f>
        <v>2.9947059809601585E-2</v>
      </c>
      <c r="K2565" t="str">
        <f t="shared" si="161"/>
        <v>NO</v>
      </c>
      <c r="L2565">
        <f>(I2565-$V$16)/$V$17</f>
        <v>-0.13454084336898386</v>
      </c>
      <c r="M2565" t="str">
        <f t="shared" si="162"/>
        <v>NO</v>
      </c>
      <c r="N2565">
        <f>IF(ISBLANK(C2565),$V$7,C2565)</f>
        <v>681819</v>
      </c>
      <c r="O2565">
        <f>IF(ISBLANK(I2565),$V$16,I2565)</f>
        <v>40</v>
      </c>
      <c r="P2565" t="str">
        <f>IF(ISBLANK(D2565),$U$42,D2565)</f>
        <v>ASALARIADO</v>
      </c>
      <c r="Q2565" s="7" t="str">
        <f t="shared" si="163"/>
        <v>36-45</v>
      </c>
      <c r="R2565" s="7" t="str">
        <f t="shared" si="164"/>
        <v>3</v>
      </c>
    </row>
    <row r="2566" spans="1:18" x14ac:dyDescent="0.3">
      <c r="A2566">
        <v>2565</v>
      </c>
      <c r="B2566" t="s">
        <v>8</v>
      </c>
      <c r="C2566">
        <v>287609.93</v>
      </c>
      <c r="D2566" t="s">
        <v>9</v>
      </c>
      <c r="E2566" t="s">
        <v>15</v>
      </c>
      <c r="F2566" t="s">
        <v>11</v>
      </c>
      <c r="G2566" t="s">
        <v>12</v>
      </c>
      <c r="H2566" t="s">
        <v>12</v>
      </c>
      <c r="I2566">
        <v>33</v>
      </c>
      <c r="J2566">
        <f>(C2566-$V$7)/$V$8</f>
        <v>-0.45617790316442097</v>
      </c>
      <c r="K2566" t="str">
        <f t="shared" si="161"/>
        <v>NO</v>
      </c>
      <c r="L2566">
        <f>(I2566-$V$16)/$V$17</f>
        <v>-0.62856815390894638</v>
      </c>
      <c r="M2566" t="str">
        <f t="shared" si="162"/>
        <v>NO</v>
      </c>
      <c r="N2566">
        <f>IF(ISBLANK(C2566),$V$7,C2566)</f>
        <v>287609.93</v>
      </c>
      <c r="O2566">
        <f>IF(ISBLANK(I2566),$V$16,I2566)</f>
        <v>33</v>
      </c>
      <c r="P2566" t="str">
        <f>IF(ISBLANK(D2566),$U$42,D2566)</f>
        <v>ASALARIADO</v>
      </c>
      <c r="Q2566" s="7" t="str">
        <f t="shared" si="163"/>
        <v>26-35</v>
      </c>
      <c r="R2566" s="7" t="str">
        <f t="shared" si="164"/>
        <v>1</v>
      </c>
    </row>
    <row r="2567" spans="1:18" x14ac:dyDescent="0.3">
      <c r="A2567">
        <v>2566</v>
      </c>
      <c r="B2567" t="s">
        <v>8</v>
      </c>
      <c r="C2567">
        <v>711460.6</v>
      </c>
      <c r="D2567" t="s">
        <v>9</v>
      </c>
      <c r="E2567" t="s">
        <v>10</v>
      </c>
      <c r="F2567" t="s">
        <v>11</v>
      </c>
      <c r="G2567" t="s">
        <v>12</v>
      </c>
      <c r="H2567" t="s">
        <v>12</v>
      </c>
      <c r="I2567">
        <v>43</v>
      </c>
      <c r="J2567">
        <f>(C2567-$V$7)/$V$8</f>
        <v>6.6500053637193565E-2</v>
      </c>
      <c r="K2567" t="str">
        <f t="shared" si="161"/>
        <v>NO</v>
      </c>
      <c r="L2567">
        <f>(I2567-$V$16)/$V$17</f>
        <v>7.7185146862428639E-2</v>
      </c>
      <c r="M2567" t="str">
        <f t="shared" si="162"/>
        <v>NO</v>
      </c>
      <c r="N2567">
        <f>IF(ISBLANK(C2567),$V$7,C2567)</f>
        <v>711460.6</v>
      </c>
      <c r="O2567">
        <f>IF(ISBLANK(I2567),$V$16,I2567)</f>
        <v>43</v>
      </c>
      <c r="P2567" t="str">
        <f>IF(ISBLANK(D2567),$U$42,D2567)</f>
        <v>ASALARIADO</v>
      </c>
      <c r="Q2567" s="7" t="str">
        <f t="shared" si="163"/>
        <v>36-45</v>
      </c>
      <c r="R2567" s="7" t="str">
        <f t="shared" si="164"/>
        <v>4</v>
      </c>
    </row>
    <row r="2568" spans="1:18" x14ac:dyDescent="0.3">
      <c r="A2568">
        <v>2567</v>
      </c>
      <c r="B2568" t="s">
        <v>8</v>
      </c>
      <c r="C2568">
        <v>304357</v>
      </c>
      <c r="D2568" t="s">
        <v>17</v>
      </c>
      <c r="E2568" t="s">
        <v>15</v>
      </c>
      <c r="F2568" t="s">
        <v>11</v>
      </c>
      <c r="G2568" t="s">
        <v>12</v>
      </c>
      <c r="H2568" t="s">
        <v>11</v>
      </c>
      <c r="I2568">
        <v>27</v>
      </c>
      <c r="J2568">
        <f>(C2568-$V$7)/$V$8</f>
        <v>-0.43552599684559029</v>
      </c>
      <c r="K2568" t="str">
        <f t="shared" si="161"/>
        <v>NO</v>
      </c>
      <c r="L2568">
        <f>(I2568-$V$16)/$V$17</f>
        <v>-1.0520201343717714</v>
      </c>
      <c r="M2568" t="str">
        <f t="shared" si="162"/>
        <v>NO</v>
      </c>
      <c r="N2568">
        <f>IF(ISBLANK(C2568),$V$7,C2568)</f>
        <v>304357</v>
      </c>
      <c r="O2568">
        <f>IF(ISBLANK(I2568),$V$16,I2568)</f>
        <v>27</v>
      </c>
      <c r="P2568" t="str">
        <f>IF(ISBLANK(D2568),$U$42,D2568)</f>
        <v>TRABAJADOR INDEPENDIENTE</v>
      </c>
      <c r="Q2568" s="7" t="str">
        <f t="shared" si="163"/>
        <v>26-35</v>
      </c>
      <c r="R2568" s="7" t="str">
        <f t="shared" si="164"/>
        <v>2</v>
      </c>
    </row>
    <row r="2569" spans="1:18" x14ac:dyDescent="0.3">
      <c r="A2569">
        <v>2568</v>
      </c>
      <c r="B2569" t="s">
        <v>8</v>
      </c>
      <c r="C2569">
        <v>359544.27</v>
      </c>
      <c r="D2569" t="s">
        <v>19</v>
      </c>
      <c r="E2569" t="s">
        <v>15</v>
      </c>
      <c r="F2569" t="s">
        <v>11</v>
      </c>
      <c r="G2569" t="s">
        <v>11</v>
      </c>
      <c r="H2569" t="s">
        <v>12</v>
      </c>
      <c r="I2569">
        <v>28</v>
      </c>
      <c r="J2569">
        <f>(C2569-$V$7)/$V$8</f>
        <v>-0.36747096811327984</v>
      </c>
      <c r="K2569" t="str">
        <f t="shared" si="161"/>
        <v>NO</v>
      </c>
      <c r="L2569">
        <f>(I2569-$V$16)/$V$17</f>
        <v>-0.98144480429463388</v>
      </c>
      <c r="M2569" t="str">
        <f t="shared" si="162"/>
        <v>NO</v>
      </c>
      <c r="N2569">
        <f>IF(ISBLANK(C2569),$V$7,C2569)</f>
        <v>359544.27</v>
      </c>
      <c r="O2569">
        <f>IF(ISBLANK(I2569),$V$16,I2569)</f>
        <v>28</v>
      </c>
      <c r="P2569" t="str">
        <f>IF(ISBLANK(D2569),$U$42,D2569)</f>
        <v>CONVENIOS ESPECIALES DE ASEGURADOS VOLUNTARIOS</v>
      </c>
      <c r="Q2569" s="7" t="str">
        <f t="shared" si="163"/>
        <v>26-35</v>
      </c>
      <c r="R2569" s="7" t="str">
        <f t="shared" si="164"/>
        <v>2</v>
      </c>
    </row>
    <row r="2570" spans="1:18" x14ac:dyDescent="0.3">
      <c r="A2570">
        <v>2569</v>
      </c>
      <c r="B2570" t="s">
        <v>8</v>
      </c>
      <c r="C2570">
        <v>145000</v>
      </c>
      <c r="D2570" t="s">
        <v>9</v>
      </c>
      <c r="E2570" t="s">
        <v>15</v>
      </c>
      <c r="F2570" t="s">
        <v>11</v>
      </c>
      <c r="G2570" t="s">
        <v>12</v>
      </c>
      <c r="H2570" t="s">
        <v>12</v>
      </c>
      <c r="I2570">
        <v>63</v>
      </c>
      <c r="J2570">
        <f>(C2570-$V$7)/$V$8</f>
        <v>-0.63203952639134964</v>
      </c>
      <c r="K2570" t="str">
        <f t="shared" si="161"/>
        <v>NO</v>
      </c>
      <c r="L2570">
        <f>(I2570-$V$16)/$V$17</f>
        <v>1.4886917484051787</v>
      </c>
      <c r="M2570" t="str">
        <f t="shared" si="162"/>
        <v>NO</v>
      </c>
      <c r="N2570">
        <f>IF(ISBLANK(C2570),$V$7,C2570)</f>
        <v>145000</v>
      </c>
      <c r="O2570">
        <f>IF(ISBLANK(I2570),$V$16,I2570)</f>
        <v>63</v>
      </c>
      <c r="P2570" t="str">
        <f>IF(ISBLANK(D2570),$U$42,D2570)</f>
        <v>ASALARIADO</v>
      </c>
      <c r="Q2570" s="7" t="str">
        <f t="shared" si="163"/>
        <v>56+</v>
      </c>
      <c r="R2570" s="7" t="str">
        <f t="shared" si="164"/>
        <v>1</v>
      </c>
    </row>
    <row r="2571" spans="1:18" x14ac:dyDescent="0.3">
      <c r="A2571">
        <v>2570</v>
      </c>
      <c r="B2571" t="s">
        <v>8</v>
      </c>
      <c r="C2571">
        <v>634623</v>
      </c>
      <c r="D2571" t="s">
        <v>13</v>
      </c>
      <c r="E2571" t="s">
        <v>10</v>
      </c>
      <c r="F2571" t="s">
        <v>11</v>
      </c>
      <c r="G2571" t="s">
        <v>12</v>
      </c>
      <c r="H2571" t="s">
        <v>12</v>
      </c>
      <c r="I2571">
        <v>56</v>
      </c>
      <c r="J2571">
        <f>(C2571-$V$7)/$V$8</f>
        <v>-2.8253411713090596E-2</v>
      </c>
      <c r="K2571" t="str">
        <f t="shared" si="161"/>
        <v>NO</v>
      </c>
      <c r="L2571">
        <f>(I2571-$V$16)/$V$17</f>
        <v>0.99466443786521619</v>
      </c>
      <c r="M2571" t="str">
        <f t="shared" si="162"/>
        <v>NO</v>
      </c>
      <c r="N2571">
        <f>IF(ISBLANK(C2571),$V$7,C2571)</f>
        <v>634623</v>
      </c>
      <c r="O2571">
        <f>IF(ISBLANK(I2571),$V$16,I2571)</f>
        <v>56</v>
      </c>
      <c r="P2571" t="str">
        <f>IF(ISBLANK(D2571),$U$42,D2571)</f>
        <v>PENSIONADOS EN SU PROPIO SISTEMA</v>
      </c>
      <c r="Q2571" s="7" t="str">
        <f t="shared" si="163"/>
        <v>56+</v>
      </c>
      <c r="R2571" s="7" t="str">
        <f t="shared" si="164"/>
        <v>3</v>
      </c>
    </row>
    <row r="2572" spans="1:18" x14ac:dyDescent="0.3">
      <c r="A2572">
        <v>2571</v>
      </c>
      <c r="B2572" t="s">
        <v>14</v>
      </c>
      <c r="C2572">
        <v>547200</v>
      </c>
      <c r="D2572" t="s">
        <v>9</v>
      </c>
      <c r="E2572" t="s">
        <v>15</v>
      </c>
      <c r="F2572" t="s">
        <v>11</v>
      </c>
      <c r="G2572" t="s">
        <v>12</v>
      </c>
      <c r="H2572" t="s">
        <v>12</v>
      </c>
      <c r="I2572">
        <v>48</v>
      </c>
      <c r="J2572">
        <f>(C2572-$V$7)/$V$8</f>
        <v>-0.13606042548392538</v>
      </c>
      <c r="K2572" t="str">
        <f t="shared" si="161"/>
        <v>NO</v>
      </c>
      <c r="L2572">
        <f>(I2572-$V$16)/$V$17</f>
        <v>0.43006179724811616</v>
      </c>
      <c r="M2572" t="str">
        <f t="shared" si="162"/>
        <v>NO</v>
      </c>
      <c r="N2572">
        <f>IF(ISBLANK(C2572),$V$7,C2572)</f>
        <v>547200</v>
      </c>
      <c r="O2572">
        <f>IF(ISBLANK(I2572),$V$16,I2572)</f>
        <v>48</v>
      </c>
      <c r="P2572" t="str">
        <f>IF(ISBLANK(D2572),$U$42,D2572)</f>
        <v>ASALARIADO</v>
      </c>
      <c r="Q2572" s="7" t="str">
        <f t="shared" si="163"/>
        <v>46-55</v>
      </c>
      <c r="R2572" s="7" t="str">
        <f t="shared" si="164"/>
        <v>3</v>
      </c>
    </row>
    <row r="2573" spans="1:18" x14ac:dyDescent="0.3">
      <c r="A2573">
        <v>2572</v>
      </c>
      <c r="B2573" t="s">
        <v>14</v>
      </c>
      <c r="C2573">
        <v>1044273</v>
      </c>
      <c r="D2573" t="s">
        <v>9</v>
      </c>
      <c r="E2573" t="s">
        <v>10</v>
      </c>
      <c r="F2573" t="s">
        <v>11</v>
      </c>
      <c r="G2573" t="s">
        <v>12</v>
      </c>
      <c r="H2573" t="s">
        <v>11</v>
      </c>
      <c r="I2573">
        <v>33</v>
      </c>
      <c r="J2573">
        <f>(C2573-$V$7)/$V$8</f>
        <v>0.4769127709988098</v>
      </c>
      <c r="K2573" t="str">
        <f t="shared" si="161"/>
        <v>NO</v>
      </c>
      <c r="L2573">
        <f>(I2573-$V$16)/$V$17</f>
        <v>-0.62856815390894638</v>
      </c>
      <c r="M2573" t="str">
        <f t="shared" si="162"/>
        <v>NO</v>
      </c>
      <c r="N2573">
        <f>IF(ISBLANK(C2573),$V$7,C2573)</f>
        <v>1044273</v>
      </c>
      <c r="O2573">
        <f>IF(ISBLANK(I2573),$V$16,I2573)</f>
        <v>33</v>
      </c>
      <c r="P2573" t="str">
        <f>IF(ISBLANK(D2573),$U$42,D2573)</f>
        <v>ASALARIADO</v>
      </c>
      <c r="Q2573" s="7" t="str">
        <f t="shared" si="163"/>
        <v>26-35</v>
      </c>
      <c r="R2573" s="7" t="str">
        <f t="shared" si="164"/>
        <v>4</v>
      </c>
    </row>
    <row r="2574" spans="1:18" x14ac:dyDescent="0.3">
      <c r="A2574">
        <v>2573</v>
      </c>
      <c r="B2574" t="s">
        <v>8</v>
      </c>
      <c r="C2574">
        <v>329836.81</v>
      </c>
      <c r="D2574" t="s">
        <v>9</v>
      </c>
      <c r="E2574" t="s">
        <v>15</v>
      </c>
      <c r="F2574" t="s">
        <v>11</v>
      </c>
      <c r="G2574" t="s">
        <v>12</v>
      </c>
      <c r="H2574" t="s">
        <v>12</v>
      </c>
      <c r="I2574">
        <v>55</v>
      </c>
      <c r="J2574">
        <f>(C2574-$V$7)/$V$8</f>
        <v>-0.40410517821035413</v>
      </c>
      <c r="K2574" t="str">
        <f t="shared" si="161"/>
        <v>NO</v>
      </c>
      <c r="L2574">
        <f>(I2574-$V$16)/$V$17</f>
        <v>0.92408910778807873</v>
      </c>
      <c r="M2574" t="str">
        <f t="shared" si="162"/>
        <v>NO</v>
      </c>
      <c r="N2574">
        <f>IF(ISBLANK(C2574),$V$7,C2574)</f>
        <v>329836.81</v>
      </c>
      <c r="O2574">
        <f>IF(ISBLANK(I2574),$V$16,I2574)</f>
        <v>55</v>
      </c>
      <c r="P2574" t="str">
        <f>IF(ISBLANK(D2574),$U$42,D2574)</f>
        <v>ASALARIADO</v>
      </c>
      <c r="Q2574" s="7" t="str">
        <f t="shared" si="163"/>
        <v>46-55</v>
      </c>
      <c r="R2574" s="7" t="str">
        <f t="shared" si="164"/>
        <v>2</v>
      </c>
    </row>
    <row r="2575" spans="1:18" x14ac:dyDescent="0.3">
      <c r="A2575">
        <v>2574</v>
      </c>
      <c r="B2575" t="s">
        <v>8</v>
      </c>
      <c r="C2575">
        <v>297046</v>
      </c>
      <c r="D2575" t="s">
        <v>17</v>
      </c>
      <c r="E2575" t="s">
        <v>15</v>
      </c>
      <c r="F2575" t="s">
        <v>11</v>
      </c>
      <c r="G2575" t="s">
        <v>12</v>
      </c>
      <c r="H2575" t="s">
        <v>12</v>
      </c>
      <c r="I2575">
        <v>68</v>
      </c>
      <c r="J2575">
        <f>(C2575-$V$7)/$V$8</f>
        <v>-0.44454166866740574</v>
      </c>
      <c r="K2575" t="str">
        <f t="shared" si="161"/>
        <v>NO</v>
      </c>
      <c r="L2575">
        <f>(I2575-$V$16)/$V$17</f>
        <v>1.8415683987908662</v>
      </c>
      <c r="M2575" t="str">
        <f t="shared" si="162"/>
        <v>NO</v>
      </c>
      <c r="N2575">
        <f>IF(ISBLANK(C2575),$V$7,C2575)</f>
        <v>297046</v>
      </c>
      <c r="O2575">
        <f>IF(ISBLANK(I2575),$V$16,I2575)</f>
        <v>68</v>
      </c>
      <c r="P2575" t="str">
        <f>IF(ISBLANK(D2575),$U$42,D2575)</f>
        <v>TRABAJADOR INDEPENDIENTE</v>
      </c>
      <c r="Q2575" s="7" t="str">
        <f t="shared" si="163"/>
        <v>56+</v>
      </c>
      <c r="R2575" s="7" t="str">
        <f t="shared" si="164"/>
        <v>1</v>
      </c>
    </row>
    <row r="2576" spans="1:18" x14ac:dyDescent="0.3">
      <c r="A2576">
        <v>2575</v>
      </c>
      <c r="B2576" t="s">
        <v>8</v>
      </c>
      <c r="C2576">
        <v>470823.31</v>
      </c>
      <c r="D2576" t="s">
        <v>9</v>
      </c>
      <c r="E2576" t="s">
        <v>15</v>
      </c>
      <c r="F2576" t="s">
        <v>11</v>
      </c>
      <c r="G2576" t="s">
        <v>12</v>
      </c>
      <c r="H2576" t="s">
        <v>12</v>
      </c>
      <c r="I2576">
        <v>34</v>
      </c>
      <c r="J2576">
        <f>(C2576-$V$7)/$V$8</f>
        <v>-0.23024551259602152</v>
      </c>
      <c r="K2576" t="str">
        <f t="shared" si="161"/>
        <v>NO</v>
      </c>
      <c r="L2576">
        <f>(I2576-$V$16)/$V$17</f>
        <v>-0.55799282383180893</v>
      </c>
      <c r="M2576" t="str">
        <f t="shared" si="162"/>
        <v>NO</v>
      </c>
      <c r="N2576">
        <f>IF(ISBLANK(C2576),$V$7,C2576)</f>
        <v>470823.31</v>
      </c>
      <c r="O2576">
        <f>IF(ISBLANK(I2576),$V$16,I2576)</f>
        <v>34</v>
      </c>
      <c r="P2576" t="str">
        <f>IF(ISBLANK(D2576),$U$42,D2576)</f>
        <v>ASALARIADO</v>
      </c>
      <c r="Q2576" s="7" t="str">
        <f t="shared" si="163"/>
        <v>26-35</v>
      </c>
      <c r="R2576" s="7" t="str">
        <f t="shared" si="164"/>
        <v>3</v>
      </c>
    </row>
    <row r="2577" spans="1:18" x14ac:dyDescent="0.3">
      <c r="A2577">
        <v>2576</v>
      </c>
      <c r="B2577" t="s">
        <v>14</v>
      </c>
      <c r="C2577">
        <v>1002900.02</v>
      </c>
      <c r="D2577" t="s">
        <v>9</v>
      </c>
      <c r="E2577" t="s">
        <v>10</v>
      </c>
      <c r="F2577" t="s">
        <v>11</v>
      </c>
      <c r="G2577" t="s">
        <v>12</v>
      </c>
      <c r="H2577" t="s">
        <v>12</v>
      </c>
      <c r="I2577">
        <v>46</v>
      </c>
      <c r="J2577">
        <f>(C2577-$V$7)/$V$8</f>
        <v>0.4258930459310305</v>
      </c>
      <c r="K2577" t="str">
        <f t="shared" si="161"/>
        <v>NO</v>
      </c>
      <c r="L2577">
        <f>(I2577-$V$16)/$V$17</f>
        <v>0.28891113709384114</v>
      </c>
      <c r="M2577" t="str">
        <f t="shared" si="162"/>
        <v>NO</v>
      </c>
      <c r="N2577">
        <f>IF(ISBLANK(C2577),$V$7,C2577)</f>
        <v>1002900.02</v>
      </c>
      <c r="O2577">
        <f>IF(ISBLANK(I2577),$V$16,I2577)</f>
        <v>46</v>
      </c>
      <c r="P2577" t="str">
        <f>IF(ISBLANK(D2577),$U$42,D2577)</f>
        <v>ASALARIADO</v>
      </c>
      <c r="Q2577" s="7" t="str">
        <f t="shared" si="163"/>
        <v>46-55</v>
      </c>
      <c r="R2577" s="7" t="str">
        <f t="shared" si="164"/>
        <v>4</v>
      </c>
    </row>
    <row r="2578" spans="1:18" x14ac:dyDescent="0.3">
      <c r="A2578">
        <v>2577</v>
      </c>
      <c r="B2578" t="s">
        <v>8</v>
      </c>
      <c r="C2578">
        <v>490140.74</v>
      </c>
      <c r="D2578" t="s">
        <v>9</v>
      </c>
      <c r="E2578" t="s">
        <v>15</v>
      </c>
      <c r="F2578" t="s">
        <v>11</v>
      </c>
      <c r="G2578" t="s">
        <v>12</v>
      </c>
      <c r="H2578" t="s">
        <v>12</v>
      </c>
      <c r="I2578">
        <v>22</v>
      </c>
      <c r="J2578">
        <f>(C2578-$V$7)/$V$8</f>
        <v>-0.20642392740645885</v>
      </c>
      <c r="K2578" t="str">
        <f t="shared" si="161"/>
        <v>NO</v>
      </c>
      <c r="L2578">
        <f>(I2578-$V$16)/$V$17</f>
        <v>-1.4048967847574589</v>
      </c>
      <c r="M2578" t="str">
        <f t="shared" si="162"/>
        <v>NO</v>
      </c>
      <c r="N2578">
        <f>IF(ISBLANK(C2578),$V$7,C2578)</f>
        <v>490140.74</v>
      </c>
      <c r="O2578">
        <f>IF(ISBLANK(I2578),$V$16,I2578)</f>
        <v>22</v>
      </c>
      <c r="P2578" t="str">
        <f>IF(ISBLANK(D2578),$U$42,D2578)</f>
        <v>ASALARIADO</v>
      </c>
      <c r="Q2578" s="7" t="str">
        <f t="shared" si="163"/>
        <v>18-25</v>
      </c>
      <c r="R2578" s="7" t="str">
        <f t="shared" si="164"/>
        <v>3</v>
      </c>
    </row>
    <row r="2579" spans="1:18" x14ac:dyDescent="0.3">
      <c r="A2579">
        <v>2578</v>
      </c>
      <c r="B2579" t="s">
        <v>8</v>
      </c>
      <c r="C2579">
        <v>386489</v>
      </c>
      <c r="D2579" t="s">
        <v>9</v>
      </c>
      <c r="E2579" t="s">
        <v>15</v>
      </c>
      <c r="F2579" t="s">
        <v>11</v>
      </c>
      <c r="G2579" t="s">
        <v>12</v>
      </c>
      <c r="H2579" t="s">
        <v>12</v>
      </c>
      <c r="I2579">
        <v>23</v>
      </c>
      <c r="J2579">
        <f>(C2579-$V$7)/$V$8</f>
        <v>-0.33424366090394791</v>
      </c>
      <c r="K2579" t="str">
        <f t="shared" si="161"/>
        <v>NO</v>
      </c>
      <c r="L2579">
        <f>(I2579-$V$16)/$V$17</f>
        <v>-1.3343214546803215</v>
      </c>
      <c r="M2579" t="str">
        <f t="shared" si="162"/>
        <v>NO</v>
      </c>
      <c r="N2579">
        <f>IF(ISBLANK(C2579),$V$7,C2579)</f>
        <v>386489</v>
      </c>
      <c r="O2579">
        <f>IF(ISBLANK(I2579),$V$16,I2579)</f>
        <v>23</v>
      </c>
      <c r="P2579" t="str">
        <f>IF(ISBLANK(D2579),$U$42,D2579)</f>
        <v>ASALARIADO</v>
      </c>
      <c r="Q2579" s="7" t="str">
        <f t="shared" si="163"/>
        <v>18-25</v>
      </c>
      <c r="R2579" s="7" t="str">
        <f t="shared" si="164"/>
        <v>2</v>
      </c>
    </row>
    <row r="2580" spans="1:18" x14ac:dyDescent="0.3">
      <c r="A2580">
        <v>2579</v>
      </c>
      <c r="B2580" t="s">
        <v>14</v>
      </c>
      <c r="C2580">
        <v>159787.23000000001</v>
      </c>
      <c r="D2580" t="s">
        <v>9</v>
      </c>
      <c r="E2580" t="s">
        <v>15</v>
      </c>
      <c r="F2580" t="s">
        <v>11</v>
      </c>
      <c r="G2580" t="s">
        <v>12</v>
      </c>
      <c r="H2580" t="s">
        <v>12</v>
      </c>
      <c r="I2580">
        <v>44</v>
      </c>
      <c r="J2580">
        <f>(C2580-$V$7)/$V$8</f>
        <v>-0.6138044268381142</v>
      </c>
      <c r="K2580" t="str">
        <f t="shared" si="161"/>
        <v>NO</v>
      </c>
      <c r="L2580">
        <f>(I2580-$V$16)/$V$17</f>
        <v>0.14776047693956615</v>
      </c>
      <c r="M2580" t="str">
        <f t="shared" si="162"/>
        <v>NO</v>
      </c>
      <c r="N2580">
        <f>IF(ISBLANK(C2580),$V$7,C2580)</f>
        <v>159787.23000000001</v>
      </c>
      <c r="O2580">
        <f>IF(ISBLANK(I2580),$V$16,I2580)</f>
        <v>44</v>
      </c>
      <c r="P2580" t="str">
        <f>IF(ISBLANK(D2580),$U$42,D2580)</f>
        <v>ASALARIADO</v>
      </c>
      <c r="Q2580" s="7" t="str">
        <f t="shared" si="163"/>
        <v>36-45</v>
      </c>
      <c r="R2580" s="7" t="str">
        <f t="shared" si="164"/>
        <v>1</v>
      </c>
    </row>
    <row r="2581" spans="1:18" x14ac:dyDescent="0.3">
      <c r="A2581">
        <v>2580</v>
      </c>
      <c r="B2581" t="s">
        <v>8</v>
      </c>
      <c r="C2581">
        <v>297046</v>
      </c>
      <c r="D2581" t="s">
        <v>16</v>
      </c>
      <c r="E2581" t="s">
        <v>15</v>
      </c>
      <c r="F2581" t="s">
        <v>11</v>
      </c>
      <c r="G2581" t="s">
        <v>12</v>
      </c>
      <c r="H2581" t="s">
        <v>12</v>
      </c>
      <c r="I2581">
        <v>40</v>
      </c>
      <c r="J2581">
        <f>(C2581-$V$7)/$V$8</f>
        <v>-0.44454166866740574</v>
      </c>
      <c r="K2581" t="str">
        <f t="shared" si="161"/>
        <v>NO</v>
      </c>
      <c r="L2581">
        <f>(I2581-$V$16)/$V$17</f>
        <v>-0.13454084336898386</v>
      </c>
      <c r="M2581" t="str">
        <f t="shared" si="162"/>
        <v>NO</v>
      </c>
      <c r="N2581">
        <f>IF(ISBLANK(C2581),$V$7,C2581)</f>
        <v>297046</v>
      </c>
      <c r="O2581">
        <f>IF(ISBLANK(I2581),$V$16,I2581)</f>
        <v>40</v>
      </c>
      <c r="P2581" t="str">
        <f>IF(ISBLANK(D2581),$U$42,D2581)</f>
        <v>ASEGURADO VOLUNTARIO</v>
      </c>
      <c r="Q2581" s="7" t="str">
        <f t="shared" si="163"/>
        <v>36-45</v>
      </c>
      <c r="R2581" s="7" t="str">
        <f t="shared" si="164"/>
        <v>1</v>
      </c>
    </row>
    <row r="2582" spans="1:18" x14ac:dyDescent="0.3">
      <c r="A2582">
        <v>2581</v>
      </c>
      <c r="B2582" t="s">
        <v>14</v>
      </c>
      <c r="C2582">
        <v>661866.11</v>
      </c>
      <c r="D2582" t="s">
        <v>9</v>
      </c>
      <c r="E2582" t="s">
        <v>15</v>
      </c>
      <c r="F2582" t="s">
        <v>11</v>
      </c>
      <c r="G2582" t="s">
        <v>12</v>
      </c>
      <c r="H2582" t="s">
        <v>12</v>
      </c>
      <c r="I2582">
        <v>28</v>
      </c>
      <c r="J2582">
        <f>(C2582-$V$7)/$V$8</f>
        <v>5.3418473712506572E-3</v>
      </c>
      <c r="K2582" t="str">
        <f t="shared" si="161"/>
        <v>NO</v>
      </c>
      <c r="L2582">
        <f>(I2582-$V$16)/$V$17</f>
        <v>-0.98144480429463388</v>
      </c>
      <c r="M2582" t="str">
        <f t="shared" si="162"/>
        <v>NO</v>
      </c>
      <c r="N2582">
        <f>IF(ISBLANK(C2582),$V$7,C2582)</f>
        <v>661866.11</v>
      </c>
      <c r="O2582">
        <f>IF(ISBLANK(I2582),$V$16,I2582)</f>
        <v>28</v>
      </c>
      <c r="P2582" t="str">
        <f>IF(ISBLANK(D2582),$U$42,D2582)</f>
        <v>ASALARIADO</v>
      </c>
      <c r="Q2582" s="7" t="str">
        <f t="shared" si="163"/>
        <v>26-35</v>
      </c>
      <c r="R2582" s="7" t="str">
        <f t="shared" si="164"/>
        <v>3</v>
      </c>
    </row>
    <row r="2583" spans="1:18" x14ac:dyDescent="0.3">
      <c r="A2583">
        <v>2582</v>
      </c>
      <c r="B2583" t="s">
        <v>14</v>
      </c>
      <c r="C2583">
        <v>300611</v>
      </c>
      <c r="D2583" t="s">
        <v>17</v>
      </c>
      <c r="E2583" t="s">
        <v>15</v>
      </c>
      <c r="F2583" t="s">
        <v>11</v>
      </c>
      <c r="G2583" t="s">
        <v>12</v>
      </c>
      <c r="H2583" t="s">
        <v>12</v>
      </c>
      <c r="I2583">
        <v>51</v>
      </c>
      <c r="J2583">
        <f>(C2583-$V$7)/$V$8</f>
        <v>-0.44014543422002894</v>
      </c>
      <c r="K2583" t="str">
        <f t="shared" si="161"/>
        <v>NO</v>
      </c>
      <c r="L2583">
        <f>(I2583-$V$16)/$V$17</f>
        <v>0.64178778747952869</v>
      </c>
      <c r="M2583" t="str">
        <f t="shared" si="162"/>
        <v>NO</v>
      </c>
      <c r="N2583">
        <f>IF(ISBLANK(C2583),$V$7,C2583)</f>
        <v>300611</v>
      </c>
      <c r="O2583">
        <f>IF(ISBLANK(I2583),$V$16,I2583)</f>
        <v>51</v>
      </c>
      <c r="P2583" t="str">
        <f>IF(ISBLANK(D2583),$U$42,D2583)</f>
        <v>TRABAJADOR INDEPENDIENTE</v>
      </c>
      <c r="Q2583" s="7" t="str">
        <f t="shared" si="163"/>
        <v>46-55</v>
      </c>
      <c r="R2583" s="7" t="str">
        <f t="shared" si="164"/>
        <v>2</v>
      </c>
    </row>
    <row r="2584" spans="1:18" x14ac:dyDescent="0.3">
      <c r="A2584">
        <v>2583</v>
      </c>
      <c r="B2584" t="s">
        <v>8</v>
      </c>
      <c r="C2584">
        <v>278030</v>
      </c>
      <c r="D2584" t="s">
        <v>16</v>
      </c>
      <c r="E2584" t="s">
        <v>15</v>
      </c>
      <c r="F2584" t="s">
        <v>11</v>
      </c>
      <c r="G2584" t="s">
        <v>11</v>
      </c>
      <c r="H2584" t="s">
        <v>11</v>
      </c>
      <c r="I2584">
        <v>34</v>
      </c>
      <c r="J2584">
        <f>(C2584-$V$7)/$V$8</f>
        <v>-0.46799154082766331</v>
      </c>
      <c r="K2584" t="str">
        <f t="shared" si="161"/>
        <v>NO</v>
      </c>
      <c r="L2584">
        <f>(I2584-$V$16)/$V$17</f>
        <v>-0.55799282383180893</v>
      </c>
      <c r="M2584" t="str">
        <f t="shared" si="162"/>
        <v>NO</v>
      </c>
      <c r="N2584">
        <f>IF(ISBLANK(C2584),$V$7,C2584)</f>
        <v>278030</v>
      </c>
      <c r="O2584">
        <f>IF(ISBLANK(I2584),$V$16,I2584)</f>
        <v>34</v>
      </c>
      <c r="P2584" t="str">
        <f>IF(ISBLANK(D2584),$U$42,D2584)</f>
        <v>ASEGURADO VOLUNTARIO</v>
      </c>
      <c r="Q2584" s="7" t="str">
        <f t="shared" si="163"/>
        <v>26-35</v>
      </c>
      <c r="R2584" s="7" t="str">
        <f t="shared" si="164"/>
        <v>1</v>
      </c>
    </row>
    <row r="2585" spans="1:18" x14ac:dyDescent="0.3">
      <c r="A2585">
        <v>2584</v>
      </c>
      <c r="B2585" t="s">
        <v>14</v>
      </c>
      <c r="C2585">
        <v>1172054</v>
      </c>
      <c r="D2585" t="s">
        <v>13</v>
      </c>
      <c r="E2585" t="s">
        <v>10</v>
      </c>
      <c r="F2585" t="s">
        <v>11</v>
      </c>
      <c r="G2585" t="s">
        <v>12</v>
      </c>
      <c r="H2585" t="s">
        <v>12</v>
      </c>
      <c r="I2585">
        <v>64</v>
      </c>
      <c r="J2585">
        <f>(C2585-$V$7)/$V$8</f>
        <v>0.63448787167770482</v>
      </c>
      <c r="K2585" t="str">
        <f t="shared" si="161"/>
        <v>NO</v>
      </c>
      <c r="L2585">
        <f>(I2585-$V$16)/$V$17</f>
        <v>1.5592670784823162</v>
      </c>
      <c r="M2585" t="str">
        <f t="shared" si="162"/>
        <v>NO</v>
      </c>
      <c r="N2585">
        <f>IF(ISBLANK(C2585),$V$7,C2585)</f>
        <v>1172054</v>
      </c>
      <c r="O2585">
        <f>IF(ISBLANK(I2585),$V$16,I2585)</f>
        <v>64</v>
      </c>
      <c r="P2585" t="str">
        <f>IF(ISBLANK(D2585),$U$42,D2585)</f>
        <v>PENSIONADOS EN SU PROPIO SISTEMA</v>
      </c>
      <c r="Q2585" s="7" t="str">
        <f t="shared" si="163"/>
        <v>56+</v>
      </c>
      <c r="R2585" s="7" t="str">
        <f t="shared" si="164"/>
        <v>4</v>
      </c>
    </row>
    <row r="2586" spans="1:18" x14ac:dyDescent="0.3">
      <c r="A2586">
        <v>2585</v>
      </c>
      <c r="B2586" t="s">
        <v>8</v>
      </c>
      <c r="C2586">
        <v>912169</v>
      </c>
      <c r="D2586" t="s">
        <v>9</v>
      </c>
      <c r="E2586" t="s">
        <v>10</v>
      </c>
      <c r="F2586" t="s">
        <v>11</v>
      </c>
      <c r="G2586" t="s">
        <v>12</v>
      </c>
      <c r="H2586" t="s">
        <v>11</v>
      </c>
      <c r="I2586">
        <v>36</v>
      </c>
      <c r="J2586">
        <f>(C2586-$V$7)/$V$8</f>
        <v>0.31400669654263286</v>
      </c>
      <c r="K2586" t="str">
        <f t="shared" si="161"/>
        <v>NO</v>
      </c>
      <c r="L2586">
        <f>(I2586-$V$16)/$V$17</f>
        <v>-0.41684216367753391</v>
      </c>
      <c r="M2586" t="str">
        <f t="shared" si="162"/>
        <v>NO</v>
      </c>
      <c r="N2586">
        <f>IF(ISBLANK(C2586),$V$7,C2586)</f>
        <v>912169</v>
      </c>
      <c r="O2586">
        <f>IF(ISBLANK(I2586),$V$16,I2586)</f>
        <v>36</v>
      </c>
      <c r="P2586" t="str">
        <f>IF(ISBLANK(D2586),$U$42,D2586)</f>
        <v>ASALARIADO</v>
      </c>
      <c r="Q2586" s="7" t="str">
        <f t="shared" si="163"/>
        <v>36-45</v>
      </c>
      <c r="R2586" s="7" t="str">
        <f t="shared" si="164"/>
        <v>4</v>
      </c>
    </row>
    <row r="2587" spans="1:18" x14ac:dyDescent="0.3">
      <c r="A2587">
        <v>2586</v>
      </c>
      <c r="B2587" t="s">
        <v>8</v>
      </c>
      <c r="C2587">
        <v>93363.8</v>
      </c>
      <c r="D2587" t="s">
        <v>9</v>
      </c>
      <c r="E2587" t="s">
        <v>15</v>
      </c>
      <c r="F2587" t="s">
        <v>11</v>
      </c>
      <c r="G2587" t="s">
        <v>12</v>
      </c>
      <c r="H2587" t="s">
        <v>12</v>
      </c>
      <c r="I2587">
        <v>46</v>
      </c>
      <c r="J2587">
        <f>(C2587-$V$7)/$V$8</f>
        <v>-0.69571549866950955</v>
      </c>
      <c r="K2587" t="str">
        <f t="shared" si="161"/>
        <v>NO</v>
      </c>
      <c r="L2587">
        <f>(I2587-$V$16)/$V$17</f>
        <v>0.28891113709384114</v>
      </c>
      <c r="M2587" t="str">
        <f t="shared" si="162"/>
        <v>NO</v>
      </c>
      <c r="N2587">
        <f>IF(ISBLANK(C2587),$V$7,C2587)</f>
        <v>93363.8</v>
      </c>
      <c r="O2587">
        <f>IF(ISBLANK(I2587),$V$16,I2587)</f>
        <v>46</v>
      </c>
      <c r="P2587" t="str">
        <f>IF(ISBLANK(D2587),$U$42,D2587)</f>
        <v>ASALARIADO</v>
      </c>
      <c r="Q2587" s="7" t="str">
        <f t="shared" si="163"/>
        <v>46-55</v>
      </c>
      <c r="R2587" s="7" t="str">
        <f t="shared" si="164"/>
        <v>1</v>
      </c>
    </row>
    <row r="2588" spans="1:18" x14ac:dyDescent="0.3">
      <c r="A2588">
        <v>2587</v>
      </c>
      <c r="B2588" t="s">
        <v>8</v>
      </c>
      <c r="C2588">
        <v>762828</v>
      </c>
      <c r="D2588" t="s">
        <v>9</v>
      </c>
      <c r="E2588" t="s">
        <v>10</v>
      </c>
      <c r="F2588" t="s">
        <v>11</v>
      </c>
      <c r="G2588" t="s">
        <v>12</v>
      </c>
      <c r="H2588" t="s">
        <v>11</v>
      </c>
      <c r="I2588">
        <v>60</v>
      </c>
      <c r="J2588">
        <f>(C2588-$V$7)/$V$8</f>
        <v>0.1298445510711867</v>
      </c>
      <c r="K2588" t="str">
        <f t="shared" si="161"/>
        <v>NO</v>
      </c>
      <c r="L2588">
        <f>(I2588-$V$16)/$V$17</f>
        <v>1.2769657581737661</v>
      </c>
      <c r="M2588" t="str">
        <f t="shared" si="162"/>
        <v>NO</v>
      </c>
      <c r="N2588">
        <f>IF(ISBLANK(C2588),$V$7,C2588)</f>
        <v>762828</v>
      </c>
      <c r="O2588">
        <f>IF(ISBLANK(I2588),$V$16,I2588)</f>
        <v>60</v>
      </c>
      <c r="P2588" t="str">
        <f>IF(ISBLANK(D2588),$U$42,D2588)</f>
        <v>ASALARIADO</v>
      </c>
      <c r="Q2588" s="7" t="str">
        <f t="shared" si="163"/>
        <v>56+</v>
      </c>
      <c r="R2588" s="7" t="str">
        <f t="shared" si="164"/>
        <v>4</v>
      </c>
    </row>
    <row r="2589" spans="1:18" x14ac:dyDescent="0.3">
      <c r="A2589">
        <v>2588</v>
      </c>
      <c r="B2589" t="s">
        <v>8</v>
      </c>
      <c r="C2589">
        <v>847871</v>
      </c>
      <c r="D2589" t="s">
        <v>17</v>
      </c>
      <c r="E2589" t="s">
        <v>15</v>
      </c>
      <c r="F2589" t="s">
        <v>11</v>
      </c>
      <c r="G2589" t="s">
        <v>12</v>
      </c>
      <c r="H2589" t="s">
        <v>12</v>
      </c>
      <c r="I2589">
        <v>51</v>
      </c>
      <c r="J2589">
        <f>(C2589-$V$7)/$V$8</f>
        <v>0.23471663132596066</v>
      </c>
      <c r="K2589" t="str">
        <f t="shared" si="161"/>
        <v>NO</v>
      </c>
      <c r="L2589">
        <f>(I2589-$V$16)/$V$17</f>
        <v>0.64178778747952869</v>
      </c>
      <c r="M2589" t="str">
        <f t="shared" si="162"/>
        <v>NO</v>
      </c>
      <c r="N2589">
        <f>IF(ISBLANK(C2589),$V$7,C2589)</f>
        <v>847871</v>
      </c>
      <c r="O2589">
        <f>IF(ISBLANK(I2589),$V$16,I2589)</f>
        <v>51</v>
      </c>
      <c r="P2589" t="str">
        <f>IF(ISBLANK(D2589),$U$42,D2589)</f>
        <v>TRABAJADOR INDEPENDIENTE</v>
      </c>
      <c r="Q2589" s="7" t="str">
        <f t="shared" si="163"/>
        <v>46-55</v>
      </c>
      <c r="R2589" s="7" t="str">
        <f t="shared" si="164"/>
        <v>4</v>
      </c>
    </row>
    <row r="2590" spans="1:18" x14ac:dyDescent="0.3">
      <c r="A2590">
        <v>2589</v>
      </c>
      <c r="B2590" t="s">
        <v>14</v>
      </c>
      <c r="C2590">
        <v>388987.92</v>
      </c>
      <c r="D2590" t="s">
        <v>9</v>
      </c>
      <c r="E2590" t="s">
        <v>10</v>
      </c>
      <c r="F2590" t="s">
        <v>11</v>
      </c>
      <c r="G2590" t="s">
        <v>12</v>
      </c>
      <c r="H2590" t="s">
        <v>12</v>
      </c>
      <c r="I2590">
        <v>25</v>
      </c>
      <c r="J2590">
        <f>(C2590-$V$7)/$V$8</f>
        <v>-0.3311620793653115</v>
      </c>
      <c r="K2590" t="str">
        <f t="shared" si="161"/>
        <v>NO</v>
      </c>
      <c r="L2590">
        <f>(I2590-$V$16)/$V$17</f>
        <v>-1.1931707945260464</v>
      </c>
      <c r="M2590" t="str">
        <f t="shared" si="162"/>
        <v>NO</v>
      </c>
      <c r="N2590">
        <f>IF(ISBLANK(C2590),$V$7,C2590)</f>
        <v>388987.92</v>
      </c>
      <c r="O2590">
        <f>IF(ISBLANK(I2590),$V$16,I2590)</f>
        <v>25</v>
      </c>
      <c r="P2590" t="str">
        <f>IF(ISBLANK(D2590),$U$42,D2590)</f>
        <v>ASALARIADO</v>
      </c>
      <c r="Q2590" s="7" t="str">
        <f t="shared" si="163"/>
        <v>18-25</v>
      </c>
      <c r="R2590" s="7" t="str">
        <f t="shared" si="164"/>
        <v>2</v>
      </c>
    </row>
    <row r="2591" spans="1:18" x14ac:dyDescent="0.3">
      <c r="A2591">
        <v>2590</v>
      </c>
      <c r="B2591" t="s">
        <v>8</v>
      </c>
      <c r="C2591">
        <v>348650</v>
      </c>
      <c r="D2591" t="s">
        <v>9</v>
      </c>
      <c r="E2591" t="s">
        <v>15</v>
      </c>
      <c r="F2591" t="s">
        <v>11</v>
      </c>
      <c r="G2591" t="s">
        <v>11</v>
      </c>
      <c r="H2591" t="s">
        <v>12</v>
      </c>
      <c r="I2591">
        <v>52</v>
      </c>
      <c r="J2591">
        <f>(C2591-$V$7)/$V$8</f>
        <v>-0.38090540431328662</v>
      </c>
      <c r="K2591" t="str">
        <f t="shared" si="161"/>
        <v>NO</v>
      </c>
      <c r="L2591">
        <f>(I2591-$V$16)/$V$17</f>
        <v>0.71236311755666615</v>
      </c>
      <c r="M2591" t="str">
        <f t="shared" si="162"/>
        <v>NO</v>
      </c>
      <c r="N2591">
        <f>IF(ISBLANK(C2591),$V$7,C2591)</f>
        <v>348650</v>
      </c>
      <c r="O2591">
        <f>IF(ISBLANK(I2591),$V$16,I2591)</f>
        <v>52</v>
      </c>
      <c r="P2591" t="str">
        <f>IF(ISBLANK(D2591),$U$42,D2591)</f>
        <v>ASALARIADO</v>
      </c>
      <c r="Q2591" s="7" t="str">
        <f t="shared" si="163"/>
        <v>46-55</v>
      </c>
      <c r="R2591" s="7" t="str">
        <f t="shared" si="164"/>
        <v>2</v>
      </c>
    </row>
    <row r="2592" spans="1:18" x14ac:dyDescent="0.3">
      <c r="A2592">
        <v>2591</v>
      </c>
      <c r="B2592" t="s">
        <v>8</v>
      </c>
      <c r="C2592">
        <v>520560</v>
      </c>
      <c r="D2592" t="s">
        <v>9</v>
      </c>
      <c r="E2592" t="s">
        <v>15</v>
      </c>
      <c r="F2592" t="s">
        <v>11</v>
      </c>
      <c r="G2592" t="s">
        <v>12</v>
      </c>
      <c r="H2592" t="s">
        <v>12</v>
      </c>
      <c r="I2592">
        <v>40</v>
      </c>
      <c r="J2592">
        <f>(C2592-$V$7)/$V$8</f>
        <v>-0.16891195021832067</v>
      </c>
      <c r="K2592" t="str">
        <f t="shared" si="161"/>
        <v>NO</v>
      </c>
      <c r="L2592">
        <f>(I2592-$V$16)/$V$17</f>
        <v>-0.13454084336898386</v>
      </c>
      <c r="M2592" t="str">
        <f t="shared" si="162"/>
        <v>NO</v>
      </c>
      <c r="N2592">
        <f>IF(ISBLANK(C2592),$V$7,C2592)</f>
        <v>520560</v>
      </c>
      <c r="O2592">
        <f>IF(ISBLANK(I2592),$V$16,I2592)</f>
        <v>40</v>
      </c>
      <c r="P2592" t="str">
        <f>IF(ISBLANK(D2592),$U$42,D2592)</f>
        <v>ASALARIADO</v>
      </c>
      <c r="Q2592" s="7" t="str">
        <f t="shared" si="163"/>
        <v>36-45</v>
      </c>
      <c r="R2592" s="7" t="str">
        <f t="shared" si="164"/>
        <v>3</v>
      </c>
    </row>
    <row r="2593" spans="1:18" x14ac:dyDescent="0.3">
      <c r="A2593">
        <v>2592</v>
      </c>
      <c r="B2593" t="s">
        <v>8</v>
      </c>
      <c r="C2593">
        <v>369500</v>
      </c>
      <c r="D2593" t="s">
        <v>9</v>
      </c>
      <c r="E2593" t="s">
        <v>15</v>
      </c>
      <c r="F2593" t="s">
        <v>11</v>
      </c>
      <c r="G2593" t="s">
        <v>12</v>
      </c>
      <c r="H2593" t="s">
        <v>12</v>
      </c>
      <c r="I2593">
        <v>43</v>
      </c>
      <c r="J2593">
        <f>(C2593-$V$7)/$V$8</f>
        <v>-0.35519390691418218</v>
      </c>
      <c r="K2593" t="str">
        <f t="shared" si="161"/>
        <v>NO</v>
      </c>
      <c r="L2593">
        <f>(I2593-$V$16)/$V$17</f>
        <v>7.7185146862428639E-2</v>
      </c>
      <c r="M2593" t="str">
        <f t="shared" si="162"/>
        <v>NO</v>
      </c>
      <c r="N2593">
        <f>IF(ISBLANK(C2593),$V$7,C2593)</f>
        <v>369500</v>
      </c>
      <c r="O2593">
        <f>IF(ISBLANK(I2593),$V$16,I2593)</f>
        <v>43</v>
      </c>
      <c r="P2593" t="str">
        <f>IF(ISBLANK(D2593),$U$42,D2593)</f>
        <v>ASALARIADO</v>
      </c>
      <c r="Q2593" s="7" t="str">
        <f t="shared" si="163"/>
        <v>36-45</v>
      </c>
      <c r="R2593" s="7" t="str">
        <f t="shared" si="164"/>
        <v>2</v>
      </c>
    </row>
    <row r="2594" spans="1:18" x14ac:dyDescent="0.3">
      <c r="A2594">
        <v>2593</v>
      </c>
      <c r="B2594" t="s">
        <v>8</v>
      </c>
      <c r="C2594">
        <v>101351.8</v>
      </c>
      <c r="D2594" t="s">
        <v>9</v>
      </c>
      <c r="E2594" t="s">
        <v>15</v>
      </c>
      <c r="F2594" t="s">
        <v>11</v>
      </c>
      <c r="G2594" t="s">
        <v>12</v>
      </c>
      <c r="H2594" t="s">
        <v>12</v>
      </c>
      <c r="I2594">
        <v>25</v>
      </c>
      <c r="J2594">
        <f>(C2594-$V$7)/$V$8</f>
        <v>-0.68586497391056256</v>
      </c>
      <c r="K2594" t="str">
        <f t="shared" si="161"/>
        <v>NO</v>
      </c>
      <c r="L2594">
        <f>(I2594-$V$16)/$V$17</f>
        <v>-1.1931707945260464</v>
      </c>
      <c r="M2594" t="str">
        <f t="shared" si="162"/>
        <v>NO</v>
      </c>
      <c r="N2594">
        <f>IF(ISBLANK(C2594),$V$7,C2594)</f>
        <v>101351.8</v>
      </c>
      <c r="O2594">
        <f>IF(ISBLANK(I2594),$V$16,I2594)</f>
        <v>25</v>
      </c>
      <c r="P2594" t="str">
        <f>IF(ISBLANK(D2594),$U$42,D2594)</f>
        <v>ASALARIADO</v>
      </c>
      <c r="Q2594" s="7" t="str">
        <f t="shared" si="163"/>
        <v>18-25</v>
      </c>
      <c r="R2594" s="7" t="str">
        <f t="shared" si="164"/>
        <v>1</v>
      </c>
    </row>
    <row r="2595" spans="1:18" x14ac:dyDescent="0.3">
      <c r="A2595">
        <v>2594</v>
      </c>
      <c r="B2595" t="s">
        <v>8</v>
      </c>
      <c r="C2595">
        <v>3080767.52</v>
      </c>
      <c r="D2595" t="s">
        <v>9</v>
      </c>
      <c r="E2595" t="s">
        <v>10</v>
      </c>
      <c r="F2595" t="s">
        <v>11</v>
      </c>
      <c r="G2595" t="s">
        <v>12</v>
      </c>
      <c r="H2595" t="s">
        <v>12</v>
      </c>
      <c r="I2595">
        <v>42</v>
      </c>
      <c r="J2595">
        <f>(C2595-$V$7)/$V$8</f>
        <v>2.988247234033361</v>
      </c>
      <c r="K2595" t="str">
        <f t="shared" si="161"/>
        <v>ATIPICO</v>
      </c>
      <c r="L2595">
        <f>(I2595-$V$16)/$V$17</f>
        <v>6.6098167852911317E-3</v>
      </c>
      <c r="M2595" t="str">
        <f t="shared" si="162"/>
        <v>NO</v>
      </c>
      <c r="N2595">
        <f>IF(ISBLANK(C2595),$V$7,C2595)</f>
        <v>3080767.52</v>
      </c>
      <c r="O2595">
        <f>IF(ISBLANK(I2595),$V$16,I2595)</f>
        <v>42</v>
      </c>
      <c r="P2595" t="str">
        <f>IF(ISBLANK(D2595),$U$42,D2595)</f>
        <v>ASALARIADO</v>
      </c>
      <c r="Q2595" s="7" t="str">
        <f t="shared" si="163"/>
        <v>36-45</v>
      </c>
      <c r="R2595" s="7" t="str">
        <f t="shared" si="164"/>
        <v>4</v>
      </c>
    </row>
    <row r="2596" spans="1:18" x14ac:dyDescent="0.3">
      <c r="A2596">
        <v>2595</v>
      </c>
      <c r="B2596" t="s">
        <v>8</v>
      </c>
      <c r="C2596">
        <v>380217</v>
      </c>
      <c r="D2596" t="s">
        <v>17</v>
      </c>
      <c r="E2596" t="s">
        <v>15</v>
      </c>
      <c r="F2596" t="s">
        <v>11</v>
      </c>
      <c r="G2596" t="s">
        <v>12</v>
      </c>
      <c r="H2596" t="s">
        <v>11</v>
      </c>
      <c r="I2596">
        <v>46</v>
      </c>
      <c r="J2596">
        <f>(C2596-$V$7)/$V$8</f>
        <v>-0.34197807393450824</v>
      </c>
      <c r="K2596" t="str">
        <f t="shared" si="161"/>
        <v>NO</v>
      </c>
      <c r="L2596">
        <f>(I2596-$V$16)/$V$17</f>
        <v>0.28891113709384114</v>
      </c>
      <c r="M2596" t="str">
        <f t="shared" si="162"/>
        <v>NO</v>
      </c>
      <c r="N2596">
        <f>IF(ISBLANK(C2596),$V$7,C2596)</f>
        <v>380217</v>
      </c>
      <c r="O2596">
        <f>IF(ISBLANK(I2596),$V$16,I2596)</f>
        <v>46</v>
      </c>
      <c r="P2596" t="str">
        <f>IF(ISBLANK(D2596),$U$42,D2596)</f>
        <v>TRABAJADOR INDEPENDIENTE</v>
      </c>
      <c r="Q2596" s="7" t="str">
        <f t="shared" si="163"/>
        <v>46-55</v>
      </c>
      <c r="R2596" s="7" t="str">
        <f t="shared" si="164"/>
        <v>2</v>
      </c>
    </row>
    <row r="2597" spans="1:18" x14ac:dyDescent="0.3">
      <c r="A2597">
        <v>2596</v>
      </c>
      <c r="B2597" t="s">
        <v>14</v>
      </c>
      <c r="C2597">
        <v>285000</v>
      </c>
      <c r="D2597" t="s">
        <v>9</v>
      </c>
      <c r="E2597" t="s">
        <v>15</v>
      </c>
      <c r="F2597" t="s">
        <v>11</v>
      </c>
      <c r="G2597" t="s">
        <v>12</v>
      </c>
      <c r="H2597" t="s">
        <v>12</v>
      </c>
      <c r="I2597">
        <v>42</v>
      </c>
      <c r="J2597">
        <f>(C2597-$V$7)/$V$8</f>
        <v>-0.45939637838777081</v>
      </c>
      <c r="K2597" t="str">
        <f t="shared" si="161"/>
        <v>NO</v>
      </c>
      <c r="L2597">
        <f>(I2597-$V$16)/$V$17</f>
        <v>6.6098167852911317E-3</v>
      </c>
      <c r="M2597" t="str">
        <f t="shared" si="162"/>
        <v>NO</v>
      </c>
      <c r="N2597">
        <f>IF(ISBLANK(C2597),$V$7,C2597)</f>
        <v>285000</v>
      </c>
      <c r="O2597">
        <f>IF(ISBLANK(I2597),$V$16,I2597)</f>
        <v>42</v>
      </c>
      <c r="P2597" t="str">
        <f>IF(ISBLANK(D2597),$U$42,D2597)</f>
        <v>ASALARIADO</v>
      </c>
      <c r="Q2597" s="7" t="str">
        <f t="shared" si="163"/>
        <v>36-45</v>
      </c>
      <c r="R2597" s="7" t="str">
        <f t="shared" si="164"/>
        <v>1</v>
      </c>
    </row>
    <row r="2598" spans="1:18" x14ac:dyDescent="0.3">
      <c r="A2598">
        <v>2597</v>
      </c>
      <c r="B2598" t="s">
        <v>8</v>
      </c>
      <c r="C2598">
        <v>169374</v>
      </c>
      <c r="D2598" t="s">
        <v>9</v>
      </c>
      <c r="E2598" t="s">
        <v>15</v>
      </c>
      <c r="F2598" t="s">
        <v>11</v>
      </c>
      <c r="G2598" t="s">
        <v>11</v>
      </c>
      <c r="H2598" t="s">
        <v>11</v>
      </c>
      <c r="I2598">
        <v>44</v>
      </c>
      <c r="J2598">
        <f>(C2598-$V$7)/$V$8</f>
        <v>-0.60198235432392655</v>
      </c>
      <c r="K2598" t="str">
        <f t="shared" si="161"/>
        <v>NO</v>
      </c>
      <c r="L2598">
        <f>(I2598-$V$16)/$V$17</f>
        <v>0.14776047693956615</v>
      </c>
      <c r="M2598" t="str">
        <f t="shared" si="162"/>
        <v>NO</v>
      </c>
      <c r="N2598">
        <f>IF(ISBLANK(C2598),$V$7,C2598)</f>
        <v>169374</v>
      </c>
      <c r="O2598">
        <f>IF(ISBLANK(I2598),$V$16,I2598)</f>
        <v>44</v>
      </c>
      <c r="P2598" t="str">
        <f>IF(ISBLANK(D2598),$U$42,D2598)</f>
        <v>ASALARIADO</v>
      </c>
      <c r="Q2598" s="7" t="str">
        <f t="shared" si="163"/>
        <v>36-45</v>
      </c>
      <c r="R2598" s="7" t="str">
        <f t="shared" si="164"/>
        <v>1</v>
      </c>
    </row>
    <row r="2599" spans="1:18" x14ac:dyDescent="0.3">
      <c r="A2599">
        <v>2598</v>
      </c>
      <c r="B2599" t="s">
        <v>8</v>
      </c>
      <c r="C2599">
        <v>359250</v>
      </c>
      <c r="D2599" t="s">
        <v>9</v>
      </c>
      <c r="E2599" t="s">
        <v>15</v>
      </c>
      <c r="F2599" t="s">
        <v>11</v>
      </c>
      <c r="G2599" t="s">
        <v>12</v>
      </c>
      <c r="H2599" t="s">
        <v>12</v>
      </c>
      <c r="I2599">
        <v>24</v>
      </c>
      <c r="J2599">
        <f>(C2599-$V$7)/$V$8</f>
        <v>-0.36783385167872995</v>
      </c>
      <c r="K2599" t="str">
        <f t="shared" si="161"/>
        <v>NO</v>
      </c>
      <c r="L2599">
        <f>(I2599-$V$16)/$V$17</f>
        <v>-1.263746124603184</v>
      </c>
      <c r="M2599" t="str">
        <f t="shared" si="162"/>
        <v>NO</v>
      </c>
      <c r="N2599">
        <f>IF(ISBLANK(C2599),$V$7,C2599)</f>
        <v>359250</v>
      </c>
      <c r="O2599">
        <f>IF(ISBLANK(I2599),$V$16,I2599)</f>
        <v>24</v>
      </c>
      <c r="P2599" t="str">
        <f>IF(ISBLANK(D2599),$U$42,D2599)</f>
        <v>ASALARIADO</v>
      </c>
      <c r="Q2599" s="7" t="str">
        <f t="shared" si="163"/>
        <v>18-25</v>
      </c>
      <c r="R2599" s="7" t="str">
        <f t="shared" si="164"/>
        <v>2</v>
      </c>
    </row>
    <row r="2600" spans="1:18" x14ac:dyDescent="0.3">
      <c r="A2600">
        <v>2599</v>
      </c>
      <c r="B2600" t="s">
        <v>14</v>
      </c>
      <c r="C2600">
        <v>278030</v>
      </c>
      <c r="D2600" t="s">
        <v>19</v>
      </c>
      <c r="E2600" t="s">
        <v>15</v>
      </c>
      <c r="F2600" t="s">
        <v>11</v>
      </c>
      <c r="G2600" t="s">
        <v>12</v>
      </c>
      <c r="H2600" t="s">
        <v>12</v>
      </c>
      <c r="I2600">
        <v>25</v>
      </c>
      <c r="J2600">
        <f>(C2600-$V$7)/$V$8</f>
        <v>-0.46799154082766331</v>
      </c>
      <c r="K2600" t="str">
        <f t="shared" si="161"/>
        <v>NO</v>
      </c>
      <c r="L2600">
        <f>(I2600-$V$16)/$V$17</f>
        <v>-1.1931707945260464</v>
      </c>
      <c r="M2600" t="str">
        <f t="shared" si="162"/>
        <v>NO</v>
      </c>
      <c r="N2600">
        <f>IF(ISBLANK(C2600),$V$7,C2600)</f>
        <v>278030</v>
      </c>
      <c r="O2600">
        <f>IF(ISBLANK(I2600),$V$16,I2600)</f>
        <v>25</v>
      </c>
      <c r="P2600" t="str">
        <f>IF(ISBLANK(D2600),$U$42,D2600)</f>
        <v>CONVENIOS ESPECIALES DE ASEGURADOS VOLUNTARIOS</v>
      </c>
      <c r="Q2600" s="7" t="str">
        <f t="shared" si="163"/>
        <v>18-25</v>
      </c>
      <c r="R2600" s="7" t="str">
        <f t="shared" si="164"/>
        <v>1</v>
      </c>
    </row>
    <row r="2601" spans="1:18" x14ac:dyDescent="0.3">
      <c r="A2601">
        <v>2600</v>
      </c>
      <c r="B2601" t="s">
        <v>8</v>
      </c>
      <c r="C2601">
        <v>517494</v>
      </c>
      <c r="D2601" t="s">
        <v>17</v>
      </c>
      <c r="E2601" t="s">
        <v>15</v>
      </c>
      <c r="F2601" t="s">
        <v>11</v>
      </c>
      <c r="G2601" t="s">
        <v>12</v>
      </c>
      <c r="H2601" t="s">
        <v>11</v>
      </c>
      <c r="I2601">
        <v>38</v>
      </c>
      <c r="J2601">
        <f>(C2601-$V$7)/$V$8</f>
        <v>-0.17269283515959905</v>
      </c>
      <c r="K2601" t="str">
        <f t="shared" si="161"/>
        <v>NO</v>
      </c>
      <c r="L2601">
        <f>(I2601-$V$16)/$V$17</f>
        <v>-0.27569150352325889</v>
      </c>
      <c r="M2601" t="str">
        <f t="shared" si="162"/>
        <v>NO</v>
      </c>
      <c r="N2601">
        <f>IF(ISBLANK(C2601),$V$7,C2601)</f>
        <v>517494</v>
      </c>
      <c r="O2601">
        <f>IF(ISBLANK(I2601),$V$16,I2601)</f>
        <v>38</v>
      </c>
      <c r="P2601" t="str">
        <f>IF(ISBLANK(D2601),$U$42,D2601)</f>
        <v>TRABAJADOR INDEPENDIENTE</v>
      </c>
      <c r="Q2601" s="7" t="str">
        <f t="shared" si="163"/>
        <v>36-45</v>
      </c>
      <c r="R2601" s="7" t="str">
        <f t="shared" si="164"/>
        <v>3</v>
      </c>
    </row>
    <row r="2602" spans="1:18" x14ac:dyDescent="0.3">
      <c r="A2602">
        <v>2601</v>
      </c>
      <c r="B2602" t="s">
        <v>8</v>
      </c>
      <c r="C2602">
        <v>300366</v>
      </c>
      <c r="D2602" t="s">
        <v>9</v>
      </c>
      <c r="E2602" t="s">
        <v>15</v>
      </c>
      <c r="F2602" t="s">
        <v>11</v>
      </c>
      <c r="G2602" t="s">
        <v>11</v>
      </c>
      <c r="H2602" t="s">
        <v>12</v>
      </c>
      <c r="I2602">
        <v>25</v>
      </c>
      <c r="J2602">
        <f>(C2602-$V$7)/$V$8</f>
        <v>-0.44044755972903515</v>
      </c>
      <c r="K2602" t="str">
        <f t="shared" si="161"/>
        <v>NO</v>
      </c>
      <c r="L2602">
        <f>(I2602-$V$16)/$V$17</f>
        <v>-1.1931707945260464</v>
      </c>
      <c r="M2602" t="str">
        <f t="shared" si="162"/>
        <v>NO</v>
      </c>
      <c r="N2602">
        <f>IF(ISBLANK(C2602),$V$7,C2602)</f>
        <v>300366</v>
      </c>
      <c r="O2602">
        <f>IF(ISBLANK(I2602),$V$16,I2602)</f>
        <v>25</v>
      </c>
      <c r="P2602" t="str">
        <f>IF(ISBLANK(D2602),$U$42,D2602)</f>
        <v>ASALARIADO</v>
      </c>
      <c r="Q2602" s="7" t="str">
        <f t="shared" si="163"/>
        <v>18-25</v>
      </c>
      <c r="R2602" s="7" t="str">
        <f t="shared" si="164"/>
        <v>2</v>
      </c>
    </row>
    <row r="2603" spans="1:18" x14ac:dyDescent="0.3">
      <c r="A2603">
        <v>2602</v>
      </c>
      <c r="B2603" t="s">
        <v>8</v>
      </c>
      <c r="C2603">
        <v>297045</v>
      </c>
      <c r="D2603" t="s">
        <v>17</v>
      </c>
      <c r="E2603" t="s">
        <v>15</v>
      </c>
      <c r="F2603" t="s">
        <v>11</v>
      </c>
      <c r="G2603" t="s">
        <v>12</v>
      </c>
      <c r="H2603" t="s">
        <v>12</v>
      </c>
      <c r="I2603">
        <v>22</v>
      </c>
      <c r="J2603">
        <f>(C2603-$V$7)/$V$8</f>
        <v>-0.44454290183274864</v>
      </c>
      <c r="K2603" t="str">
        <f t="shared" si="161"/>
        <v>NO</v>
      </c>
      <c r="L2603">
        <f>(I2603-$V$16)/$V$17</f>
        <v>-1.4048967847574589</v>
      </c>
      <c r="M2603" t="str">
        <f t="shared" si="162"/>
        <v>NO</v>
      </c>
      <c r="N2603">
        <f>IF(ISBLANK(C2603),$V$7,C2603)</f>
        <v>297045</v>
      </c>
      <c r="O2603">
        <f>IF(ISBLANK(I2603),$V$16,I2603)</f>
        <v>22</v>
      </c>
      <c r="P2603" t="str">
        <f>IF(ISBLANK(D2603),$U$42,D2603)</f>
        <v>TRABAJADOR INDEPENDIENTE</v>
      </c>
      <c r="Q2603" s="7" t="str">
        <f t="shared" si="163"/>
        <v>18-25</v>
      </c>
      <c r="R2603" s="7" t="str">
        <f t="shared" si="164"/>
        <v>1</v>
      </c>
    </row>
    <row r="2604" spans="1:18" x14ac:dyDescent="0.3">
      <c r="A2604">
        <v>2603</v>
      </c>
      <c r="B2604" t="s">
        <v>14</v>
      </c>
      <c r="C2604">
        <v>1214327</v>
      </c>
      <c r="D2604" t="s">
        <v>9</v>
      </c>
      <c r="E2604" t="s">
        <v>10</v>
      </c>
      <c r="F2604" t="s">
        <v>11</v>
      </c>
      <c r="G2604" t="s">
        <v>12</v>
      </c>
      <c r="H2604" t="s">
        <v>12</v>
      </c>
      <c r="I2604">
        <v>56</v>
      </c>
      <c r="J2604">
        <f>(C2604-$V$7)/$V$8</f>
        <v>0.68661747021738551</v>
      </c>
      <c r="K2604" t="str">
        <f t="shared" si="161"/>
        <v>NO</v>
      </c>
      <c r="L2604">
        <f>(I2604-$V$16)/$V$17</f>
        <v>0.99466443786521619</v>
      </c>
      <c r="M2604" t="str">
        <f t="shared" si="162"/>
        <v>NO</v>
      </c>
      <c r="N2604">
        <f>IF(ISBLANK(C2604),$V$7,C2604)</f>
        <v>1214327</v>
      </c>
      <c r="O2604">
        <f>IF(ISBLANK(I2604),$V$16,I2604)</f>
        <v>56</v>
      </c>
      <c r="P2604" t="str">
        <f>IF(ISBLANK(D2604),$U$42,D2604)</f>
        <v>ASALARIADO</v>
      </c>
      <c r="Q2604" s="7" t="str">
        <f t="shared" si="163"/>
        <v>56+</v>
      </c>
      <c r="R2604" s="7" t="str">
        <f t="shared" si="164"/>
        <v>4</v>
      </c>
    </row>
    <row r="2605" spans="1:18" x14ac:dyDescent="0.3">
      <c r="A2605">
        <v>2604</v>
      </c>
      <c r="B2605" t="s">
        <v>14</v>
      </c>
      <c r="C2605">
        <v>353400</v>
      </c>
      <c r="D2605" t="s">
        <v>9</v>
      </c>
      <c r="E2605" t="s">
        <v>15</v>
      </c>
      <c r="F2605" t="s">
        <v>11</v>
      </c>
      <c r="G2605" t="s">
        <v>11</v>
      </c>
      <c r="H2605" t="s">
        <v>12</v>
      </c>
      <c r="I2605">
        <v>47</v>
      </c>
      <c r="J2605">
        <f>(C2605-$V$7)/$V$8</f>
        <v>-0.37504786893459374</v>
      </c>
      <c r="K2605" t="str">
        <f t="shared" si="161"/>
        <v>NO</v>
      </c>
      <c r="L2605">
        <f>(I2605-$V$16)/$V$17</f>
        <v>0.35948646717097865</v>
      </c>
      <c r="M2605" t="str">
        <f t="shared" si="162"/>
        <v>NO</v>
      </c>
      <c r="N2605">
        <f>IF(ISBLANK(C2605),$V$7,C2605)</f>
        <v>353400</v>
      </c>
      <c r="O2605">
        <f>IF(ISBLANK(I2605),$V$16,I2605)</f>
        <v>47</v>
      </c>
      <c r="P2605" t="str">
        <f>IF(ISBLANK(D2605),$U$42,D2605)</f>
        <v>ASALARIADO</v>
      </c>
      <c r="Q2605" s="7" t="str">
        <f t="shared" si="163"/>
        <v>46-55</v>
      </c>
      <c r="R2605" s="7" t="str">
        <f t="shared" si="164"/>
        <v>2</v>
      </c>
    </row>
    <row r="2606" spans="1:18" x14ac:dyDescent="0.3">
      <c r="A2606">
        <v>2605</v>
      </c>
      <c r="B2606" t="s">
        <v>8</v>
      </c>
      <c r="C2606">
        <v>1614177</v>
      </c>
      <c r="D2606" t="s">
        <v>13</v>
      </c>
      <c r="E2606" t="s">
        <v>10</v>
      </c>
      <c r="F2606" t="s">
        <v>11</v>
      </c>
      <c r="G2606" t="s">
        <v>12</v>
      </c>
      <c r="H2606" t="s">
        <v>12</v>
      </c>
      <c r="I2606">
        <v>56</v>
      </c>
      <c r="J2606">
        <f>(C2606-$V$7)/$V$8</f>
        <v>1.1796986325690353</v>
      </c>
      <c r="K2606" t="str">
        <f t="shared" si="161"/>
        <v>NO</v>
      </c>
      <c r="L2606">
        <f>(I2606-$V$16)/$V$17</f>
        <v>0.99466443786521619</v>
      </c>
      <c r="M2606" t="str">
        <f t="shared" si="162"/>
        <v>NO</v>
      </c>
      <c r="N2606">
        <f>IF(ISBLANK(C2606),$V$7,C2606)</f>
        <v>1614177</v>
      </c>
      <c r="O2606">
        <f>IF(ISBLANK(I2606),$V$16,I2606)</f>
        <v>56</v>
      </c>
      <c r="P2606" t="str">
        <f>IF(ISBLANK(D2606),$U$42,D2606)</f>
        <v>PENSIONADOS EN SU PROPIO SISTEMA</v>
      </c>
      <c r="Q2606" s="7" t="str">
        <f t="shared" si="163"/>
        <v>56+</v>
      </c>
      <c r="R2606" s="7" t="str">
        <f t="shared" si="164"/>
        <v>4</v>
      </c>
    </row>
    <row r="2607" spans="1:18" x14ac:dyDescent="0.3">
      <c r="A2607">
        <v>2606</v>
      </c>
      <c r="B2607" t="s">
        <v>14</v>
      </c>
      <c r="C2607">
        <v>1488158</v>
      </c>
      <c r="D2607" t="s">
        <v>9</v>
      </c>
      <c r="E2607" t="s">
        <v>10</v>
      </c>
      <c r="F2607" t="s">
        <v>11</v>
      </c>
      <c r="G2607" t="s">
        <v>12</v>
      </c>
      <c r="H2607" t="s">
        <v>11</v>
      </c>
      <c r="I2607">
        <v>41</v>
      </c>
      <c r="J2607">
        <f>(C2607-$V$7)/$V$8</f>
        <v>1.0242963692242997</v>
      </c>
      <c r="K2607" t="str">
        <f t="shared" si="161"/>
        <v>NO</v>
      </c>
      <c r="L2607">
        <f>(I2607-$V$16)/$V$17</f>
        <v>-6.3965513291846368E-2</v>
      </c>
      <c r="M2607" t="str">
        <f t="shared" si="162"/>
        <v>NO</v>
      </c>
      <c r="N2607">
        <f>IF(ISBLANK(C2607),$V$7,C2607)</f>
        <v>1488158</v>
      </c>
      <c r="O2607">
        <f>IF(ISBLANK(I2607),$V$16,I2607)</f>
        <v>41</v>
      </c>
      <c r="P2607" t="str">
        <f>IF(ISBLANK(D2607),$U$42,D2607)</f>
        <v>ASALARIADO</v>
      </c>
      <c r="Q2607" s="7" t="str">
        <f t="shared" si="163"/>
        <v>36-45</v>
      </c>
      <c r="R2607" s="7" t="str">
        <f t="shared" si="164"/>
        <v>4</v>
      </c>
    </row>
    <row r="2608" spans="1:18" x14ac:dyDescent="0.3">
      <c r="A2608">
        <v>2607</v>
      </c>
      <c r="B2608" t="s">
        <v>14</v>
      </c>
      <c r="C2608">
        <v>353418</v>
      </c>
      <c r="D2608" t="s">
        <v>16</v>
      </c>
      <c r="E2608" t="s">
        <v>15</v>
      </c>
      <c r="F2608" t="s">
        <v>11</v>
      </c>
      <c r="G2608" t="s">
        <v>11</v>
      </c>
      <c r="H2608" t="s">
        <v>12</v>
      </c>
      <c r="I2608">
        <v>56</v>
      </c>
      <c r="J2608">
        <f>(C2608-$V$7)/$V$8</f>
        <v>-0.37502567195842185</v>
      </c>
      <c r="K2608" t="str">
        <f t="shared" si="161"/>
        <v>NO</v>
      </c>
      <c r="L2608">
        <f>(I2608-$V$16)/$V$17</f>
        <v>0.99466443786521619</v>
      </c>
      <c r="M2608" t="str">
        <f t="shared" si="162"/>
        <v>NO</v>
      </c>
      <c r="N2608">
        <f>IF(ISBLANK(C2608),$V$7,C2608)</f>
        <v>353418</v>
      </c>
      <c r="O2608">
        <f>IF(ISBLANK(I2608),$V$16,I2608)</f>
        <v>56</v>
      </c>
      <c r="P2608" t="str">
        <f>IF(ISBLANK(D2608),$U$42,D2608)</f>
        <v>ASEGURADO VOLUNTARIO</v>
      </c>
      <c r="Q2608" s="7" t="str">
        <f t="shared" si="163"/>
        <v>56+</v>
      </c>
      <c r="R2608" s="7" t="str">
        <f t="shared" si="164"/>
        <v>2</v>
      </c>
    </row>
    <row r="2609" spans="1:18" x14ac:dyDescent="0.3">
      <c r="A2609">
        <v>2608</v>
      </c>
      <c r="B2609" t="s">
        <v>8</v>
      </c>
      <c r="C2609">
        <v>819375</v>
      </c>
      <c r="D2609" t="s">
        <v>9</v>
      </c>
      <c r="E2609" t="s">
        <v>15</v>
      </c>
      <c r="F2609" t="s">
        <v>11</v>
      </c>
      <c r="G2609" t="s">
        <v>12</v>
      </c>
      <c r="H2609" t="s">
        <v>12</v>
      </c>
      <c r="I2609">
        <v>41</v>
      </c>
      <c r="J2609">
        <f>(C2609-$V$7)/$V$8</f>
        <v>0.19957635171517507</v>
      </c>
      <c r="K2609" t="str">
        <f t="shared" si="161"/>
        <v>NO</v>
      </c>
      <c r="L2609">
        <f>(I2609-$V$16)/$V$17</f>
        <v>-6.3965513291846368E-2</v>
      </c>
      <c r="M2609" t="str">
        <f t="shared" si="162"/>
        <v>NO</v>
      </c>
      <c r="N2609">
        <f>IF(ISBLANK(C2609),$V$7,C2609)</f>
        <v>819375</v>
      </c>
      <c r="O2609">
        <f>IF(ISBLANK(I2609),$V$16,I2609)</f>
        <v>41</v>
      </c>
      <c r="P2609" t="str">
        <f>IF(ISBLANK(D2609),$U$42,D2609)</f>
        <v>ASALARIADO</v>
      </c>
      <c r="Q2609" s="7" t="str">
        <f t="shared" si="163"/>
        <v>36-45</v>
      </c>
      <c r="R2609" s="7" t="str">
        <f t="shared" si="164"/>
        <v>4</v>
      </c>
    </row>
    <row r="2610" spans="1:18" x14ac:dyDescent="0.3">
      <c r="A2610">
        <v>2609</v>
      </c>
      <c r="B2610" t="s">
        <v>14</v>
      </c>
      <c r="C2610">
        <v>1389523</v>
      </c>
      <c r="D2610" t="s">
        <v>9</v>
      </c>
      <c r="E2610" t="s">
        <v>10</v>
      </c>
      <c r="F2610" t="s">
        <v>11</v>
      </c>
      <c r="G2610" t="s">
        <v>12</v>
      </c>
      <c r="H2610" t="s">
        <v>11</v>
      </c>
      <c r="I2610">
        <v>48</v>
      </c>
      <c r="J2610">
        <f>(C2610-$V$7)/$V$8</f>
        <v>0.90266310562906404</v>
      </c>
      <c r="K2610" t="str">
        <f t="shared" si="161"/>
        <v>NO</v>
      </c>
      <c r="L2610">
        <f>(I2610-$V$16)/$V$17</f>
        <v>0.43006179724811616</v>
      </c>
      <c r="M2610" t="str">
        <f t="shared" si="162"/>
        <v>NO</v>
      </c>
      <c r="N2610">
        <f>IF(ISBLANK(C2610),$V$7,C2610)</f>
        <v>1389523</v>
      </c>
      <c r="O2610">
        <f>IF(ISBLANK(I2610),$V$16,I2610)</f>
        <v>48</v>
      </c>
      <c r="P2610" t="str">
        <f>IF(ISBLANK(D2610),$U$42,D2610)</f>
        <v>ASALARIADO</v>
      </c>
      <c r="Q2610" s="7" t="str">
        <f t="shared" si="163"/>
        <v>46-55</v>
      </c>
      <c r="R2610" s="7" t="str">
        <f t="shared" si="164"/>
        <v>4</v>
      </c>
    </row>
    <row r="2611" spans="1:18" x14ac:dyDescent="0.3">
      <c r="A2611">
        <v>2610</v>
      </c>
      <c r="B2611" t="s">
        <v>8</v>
      </c>
      <c r="C2611">
        <v>284326</v>
      </c>
      <c r="D2611" t="s">
        <v>9</v>
      </c>
      <c r="E2611" t="s">
        <v>15</v>
      </c>
      <c r="F2611" t="s">
        <v>11</v>
      </c>
      <c r="G2611" t="s">
        <v>12</v>
      </c>
      <c r="H2611" t="s">
        <v>12</v>
      </c>
      <c r="I2611">
        <v>28</v>
      </c>
      <c r="J2611">
        <f>(C2611-$V$7)/$V$8</f>
        <v>-0.46022753182887377</v>
      </c>
      <c r="K2611" t="str">
        <f t="shared" si="161"/>
        <v>NO</v>
      </c>
      <c r="L2611">
        <f>(I2611-$V$16)/$V$17</f>
        <v>-0.98144480429463388</v>
      </c>
      <c r="M2611" t="str">
        <f t="shared" si="162"/>
        <v>NO</v>
      </c>
      <c r="N2611">
        <f>IF(ISBLANK(C2611),$V$7,C2611)</f>
        <v>284326</v>
      </c>
      <c r="O2611">
        <f>IF(ISBLANK(I2611),$V$16,I2611)</f>
        <v>28</v>
      </c>
      <c r="P2611" t="str">
        <f>IF(ISBLANK(D2611),$U$42,D2611)</f>
        <v>ASALARIADO</v>
      </c>
      <c r="Q2611" s="7" t="str">
        <f t="shared" si="163"/>
        <v>26-35</v>
      </c>
      <c r="R2611" s="7" t="str">
        <f t="shared" si="164"/>
        <v>1</v>
      </c>
    </row>
    <row r="2612" spans="1:18" x14ac:dyDescent="0.3">
      <c r="A2612">
        <v>2611</v>
      </c>
      <c r="B2612" t="s">
        <v>8</v>
      </c>
      <c r="C2612">
        <v>1333022.48</v>
      </c>
      <c r="D2612" t="s">
        <v>9</v>
      </c>
      <c r="E2612" t="s">
        <v>10</v>
      </c>
      <c r="F2612" t="s">
        <v>11</v>
      </c>
      <c r="G2612" t="s">
        <v>12</v>
      </c>
      <c r="H2612" t="s">
        <v>12</v>
      </c>
      <c r="I2612">
        <v>40</v>
      </c>
      <c r="J2612">
        <f>(C2612-$V$7)/$V$8</f>
        <v>0.83298862251021277</v>
      </c>
      <c r="K2612" t="str">
        <f t="shared" si="161"/>
        <v>NO</v>
      </c>
      <c r="L2612">
        <f>(I2612-$V$16)/$V$17</f>
        <v>-0.13454084336898386</v>
      </c>
      <c r="M2612" t="str">
        <f t="shared" si="162"/>
        <v>NO</v>
      </c>
      <c r="N2612">
        <f>IF(ISBLANK(C2612),$V$7,C2612)</f>
        <v>1333022.48</v>
      </c>
      <c r="O2612">
        <f>IF(ISBLANK(I2612),$V$16,I2612)</f>
        <v>40</v>
      </c>
      <c r="P2612" t="str">
        <f>IF(ISBLANK(D2612),$U$42,D2612)</f>
        <v>ASALARIADO</v>
      </c>
      <c r="Q2612" s="7" t="str">
        <f t="shared" si="163"/>
        <v>36-45</v>
      </c>
      <c r="R2612" s="7" t="str">
        <f t="shared" si="164"/>
        <v>4</v>
      </c>
    </row>
    <row r="2613" spans="1:18" x14ac:dyDescent="0.3">
      <c r="A2613">
        <v>2612</v>
      </c>
      <c r="B2613" t="s">
        <v>8</v>
      </c>
      <c r="C2613">
        <v>215720.6</v>
      </c>
      <c r="D2613" t="s">
        <v>9</v>
      </c>
      <c r="E2613" t="s">
        <v>15</v>
      </c>
      <c r="F2613" t="s">
        <v>11</v>
      </c>
      <c r="G2613" t="s">
        <v>12</v>
      </c>
      <c r="H2613" t="s">
        <v>12</v>
      </c>
      <c r="I2613">
        <v>30</v>
      </c>
      <c r="J2613">
        <f>(C2613-$V$7)/$V$8</f>
        <v>-0.54482933344347895</v>
      </c>
      <c r="K2613" t="str">
        <f t="shared" si="161"/>
        <v>NO</v>
      </c>
      <c r="L2613">
        <f>(I2613-$V$16)/$V$17</f>
        <v>-0.84029414414035897</v>
      </c>
      <c r="M2613" t="str">
        <f t="shared" si="162"/>
        <v>NO</v>
      </c>
      <c r="N2613">
        <f>IF(ISBLANK(C2613),$V$7,C2613)</f>
        <v>215720.6</v>
      </c>
      <c r="O2613">
        <f>IF(ISBLANK(I2613),$V$16,I2613)</f>
        <v>30</v>
      </c>
      <c r="P2613" t="str">
        <f>IF(ISBLANK(D2613),$U$42,D2613)</f>
        <v>ASALARIADO</v>
      </c>
      <c r="Q2613" s="7" t="str">
        <f t="shared" si="163"/>
        <v>26-35</v>
      </c>
      <c r="R2613" s="7" t="str">
        <f t="shared" si="164"/>
        <v>1</v>
      </c>
    </row>
    <row r="2614" spans="1:18" x14ac:dyDescent="0.3">
      <c r="A2614">
        <v>2613</v>
      </c>
      <c r="B2614" t="s">
        <v>8</v>
      </c>
      <c r="C2614">
        <v>327709.14</v>
      </c>
      <c r="D2614" t="s">
        <v>9</v>
      </c>
      <c r="E2614" t="s">
        <v>15</v>
      </c>
      <c r="F2614" t="s">
        <v>11</v>
      </c>
      <c r="G2614" t="s">
        <v>12</v>
      </c>
      <c r="H2614" t="s">
        <v>12</v>
      </c>
      <c r="I2614">
        <v>21</v>
      </c>
      <c r="J2614">
        <f>(C2614-$V$7)/$V$8</f>
        <v>-0.40672894711544533</v>
      </c>
      <c r="K2614" t="str">
        <f t="shared" si="161"/>
        <v>NO</v>
      </c>
      <c r="L2614">
        <f>(I2614-$V$16)/$V$17</f>
        <v>-1.4754721148345964</v>
      </c>
      <c r="M2614" t="str">
        <f t="shared" si="162"/>
        <v>NO</v>
      </c>
      <c r="N2614">
        <f>IF(ISBLANK(C2614),$V$7,C2614)</f>
        <v>327709.14</v>
      </c>
      <c r="O2614">
        <f>IF(ISBLANK(I2614),$V$16,I2614)</f>
        <v>21</v>
      </c>
      <c r="P2614" t="str">
        <f>IF(ISBLANK(D2614),$U$42,D2614)</f>
        <v>ASALARIADO</v>
      </c>
      <c r="Q2614" s="7" t="str">
        <f t="shared" si="163"/>
        <v>18-25</v>
      </c>
      <c r="R2614" s="7" t="str">
        <f t="shared" si="164"/>
        <v>2</v>
      </c>
    </row>
    <row r="2615" spans="1:18" x14ac:dyDescent="0.3">
      <c r="A2615">
        <v>2614</v>
      </c>
      <c r="B2615" t="s">
        <v>8</v>
      </c>
      <c r="C2615">
        <v>342027</v>
      </c>
      <c r="D2615" t="s">
        <v>9</v>
      </c>
      <c r="E2615" t="s">
        <v>15</v>
      </c>
      <c r="F2615" t="s">
        <v>11</v>
      </c>
      <c r="G2615" t="s">
        <v>12</v>
      </c>
      <c r="H2615" t="s">
        <v>12</v>
      </c>
      <c r="I2615">
        <v>37</v>
      </c>
      <c r="J2615">
        <f>(C2615-$V$7)/$V$8</f>
        <v>-0.3890726583791988</v>
      </c>
      <c r="K2615" t="str">
        <f t="shared" si="161"/>
        <v>NO</v>
      </c>
      <c r="L2615">
        <f>(I2615-$V$16)/$V$17</f>
        <v>-0.3462668336003964</v>
      </c>
      <c r="M2615" t="str">
        <f t="shared" si="162"/>
        <v>NO</v>
      </c>
      <c r="N2615">
        <f>IF(ISBLANK(C2615),$V$7,C2615)</f>
        <v>342027</v>
      </c>
      <c r="O2615">
        <f>IF(ISBLANK(I2615),$V$16,I2615)</f>
        <v>37</v>
      </c>
      <c r="P2615" t="str">
        <f>IF(ISBLANK(D2615),$U$42,D2615)</f>
        <v>ASALARIADO</v>
      </c>
      <c r="Q2615" s="7" t="str">
        <f t="shared" si="163"/>
        <v>36-45</v>
      </c>
      <c r="R2615" s="7" t="str">
        <f t="shared" si="164"/>
        <v>2</v>
      </c>
    </row>
    <row r="2616" spans="1:18" x14ac:dyDescent="0.3">
      <c r="A2616">
        <v>2615</v>
      </c>
      <c r="B2616" t="s">
        <v>14</v>
      </c>
      <c r="C2616">
        <v>1688298</v>
      </c>
      <c r="D2616" t="s">
        <v>9</v>
      </c>
      <c r="E2616" t="s">
        <v>10</v>
      </c>
      <c r="F2616" t="s">
        <v>11</v>
      </c>
      <c r="G2616" t="s">
        <v>12</v>
      </c>
      <c r="H2616" t="s">
        <v>12</v>
      </c>
      <c r="I2616">
        <v>48</v>
      </c>
      <c r="J2616">
        <f>(C2616-$V$7)/$V$8</f>
        <v>1.2711020809488445</v>
      </c>
      <c r="K2616" t="str">
        <f t="shared" si="161"/>
        <v>NO</v>
      </c>
      <c r="L2616">
        <f>(I2616-$V$16)/$V$17</f>
        <v>0.43006179724811616</v>
      </c>
      <c r="M2616" t="str">
        <f t="shared" si="162"/>
        <v>NO</v>
      </c>
      <c r="N2616">
        <f>IF(ISBLANK(C2616),$V$7,C2616)</f>
        <v>1688298</v>
      </c>
      <c r="O2616">
        <f>IF(ISBLANK(I2616),$V$16,I2616)</f>
        <v>48</v>
      </c>
      <c r="P2616" t="str">
        <f>IF(ISBLANK(D2616),$U$42,D2616)</f>
        <v>ASALARIADO</v>
      </c>
      <c r="Q2616" s="7" t="str">
        <f t="shared" si="163"/>
        <v>46-55</v>
      </c>
      <c r="R2616" s="7" t="str">
        <f t="shared" si="164"/>
        <v>4</v>
      </c>
    </row>
    <row r="2617" spans="1:18" x14ac:dyDescent="0.3">
      <c r="A2617">
        <v>2616</v>
      </c>
      <c r="B2617" t="s">
        <v>8</v>
      </c>
      <c r="C2617">
        <v>1000000</v>
      </c>
      <c r="D2617" t="s">
        <v>9</v>
      </c>
      <c r="E2617" t="s">
        <v>15</v>
      </c>
      <c r="F2617" t="s">
        <v>11</v>
      </c>
      <c r="G2617" t="s">
        <v>12</v>
      </c>
      <c r="H2617" t="s">
        <v>12</v>
      </c>
      <c r="I2617">
        <v>29</v>
      </c>
      <c r="J2617">
        <f>(C2617-$V$7)/$V$8</f>
        <v>0.42231684177336382</v>
      </c>
      <c r="K2617" t="str">
        <f t="shared" si="161"/>
        <v>NO</v>
      </c>
      <c r="L2617">
        <f>(I2617-$V$16)/$V$17</f>
        <v>-0.91086947421749642</v>
      </c>
      <c r="M2617" t="str">
        <f t="shared" si="162"/>
        <v>NO</v>
      </c>
      <c r="N2617">
        <f>IF(ISBLANK(C2617),$V$7,C2617)</f>
        <v>1000000</v>
      </c>
      <c r="O2617">
        <f>IF(ISBLANK(I2617),$V$16,I2617)</f>
        <v>29</v>
      </c>
      <c r="P2617" t="str">
        <f>IF(ISBLANK(D2617),$U$42,D2617)</f>
        <v>ASALARIADO</v>
      </c>
      <c r="Q2617" s="7" t="str">
        <f t="shared" si="163"/>
        <v>26-35</v>
      </c>
      <c r="R2617" s="7" t="str">
        <f t="shared" si="164"/>
        <v>4</v>
      </c>
    </row>
    <row r="2618" spans="1:18" x14ac:dyDescent="0.3">
      <c r="A2618">
        <v>2617</v>
      </c>
      <c r="B2618" t="s">
        <v>14</v>
      </c>
      <c r="C2618">
        <v>280000</v>
      </c>
      <c r="D2618" t="s">
        <v>9</v>
      </c>
      <c r="E2618" t="s">
        <v>15</v>
      </c>
      <c r="F2618" t="s">
        <v>11</v>
      </c>
      <c r="G2618" t="s">
        <v>11</v>
      </c>
      <c r="H2618" t="s">
        <v>12</v>
      </c>
      <c r="I2618">
        <v>25</v>
      </c>
      <c r="J2618">
        <f>(C2618-$V$7)/$V$8</f>
        <v>-0.46556220510218438</v>
      </c>
      <c r="K2618" t="str">
        <f t="shared" si="161"/>
        <v>NO</v>
      </c>
      <c r="L2618">
        <f>(I2618-$V$16)/$V$17</f>
        <v>-1.1931707945260464</v>
      </c>
      <c r="M2618" t="str">
        <f t="shared" si="162"/>
        <v>NO</v>
      </c>
      <c r="N2618">
        <f>IF(ISBLANK(C2618),$V$7,C2618)</f>
        <v>280000</v>
      </c>
      <c r="O2618">
        <f>IF(ISBLANK(I2618),$V$16,I2618)</f>
        <v>25</v>
      </c>
      <c r="P2618" t="str">
        <f>IF(ISBLANK(D2618),$U$42,D2618)</f>
        <v>ASALARIADO</v>
      </c>
      <c r="Q2618" s="7" t="str">
        <f t="shared" si="163"/>
        <v>18-25</v>
      </c>
      <c r="R2618" s="7" t="str">
        <f t="shared" si="164"/>
        <v>1</v>
      </c>
    </row>
    <row r="2619" spans="1:18" x14ac:dyDescent="0.3">
      <c r="A2619">
        <v>2618</v>
      </c>
      <c r="B2619" t="s">
        <v>8</v>
      </c>
      <c r="C2619">
        <v>246504.81</v>
      </c>
      <c r="D2619" t="s">
        <v>9</v>
      </c>
      <c r="E2619" t="s">
        <v>15</v>
      </c>
      <c r="F2619" t="s">
        <v>11</v>
      </c>
      <c r="G2619" t="s">
        <v>12</v>
      </c>
      <c r="H2619" t="s">
        <v>12</v>
      </c>
      <c r="I2619">
        <v>19</v>
      </c>
      <c r="J2619">
        <f>(C2619-$V$7)/$V$8</f>
        <v>-0.50686731256345574</v>
      </c>
      <c r="K2619" t="str">
        <f t="shared" si="161"/>
        <v>NO</v>
      </c>
      <c r="L2619">
        <f>(I2619-$V$16)/$V$17</f>
        <v>-1.6166227749888715</v>
      </c>
      <c r="M2619" t="str">
        <f t="shared" si="162"/>
        <v>NO</v>
      </c>
      <c r="N2619">
        <f>IF(ISBLANK(C2619),$V$7,C2619)</f>
        <v>246504.81</v>
      </c>
      <c r="O2619">
        <f>IF(ISBLANK(I2619),$V$16,I2619)</f>
        <v>19</v>
      </c>
      <c r="P2619" t="str">
        <f>IF(ISBLANK(D2619),$U$42,D2619)</f>
        <v>ASALARIADO</v>
      </c>
      <c r="Q2619" s="7" t="str">
        <f t="shared" si="163"/>
        <v>18-25</v>
      </c>
      <c r="R2619" s="7" t="str">
        <f t="shared" si="164"/>
        <v>1</v>
      </c>
    </row>
    <row r="2620" spans="1:18" x14ac:dyDescent="0.3">
      <c r="A2620">
        <v>2619</v>
      </c>
      <c r="B2620" t="s">
        <v>14</v>
      </c>
      <c r="C2620">
        <v>2128000</v>
      </c>
      <c r="D2620" t="s">
        <v>9</v>
      </c>
      <c r="E2620" t="s">
        <v>15</v>
      </c>
      <c r="F2620" t="s">
        <v>11</v>
      </c>
      <c r="G2620" t="s">
        <v>12</v>
      </c>
      <c r="H2620" t="s">
        <v>12</v>
      </c>
      <c r="I2620">
        <v>37</v>
      </c>
      <c r="J2620">
        <f>(C2620-$V$7)/$V$8</f>
        <v>1.8133273485450558</v>
      </c>
      <c r="K2620" t="str">
        <f t="shared" si="161"/>
        <v>NO</v>
      </c>
      <c r="L2620">
        <f>(I2620-$V$16)/$V$17</f>
        <v>-0.3462668336003964</v>
      </c>
      <c r="M2620" t="str">
        <f t="shared" si="162"/>
        <v>NO</v>
      </c>
      <c r="N2620">
        <f>IF(ISBLANK(C2620),$V$7,C2620)</f>
        <v>2128000</v>
      </c>
      <c r="O2620">
        <f>IF(ISBLANK(I2620),$V$16,I2620)</f>
        <v>37</v>
      </c>
      <c r="P2620" t="str">
        <f>IF(ISBLANK(D2620),$U$42,D2620)</f>
        <v>ASALARIADO</v>
      </c>
      <c r="Q2620" s="7" t="str">
        <f t="shared" si="163"/>
        <v>36-45</v>
      </c>
      <c r="R2620" s="7" t="str">
        <f t="shared" si="164"/>
        <v>4</v>
      </c>
    </row>
    <row r="2621" spans="1:18" x14ac:dyDescent="0.3">
      <c r="A2621">
        <v>2620</v>
      </c>
      <c r="B2621" t="s">
        <v>8</v>
      </c>
      <c r="C2621">
        <v>608414.30000000005</v>
      </c>
      <c r="D2621" t="s">
        <v>9</v>
      </c>
      <c r="E2621" t="s">
        <v>10</v>
      </c>
      <c r="F2621" t="s">
        <v>11</v>
      </c>
      <c r="G2621" t="s">
        <v>12</v>
      </c>
      <c r="H2621" t="s">
        <v>12</v>
      </c>
      <c r="I2621">
        <v>38</v>
      </c>
      <c r="J2621">
        <f>(C2621-$V$7)/$V$8</f>
        <v>-6.0573072235100507E-2</v>
      </c>
      <c r="K2621" t="str">
        <f t="shared" si="161"/>
        <v>NO</v>
      </c>
      <c r="L2621">
        <f>(I2621-$V$16)/$V$17</f>
        <v>-0.27569150352325889</v>
      </c>
      <c r="M2621" t="str">
        <f t="shared" si="162"/>
        <v>NO</v>
      </c>
      <c r="N2621">
        <f>IF(ISBLANK(C2621),$V$7,C2621)</f>
        <v>608414.30000000005</v>
      </c>
      <c r="O2621">
        <f>IF(ISBLANK(I2621),$V$16,I2621)</f>
        <v>38</v>
      </c>
      <c r="P2621" t="str">
        <f>IF(ISBLANK(D2621),$U$42,D2621)</f>
        <v>ASALARIADO</v>
      </c>
      <c r="Q2621" s="7" t="str">
        <f t="shared" si="163"/>
        <v>36-45</v>
      </c>
      <c r="R2621" s="7" t="str">
        <f t="shared" si="164"/>
        <v>3</v>
      </c>
    </row>
    <row r="2622" spans="1:18" x14ac:dyDescent="0.3">
      <c r="A2622">
        <v>2621</v>
      </c>
      <c r="B2622" t="s">
        <v>8</v>
      </c>
      <c r="C2622">
        <v>297046</v>
      </c>
      <c r="D2622" t="s">
        <v>17</v>
      </c>
      <c r="E2622" t="s">
        <v>15</v>
      </c>
      <c r="F2622" t="s">
        <v>11</v>
      </c>
      <c r="G2622" t="s">
        <v>12</v>
      </c>
      <c r="H2622" t="s">
        <v>11</v>
      </c>
      <c r="I2622">
        <v>33</v>
      </c>
      <c r="J2622">
        <f>(C2622-$V$7)/$V$8</f>
        <v>-0.44454166866740574</v>
      </c>
      <c r="K2622" t="str">
        <f t="shared" si="161"/>
        <v>NO</v>
      </c>
      <c r="L2622">
        <f>(I2622-$V$16)/$V$17</f>
        <v>-0.62856815390894638</v>
      </c>
      <c r="M2622" t="str">
        <f t="shared" si="162"/>
        <v>NO</v>
      </c>
      <c r="N2622">
        <f>IF(ISBLANK(C2622),$V$7,C2622)</f>
        <v>297046</v>
      </c>
      <c r="O2622">
        <f>IF(ISBLANK(I2622),$V$16,I2622)</f>
        <v>33</v>
      </c>
      <c r="P2622" t="str">
        <f>IF(ISBLANK(D2622),$U$42,D2622)</f>
        <v>TRABAJADOR INDEPENDIENTE</v>
      </c>
      <c r="Q2622" s="7" t="str">
        <f t="shared" si="163"/>
        <v>26-35</v>
      </c>
      <c r="R2622" s="7" t="str">
        <f t="shared" si="164"/>
        <v>1</v>
      </c>
    </row>
    <row r="2623" spans="1:18" x14ac:dyDescent="0.3">
      <c r="A2623">
        <v>2622</v>
      </c>
      <c r="B2623" t="s">
        <v>8</v>
      </c>
      <c r="C2623">
        <v>297056</v>
      </c>
      <c r="D2623" t="s">
        <v>17</v>
      </c>
      <c r="E2623" t="s">
        <v>15</v>
      </c>
      <c r="F2623" t="s">
        <v>11</v>
      </c>
      <c r="G2623" t="s">
        <v>12</v>
      </c>
      <c r="H2623" t="s">
        <v>12</v>
      </c>
      <c r="I2623">
        <v>76</v>
      </c>
      <c r="J2623">
        <f>(C2623-$V$7)/$V$8</f>
        <v>-0.44452933701397696</v>
      </c>
      <c r="K2623" t="str">
        <f t="shared" si="161"/>
        <v>NO</v>
      </c>
      <c r="L2623">
        <f>(I2623-$V$16)/$V$17</f>
        <v>2.4061710394079663</v>
      </c>
      <c r="M2623" t="str">
        <f t="shared" si="162"/>
        <v>ATIPICO</v>
      </c>
      <c r="N2623">
        <f>IF(ISBLANK(C2623),$V$7,C2623)</f>
        <v>297056</v>
      </c>
      <c r="O2623">
        <f>IF(ISBLANK(I2623),$V$16,I2623)</f>
        <v>76</v>
      </c>
      <c r="P2623" t="str">
        <f>IF(ISBLANK(D2623),$U$42,D2623)</f>
        <v>TRABAJADOR INDEPENDIENTE</v>
      </c>
      <c r="Q2623" s="7" t="str">
        <f t="shared" si="163"/>
        <v>56+</v>
      </c>
      <c r="R2623" s="7" t="str">
        <f t="shared" si="164"/>
        <v>1</v>
      </c>
    </row>
    <row r="2624" spans="1:18" x14ac:dyDescent="0.3">
      <c r="A2624">
        <v>2623</v>
      </c>
      <c r="B2624" t="s">
        <v>14</v>
      </c>
      <c r="C2624">
        <v>60000</v>
      </c>
      <c r="D2624" t="s">
        <v>9</v>
      </c>
      <c r="E2624" t="s">
        <v>15</v>
      </c>
      <c r="F2624" t="s">
        <v>11</v>
      </c>
      <c r="G2624" t="s">
        <v>11</v>
      </c>
      <c r="H2624" t="s">
        <v>12</v>
      </c>
      <c r="I2624">
        <v>35</v>
      </c>
      <c r="J2624">
        <f>(C2624-$V$7)/$V$8</f>
        <v>-0.73685858053637965</v>
      </c>
      <c r="K2624" t="str">
        <f t="shared" si="161"/>
        <v>NO</v>
      </c>
      <c r="L2624">
        <f>(I2624-$V$16)/$V$17</f>
        <v>-0.48741749375467142</v>
      </c>
      <c r="M2624" t="str">
        <f t="shared" si="162"/>
        <v>NO</v>
      </c>
      <c r="N2624">
        <f>IF(ISBLANK(C2624),$V$7,C2624)</f>
        <v>60000</v>
      </c>
      <c r="O2624">
        <f>IF(ISBLANK(I2624),$V$16,I2624)</f>
        <v>35</v>
      </c>
      <c r="P2624" t="str">
        <f>IF(ISBLANK(D2624),$U$42,D2624)</f>
        <v>ASALARIADO</v>
      </c>
      <c r="Q2624" s="7" t="str">
        <f t="shared" si="163"/>
        <v>26-35</v>
      </c>
      <c r="R2624" s="7" t="str">
        <f t="shared" si="164"/>
        <v>1</v>
      </c>
    </row>
    <row r="2625" spans="1:18" x14ac:dyDescent="0.3">
      <c r="A2625">
        <v>2624</v>
      </c>
      <c r="B2625" t="s">
        <v>8</v>
      </c>
      <c r="C2625">
        <v>512234.88</v>
      </c>
      <c r="D2625" t="s">
        <v>9</v>
      </c>
      <c r="E2625" t="s">
        <v>15</v>
      </c>
      <c r="F2625" t="s">
        <v>11</v>
      </c>
      <c r="G2625" t="s">
        <v>12</v>
      </c>
      <c r="H2625" t="s">
        <v>12</v>
      </c>
      <c r="I2625">
        <v>28</v>
      </c>
      <c r="J2625">
        <f>(C2625-$V$7)/$V$8</f>
        <v>-0.17917819967766033</v>
      </c>
      <c r="K2625" t="str">
        <f t="shared" si="161"/>
        <v>NO</v>
      </c>
      <c r="L2625">
        <f>(I2625-$V$16)/$V$17</f>
        <v>-0.98144480429463388</v>
      </c>
      <c r="M2625" t="str">
        <f t="shared" si="162"/>
        <v>NO</v>
      </c>
      <c r="N2625">
        <f>IF(ISBLANK(C2625),$V$7,C2625)</f>
        <v>512234.88</v>
      </c>
      <c r="O2625">
        <f>IF(ISBLANK(I2625),$V$16,I2625)</f>
        <v>28</v>
      </c>
      <c r="P2625" t="str">
        <f>IF(ISBLANK(D2625),$U$42,D2625)</f>
        <v>ASALARIADO</v>
      </c>
      <c r="Q2625" s="7" t="str">
        <f t="shared" si="163"/>
        <v>26-35</v>
      </c>
      <c r="R2625" s="7" t="str">
        <f t="shared" si="164"/>
        <v>3</v>
      </c>
    </row>
    <row r="2626" spans="1:18" x14ac:dyDescent="0.3">
      <c r="A2626">
        <v>2625</v>
      </c>
      <c r="B2626" t="s">
        <v>8</v>
      </c>
      <c r="C2626">
        <v>842310.04</v>
      </c>
      <c r="D2626" t="s">
        <v>9</v>
      </c>
      <c r="E2626" t="s">
        <v>15</v>
      </c>
      <c r="F2626" t="s">
        <v>11</v>
      </c>
      <c r="G2626" t="s">
        <v>12</v>
      </c>
      <c r="H2626" t="s">
        <v>12</v>
      </c>
      <c r="I2626">
        <v>43</v>
      </c>
      <c r="J2626">
        <f>(C2626-$V$7)/$V$8</f>
        <v>0.22785904818080369</v>
      </c>
      <c r="K2626" t="str">
        <f t="shared" ref="K2626:K2689" si="165">IF(ABS(J2626)&gt;1.96,"ATIPICO","NO")</f>
        <v>NO</v>
      </c>
      <c r="L2626">
        <f>(I2626-$V$16)/$V$17</f>
        <v>7.7185146862428639E-2</v>
      </c>
      <c r="M2626" t="str">
        <f t="shared" ref="M2626:M2689" si="166">IF(ABS(L2626)&gt;1.96,"ATIPICO","NO")</f>
        <v>NO</v>
      </c>
      <c r="N2626">
        <f>IF(ISBLANK(C2626),$V$7,C2626)</f>
        <v>842310.04</v>
      </c>
      <c r="O2626">
        <f>IF(ISBLANK(I2626),$V$16,I2626)</f>
        <v>43</v>
      </c>
      <c r="P2626" t="str">
        <f>IF(ISBLANK(D2626),$U$42,D2626)</f>
        <v>ASALARIADO</v>
      </c>
      <c r="Q2626" s="7" t="str">
        <f t="shared" ref="Q2626:Q2689" si="167">IF(O2626&lt;26,"18-25",IF(O2626&lt;36,"26-35",
 IF(O2626&lt;46,"36-45",IF(O2626&lt;56,"46-55","56+"))))</f>
        <v>36-45</v>
      </c>
      <c r="R2626" s="7" t="str">
        <f t="shared" ref="R2626:R2689" si="168">IF(N2626&lt;300000,"1",
 IF(N2626&lt;=408495,"2",
 IF(N2626&lt;=700000,"3",
 "4")))</f>
        <v>4</v>
      </c>
    </row>
    <row r="2627" spans="1:18" x14ac:dyDescent="0.3">
      <c r="A2627">
        <v>2626</v>
      </c>
      <c r="B2627" t="s">
        <v>14</v>
      </c>
      <c r="C2627">
        <v>378558</v>
      </c>
      <c r="D2627" t="s">
        <v>9</v>
      </c>
      <c r="E2627" t="s">
        <v>10</v>
      </c>
      <c r="F2627" t="s">
        <v>11</v>
      </c>
      <c r="G2627" t="s">
        <v>12</v>
      </c>
      <c r="H2627" t="s">
        <v>11</v>
      </c>
      <c r="I2627">
        <v>34</v>
      </c>
      <c r="J2627">
        <f>(C2627-$V$7)/$V$8</f>
        <v>-0.34402389523835064</v>
      </c>
      <c r="K2627" t="str">
        <f t="shared" si="165"/>
        <v>NO</v>
      </c>
      <c r="L2627">
        <f>(I2627-$V$16)/$V$17</f>
        <v>-0.55799282383180893</v>
      </c>
      <c r="M2627" t="str">
        <f t="shared" si="166"/>
        <v>NO</v>
      </c>
      <c r="N2627">
        <f>IF(ISBLANK(C2627),$V$7,C2627)</f>
        <v>378558</v>
      </c>
      <c r="O2627">
        <f>IF(ISBLANK(I2627),$V$16,I2627)</f>
        <v>34</v>
      </c>
      <c r="P2627" t="str">
        <f>IF(ISBLANK(D2627),$U$42,D2627)</f>
        <v>ASALARIADO</v>
      </c>
      <c r="Q2627" s="7" t="str">
        <f t="shared" si="167"/>
        <v>26-35</v>
      </c>
      <c r="R2627" s="7" t="str">
        <f t="shared" si="168"/>
        <v>2</v>
      </c>
    </row>
    <row r="2628" spans="1:18" x14ac:dyDescent="0.3">
      <c r="A2628">
        <v>2627</v>
      </c>
      <c r="B2628" t="s">
        <v>8</v>
      </c>
      <c r="C2628">
        <v>290000</v>
      </c>
      <c r="D2628" t="s">
        <v>9</v>
      </c>
      <c r="E2628" t="s">
        <v>15</v>
      </c>
      <c r="F2628" t="s">
        <v>11</v>
      </c>
      <c r="G2628" t="s">
        <v>12</v>
      </c>
      <c r="H2628" t="s">
        <v>12</v>
      </c>
      <c r="I2628">
        <v>38</v>
      </c>
      <c r="J2628">
        <f>(C2628-$V$7)/$V$8</f>
        <v>-0.4532305516733573</v>
      </c>
      <c r="K2628" t="str">
        <f t="shared" si="165"/>
        <v>NO</v>
      </c>
      <c r="L2628">
        <f>(I2628-$V$16)/$V$17</f>
        <v>-0.27569150352325889</v>
      </c>
      <c r="M2628" t="str">
        <f t="shared" si="166"/>
        <v>NO</v>
      </c>
      <c r="N2628">
        <f>IF(ISBLANK(C2628),$V$7,C2628)</f>
        <v>290000</v>
      </c>
      <c r="O2628">
        <f>IF(ISBLANK(I2628),$V$16,I2628)</f>
        <v>38</v>
      </c>
      <c r="P2628" t="str">
        <f>IF(ISBLANK(D2628),$U$42,D2628)</f>
        <v>ASALARIADO</v>
      </c>
      <c r="Q2628" s="7" t="str">
        <f t="shared" si="167"/>
        <v>36-45</v>
      </c>
      <c r="R2628" s="7" t="str">
        <f t="shared" si="168"/>
        <v>1</v>
      </c>
    </row>
    <row r="2629" spans="1:18" x14ac:dyDescent="0.3">
      <c r="A2629">
        <v>2628</v>
      </c>
      <c r="B2629" t="s">
        <v>8</v>
      </c>
      <c r="C2629">
        <v>278030</v>
      </c>
      <c r="D2629" t="s">
        <v>18</v>
      </c>
      <c r="E2629" t="s">
        <v>15</v>
      </c>
      <c r="F2629" t="s">
        <v>11</v>
      </c>
      <c r="G2629" t="s">
        <v>12</v>
      </c>
      <c r="H2629" t="s">
        <v>12</v>
      </c>
      <c r="I2629">
        <v>43</v>
      </c>
      <c r="J2629">
        <f>(C2629-$V$7)/$V$8</f>
        <v>-0.46799154082766331</v>
      </c>
      <c r="K2629" t="str">
        <f t="shared" si="165"/>
        <v>NO</v>
      </c>
      <c r="L2629">
        <f>(I2629-$V$16)/$V$17</f>
        <v>7.7185146862428639E-2</v>
      </c>
      <c r="M2629" t="str">
        <f t="shared" si="166"/>
        <v>NO</v>
      </c>
      <c r="N2629">
        <f>IF(ISBLANK(C2629),$V$7,C2629)</f>
        <v>278030</v>
      </c>
      <c r="O2629">
        <f>IF(ISBLANK(I2629),$V$16,I2629)</f>
        <v>43</v>
      </c>
      <c r="P2629" t="str">
        <f>IF(ISBLANK(D2629),$U$42,D2629)</f>
        <v>CONVENIOS ESPECIALES DE TRABAJADORES INDEPENDIENTES</v>
      </c>
      <c r="Q2629" s="7" t="str">
        <f t="shared" si="167"/>
        <v>36-45</v>
      </c>
      <c r="R2629" s="7" t="str">
        <f t="shared" si="168"/>
        <v>1</v>
      </c>
    </row>
    <row r="2630" spans="1:18" x14ac:dyDescent="0.3">
      <c r="A2630">
        <v>2629</v>
      </c>
      <c r="B2630" t="s">
        <v>8</v>
      </c>
      <c r="C2630">
        <v>634725</v>
      </c>
      <c r="D2630" t="s">
        <v>9</v>
      </c>
      <c r="E2630" t="s">
        <v>15</v>
      </c>
      <c r="F2630" t="s">
        <v>11</v>
      </c>
      <c r="G2630" t="s">
        <v>12</v>
      </c>
      <c r="H2630" t="s">
        <v>12</v>
      </c>
      <c r="I2630">
        <v>34</v>
      </c>
      <c r="J2630">
        <f>(C2630-$V$7)/$V$8</f>
        <v>-2.8127628848116561E-2</v>
      </c>
      <c r="K2630" t="str">
        <f t="shared" si="165"/>
        <v>NO</v>
      </c>
      <c r="L2630">
        <f>(I2630-$V$16)/$V$17</f>
        <v>-0.55799282383180893</v>
      </c>
      <c r="M2630" t="str">
        <f t="shared" si="166"/>
        <v>NO</v>
      </c>
      <c r="N2630">
        <f>IF(ISBLANK(C2630),$V$7,C2630)</f>
        <v>634725</v>
      </c>
      <c r="O2630">
        <f>IF(ISBLANK(I2630),$V$16,I2630)</f>
        <v>34</v>
      </c>
      <c r="P2630" t="str">
        <f>IF(ISBLANK(D2630),$U$42,D2630)</f>
        <v>ASALARIADO</v>
      </c>
      <c r="Q2630" s="7" t="str">
        <f t="shared" si="167"/>
        <v>26-35</v>
      </c>
      <c r="R2630" s="7" t="str">
        <f t="shared" si="168"/>
        <v>3</v>
      </c>
    </row>
    <row r="2631" spans="1:18" x14ac:dyDescent="0.3">
      <c r="A2631">
        <v>2630</v>
      </c>
      <c r="B2631" t="s">
        <v>8</v>
      </c>
      <c r="C2631">
        <v>470974.5</v>
      </c>
      <c r="D2631" t="s">
        <v>9</v>
      </c>
      <c r="E2631" t="s">
        <v>15</v>
      </c>
      <c r="F2631" t="s">
        <v>11</v>
      </c>
      <c r="G2631" t="s">
        <v>12</v>
      </c>
      <c r="H2631" t="s">
        <v>12</v>
      </c>
      <c r="I2631">
        <v>36</v>
      </c>
      <c r="J2631">
        <f>(C2631-$V$7)/$V$8</f>
        <v>-0.23005907032783107</v>
      </c>
      <c r="K2631" t="str">
        <f t="shared" si="165"/>
        <v>NO</v>
      </c>
      <c r="L2631">
        <f>(I2631-$V$16)/$V$17</f>
        <v>-0.41684216367753391</v>
      </c>
      <c r="M2631" t="str">
        <f t="shared" si="166"/>
        <v>NO</v>
      </c>
      <c r="N2631">
        <f>IF(ISBLANK(C2631),$V$7,C2631)</f>
        <v>470974.5</v>
      </c>
      <c r="O2631">
        <f>IF(ISBLANK(I2631),$V$16,I2631)</f>
        <v>36</v>
      </c>
      <c r="P2631" t="str">
        <f>IF(ISBLANK(D2631),$U$42,D2631)</f>
        <v>ASALARIADO</v>
      </c>
      <c r="Q2631" s="7" t="str">
        <f t="shared" si="167"/>
        <v>36-45</v>
      </c>
      <c r="R2631" s="7" t="str">
        <f t="shared" si="168"/>
        <v>3</v>
      </c>
    </row>
    <row r="2632" spans="1:18" x14ac:dyDescent="0.3">
      <c r="A2632">
        <v>2631</v>
      </c>
      <c r="B2632" t="s">
        <v>8</v>
      </c>
      <c r="C2632">
        <v>550590.5</v>
      </c>
      <c r="D2632" t="s">
        <v>9</v>
      </c>
      <c r="E2632" t="s">
        <v>10</v>
      </c>
      <c r="F2632" t="s">
        <v>11</v>
      </c>
      <c r="G2632" t="s">
        <v>12</v>
      </c>
      <c r="H2632" t="s">
        <v>12</v>
      </c>
      <c r="I2632">
        <v>24</v>
      </c>
      <c r="J2632">
        <f>(C2632-$V$7)/$V$8</f>
        <v>-0.13187937838888156</v>
      </c>
      <c r="K2632" t="str">
        <f t="shared" si="165"/>
        <v>NO</v>
      </c>
      <c r="L2632">
        <f>(I2632-$V$16)/$V$17</f>
        <v>-1.263746124603184</v>
      </c>
      <c r="M2632" t="str">
        <f t="shared" si="166"/>
        <v>NO</v>
      </c>
      <c r="N2632">
        <f>IF(ISBLANK(C2632),$V$7,C2632)</f>
        <v>550590.5</v>
      </c>
      <c r="O2632">
        <f>IF(ISBLANK(I2632),$V$16,I2632)</f>
        <v>24</v>
      </c>
      <c r="P2632" t="str">
        <f>IF(ISBLANK(D2632),$U$42,D2632)</f>
        <v>ASALARIADO</v>
      </c>
      <c r="Q2632" s="7" t="str">
        <f t="shared" si="167"/>
        <v>18-25</v>
      </c>
      <c r="R2632" s="7" t="str">
        <f t="shared" si="168"/>
        <v>3</v>
      </c>
    </row>
    <row r="2633" spans="1:18" x14ac:dyDescent="0.3">
      <c r="A2633">
        <v>2632</v>
      </c>
      <c r="B2633" t="s">
        <v>8</v>
      </c>
      <c r="C2633">
        <v>278030</v>
      </c>
      <c r="D2633" t="s">
        <v>18</v>
      </c>
      <c r="E2633" t="s">
        <v>15</v>
      </c>
      <c r="F2633" t="s">
        <v>11</v>
      </c>
      <c r="G2633" t="s">
        <v>12</v>
      </c>
      <c r="H2633" t="s">
        <v>12</v>
      </c>
      <c r="I2633">
        <v>37</v>
      </c>
      <c r="J2633">
        <f>(C2633-$V$7)/$V$8</f>
        <v>-0.46799154082766331</v>
      </c>
      <c r="K2633" t="str">
        <f t="shared" si="165"/>
        <v>NO</v>
      </c>
      <c r="L2633">
        <f>(I2633-$V$16)/$V$17</f>
        <v>-0.3462668336003964</v>
      </c>
      <c r="M2633" t="str">
        <f t="shared" si="166"/>
        <v>NO</v>
      </c>
      <c r="N2633">
        <f>IF(ISBLANK(C2633),$V$7,C2633)</f>
        <v>278030</v>
      </c>
      <c r="O2633">
        <f>IF(ISBLANK(I2633),$V$16,I2633)</f>
        <v>37</v>
      </c>
      <c r="P2633" t="str">
        <f>IF(ISBLANK(D2633),$U$42,D2633)</f>
        <v>CONVENIOS ESPECIALES DE TRABAJADORES INDEPENDIENTES</v>
      </c>
      <c r="Q2633" s="7" t="str">
        <f t="shared" si="167"/>
        <v>36-45</v>
      </c>
      <c r="R2633" s="7" t="str">
        <f t="shared" si="168"/>
        <v>1</v>
      </c>
    </row>
    <row r="2634" spans="1:18" x14ac:dyDescent="0.3">
      <c r="A2634">
        <v>2633</v>
      </c>
      <c r="B2634" t="s">
        <v>14</v>
      </c>
      <c r="C2634">
        <v>278030</v>
      </c>
      <c r="D2634" t="s">
        <v>16</v>
      </c>
      <c r="E2634" t="s">
        <v>15</v>
      </c>
      <c r="F2634" t="s">
        <v>11</v>
      </c>
      <c r="G2634" t="s">
        <v>11</v>
      </c>
      <c r="H2634" t="s">
        <v>12</v>
      </c>
      <c r="I2634">
        <v>25</v>
      </c>
      <c r="J2634">
        <f>(C2634-$V$7)/$V$8</f>
        <v>-0.46799154082766331</v>
      </c>
      <c r="K2634" t="str">
        <f t="shared" si="165"/>
        <v>NO</v>
      </c>
      <c r="L2634">
        <f>(I2634-$V$16)/$V$17</f>
        <v>-1.1931707945260464</v>
      </c>
      <c r="M2634" t="str">
        <f t="shared" si="166"/>
        <v>NO</v>
      </c>
      <c r="N2634">
        <f>IF(ISBLANK(C2634),$V$7,C2634)</f>
        <v>278030</v>
      </c>
      <c r="O2634">
        <f>IF(ISBLANK(I2634),$V$16,I2634)</f>
        <v>25</v>
      </c>
      <c r="P2634" t="str">
        <f>IF(ISBLANK(D2634),$U$42,D2634)</f>
        <v>ASEGURADO VOLUNTARIO</v>
      </c>
      <c r="Q2634" s="7" t="str">
        <f t="shared" si="167"/>
        <v>18-25</v>
      </c>
      <c r="R2634" s="7" t="str">
        <f t="shared" si="168"/>
        <v>1</v>
      </c>
    </row>
    <row r="2635" spans="1:18" x14ac:dyDescent="0.3">
      <c r="A2635">
        <v>2634</v>
      </c>
      <c r="B2635" t="s">
        <v>8</v>
      </c>
      <c r="C2635">
        <v>369875</v>
      </c>
      <c r="D2635" t="s">
        <v>9</v>
      </c>
      <c r="E2635" t="s">
        <v>15</v>
      </c>
      <c r="F2635" t="s">
        <v>11</v>
      </c>
      <c r="G2635" t="s">
        <v>12</v>
      </c>
      <c r="H2635" t="s">
        <v>12</v>
      </c>
      <c r="I2635">
        <v>28</v>
      </c>
      <c r="J2635">
        <f>(C2635-$V$7)/$V$8</f>
        <v>-0.35473146991060117</v>
      </c>
      <c r="K2635" t="str">
        <f t="shared" si="165"/>
        <v>NO</v>
      </c>
      <c r="L2635">
        <f>(I2635-$V$16)/$V$17</f>
        <v>-0.98144480429463388</v>
      </c>
      <c r="M2635" t="str">
        <f t="shared" si="166"/>
        <v>NO</v>
      </c>
      <c r="N2635">
        <f>IF(ISBLANK(C2635),$V$7,C2635)</f>
        <v>369875</v>
      </c>
      <c r="O2635">
        <f>IF(ISBLANK(I2635),$V$16,I2635)</f>
        <v>28</v>
      </c>
      <c r="P2635" t="str">
        <f>IF(ISBLANK(D2635),$U$42,D2635)</f>
        <v>ASALARIADO</v>
      </c>
      <c r="Q2635" s="7" t="str">
        <f t="shared" si="167"/>
        <v>26-35</v>
      </c>
      <c r="R2635" s="7" t="str">
        <f t="shared" si="168"/>
        <v>2</v>
      </c>
    </row>
    <row r="2636" spans="1:18" x14ac:dyDescent="0.3">
      <c r="A2636">
        <v>2635</v>
      </c>
      <c r="B2636" t="s">
        <v>14</v>
      </c>
      <c r="C2636">
        <v>386020</v>
      </c>
      <c r="D2636" t="s">
        <v>9</v>
      </c>
      <c r="E2636" t="s">
        <v>15</v>
      </c>
      <c r="F2636" t="s">
        <v>11</v>
      </c>
      <c r="G2636" t="s">
        <v>12</v>
      </c>
      <c r="H2636" t="s">
        <v>12</v>
      </c>
      <c r="I2636">
        <v>59</v>
      </c>
      <c r="J2636">
        <f>(C2636-$V$7)/$V$8</f>
        <v>-0.33482201544975992</v>
      </c>
      <c r="K2636" t="str">
        <f t="shared" si="165"/>
        <v>NO</v>
      </c>
      <c r="L2636">
        <f>(I2636-$V$16)/$V$17</f>
        <v>1.2063904280966287</v>
      </c>
      <c r="M2636" t="str">
        <f t="shared" si="166"/>
        <v>NO</v>
      </c>
      <c r="N2636">
        <f>IF(ISBLANK(C2636),$V$7,C2636)</f>
        <v>386020</v>
      </c>
      <c r="O2636">
        <f>IF(ISBLANK(I2636),$V$16,I2636)</f>
        <v>59</v>
      </c>
      <c r="P2636" t="str">
        <f>IF(ISBLANK(D2636),$U$42,D2636)</f>
        <v>ASALARIADO</v>
      </c>
      <c r="Q2636" s="7" t="str">
        <f t="shared" si="167"/>
        <v>56+</v>
      </c>
      <c r="R2636" s="7" t="str">
        <f t="shared" si="168"/>
        <v>2</v>
      </c>
    </row>
    <row r="2637" spans="1:18" x14ac:dyDescent="0.3">
      <c r="A2637">
        <v>2636</v>
      </c>
      <c r="B2637" t="s">
        <v>14</v>
      </c>
      <c r="C2637">
        <v>539036</v>
      </c>
      <c r="D2637" t="s">
        <v>9</v>
      </c>
      <c r="E2637" t="s">
        <v>10</v>
      </c>
      <c r="F2637" t="s">
        <v>11</v>
      </c>
      <c r="G2637" t="s">
        <v>12</v>
      </c>
      <c r="H2637" t="s">
        <v>12</v>
      </c>
      <c r="I2637">
        <v>32</v>
      </c>
      <c r="J2637">
        <f>(C2637-$V$7)/$V$8</f>
        <v>-0.1461279873432198</v>
      </c>
      <c r="K2637" t="str">
        <f t="shared" si="165"/>
        <v>NO</v>
      </c>
      <c r="L2637">
        <f>(I2637-$V$16)/$V$17</f>
        <v>-0.69914348398608395</v>
      </c>
      <c r="M2637" t="str">
        <f t="shared" si="166"/>
        <v>NO</v>
      </c>
      <c r="N2637">
        <f>IF(ISBLANK(C2637),$V$7,C2637)</f>
        <v>539036</v>
      </c>
      <c r="O2637">
        <f>IF(ISBLANK(I2637),$V$16,I2637)</f>
        <v>32</v>
      </c>
      <c r="P2637" t="str">
        <f>IF(ISBLANK(D2637),$U$42,D2637)</f>
        <v>ASALARIADO</v>
      </c>
      <c r="Q2637" s="7" t="str">
        <f t="shared" si="167"/>
        <v>26-35</v>
      </c>
      <c r="R2637" s="7" t="str">
        <f t="shared" si="168"/>
        <v>3</v>
      </c>
    </row>
    <row r="2638" spans="1:18" x14ac:dyDescent="0.3">
      <c r="A2638">
        <v>2637</v>
      </c>
      <c r="B2638" t="s">
        <v>8</v>
      </c>
      <c r="C2638">
        <v>623700</v>
      </c>
      <c r="D2638" t="s">
        <v>9</v>
      </c>
      <c r="E2638" t="s">
        <v>15</v>
      </c>
      <c r="F2638" t="s">
        <v>11</v>
      </c>
      <c r="G2638" t="s">
        <v>12</v>
      </c>
      <c r="H2638" t="s">
        <v>12</v>
      </c>
      <c r="I2638">
        <v>35</v>
      </c>
      <c r="J2638">
        <f>(C2638-$V$7)/$V$8</f>
        <v>-4.1723276753398389E-2</v>
      </c>
      <c r="K2638" t="str">
        <f t="shared" si="165"/>
        <v>NO</v>
      </c>
      <c r="L2638">
        <f>(I2638-$V$16)/$V$17</f>
        <v>-0.48741749375467142</v>
      </c>
      <c r="M2638" t="str">
        <f t="shared" si="166"/>
        <v>NO</v>
      </c>
      <c r="N2638">
        <f>IF(ISBLANK(C2638),$V$7,C2638)</f>
        <v>623700</v>
      </c>
      <c r="O2638">
        <f>IF(ISBLANK(I2638),$V$16,I2638)</f>
        <v>35</v>
      </c>
      <c r="P2638" t="str">
        <f>IF(ISBLANK(D2638),$U$42,D2638)</f>
        <v>ASALARIADO</v>
      </c>
      <c r="Q2638" s="7" t="str">
        <f t="shared" si="167"/>
        <v>26-35</v>
      </c>
      <c r="R2638" s="7" t="str">
        <f t="shared" si="168"/>
        <v>3</v>
      </c>
    </row>
    <row r="2639" spans="1:18" x14ac:dyDescent="0.3">
      <c r="A2639">
        <v>2638</v>
      </c>
      <c r="B2639" t="s">
        <v>8</v>
      </c>
      <c r="C2639">
        <v>302470</v>
      </c>
      <c r="D2639" t="s">
        <v>16</v>
      </c>
      <c r="E2639" t="s">
        <v>15</v>
      </c>
      <c r="F2639" t="s">
        <v>11</v>
      </c>
      <c r="G2639" t="s">
        <v>12</v>
      </c>
      <c r="H2639" t="s">
        <v>12</v>
      </c>
      <c r="I2639">
        <v>29</v>
      </c>
      <c r="J2639">
        <f>(C2639-$V$7)/$V$8</f>
        <v>-0.43785297984760996</v>
      </c>
      <c r="K2639" t="str">
        <f t="shared" si="165"/>
        <v>NO</v>
      </c>
      <c r="L2639">
        <f>(I2639-$V$16)/$V$17</f>
        <v>-0.91086947421749642</v>
      </c>
      <c r="M2639" t="str">
        <f t="shared" si="166"/>
        <v>NO</v>
      </c>
      <c r="N2639">
        <f>IF(ISBLANK(C2639),$V$7,C2639)</f>
        <v>302470</v>
      </c>
      <c r="O2639">
        <f>IF(ISBLANK(I2639),$V$16,I2639)</f>
        <v>29</v>
      </c>
      <c r="P2639" t="str">
        <f>IF(ISBLANK(D2639),$U$42,D2639)</f>
        <v>ASEGURADO VOLUNTARIO</v>
      </c>
      <c r="Q2639" s="7" t="str">
        <f t="shared" si="167"/>
        <v>26-35</v>
      </c>
      <c r="R2639" s="7" t="str">
        <f t="shared" si="168"/>
        <v>2</v>
      </c>
    </row>
    <row r="2640" spans="1:18" x14ac:dyDescent="0.3">
      <c r="A2640">
        <v>2639</v>
      </c>
      <c r="B2640" t="s">
        <v>14</v>
      </c>
      <c r="C2640">
        <v>81757.47</v>
      </c>
      <c r="D2640" t="s">
        <v>9</v>
      </c>
      <c r="E2640" t="s">
        <v>15</v>
      </c>
      <c r="F2640" t="s">
        <v>11</v>
      </c>
      <c r="G2640" t="s">
        <v>12</v>
      </c>
      <c r="H2640" t="s">
        <v>12</v>
      </c>
      <c r="I2640">
        <v>22</v>
      </c>
      <c r="J2640">
        <f>(C2640-$V$7)/$V$8</f>
        <v>-0.71002802258356945</v>
      </c>
      <c r="K2640" t="str">
        <f t="shared" si="165"/>
        <v>NO</v>
      </c>
      <c r="L2640">
        <f>(I2640-$V$16)/$V$17</f>
        <v>-1.4048967847574589</v>
      </c>
      <c r="M2640" t="str">
        <f t="shared" si="166"/>
        <v>NO</v>
      </c>
      <c r="N2640">
        <f>IF(ISBLANK(C2640),$V$7,C2640)</f>
        <v>81757.47</v>
      </c>
      <c r="O2640">
        <f>IF(ISBLANK(I2640),$V$16,I2640)</f>
        <v>22</v>
      </c>
      <c r="P2640" t="str">
        <f>IF(ISBLANK(D2640),$U$42,D2640)</f>
        <v>ASALARIADO</v>
      </c>
      <c r="Q2640" s="7" t="str">
        <f t="shared" si="167"/>
        <v>18-25</v>
      </c>
      <c r="R2640" s="7" t="str">
        <f t="shared" si="168"/>
        <v>1</v>
      </c>
    </row>
    <row r="2641" spans="1:18" x14ac:dyDescent="0.3">
      <c r="A2641">
        <v>2640</v>
      </c>
      <c r="B2641" t="s">
        <v>8</v>
      </c>
      <c r="C2641">
        <v>703766.13</v>
      </c>
      <c r="D2641" t="s">
        <v>9</v>
      </c>
      <c r="E2641" t="s">
        <v>15</v>
      </c>
      <c r="F2641" t="s">
        <v>11</v>
      </c>
      <c r="G2641" t="s">
        <v>12</v>
      </c>
      <c r="H2641" t="s">
        <v>12</v>
      </c>
      <c r="I2641">
        <v>45</v>
      </c>
      <c r="J2641">
        <f>(C2641-$V$7)/$V$8</f>
        <v>5.701149990134291E-2</v>
      </c>
      <c r="K2641" t="str">
        <f t="shared" si="165"/>
        <v>NO</v>
      </c>
      <c r="L2641">
        <f>(I2641-$V$16)/$V$17</f>
        <v>0.21833580701670366</v>
      </c>
      <c r="M2641" t="str">
        <f t="shared" si="166"/>
        <v>NO</v>
      </c>
      <c r="N2641">
        <f>IF(ISBLANK(C2641),$V$7,C2641)</f>
        <v>703766.13</v>
      </c>
      <c r="O2641">
        <f>IF(ISBLANK(I2641),$V$16,I2641)</f>
        <v>45</v>
      </c>
      <c r="P2641" t="str">
        <f>IF(ISBLANK(D2641),$U$42,D2641)</f>
        <v>ASALARIADO</v>
      </c>
      <c r="Q2641" s="7" t="str">
        <f t="shared" si="167"/>
        <v>36-45</v>
      </c>
      <c r="R2641" s="7" t="str">
        <f t="shared" si="168"/>
        <v>4</v>
      </c>
    </row>
    <row r="2642" spans="1:18" x14ac:dyDescent="0.3">
      <c r="A2642">
        <v>2641</v>
      </c>
      <c r="B2642" t="s">
        <v>8</v>
      </c>
      <c r="C2642">
        <v>361421</v>
      </c>
      <c r="D2642" t="s">
        <v>17</v>
      </c>
      <c r="E2642" t="s">
        <v>15</v>
      </c>
      <c r="F2642" t="s">
        <v>11</v>
      </c>
      <c r="G2642" t="s">
        <v>12</v>
      </c>
      <c r="H2642" t="s">
        <v>12</v>
      </c>
      <c r="I2642">
        <v>51</v>
      </c>
      <c r="J2642">
        <f>(C2642-$V$7)/$V$8</f>
        <v>-0.36515664971933159</v>
      </c>
      <c r="K2642" t="str">
        <f t="shared" si="165"/>
        <v>NO</v>
      </c>
      <c r="L2642">
        <f>(I2642-$V$16)/$V$17</f>
        <v>0.64178778747952869</v>
      </c>
      <c r="M2642" t="str">
        <f t="shared" si="166"/>
        <v>NO</v>
      </c>
      <c r="N2642">
        <f>IF(ISBLANK(C2642),$V$7,C2642)</f>
        <v>361421</v>
      </c>
      <c r="O2642">
        <f>IF(ISBLANK(I2642),$V$16,I2642)</f>
        <v>51</v>
      </c>
      <c r="P2642" t="str">
        <f>IF(ISBLANK(D2642),$U$42,D2642)</f>
        <v>TRABAJADOR INDEPENDIENTE</v>
      </c>
      <c r="Q2642" s="7" t="str">
        <f t="shared" si="167"/>
        <v>46-55</v>
      </c>
      <c r="R2642" s="7" t="str">
        <f t="shared" si="168"/>
        <v>2</v>
      </c>
    </row>
    <row r="2643" spans="1:18" x14ac:dyDescent="0.3">
      <c r="A2643">
        <v>2642</v>
      </c>
      <c r="B2643" t="s">
        <v>14</v>
      </c>
      <c r="C2643">
        <v>330722.57</v>
      </c>
      <c r="D2643" t="s">
        <v>9</v>
      </c>
      <c r="E2643" t="s">
        <v>15</v>
      </c>
      <c r="F2643" t="s">
        <v>11</v>
      </c>
      <c r="G2643" t="s">
        <v>12</v>
      </c>
      <c r="H2643" t="s">
        <v>12</v>
      </c>
      <c r="I2643">
        <v>37</v>
      </c>
      <c r="J2643">
        <f>(C2643-$V$7)/$V$8</f>
        <v>-0.40301288967624233</v>
      </c>
      <c r="K2643" t="str">
        <f t="shared" si="165"/>
        <v>NO</v>
      </c>
      <c r="L2643">
        <f>(I2643-$V$16)/$V$17</f>
        <v>-0.3462668336003964</v>
      </c>
      <c r="M2643" t="str">
        <f t="shared" si="166"/>
        <v>NO</v>
      </c>
      <c r="N2643">
        <f>IF(ISBLANK(C2643),$V$7,C2643)</f>
        <v>330722.57</v>
      </c>
      <c r="O2643">
        <f>IF(ISBLANK(I2643),$V$16,I2643)</f>
        <v>37</v>
      </c>
      <c r="P2643" t="str">
        <f>IF(ISBLANK(D2643),$U$42,D2643)</f>
        <v>ASALARIADO</v>
      </c>
      <c r="Q2643" s="7" t="str">
        <f t="shared" si="167"/>
        <v>36-45</v>
      </c>
      <c r="R2643" s="7" t="str">
        <f t="shared" si="168"/>
        <v>2</v>
      </c>
    </row>
    <row r="2644" spans="1:18" x14ac:dyDescent="0.3">
      <c r="A2644">
        <v>2643</v>
      </c>
      <c r="B2644" t="s">
        <v>8</v>
      </c>
      <c r="C2644">
        <v>291514</v>
      </c>
      <c r="D2644" t="s">
        <v>17</v>
      </c>
      <c r="E2644" t="s">
        <v>15</v>
      </c>
      <c r="F2644" t="s">
        <v>11</v>
      </c>
      <c r="G2644" t="s">
        <v>12</v>
      </c>
      <c r="H2644" t="s">
        <v>11</v>
      </c>
      <c r="I2644">
        <v>28</v>
      </c>
      <c r="J2644">
        <f>(C2644-$V$7)/$V$8</f>
        <v>-0.4513635393442329</v>
      </c>
      <c r="K2644" t="str">
        <f t="shared" si="165"/>
        <v>NO</v>
      </c>
      <c r="L2644">
        <f>(I2644-$V$16)/$V$17</f>
        <v>-0.98144480429463388</v>
      </c>
      <c r="M2644" t="str">
        <f t="shared" si="166"/>
        <v>NO</v>
      </c>
      <c r="N2644">
        <f>IF(ISBLANK(C2644),$V$7,C2644)</f>
        <v>291514</v>
      </c>
      <c r="O2644">
        <f>IF(ISBLANK(I2644),$V$16,I2644)</f>
        <v>28</v>
      </c>
      <c r="P2644" t="str">
        <f>IF(ISBLANK(D2644),$U$42,D2644)</f>
        <v>TRABAJADOR INDEPENDIENTE</v>
      </c>
      <c r="Q2644" s="7" t="str">
        <f t="shared" si="167"/>
        <v>26-35</v>
      </c>
      <c r="R2644" s="7" t="str">
        <f t="shared" si="168"/>
        <v>1</v>
      </c>
    </row>
    <row r="2645" spans="1:18" x14ac:dyDescent="0.3">
      <c r="A2645">
        <v>2644</v>
      </c>
      <c r="B2645" t="s">
        <v>14</v>
      </c>
      <c r="C2645">
        <v>199067</v>
      </c>
      <c r="D2645" t="s">
        <v>9</v>
      </c>
      <c r="E2645" t="s">
        <v>10</v>
      </c>
      <c r="F2645" t="s">
        <v>11</v>
      </c>
      <c r="G2645" t="s">
        <v>12</v>
      </c>
      <c r="H2645" t="s">
        <v>11</v>
      </c>
      <c r="I2645">
        <v>25</v>
      </c>
      <c r="J2645">
        <f>(C2645-$V$7)/$V$8</f>
        <v>-0.56536597579771042</v>
      </c>
      <c r="K2645" t="str">
        <f t="shared" si="165"/>
        <v>NO</v>
      </c>
      <c r="L2645">
        <f>(I2645-$V$16)/$V$17</f>
        <v>-1.1931707945260464</v>
      </c>
      <c r="M2645" t="str">
        <f t="shared" si="166"/>
        <v>NO</v>
      </c>
      <c r="N2645">
        <f>IF(ISBLANK(C2645),$V$7,C2645)</f>
        <v>199067</v>
      </c>
      <c r="O2645">
        <f>IF(ISBLANK(I2645),$V$16,I2645)</f>
        <v>25</v>
      </c>
      <c r="P2645" t="str">
        <f>IF(ISBLANK(D2645),$U$42,D2645)</f>
        <v>ASALARIADO</v>
      </c>
      <c r="Q2645" s="7" t="str">
        <f t="shared" si="167"/>
        <v>18-25</v>
      </c>
      <c r="R2645" s="7" t="str">
        <f t="shared" si="168"/>
        <v>1</v>
      </c>
    </row>
    <row r="2646" spans="1:18" x14ac:dyDescent="0.3">
      <c r="A2646">
        <v>2645</v>
      </c>
      <c r="B2646" t="s">
        <v>8</v>
      </c>
      <c r="C2646">
        <v>1461505.5</v>
      </c>
      <c r="D2646" t="s">
        <v>9</v>
      </c>
      <c r="E2646" t="s">
        <v>15</v>
      </c>
      <c r="F2646" t="s">
        <v>11</v>
      </c>
      <c r="G2646" t="s">
        <v>12</v>
      </c>
      <c r="H2646" t="s">
        <v>12</v>
      </c>
      <c r="I2646">
        <v>46</v>
      </c>
      <c r="J2646">
        <f>(C2646-$V$7)/$V$8</f>
        <v>0.99142942992311833</v>
      </c>
      <c r="K2646" t="str">
        <f t="shared" si="165"/>
        <v>NO</v>
      </c>
      <c r="L2646">
        <f>(I2646-$V$16)/$V$17</f>
        <v>0.28891113709384114</v>
      </c>
      <c r="M2646" t="str">
        <f t="shared" si="166"/>
        <v>NO</v>
      </c>
      <c r="N2646">
        <f>IF(ISBLANK(C2646),$V$7,C2646)</f>
        <v>1461505.5</v>
      </c>
      <c r="O2646">
        <f>IF(ISBLANK(I2646),$V$16,I2646)</f>
        <v>46</v>
      </c>
      <c r="P2646" t="str">
        <f>IF(ISBLANK(D2646),$U$42,D2646)</f>
        <v>ASALARIADO</v>
      </c>
      <c r="Q2646" s="7" t="str">
        <f t="shared" si="167"/>
        <v>46-55</v>
      </c>
      <c r="R2646" s="7" t="str">
        <f t="shared" si="168"/>
        <v>4</v>
      </c>
    </row>
    <row r="2647" spans="1:18" x14ac:dyDescent="0.3">
      <c r="A2647">
        <v>2646</v>
      </c>
      <c r="B2647" t="s">
        <v>8</v>
      </c>
      <c r="C2647">
        <v>745392.94</v>
      </c>
      <c r="D2647" t="s">
        <v>9</v>
      </c>
      <c r="E2647" t="s">
        <v>15</v>
      </c>
      <c r="F2647" t="s">
        <v>11</v>
      </c>
      <c r="G2647" t="s">
        <v>12</v>
      </c>
      <c r="H2647" t="s">
        <v>12</v>
      </c>
      <c r="I2647">
        <v>56</v>
      </c>
      <c r="J2647">
        <f>(C2647-$V$7)/$V$8</f>
        <v>0.10834423932810608</v>
      </c>
      <c r="K2647" t="str">
        <f t="shared" si="165"/>
        <v>NO</v>
      </c>
      <c r="L2647">
        <f>(I2647-$V$16)/$V$17</f>
        <v>0.99466443786521619</v>
      </c>
      <c r="M2647" t="str">
        <f t="shared" si="166"/>
        <v>NO</v>
      </c>
      <c r="N2647">
        <f>IF(ISBLANK(C2647),$V$7,C2647)</f>
        <v>745392.94</v>
      </c>
      <c r="O2647">
        <f>IF(ISBLANK(I2647),$V$16,I2647)</f>
        <v>56</v>
      </c>
      <c r="P2647" t="str">
        <f>IF(ISBLANK(D2647),$U$42,D2647)</f>
        <v>ASALARIADO</v>
      </c>
      <c r="Q2647" s="7" t="str">
        <f t="shared" si="167"/>
        <v>56+</v>
      </c>
      <c r="R2647" s="7" t="str">
        <f t="shared" si="168"/>
        <v>4</v>
      </c>
    </row>
    <row r="2648" spans="1:18" x14ac:dyDescent="0.3">
      <c r="A2648">
        <v>2647</v>
      </c>
      <c r="B2648" t="s">
        <v>8</v>
      </c>
      <c r="C2648">
        <v>297046</v>
      </c>
      <c r="D2648" t="s">
        <v>17</v>
      </c>
      <c r="E2648" t="s">
        <v>15</v>
      </c>
      <c r="F2648" t="s">
        <v>12</v>
      </c>
      <c r="G2648" t="s">
        <v>12</v>
      </c>
      <c r="H2648" t="s">
        <v>12</v>
      </c>
      <c r="I2648">
        <v>58</v>
      </c>
      <c r="J2648">
        <f>(C2648-$V$7)/$V$8</f>
        <v>-0.44454166866740574</v>
      </c>
      <c r="K2648" t="str">
        <f t="shared" si="165"/>
        <v>NO</v>
      </c>
      <c r="L2648">
        <f>(I2648-$V$16)/$V$17</f>
        <v>1.1358150980194912</v>
      </c>
      <c r="M2648" t="str">
        <f t="shared" si="166"/>
        <v>NO</v>
      </c>
      <c r="N2648">
        <f>IF(ISBLANK(C2648),$V$7,C2648)</f>
        <v>297046</v>
      </c>
      <c r="O2648">
        <f>IF(ISBLANK(I2648),$V$16,I2648)</f>
        <v>58</v>
      </c>
      <c r="P2648" t="str">
        <f>IF(ISBLANK(D2648),$U$42,D2648)</f>
        <v>TRABAJADOR INDEPENDIENTE</v>
      </c>
      <c r="Q2648" s="7" t="str">
        <f t="shared" si="167"/>
        <v>56+</v>
      </c>
      <c r="R2648" s="7" t="str">
        <f t="shared" si="168"/>
        <v>1</v>
      </c>
    </row>
    <row r="2649" spans="1:18" x14ac:dyDescent="0.3">
      <c r="A2649">
        <v>2648</v>
      </c>
      <c r="B2649" t="s">
        <v>14</v>
      </c>
      <c r="C2649">
        <v>2029604</v>
      </c>
      <c r="D2649" t="s">
        <v>13</v>
      </c>
      <c r="E2649" t="s">
        <v>10</v>
      </c>
      <c r="F2649" t="s">
        <v>11</v>
      </c>
      <c r="G2649" t="s">
        <v>12</v>
      </c>
      <c r="H2649" t="s">
        <v>12</v>
      </c>
      <c r="I2649">
        <v>72</v>
      </c>
      <c r="J2649">
        <f>(C2649-$V$7)/$V$8</f>
        <v>1.6919888114667692</v>
      </c>
      <c r="K2649" t="str">
        <f t="shared" si="165"/>
        <v>NO</v>
      </c>
      <c r="L2649">
        <f>(I2649-$V$16)/$V$17</f>
        <v>2.1238697190994165</v>
      </c>
      <c r="M2649" t="str">
        <f t="shared" si="166"/>
        <v>ATIPICO</v>
      </c>
      <c r="N2649">
        <f>IF(ISBLANK(C2649),$V$7,C2649)</f>
        <v>2029604</v>
      </c>
      <c r="O2649">
        <f>IF(ISBLANK(I2649),$V$16,I2649)</f>
        <v>72</v>
      </c>
      <c r="P2649" t="str">
        <f>IF(ISBLANK(D2649),$U$42,D2649)</f>
        <v>PENSIONADOS EN SU PROPIO SISTEMA</v>
      </c>
      <c r="Q2649" s="7" t="str">
        <f t="shared" si="167"/>
        <v>56+</v>
      </c>
      <c r="R2649" s="7" t="str">
        <f t="shared" si="168"/>
        <v>4</v>
      </c>
    </row>
    <row r="2650" spans="1:18" x14ac:dyDescent="0.3">
      <c r="A2650">
        <v>2649</v>
      </c>
      <c r="B2650" t="s">
        <v>14</v>
      </c>
      <c r="C2650">
        <v>360000</v>
      </c>
      <c r="D2650" t="s">
        <v>9</v>
      </c>
      <c r="E2650" t="s">
        <v>15</v>
      </c>
      <c r="F2650" t="s">
        <v>11</v>
      </c>
      <c r="G2650" t="s">
        <v>12</v>
      </c>
      <c r="H2650" t="s">
        <v>12</v>
      </c>
      <c r="I2650">
        <v>30</v>
      </c>
      <c r="J2650">
        <f>(C2650-$V$7)/$V$8</f>
        <v>-0.36690897767156788</v>
      </c>
      <c r="K2650" t="str">
        <f t="shared" si="165"/>
        <v>NO</v>
      </c>
      <c r="L2650">
        <f>(I2650-$V$16)/$V$17</f>
        <v>-0.84029414414035897</v>
      </c>
      <c r="M2650" t="str">
        <f t="shared" si="166"/>
        <v>NO</v>
      </c>
      <c r="N2650">
        <f>IF(ISBLANK(C2650),$V$7,C2650)</f>
        <v>360000</v>
      </c>
      <c r="O2650">
        <f>IF(ISBLANK(I2650),$V$16,I2650)</f>
        <v>30</v>
      </c>
      <c r="P2650" t="str">
        <f>IF(ISBLANK(D2650),$U$42,D2650)</f>
        <v>ASALARIADO</v>
      </c>
      <c r="Q2650" s="7" t="str">
        <f t="shared" si="167"/>
        <v>26-35</v>
      </c>
      <c r="R2650" s="7" t="str">
        <f t="shared" si="168"/>
        <v>2</v>
      </c>
    </row>
    <row r="2651" spans="1:18" x14ac:dyDescent="0.3">
      <c r="A2651">
        <v>2650</v>
      </c>
      <c r="B2651" t="s">
        <v>8</v>
      </c>
      <c r="C2651">
        <v>300018</v>
      </c>
      <c r="D2651" t="s">
        <v>17</v>
      </c>
      <c r="E2651" t="s">
        <v>15</v>
      </c>
      <c r="F2651" t="s">
        <v>11</v>
      </c>
      <c r="G2651" t="s">
        <v>12</v>
      </c>
      <c r="H2651" t="s">
        <v>11</v>
      </c>
      <c r="I2651">
        <v>62</v>
      </c>
      <c r="J2651">
        <f>(C2651-$V$7)/$V$8</f>
        <v>-0.44087670126835837</v>
      </c>
      <c r="K2651" t="str">
        <f t="shared" si="165"/>
        <v>NO</v>
      </c>
      <c r="L2651">
        <f>(I2651-$V$16)/$V$17</f>
        <v>1.4181164183280413</v>
      </c>
      <c r="M2651" t="str">
        <f t="shared" si="166"/>
        <v>NO</v>
      </c>
      <c r="N2651">
        <f>IF(ISBLANK(C2651),$V$7,C2651)</f>
        <v>300018</v>
      </c>
      <c r="O2651">
        <f>IF(ISBLANK(I2651),$V$16,I2651)</f>
        <v>62</v>
      </c>
      <c r="P2651" t="str">
        <f>IF(ISBLANK(D2651),$U$42,D2651)</f>
        <v>TRABAJADOR INDEPENDIENTE</v>
      </c>
      <c r="Q2651" s="7" t="str">
        <f t="shared" si="167"/>
        <v>56+</v>
      </c>
      <c r="R2651" s="7" t="str">
        <f t="shared" si="168"/>
        <v>2</v>
      </c>
    </row>
    <row r="2652" spans="1:18" x14ac:dyDescent="0.3">
      <c r="A2652">
        <v>2651</v>
      </c>
      <c r="B2652" t="s">
        <v>14</v>
      </c>
      <c r="C2652">
        <v>200000</v>
      </c>
      <c r="D2652" t="s">
        <v>9</v>
      </c>
      <c r="E2652" t="s">
        <v>15</v>
      </c>
      <c r="F2652" t="s">
        <v>11</v>
      </c>
      <c r="G2652" t="s">
        <v>11</v>
      </c>
      <c r="H2652" t="s">
        <v>11</v>
      </c>
      <c r="I2652">
        <v>42</v>
      </c>
      <c r="J2652">
        <f>(C2652-$V$7)/$V$8</f>
        <v>-0.56421543253280082</v>
      </c>
      <c r="K2652" t="str">
        <f t="shared" si="165"/>
        <v>NO</v>
      </c>
      <c r="L2652">
        <f>(I2652-$V$16)/$V$17</f>
        <v>6.6098167852911317E-3</v>
      </c>
      <c r="M2652" t="str">
        <f t="shared" si="166"/>
        <v>NO</v>
      </c>
      <c r="N2652">
        <f>IF(ISBLANK(C2652),$V$7,C2652)</f>
        <v>200000</v>
      </c>
      <c r="O2652">
        <f>IF(ISBLANK(I2652),$V$16,I2652)</f>
        <v>42</v>
      </c>
      <c r="P2652" t="str">
        <f>IF(ISBLANK(D2652),$U$42,D2652)</f>
        <v>ASALARIADO</v>
      </c>
      <c r="Q2652" s="7" t="str">
        <f t="shared" si="167"/>
        <v>36-45</v>
      </c>
      <c r="R2652" s="7" t="str">
        <f t="shared" si="168"/>
        <v>1</v>
      </c>
    </row>
    <row r="2653" spans="1:18" x14ac:dyDescent="0.3">
      <c r="A2653">
        <v>2652</v>
      </c>
      <c r="B2653" t="s">
        <v>14</v>
      </c>
      <c r="C2653">
        <v>799000</v>
      </c>
      <c r="D2653" t="s">
        <v>9</v>
      </c>
      <c r="E2653" t="s">
        <v>15</v>
      </c>
      <c r="F2653" t="s">
        <v>11</v>
      </c>
      <c r="G2653" t="s">
        <v>12</v>
      </c>
      <c r="H2653" t="s">
        <v>11</v>
      </c>
      <c r="I2653">
        <v>24</v>
      </c>
      <c r="J2653">
        <f>(C2653-$V$7)/$V$8</f>
        <v>0.17445060785393993</v>
      </c>
      <c r="K2653" t="str">
        <f t="shared" si="165"/>
        <v>NO</v>
      </c>
      <c r="L2653">
        <f>(I2653-$V$16)/$V$17</f>
        <v>-1.263746124603184</v>
      </c>
      <c r="M2653" t="str">
        <f t="shared" si="166"/>
        <v>NO</v>
      </c>
      <c r="N2653">
        <f>IF(ISBLANK(C2653),$V$7,C2653)</f>
        <v>799000</v>
      </c>
      <c r="O2653">
        <f>IF(ISBLANK(I2653),$V$16,I2653)</f>
        <v>24</v>
      </c>
      <c r="P2653" t="str">
        <f>IF(ISBLANK(D2653),$U$42,D2653)</f>
        <v>ASALARIADO</v>
      </c>
      <c r="Q2653" s="7" t="str">
        <f t="shared" si="167"/>
        <v>18-25</v>
      </c>
      <c r="R2653" s="7" t="str">
        <f t="shared" si="168"/>
        <v>4</v>
      </c>
    </row>
    <row r="2654" spans="1:18" x14ac:dyDescent="0.3">
      <c r="A2654">
        <v>2653</v>
      </c>
      <c r="B2654" t="s">
        <v>14</v>
      </c>
      <c r="C2654">
        <v>397504.45</v>
      </c>
      <c r="D2654" t="s">
        <v>9</v>
      </c>
      <c r="E2654" t="s">
        <v>15</v>
      </c>
      <c r="F2654" t="s">
        <v>11</v>
      </c>
      <c r="G2654" t="s">
        <v>12</v>
      </c>
      <c r="H2654" t="s">
        <v>12</v>
      </c>
      <c r="I2654">
        <v>22</v>
      </c>
      <c r="J2654">
        <f>(C2654-$V$7)/$V$8</f>
        <v>-0.3206597897276906</v>
      </c>
      <c r="K2654" t="str">
        <f t="shared" si="165"/>
        <v>NO</v>
      </c>
      <c r="L2654">
        <f>(I2654-$V$16)/$V$17</f>
        <v>-1.4048967847574589</v>
      </c>
      <c r="M2654" t="str">
        <f t="shared" si="166"/>
        <v>NO</v>
      </c>
      <c r="N2654">
        <f>IF(ISBLANK(C2654),$V$7,C2654)</f>
        <v>397504.45</v>
      </c>
      <c r="O2654">
        <f>IF(ISBLANK(I2654),$V$16,I2654)</f>
        <v>22</v>
      </c>
      <c r="P2654" t="str">
        <f>IF(ISBLANK(D2654),$U$42,D2654)</f>
        <v>ASALARIADO</v>
      </c>
      <c r="Q2654" s="7" t="str">
        <f t="shared" si="167"/>
        <v>18-25</v>
      </c>
      <c r="R2654" s="7" t="str">
        <f t="shared" si="168"/>
        <v>2</v>
      </c>
    </row>
    <row r="2655" spans="1:18" x14ac:dyDescent="0.3">
      <c r="A2655">
        <v>2654</v>
      </c>
      <c r="B2655" t="s">
        <v>14</v>
      </c>
      <c r="C2655">
        <v>636889</v>
      </c>
      <c r="D2655" t="s">
        <v>17</v>
      </c>
      <c r="E2655" t="s">
        <v>15</v>
      </c>
      <c r="F2655" t="s">
        <v>11</v>
      </c>
      <c r="G2655" t="s">
        <v>12</v>
      </c>
      <c r="H2655" t="s">
        <v>12</v>
      </c>
      <c r="I2655">
        <v>50</v>
      </c>
      <c r="J2655">
        <f>(C2655-$V$7)/$V$8</f>
        <v>-2.5459059046118386E-2</v>
      </c>
      <c r="K2655" t="str">
        <f t="shared" si="165"/>
        <v>NO</v>
      </c>
      <c r="L2655">
        <f>(I2655-$V$16)/$V$17</f>
        <v>0.57121245740239113</v>
      </c>
      <c r="M2655" t="str">
        <f t="shared" si="166"/>
        <v>NO</v>
      </c>
      <c r="N2655">
        <f>IF(ISBLANK(C2655),$V$7,C2655)</f>
        <v>636889</v>
      </c>
      <c r="O2655">
        <f>IF(ISBLANK(I2655),$V$16,I2655)</f>
        <v>50</v>
      </c>
      <c r="P2655" t="str">
        <f>IF(ISBLANK(D2655),$U$42,D2655)</f>
        <v>TRABAJADOR INDEPENDIENTE</v>
      </c>
      <c r="Q2655" s="7" t="str">
        <f t="shared" si="167"/>
        <v>46-55</v>
      </c>
      <c r="R2655" s="7" t="str">
        <f t="shared" si="168"/>
        <v>3</v>
      </c>
    </row>
    <row r="2656" spans="1:18" x14ac:dyDescent="0.3">
      <c r="A2656">
        <v>2655</v>
      </c>
      <c r="B2656" t="s">
        <v>8</v>
      </c>
      <c r="C2656">
        <v>360585</v>
      </c>
      <c r="D2656" t="s">
        <v>9</v>
      </c>
      <c r="E2656" t="s">
        <v>15</v>
      </c>
      <c r="F2656" t="s">
        <v>11</v>
      </c>
      <c r="G2656" t="s">
        <v>12</v>
      </c>
      <c r="H2656" t="s">
        <v>12</v>
      </c>
      <c r="I2656">
        <v>48</v>
      </c>
      <c r="J2656">
        <f>(C2656-$V$7)/$V$8</f>
        <v>-0.3661875759459815</v>
      </c>
      <c r="K2656" t="str">
        <f t="shared" si="165"/>
        <v>NO</v>
      </c>
      <c r="L2656">
        <f>(I2656-$V$16)/$V$17</f>
        <v>0.43006179724811616</v>
      </c>
      <c r="M2656" t="str">
        <f t="shared" si="166"/>
        <v>NO</v>
      </c>
      <c r="N2656">
        <f>IF(ISBLANK(C2656),$V$7,C2656)</f>
        <v>360585</v>
      </c>
      <c r="O2656">
        <f>IF(ISBLANK(I2656),$V$16,I2656)</f>
        <v>48</v>
      </c>
      <c r="P2656" t="str">
        <f>IF(ISBLANK(D2656),$U$42,D2656)</f>
        <v>ASALARIADO</v>
      </c>
      <c r="Q2656" s="7" t="str">
        <f t="shared" si="167"/>
        <v>46-55</v>
      </c>
      <c r="R2656" s="7" t="str">
        <f t="shared" si="168"/>
        <v>2</v>
      </c>
    </row>
    <row r="2657" spans="1:18" x14ac:dyDescent="0.3">
      <c r="A2657">
        <v>2656</v>
      </c>
      <c r="B2657" t="s">
        <v>8</v>
      </c>
      <c r="C2657">
        <v>639605</v>
      </c>
      <c r="D2657" t="s">
        <v>9</v>
      </c>
      <c r="E2657" t="s">
        <v>10</v>
      </c>
      <c r="F2657" t="s">
        <v>11</v>
      </c>
      <c r="G2657" t="s">
        <v>12</v>
      </c>
      <c r="H2657" t="s">
        <v>12</v>
      </c>
      <c r="I2657">
        <v>45</v>
      </c>
      <c r="J2657">
        <f>(C2657-$V$7)/$V$8</f>
        <v>-2.2109781974848957E-2</v>
      </c>
      <c r="K2657" t="str">
        <f t="shared" si="165"/>
        <v>NO</v>
      </c>
      <c r="L2657">
        <f>(I2657-$V$16)/$V$17</f>
        <v>0.21833580701670366</v>
      </c>
      <c r="M2657" t="str">
        <f t="shared" si="166"/>
        <v>NO</v>
      </c>
      <c r="N2657">
        <f>IF(ISBLANK(C2657),$V$7,C2657)</f>
        <v>639605</v>
      </c>
      <c r="O2657">
        <f>IF(ISBLANK(I2657),$V$16,I2657)</f>
        <v>45</v>
      </c>
      <c r="P2657" t="str">
        <f>IF(ISBLANK(D2657),$U$42,D2657)</f>
        <v>ASALARIADO</v>
      </c>
      <c r="Q2657" s="7" t="str">
        <f t="shared" si="167"/>
        <v>36-45</v>
      </c>
      <c r="R2657" s="7" t="str">
        <f t="shared" si="168"/>
        <v>3</v>
      </c>
    </row>
    <row r="2658" spans="1:18" x14ac:dyDescent="0.3">
      <c r="A2658">
        <v>2657</v>
      </c>
      <c r="B2658" t="s">
        <v>14</v>
      </c>
      <c r="C2658">
        <v>1644679</v>
      </c>
      <c r="D2658" t="s">
        <v>9</v>
      </c>
      <c r="E2658" t="s">
        <v>10</v>
      </c>
      <c r="F2658" t="s">
        <v>11</v>
      </c>
      <c r="G2658" t="s">
        <v>12</v>
      </c>
      <c r="H2658" t="s">
        <v>11</v>
      </c>
      <c r="I2658">
        <v>36</v>
      </c>
      <c r="J2658">
        <f>(C2658-$V$7)/$V$8</f>
        <v>1.2173126418576437</v>
      </c>
      <c r="K2658" t="str">
        <f t="shared" si="165"/>
        <v>NO</v>
      </c>
      <c r="L2658">
        <f>(I2658-$V$16)/$V$17</f>
        <v>-0.41684216367753391</v>
      </c>
      <c r="M2658" t="str">
        <f t="shared" si="166"/>
        <v>NO</v>
      </c>
      <c r="N2658">
        <f>IF(ISBLANK(C2658),$V$7,C2658)</f>
        <v>1644679</v>
      </c>
      <c r="O2658">
        <f>IF(ISBLANK(I2658),$V$16,I2658)</f>
        <v>36</v>
      </c>
      <c r="P2658" t="str">
        <f>IF(ISBLANK(D2658),$U$42,D2658)</f>
        <v>ASALARIADO</v>
      </c>
      <c r="Q2658" s="7" t="str">
        <f t="shared" si="167"/>
        <v>36-45</v>
      </c>
      <c r="R2658" s="7" t="str">
        <f t="shared" si="168"/>
        <v>4</v>
      </c>
    </row>
    <row r="2659" spans="1:18" x14ac:dyDescent="0.3">
      <c r="A2659">
        <v>2658</v>
      </c>
      <c r="B2659" t="s">
        <v>8</v>
      </c>
      <c r="C2659">
        <v>421650.26</v>
      </c>
      <c r="D2659" t="s">
        <v>9</v>
      </c>
      <c r="E2659" t="s">
        <v>15</v>
      </c>
      <c r="F2659" t="s">
        <v>11</v>
      </c>
      <c r="G2659" t="s">
        <v>12</v>
      </c>
      <c r="H2659" t="s">
        <v>12</v>
      </c>
      <c r="I2659">
        <v>37</v>
      </c>
      <c r="J2659">
        <f>(C2659-$V$7)/$V$8</f>
        <v>-0.29088401365985994</v>
      </c>
      <c r="K2659" t="str">
        <f t="shared" si="165"/>
        <v>NO</v>
      </c>
      <c r="L2659">
        <f>(I2659-$V$16)/$V$17</f>
        <v>-0.3462668336003964</v>
      </c>
      <c r="M2659" t="str">
        <f t="shared" si="166"/>
        <v>NO</v>
      </c>
      <c r="N2659">
        <f>IF(ISBLANK(C2659),$V$7,C2659)</f>
        <v>421650.26</v>
      </c>
      <c r="O2659">
        <f>IF(ISBLANK(I2659),$V$16,I2659)</f>
        <v>37</v>
      </c>
      <c r="P2659" t="str">
        <f>IF(ISBLANK(D2659),$U$42,D2659)</f>
        <v>ASALARIADO</v>
      </c>
      <c r="Q2659" s="7" t="str">
        <f t="shared" si="167"/>
        <v>36-45</v>
      </c>
      <c r="R2659" s="7" t="str">
        <f t="shared" si="168"/>
        <v>3</v>
      </c>
    </row>
    <row r="2660" spans="1:18" x14ac:dyDescent="0.3">
      <c r="A2660">
        <v>2659</v>
      </c>
      <c r="B2660" t="s">
        <v>8</v>
      </c>
      <c r="C2660">
        <v>678531.4</v>
      </c>
      <c r="D2660" t="s">
        <v>9</v>
      </c>
      <c r="E2660" t="s">
        <v>10</v>
      </c>
      <c r="F2660" t="s">
        <v>11</v>
      </c>
      <c r="G2660" t="s">
        <v>12</v>
      </c>
      <c r="H2660" t="s">
        <v>12</v>
      </c>
      <c r="I2660">
        <v>48</v>
      </c>
      <c r="J2660">
        <f>(C2660-$V$7)/$V$8</f>
        <v>2.589290542834043E-2</v>
      </c>
      <c r="K2660" t="str">
        <f t="shared" si="165"/>
        <v>NO</v>
      </c>
      <c r="L2660">
        <f>(I2660-$V$16)/$V$17</f>
        <v>0.43006179724811616</v>
      </c>
      <c r="M2660" t="str">
        <f t="shared" si="166"/>
        <v>NO</v>
      </c>
      <c r="N2660">
        <f>IF(ISBLANK(C2660),$V$7,C2660)</f>
        <v>678531.4</v>
      </c>
      <c r="O2660">
        <f>IF(ISBLANK(I2660),$V$16,I2660)</f>
        <v>48</v>
      </c>
      <c r="P2660" t="str">
        <f>IF(ISBLANK(D2660),$U$42,D2660)</f>
        <v>ASALARIADO</v>
      </c>
      <c r="Q2660" s="7" t="str">
        <f t="shared" si="167"/>
        <v>46-55</v>
      </c>
      <c r="R2660" s="7" t="str">
        <f t="shared" si="168"/>
        <v>3</v>
      </c>
    </row>
    <row r="2661" spans="1:18" x14ac:dyDescent="0.3">
      <c r="A2661">
        <v>2660</v>
      </c>
      <c r="B2661" t="s">
        <v>8</v>
      </c>
      <c r="C2661">
        <v>175367.76</v>
      </c>
      <c r="D2661" t="s">
        <v>9</v>
      </c>
      <c r="E2661" t="s">
        <v>15</v>
      </c>
      <c r="F2661" t="s">
        <v>11</v>
      </c>
      <c r="G2661" t="s">
        <v>12</v>
      </c>
      <c r="H2661" t="s">
        <v>12</v>
      </c>
      <c r="I2661">
        <v>36</v>
      </c>
      <c r="J2661">
        <f>(C2661-$V$7)/$V$8</f>
        <v>-0.59459105721836991</v>
      </c>
      <c r="K2661" t="str">
        <f t="shared" si="165"/>
        <v>NO</v>
      </c>
      <c r="L2661">
        <f>(I2661-$V$16)/$V$17</f>
        <v>-0.41684216367753391</v>
      </c>
      <c r="M2661" t="str">
        <f t="shared" si="166"/>
        <v>NO</v>
      </c>
      <c r="N2661">
        <f>IF(ISBLANK(C2661),$V$7,C2661)</f>
        <v>175367.76</v>
      </c>
      <c r="O2661">
        <f>IF(ISBLANK(I2661),$V$16,I2661)</f>
        <v>36</v>
      </c>
      <c r="P2661" t="str">
        <f>IF(ISBLANK(D2661),$U$42,D2661)</f>
        <v>ASALARIADO</v>
      </c>
      <c r="Q2661" s="7" t="str">
        <f t="shared" si="167"/>
        <v>36-45</v>
      </c>
      <c r="R2661" s="7" t="str">
        <f t="shared" si="168"/>
        <v>1</v>
      </c>
    </row>
    <row r="2662" spans="1:18" x14ac:dyDescent="0.3">
      <c r="A2662">
        <v>2661</v>
      </c>
      <c r="B2662" t="s">
        <v>14</v>
      </c>
      <c r="C2662">
        <v>522906.95</v>
      </c>
      <c r="D2662" t="s">
        <v>9</v>
      </c>
      <c r="E2662" t="s">
        <v>15</v>
      </c>
      <c r="F2662" t="s">
        <v>11</v>
      </c>
      <c r="G2662" t="s">
        <v>11</v>
      </c>
      <c r="H2662" t="s">
        <v>12</v>
      </c>
      <c r="I2662">
        <v>37</v>
      </c>
      <c r="J2662">
        <f>(C2662-$V$7)/$V$8</f>
        <v>-0.16601777281684207</v>
      </c>
      <c r="K2662" t="str">
        <f t="shared" si="165"/>
        <v>NO</v>
      </c>
      <c r="L2662">
        <f>(I2662-$V$16)/$V$17</f>
        <v>-0.3462668336003964</v>
      </c>
      <c r="M2662" t="str">
        <f t="shared" si="166"/>
        <v>NO</v>
      </c>
      <c r="N2662">
        <f>IF(ISBLANK(C2662),$V$7,C2662)</f>
        <v>522906.95</v>
      </c>
      <c r="O2662">
        <f>IF(ISBLANK(I2662),$V$16,I2662)</f>
        <v>37</v>
      </c>
      <c r="P2662" t="str">
        <f>IF(ISBLANK(D2662),$U$42,D2662)</f>
        <v>ASALARIADO</v>
      </c>
      <c r="Q2662" s="7" t="str">
        <f t="shared" si="167"/>
        <v>36-45</v>
      </c>
      <c r="R2662" s="7" t="str">
        <f t="shared" si="168"/>
        <v>3</v>
      </c>
    </row>
    <row r="2663" spans="1:18" x14ac:dyDescent="0.3">
      <c r="A2663">
        <v>2662</v>
      </c>
      <c r="B2663" t="s">
        <v>8</v>
      </c>
      <c r="C2663">
        <v>699251.07</v>
      </c>
      <c r="D2663" t="s">
        <v>9</v>
      </c>
      <c r="E2663" t="s">
        <v>15</v>
      </c>
      <c r="F2663" t="s">
        <v>11</v>
      </c>
      <c r="G2663" t="s">
        <v>12</v>
      </c>
      <c r="H2663" t="s">
        <v>12</v>
      </c>
      <c r="I2663">
        <v>24</v>
      </c>
      <c r="J2663">
        <f>(C2663-$V$7)/$V$8</f>
        <v>5.1443684388306848E-2</v>
      </c>
      <c r="K2663" t="str">
        <f t="shared" si="165"/>
        <v>NO</v>
      </c>
      <c r="L2663">
        <f>(I2663-$V$16)/$V$17</f>
        <v>-1.263746124603184</v>
      </c>
      <c r="M2663" t="str">
        <f t="shared" si="166"/>
        <v>NO</v>
      </c>
      <c r="N2663">
        <f>IF(ISBLANK(C2663),$V$7,C2663)</f>
        <v>699251.07</v>
      </c>
      <c r="O2663">
        <f>IF(ISBLANK(I2663),$V$16,I2663)</f>
        <v>24</v>
      </c>
      <c r="P2663" t="str">
        <f>IF(ISBLANK(D2663),$U$42,D2663)</f>
        <v>ASALARIADO</v>
      </c>
      <c r="Q2663" s="7" t="str">
        <f t="shared" si="167"/>
        <v>18-25</v>
      </c>
      <c r="R2663" s="7" t="str">
        <f t="shared" si="168"/>
        <v>3</v>
      </c>
    </row>
    <row r="2664" spans="1:18" x14ac:dyDescent="0.3">
      <c r="A2664">
        <v>2663</v>
      </c>
      <c r="B2664" t="s">
        <v>14</v>
      </c>
      <c r="C2664">
        <v>233842.77</v>
      </c>
      <c r="D2664" t="s">
        <v>9</v>
      </c>
      <c r="E2664" t="s">
        <v>15</v>
      </c>
      <c r="F2664" t="s">
        <v>11</v>
      </c>
      <c r="G2664" t="s">
        <v>12</v>
      </c>
      <c r="H2664" t="s">
        <v>12</v>
      </c>
      <c r="I2664">
        <v>22</v>
      </c>
      <c r="J2664">
        <f>(C2664-$V$7)/$V$8</f>
        <v>-0.52248170146165029</v>
      </c>
      <c r="K2664" t="str">
        <f t="shared" si="165"/>
        <v>NO</v>
      </c>
      <c r="L2664">
        <f>(I2664-$V$16)/$V$17</f>
        <v>-1.4048967847574589</v>
      </c>
      <c r="M2664" t="str">
        <f t="shared" si="166"/>
        <v>NO</v>
      </c>
      <c r="N2664">
        <f>IF(ISBLANK(C2664),$V$7,C2664)</f>
        <v>233842.77</v>
      </c>
      <c r="O2664">
        <f>IF(ISBLANK(I2664),$V$16,I2664)</f>
        <v>22</v>
      </c>
      <c r="P2664" t="str">
        <f>IF(ISBLANK(D2664),$U$42,D2664)</f>
        <v>ASALARIADO</v>
      </c>
      <c r="Q2664" s="7" t="str">
        <f t="shared" si="167"/>
        <v>18-25</v>
      </c>
      <c r="R2664" s="7" t="str">
        <f t="shared" si="168"/>
        <v>1</v>
      </c>
    </row>
    <row r="2665" spans="1:18" x14ac:dyDescent="0.3">
      <c r="A2665">
        <v>2664</v>
      </c>
      <c r="B2665" t="s">
        <v>14</v>
      </c>
      <c r="C2665">
        <v>297045</v>
      </c>
      <c r="D2665" t="s">
        <v>16</v>
      </c>
      <c r="E2665" t="s">
        <v>15</v>
      </c>
      <c r="F2665" t="s">
        <v>11</v>
      </c>
      <c r="G2665" t="s">
        <v>11</v>
      </c>
      <c r="H2665" t="s">
        <v>12</v>
      </c>
      <c r="I2665">
        <v>52</v>
      </c>
      <c r="J2665">
        <f>(C2665-$V$7)/$V$8</f>
        <v>-0.44454290183274864</v>
      </c>
      <c r="K2665" t="str">
        <f t="shared" si="165"/>
        <v>NO</v>
      </c>
      <c r="L2665">
        <f>(I2665-$V$16)/$V$17</f>
        <v>0.71236311755666615</v>
      </c>
      <c r="M2665" t="str">
        <f t="shared" si="166"/>
        <v>NO</v>
      </c>
      <c r="N2665">
        <f>IF(ISBLANK(C2665),$V$7,C2665)</f>
        <v>297045</v>
      </c>
      <c r="O2665">
        <f>IF(ISBLANK(I2665),$V$16,I2665)</f>
        <v>52</v>
      </c>
      <c r="P2665" t="str">
        <f>IF(ISBLANK(D2665),$U$42,D2665)</f>
        <v>ASEGURADO VOLUNTARIO</v>
      </c>
      <c r="Q2665" s="7" t="str">
        <f t="shared" si="167"/>
        <v>46-55</v>
      </c>
      <c r="R2665" s="7" t="str">
        <f t="shared" si="168"/>
        <v>1</v>
      </c>
    </row>
    <row r="2666" spans="1:18" x14ac:dyDescent="0.3">
      <c r="A2666">
        <v>2665</v>
      </c>
      <c r="B2666" t="s">
        <v>8</v>
      </c>
      <c r="C2666">
        <v>385165</v>
      </c>
      <c r="D2666" t="s">
        <v>17</v>
      </c>
      <c r="E2666" t="s">
        <v>15</v>
      </c>
      <c r="F2666" t="s">
        <v>11</v>
      </c>
      <c r="G2666" t="s">
        <v>12</v>
      </c>
      <c r="H2666" t="s">
        <v>11</v>
      </c>
      <c r="I2666">
        <v>71</v>
      </c>
      <c r="J2666">
        <f>(C2666-$V$7)/$V$8</f>
        <v>-0.33587637181792462</v>
      </c>
      <c r="K2666" t="str">
        <f t="shared" si="165"/>
        <v>NO</v>
      </c>
      <c r="L2666">
        <f>(I2666-$V$16)/$V$17</f>
        <v>2.0532943890222786</v>
      </c>
      <c r="M2666" t="str">
        <f t="shared" si="166"/>
        <v>ATIPICO</v>
      </c>
      <c r="N2666">
        <f>IF(ISBLANK(C2666),$V$7,C2666)</f>
        <v>385165</v>
      </c>
      <c r="O2666">
        <f>IF(ISBLANK(I2666),$V$16,I2666)</f>
        <v>71</v>
      </c>
      <c r="P2666" t="str">
        <f>IF(ISBLANK(D2666),$U$42,D2666)</f>
        <v>TRABAJADOR INDEPENDIENTE</v>
      </c>
      <c r="Q2666" s="7" t="str">
        <f t="shared" si="167"/>
        <v>56+</v>
      </c>
      <c r="R2666" s="7" t="str">
        <f t="shared" si="168"/>
        <v>2</v>
      </c>
    </row>
    <row r="2667" spans="1:18" x14ac:dyDescent="0.3">
      <c r="A2667">
        <v>2666</v>
      </c>
      <c r="B2667" t="s">
        <v>8</v>
      </c>
      <c r="C2667">
        <v>405573.35</v>
      </c>
      <c r="D2667" t="s">
        <v>9</v>
      </c>
      <c r="E2667" t="s">
        <v>15</v>
      </c>
      <c r="F2667" t="s">
        <v>11</v>
      </c>
      <c r="G2667" t="s">
        <v>12</v>
      </c>
      <c r="H2667" t="s">
        <v>12</v>
      </c>
      <c r="I2667">
        <v>24</v>
      </c>
      <c r="J2667">
        <f>(C2667-$V$7)/$V$8</f>
        <v>-0.31070950189250435</v>
      </c>
      <c r="K2667" t="str">
        <f t="shared" si="165"/>
        <v>NO</v>
      </c>
      <c r="L2667">
        <f>(I2667-$V$16)/$V$17</f>
        <v>-1.263746124603184</v>
      </c>
      <c r="M2667" t="str">
        <f t="shared" si="166"/>
        <v>NO</v>
      </c>
      <c r="N2667">
        <f>IF(ISBLANK(C2667),$V$7,C2667)</f>
        <v>405573.35</v>
      </c>
      <c r="O2667">
        <f>IF(ISBLANK(I2667),$V$16,I2667)</f>
        <v>24</v>
      </c>
      <c r="P2667" t="str">
        <f>IF(ISBLANK(D2667),$U$42,D2667)</f>
        <v>ASALARIADO</v>
      </c>
      <c r="Q2667" s="7" t="str">
        <f t="shared" si="167"/>
        <v>18-25</v>
      </c>
      <c r="R2667" s="7" t="str">
        <f t="shared" si="168"/>
        <v>2</v>
      </c>
    </row>
    <row r="2668" spans="1:18" x14ac:dyDescent="0.3">
      <c r="A2668">
        <v>2667</v>
      </c>
      <c r="B2668" t="s">
        <v>8</v>
      </c>
      <c r="C2668">
        <v>299441</v>
      </c>
      <c r="D2668" t="s">
        <v>17</v>
      </c>
      <c r="E2668" t="s">
        <v>15</v>
      </c>
      <c r="F2668" t="s">
        <v>11</v>
      </c>
      <c r="G2668" t="s">
        <v>12</v>
      </c>
      <c r="H2668" t="s">
        <v>12</v>
      </c>
      <c r="I2668">
        <v>61</v>
      </c>
      <c r="J2668">
        <f>(C2668-$V$7)/$V$8</f>
        <v>-0.4415882376712017</v>
      </c>
      <c r="K2668" t="str">
        <f t="shared" si="165"/>
        <v>NO</v>
      </c>
      <c r="L2668">
        <f>(I2668-$V$16)/$V$17</f>
        <v>1.3475410882509038</v>
      </c>
      <c r="M2668" t="str">
        <f t="shared" si="166"/>
        <v>NO</v>
      </c>
      <c r="N2668">
        <f>IF(ISBLANK(C2668),$V$7,C2668)</f>
        <v>299441</v>
      </c>
      <c r="O2668">
        <f>IF(ISBLANK(I2668),$V$16,I2668)</f>
        <v>61</v>
      </c>
      <c r="P2668" t="str">
        <f>IF(ISBLANK(D2668),$U$42,D2668)</f>
        <v>TRABAJADOR INDEPENDIENTE</v>
      </c>
      <c r="Q2668" s="7" t="str">
        <f t="shared" si="167"/>
        <v>56+</v>
      </c>
      <c r="R2668" s="7" t="str">
        <f t="shared" si="168"/>
        <v>1</v>
      </c>
    </row>
    <row r="2669" spans="1:18" x14ac:dyDescent="0.3">
      <c r="A2669">
        <v>2668</v>
      </c>
      <c r="B2669" t="s">
        <v>8</v>
      </c>
      <c r="C2669">
        <v>410402</v>
      </c>
      <c r="D2669" t="s">
        <v>9</v>
      </c>
      <c r="E2669" t="s">
        <v>15</v>
      </c>
      <c r="F2669" t="s">
        <v>11</v>
      </c>
      <c r="G2669" t="s">
        <v>12</v>
      </c>
      <c r="H2669" t="s">
        <v>12</v>
      </c>
      <c r="I2669">
        <v>45</v>
      </c>
      <c r="J2669">
        <f>(C2669-$V$7)/$V$8</f>
        <v>-0.30475497805959378</v>
      </c>
      <c r="K2669" t="str">
        <f t="shared" si="165"/>
        <v>NO</v>
      </c>
      <c r="L2669">
        <f>(I2669-$V$16)/$V$17</f>
        <v>0.21833580701670366</v>
      </c>
      <c r="M2669" t="str">
        <f t="shared" si="166"/>
        <v>NO</v>
      </c>
      <c r="N2669">
        <f>IF(ISBLANK(C2669),$V$7,C2669)</f>
        <v>410402</v>
      </c>
      <c r="O2669">
        <f>IF(ISBLANK(I2669),$V$16,I2669)</f>
        <v>45</v>
      </c>
      <c r="P2669" t="str">
        <f>IF(ISBLANK(D2669),$U$42,D2669)</f>
        <v>ASALARIADO</v>
      </c>
      <c r="Q2669" s="7" t="str">
        <f t="shared" si="167"/>
        <v>36-45</v>
      </c>
      <c r="R2669" s="7" t="str">
        <f t="shared" si="168"/>
        <v>3</v>
      </c>
    </row>
    <row r="2670" spans="1:18" x14ac:dyDescent="0.3">
      <c r="A2670">
        <v>2669</v>
      </c>
      <c r="B2670" t="s">
        <v>8</v>
      </c>
      <c r="C2670">
        <v>516112.73</v>
      </c>
      <c r="D2670" t="s">
        <v>9</v>
      </c>
      <c r="E2670" t="s">
        <v>15</v>
      </c>
      <c r="F2670" t="s">
        <v>11</v>
      </c>
      <c r="G2670" t="s">
        <v>12</v>
      </c>
      <c r="H2670" t="s">
        <v>12</v>
      </c>
      <c r="I2670">
        <v>27</v>
      </c>
      <c r="J2670">
        <f>(C2670-$V$7)/$V$8</f>
        <v>-0.17439616945276265</v>
      </c>
      <c r="K2670" t="str">
        <f t="shared" si="165"/>
        <v>NO</v>
      </c>
      <c r="L2670">
        <f>(I2670-$V$16)/$V$17</f>
        <v>-1.0520201343717714</v>
      </c>
      <c r="M2670" t="str">
        <f t="shared" si="166"/>
        <v>NO</v>
      </c>
      <c r="N2670">
        <f>IF(ISBLANK(C2670),$V$7,C2670)</f>
        <v>516112.73</v>
      </c>
      <c r="O2670">
        <f>IF(ISBLANK(I2670),$V$16,I2670)</f>
        <v>27</v>
      </c>
      <c r="P2670" t="str">
        <f>IF(ISBLANK(D2670),$U$42,D2670)</f>
        <v>ASALARIADO</v>
      </c>
      <c r="Q2670" s="7" t="str">
        <f t="shared" si="167"/>
        <v>26-35</v>
      </c>
      <c r="R2670" s="7" t="str">
        <f t="shared" si="168"/>
        <v>3</v>
      </c>
    </row>
    <row r="2671" spans="1:18" x14ac:dyDescent="0.3">
      <c r="A2671">
        <v>2670</v>
      </c>
      <c r="B2671" t="s">
        <v>8</v>
      </c>
      <c r="C2671">
        <v>356686.25</v>
      </c>
      <c r="D2671" t="s">
        <v>9</v>
      </c>
      <c r="E2671" t="s">
        <v>15</v>
      </c>
      <c r="F2671" t="s">
        <v>11</v>
      </c>
      <c r="G2671" t="s">
        <v>12</v>
      </c>
      <c r="H2671" t="s">
        <v>12</v>
      </c>
      <c r="I2671">
        <v>38</v>
      </c>
      <c r="J2671">
        <f>(C2671-$V$7)/$V$8</f>
        <v>-0.37099537932654547</v>
      </c>
      <c r="K2671" t="str">
        <f t="shared" si="165"/>
        <v>NO</v>
      </c>
      <c r="L2671">
        <f>(I2671-$V$16)/$V$17</f>
        <v>-0.27569150352325889</v>
      </c>
      <c r="M2671" t="str">
        <f t="shared" si="166"/>
        <v>NO</v>
      </c>
      <c r="N2671">
        <f>IF(ISBLANK(C2671),$V$7,C2671)</f>
        <v>356686.25</v>
      </c>
      <c r="O2671">
        <f>IF(ISBLANK(I2671),$V$16,I2671)</f>
        <v>38</v>
      </c>
      <c r="P2671" t="str">
        <f>IF(ISBLANK(D2671),$U$42,D2671)</f>
        <v>ASALARIADO</v>
      </c>
      <c r="Q2671" s="7" t="str">
        <f t="shared" si="167"/>
        <v>36-45</v>
      </c>
      <c r="R2671" s="7" t="str">
        <f t="shared" si="168"/>
        <v>2</v>
      </c>
    </row>
    <row r="2672" spans="1:18" x14ac:dyDescent="0.3">
      <c r="A2672">
        <v>2671</v>
      </c>
      <c r="B2672" t="s">
        <v>14</v>
      </c>
      <c r="C2672">
        <v>1794936</v>
      </c>
      <c r="D2672" t="s">
        <v>9</v>
      </c>
      <c r="E2672" t="s">
        <v>15</v>
      </c>
      <c r="F2672" t="s">
        <v>11</v>
      </c>
      <c r="G2672" t="s">
        <v>12</v>
      </c>
      <c r="H2672" t="s">
        <v>12</v>
      </c>
      <c r="I2672">
        <v>29</v>
      </c>
      <c r="J2672">
        <f>(C2672-$V$7)/$V$8</f>
        <v>1.4026043667831705</v>
      </c>
      <c r="K2672" t="str">
        <f t="shared" si="165"/>
        <v>NO</v>
      </c>
      <c r="L2672">
        <f>(I2672-$V$16)/$V$17</f>
        <v>-0.91086947421749642</v>
      </c>
      <c r="M2672" t="str">
        <f t="shared" si="166"/>
        <v>NO</v>
      </c>
      <c r="N2672">
        <f>IF(ISBLANK(C2672),$V$7,C2672)</f>
        <v>1794936</v>
      </c>
      <c r="O2672">
        <f>IF(ISBLANK(I2672),$V$16,I2672)</f>
        <v>29</v>
      </c>
      <c r="P2672" t="str">
        <f>IF(ISBLANK(D2672),$U$42,D2672)</f>
        <v>ASALARIADO</v>
      </c>
      <c r="Q2672" s="7" t="str">
        <f t="shared" si="167"/>
        <v>26-35</v>
      </c>
      <c r="R2672" s="7" t="str">
        <f t="shared" si="168"/>
        <v>4</v>
      </c>
    </row>
    <row r="2673" spans="1:18" x14ac:dyDescent="0.3">
      <c r="A2673">
        <v>2672</v>
      </c>
      <c r="B2673" t="s">
        <v>8</v>
      </c>
      <c r="C2673">
        <v>68371.649999999994</v>
      </c>
      <c r="D2673" t="s">
        <v>9</v>
      </c>
      <c r="E2673" t="s">
        <v>10</v>
      </c>
      <c r="F2673" t="s">
        <v>11</v>
      </c>
      <c r="G2673" t="s">
        <v>12</v>
      </c>
      <c r="H2673" t="s">
        <v>12</v>
      </c>
      <c r="I2673">
        <v>42</v>
      </c>
      <c r="J2673">
        <f>(C2673-$V$7)/$V$8</f>
        <v>-0.72653495189363559</v>
      </c>
      <c r="K2673" t="str">
        <f t="shared" si="165"/>
        <v>NO</v>
      </c>
      <c r="L2673">
        <f>(I2673-$V$16)/$V$17</f>
        <v>6.6098167852911317E-3</v>
      </c>
      <c r="M2673" t="str">
        <f t="shared" si="166"/>
        <v>NO</v>
      </c>
      <c r="N2673">
        <f>IF(ISBLANK(C2673),$V$7,C2673)</f>
        <v>68371.649999999994</v>
      </c>
      <c r="O2673">
        <f>IF(ISBLANK(I2673),$V$16,I2673)</f>
        <v>42</v>
      </c>
      <c r="P2673" t="str">
        <f>IF(ISBLANK(D2673),$U$42,D2673)</f>
        <v>ASALARIADO</v>
      </c>
      <c r="Q2673" s="7" t="str">
        <f t="shared" si="167"/>
        <v>36-45</v>
      </c>
      <c r="R2673" s="7" t="str">
        <f t="shared" si="168"/>
        <v>1</v>
      </c>
    </row>
    <row r="2674" spans="1:18" x14ac:dyDescent="0.3">
      <c r="A2674">
        <v>2673</v>
      </c>
      <c r="B2674" t="s">
        <v>8</v>
      </c>
      <c r="C2674">
        <v>186718</v>
      </c>
      <c r="D2674" t="s">
        <v>9</v>
      </c>
      <c r="E2674" t="s">
        <v>15</v>
      </c>
      <c r="F2674" t="s">
        <v>11</v>
      </c>
      <c r="G2674" t="s">
        <v>12</v>
      </c>
      <c r="H2674" t="s">
        <v>12</v>
      </c>
      <c r="I2674">
        <v>31</v>
      </c>
      <c r="J2674">
        <f>(C2674-$V$7)/$V$8</f>
        <v>-0.58059433461696897</v>
      </c>
      <c r="K2674" t="str">
        <f t="shared" si="165"/>
        <v>NO</v>
      </c>
      <c r="L2674">
        <f>(I2674-$V$16)/$V$17</f>
        <v>-0.7697188140632214</v>
      </c>
      <c r="M2674" t="str">
        <f t="shared" si="166"/>
        <v>NO</v>
      </c>
      <c r="N2674">
        <f>IF(ISBLANK(C2674),$V$7,C2674)</f>
        <v>186718</v>
      </c>
      <c r="O2674">
        <f>IF(ISBLANK(I2674),$V$16,I2674)</f>
        <v>31</v>
      </c>
      <c r="P2674" t="str">
        <f>IF(ISBLANK(D2674),$U$42,D2674)</f>
        <v>ASALARIADO</v>
      </c>
      <c r="Q2674" s="7" t="str">
        <f t="shared" si="167"/>
        <v>26-35</v>
      </c>
      <c r="R2674" s="7" t="str">
        <f t="shared" si="168"/>
        <v>1</v>
      </c>
    </row>
    <row r="2675" spans="1:18" x14ac:dyDescent="0.3">
      <c r="A2675">
        <v>2674</v>
      </c>
      <c r="B2675" t="s">
        <v>8</v>
      </c>
      <c r="C2675">
        <v>399603.16</v>
      </c>
      <c r="D2675" t="s">
        <v>9</v>
      </c>
      <c r="E2675" t="s">
        <v>15</v>
      </c>
      <c r="F2675" t="s">
        <v>11</v>
      </c>
      <c r="G2675" t="s">
        <v>12</v>
      </c>
      <c r="H2675" t="s">
        <v>12</v>
      </c>
      <c r="I2675">
        <v>43</v>
      </c>
      <c r="J2675">
        <f>(C2675-$V$7)/$V$8</f>
        <v>-0.3180717332909293</v>
      </c>
      <c r="K2675" t="str">
        <f t="shared" si="165"/>
        <v>NO</v>
      </c>
      <c r="L2675">
        <f>(I2675-$V$16)/$V$17</f>
        <v>7.7185146862428639E-2</v>
      </c>
      <c r="M2675" t="str">
        <f t="shared" si="166"/>
        <v>NO</v>
      </c>
      <c r="N2675">
        <f>IF(ISBLANK(C2675),$V$7,C2675)</f>
        <v>399603.16</v>
      </c>
      <c r="O2675">
        <f>IF(ISBLANK(I2675),$V$16,I2675)</f>
        <v>43</v>
      </c>
      <c r="P2675" t="str">
        <f>IF(ISBLANK(D2675),$U$42,D2675)</f>
        <v>ASALARIADO</v>
      </c>
      <c r="Q2675" s="7" t="str">
        <f t="shared" si="167"/>
        <v>36-45</v>
      </c>
      <c r="R2675" s="7" t="str">
        <f t="shared" si="168"/>
        <v>2</v>
      </c>
    </row>
    <row r="2676" spans="1:18" x14ac:dyDescent="0.3">
      <c r="A2676">
        <v>2675</v>
      </c>
      <c r="B2676" t="s">
        <v>14</v>
      </c>
      <c r="C2676">
        <v>354822.98</v>
      </c>
      <c r="D2676" t="s">
        <v>13</v>
      </c>
      <c r="E2676" t="s">
        <v>10</v>
      </c>
      <c r="F2676" t="s">
        <v>11</v>
      </c>
      <c r="G2676" t="s">
        <v>12</v>
      </c>
      <c r="H2676" t="s">
        <v>12</v>
      </c>
      <c r="I2676">
        <v>75</v>
      </c>
      <c r="J2676">
        <f>(C2676-$V$7)/$V$8</f>
        <v>-0.37329309931497856</v>
      </c>
      <c r="K2676" t="str">
        <f t="shared" si="165"/>
        <v>NO</v>
      </c>
      <c r="L2676">
        <f>(I2676-$V$16)/$V$17</f>
        <v>2.3355957093308288</v>
      </c>
      <c r="M2676" t="str">
        <f t="shared" si="166"/>
        <v>ATIPICO</v>
      </c>
      <c r="N2676">
        <f>IF(ISBLANK(C2676),$V$7,C2676)</f>
        <v>354822.98</v>
      </c>
      <c r="O2676">
        <f>IF(ISBLANK(I2676),$V$16,I2676)</f>
        <v>75</v>
      </c>
      <c r="P2676" t="str">
        <f>IF(ISBLANK(D2676),$U$42,D2676)</f>
        <v>PENSIONADOS EN SU PROPIO SISTEMA</v>
      </c>
      <c r="Q2676" s="7" t="str">
        <f t="shared" si="167"/>
        <v>56+</v>
      </c>
      <c r="R2676" s="7" t="str">
        <f t="shared" si="168"/>
        <v>2</v>
      </c>
    </row>
    <row r="2677" spans="1:18" x14ac:dyDescent="0.3">
      <c r="A2677">
        <v>2676</v>
      </c>
      <c r="B2677" t="s">
        <v>14</v>
      </c>
      <c r="C2677">
        <v>425829.6</v>
      </c>
      <c r="D2677" t="s">
        <v>9</v>
      </c>
      <c r="E2677" t="s">
        <v>15</v>
      </c>
      <c r="F2677" t="s">
        <v>11</v>
      </c>
      <c r="G2677" t="s">
        <v>12</v>
      </c>
      <c r="H2677" t="s">
        <v>12</v>
      </c>
      <c r="I2677">
        <v>19</v>
      </c>
      <c r="J2677">
        <f>(C2677-$V$7)/$V$8</f>
        <v>-0.28573019641573655</v>
      </c>
      <c r="K2677" t="str">
        <f t="shared" si="165"/>
        <v>NO</v>
      </c>
      <c r="L2677">
        <f>(I2677-$V$16)/$V$17</f>
        <v>-1.6166227749888715</v>
      </c>
      <c r="M2677" t="str">
        <f t="shared" si="166"/>
        <v>NO</v>
      </c>
      <c r="N2677">
        <f>IF(ISBLANK(C2677),$V$7,C2677)</f>
        <v>425829.6</v>
      </c>
      <c r="O2677">
        <f>IF(ISBLANK(I2677),$V$16,I2677)</f>
        <v>19</v>
      </c>
      <c r="P2677" t="str">
        <f>IF(ISBLANK(D2677),$U$42,D2677)</f>
        <v>ASALARIADO</v>
      </c>
      <c r="Q2677" s="7" t="str">
        <f t="shared" si="167"/>
        <v>18-25</v>
      </c>
      <c r="R2677" s="7" t="str">
        <f t="shared" si="168"/>
        <v>3</v>
      </c>
    </row>
    <row r="2678" spans="1:18" x14ac:dyDescent="0.3">
      <c r="A2678">
        <v>2677</v>
      </c>
      <c r="B2678" t="s">
        <v>8</v>
      </c>
      <c r="C2678">
        <v>452229</v>
      </c>
      <c r="D2678" t="s">
        <v>17</v>
      </c>
      <c r="E2678" t="s">
        <v>15</v>
      </c>
      <c r="F2678" t="s">
        <v>11</v>
      </c>
      <c r="G2678" t="s">
        <v>12</v>
      </c>
      <c r="H2678" t="s">
        <v>12</v>
      </c>
      <c r="I2678">
        <v>34</v>
      </c>
      <c r="J2678">
        <f>(C2678-$V$7)/$V$8</f>
        <v>-0.25317537126283884</v>
      </c>
      <c r="K2678" t="str">
        <f t="shared" si="165"/>
        <v>NO</v>
      </c>
      <c r="L2678">
        <f>(I2678-$V$16)/$V$17</f>
        <v>-0.55799282383180893</v>
      </c>
      <c r="M2678" t="str">
        <f t="shared" si="166"/>
        <v>NO</v>
      </c>
      <c r="N2678">
        <f>IF(ISBLANK(C2678),$V$7,C2678)</f>
        <v>452229</v>
      </c>
      <c r="O2678">
        <f>IF(ISBLANK(I2678),$V$16,I2678)</f>
        <v>34</v>
      </c>
      <c r="P2678" t="str">
        <f>IF(ISBLANK(D2678),$U$42,D2678)</f>
        <v>TRABAJADOR INDEPENDIENTE</v>
      </c>
      <c r="Q2678" s="7" t="str">
        <f t="shared" si="167"/>
        <v>26-35</v>
      </c>
      <c r="R2678" s="7" t="str">
        <f t="shared" si="168"/>
        <v>3</v>
      </c>
    </row>
    <row r="2679" spans="1:18" x14ac:dyDescent="0.3">
      <c r="A2679">
        <v>2678</v>
      </c>
      <c r="B2679" t="s">
        <v>8</v>
      </c>
      <c r="C2679">
        <v>315605</v>
      </c>
      <c r="D2679" t="s">
        <v>16</v>
      </c>
      <c r="E2679" t="s">
        <v>15</v>
      </c>
      <c r="F2679" t="s">
        <v>11</v>
      </c>
      <c r="G2679" t="s">
        <v>12</v>
      </c>
      <c r="H2679" t="s">
        <v>12</v>
      </c>
      <c r="I2679">
        <v>58</v>
      </c>
      <c r="J2679">
        <f>(C2679-$V$7)/$V$8</f>
        <v>-0.42165535306884561</v>
      </c>
      <c r="K2679" t="str">
        <f t="shared" si="165"/>
        <v>NO</v>
      </c>
      <c r="L2679">
        <f>(I2679-$V$16)/$V$17</f>
        <v>1.1358150980194912</v>
      </c>
      <c r="M2679" t="str">
        <f t="shared" si="166"/>
        <v>NO</v>
      </c>
      <c r="N2679">
        <f>IF(ISBLANK(C2679),$V$7,C2679)</f>
        <v>315605</v>
      </c>
      <c r="O2679">
        <f>IF(ISBLANK(I2679),$V$16,I2679)</f>
        <v>58</v>
      </c>
      <c r="P2679" t="str">
        <f>IF(ISBLANK(D2679),$U$42,D2679)</f>
        <v>ASEGURADO VOLUNTARIO</v>
      </c>
      <c r="Q2679" s="7" t="str">
        <f t="shared" si="167"/>
        <v>56+</v>
      </c>
      <c r="R2679" s="7" t="str">
        <f t="shared" si="168"/>
        <v>2</v>
      </c>
    </row>
    <row r="2680" spans="1:18" x14ac:dyDescent="0.3">
      <c r="A2680">
        <v>2679</v>
      </c>
      <c r="B2680" t="s">
        <v>14</v>
      </c>
      <c r="C2680">
        <v>749235.3</v>
      </c>
      <c r="D2680" t="s">
        <v>9</v>
      </c>
      <c r="E2680" t="s">
        <v>15</v>
      </c>
      <c r="F2680" t="s">
        <v>11</v>
      </c>
      <c r="G2680" t="s">
        <v>12</v>
      </c>
      <c r="H2680" t="s">
        <v>12</v>
      </c>
      <c r="I2680">
        <v>40</v>
      </c>
      <c r="J2680">
        <f>(C2680-$V$7)/$V$8</f>
        <v>0.113082504514985</v>
      </c>
      <c r="K2680" t="str">
        <f t="shared" si="165"/>
        <v>NO</v>
      </c>
      <c r="L2680">
        <f>(I2680-$V$16)/$V$17</f>
        <v>-0.13454084336898386</v>
      </c>
      <c r="M2680" t="str">
        <f t="shared" si="166"/>
        <v>NO</v>
      </c>
      <c r="N2680">
        <f>IF(ISBLANK(C2680),$V$7,C2680)</f>
        <v>749235.3</v>
      </c>
      <c r="O2680">
        <f>IF(ISBLANK(I2680),$V$16,I2680)</f>
        <v>40</v>
      </c>
      <c r="P2680" t="str">
        <f>IF(ISBLANK(D2680),$U$42,D2680)</f>
        <v>ASALARIADO</v>
      </c>
      <c r="Q2680" s="7" t="str">
        <f t="shared" si="167"/>
        <v>36-45</v>
      </c>
      <c r="R2680" s="7" t="str">
        <f t="shared" si="168"/>
        <v>4</v>
      </c>
    </row>
    <row r="2681" spans="1:18" x14ac:dyDescent="0.3">
      <c r="A2681">
        <v>2680</v>
      </c>
      <c r="B2681" t="s">
        <v>8</v>
      </c>
      <c r="C2681">
        <v>366495.32</v>
      </c>
      <c r="D2681" t="s">
        <v>9</v>
      </c>
      <c r="E2681" t="s">
        <v>15</v>
      </c>
      <c r="F2681" t="s">
        <v>11</v>
      </c>
      <c r="G2681" t="s">
        <v>12</v>
      </c>
      <c r="H2681" t="s">
        <v>12</v>
      </c>
      <c r="I2681">
        <v>22</v>
      </c>
      <c r="J2681">
        <f>(C2681-$V$7)/$V$8</f>
        <v>-0.35889917415663503</v>
      </c>
      <c r="K2681" t="str">
        <f t="shared" si="165"/>
        <v>NO</v>
      </c>
      <c r="L2681">
        <f>(I2681-$V$16)/$V$17</f>
        <v>-1.4048967847574589</v>
      </c>
      <c r="M2681" t="str">
        <f t="shared" si="166"/>
        <v>NO</v>
      </c>
      <c r="N2681">
        <f>IF(ISBLANK(C2681),$V$7,C2681)</f>
        <v>366495.32</v>
      </c>
      <c r="O2681">
        <f>IF(ISBLANK(I2681),$V$16,I2681)</f>
        <v>22</v>
      </c>
      <c r="P2681" t="str">
        <f>IF(ISBLANK(D2681),$U$42,D2681)</f>
        <v>ASALARIADO</v>
      </c>
      <c r="Q2681" s="7" t="str">
        <f t="shared" si="167"/>
        <v>18-25</v>
      </c>
      <c r="R2681" s="7" t="str">
        <f t="shared" si="168"/>
        <v>2</v>
      </c>
    </row>
    <row r="2682" spans="1:18" x14ac:dyDescent="0.3">
      <c r="A2682">
        <v>2681</v>
      </c>
      <c r="B2682" t="s">
        <v>8</v>
      </c>
      <c r="C2682">
        <v>80000</v>
      </c>
      <c r="D2682" t="s">
        <v>9</v>
      </c>
      <c r="E2682" t="s">
        <v>15</v>
      </c>
      <c r="F2682" t="s">
        <v>11</v>
      </c>
      <c r="G2682" t="s">
        <v>11</v>
      </c>
      <c r="H2682" t="s">
        <v>12</v>
      </c>
      <c r="I2682">
        <v>21</v>
      </c>
      <c r="J2682">
        <f>(C2682-$V$7)/$V$8</f>
        <v>-0.71219527367872548</v>
      </c>
      <c r="K2682" t="str">
        <f t="shared" si="165"/>
        <v>NO</v>
      </c>
      <c r="L2682">
        <f>(I2682-$V$16)/$V$17</f>
        <v>-1.4754721148345964</v>
      </c>
      <c r="M2682" t="str">
        <f t="shared" si="166"/>
        <v>NO</v>
      </c>
      <c r="N2682">
        <f>IF(ISBLANK(C2682),$V$7,C2682)</f>
        <v>80000</v>
      </c>
      <c r="O2682">
        <f>IF(ISBLANK(I2682),$V$16,I2682)</f>
        <v>21</v>
      </c>
      <c r="P2682" t="str">
        <f>IF(ISBLANK(D2682),$U$42,D2682)</f>
        <v>ASALARIADO</v>
      </c>
      <c r="Q2682" s="7" t="str">
        <f t="shared" si="167"/>
        <v>18-25</v>
      </c>
      <c r="R2682" s="7" t="str">
        <f t="shared" si="168"/>
        <v>1</v>
      </c>
    </row>
    <row r="2683" spans="1:18" x14ac:dyDescent="0.3">
      <c r="A2683">
        <v>2682</v>
      </c>
      <c r="B2683" t="s">
        <v>8</v>
      </c>
      <c r="C2683">
        <v>316964.69</v>
      </c>
      <c r="D2683" t="s">
        <v>9</v>
      </c>
      <c r="E2683" t="s">
        <v>15</v>
      </c>
      <c r="F2683" t="s">
        <v>11</v>
      </c>
      <c r="G2683" t="s">
        <v>12</v>
      </c>
      <c r="H2683" t="s">
        <v>12</v>
      </c>
      <c r="I2683">
        <v>20</v>
      </c>
      <c r="J2683">
        <f>(C2683-$V$7)/$V$8</f>
        <v>-0.41997863048378142</v>
      </c>
      <c r="K2683" t="str">
        <f t="shared" si="165"/>
        <v>NO</v>
      </c>
      <c r="L2683">
        <f>(I2683-$V$16)/$V$17</f>
        <v>-1.5460474449117341</v>
      </c>
      <c r="M2683" t="str">
        <f t="shared" si="166"/>
        <v>NO</v>
      </c>
      <c r="N2683">
        <f>IF(ISBLANK(C2683),$V$7,C2683)</f>
        <v>316964.69</v>
      </c>
      <c r="O2683">
        <f>IF(ISBLANK(I2683),$V$16,I2683)</f>
        <v>20</v>
      </c>
      <c r="P2683" t="str">
        <f>IF(ISBLANK(D2683),$U$42,D2683)</f>
        <v>ASALARIADO</v>
      </c>
      <c r="Q2683" s="7" t="str">
        <f t="shared" si="167"/>
        <v>18-25</v>
      </c>
      <c r="R2683" s="7" t="str">
        <f t="shared" si="168"/>
        <v>2</v>
      </c>
    </row>
    <row r="2684" spans="1:18" x14ac:dyDescent="0.3">
      <c r="A2684">
        <v>2683</v>
      </c>
      <c r="B2684" t="s">
        <v>14</v>
      </c>
      <c r="C2684">
        <v>370500</v>
      </c>
      <c r="D2684" t="s">
        <v>9</v>
      </c>
      <c r="E2684" t="s">
        <v>15</v>
      </c>
      <c r="F2684" t="s">
        <v>11</v>
      </c>
      <c r="G2684" t="s">
        <v>12</v>
      </c>
      <c r="H2684" t="s">
        <v>12</v>
      </c>
      <c r="I2684">
        <v>28</v>
      </c>
      <c r="J2684">
        <f>(C2684-$V$7)/$V$8</f>
        <v>-0.35396074157129948</v>
      </c>
      <c r="K2684" t="str">
        <f t="shared" si="165"/>
        <v>NO</v>
      </c>
      <c r="L2684">
        <f>(I2684-$V$16)/$V$17</f>
        <v>-0.98144480429463388</v>
      </c>
      <c r="M2684" t="str">
        <f t="shared" si="166"/>
        <v>NO</v>
      </c>
      <c r="N2684">
        <f>IF(ISBLANK(C2684),$V$7,C2684)</f>
        <v>370500</v>
      </c>
      <c r="O2684">
        <f>IF(ISBLANK(I2684),$V$16,I2684)</f>
        <v>28</v>
      </c>
      <c r="P2684" t="str">
        <f>IF(ISBLANK(D2684),$U$42,D2684)</f>
        <v>ASALARIADO</v>
      </c>
      <c r="Q2684" s="7" t="str">
        <f t="shared" si="167"/>
        <v>26-35</v>
      </c>
      <c r="R2684" s="7" t="str">
        <f t="shared" si="168"/>
        <v>2</v>
      </c>
    </row>
    <row r="2685" spans="1:18" x14ac:dyDescent="0.3">
      <c r="A2685">
        <v>2684</v>
      </c>
      <c r="B2685" t="s">
        <v>8</v>
      </c>
      <c r="C2685">
        <v>1081709.6000000001</v>
      </c>
      <c r="D2685" t="s">
        <v>9</v>
      </c>
      <c r="E2685" t="s">
        <v>10</v>
      </c>
      <c r="F2685" t="s">
        <v>11</v>
      </c>
      <c r="G2685" t="s">
        <v>12</v>
      </c>
      <c r="H2685" t="s">
        <v>12</v>
      </c>
      <c r="I2685">
        <v>59</v>
      </c>
      <c r="J2685">
        <f>(C2685-$V$7)/$V$8</f>
        <v>0.52307828867417261</v>
      </c>
      <c r="K2685" t="str">
        <f t="shared" si="165"/>
        <v>NO</v>
      </c>
      <c r="L2685">
        <f>(I2685-$V$16)/$V$17</f>
        <v>1.2063904280966287</v>
      </c>
      <c r="M2685" t="str">
        <f t="shared" si="166"/>
        <v>NO</v>
      </c>
      <c r="N2685">
        <f>IF(ISBLANK(C2685),$V$7,C2685)</f>
        <v>1081709.6000000001</v>
      </c>
      <c r="O2685">
        <f>IF(ISBLANK(I2685),$V$16,I2685)</f>
        <v>59</v>
      </c>
      <c r="P2685" t="str">
        <f>IF(ISBLANK(D2685),$U$42,D2685)</f>
        <v>ASALARIADO</v>
      </c>
      <c r="Q2685" s="7" t="str">
        <f t="shared" si="167"/>
        <v>56+</v>
      </c>
      <c r="R2685" s="7" t="str">
        <f t="shared" si="168"/>
        <v>4</v>
      </c>
    </row>
    <row r="2686" spans="1:18" x14ac:dyDescent="0.3">
      <c r="A2686">
        <v>2685</v>
      </c>
      <c r="B2686" t="s">
        <v>14</v>
      </c>
      <c r="C2686">
        <v>698426.7</v>
      </c>
      <c r="D2686" t="s">
        <v>9</v>
      </c>
      <c r="E2686" t="s">
        <v>10</v>
      </c>
      <c r="F2686" t="s">
        <v>11</v>
      </c>
      <c r="G2686" t="s">
        <v>12</v>
      </c>
      <c r="H2686" t="s">
        <v>12</v>
      </c>
      <c r="I2686">
        <v>35</v>
      </c>
      <c r="J2686">
        <f>(C2686-$V$7)/$V$8</f>
        <v>5.0427099874594643E-2</v>
      </c>
      <c r="K2686" t="str">
        <f t="shared" si="165"/>
        <v>NO</v>
      </c>
      <c r="L2686">
        <f>(I2686-$V$16)/$V$17</f>
        <v>-0.48741749375467142</v>
      </c>
      <c r="M2686" t="str">
        <f t="shared" si="166"/>
        <v>NO</v>
      </c>
      <c r="N2686">
        <f>IF(ISBLANK(C2686),$V$7,C2686)</f>
        <v>698426.7</v>
      </c>
      <c r="O2686">
        <f>IF(ISBLANK(I2686),$V$16,I2686)</f>
        <v>35</v>
      </c>
      <c r="P2686" t="str">
        <f>IF(ISBLANK(D2686),$U$42,D2686)</f>
        <v>ASALARIADO</v>
      </c>
      <c r="Q2686" s="7" t="str">
        <f t="shared" si="167"/>
        <v>26-35</v>
      </c>
      <c r="R2686" s="7" t="str">
        <f t="shared" si="168"/>
        <v>3</v>
      </c>
    </row>
    <row r="2687" spans="1:18" x14ac:dyDescent="0.3">
      <c r="A2687">
        <v>2686</v>
      </c>
      <c r="B2687" t="s">
        <v>8</v>
      </c>
      <c r="C2687">
        <v>431290</v>
      </c>
      <c r="D2687" t="s">
        <v>9</v>
      </c>
      <c r="E2687" t="s">
        <v>15</v>
      </c>
      <c r="F2687" t="s">
        <v>11</v>
      </c>
      <c r="G2687" t="s">
        <v>12</v>
      </c>
      <c r="H2687" t="s">
        <v>12</v>
      </c>
      <c r="I2687">
        <v>60</v>
      </c>
      <c r="J2687">
        <f>(C2687-$V$7)/$V$8</f>
        <v>-0.27899662037745981</v>
      </c>
      <c r="K2687" t="str">
        <f t="shared" si="165"/>
        <v>NO</v>
      </c>
      <c r="L2687">
        <f>(I2687-$V$16)/$V$17</f>
        <v>1.2769657581737661</v>
      </c>
      <c r="M2687" t="str">
        <f t="shared" si="166"/>
        <v>NO</v>
      </c>
      <c r="N2687">
        <f>IF(ISBLANK(C2687),$V$7,C2687)</f>
        <v>431290</v>
      </c>
      <c r="O2687">
        <f>IF(ISBLANK(I2687),$V$16,I2687)</f>
        <v>60</v>
      </c>
      <c r="P2687" t="str">
        <f>IF(ISBLANK(D2687),$U$42,D2687)</f>
        <v>ASALARIADO</v>
      </c>
      <c r="Q2687" s="7" t="str">
        <f t="shared" si="167"/>
        <v>56+</v>
      </c>
      <c r="R2687" s="7" t="str">
        <f t="shared" si="168"/>
        <v>3</v>
      </c>
    </row>
    <row r="2688" spans="1:18" x14ac:dyDescent="0.3">
      <c r="A2688">
        <v>2687</v>
      </c>
      <c r="B2688" t="s">
        <v>8</v>
      </c>
      <c r="C2688">
        <v>297045</v>
      </c>
      <c r="D2688" t="s">
        <v>16</v>
      </c>
      <c r="E2688" t="s">
        <v>15</v>
      </c>
      <c r="F2688" t="s">
        <v>11</v>
      </c>
      <c r="G2688" t="s">
        <v>12</v>
      </c>
      <c r="H2688" t="s">
        <v>12</v>
      </c>
      <c r="I2688">
        <v>51</v>
      </c>
      <c r="J2688">
        <f>(C2688-$V$7)/$V$8</f>
        <v>-0.44454290183274864</v>
      </c>
      <c r="K2688" t="str">
        <f t="shared" si="165"/>
        <v>NO</v>
      </c>
      <c r="L2688">
        <f>(I2688-$V$16)/$V$17</f>
        <v>0.64178778747952869</v>
      </c>
      <c r="M2688" t="str">
        <f t="shared" si="166"/>
        <v>NO</v>
      </c>
      <c r="N2688">
        <f>IF(ISBLANK(C2688),$V$7,C2688)</f>
        <v>297045</v>
      </c>
      <c r="O2688">
        <f>IF(ISBLANK(I2688),$V$16,I2688)</f>
        <v>51</v>
      </c>
      <c r="P2688" t="str">
        <f>IF(ISBLANK(D2688),$U$42,D2688)</f>
        <v>ASEGURADO VOLUNTARIO</v>
      </c>
      <c r="Q2688" s="7" t="str">
        <f t="shared" si="167"/>
        <v>46-55</v>
      </c>
      <c r="R2688" s="7" t="str">
        <f t="shared" si="168"/>
        <v>1</v>
      </c>
    </row>
    <row r="2689" spans="1:18" x14ac:dyDescent="0.3">
      <c r="A2689">
        <v>2688</v>
      </c>
      <c r="B2689" t="s">
        <v>8</v>
      </c>
      <c r="C2689">
        <v>610312</v>
      </c>
      <c r="D2689" t="s">
        <v>9</v>
      </c>
      <c r="E2689" t="s">
        <v>15</v>
      </c>
      <c r="F2689" t="s">
        <v>11</v>
      </c>
      <c r="G2689" t="s">
        <v>12</v>
      </c>
      <c r="H2689" t="s">
        <v>12</v>
      </c>
      <c r="I2689">
        <v>33</v>
      </c>
      <c r="J2689">
        <f>(C2689-$V$7)/$V$8</f>
        <v>-5.8232894363912054E-2</v>
      </c>
      <c r="K2689" t="str">
        <f t="shared" si="165"/>
        <v>NO</v>
      </c>
      <c r="L2689">
        <f>(I2689-$V$16)/$V$17</f>
        <v>-0.62856815390894638</v>
      </c>
      <c r="M2689" t="str">
        <f t="shared" si="166"/>
        <v>NO</v>
      </c>
      <c r="N2689">
        <f>IF(ISBLANK(C2689),$V$7,C2689)</f>
        <v>610312</v>
      </c>
      <c r="O2689">
        <f>IF(ISBLANK(I2689),$V$16,I2689)</f>
        <v>33</v>
      </c>
      <c r="P2689" t="str">
        <f>IF(ISBLANK(D2689),$U$42,D2689)</f>
        <v>ASALARIADO</v>
      </c>
      <c r="Q2689" s="7" t="str">
        <f t="shared" si="167"/>
        <v>26-35</v>
      </c>
      <c r="R2689" s="7" t="str">
        <f t="shared" si="168"/>
        <v>3</v>
      </c>
    </row>
    <row r="2690" spans="1:18" x14ac:dyDescent="0.3">
      <c r="A2690">
        <v>2689</v>
      </c>
      <c r="B2690" t="s">
        <v>14</v>
      </c>
      <c r="C2690">
        <v>550022</v>
      </c>
      <c r="D2690" t="s">
        <v>9</v>
      </c>
      <c r="E2690" t="s">
        <v>15</v>
      </c>
      <c r="F2690" t="s">
        <v>11</v>
      </c>
      <c r="G2690" t="s">
        <v>11</v>
      </c>
      <c r="H2690" t="s">
        <v>12</v>
      </c>
      <c r="I2690">
        <v>29</v>
      </c>
      <c r="J2690">
        <f>(C2690-$V$7)/$V$8</f>
        <v>-0.13258043288631038</v>
      </c>
      <c r="K2690" t="str">
        <f t="shared" ref="K2690:K2753" si="169">IF(ABS(J2690)&gt;1.96,"ATIPICO","NO")</f>
        <v>NO</v>
      </c>
      <c r="L2690">
        <f>(I2690-$V$16)/$V$17</f>
        <v>-0.91086947421749642</v>
      </c>
      <c r="M2690" t="str">
        <f t="shared" ref="M2690:M2753" si="170">IF(ABS(L2690)&gt;1.96,"ATIPICO","NO")</f>
        <v>NO</v>
      </c>
      <c r="N2690">
        <f>IF(ISBLANK(C2690),$V$7,C2690)</f>
        <v>550022</v>
      </c>
      <c r="O2690">
        <f>IF(ISBLANK(I2690),$V$16,I2690)</f>
        <v>29</v>
      </c>
      <c r="P2690" t="str">
        <f>IF(ISBLANK(D2690),$U$42,D2690)</f>
        <v>ASALARIADO</v>
      </c>
      <c r="Q2690" s="7" t="str">
        <f t="shared" ref="Q2690:Q2753" si="171">IF(O2690&lt;26,"18-25",IF(O2690&lt;36,"26-35",
 IF(O2690&lt;46,"36-45",IF(O2690&lt;56,"46-55","56+"))))</f>
        <v>26-35</v>
      </c>
      <c r="R2690" s="7" t="str">
        <f t="shared" ref="R2690:R2753" si="172">IF(N2690&lt;300000,"1",
 IF(N2690&lt;=408495,"2",
 IF(N2690&lt;=700000,"3",
 "4")))</f>
        <v>3</v>
      </c>
    </row>
    <row r="2691" spans="1:18" x14ac:dyDescent="0.3">
      <c r="A2691">
        <v>2690</v>
      </c>
      <c r="B2691" t="s">
        <v>14</v>
      </c>
      <c r="C2691">
        <v>1264065</v>
      </c>
      <c r="D2691" t="s">
        <v>9</v>
      </c>
      <c r="E2691" t="s">
        <v>10</v>
      </c>
      <c r="F2691" t="s">
        <v>11</v>
      </c>
      <c r="G2691" t="s">
        <v>12</v>
      </c>
      <c r="H2691" t="s">
        <v>12</v>
      </c>
      <c r="I2691">
        <v>49</v>
      </c>
      <c r="J2691">
        <f>(C2691-$V$7)/$V$8</f>
        <v>0.74795264804168549</v>
      </c>
      <c r="K2691" t="str">
        <f t="shared" si="169"/>
        <v>NO</v>
      </c>
      <c r="L2691">
        <f>(I2691-$V$16)/$V$17</f>
        <v>0.50063712732525367</v>
      </c>
      <c r="M2691" t="str">
        <f t="shared" si="170"/>
        <v>NO</v>
      </c>
      <c r="N2691">
        <f>IF(ISBLANK(C2691),$V$7,C2691)</f>
        <v>1264065</v>
      </c>
      <c r="O2691">
        <f>IF(ISBLANK(I2691),$V$16,I2691)</f>
        <v>49</v>
      </c>
      <c r="P2691" t="str">
        <f>IF(ISBLANK(D2691),$U$42,D2691)</f>
        <v>ASALARIADO</v>
      </c>
      <c r="Q2691" s="7" t="str">
        <f t="shared" si="171"/>
        <v>46-55</v>
      </c>
      <c r="R2691" s="7" t="str">
        <f t="shared" si="172"/>
        <v>4</v>
      </c>
    </row>
    <row r="2692" spans="1:18" x14ac:dyDescent="0.3">
      <c r="A2692">
        <v>2691</v>
      </c>
      <c r="B2692" t="s">
        <v>14</v>
      </c>
      <c r="C2692">
        <v>911982.5</v>
      </c>
      <c r="D2692" t="s">
        <v>9</v>
      </c>
      <c r="E2692" t="s">
        <v>10</v>
      </c>
      <c r="F2692" t="s">
        <v>11</v>
      </c>
      <c r="G2692" t="s">
        <v>12</v>
      </c>
      <c r="H2692" t="s">
        <v>12</v>
      </c>
      <c r="I2692">
        <v>29</v>
      </c>
      <c r="J2692">
        <f>(C2692-$V$7)/$V$8</f>
        <v>0.31377671120618522</v>
      </c>
      <c r="K2692" t="str">
        <f t="shared" si="169"/>
        <v>NO</v>
      </c>
      <c r="L2692">
        <f>(I2692-$V$16)/$V$17</f>
        <v>-0.91086947421749642</v>
      </c>
      <c r="M2692" t="str">
        <f t="shared" si="170"/>
        <v>NO</v>
      </c>
      <c r="N2692">
        <f>IF(ISBLANK(C2692),$V$7,C2692)</f>
        <v>911982.5</v>
      </c>
      <c r="O2692">
        <f>IF(ISBLANK(I2692),$V$16,I2692)</f>
        <v>29</v>
      </c>
      <c r="P2692" t="str">
        <f>IF(ISBLANK(D2692),$U$42,D2692)</f>
        <v>ASALARIADO</v>
      </c>
      <c r="Q2692" s="7" t="str">
        <f t="shared" si="171"/>
        <v>26-35</v>
      </c>
      <c r="R2692" s="7" t="str">
        <f t="shared" si="172"/>
        <v>4</v>
      </c>
    </row>
    <row r="2693" spans="1:18" x14ac:dyDescent="0.3">
      <c r="A2693">
        <v>2692</v>
      </c>
      <c r="B2693" t="s">
        <v>8</v>
      </c>
      <c r="C2693">
        <v>40800</v>
      </c>
      <c r="D2693" t="s">
        <v>9</v>
      </c>
      <c r="E2693" t="s">
        <v>15</v>
      </c>
      <c r="F2693" t="s">
        <v>11</v>
      </c>
      <c r="G2693" t="s">
        <v>12</v>
      </c>
      <c r="H2693" t="s">
        <v>12</v>
      </c>
      <c r="I2693">
        <v>25</v>
      </c>
      <c r="J2693">
        <f>(C2693-$V$7)/$V$8</f>
        <v>-0.76053535511972759</v>
      </c>
      <c r="K2693" t="str">
        <f t="shared" si="169"/>
        <v>NO</v>
      </c>
      <c r="L2693">
        <f>(I2693-$V$16)/$V$17</f>
        <v>-1.1931707945260464</v>
      </c>
      <c r="M2693" t="str">
        <f t="shared" si="170"/>
        <v>NO</v>
      </c>
      <c r="N2693">
        <f>IF(ISBLANK(C2693),$V$7,C2693)</f>
        <v>40800</v>
      </c>
      <c r="O2693">
        <f>IF(ISBLANK(I2693),$V$16,I2693)</f>
        <v>25</v>
      </c>
      <c r="P2693" t="str">
        <f>IF(ISBLANK(D2693),$U$42,D2693)</f>
        <v>ASALARIADO</v>
      </c>
      <c r="Q2693" s="7" t="str">
        <f t="shared" si="171"/>
        <v>18-25</v>
      </c>
      <c r="R2693" s="7" t="str">
        <f t="shared" si="172"/>
        <v>1</v>
      </c>
    </row>
    <row r="2694" spans="1:18" x14ac:dyDescent="0.3">
      <c r="A2694">
        <v>2693</v>
      </c>
      <c r="B2694" t="s">
        <v>8</v>
      </c>
      <c r="C2694">
        <v>278030</v>
      </c>
      <c r="D2694" t="s">
        <v>18</v>
      </c>
      <c r="E2694" t="s">
        <v>15</v>
      </c>
      <c r="F2694" t="s">
        <v>11</v>
      </c>
      <c r="G2694" t="s">
        <v>12</v>
      </c>
      <c r="H2694" t="s">
        <v>12</v>
      </c>
      <c r="I2694">
        <v>35</v>
      </c>
      <c r="J2694">
        <f>(C2694-$V$7)/$V$8</f>
        <v>-0.46799154082766331</v>
      </c>
      <c r="K2694" t="str">
        <f t="shared" si="169"/>
        <v>NO</v>
      </c>
      <c r="L2694">
        <f>(I2694-$V$16)/$V$17</f>
        <v>-0.48741749375467142</v>
      </c>
      <c r="M2694" t="str">
        <f t="shared" si="170"/>
        <v>NO</v>
      </c>
      <c r="N2694">
        <f>IF(ISBLANK(C2694),$V$7,C2694)</f>
        <v>278030</v>
      </c>
      <c r="O2694">
        <f>IF(ISBLANK(I2694),$V$16,I2694)</f>
        <v>35</v>
      </c>
      <c r="P2694" t="str">
        <f>IF(ISBLANK(D2694),$U$42,D2694)</f>
        <v>CONVENIOS ESPECIALES DE TRABAJADORES INDEPENDIENTES</v>
      </c>
      <c r="Q2694" s="7" t="str">
        <f t="shared" si="171"/>
        <v>26-35</v>
      </c>
      <c r="R2694" s="7" t="str">
        <f t="shared" si="172"/>
        <v>1</v>
      </c>
    </row>
    <row r="2695" spans="1:18" x14ac:dyDescent="0.3">
      <c r="A2695">
        <v>2694</v>
      </c>
      <c r="B2695" t="s">
        <v>14</v>
      </c>
      <c r="C2695">
        <v>439474</v>
      </c>
      <c r="D2695" t="s">
        <v>9</v>
      </c>
      <c r="E2695" t="s">
        <v>10</v>
      </c>
      <c r="F2695" t="s">
        <v>11</v>
      </c>
      <c r="G2695" t="s">
        <v>12</v>
      </c>
      <c r="H2695" t="s">
        <v>11</v>
      </c>
      <c r="I2695">
        <v>57</v>
      </c>
      <c r="J2695">
        <f>(C2695-$V$7)/$V$8</f>
        <v>-0.26890439521130777</v>
      </c>
      <c r="K2695" t="str">
        <f t="shared" si="169"/>
        <v>NO</v>
      </c>
      <c r="L2695">
        <f>(I2695-$V$16)/$V$17</f>
        <v>1.0652397679423538</v>
      </c>
      <c r="M2695" t="str">
        <f t="shared" si="170"/>
        <v>NO</v>
      </c>
      <c r="N2695">
        <f>IF(ISBLANK(C2695),$V$7,C2695)</f>
        <v>439474</v>
      </c>
      <c r="O2695">
        <f>IF(ISBLANK(I2695),$V$16,I2695)</f>
        <v>57</v>
      </c>
      <c r="P2695" t="str">
        <f>IF(ISBLANK(D2695),$U$42,D2695)</f>
        <v>ASALARIADO</v>
      </c>
      <c r="Q2695" s="7" t="str">
        <f t="shared" si="171"/>
        <v>56+</v>
      </c>
      <c r="R2695" s="7" t="str">
        <f t="shared" si="172"/>
        <v>3</v>
      </c>
    </row>
    <row r="2696" spans="1:18" x14ac:dyDescent="0.3">
      <c r="A2696">
        <v>2695</v>
      </c>
      <c r="B2696" t="s">
        <v>8</v>
      </c>
      <c r="C2696">
        <v>3500000</v>
      </c>
      <c r="D2696" t="s">
        <v>9</v>
      </c>
      <c r="E2696" t="s">
        <v>15</v>
      </c>
      <c r="F2696" t="s">
        <v>11</v>
      </c>
      <c r="G2696" t="s">
        <v>12</v>
      </c>
      <c r="H2696" t="s">
        <v>12</v>
      </c>
      <c r="I2696">
        <v>60</v>
      </c>
      <c r="J2696">
        <f>(C2696-$V$7)/$V$8</f>
        <v>3.5052301989801284</v>
      </c>
      <c r="K2696" t="str">
        <f t="shared" si="169"/>
        <v>ATIPICO</v>
      </c>
      <c r="L2696">
        <f>(I2696-$V$16)/$V$17</f>
        <v>1.2769657581737661</v>
      </c>
      <c r="M2696" t="str">
        <f t="shared" si="170"/>
        <v>NO</v>
      </c>
      <c r="N2696">
        <f>IF(ISBLANK(C2696),$V$7,C2696)</f>
        <v>3500000</v>
      </c>
      <c r="O2696">
        <f>IF(ISBLANK(I2696),$V$16,I2696)</f>
        <v>60</v>
      </c>
      <c r="P2696" t="str">
        <f>IF(ISBLANK(D2696),$U$42,D2696)</f>
        <v>ASALARIADO</v>
      </c>
      <c r="Q2696" s="7" t="str">
        <f t="shared" si="171"/>
        <v>56+</v>
      </c>
      <c r="R2696" s="7" t="str">
        <f t="shared" si="172"/>
        <v>4</v>
      </c>
    </row>
    <row r="2697" spans="1:18" x14ac:dyDescent="0.3">
      <c r="A2697">
        <v>2696</v>
      </c>
      <c r="B2697" t="s">
        <v>8</v>
      </c>
      <c r="C2697">
        <v>517500</v>
      </c>
      <c r="D2697" t="s">
        <v>9</v>
      </c>
      <c r="E2697" t="s">
        <v>15</v>
      </c>
      <c r="F2697" t="s">
        <v>11</v>
      </c>
      <c r="G2697" t="s">
        <v>12</v>
      </c>
      <c r="H2697" t="s">
        <v>12</v>
      </c>
      <c r="I2697">
        <v>31</v>
      </c>
      <c r="J2697">
        <f>(C2697-$V$7)/$V$8</f>
        <v>-0.17268543616754176</v>
      </c>
      <c r="K2697" t="str">
        <f t="shared" si="169"/>
        <v>NO</v>
      </c>
      <c r="L2697">
        <f>(I2697-$V$16)/$V$17</f>
        <v>-0.7697188140632214</v>
      </c>
      <c r="M2697" t="str">
        <f t="shared" si="170"/>
        <v>NO</v>
      </c>
      <c r="N2697">
        <f>IF(ISBLANK(C2697),$V$7,C2697)</f>
        <v>517500</v>
      </c>
      <c r="O2697">
        <f>IF(ISBLANK(I2697),$V$16,I2697)</f>
        <v>31</v>
      </c>
      <c r="P2697" t="str">
        <f>IF(ISBLANK(D2697),$U$42,D2697)</f>
        <v>ASALARIADO</v>
      </c>
      <c r="Q2697" s="7" t="str">
        <f t="shared" si="171"/>
        <v>26-35</v>
      </c>
      <c r="R2697" s="7" t="str">
        <f t="shared" si="172"/>
        <v>3</v>
      </c>
    </row>
    <row r="2698" spans="1:18" x14ac:dyDescent="0.3">
      <c r="A2698">
        <v>2697</v>
      </c>
      <c r="B2698" t="s">
        <v>14</v>
      </c>
      <c r="C2698">
        <v>376000</v>
      </c>
      <c r="D2698" t="s">
        <v>9</v>
      </c>
      <c r="E2698" t="s">
        <v>15</v>
      </c>
      <c r="F2698" t="s">
        <v>11</v>
      </c>
      <c r="G2698" t="s">
        <v>12</v>
      </c>
      <c r="H2698" t="s">
        <v>12</v>
      </c>
      <c r="I2698">
        <v>32</v>
      </c>
      <c r="J2698">
        <f>(C2698-$V$7)/$V$8</f>
        <v>-0.34717833218544464</v>
      </c>
      <c r="K2698" t="str">
        <f t="shared" si="169"/>
        <v>NO</v>
      </c>
      <c r="L2698">
        <f>(I2698-$V$16)/$V$17</f>
        <v>-0.69914348398608395</v>
      </c>
      <c r="M2698" t="str">
        <f t="shared" si="170"/>
        <v>NO</v>
      </c>
      <c r="N2698">
        <f>IF(ISBLANK(C2698),$V$7,C2698)</f>
        <v>376000</v>
      </c>
      <c r="O2698">
        <f>IF(ISBLANK(I2698),$V$16,I2698)</f>
        <v>32</v>
      </c>
      <c r="P2698" t="str">
        <f>IF(ISBLANK(D2698),$U$42,D2698)</f>
        <v>ASALARIADO</v>
      </c>
      <c r="Q2698" s="7" t="str">
        <f t="shared" si="171"/>
        <v>26-35</v>
      </c>
      <c r="R2698" s="7" t="str">
        <f t="shared" si="172"/>
        <v>2</v>
      </c>
    </row>
    <row r="2699" spans="1:18" x14ac:dyDescent="0.3">
      <c r="A2699">
        <v>2698</v>
      </c>
      <c r="B2699" t="s">
        <v>8</v>
      </c>
      <c r="C2699">
        <v>297230</v>
      </c>
      <c r="D2699" t="s">
        <v>9</v>
      </c>
      <c r="E2699" t="s">
        <v>15</v>
      </c>
      <c r="F2699" t="s">
        <v>11</v>
      </c>
      <c r="G2699" t="s">
        <v>12</v>
      </c>
      <c r="H2699" t="s">
        <v>12</v>
      </c>
      <c r="I2699">
        <v>24</v>
      </c>
      <c r="J2699">
        <f>(C2699-$V$7)/$V$8</f>
        <v>-0.44431476624431537</v>
      </c>
      <c r="K2699" t="str">
        <f t="shared" si="169"/>
        <v>NO</v>
      </c>
      <c r="L2699">
        <f>(I2699-$V$16)/$V$17</f>
        <v>-1.263746124603184</v>
      </c>
      <c r="M2699" t="str">
        <f t="shared" si="170"/>
        <v>NO</v>
      </c>
      <c r="N2699">
        <f>IF(ISBLANK(C2699),$V$7,C2699)</f>
        <v>297230</v>
      </c>
      <c r="O2699">
        <f>IF(ISBLANK(I2699),$V$16,I2699)</f>
        <v>24</v>
      </c>
      <c r="P2699" t="str">
        <f>IF(ISBLANK(D2699),$U$42,D2699)</f>
        <v>ASALARIADO</v>
      </c>
      <c r="Q2699" s="7" t="str">
        <f t="shared" si="171"/>
        <v>18-25</v>
      </c>
      <c r="R2699" s="7" t="str">
        <f t="shared" si="172"/>
        <v>1</v>
      </c>
    </row>
    <row r="2700" spans="1:18" x14ac:dyDescent="0.3">
      <c r="A2700">
        <v>2699</v>
      </c>
      <c r="B2700" t="s">
        <v>14</v>
      </c>
      <c r="C2700">
        <v>300000</v>
      </c>
      <c r="D2700" t="s">
        <v>9</v>
      </c>
      <c r="E2700" t="s">
        <v>15</v>
      </c>
      <c r="F2700" t="s">
        <v>11</v>
      </c>
      <c r="G2700" t="s">
        <v>12</v>
      </c>
      <c r="H2700" t="s">
        <v>12</v>
      </c>
      <c r="I2700">
        <v>32</v>
      </c>
      <c r="J2700">
        <f>(C2700-$V$7)/$V$8</f>
        <v>-0.44089889824453027</v>
      </c>
      <c r="K2700" t="str">
        <f t="shared" si="169"/>
        <v>NO</v>
      </c>
      <c r="L2700">
        <f>(I2700-$V$16)/$V$17</f>
        <v>-0.69914348398608395</v>
      </c>
      <c r="M2700" t="str">
        <f t="shared" si="170"/>
        <v>NO</v>
      </c>
      <c r="N2700">
        <f>IF(ISBLANK(C2700),$V$7,C2700)</f>
        <v>300000</v>
      </c>
      <c r="O2700">
        <f>IF(ISBLANK(I2700),$V$16,I2700)</f>
        <v>32</v>
      </c>
      <c r="P2700" t="str">
        <f>IF(ISBLANK(D2700),$U$42,D2700)</f>
        <v>ASALARIADO</v>
      </c>
      <c r="Q2700" s="7" t="str">
        <f t="shared" si="171"/>
        <v>26-35</v>
      </c>
      <c r="R2700" s="7" t="str">
        <f t="shared" si="172"/>
        <v>2</v>
      </c>
    </row>
    <row r="2701" spans="1:18" x14ac:dyDescent="0.3">
      <c r="A2701">
        <v>2700</v>
      </c>
      <c r="B2701" t="s">
        <v>14</v>
      </c>
      <c r="C2701">
        <v>430103.9</v>
      </c>
      <c r="D2701" t="s">
        <v>9</v>
      </c>
      <c r="E2701" t="s">
        <v>15</v>
      </c>
      <c r="F2701" t="s">
        <v>11</v>
      </c>
      <c r="G2701" t="s">
        <v>12</v>
      </c>
      <c r="H2701" t="s">
        <v>12</v>
      </c>
      <c r="I2701">
        <v>22</v>
      </c>
      <c r="J2701">
        <f>(C2701-$V$7)/$V$8</f>
        <v>-0.28045927779065294</v>
      </c>
      <c r="K2701" t="str">
        <f t="shared" si="169"/>
        <v>NO</v>
      </c>
      <c r="L2701">
        <f>(I2701-$V$16)/$V$17</f>
        <v>-1.4048967847574589</v>
      </c>
      <c r="M2701" t="str">
        <f t="shared" si="170"/>
        <v>NO</v>
      </c>
      <c r="N2701">
        <f>IF(ISBLANK(C2701),$V$7,C2701)</f>
        <v>430103.9</v>
      </c>
      <c r="O2701">
        <f>IF(ISBLANK(I2701),$V$16,I2701)</f>
        <v>22</v>
      </c>
      <c r="P2701" t="str">
        <f>IF(ISBLANK(D2701),$U$42,D2701)</f>
        <v>ASALARIADO</v>
      </c>
      <c r="Q2701" s="7" t="str">
        <f t="shared" si="171"/>
        <v>18-25</v>
      </c>
      <c r="R2701" s="7" t="str">
        <f t="shared" si="172"/>
        <v>3</v>
      </c>
    </row>
    <row r="2702" spans="1:18" x14ac:dyDescent="0.3">
      <c r="A2702">
        <v>2701</v>
      </c>
      <c r="B2702" t="s">
        <v>8</v>
      </c>
      <c r="C2702">
        <v>858401</v>
      </c>
      <c r="D2702" t="s">
        <v>9</v>
      </c>
      <c r="E2702" t="s">
        <v>15</v>
      </c>
      <c r="F2702" t="s">
        <v>11</v>
      </c>
      <c r="G2702" t="s">
        <v>12</v>
      </c>
      <c r="H2702" t="s">
        <v>12</v>
      </c>
      <c r="I2702">
        <v>32</v>
      </c>
      <c r="J2702">
        <f>(C2702-$V$7)/$V$8</f>
        <v>0.24770186238651554</v>
      </c>
      <c r="K2702" t="str">
        <f t="shared" si="169"/>
        <v>NO</v>
      </c>
      <c r="L2702">
        <f>(I2702-$V$16)/$V$17</f>
        <v>-0.69914348398608395</v>
      </c>
      <c r="M2702" t="str">
        <f t="shared" si="170"/>
        <v>NO</v>
      </c>
      <c r="N2702">
        <f>IF(ISBLANK(C2702),$V$7,C2702)</f>
        <v>858401</v>
      </c>
      <c r="O2702">
        <f>IF(ISBLANK(I2702),$V$16,I2702)</f>
        <v>32</v>
      </c>
      <c r="P2702" t="str">
        <f>IF(ISBLANK(D2702),$U$42,D2702)</f>
        <v>ASALARIADO</v>
      </c>
      <c r="Q2702" s="7" t="str">
        <f t="shared" si="171"/>
        <v>26-35</v>
      </c>
      <c r="R2702" s="7" t="str">
        <f t="shared" si="172"/>
        <v>4</v>
      </c>
    </row>
    <row r="2703" spans="1:18" x14ac:dyDescent="0.3">
      <c r="A2703">
        <v>2702</v>
      </c>
      <c r="B2703" t="s">
        <v>14</v>
      </c>
      <c r="C2703">
        <v>1452304</v>
      </c>
      <c r="D2703" t="s">
        <v>13</v>
      </c>
      <c r="E2703" t="s">
        <v>10</v>
      </c>
      <c r="F2703" t="s">
        <v>11</v>
      </c>
      <c r="G2703" t="s">
        <v>12</v>
      </c>
      <c r="H2703" t="s">
        <v>12</v>
      </c>
      <c r="I2703">
        <v>60</v>
      </c>
      <c r="J2703">
        <f>(C2703-$V$7)/$V$8</f>
        <v>0.98008245902058311</v>
      </c>
      <c r="K2703" t="str">
        <f t="shared" si="169"/>
        <v>NO</v>
      </c>
      <c r="L2703">
        <f>(I2703-$V$16)/$V$17</f>
        <v>1.2769657581737661</v>
      </c>
      <c r="M2703" t="str">
        <f t="shared" si="170"/>
        <v>NO</v>
      </c>
      <c r="N2703">
        <f>IF(ISBLANK(C2703),$V$7,C2703)</f>
        <v>1452304</v>
      </c>
      <c r="O2703">
        <f>IF(ISBLANK(I2703),$V$16,I2703)</f>
        <v>60</v>
      </c>
      <c r="P2703" t="str">
        <f>IF(ISBLANK(D2703),$U$42,D2703)</f>
        <v>PENSIONADOS EN SU PROPIO SISTEMA</v>
      </c>
      <c r="Q2703" s="7" t="str">
        <f t="shared" si="171"/>
        <v>56+</v>
      </c>
      <c r="R2703" s="7" t="str">
        <f t="shared" si="172"/>
        <v>4</v>
      </c>
    </row>
    <row r="2704" spans="1:18" x14ac:dyDescent="0.3">
      <c r="A2704">
        <v>2703</v>
      </c>
      <c r="B2704" t="s">
        <v>14</v>
      </c>
      <c r="C2704">
        <v>358838</v>
      </c>
      <c r="D2704" t="s">
        <v>9</v>
      </c>
      <c r="E2704" t="s">
        <v>10</v>
      </c>
      <c r="F2704" t="s">
        <v>11</v>
      </c>
      <c r="G2704" t="s">
        <v>12</v>
      </c>
      <c r="H2704" t="s">
        <v>12</v>
      </c>
      <c r="I2704">
        <v>38</v>
      </c>
      <c r="J2704">
        <f>(C2704-$V$7)/$V$8</f>
        <v>-0.36834191579999759</v>
      </c>
      <c r="K2704" t="str">
        <f t="shared" si="169"/>
        <v>NO</v>
      </c>
      <c r="L2704">
        <f>(I2704-$V$16)/$V$17</f>
        <v>-0.27569150352325889</v>
      </c>
      <c r="M2704" t="str">
        <f t="shared" si="170"/>
        <v>NO</v>
      </c>
      <c r="N2704">
        <f>IF(ISBLANK(C2704),$V$7,C2704)</f>
        <v>358838</v>
      </c>
      <c r="O2704">
        <f>IF(ISBLANK(I2704),$V$16,I2704)</f>
        <v>38</v>
      </c>
      <c r="P2704" t="str">
        <f>IF(ISBLANK(D2704),$U$42,D2704)</f>
        <v>ASALARIADO</v>
      </c>
      <c r="Q2704" s="7" t="str">
        <f t="shared" si="171"/>
        <v>36-45</v>
      </c>
      <c r="R2704" s="7" t="str">
        <f t="shared" si="172"/>
        <v>2</v>
      </c>
    </row>
    <row r="2705" spans="1:18" x14ac:dyDescent="0.3">
      <c r="A2705">
        <v>2704</v>
      </c>
      <c r="B2705" t="s">
        <v>8</v>
      </c>
      <c r="C2705">
        <v>356903.47</v>
      </c>
      <c r="D2705" t="s">
        <v>9</v>
      </c>
      <c r="E2705" t="s">
        <v>15</v>
      </c>
      <c r="F2705" t="s">
        <v>11</v>
      </c>
      <c r="G2705" t="s">
        <v>12</v>
      </c>
      <c r="H2705" t="s">
        <v>12</v>
      </c>
      <c r="I2705">
        <v>49</v>
      </c>
      <c r="J2705">
        <f>(C2705-$V$7)/$V$8</f>
        <v>-0.37072751115076452</v>
      </c>
      <c r="K2705" t="str">
        <f t="shared" si="169"/>
        <v>NO</v>
      </c>
      <c r="L2705">
        <f>(I2705-$V$16)/$V$17</f>
        <v>0.50063712732525367</v>
      </c>
      <c r="M2705" t="str">
        <f t="shared" si="170"/>
        <v>NO</v>
      </c>
      <c r="N2705">
        <f>IF(ISBLANK(C2705),$V$7,C2705)</f>
        <v>356903.47</v>
      </c>
      <c r="O2705">
        <f>IF(ISBLANK(I2705),$V$16,I2705)</f>
        <v>49</v>
      </c>
      <c r="P2705" t="str">
        <f>IF(ISBLANK(D2705),$U$42,D2705)</f>
        <v>ASALARIADO</v>
      </c>
      <c r="Q2705" s="7" t="str">
        <f t="shared" si="171"/>
        <v>46-55</v>
      </c>
      <c r="R2705" s="7" t="str">
        <f t="shared" si="172"/>
        <v>2</v>
      </c>
    </row>
    <row r="2706" spans="1:18" x14ac:dyDescent="0.3">
      <c r="A2706">
        <v>2705</v>
      </c>
      <c r="B2706" t="s">
        <v>8</v>
      </c>
      <c r="C2706">
        <v>300018</v>
      </c>
      <c r="D2706" t="s">
        <v>17</v>
      </c>
      <c r="E2706" t="s">
        <v>15</v>
      </c>
      <c r="F2706" t="s">
        <v>11</v>
      </c>
      <c r="G2706" t="s">
        <v>12</v>
      </c>
      <c r="H2706" t="s">
        <v>12</v>
      </c>
      <c r="I2706">
        <v>39</v>
      </c>
      <c r="J2706">
        <f>(C2706-$V$7)/$V$8</f>
        <v>-0.44087670126835837</v>
      </c>
      <c r="K2706" t="str">
        <f t="shared" si="169"/>
        <v>NO</v>
      </c>
      <c r="L2706">
        <f>(I2706-$V$16)/$V$17</f>
        <v>-0.20511617344612137</v>
      </c>
      <c r="M2706" t="str">
        <f t="shared" si="170"/>
        <v>NO</v>
      </c>
      <c r="N2706">
        <f>IF(ISBLANK(C2706),$V$7,C2706)</f>
        <v>300018</v>
      </c>
      <c r="O2706">
        <f>IF(ISBLANK(I2706),$V$16,I2706)</f>
        <v>39</v>
      </c>
      <c r="P2706" t="str">
        <f>IF(ISBLANK(D2706),$U$42,D2706)</f>
        <v>TRABAJADOR INDEPENDIENTE</v>
      </c>
      <c r="Q2706" s="7" t="str">
        <f t="shared" si="171"/>
        <v>36-45</v>
      </c>
      <c r="R2706" s="7" t="str">
        <f t="shared" si="172"/>
        <v>2</v>
      </c>
    </row>
    <row r="2707" spans="1:18" x14ac:dyDescent="0.3">
      <c r="A2707">
        <v>2706</v>
      </c>
      <c r="B2707" t="s">
        <v>14</v>
      </c>
      <c r="C2707">
        <v>1061946.5</v>
      </c>
      <c r="D2707" t="s">
        <v>9</v>
      </c>
      <c r="E2707" t="s">
        <v>10</v>
      </c>
      <c r="F2707" t="s">
        <v>11</v>
      </c>
      <c r="G2707" t="s">
        <v>12</v>
      </c>
      <c r="H2707" t="s">
        <v>12</v>
      </c>
      <c r="I2707">
        <v>29</v>
      </c>
      <c r="J2707">
        <f>(C2707-$V$7)/$V$8</f>
        <v>0.49870711868624734</v>
      </c>
      <c r="K2707" t="str">
        <f t="shared" si="169"/>
        <v>NO</v>
      </c>
      <c r="L2707">
        <f>(I2707-$V$16)/$V$17</f>
        <v>-0.91086947421749642</v>
      </c>
      <c r="M2707" t="str">
        <f t="shared" si="170"/>
        <v>NO</v>
      </c>
      <c r="N2707">
        <f>IF(ISBLANK(C2707),$V$7,C2707)</f>
        <v>1061946.5</v>
      </c>
      <c r="O2707">
        <f>IF(ISBLANK(I2707),$V$16,I2707)</f>
        <v>29</v>
      </c>
      <c r="P2707" t="str">
        <f>IF(ISBLANK(D2707),$U$42,D2707)</f>
        <v>ASALARIADO</v>
      </c>
      <c r="Q2707" s="7" t="str">
        <f t="shared" si="171"/>
        <v>26-35</v>
      </c>
      <c r="R2707" s="7" t="str">
        <f t="shared" si="172"/>
        <v>4</v>
      </c>
    </row>
    <row r="2708" spans="1:18" x14ac:dyDescent="0.3">
      <c r="A2708">
        <v>2707</v>
      </c>
      <c r="B2708" t="s">
        <v>8</v>
      </c>
      <c r="C2708">
        <v>795975.32</v>
      </c>
      <c r="D2708" t="s">
        <v>9</v>
      </c>
      <c r="E2708" t="s">
        <v>10</v>
      </c>
      <c r="F2708" t="s">
        <v>11</v>
      </c>
      <c r="G2708" t="s">
        <v>12</v>
      </c>
      <c r="H2708" t="s">
        <v>12</v>
      </c>
      <c r="I2708">
        <v>38</v>
      </c>
      <c r="J2708">
        <f>(C2708-$V$7)/$V$8</f>
        <v>0.17072067730462939</v>
      </c>
      <c r="K2708" t="str">
        <f t="shared" si="169"/>
        <v>NO</v>
      </c>
      <c r="L2708">
        <f>(I2708-$V$16)/$V$17</f>
        <v>-0.27569150352325889</v>
      </c>
      <c r="M2708" t="str">
        <f t="shared" si="170"/>
        <v>NO</v>
      </c>
      <c r="N2708">
        <f>IF(ISBLANK(C2708),$V$7,C2708)</f>
        <v>795975.32</v>
      </c>
      <c r="O2708">
        <f>IF(ISBLANK(I2708),$V$16,I2708)</f>
        <v>38</v>
      </c>
      <c r="P2708" t="str">
        <f>IF(ISBLANK(D2708),$U$42,D2708)</f>
        <v>ASALARIADO</v>
      </c>
      <c r="Q2708" s="7" t="str">
        <f t="shared" si="171"/>
        <v>36-45</v>
      </c>
      <c r="R2708" s="7" t="str">
        <f t="shared" si="172"/>
        <v>4</v>
      </c>
    </row>
    <row r="2709" spans="1:18" x14ac:dyDescent="0.3">
      <c r="A2709">
        <v>2708</v>
      </c>
      <c r="B2709" t="s">
        <v>8</v>
      </c>
      <c r="C2709">
        <v>385200.2</v>
      </c>
      <c r="D2709" t="s">
        <v>9</v>
      </c>
      <c r="E2709" t="s">
        <v>15</v>
      </c>
      <c r="F2709" t="s">
        <v>11</v>
      </c>
      <c r="G2709" t="s">
        <v>12</v>
      </c>
      <c r="H2709" t="s">
        <v>12</v>
      </c>
      <c r="I2709">
        <v>27</v>
      </c>
      <c r="J2709">
        <f>(C2709-$V$7)/$V$8</f>
        <v>-0.33583296439785515</v>
      </c>
      <c r="K2709" t="str">
        <f t="shared" si="169"/>
        <v>NO</v>
      </c>
      <c r="L2709">
        <f>(I2709-$V$16)/$V$17</f>
        <v>-1.0520201343717714</v>
      </c>
      <c r="M2709" t="str">
        <f t="shared" si="170"/>
        <v>NO</v>
      </c>
      <c r="N2709">
        <f>IF(ISBLANK(C2709),$V$7,C2709)</f>
        <v>385200.2</v>
      </c>
      <c r="O2709">
        <f>IF(ISBLANK(I2709),$V$16,I2709)</f>
        <v>27</v>
      </c>
      <c r="P2709" t="str">
        <f>IF(ISBLANK(D2709),$U$42,D2709)</f>
        <v>ASALARIADO</v>
      </c>
      <c r="Q2709" s="7" t="str">
        <f t="shared" si="171"/>
        <v>26-35</v>
      </c>
      <c r="R2709" s="7" t="str">
        <f t="shared" si="172"/>
        <v>2</v>
      </c>
    </row>
    <row r="2710" spans="1:18" x14ac:dyDescent="0.3">
      <c r="A2710">
        <v>2709</v>
      </c>
      <c r="B2710" t="s">
        <v>8</v>
      </c>
      <c r="C2710">
        <v>507944</v>
      </c>
      <c r="D2710" t="s">
        <v>17</v>
      </c>
      <c r="E2710" t="s">
        <v>15</v>
      </c>
      <c r="F2710" t="s">
        <v>11</v>
      </c>
      <c r="G2710" t="s">
        <v>11</v>
      </c>
      <c r="H2710" t="s">
        <v>11</v>
      </c>
      <c r="I2710">
        <v>54</v>
      </c>
      <c r="J2710">
        <f>(C2710-$V$7)/$V$8</f>
        <v>-0.18446956418412888</v>
      </c>
      <c r="K2710" t="str">
        <f t="shared" si="169"/>
        <v>NO</v>
      </c>
      <c r="L2710">
        <f>(I2710-$V$16)/$V$17</f>
        <v>0.85351377771094117</v>
      </c>
      <c r="M2710" t="str">
        <f t="shared" si="170"/>
        <v>NO</v>
      </c>
      <c r="N2710">
        <f>IF(ISBLANK(C2710),$V$7,C2710)</f>
        <v>507944</v>
      </c>
      <c r="O2710">
        <f>IF(ISBLANK(I2710),$V$16,I2710)</f>
        <v>54</v>
      </c>
      <c r="P2710" t="str">
        <f>IF(ISBLANK(D2710),$U$42,D2710)</f>
        <v>TRABAJADOR INDEPENDIENTE</v>
      </c>
      <c r="Q2710" s="7" t="str">
        <f t="shared" si="171"/>
        <v>46-55</v>
      </c>
      <c r="R2710" s="7" t="str">
        <f t="shared" si="172"/>
        <v>3</v>
      </c>
    </row>
    <row r="2711" spans="1:18" x14ac:dyDescent="0.3">
      <c r="A2711">
        <v>2710</v>
      </c>
      <c r="B2711" t="s">
        <v>8</v>
      </c>
      <c r="C2711">
        <v>1196608</v>
      </c>
      <c r="D2711" t="s">
        <v>9</v>
      </c>
      <c r="E2711" t="s">
        <v>15</v>
      </c>
      <c r="F2711" t="s">
        <v>11</v>
      </c>
      <c r="G2711" t="s">
        <v>12</v>
      </c>
      <c r="H2711" t="s">
        <v>12</v>
      </c>
      <c r="I2711">
        <v>33</v>
      </c>
      <c r="J2711">
        <f>(C2711-$V$7)/$V$8</f>
        <v>0.66476701350684686</v>
      </c>
      <c r="K2711" t="str">
        <f t="shared" si="169"/>
        <v>NO</v>
      </c>
      <c r="L2711">
        <f>(I2711-$V$16)/$V$17</f>
        <v>-0.62856815390894638</v>
      </c>
      <c r="M2711" t="str">
        <f t="shared" si="170"/>
        <v>NO</v>
      </c>
      <c r="N2711">
        <f>IF(ISBLANK(C2711),$V$7,C2711)</f>
        <v>1196608</v>
      </c>
      <c r="O2711">
        <f>IF(ISBLANK(I2711),$V$16,I2711)</f>
        <v>33</v>
      </c>
      <c r="P2711" t="str">
        <f>IF(ISBLANK(D2711),$U$42,D2711)</f>
        <v>ASALARIADO</v>
      </c>
      <c r="Q2711" s="7" t="str">
        <f t="shared" si="171"/>
        <v>26-35</v>
      </c>
      <c r="R2711" s="7" t="str">
        <f t="shared" si="172"/>
        <v>4</v>
      </c>
    </row>
    <row r="2712" spans="1:18" x14ac:dyDescent="0.3">
      <c r="A2712">
        <v>2711</v>
      </c>
      <c r="B2712" t="s">
        <v>8</v>
      </c>
      <c r="C2712">
        <v>388315.75</v>
      </c>
      <c r="D2712" t="s">
        <v>9</v>
      </c>
      <c r="E2712" t="s">
        <v>15</v>
      </c>
      <c r="F2712" t="s">
        <v>11</v>
      </c>
      <c r="G2712" t="s">
        <v>12</v>
      </c>
      <c r="H2712" t="s">
        <v>12</v>
      </c>
      <c r="I2712">
        <v>59</v>
      </c>
      <c r="J2712">
        <f>(C2712-$V$7)/$V$8</f>
        <v>-0.33199097611383693</v>
      </c>
      <c r="K2712" t="str">
        <f t="shared" si="169"/>
        <v>NO</v>
      </c>
      <c r="L2712">
        <f>(I2712-$V$16)/$V$17</f>
        <v>1.2063904280966287</v>
      </c>
      <c r="M2712" t="str">
        <f t="shared" si="170"/>
        <v>NO</v>
      </c>
      <c r="N2712">
        <f>IF(ISBLANK(C2712),$V$7,C2712)</f>
        <v>388315.75</v>
      </c>
      <c r="O2712">
        <f>IF(ISBLANK(I2712),$V$16,I2712)</f>
        <v>59</v>
      </c>
      <c r="P2712" t="str">
        <f>IF(ISBLANK(D2712),$U$42,D2712)</f>
        <v>ASALARIADO</v>
      </c>
      <c r="Q2712" s="7" t="str">
        <f t="shared" si="171"/>
        <v>56+</v>
      </c>
      <c r="R2712" s="7" t="str">
        <f t="shared" si="172"/>
        <v>2</v>
      </c>
    </row>
    <row r="2713" spans="1:18" x14ac:dyDescent="0.3">
      <c r="A2713">
        <v>2712</v>
      </c>
      <c r="B2713" t="s">
        <v>14</v>
      </c>
      <c r="C2713">
        <v>2109522.85</v>
      </c>
      <c r="D2713" t="s">
        <v>9</v>
      </c>
      <c r="E2713" t="s">
        <v>10</v>
      </c>
      <c r="F2713" t="s">
        <v>11</v>
      </c>
      <c r="G2713" t="s">
        <v>12</v>
      </c>
      <c r="H2713" t="s">
        <v>12</v>
      </c>
      <c r="I2713">
        <v>45</v>
      </c>
      <c r="J2713">
        <f>(C2713-$V$7)/$V$8</f>
        <v>1.7905419675298109</v>
      </c>
      <c r="K2713" t="str">
        <f t="shared" si="169"/>
        <v>NO</v>
      </c>
      <c r="L2713">
        <f>(I2713-$V$16)/$V$17</f>
        <v>0.21833580701670366</v>
      </c>
      <c r="M2713" t="str">
        <f t="shared" si="170"/>
        <v>NO</v>
      </c>
      <c r="N2713">
        <f>IF(ISBLANK(C2713),$V$7,C2713)</f>
        <v>2109522.85</v>
      </c>
      <c r="O2713">
        <f>IF(ISBLANK(I2713),$V$16,I2713)</f>
        <v>45</v>
      </c>
      <c r="P2713" t="str">
        <f>IF(ISBLANK(D2713),$U$42,D2713)</f>
        <v>ASALARIADO</v>
      </c>
      <c r="Q2713" s="7" t="str">
        <f t="shared" si="171"/>
        <v>36-45</v>
      </c>
      <c r="R2713" s="7" t="str">
        <f t="shared" si="172"/>
        <v>4</v>
      </c>
    </row>
    <row r="2714" spans="1:18" x14ac:dyDescent="0.3">
      <c r="A2714">
        <v>2713</v>
      </c>
      <c r="B2714" t="s">
        <v>8</v>
      </c>
      <c r="C2714">
        <v>297046</v>
      </c>
      <c r="D2714" t="s">
        <v>16</v>
      </c>
      <c r="E2714" t="s">
        <v>15</v>
      </c>
      <c r="F2714" t="s">
        <v>11</v>
      </c>
      <c r="G2714" t="s">
        <v>11</v>
      </c>
      <c r="H2714" t="s">
        <v>11</v>
      </c>
      <c r="I2714">
        <v>46</v>
      </c>
      <c r="J2714">
        <f>(C2714-$V$7)/$V$8</f>
        <v>-0.44454166866740574</v>
      </c>
      <c r="K2714" t="str">
        <f t="shared" si="169"/>
        <v>NO</v>
      </c>
      <c r="L2714">
        <f>(I2714-$V$16)/$V$17</f>
        <v>0.28891113709384114</v>
      </c>
      <c r="M2714" t="str">
        <f t="shared" si="170"/>
        <v>NO</v>
      </c>
      <c r="N2714">
        <f>IF(ISBLANK(C2714),$V$7,C2714)</f>
        <v>297046</v>
      </c>
      <c r="O2714">
        <f>IF(ISBLANK(I2714),$V$16,I2714)</f>
        <v>46</v>
      </c>
      <c r="P2714" t="str">
        <f>IF(ISBLANK(D2714),$U$42,D2714)</f>
        <v>ASEGURADO VOLUNTARIO</v>
      </c>
      <c r="Q2714" s="7" t="str">
        <f t="shared" si="171"/>
        <v>46-55</v>
      </c>
      <c r="R2714" s="7" t="str">
        <f t="shared" si="172"/>
        <v>1</v>
      </c>
    </row>
    <row r="2715" spans="1:18" x14ac:dyDescent="0.3">
      <c r="A2715">
        <v>2714</v>
      </c>
      <c r="B2715" t="s">
        <v>8</v>
      </c>
      <c r="C2715">
        <v>389232</v>
      </c>
      <c r="D2715" t="s">
        <v>9</v>
      </c>
      <c r="E2715" t="s">
        <v>15</v>
      </c>
      <c r="F2715" t="s">
        <v>11</v>
      </c>
      <c r="G2715" t="s">
        <v>12</v>
      </c>
      <c r="H2715" t="s">
        <v>12</v>
      </c>
      <c r="I2715">
        <v>39</v>
      </c>
      <c r="J2715">
        <f>(C2715-$V$7)/$V$8</f>
        <v>-0.33086108836842065</v>
      </c>
      <c r="K2715" t="str">
        <f t="shared" si="169"/>
        <v>NO</v>
      </c>
      <c r="L2715">
        <f>(I2715-$V$16)/$V$17</f>
        <v>-0.20511617344612137</v>
      </c>
      <c r="M2715" t="str">
        <f t="shared" si="170"/>
        <v>NO</v>
      </c>
      <c r="N2715">
        <f>IF(ISBLANK(C2715),$V$7,C2715)</f>
        <v>389232</v>
      </c>
      <c r="O2715">
        <f>IF(ISBLANK(I2715),$V$16,I2715)</f>
        <v>39</v>
      </c>
      <c r="P2715" t="str">
        <f>IF(ISBLANK(D2715),$U$42,D2715)</f>
        <v>ASALARIADO</v>
      </c>
      <c r="Q2715" s="7" t="str">
        <f t="shared" si="171"/>
        <v>36-45</v>
      </c>
      <c r="R2715" s="7" t="str">
        <f t="shared" si="172"/>
        <v>2</v>
      </c>
    </row>
    <row r="2716" spans="1:18" x14ac:dyDescent="0.3">
      <c r="A2716">
        <v>2715</v>
      </c>
      <c r="B2716" t="s">
        <v>14</v>
      </c>
      <c r="C2716">
        <v>746903</v>
      </c>
      <c r="D2716" t="s">
        <v>9</v>
      </c>
      <c r="E2716" t="s">
        <v>10</v>
      </c>
      <c r="F2716" t="s">
        <v>11</v>
      </c>
      <c r="G2716" t="s">
        <v>12</v>
      </c>
      <c r="H2716" t="s">
        <v>11</v>
      </c>
      <c r="I2716">
        <v>31</v>
      </c>
      <c r="J2716">
        <f>(C2716-$V$7)/$V$8</f>
        <v>0.11020639298577961</v>
      </c>
      <c r="K2716" t="str">
        <f t="shared" si="169"/>
        <v>NO</v>
      </c>
      <c r="L2716">
        <f>(I2716-$V$16)/$V$17</f>
        <v>-0.7697188140632214</v>
      </c>
      <c r="M2716" t="str">
        <f t="shared" si="170"/>
        <v>NO</v>
      </c>
      <c r="N2716">
        <f>IF(ISBLANK(C2716),$V$7,C2716)</f>
        <v>746903</v>
      </c>
      <c r="O2716">
        <f>IF(ISBLANK(I2716),$V$16,I2716)</f>
        <v>31</v>
      </c>
      <c r="P2716" t="str">
        <f>IF(ISBLANK(D2716),$U$42,D2716)</f>
        <v>ASALARIADO</v>
      </c>
      <c r="Q2716" s="7" t="str">
        <f t="shared" si="171"/>
        <v>26-35</v>
      </c>
      <c r="R2716" s="7" t="str">
        <f t="shared" si="172"/>
        <v>4</v>
      </c>
    </row>
    <row r="2717" spans="1:18" x14ac:dyDescent="0.3">
      <c r="A2717">
        <v>2716</v>
      </c>
      <c r="B2717" t="s">
        <v>8</v>
      </c>
      <c r="C2717">
        <v>362250</v>
      </c>
      <c r="D2717" t="s">
        <v>9</v>
      </c>
      <c r="E2717" t="s">
        <v>15</v>
      </c>
      <c r="F2717" t="s">
        <v>11</v>
      </c>
      <c r="G2717" t="s">
        <v>12</v>
      </c>
      <c r="H2717" t="s">
        <v>12</v>
      </c>
      <c r="I2717">
        <v>44</v>
      </c>
      <c r="J2717">
        <f>(C2717-$V$7)/$V$8</f>
        <v>-0.36413435565008184</v>
      </c>
      <c r="K2717" t="str">
        <f t="shared" si="169"/>
        <v>NO</v>
      </c>
      <c r="L2717">
        <f>(I2717-$V$16)/$V$17</f>
        <v>0.14776047693956615</v>
      </c>
      <c r="M2717" t="str">
        <f t="shared" si="170"/>
        <v>NO</v>
      </c>
      <c r="N2717">
        <f>IF(ISBLANK(C2717),$V$7,C2717)</f>
        <v>362250</v>
      </c>
      <c r="O2717">
        <f>IF(ISBLANK(I2717),$V$16,I2717)</f>
        <v>44</v>
      </c>
      <c r="P2717" t="str">
        <f>IF(ISBLANK(D2717),$U$42,D2717)</f>
        <v>ASALARIADO</v>
      </c>
      <c r="Q2717" s="7" t="str">
        <f t="shared" si="171"/>
        <v>36-45</v>
      </c>
      <c r="R2717" s="7" t="str">
        <f t="shared" si="172"/>
        <v>2</v>
      </c>
    </row>
    <row r="2718" spans="1:18" x14ac:dyDescent="0.3">
      <c r="A2718">
        <v>2717</v>
      </c>
      <c r="B2718" t="s">
        <v>8</v>
      </c>
      <c r="C2718">
        <v>278030</v>
      </c>
      <c r="D2718" t="s">
        <v>18</v>
      </c>
      <c r="E2718" t="s">
        <v>15</v>
      </c>
      <c r="F2718" t="s">
        <v>11</v>
      </c>
      <c r="G2718" t="s">
        <v>12</v>
      </c>
      <c r="H2718" t="s">
        <v>12</v>
      </c>
      <c r="I2718">
        <v>30</v>
      </c>
      <c r="J2718">
        <f>(C2718-$V$7)/$V$8</f>
        <v>-0.46799154082766331</v>
      </c>
      <c r="K2718" t="str">
        <f t="shared" si="169"/>
        <v>NO</v>
      </c>
      <c r="L2718">
        <f>(I2718-$V$16)/$V$17</f>
        <v>-0.84029414414035897</v>
      </c>
      <c r="M2718" t="str">
        <f t="shared" si="170"/>
        <v>NO</v>
      </c>
      <c r="N2718">
        <f>IF(ISBLANK(C2718),$V$7,C2718)</f>
        <v>278030</v>
      </c>
      <c r="O2718">
        <f>IF(ISBLANK(I2718),$V$16,I2718)</f>
        <v>30</v>
      </c>
      <c r="P2718" t="str">
        <f>IF(ISBLANK(D2718),$U$42,D2718)</f>
        <v>CONVENIOS ESPECIALES DE TRABAJADORES INDEPENDIENTES</v>
      </c>
      <c r="Q2718" s="7" t="str">
        <f t="shared" si="171"/>
        <v>26-35</v>
      </c>
      <c r="R2718" s="7" t="str">
        <f t="shared" si="172"/>
        <v>1</v>
      </c>
    </row>
    <row r="2719" spans="1:18" x14ac:dyDescent="0.3">
      <c r="A2719">
        <v>2718</v>
      </c>
      <c r="B2719" t="s">
        <v>14</v>
      </c>
      <c r="C2719">
        <v>250000</v>
      </c>
      <c r="D2719" t="s">
        <v>9</v>
      </c>
      <c r="E2719" t="s">
        <v>15</v>
      </c>
      <c r="F2719" t="s">
        <v>11</v>
      </c>
      <c r="G2719" t="s">
        <v>11</v>
      </c>
      <c r="H2719" t="s">
        <v>11</v>
      </c>
      <c r="I2719">
        <v>54</v>
      </c>
      <c r="J2719">
        <f>(C2719-$V$7)/$V$8</f>
        <v>-0.50255716538866557</v>
      </c>
      <c r="K2719" t="str">
        <f t="shared" si="169"/>
        <v>NO</v>
      </c>
      <c r="L2719">
        <f>(I2719-$V$16)/$V$17</f>
        <v>0.85351377771094117</v>
      </c>
      <c r="M2719" t="str">
        <f t="shared" si="170"/>
        <v>NO</v>
      </c>
      <c r="N2719">
        <f>IF(ISBLANK(C2719),$V$7,C2719)</f>
        <v>250000</v>
      </c>
      <c r="O2719">
        <f>IF(ISBLANK(I2719),$V$16,I2719)</f>
        <v>54</v>
      </c>
      <c r="P2719" t="str">
        <f>IF(ISBLANK(D2719),$U$42,D2719)</f>
        <v>ASALARIADO</v>
      </c>
      <c r="Q2719" s="7" t="str">
        <f t="shared" si="171"/>
        <v>46-55</v>
      </c>
      <c r="R2719" s="7" t="str">
        <f t="shared" si="172"/>
        <v>1</v>
      </c>
    </row>
    <row r="2720" spans="1:18" x14ac:dyDescent="0.3">
      <c r="A2720">
        <v>2719</v>
      </c>
      <c r="B2720" t="s">
        <v>14</v>
      </c>
      <c r="C2720">
        <v>297046</v>
      </c>
      <c r="D2720" t="s">
        <v>16</v>
      </c>
      <c r="E2720" t="s">
        <v>15</v>
      </c>
      <c r="F2720" t="s">
        <v>11</v>
      </c>
      <c r="G2720" t="s">
        <v>11</v>
      </c>
      <c r="H2720" t="s">
        <v>12</v>
      </c>
      <c r="I2720">
        <v>44</v>
      </c>
      <c r="J2720">
        <f>(C2720-$V$7)/$V$8</f>
        <v>-0.44454166866740574</v>
      </c>
      <c r="K2720" t="str">
        <f t="shared" si="169"/>
        <v>NO</v>
      </c>
      <c r="L2720">
        <f>(I2720-$V$16)/$V$17</f>
        <v>0.14776047693956615</v>
      </c>
      <c r="M2720" t="str">
        <f t="shared" si="170"/>
        <v>NO</v>
      </c>
      <c r="N2720">
        <f>IF(ISBLANK(C2720),$V$7,C2720)</f>
        <v>297046</v>
      </c>
      <c r="O2720">
        <f>IF(ISBLANK(I2720),$V$16,I2720)</f>
        <v>44</v>
      </c>
      <c r="P2720" t="str">
        <f>IF(ISBLANK(D2720),$U$42,D2720)</f>
        <v>ASEGURADO VOLUNTARIO</v>
      </c>
      <c r="Q2720" s="7" t="str">
        <f t="shared" si="171"/>
        <v>36-45</v>
      </c>
      <c r="R2720" s="7" t="str">
        <f t="shared" si="172"/>
        <v>1</v>
      </c>
    </row>
    <row r="2721" spans="1:18" x14ac:dyDescent="0.3">
      <c r="A2721">
        <v>2720</v>
      </c>
      <c r="B2721" t="s">
        <v>14</v>
      </c>
      <c r="C2721">
        <v>120000</v>
      </c>
      <c r="D2721" t="s">
        <v>9</v>
      </c>
      <c r="E2721" t="s">
        <v>15</v>
      </c>
      <c r="F2721" t="s">
        <v>11</v>
      </c>
      <c r="G2721" t="s">
        <v>12</v>
      </c>
      <c r="H2721" t="s">
        <v>11</v>
      </c>
      <c r="I2721">
        <v>55</v>
      </c>
      <c r="J2721">
        <f>(C2721-$V$7)/$V$8</f>
        <v>-0.66286865996341726</v>
      </c>
      <c r="K2721" t="str">
        <f t="shared" si="169"/>
        <v>NO</v>
      </c>
      <c r="L2721">
        <f>(I2721-$V$16)/$V$17</f>
        <v>0.92408910778807873</v>
      </c>
      <c r="M2721" t="str">
        <f t="shared" si="170"/>
        <v>NO</v>
      </c>
      <c r="N2721">
        <f>IF(ISBLANK(C2721),$V$7,C2721)</f>
        <v>120000</v>
      </c>
      <c r="O2721">
        <f>IF(ISBLANK(I2721),$V$16,I2721)</f>
        <v>55</v>
      </c>
      <c r="P2721" t="str">
        <f>IF(ISBLANK(D2721),$U$42,D2721)</f>
        <v>ASALARIADO</v>
      </c>
      <c r="Q2721" s="7" t="str">
        <f t="shared" si="171"/>
        <v>46-55</v>
      </c>
      <c r="R2721" s="7" t="str">
        <f t="shared" si="172"/>
        <v>1</v>
      </c>
    </row>
    <row r="2722" spans="1:18" x14ac:dyDescent="0.3">
      <c r="A2722">
        <v>2721</v>
      </c>
      <c r="B2722" t="s">
        <v>14</v>
      </c>
      <c r="C2722">
        <v>315617</v>
      </c>
      <c r="D2722" t="s">
        <v>16</v>
      </c>
      <c r="E2722" t="s">
        <v>15</v>
      </c>
      <c r="F2722" t="s">
        <v>11</v>
      </c>
      <c r="G2722" t="s">
        <v>12</v>
      </c>
      <c r="H2722" t="s">
        <v>12</v>
      </c>
      <c r="I2722">
        <v>65</v>
      </c>
      <c r="J2722">
        <f>(C2722-$V$7)/$V$8</f>
        <v>-0.42164055508473103</v>
      </c>
      <c r="K2722" t="str">
        <f t="shared" si="169"/>
        <v>NO</v>
      </c>
      <c r="L2722">
        <f>(I2722-$V$16)/$V$17</f>
        <v>1.6298424085594538</v>
      </c>
      <c r="M2722" t="str">
        <f t="shared" si="170"/>
        <v>NO</v>
      </c>
      <c r="N2722">
        <f>IF(ISBLANK(C2722),$V$7,C2722)</f>
        <v>315617</v>
      </c>
      <c r="O2722">
        <f>IF(ISBLANK(I2722),$V$16,I2722)</f>
        <v>65</v>
      </c>
      <c r="P2722" t="str">
        <f>IF(ISBLANK(D2722),$U$42,D2722)</f>
        <v>ASEGURADO VOLUNTARIO</v>
      </c>
      <c r="Q2722" s="7" t="str">
        <f t="shared" si="171"/>
        <v>56+</v>
      </c>
      <c r="R2722" s="7" t="str">
        <f t="shared" si="172"/>
        <v>2</v>
      </c>
    </row>
    <row r="2723" spans="1:18" x14ac:dyDescent="0.3">
      <c r="A2723">
        <v>2722</v>
      </c>
      <c r="B2723" t="s">
        <v>8</v>
      </c>
      <c r="C2723">
        <v>1034183.15</v>
      </c>
      <c r="D2723" t="s">
        <v>9</v>
      </c>
      <c r="E2723" t="s">
        <v>15</v>
      </c>
      <c r="F2723" t="s">
        <v>11</v>
      </c>
      <c r="G2723" t="s">
        <v>12</v>
      </c>
      <c r="H2723" t="s">
        <v>12</v>
      </c>
      <c r="I2723">
        <v>28</v>
      </c>
      <c r="J2723">
        <f>(C2723-$V$7)/$V$8</f>
        <v>0.46447031766392477</v>
      </c>
      <c r="K2723" t="str">
        <f t="shared" si="169"/>
        <v>NO</v>
      </c>
      <c r="L2723">
        <f>(I2723-$V$16)/$V$17</f>
        <v>-0.98144480429463388</v>
      </c>
      <c r="M2723" t="str">
        <f t="shared" si="170"/>
        <v>NO</v>
      </c>
      <c r="N2723">
        <f>IF(ISBLANK(C2723),$V$7,C2723)</f>
        <v>1034183.15</v>
      </c>
      <c r="O2723">
        <f>IF(ISBLANK(I2723),$V$16,I2723)</f>
        <v>28</v>
      </c>
      <c r="P2723" t="str">
        <f>IF(ISBLANK(D2723),$U$42,D2723)</f>
        <v>ASALARIADO</v>
      </c>
      <c r="Q2723" s="7" t="str">
        <f t="shared" si="171"/>
        <v>26-35</v>
      </c>
      <c r="R2723" s="7" t="str">
        <f t="shared" si="172"/>
        <v>4</v>
      </c>
    </row>
    <row r="2724" spans="1:18" x14ac:dyDescent="0.3">
      <c r="A2724">
        <v>2723</v>
      </c>
      <c r="B2724" t="s">
        <v>8</v>
      </c>
      <c r="C2724">
        <v>484022.45</v>
      </c>
      <c r="D2724" t="s">
        <v>9</v>
      </c>
      <c r="E2724" t="s">
        <v>15</v>
      </c>
      <c r="F2724" t="s">
        <v>11</v>
      </c>
      <c r="G2724" t="s">
        <v>12</v>
      </c>
      <c r="H2724" t="s">
        <v>12</v>
      </c>
      <c r="I2724">
        <v>42</v>
      </c>
      <c r="J2724">
        <f>(C2724-$V$7)/$V$8</f>
        <v>-0.21396879059216467</v>
      </c>
      <c r="K2724" t="str">
        <f t="shared" si="169"/>
        <v>NO</v>
      </c>
      <c r="L2724">
        <f>(I2724-$V$16)/$V$17</f>
        <v>6.6098167852911317E-3</v>
      </c>
      <c r="M2724" t="str">
        <f t="shared" si="170"/>
        <v>NO</v>
      </c>
      <c r="N2724">
        <f>IF(ISBLANK(C2724),$V$7,C2724)</f>
        <v>484022.45</v>
      </c>
      <c r="O2724">
        <f>IF(ISBLANK(I2724),$V$16,I2724)</f>
        <v>42</v>
      </c>
      <c r="P2724" t="str">
        <f>IF(ISBLANK(D2724),$U$42,D2724)</f>
        <v>ASALARIADO</v>
      </c>
      <c r="Q2724" s="7" t="str">
        <f t="shared" si="171"/>
        <v>36-45</v>
      </c>
      <c r="R2724" s="7" t="str">
        <f t="shared" si="172"/>
        <v>3</v>
      </c>
    </row>
    <row r="2725" spans="1:18" x14ac:dyDescent="0.3">
      <c r="A2725">
        <v>2724</v>
      </c>
      <c r="B2725" t="s">
        <v>14</v>
      </c>
      <c r="C2725">
        <v>200000</v>
      </c>
      <c r="D2725" t="s">
        <v>9</v>
      </c>
      <c r="E2725" t="s">
        <v>15</v>
      </c>
      <c r="F2725" t="s">
        <v>11</v>
      </c>
      <c r="G2725" t="s">
        <v>11</v>
      </c>
      <c r="H2725" t="s">
        <v>12</v>
      </c>
      <c r="I2725">
        <v>53</v>
      </c>
      <c r="J2725">
        <f>(C2725-$V$7)/$V$8</f>
        <v>-0.56421543253280082</v>
      </c>
      <c r="K2725" t="str">
        <f t="shared" si="169"/>
        <v>NO</v>
      </c>
      <c r="L2725">
        <f>(I2725-$V$16)/$V$17</f>
        <v>0.78293844763380371</v>
      </c>
      <c r="M2725" t="str">
        <f t="shared" si="170"/>
        <v>NO</v>
      </c>
      <c r="N2725">
        <f>IF(ISBLANK(C2725),$V$7,C2725)</f>
        <v>200000</v>
      </c>
      <c r="O2725">
        <f>IF(ISBLANK(I2725),$V$16,I2725)</f>
        <v>53</v>
      </c>
      <c r="P2725" t="str">
        <f>IF(ISBLANK(D2725),$U$42,D2725)</f>
        <v>ASALARIADO</v>
      </c>
      <c r="Q2725" s="7" t="str">
        <f t="shared" si="171"/>
        <v>46-55</v>
      </c>
      <c r="R2725" s="7" t="str">
        <f t="shared" si="172"/>
        <v>1</v>
      </c>
    </row>
    <row r="2726" spans="1:18" x14ac:dyDescent="0.3">
      <c r="A2726">
        <v>2725</v>
      </c>
      <c r="B2726" t="s">
        <v>8</v>
      </c>
      <c r="C2726">
        <v>594092</v>
      </c>
      <c r="D2726" t="s">
        <v>17</v>
      </c>
      <c r="E2726" t="s">
        <v>15</v>
      </c>
      <c r="F2726" t="s">
        <v>11</v>
      </c>
      <c r="G2726" t="s">
        <v>12</v>
      </c>
      <c r="H2726" t="s">
        <v>11</v>
      </c>
      <c r="I2726">
        <v>67</v>
      </c>
      <c r="J2726">
        <f>(C2726-$V$7)/$V$8</f>
        <v>-7.8234836225469548E-2</v>
      </c>
      <c r="K2726" t="str">
        <f t="shared" si="169"/>
        <v>NO</v>
      </c>
      <c r="L2726">
        <f>(I2726-$V$16)/$V$17</f>
        <v>1.7709930687137287</v>
      </c>
      <c r="M2726" t="str">
        <f t="shared" si="170"/>
        <v>NO</v>
      </c>
      <c r="N2726">
        <f>IF(ISBLANK(C2726),$V$7,C2726)</f>
        <v>594092</v>
      </c>
      <c r="O2726">
        <f>IF(ISBLANK(I2726),$V$16,I2726)</f>
        <v>67</v>
      </c>
      <c r="P2726" t="str">
        <f>IF(ISBLANK(D2726),$U$42,D2726)</f>
        <v>TRABAJADOR INDEPENDIENTE</v>
      </c>
      <c r="Q2726" s="7" t="str">
        <f t="shared" si="171"/>
        <v>56+</v>
      </c>
      <c r="R2726" s="7" t="str">
        <f t="shared" si="172"/>
        <v>3</v>
      </c>
    </row>
    <row r="2727" spans="1:18" x14ac:dyDescent="0.3">
      <c r="A2727">
        <v>2726</v>
      </c>
      <c r="B2727" t="s">
        <v>8</v>
      </c>
      <c r="C2727">
        <v>501950.24</v>
      </c>
      <c r="D2727" t="s">
        <v>9</v>
      </c>
      <c r="E2727" t="s">
        <v>15</v>
      </c>
      <c r="F2727" t="s">
        <v>11</v>
      </c>
      <c r="G2727" t="s">
        <v>12</v>
      </c>
      <c r="H2727" t="s">
        <v>12</v>
      </c>
      <c r="I2727">
        <v>46</v>
      </c>
      <c r="J2727">
        <f>(C2727-$V$7)/$V$8</f>
        <v>-0.19186086128968555</v>
      </c>
      <c r="K2727" t="str">
        <f t="shared" si="169"/>
        <v>NO</v>
      </c>
      <c r="L2727">
        <f>(I2727-$V$16)/$V$17</f>
        <v>0.28891113709384114</v>
      </c>
      <c r="M2727" t="str">
        <f t="shared" si="170"/>
        <v>NO</v>
      </c>
      <c r="N2727">
        <f>IF(ISBLANK(C2727),$V$7,C2727)</f>
        <v>501950.24</v>
      </c>
      <c r="O2727">
        <f>IF(ISBLANK(I2727),$V$16,I2727)</f>
        <v>46</v>
      </c>
      <c r="P2727" t="str">
        <f>IF(ISBLANK(D2727),$U$42,D2727)</f>
        <v>ASALARIADO</v>
      </c>
      <c r="Q2727" s="7" t="str">
        <f t="shared" si="171"/>
        <v>46-55</v>
      </c>
      <c r="R2727" s="7" t="str">
        <f t="shared" si="172"/>
        <v>3</v>
      </c>
    </row>
    <row r="2728" spans="1:18" x14ac:dyDescent="0.3">
      <c r="A2728">
        <v>2727</v>
      </c>
      <c r="B2728" t="s">
        <v>8</v>
      </c>
      <c r="C2728">
        <v>297046</v>
      </c>
      <c r="D2728" t="s">
        <v>16</v>
      </c>
      <c r="E2728" t="s">
        <v>15</v>
      </c>
      <c r="F2728" t="s">
        <v>11</v>
      </c>
      <c r="G2728" t="s">
        <v>12</v>
      </c>
      <c r="H2728" t="s">
        <v>12</v>
      </c>
      <c r="I2728">
        <v>46</v>
      </c>
      <c r="J2728">
        <f>(C2728-$V$7)/$V$8</f>
        <v>-0.44454166866740574</v>
      </c>
      <c r="K2728" t="str">
        <f t="shared" si="169"/>
        <v>NO</v>
      </c>
      <c r="L2728">
        <f>(I2728-$V$16)/$V$17</f>
        <v>0.28891113709384114</v>
      </c>
      <c r="M2728" t="str">
        <f t="shared" si="170"/>
        <v>NO</v>
      </c>
      <c r="N2728">
        <f>IF(ISBLANK(C2728),$V$7,C2728)</f>
        <v>297046</v>
      </c>
      <c r="O2728">
        <f>IF(ISBLANK(I2728),$V$16,I2728)</f>
        <v>46</v>
      </c>
      <c r="P2728" t="str">
        <f>IF(ISBLANK(D2728),$U$42,D2728)</f>
        <v>ASEGURADO VOLUNTARIO</v>
      </c>
      <c r="Q2728" s="7" t="str">
        <f t="shared" si="171"/>
        <v>46-55</v>
      </c>
      <c r="R2728" s="7" t="str">
        <f t="shared" si="172"/>
        <v>1</v>
      </c>
    </row>
    <row r="2729" spans="1:18" x14ac:dyDescent="0.3">
      <c r="A2729">
        <v>2728</v>
      </c>
      <c r="B2729" t="s">
        <v>8</v>
      </c>
      <c r="C2729">
        <v>360061</v>
      </c>
      <c r="D2729" t="s">
        <v>9</v>
      </c>
      <c r="E2729" t="s">
        <v>15</v>
      </c>
      <c r="F2729" t="s">
        <v>11</v>
      </c>
      <c r="G2729" t="s">
        <v>12</v>
      </c>
      <c r="H2729" t="s">
        <v>12</v>
      </c>
      <c r="I2729">
        <v>32</v>
      </c>
      <c r="J2729">
        <f>(C2729-$V$7)/$V$8</f>
        <v>-0.36683375458565204</v>
      </c>
      <c r="K2729" t="str">
        <f t="shared" si="169"/>
        <v>NO</v>
      </c>
      <c r="L2729">
        <f>(I2729-$V$16)/$V$17</f>
        <v>-0.69914348398608395</v>
      </c>
      <c r="M2729" t="str">
        <f t="shared" si="170"/>
        <v>NO</v>
      </c>
      <c r="N2729">
        <f>IF(ISBLANK(C2729),$V$7,C2729)</f>
        <v>360061</v>
      </c>
      <c r="O2729">
        <f>IF(ISBLANK(I2729),$V$16,I2729)</f>
        <v>32</v>
      </c>
      <c r="P2729" t="str">
        <f>IF(ISBLANK(D2729),$U$42,D2729)</f>
        <v>ASALARIADO</v>
      </c>
      <c r="Q2729" s="7" t="str">
        <f t="shared" si="171"/>
        <v>26-35</v>
      </c>
      <c r="R2729" s="7" t="str">
        <f t="shared" si="172"/>
        <v>2</v>
      </c>
    </row>
    <row r="2730" spans="1:18" x14ac:dyDescent="0.3">
      <c r="A2730">
        <v>2729</v>
      </c>
      <c r="B2730" t="s">
        <v>14</v>
      </c>
      <c r="C2730">
        <v>350325</v>
      </c>
      <c r="D2730" t="s">
        <v>9</v>
      </c>
      <c r="E2730" t="s">
        <v>15</v>
      </c>
      <c r="F2730" t="s">
        <v>11</v>
      </c>
      <c r="G2730" t="s">
        <v>12</v>
      </c>
      <c r="H2730" t="s">
        <v>12</v>
      </c>
      <c r="I2730">
        <v>27</v>
      </c>
      <c r="J2730">
        <f>(C2730-$V$7)/$V$8</f>
        <v>-0.37883985236395806</v>
      </c>
      <c r="K2730" t="str">
        <f t="shared" si="169"/>
        <v>NO</v>
      </c>
      <c r="L2730">
        <f>(I2730-$V$16)/$V$17</f>
        <v>-1.0520201343717714</v>
      </c>
      <c r="M2730" t="str">
        <f t="shared" si="170"/>
        <v>NO</v>
      </c>
      <c r="N2730">
        <f>IF(ISBLANK(C2730),$V$7,C2730)</f>
        <v>350325</v>
      </c>
      <c r="O2730">
        <f>IF(ISBLANK(I2730),$V$16,I2730)</f>
        <v>27</v>
      </c>
      <c r="P2730" t="str">
        <f>IF(ISBLANK(D2730),$U$42,D2730)</f>
        <v>ASALARIADO</v>
      </c>
      <c r="Q2730" s="7" t="str">
        <f t="shared" si="171"/>
        <v>26-35</v>
      </c>
      <c r="R2730" s="7" t="str">
        <f t="shared" si="172"/>
        <v>2</v>
      </c>
    </row>
    <row r="2731" spans="1:18" x14ac:dyDescent="0.3">
      <c r="A2731">
        <v>2730</v>
      </c>
      <c r="B2731" t="s">
        <v>8</v>
      </c>
      <c r="C2731">
        <v>687802.61</v>
      </c>
      <c r="D2731" t="s">
        <v>9</v>
      </c>
      <c r="E2731" t="s">
        <v>15</v>
      </c>
      <c r="F2731" t="s">
        <v>11</v>
      </c>
      <c r="G2731" t="s">
        <v>11</v>
      </c>
      <c r="H2731" t="s">
        <v>12</v>
      </c>
      <c r="I2731">
        <v>47</v>
      </c>
      <c r="J2731">
        <f>(C2731-$V$7)/$V$8</f>
        <v>3.7325840286927953E-2</v>
      </c>
      <c r="K2731" t="str">
        <f t="shared" si="169"/>
        <v>NO</v>
      </c>
      <c r="L2731">
        <f>(I2731-$V$16)/$V$17</f>
        <v>0.35948646717097865</v>
      </c>
      <c r="M2731" t="str">
        <f t="shared" si="170"/>
        <v>NO</v>
      </c>
      <c r="N2731">
        <f>IF(ISBLANK(C2731),$V$7,C2731)</f>
        <v>687802.61</v>
      </c>
      <c r="O2731">
        <f>IF(ISBLANK(I2731),$V$16,I2731)</f>
        <v>47</v>
      </c>
      <c r="P2731" t="str">
        <f>IF(ISBLANK(D2731),$U$42,D2731)</f>
        <v>ASALARIADO</v>
      </c>
      <c r="Q2731" s="7" t="str">
        <f t="shared" si="171"/>
        <v>46-55</v>
      </c>
      <c r="R2731" s="7" t="str">
        <f t="shared" si="172"/>
        <v>3</v>
      </c>
    </row>
    <row r="2732" spans="1:18" x14ac:dyDescent="0.3">
      <c r="A2732">
        <v>2731</v>
      </c>
      <c r="B2732" t="s">
        <v>14</v>
      </c>
      <c r="C2732">
        <v>300000</v>
      </c>
      <c r="D2732" t="s">
        <v>9</v>
      </c>
      <c r="E2732" t="s">
        <v>15</v>
      </c>
      <c r="F2732" t="s">
        <v>11</v>
      </c>
      <c r="G2732" t="s">
        <v>12</v>
      </c>
      <c r="H2732" t="s">
        <v>12</v>
      </c>
      <c r="I2732">
        <v>43</v>
      </c>
      <c r="J2732">
        <f>(C2732-$V$7)/$V$8</f>
        <v>-0.44089889824453027</v>
      </c>
      <c r="K2732" t="str">
        <f t="shared" si="169"/>
        <v>NO</v>
      </c>
      <c r="L2732">
        <f>(I2732-$V$16)/$V$17</f>
        <v>7.7185146862428639E-2</v>
      </c>
      <c r="M2732" t="str">
        <f t="shared" si="170"/>
        <v>NO</v>
      </c>
      <c r="N2732">
        <f>IF(ISBLANK(C2732),$V$7,C2732)</f>
        <v>300000</v>
      </c>
      <c r="O2732">
        <f>IF(ISBLANK(I2732),$V$16,I2732)</f>
        <v>43</v>
      </c>
      <c r="P2732" t="str">
        <f>IF(ISBLANK(D2732),$U$42,D2732)</f>
        <v>ASALARIADO</v>
      </c>
      <c r="Q2732" s="7" t="str">
        <f t="shared" si="171"/>
        <v>36-45</v>
      </c>
      <c r="R2732" s="7" t="str">
        <f t="shared" si="172"/>
        <v>2</v>
      </c>
    </row>
    <row r="2733" spans="1:18" x14ac:dyDescent="0.3">
      <c r="A2733">
        <v>2732</v>
      </c>
      <c r="B2733" t="s">
        <v>8</v>
      </c>
      <c r="C2733">
        <v>473527.9</v>
      </c>
      <c r="D2733" t="s">
        <v>9</v>
      </c>
      <c r="E2733" t="s">
        <v>15</v>
      </c>
      <c r="F2733" t="s">
        <v>11</v>
      </c>
      <c r="G2733" t="s">
        <v>12</v>
      </c>
      <c r="H2733" t="s">
        <v>12</v>
      </c>
      <c r="I2733">
        <v>29</v>
      </c>
      <c r="J2733">
        <f>(C2733-$V$7)/$V$8</f>
        <v>-0.22691030594131434</v>
      </c>
      <c r="K2733" t="str">
        <f t="shared" si="169"/>
        <v>NO</v>
      </c>
      <c r="L2733">
        <f>(I2733-$V$16)/$V$17</f>
        <v>-0.91086947421749642</v>
      </c>
      <c r="M2733" t="str">
        <f t="shared" si="170"/>
        <v>NO</v>
      </c>
      <c r="N2733">
        <f>IF(ISBLANK(C2733),$V$7,C2733)</f>
        <v>473527.9</v>
      </c>
      <c r="O2733">
        <f>IF(ISBLANK(I2733),$V$16,I2733)</f>
        <v>29</v>
      </c>
      <c r="P2733" t="str">
        <f>IF(ISBLANK(D2733),$U$42,D2733)</f>
        <v>ASALARIADO</v>
      </c>
      <c r="Q2733" s="7" t="str">
        <f t="shared" si="171"/>
        <v>26-35</v>
      </c>
      <c r="R2733" s="7" t="str">
        <f t="shared" si="172"/>
        <v>3</v>
      </c>
    </row>
    <row r="2734" spans="1:18" x14ac:dyDescent="0.3">
      <c r="A2734">
        <v>2733</v>
      </c>
      <c r="B2734" t="s">
        <v>8</v>
      </c>
      <c r="C2734">
        <v>404467</v>
      </c>
      <c r="D2734" t="s">
        <v>16</v>
      </c>
      <c r="E2734" t="s">
        <v>15</v>
      </c>
      <c r="F2734" t="s">
        <v>11</v>
      </c>
      <c r="G2734" t="s">
        <v>12</v>
      </c>
      <c r="H2734" t="s">
        <v>12</v>
      </c>
      <c r="I2734">
        <v>62</v>
      </c>
      <c r="J2734">
        <f>(C2734-$V$7)/$V$8</f>
        <v>-0.31207381436960263</v>
      </c>
      <c r="K2734" t="str">
        <f t="shared" si="169"/>
        <v>NO</v>
      </c>
      <c r="L2734">
        <f>(I2734-$V$16)/$V$17</f>
        <v>1.4181164183280413</v>
      </c>
      <c r="M2734" t="str">
        <f t="shared" si="170"/>
        <v>NO</v>
      </c>
      <c r="N2734">
        <f>IF(ISBLANK(C2734),$V$7,C2734)</f>
        <v>404467</v>
      </c>
      <c r="O2734">
        <f>IF(ISBLANK(I2734),$V$16,I2734)</f>
        <v>62</v>
      </c>
      <c r="P2734" t="str">
        <f>IF(ISBLANK(D2734),$U$42,D2734)</f>
        <v>ASEGURADO VOLUNTARIO</v>
      </c>
      <c r="Q2734" s="7" t="str">
        <f t="shared" si="171"/>
        <v>56+</v>
      </c>
      <c r="R2734" s="7" t="str">
        <f t="shared" si="172"/>
        <v>2</v>
      </c>
    </row>
    <row r="2735" spans="1:18" x14ac:dyDescent="0.3">
      <c r="A2735">
        <v>2734</v>
      </c>
      <c r="B2735" t="s">
        <v>14</v>
      </c>
      <c r="C2735">
        <v>681958.86</v>
      </c>
      <c r="D2735" t="s">
        <v>9</v>
      </c>
      <c r="E2735" t="s">
        <v>15</v>
      </c>
      <c r="F2735" t="s">
        <v>11</v>
      </c>
      <c r="G2735" t="s">
        <v>12</v>
      </c>
      <c r="H2735" t="s">
        <v>12</v>
      </c>
      <c r="I2735">
        <v>28</v>
      </c>
      <c r="J2735">
        <f>(C2735-$V$7)/$V$8</f>
        <v>3.0119530314457143E-2</v>
      </c>
      <c r="K2735" t="str">
        <f t="shared" si="169"/>
        <v>NO</v>
      </c>
      <c r="L2735">
        <f>(I2735-$V$16)/$V$17</f>
        <v>-0.98144480429463388</v>
      </c>
      <c r="M2735" t="str">
        <f t="shared" si="170"/>
        <v>NO</v>
      </c>
      <c r="N2735">
        <f>IF(ISBLANK(C2735),$V$7,C2735)</f>
        <v>681958.86</v>
      </c>
      <c r="O2735">
        <f>IF(ISBLANK(I2735),$V$16,I2735)</f>
        <v>28</v>
      </c>
      <c r="P2735" t="str">
        <f>IF(ISBLANK(D2735),$U$42,D2735)</f>
        <v>ASALARIADO</v>
      </c>
      <c r="Q2735" s="7" t="str">
        <f t="shared" si="171"/>
        <v>26-35</v>
      </c>
      <c r="R2735" s="7" t="str">
        <f t="shared" si="172"/>
        <v>3</v>
      </c>
    </row>
    <row r="2736" spans="1:18" x14ac:dyDescent="0.3">
      <c r="A2736">
        <v>2735</v>
      </c>
      <c r="B2736" t="s">
        <v>8</v>
      </c>
      <c r="C2736">
        <v>1109112</v>
      </c>
      <c r="D2736" t="s">
        <v>9</v>
      </c>
      <c r="E2736" t="s">
        <v>10</v>
      </c>
      <c r="F2736" t="s">
        <v>11</v>
      </c>
      <c r="G2736" t="s">
        <v>12</v>
      </c>
      <c r="H2736" t="s">
        <v>12</v>
      </c>
      <c r="I2736">
        <v>32</v>
      </c>
      <c r="J2736">
        <f>(C2736-$V$7)/$V$8</f>
        <v>0.55686997866598154</v>
      </c>
      <c r="K2736" t="str">
        <f t="shared" si="169"/>
        <v>NO</v>
      </c>
      <c r="L2736">
        <f>(I2736-$V$16)/$V$17</f>
        <v>-0.69914348398608395</v>
      </c>
      <c r="M2736" t="str">
        <f t="shared" si="170"/>
        <v>NO</v>
      </c>
      <c r="N2736">
        <f>IF(ISBLANK(C2736),$V$7,C2736)</f>
        <v>1109112</v>
      </c>
      <c r="O2736">
        <f>IF(ISBLANK(I2736),$V$16,I2736)</f>
        <v>32</v>
      </c>
      <c r="P2736" t="str">
        <f>IF(ISBLANK(D2736),$U$42,D2736)</f>
        <v>ASALARIADO</v>
      </c>
      <c r="Q2736" s="7" t="str">
        <f t="shared" si="171"/>
        <v>26-35</v>
      </c>
      <c r="R2736" s="7" t="str">
        <f t="shared" si="172"/>
        <v>4</v>
      </c>
    </row>
    <row r="2737" spans="1:18" x14ac:dyDescent="0.3">
      <c r="A2737">
        <v>2736</v>
      </c>
      <c r="B2737" t="s">
        <v>8</v>
      </c>
      <c r="C2737">
        <v>356025</v>
      </c>
      <c r="D2737" t="s">
        <v>9</v>
      </c>
      <c r="E2737" t="s">
        <v>15</v>
      </c>
      <c r="F2737" t="s">
        <v>11</v>
      </c>
      <c r="G2737" t="s">
        <v>12</v>
      </c>
      <c r="H2737" t="s">
        <v>12</v>
      </c>
      <c r="I2737">
        <v>22</v>
      </c>
      <c r="J2737">
        <f>(C2737-$V$7)/$V$8</f>
        <v>-0.37181080990952664</v>
      </c>
      <c r="K2737" t="str">
        <f t="shared" si="169"/>
        <v>NO</v>
      </c>
      <c r="L2737">
        <f>(I2737-$V$16)/$V$17</f>
        <v>-1.4048967847574589</v>
      </c>
      <c r="M2737" t="str">
        <f t="shared" si="170"/>
        <v>NO</v>
      </c>
      <c r="N2737">
        <f>IF(ISBLANK(C2737),$V$7,C2737)</f>
        <v>356025</v>
      </c>
      <c r="O2737">
        <f>IF(ISBLANK(I2737),$V$16,I2737)</f>
        <v>22</v>
      </c>
      <c r="P2737" t="str">
        <f>IF(ISBLANK(D2737),$U$42,D2737)</f>
        <v>ASALARIADO</v>
      </c>
      <c r="Q2737" s="7" t="str">
        <f t="shared" si="171"/>
        <v>18-25</v>
      </c>
      <c r="R2737" s="7" t="str">
        <f t="shared" si="172"/>
        <v>2</v>
      </c>
    </row>
    <row r="2738" spans="1:18" x14ac:dyDescent="0.3">
      <c r="A2738">
        <v>2737</v>
      </c>
      <c r="B2738" t="s">
        <v>8</v>
      </c>
      <c r="C2738">
        <v>513238.95</v>
      </c>
      <c r="D2738" t="s">
        <v>9</v>
      </c>
      <c r="E2738" t="s">
        <v>15</v>
      </c>
      <c r="F2738" t="s">
        <v>11</v>
      </c>
      <c r="G2738" t="s">
        <v>12</v>
      </c>
      <c r="H2738" t="s">
        <v>12</v>
      </c>
      <c r="I2738">
        <v>34</v>
      </c>
      <c r="J2738">
        <f>(C2738-$V$7)/$V$8</f>
        <v>-0.17794001535183207</v>
      </c>
      <c r="K2738" t="str">
        <f t="shared" si="169"/>
        <v>NO</v>
      </c>
      <c r="L2738">
        <f>(I2738-$V$16)/$V$17</f>
        <v>-0.55799282383180893</v>
      </c>
      <c r="M2738" t="str">
        <f t="shared" si="170"/>
        <v>NO</v>
      </c>
      <c r="N2738">
        <f>IF(ISBLANK(C2738),$V$7,C2738)</f>
        <v>513238.95</v>
      </c>
      <c r="O2738">
        <f>IF(ISBLANK(I2738),$V$16,I2738)</f>
        <v>34</v>
      </c>
      <c r="P2738" t="str">
        <f>IF(ISBLANK(D2738),$U$42,D2738)</f>
        <v>ASALARIADO</v>
      </c>
      <c r="Q2738" s="7" t="str">
        <f t="shared" si="171"/>
        <v>26-35</v>
      </c>
      <c r="R2738" s="7" t="str">
        <f t="shared" si="172"/>
        <v>3</v>
      </c>
    </row>
    <row r="2739" spans="1:18" x14ac:dyDescent="0.3">
      <c r="A2739">
        <v>2738</v>
      </c>
      <c r="B2739" t="s">
        <v>8</v>
      </c>
      <c r="C2739">
        <v>278030</v>
      </c>
      <c r="D2739" t="s">
        <v>19</v>
      </c>
      <c r="E2739" t="s">
        <v>15</v>
      </c>
      <c r="F2739" t="s">
        <v>11</v>
      </c>
      <c r="G2739" t="s">
        <v>11</v>
      </c>
      <c r="H2739" t="s">
        <v>12</v>
      </c>
      <c r="I2739">
        <v>27</v>
      </c>
      <c r="J2739">
        <f>(C2739-$V$7)/$V$8</f>
        <v>-0.46799154082766331</v>
      </c>
      <c r="K2739" t="str">
        <f t="shared" si="169"/>
        <v>NO</v>
      </c>
      <c r="L2739">
        <f>(I2739-$V$16)/$V$17</f>
        <v>-1.0520201343717714</v>
      </c>
      <c r="M2739" t="str">
        <f t="shared" si="170"/>
        <v>NO</v>
      </c>
      <c r="N2739">
        <f>IF(ISBLANK(C2739),$V$7,C2739)</f>
        <v>278030</v>
      </c>
      <c r="O2739">
        <f>IF(ISBLANK(I2739),$V$16,I2739)</f>
        <v>27</v>
      </c>
      <c r="P2739" t="str">
        <f>IF(ISBLANK(D2739),$U$42,D2739)</f>
        <v>CONVENIOS ESPECIALES DE ASEGURADOS VOLUNTARIOS</v>
      </c>
      <c r="Q2739" s="7" t="str">
        <f t="shared" si="171"/>
        <v>26-35</v>
      </c>
      <c r="R2739" s="7" t="str">
        <f t="shared" si="172"/>
        <v>1</v>
      </c>
    </row>
    <row r="2740" spans="1:18" x14ac:dyDescent="0.3">
      <c r="A2740">
        <v>2739</v>
      </c>
      <c r="B2740" t="s">
        <v>14</v>
      </c>
      <c r="C2740">
        <v>141510.17000000001</v>
      </c>
      <c r="D2740" t="s">
        <v>13</v>
      </c>
      <c r="E2740" t="s">
        <v>10</v>
      </c>
      <c r="F2740" t="s">
        <v>11</v>
      </c>
      <c r="G2740" t="s">
        <v>12</v>
      </c>
      <c r="H2740" t="s">
        <v>12</v>
      </c>
      <c r="I2740">
        <v>85</v>
      </c>
      <c r="J2740">
        <f>(C2740-$V$7)/$V$8</f>
        <v>-0.63634306379990191</v>
      </c>
      <c r="K2740" t="str">
        <f t="shared" si="169"/>
        <v>NO</v>
      </c>
      <c r="L2740">
        <f>(I2740-$V$16)/$V$17</f>
        <v>3.0413490101022038</v>
      </c>
      <c r="M2740" t="str">
        <f t="shared" si="170"/>
        <v>ATIPICO</v>
      </c>
      <c r="N2740">
        <f>IF(ISBLANK(C2740),$V$7,C2740)</f>
        <v>141510.17000000001</v>
      </c>
      <c r="O2740">
        <f>IF(ISBLANK(I2740),$V$16,I2740)</f>
        <v>85</v>
      </c>
      <c r="P2740" t="str">
        <f>IF(ISBLANK(D2740),$U$42,D2740)</f>
        <v>PENSIONADOS EN SU PROPIO SISTEMA</v>
      </c>
      <c r="Q2740" s="7" t="str">
        <f t="shared" si="171"/>
        <v>56+</v>
      </c>
      <c r="R2740" s="7" t="str">
        <f t="shared" si="172"/>
        <v>1</v>
      </c>
    </row>
    <row r="2741" spans="1:18" x14ac:dyDescent="0.3">
      <c r="A2741">
        <v>2740</v>
      </c>
      <c r="B2741" t="s">
        <v>14</v>
      </c>
      <c r="C2741">
        <v>135000</v>
      </c>
      <c r="D2741" t="s">
        <v>9</v>
      </c>
      <c r="E2741" t="s">
        <v>15</v>
      </c>
      <c r="F2741" t="s">
        <v>11</v>
      </c>
      <c r="G2741" t="s">
        <v>12</v>
      </c>
      <c r="H2741" t="s">
        <v>11</v>
      </c>
      <c r="I2741">
        <v>37</v>
      </c>
      <c r="J2741">
        <f>(C2741-$V$7)/$V$8</f>
        <v>-0.64437117982017666</v>
      </c>
      <c r="K2741" t="str">
        <f t="shared" si="169"/>
        <v>NO</v>
      </c>
      <c r="L2741">
        <f>(I2741-$V$16)/$V$17</f>
        <v>-0.3462668336003964</v>
      </c>
      <c r="M2741" t="str">
        <f t="shared" si="170"/>
        <v>NO</v>
      </c>
      <c r="N2741">
        <f>IF(ISBLANK(C2741),$V$7,C2741)</f>
        <v>135000</v>
      </c>
      <c r="O2741">
        <f>IF(ISBLANK(I2741),$V$16,I2741)</f>
        <v>37</v>
      </c>
      <c r="P2741" t="str">
        <f>IF(ISBLANK(D2741),$U$42,D2741)</f>
        <v>ASALARIADO</v>
      </c>
      <c r="Q2741" s="7" t="str">
        <f t="shared" si="171"/>
        <v>36-45</v>
      </c>
      <c r="R2741" s="7" t="str">
        <f t="shared" si="172"/>
        <v>1</v>
      </c>
    </row>
    <row r="2742" spans="1:18" x14ac:dyDescent="0.3">
      <c r="A2742">
        <v>2741</v>
      </c>
      <c r="B2742" t="s">
        <v>8</v>
      </c>
      <c r="C2742">
        <v>6787104.5199999996</v>
      </c>
      <c r="D2742" t="s">
        <v>9</v>
      </c>
      <c r="E2742" t="s">
        <v>10</v>
      </c>
      <c r="F2742" t="s">
        <v>11</v>
      </c>
      <c r="G2742" t="s">
        <v>12</v>
      </c>
      <c r="H2742" t="s">
        <v>12</v>
      </c>
      <c r="I2742">
        <v>56</v>
      </c>
      <c r="J2742">
        <f>(C2742-$V$7)/$V$8</f>
        <v>7.5587735714772197</v>
      </c>
      <c r="K2742" t="str">
        <f t="shared" si="169"/>
        <v>ATIPICO</v>
      </c>
      <c r="L2742">
        <f>(I2742-$V$16)/$V$17</f>
        <v>0.99466443786521619</v>
      </c>
      <c r="M2742" t="str">
        <f t="shared" si="170"/>
        <v>NO</v>
      </c>
      <c r="N2742">
        <f>IF(ISBLANK(C2742),$V$7,C2742)</f>
        <v>6787104.5199999996</v>
      </c>
      <c r="O2742">
        <f>IF(ISBLANK(I2742),$V$16,I2742)</f>
        <v>56</v>
      </c>
      <c r="P2742" t="str">
        <f>IF(ISBLANK(D2742),$U$42,D2742)</f>
        <v>ASALARIADO</v>
      </c>
      <c r="Q2742" s="7" t="str">
        <f t="shared" si="171"/>
        <v>56+</v>
      </c>
      <c r="R2742" s="7" t="str">
        <f t="shared" si="172"/>
        <v>4</v>
      </c>
    </row>
    <row r="2743" spans="1:18" x14ac:dyDescent="0.3">
      <c r="A2743">
        <v>2742</v>
      </c>
      <c r="B2743" t="s">
        <v>14</v>
      </c>
      <c r="C2743">
        <v>777494.45</v>
      </c>
      <c r="D2743" t="s">
        <v>9</v>
      </c>
      <c r="E2743" t="s">
        <v>10</v>
      </c>
      <c r="F2743" t="s">
        <v>11</v>
      </c>
      <c r="G2743" t="s">
        <v>12</v>
      </c>
      <c r="H2743" t="s">
        <v>12</v>
      </c>
      <c r="I2743">
        <v>32</v>
      </c>
      <c r="J2743">
        <f>(C2743-$V$7)/$V$8</f>
        <v>0.14793070891430871</v>
      </c>
      <c r="K2743" t="str">
        <f t="shared" si="169"/>
        <v>NO</v>
      </c>
      <c r="L2743">
        <f>(I2743-$V$16)/$V$17</f>
        <v>-0.69914348398608395</v>
      </c>
      <c r="M2743" t="str">
        <f t="shared" si="170"/>
        <v>NO</v>
      </c>
      <c r="N2743">
        <f>IF(ISBLANK(C2743),$V$7,C2743)</f>
        <v>777494.45</v>
      </c>
      <c r="O2743">
        <f>IF(ISBLANK(I2743),$V$16,I2743)</f>
        <v>32</v>
      </c>
      <c r="P2743" t="str">
        <f>IF(ISBLANK(D2743),$U$42,D2743)</f>
        <v>ASALARIADO</v>
      </c>
      <c r="Q2743" s="7" t="str">
        <f t="shared" si="171"/>
        <v>26-35</v>
      </c>
      <c r="R2743" s="7" t="str">
        <f t="shared" si="172"/>
        <v>4</v>
      </c>
    </row>
    <row r="2744" spans="1:18" x14ac:dyDescent="0.3">
      <c r="A2744">
        <v>2743</v>
      </c>
      <c r="B2744" t="s">
        <v>8</v>
      </c>
      <c r="C2744">
        <v>550491</v>
      </c>
      <c r="D2744" t="s">
        <v>9</v>
      </c>
      <c r="E2744" t="s">
        <v>15</v>
      </c>
      <c r="F2744" t="s">
        <v>11</v>
      </c>
      <c r="G2744" t="s">
        <v>12</v>
      </c>
      <c r="H2744" t="s">
        <v>12</v>
      </c>
      <c r="I2744">
        <v>45</v>
      </c>
      <c r="J2744">
        <f>(C2744-$V$7)/$V$8</f>
        <v>-0.1320020783404984</v>
      </c>
      <c r="K2744" t="str">
        <f t="shared" si="169"/>
        <v>NO</v>
      </c>
      <c r="L2744">
        <f>(I2744-$V$16)/$V$17</f>
        <v>0.21833580701670366</v>
      </c>
      <c r="M2744" t="str">
        <f t="shared" si="170"/>
        <v>NO</v>
      </c>
      <c r="N2744">
        <f>IF(ISBLANK(C2744),$V$7,C2744)</f>
        <v>550491</v>
      </c>
      <c r="O2744">
        <f>IF(ISBLANK(I2744),$V$16,I2744)</f>
        <v>45</v>
      </c>
      <c r="P2744" t="str">
        <f>IF(ISBLANK(D2744),$U$42,D2744)</f>
        <v>ASALARIADO</v>
      </c>
      <c r="Q2744" s="7" t="str">
        <f t="shared" si="171"/>
        <v>36-45</v>
      </c>
      <c r="R2744" s="7" t="str">
        <f t="shared" si="172"/>
        <v>3</v>
      </c>
    </row>
    <row r="2745" spans="1:18" x14ac:dyDescent="0.3">
      <c r="A2745">
        <v>2744</v>
      </c>
      <c r="B2745" t="s">
        <v>14</v>
      </c>
      <c r="C2745">
        <v>298018</v>
      </c>
      <c r="D2745" t="s">
        <v>16</v>
      </c>
      <c r="E2745" t="s">
        <v>15</v>
      </c>
      <c r="F2745" t="s">
        <v>11</v>
      </c>
      <c r="G2745" t="s">
        <v>11</v>
      </c>
      <c r="H2745" t="s">
        <v>12</v>
      </c>
      <c r="I2745">
        <v>51</v>
      </c>
      <c r="J2745">
        <f>(C2745-$V$7)/$V$8</f>
        <v>-0.44334303195412378</v>
      </c>
      <c r="K2745" t="str">
        <f t="shared" si="169"/>
        <v>NO</v>
      </c>
      <c r="L2745">
        <f>(I2745-$V$16)/$V$17</f>
        <v>0.64178778747952869</v>
      </c>
      <c r="M2745" t="str">
        <f t="shared" si="170"/>
        <v>NO</v>
      </c>
      <c r="N2745">
        <f>IF(ISBLANK(C2745),$V$7,C2745)</f>
        <v>298018</v>
      </c>
      <c r="O2745">
        <f>IF(ISBLANK(I2745),$V$16,I2745)</f>
        <v>51</v>
      </c>
      <c r="P2745" t="str">
        <f>IF(ISBLANK(D2745),$U$42,D2745)</f>
        <v>ASEGURADO VOLUNTARIO</v>
      </c>
      <c r="Q2745" s="7" t="str">
        <f t="shared" si="171"/>
        <v>46-55</v>
      </c>
      <c r="R2745" s="7" t="str">
        <f t="shared" si="172"/>
        <v>1</v>
      </c>
    </row>
    <row r="2746" spans="1:18" x14ac:dyDescent="0.3">
      <c r="A2746">
        <v>2745</v>
      </c>
      <c r="B2746" t="s">
        <v>8</v>
      </c>
      <c r="C2746">
        <v>802400</v>
      </c>
      <c r="D2746" t="s">
        <v>9</v>
      </c>
      <c r="E2746" t="s">
        <v>15</v>
      </c>
      <c r="F2746" t="s">
        <v>11</v>
      </c>
      <c r="G2746" t="s">
        <v>12</v>
      </c>
      <c r="H2746" t="s">
        <v>12</v>
      </c>
      <c r="I2746">
        <v>39</v>
      </c>
      <c r="J2746">
        <f>(C2746-$V$7)/$V$8</f>
        <v>0.17864337001974112</v>
      </c>
      <c r="K2746" t="str">
        <f t="shared" si="169"/>
        <v>NO</v>
      </c>
      <c r="L2746">
        <f>(I2746-$V$16)/$V$17</f>
        <v>-0.20511617344612137</v>
      </c>
      <c r="M2746" t="str">
        <f t="shared" si="170"/>
        <v>NO</v>
      </c>
      <c r="N2746">
        <f>IF(ISBLANK(C2746),$V$7,C2746)</f>
        <v>802400</v>
      </c>
      <c r="O2746">
        <f>IF(ISBLANK(I2746),$V$16,I2746)</f>
        <v>39</v>
      </c>
      <c r="P2746" t="str">
        <f>IF(ISBLANK(D2746),$U$42,D2746)</f>
        <v>ASALARIADO</v>
      </c>
      <c r="Q2746" s="7" t="str">
        <f t="shared" si="171"/>
        <v>36-45</v>
      </c>
      <c r="R2746" s="7" t="str">
        <f t="shared" si="172"/>
        <v>4</v>
      </c>
    </row>
    <row r="2747" spans="1:18" x14ac:dyDescent="0.3">
      <c r="A2747">
        <v>2746</v>
      </c>
      <c r="B2747" t="s">
        <v>14</v>
      </c>
      <c r="C2747">
        <v>270000</v>
      </c>
      <c r="D2747" t="s">
        <v>9</v>
      </c>
      <c r="E2747" t="s">
        <v>15</v>
      </c>
      <c r="F2747" t="s">
        <v>11</v>
      </c>
      <c r="G2747" t="s">
        <v>11</v>
      </c>
      <c r="H2747" t="s">
        <v>12</v>
      </c>
      <c r="I2747">
        <v>28</v>
      </c>
      <c r="J2747">
        <f>(C2747-$V$7)/$V$8</f>
        <v>-0.47789385853101141</v>
      </c>
      <c r="K2747" t="str">
        <f t="shared" si="169"/>
        <v>NO</v>
      </c>
      <c r="L2747">
        <f>(I2747-$V$16)/$V$17</f>
        <v>-0.98144480429463388</v>
      </c>
      <c r="M2747" t="str">
        <f t="shared" si="170"/>
        <v>NO</v>
      </c>
      <c r="N2747">
        <f>IF(ISBLANK(C2747),$V$7,C2747)</f>
        <v>270000</v>
      </c>
      <c r="O2747">
        <f>IF(ISBLANK(I2747),$V$16,I2747)</f>
        <v>28</v>
      </c>
      <c r="P2747" t="str">
        <f>IF(ISBLANK(D2747),$U$42,D2747)</f>
        <v>ASALARIADO</v>
      </c>
      <c r="Q2747" s="7" t="str">
        <f t="shared" si="171"/>
        <v>26-35</v>
      </c>
      <c r="R2747" s="7" t="str">
        <f t="shared" si="172"/>
        <v>1</v>
      </c>
    </row>
    <row r="2748" spans="1:18" x14ac:dyDescent="0.3">
      <c r="A2748">
        <v>2747</v>
      </c>
      <c r="B2748" t="s">
        <v>8</v>
      </c>
      <c r="C2748">
        <v>296700</v>
      </c>
      <c r="D2748" t="s">
        <v>9</v>
      </c>
      <c r="E2748" t="s">
        <v>15</v>
      </c>
      <c r="F2748" t="s">
        <v>11</v>
      </c>
      <c r="G2748" t="s">
        <v>12</v>
      </c>
      <c r="H2748" t="s">
        <v>12</v>
      </c>
      <c r="I2748">
        <v>31</v>
      </c>
      <c r="J2748">
        <f>(C2748-$V$7)/$V$8</f>
        <v>-0.44496834387604317</v>
      </c>
      <c r="K2748" t="str">
        <f t="shared" si="169"/>
        <v>NO</v>
      </c>
      <c r="L2748">
        <f>(I2748-$V$16)/$V$17</f>
        <v>-0.7697188140632214</v>
      </c>
      <c r="M2748" t="str">
        <f t="shared" si="170"/>
        <v>NO</v>
      </c>
      <c r="N2748">
        <f>IF(ISBLANK(C2748),$V$7,C2748)</f>
        <v>296700</v>
      </c>
      <c r="O2748">
        <f>IF(ISBLANK(I2748),$V$16,I2748)</f>
        <v>31</v>
      </c>
      <c r="P2748" t="str">
        <f>IF(ISBLANK(D2748),$U$42,D2748)</f>
        <v>ASALARIADO</v>
      </c>
      <c r="Q2748" s="7" t="str">
        <f t="shared" si="171"/>
        <v>26-35</v>
      </c>
      <c r="R2748" s="7" t="str">
        <f t="shared" si="172"/>
        <v>1</v>
      </c>
    </row>
    <row r="2749" spans="1:18" x14ac:dyDescent="0.3">
      <c r="A2749">
        <v>2748</v>
      </c>
      <c r="B2749" t="s">
        <v>14</v>
      </c>
      <c r="C2749">
        <v>1332247</v>
      </c>
      <c r="D2749" t="s">
        <v>9</v>
      </c>
      <c r="E2749" t="s">
        <v>10</v>
      </c>
      <c r="F2749" t="s">
        <v>11</v>
      </c>
      <c r="G2749" t="s">
        <v>12</v>
      </c>
      <c r="H2749" t="s">
        <v>12</v>
      </c>
      <c r="I2749">
        <v>33</v>
      </c>
      <c r="J2749">
        <f>(C2749-$V$7)/$V$8</f>
        <v>0.83203232745011413</v>
      </c>
      <c r="K2749" t="str">
        <f t="shared" si="169"/>
        <v>NO</v>
      </c>
      <c r="L2749">
        <f>(I2749-$V$16)/$V$17</f>
        <v>-0.62856815390894638</v>
      </c>
      <c r="M2749" t="str">
        <f t="shared" si="170"/>
        <v>NO</v>
      </c>
      <c r="N2749">
        <f>IF(ISBLANK(C2749),$V$7,C2749)</f>
        <v>1332247</v>
      </c>
      <c r="O2749">
        <f>IF(ISBLANK(I2749),$V$16,I2749)</f>
        <v>33</v>
      </c>
      <c r="P2749" t="str">
        <f>IF(ISBLANK(D2749),$U$42,D2749)</f>
        <v>ASALARIADO</v>
      </c>
      <c r="Q2749" s="7" t="str">
        <f t="shared" si="171"/>
        <v>26-35</v>
      </c>
      <c r="R2749" s="7" t="str">
        <f t="shared" si="172"/>
        <v>4</v>
      </c>
    </row>
    <row r="2750" spans="1:18" x14ac:dyDescent="0.3">
      <c r="A2750">
        <v>2749</v>
      </c>
      <c r="B2750" t="s">
        <v>14</v>
      </c>
      <c r="C2750">
        <v>327400</v>
      </c>
      <c r="D2750" t="s">
        <v>9</v>
      </c>
      <c r="E2750" t="s">
        <v>15</v>
      </c>
      <c r="F2750" t="s">
        <v>11</v>
      </c>
      <c r="G2750" t="s">
        <v>12</v>
      </c>
      <c r="H2750" t="s">
        <v>12</v>
      </c>
      <c r="I2750">
        <v>35</v>
      </c>
      <c r="J2750">
        <f>(C2750-$V$7)/$V$8</f>
        <v>-0.40711016784954412</v>
      </c>
      <c r="K2750" t="str">
        <f t="shared" si="169"/>
        <v>NO</v>
      </c>
      <c r="L2750">
        <f>(I2750-$V$16)/$V$17</f>
        <v>-0.48741749375467142</v>
      </c>
      <c r="M2750" t="str">
        <f t="shared" si="170"/>
        <v>NO</v>
      </c>
      <c r="N2750">
        <f>IF(ISBLANK(C2750),$V$7,C2750)</f>
        <v>327400</v>
      </c>
      <c r="O2750">
        <f>IF(ISBLANK(I2750),$V$16,I2750)</f>
        <v>35</v>
      </c>
      <c r="P2750" t="str">
        <f>IF(ISBLANK(D2750),$U$42,D2750)</f>
        <v>ASALARIADO</v>
      </c>
      <c r="Q2750" s="7" t="str">
        <f t="shared" si="171"/>
        <v>26-35</v>
      </c>
      <c r="R2750" s="7" t="str">
        <f t="shared" si="172"/>
        <v>2</v>
      </c>
    </row>
    <row r="2751" spans="1:18" x14ac:dyDescent="0.3">
      <c r="A2751">
        <v>2750</v>
      </c>
      <c r="B2751" t="s">
        <v>8</v>
      </c>
      <c r="C2751">
        <v>454803</v>
      </c>
      <c r="D2751" t="s">
        <v>9</v>
      </c>
      <c r="E2751" t="s">
        <v>15</v>
      </c>
      <c r="F2751" t="s">
        <v>11</v>
      </c>
      <c r="G2751" t="s">
        <v>12</v>
      </c>
      <c r="H2751" t="s">
        <v>12</v>
      </c>
      <c r="I2751">
        <v>26</v>
      </c>
      <c r="J2751">
        <f>(C2751-$V$7)/$V$8</f>
        <v>-0.25000120367025874</v>
      </c>
      <c r="K2751" t="str">
        <f t="shared" si="169"/>
        <v>NO</v>
      </c>
      <c r="L2751">
        <f>(I2751-$V$16)/$V$17</f>
        <v>-1.1225954644489089</v>
      </c>
      <c r="M2751" t="str">
        <f t="shared" si="170"/>
        <v>NO</v>
      </c>
      <c r="N2751">
        <f>IF(ISBLANK(C2751),$V$7,C2751)</f>
        <v>454803</v>
      </c>
      <c r="O2751">
        <f>IF(ISBLANK(I2751),$V$16,I2751)</f>
        <v>26</v>
      </c>
      <c r="P2751" t="str">
        <f>IF(ISBLANK(D2751),$U$42,D2751)</f>
        <v>ASALARIADO</v>
      </c>
      <c r="Q2751" s="7" t="str">
        <f t="shared" si="171"/>
        <v>26-35</v>
      </c>
      <c r="R2751" s="7" t="str">
        <f t="shared" si="172"/>
        <v>3</v>
      </c>
    </row>
    <row r="2752" spans="1:18" x14ac:dyDescent="0.3">
      <c r="A2752">
        <v>2751</v>
      </c>
      <c r="B2752" t="s">
        <v>14</v>
      </c>
      <c r="C2752">
        <v>297045</v>
      </c>
      <c r="D2752" t="s">
        <v>17</v>
      </c>
      <c r="E2752" t="s">
        <v>15</v>
      </c>
      <c r="F2752" t="s">
        <v>11</v>
      </c>
      <c r="G2752" t="s">
        <v>12</v>
      </c>
      <c r="H2752" t="s">
        <v>12</v>
      </c>
      <c r="I2752">
        <v>53</v>
      </c>
      <c r="J2752">
        <f>(C2752-$V$7)/$V$8</f>
        <v>-0.44454290183274864</v>
      </c>
      <c r="K2752" t="str">
        <f t="shared" si="169"/>
        <v>NO</v>
      </c>
      <c r="L2752">
        <f>(I2752-$V$16)/$V$17</f>
        <v>0.78293844763380371</v>
      </c>
      <c r="M2752" t="str">
        <f t="shared" si="170"/>
        <v>NO</v>
      </c>
      <c r="N2752">
        <f>IF(ISBLANK(C2752),$V$7,C2752)</f>
        <v>297045</v>
      </c>
      <c r="O2752">
        <f>IF(ISBLANK(I2752),$V$16,I2752)</f>
        <v>53</v>
      </c>
      <c r="P2752" t="str">
        <f>IF(ISBLANK(D2752),$U$42,D2752)</f>
        <v>TRABAJADOR INDEPENDIENTE</v>
      </c>
      <c r="Q2752" s="7" t="str">
        <f t="shared" si="171"/>
        <v>46-55</v>
      </c>
      <c r="R2752" s="7" t="str">
        <f t="shared" si="172"/>
        <v>1</v>
      </c>
    </row>
    <row r="2753" spans="1:18" x14ac:dyDescent="0.3">
      <c r="A2753">
        <v>2752</v>
      </c>
      <c r="B2753" t="s">
        <v>8</v>
      </c>
      <c r="C2753">
        <v>310544</v>
      </c>
      <c r="D2753" t="s">
        <v>17</v>
      </c>
      <c r="E2753" t="s">
        <v>15</v>
      </c>
      <c r="F2753" t="s">
        <v>11</v>
      </c>
      <c r="G2753" t="s">
        <v>12</v>
      </c>
      <c r="H2753" t="s">
        <v>11</v>
      </c>
      <c r="I2753">
        <v>42</v>
      </c>
      <c r="J2753">
        <f>(C2753-$V$7)/$V$8</f>
        <v>-0.42789640286917502</v>
      </c>
      <c r="K2753" t="str">
        <f t="shared" si="169"/>
        <v>NO</v>
      </c>
      <c r="L2753">
        <f>(I2753-$V$16)/$V$17</f>
        <v>6.6098167852911317E-3</v>
      </c>
      <c r="M2753" t="str">
        <f t="shared" si="170"/>
        <v>NO</v>
      </c>
      <c r="N2753">
        <f>IF(ISBLANK(C2753),$V$7,C2753)</f>
        <v>310544</v>
      </c>
      <c r="O2753">
        <f>IF(ISBLANK(I2753),$V$16,I2753)</f>
        <v>42</v>
      </c>
      <c r="P2753" t="str">
        <f>IF(ISBLANK(D2753),$U$42,D2753)</f>
        <v>TRABAJADOR INDEPENDIENTE</v>
      </c>
      <c r="Q2753" s="7" t="str">
        <f t="shared" si="171"/>
        <v>36-45</v>
      </c>
      <c r="R2753" s="7" t="str">
        <f t="shared" si="172"/>
        <v>2</v>
      </c>
    </row>
    <row r="2754" spans="1:18" x14ac:dyDescent="0.3">
      <c r="A2754">
        <v>2753</v>
      </c>
      <c r="B2754" t="s">
        <v>14</v>
      </c>
      <c r="C2754">
        <v>1402150.95</v>
      </c>
      <c r="D2754" t="s">
        <v>9</v>
      </c>
      <c r="E2754" t="s">
        <v>15</v>
      </c>
      <c r="F2754" t="s">
        <v>11</v>
      </c>
      <c r="G2754" t="s">
        <v>12</v>
      </c>
      <c r="H2754" t="s">
        <v>12</v>
      </c>
      <c r="I2754">
        <v>32</v>
      </c>
      <c r="J2754">
        <f>(C2754-$V$7)/$V$8</f>
        <v>0.91823545592071965</v>
      </c>
      <c r="K2754" t="str">
        <f t="shared" ref="K2754:K2817" si="173">IF(ABS(J2754)&gt;1.96,"ATIPICO","NO")</f>
        <v>NO</v>
      </c>
      <c r="L2754">
        <f>(I2754-$V$16)/$V$17</f>
        <v>-0.69914348398608395</v>
      </c>
      <c r="M2754" t="str">
        <f t="shared" ref="M2754:M2817" si="174">IF(ABS(L2754)&gt;1.96,"ATIPICO","NO")</f>
        <v>NO</v>
      </c>
      <c r="N2754">
        <f>IF(ISBLANK(C2754),$V$7,C2754)</f>
        <v>1402150.95</v>
      </c>
      <c r="O2754">
        <f>IF(ISBLANK(I2754),$V$16,I2754)</f>
        <v>32</v>
      </c>
      <c r="P2754" t="str">
        <f>IF(ISBLANK(D2754),$U$42,D2754)</f>
        <v>ASALARIADO</v>
      </c>
      <c r="Q2754" s="7" t="str">
        <f t="shared" ref="Q2754:Q2817" si="175">IF(O2754&lt;26,"18-25",IF(O2754&lt;36,"26-35",
 IF(O2754&lt;46,"36-45",IF(O2754&lt;56,"46-55","56+"))))</f>
        <v>26-35</v>
      </c>
      <c r="R2754" s="7" t="str">
        <f t="shared" ref="R2754:R2817" si="176">IF(N2754&lt;300000,"1",
 IF(N2754&lt;=408495,"2",
 IF(N2754&lt;=700000,"3",
 "4")))</f>
        <v>4</v>
      </c>
    </row>
    <row r="2755" spans="1:18" x14ac:dyDescent="0.3">
      <c r="A2755">
        <v>2754</v>
      </c>
      <c r="B2755" t="s">
        <v>14</v>
      </c>
      <c r="C2755">
        <v>812430</v>
      </c>
      <c r="D2755" t="s">
        <v>9</v>
      </c>
      <c r="E2755" t="s">
        <v>15</v>
      </c>
      <c r="F2755" t="s">
        <v>11</v>
      </c>
      <c r="G2755" t="s">
        <v>12</v>
      </c>
      <c r="H2755" t="s">
        <v>12</v>
      </c>
      <c r="I2755">
        <v>27</v>
      </c>
      <c r="J2755">
        <f>(C2755-$V$7)/$V$8</f>
        <v>0.19101201840885468</v>
      </c>
      <c r="K2755" t="str">
        <f t="shared" si="173"/>
        <v>NO</v>
      </c>
      <c r="L2755">
        <f>(I2755-$V$16)/$V$17</f>
        <v>-1.0520201343717714</v>
      </c>
      <c r="M2755" t="str">
        <f t="shared" si="174"/>
        <v>NO</v>
      </c>
      <c r="N2755">
        <f>IF(ISBLANK(C2755),$V$7,C2755)</f>
        <v>812430</v>
      </c>
      <c r="O2755">
        <f>IF(ISBLANK(I2755),$V$16,I2755)</f>
        <v>27</v>
      </c>
      <c r="P2755" t="str">
        <f>IF(ISBLANK(D2755),$U$42,D2755)</f>
        <v>ASALARIADO</v>
      </c>
      <c r="Q2755" s="7" t="str">
        <f t="shared" si="175"/>
        <v>26-35</v>
      </c>
      <c r="R2755" s="7" t="str">
        <f t="shared" si="176"/>
        <v>4</v>
      </c>
    </row>
    <row r="2756" spans="1:18" x14ac:dyDescent="0.3">
      <c r="A2756">
        <v>2755</v>
      </c>
      <c r="B2756" t="s">
        <v>8</v>
      </c>
      <c r="C2756">
        <v>610243.4</v>
      </c>
      <c r="D2756" t="s">
        <v>9</v>
      </c>
      <c r="E2756" t="s">
        <v>15</v>
      </c>
      <c r="F2756" t="s">
        <v>11</v>
      </c>
      <c r="G2756" t="s">
        <v>12</v>
      </c>
      <c r="H2756" t="s">
        <v>12</v>
      </c>
      <c r="I2756">
        <v>52</v>
      </c>
      <c r="J2756">
        <f>(C2756-$V$7)/$V$8</f>
        <v>-5.8317489506433784E-2</v>
      </c>
      <c r="K2756" t="str">
        <f t="shared" si="173"/>
        <v>NO</v>
      </c>
      <c r="L2756">
        <f>(I2756-$V$16)/$V$17</f>
        <v>0.71236311755666615</v>
      </c>
      <c r="M2756" t="str">
        <f t="shared" si="174"/>
        <v>NO</v>
      </c>
      <c r="N2756">
        <f>IF(ISBLANK(C2756),$V$7,C2756)</f>
        <v>610243.4</v>
      </c>
      <c r="O2756">
        <f>IF(ISBLANK(I2756),$V$16,I2756)</f>
        <v>52</v>
      </c>
      <c r="P2756" t="str">
        <f>IF(ISBLANK(D2756),$U$42,D2756)</f>
        <v>ASALARIADO</v>
      </c>
      <c r="Q2756" s="7" t="str">
        <f t="shared" si="175"/>
        <v>46-55</v>
      </c>
      <c r="R2756" s="7" t="str">
        <f t="shared" si="176"/>
        <v>3</v>
      </c>
    </row>
    <row r="2757" spans="1:18" x14ac:dyDescent="0.3">
      <c r="A2757">
        <v>2756</v>
      </c>
      <c r="B2757" t="s">
        <v>8</v>
      </c>
      <c r="C2757">
        <v>129133.33</v>
      </c>
      <c r="D2757" t="s">
        <v>9</v>
      </c>
      <c r="E2757" t="s">
        <v>15</v>
      </c>
      <c r="F2757" t="s">
        <v>11</v>
      </c>
      <c r="G2757" t="s">
        <v>12</v>
      </c>
      <c r="H2757" t="s">
        <v>12</v>
      </c>
      <c r="I2757">
        <v>35</v>
      </c>
      <c r="J2757">
        <f>(C2757-$V$7)/$V$8</f>
        <v>-0.65160575394230646</v>
      </c>
      <c r="K2757" t="str">
        <f t="shared" si="173"/>
        <v>NO</v>
      </c>
      <c r="L2757">
        <f>(I2757-$V$16)/$V$17</f>
        <v>-0.48741749375467142</v>
      </c>
      <c r="M2757" t="str">
        <f t="shared" si="174"/>
        <v>NO</v>
      </c>
      <c r="N2757">
        <f>IF(ISBLANK(C2757),$V$7,C2757)</f>
        <v>129133.33</v>
      </c>
      <c r="O2757">
        <f>IF(ISBLANK(I2757),$V$16,I2757)</f>
        <v>35</v>
      </c>
      <c r="P2757" t="str">
        <f>IF(ISBLANK(D2757),$U$42,D2757)</f>
        <v>ASALARIADO</v>
      </c>
      <c r="Q2757" s="7" t="str">
        <f t="shared" si="175"/>
        <v>26-35</v>
      </c>
      <c r="R2757" s="7" t="str">
        <f t="shared" si="176"/>
        <v>1</v>
      </c>
    </row>
    <row r="2758" spans="1:18" x14ac:dyDescent="0.3">
      <c r="A2758">
        <v>2757</v>
      </c>
      <c r="B2758" t="s">
        <v>8</v>
      </c>
      <c r="C2758">
        <v>1119534</v>
      </c>
      <c r="D2758" t="s">
        <v>17</v>
      </c>
      <c r="E2758" t="s">
        <v>15</v>
      </c>
      <c r="F2758" t="s">
        <v>11</v>
      </c>
      <c r="G2758" t="s">
        <v>11</v>
      </c>
      <c r="H2758" t="s">
        <v>11</v>
      </c>
      <c r="I2758">
        <v>53</v>
      </c>
      <c r="J2758">
        <f>(C2758-$V$7)/$V$8</f>
        <v>0.5697220278695051</v>
      </c>
      <c r="K2758" t="str">
        <f t="shared" si="173"/>
        <v>NO</v>
      </c>
      <c r="L2758">
        <f>(I2758-$V$16)/$V$17</f>
        <v>0.78293844763380371</v>
      </c>
      <c r="M2758" t="str">
        <f t="shared" si="174"/>
        <v>NO</v>
      </c>
      <c r="N2758">
        <f>IF(ISBLANK(C2758),$V$7,C2758)</f>
        <v>1119534</v>
      </c>
      <c r="O2758">
        <f>IF(ISBLANK(I2758),$V$16,I2758)</f>
        <v>53</v>
      </c>
      <c r="P2758" t="str">
        <f>IF(ISBLANK(D2758),$U$42,D2758)</f>
        <v>TRABAJADOR INDEPENDIENTE</v>
      </c>
      <c r="Q2758" s="7" t="str">
        <f t="shared" si="175"/>
        <v>46-55</v>
      </c>
      <c r="R2758" s="7" t="str">
        <f t="shared" si="176"/>
        <v>4</v>
      </c>
    </row>
    <row r="2759" spans="1:18" x14ac:dyDescent="0.3">
      <c r="A2759">
        <v>2758</v>
      </c>
      <c r="B2759" t="s">
        <v>14</v>
      </c>
      <c r="C2759">
        <v>302010</v>
      </c>
      <c r="D2759" t="s">
        <v>17</v>
      </c>
      <c r="E2759" t="s">
        <v>15</v>
      </c>
      <c r="F2759" t="s">
        <v>11</v>
      </c>
      <c r="G2759" t="s">
        <v>12</v>
      </c>
      <c r="H2759" t="s">
        <v>12</v>
      </c>
      <c r="I2759">
        <v>24</v>
      </c>
      <c r="J2759">
        <f>(C2759-$V$7)/$V$8</f>
        <v>-0.43842023590533602</v>
      </c>
      <c r="K2759" t="str">
        <f t="shared" si="173"/>
        <v>NO</v>
      </c>
      <c r="L2759">
        <f>(I2759-$V$16)/$V$17</f>
        <v>-1.263746124603184</v>
      </c>
      <c r="M2759" t="str">
        <f t="shared" si="174"/>
        <v>NO</v>
      </c>
      <c r="N2759">
        <f>IF(ISBLANK(C2759),$V$7,C2759)</f>
        <v>302010</v>
      </c>
      <c r="O2759">
        <f>IF(ISBLANK(I2759),$V$16,I2759)</f>
        <v>24</v>
      </c>
      <c r="P2759" t="str">
        <f>IF(ISBLANK(D2759),$U$42,D2759)</f>
        <v>TRABAJADOR INDEPENDIENTE</v>
      </c>
      <c r="Q2759" s="7" t="str">
        <f t="shared" si="175"/>
        <v>18-25</v>
      </c>
      <c r="R2759" s="7" t="str">
        <f t="shared" si="176"/>
        <v>2</v>
      </c>
    </row>
    <row r="2760" spans="1:18" x14ac:dyDescent="0.3">
      <c r="A2760">
        <v>2759</v>
      </c>
      <c r="B2760" t="s">
        <v>14</v>
      </c>
      <c r="C2760">
        <v>325000</v>
      </c>
      <c r="D2760" t="s">
        <v>9</v>
      </c>
      <c r="E2760" t="s">
        <v>15</v>
      </c>
      <c r="F2760" t="s">
        <v>11</v>
      </c>
      <c r="G2760" t="s">
        <v>11</v>
      </c>
      <c r="H2760" t="s">
        <v>12</v>
      </c>
      <c r="I2760">
        <v>24</v>
      </c>
      <c r="J2760">
        <f>(C2760-$V$7)/$V$8</f>
        <v>-0.41006976467246259</v>
      </c>
      <c r="K2760" t="str">
        <f t="shared" si="173"/>
        <v>NO</v>
      </c>
      <c r="L2760">
        <f>(I2760-$V$16)/$V$17</f>
        <v>-1.263746124603184</v>
      </c>
      <c r="M2760" t="str">
        <f t="shared" si="174"/>
        <v>NO</v>
      </c>
      <c r="N2760">
        <f>IF(ISBLANK(C2760),$V$7,C2760)</f>
        <v>325000</v>
      </c>
      <c r="O2760">
        <f>IF(ISBLANK(I2760),$V$16,I2760)</f>
        <v>24</v>
      </c>
      <c r="P2760" t="str">
        <f>IF(ISBLANK(D2760),$U$42,D2760)</f>
        <v>ASALARIADO</v>
      </c>
      <c r="Q2760" s="7" t="str">
        <f t="shared" si="175"/>
        <v>18-25</v>
      </c>
      <c r="R2760" s="7" t="str">
        <f t="shared" si="176"/>
        <v>2</v>
      </c>
    </row>
    <row r="2761" spans="1:18" x14ac:dyDescent="0.3">
      <c r="A2761">
        <v>2760</v>
      </c>
      <c r="B2761" t="s">
        <v>8</v>
      </c>
      <c r="C2761">
        <v>278030</v>
      </c>
      <c r="D2761" t="s">
        <v>18</v>
      </c>
      <c r="E2761" t="s">
        <v>15</v>
      </c>
      <c r="F2761" t="s">
        <v>11</v>
      </c>
      <c r="G2761" t="s">
        <v>12</v>
      </c>
      <c r="H2761" t="s">
        <v>12</v>
      </c>
      <c r="I2761">
        <v>24</v>
      </c>
      <c r="J2761">
        <f>(C2761-$V$7)/$V$8</f>
        <v>-0.46799154082766331</v>
      </c>
      <c r="K2761" t="str">
        <f t="shared" si="173"/>
        <v>NO</v>
      </c>
      <c r="L2761">
        <f>(I2761-$V$16)/$V$17</f>
        <v>-1.263746124603184</v>
      </c>
      <c r="M2761" t="str">
        <f t="shared" si="174"/>
        <v>NO</v>
      </c>
      <c r="N2761">
        <f>IF(ISBLANK(C2761),$V$7,C2761)</f>
        <v>278030</v>
      </c>
      <c r="O2761">
        <f>IF(ISBLANK(I2761),$V$16,I2761)</f>
        <v>24</v>
      </c>
      <c r="P2761" t="str">
        <f>IF(ISBLANK(D2761),$U$42,D2761)</f>
        <v>CONVENIOS ESPECIALES DE TRABAJADORES INDEPENDIENTES</v>
      </c>
      <c r="Q2761" s="7" t="str">
        <f t="shared" si="175"/>
        <v>18-25</v>
      </c>
      <c r="R2761" s="7" t="str">
        <f t="shared" si="176"/>
        <v>1</v>
      </c>
    </row>
    <row r="2762" spans="1:18" x14ac:dyDescent="0.3">
      <c r="A2762">
        <v>2761</v>
      </c>
      <c r="B2762" t="s">
        <v>14</v>
      </c>
      <c r="C2762">
        <v>359544.27</v>
      </c>
      <c r="D2762" t="s">
        <v>19</v>
      </c>
      <c r="E2762" t="s">
        <v>15</v>
      </c>
      <c r="F2762" t="s">
        <v>11</v>
      </c>
      <c r="G2762" t="s">
        <v>11</v>
      </c>
      <c r="H2762" t="s">
        <v>12</v>
      </c>
      <c r="I2762">
        <v>66</v>
      </c>
      <c r="J2762">
        <f>(C2762-$V$7)/$V$8</f>
        <v>-0.36747096811327984</v>
      </c>
      <c r="K2762" t="str">
        <f t="shared" si="173"/>
        <v>NO</v>
      </c>
      <c r="L2762">
        <f>(I2762-$V$16)/$V$17</f>
        <v>1.7004177386365913</v>
      </c>
      <c r="M2762" t="str">
        <f t="shared" si="174"/>
        <v>NO</v>
      </c>
      <c r="N2762">
        <f>IF(ISBLANK(C2762),$V$7,C2762)</f>
        <v>359544.27</v>
      </c>
      <c r="O2762">
        <f>IF(ISBLANK(I2762),$V$16,I2762)</f>
        <v>66</v>
      </c>
      <c r="P2762" t="str">
        <f>IF(ISBLANK(D2762),$U$42,D2762)</f>
        <v>CONVENIOS ESPECIALES DE ASEGURADOS VOLUNTARIOS</v>
      </c>
      <c r="Q2762" s="7" t="str">
        <f t="shared" si="175"/>
        <v>56+</v>
      </c>
      <c r="R2762" s="7" t="str">
        <f t="shared" si="176"/>
        <v>2</v>
      </c>
    </row>
    <row r="2763" spans="1:18" x14ac:dyDescent="0.3">
      <c r="A2763">
        <v>2762</v>
      </c>
      <c r="B2763" t="s">
        <v>8</v>
      </c>
      <c r="C2763">
        <v>680000</v>
      </c>
      <c r="D2763" t="s">
        <v>9</v>
      </c>
      <c r="E2763" t="s">
        <v>15</v>
      </c>
      <c r="F2763" t="s">
        <v>11</v>
      </c>
      <c r="G2763" t="s">
        <v>12</v>
      </c>
      <c r="H2763" t="s">
        <v>12</v>
      </c>
      <c r="I2763">
        <v>33</v>
      </c>
      <c r="J2763">
        <f>(C2763-$V$7)/$V$8</f>
        <v>2.7703932050897943E-2</v>
      </c>
      <c r="K2763" t="str">
        <f t="shared" si="173"/>
        <v>NO</v>
      </c>
      <c r="L2763">
        <f>(I2763-$V$16)/$V$17</f>
        <v>-0.62856815390894638</v>
      </c>
      <c r="M2763" t="str">
        <f t="shared" si="174"/>
        <v>NO</v>
      </c>
      <c r="N2763">
        <f>IF(ISBLANK(C2763),$V$7,C2763)</f>
        <v>680000</v>
      </c>
      <c r="O2763">
        <f>IF(ISBLANK(I2763),$V$16,I2763)</f>
        <v>33</v>
      </c>
      <c r="P2763" t="str">
        <f>IF(ISBLANK(D2763),$U$42,D2763)</f>
        <v>ASALARIADO</v>
      </c>
      <c r="Q2763" s="7" t="str">
        <f t="shared" si="175"/>
        <v>26-35</v>
      </c>
      <c r="R2763" s="7" t="str">
        <f t="shared" si="176"/>
        <v>3</v>
      </c>
    </row>
    <row r="2764" spans="1:18" x14ac:dyDescent="0.3">
      <c r="A2764">
        <v>2763</v>
      </c>
      <c r="B2764" t="s">
        <v>14</v>
      </c>
      <c r="C2764">
        <v>610000</v>
      </c>
      <c r="D2764" t="s">
        <v>9</v>
      </c>
      <c r="E2764" t="s">
        <v>15</v>
      </c>
      <c r="F2764" t="s">
        <v>11</v>
      </c>
      <c r="G2764" t="s">
        <v>12</v>
      </c>
      <c r="H2764" t="s">
        <v>12</v>
      </c>
      <c r="I2764">
        <v>30</v>
      </c>
      <c r="J2764">
        <f>(C2764-$V$7)/$V$8</f>
        <v>-5.8617641950891461E-2</v>
      </c>
      <c r="K2764" t="str">
        <f t="shared" si="173"/>
        <v>NO</v>
      </c>
      <c r="L2764">
        <f>(I2764-$V$16)/$V$17</f>
        <v>-0.84029414414035897</v>
      </c>
      <c r="M2764" t="str">
        <f t="shared" si="174"/>
        <v>NO</v>
      </c>
      <c r="N2764">
        <f>IF(ISBLANK(C2764),$V$7,C2764)</f>
        <v>610000</v>
      </c>
      <c r="O2764">
        <f>IF(ISBLANK(I2764),$V$16,I2764)</f>
        <v>30</v>
      </c>
      <c r="P2764" t="str">
        <f>IF(ISBLANK(D2764),$U$42,D2764)</f>
        <v>ASALARIADO</v>
      </c>
      <c r="Q2764" s="7" t="str">
        <f t="shared" si="175"/>
        <v>26-35</v>
      </c>
      <c r="R2764" s="7" t="str">
        <f t="shared" si="176"/>
        <v>3</v>
      </c>
    </row>
    <row r="2765" spans="1:18" x14ac:dyDescent="0.3">
      <c r="A2765">
        <v>2764</v>
      </c>
      <c r="B2765" t="s">
        <v>8</v>
      </c>
      <c r="C2765">
        <v>477307.36</v>
      </c>
      <c r="D2765" t="s">
        <v>9</v>
      </c>
      <c r="E2765" t="s">
        <v>15</v>
      </c>
      <c r="F2765" t="s">
        <v>11</v>
      </c>
      <c r="G2765" t="s">
        <v>12</v>
      </c>
      <c r="H2765" t="s">
        <v>12</v>
      </c>
      <c r="I2765">
        <v>63</v>
      </c>
      <c r="J2765">
        <f>(C2765-$V$7)/$V$8</f>
        <v>-0.22224960685450293</v>
      </c>
      <c r="K2765" t="str">
        <f t="shared" si="173"/>
        <v>NO</v>
      </c>
      <c r="L2765">
        <f>(I2765-$V$16)/$V$17</f>
        <v>1.4886917484051787</v>
      </c>
      <c r="M2765" t="str">
        <f t="shared" si="174"/>
        <v>NO</v>
      </c>
      <c r="N2765">
        <f>IF(ISBLANK(C2765),$V$7,C2765)</f>
        <v>477307.36</v>
      </c>
      <c r="O2765">
        <f>IF(ISBLANK(I2765),$V$16,I2765)</f>
        <v>63</v>
      </c>
      <c r="P2765" t="str">
        <f>IF(ISBLANK(D2765),$U$42,D2765)</f>
        <v>ASALARIADO</v>
      </c>
      <c r="Q2765" s="7" t="str">
        <f t="shared" si="175"/>
        <v>56+</v>
      </c>
      <c r="R2765" s="7" t="str">
        <f t="shared" si="176"/>
        <v>3</v>
      </c>
    </row>
    <row r="2766" spans="1:18" x14ac:dyDescent="0.3">
      <c r="A2766">
        <v>2765</v>
      </c>
      <c r="B2766" t="s">
        <v>8</v>
      </c>
      <c r="C2766">
        <v>385938</v>
      </c>
      <c r="D2766" t="s">
        <v>9</v>
      </c>
      <c r="E2766" t="s">
        <v>15</v>
      </c>
      <c r="F2766" t="s">
        <v>11</v>
      </c>
      <c r="G2766" t="s">
        <v>12</v>
      </c>
      <c r="H2766" t="s">
        <v>11</v>
      </c>
      <c r="I2766">
        <v>51</v>
      </c>
      <c r="J2766">
        <f>(C2766-$V$7)/$V$8</f>
        <v>-0.33492313500787629</v>
      </c>
      <c r="K2766" t="str">
        <f t="shared" si="173"/>
        <v>NO</v>
      </c>
      <c r="L2766">
        <f>(I2766-$V$16)/$V$17</f>
        <v>0.64178778747952869</v>
      </c>
      <c r="M2766" t="str">
        <f t="shared" si="174"/>
        <v>NO</v>
      </c>
      <c r="N2766">
        <f>IF(ISBLANK(C2766),$V$7,C2766)</f>
        <v>385938</v>
      </c>
      <c r="O2766">
        <f>IF(ISBLANK(I2766),$V$16,I2766)</f>
        <v>51</v>
      </c>
      <c r="P2766" t="str">
        <f>IF(ISBLANK(D2766),$U$42,D2766)</f>
        <v>ASALARIADO</v>
      </c>
      <c r="Q2766" s="7" t="str">
        <f t="shared" si="175"/>
        <v>46-55</v>
      </c>
      <c r="R2766" s="7" t="str">
        <f t="shared" si="176"/>
        <v>2</v>
      </c>
    </row>
    <row r="2767" spans="1:18" x14ac:dyDescent="0.3">
      <c r="A2767">
        <v>2766</v>
      </c>
      <c r="B2767" t="s">
        <v>14</v>
      </c>
      <c r="C2767">
        <v>450000</v>
      </c>
      <c r="D2767" t="s">
        <v>9</v>
      </c>
      <c r="E2767" t="s">
        <v>15</v>
      </c>
      <c r="F2767" t="s">
        <v>11</v>
      </c>
      <c r="G2767" t="s">
        <v>11</v>
      </c>
      <c r="H2767" t="s">
        <v>12</v>
      </c>
      <c r="I2767">
        <v>29</v>
      </c>
      <c r="J2767">
        <f>(C2767-$V$7)/$V$8</f>
        <v>-0.25592409681212436</v>
      </c>
      <c r="K2767" t="str">
        <f t="shared" si="173"/>
        <v>NO</v>
      </c>
      <c r="L2767">
        <f>(I2767-$V$16)/$V$17</f>
        <v>-0.91086947421749642</v>
      </c>
      <c r="M2767" t="str">
        <f t="shared" si="174"/>
        <v>NO</v>
      </c>
      <c r="N2767">
        <f>IF(ISBLANK(C2767),$V$7,C2767)</f>
        <v>450000</v>
      </c>
      <c r="O2767">
        <f>IF(ISBLANK(I2767),$V$16,I2767)</f>
        <v>29</v>
      </c>
      <c r="P2767" t="str">
        <f>IF(ISBLANK(D2767),$U$42,D2767)</f>
        <v>ASALARIADO</v>
      </c>
      <c r="Q2767" s="7" t="str">
        <f t="shared" si="175"/>
        <v>26-35</v>
      </c>
      <c r="R2767" s="7" t="str">
        <f t="shared" si="176"/>
        <v>3</v>
      </c>
    </row>
    <row r="2768" spans="1:18" x14ac:dyDescent="0.3">
      <c r="A2768">
        <v>2767</v>
      </c>
      <c r="B2768" t="s">
        <v>8</v>
      </c>
      <c r="C2768">
        <v>359544.27</v>
      </c>
      <c r="D2768" t="s">
        <v>19</v>
      </c>
      <c r="E2768" t="s">
        <v>15</v>
      </c>
      <c r="F2768" t="s">
        <v>11</v>
      </c>
      <c r="G2768" t="s">
        <v>11</v>
      </c>
      <c r="H2768" t="s">
        <v>12</v>
      </c>
      <c r="I2768">
        <v>59</v>
      </c>
      <c r="J2768">
        <f>(C2768-$V$7)/$V$8</f>
        <v>-0.36747096811327984</v>
      </c>
      <c r="K2768" t="str">
        <f t="shared" si="173"/>
        <v>NO</v>
      </c>
      <c r="L2768">
        <f>(I2768-$V$16)/$V$17</f>
        <v>1.2063904280966287</v>
      </c>
      <c r="M2768" t="str">
        <f t="shared" si="174"/>
        <v>NO</v>
      </c>
      <c r="N2768">
        <f>IF(ISBLANK(C2768),$V$7,C2768)</f>
        <v>359544.27</v>
      </c>
      <c r="O2768">
        <f>IF(ISBLANK(I2768),$V$16,I2768)</f>
        <v>59</v>
      </c>
      <c r="P2768" t="str">
        <f>IF(ISBLANK(D2768),$U$42,D2768)</f>
        <v>CONVENIOS ESPECIALES DE ASEGURADOS VOLUNTARIOS</v>
      </c>
      <c r="Q2768" s="7" t="str">
        <f t="shared" si="175"/>
        <v>56+</v>
      </c>
      <c r="R2768" s="7" t="str">
        <f t="shared" si="176"/>
        <v>2</v>
      </c>
    </row>
    <row r="2769" spans="1:18" x14ac:dyDescent="0.3">
      <c r="A2769">
        <v>2768</v>
      </c>
      <c r="B2769" t="s">
        <v>8</v>
      </c>
      <c r="C2769">
        <v>759569.6</v>
      </c>
      <c r="D2769" t="s">
        <v>9</v>
      </c>
      <c r="E2769" t="s">
        <v>10</v>
      </c>
      <c r="F2769" t="s">
        <v>11</v>
      </c>
      <c r="G2769" t="s">
        <v>12</v>
      </c>
      <c r="H2769" t="s">
        <v>12</v>
      </c>
      <c r="I2769">
        <v>34</v>
      </c>
      <c r="J2769">
        <f>(C2769-$V$7)/$V$8</f>
        <v>0.12582640511793766</v>
      </c>
      <c r="K2769" t="str">
        <f t="shared" si="173"/>
        <v>NO</v>
      </c>
      <c r="L2769">
        <f>(I2769-$V$16)/$V$17</f>
        <v>-0.55799282383180893</v>
      </c>
      <c r="M2769" t="str">
        <f t="shared" si="174"/>
        <v>NO</v>
      </c>
      <c r="N2769">
        <f>IF(ISBLANK(C2769),$V$7,C2769)</f>
        <v>759569.6</v>
      </c>
      <c r="O2769">
        <f>IF(ISBLANK(I2769),$V$16,I2769)</f>
        <v>34</v>
      </c>
      <c r="P2769" t="str">
        <f>IF(ISBLANK(D2769),$U$42,D2769)</f>
        <v>ASALARIADO</v>
      </c>
      <c r="Q2769" s="7" t="str">
        <f t="shared" si="175"/>
        <v>26-35</v>
      </c>
      <c r="R2769" s="7" t="str">
        <f t="shared" si="176"/>
        <v>4</v>
      </c>
    </row>
    <row r="2770" spans="1:18" x14ac:dyDescent="0.3">
      <c r="A2770">
        <v>2769</v>
      </c>
      <c r="B2770" t="s">
        <v>14</v>
      </c>
      <c r="C2770">
        <v>894532</v>
      </c>
      <c r="D2770" t="s">
        <v>9</v>
      </c>
      <c r="E2770" t="s">
        <v>10</v>
      </c>
      <c r="F2770" t="s">
        <v>11</v>
      </c>
      <c r="G2770" t="s">
        <v>12</v>
      </c>
      <c r="H2770" t="s">
        <v>11</v>
      </c>
      <c r="I2770">
        <v>44</v>
      </c>
      <c r="J2770">
        <f>(C2770-$V$7)/$V$8</f>
        <v>0.29225735939021058</v>
      </c>
      <c r="K2770" t="str">
        <f t="shared" si="173"/>
        <v>NO</v>
      </c>
      <c r="L2770">
        <f>(I2770-$V$16)/$V$17</f>
        <v>0.14776047693956615</v>
      </c>
      <c r="M2770" t="str">
        <f t="shared" si="174"/>
        <v>NO</v>
      </c>
      <c r="N2770">
        <f>IF(ISBLANK(C2770),$V$7,C2770)</f>
        <v>894532</v>
      </c>
      <c r="O2770">
        <f>IF(ISBLANK(I2770),$V$16,I2770)</f>
        <v>44</v>
      </c>
      <c r="P2770" t="str">
        <f>IF(ISBLANK(D2770),$U$42,D2770)</f>
        <v>ASALARIADO</v>
      </c>
      <c r="Q2770" s="7" t="str">
        <f t="shared" si="175"/>
        <v>36-45</v>
      </c>
      <c r="R2770" s="7" t="str">
        <f t="shared" si="176"/>
        <v>4</v>
      </c>
    </row>
    <row r="2771" spans="1:18" x14ac:dyDescent="0.3">
      <c r="A2771">
        <v>2770</v>
      </c>
      <c r="B2771" t="s">
        <v>8</v>
      </c>
      <c r="C2771">
        <v>117186.67</v>
      </c>
      <c r="D2771" t="s">
        <v>9</v>
      </c>
      <c r="E2771" t="s">
        <v>15</v>
      </c>
      <c r="F2771" t="s">
        <v>11</v>
      </c>
      <c r="G2771" t="s">
        <v>12</v>
      </c>
      <c r="H2771" t="s">
        <v>12</v>
      </c>
      <c r="I2771">
        <v>25</v>
      </c>
      <c r="J2771">
        <f>(C2771-$V$7)/$V$8</f>
        <v>-0.66633796101750942</v>
      </c>
      <c r="K2771" t="str">
        <f t="shared" si="173"/>
        <v>NO</v>
      </c>
      <c r="L2771">
        <f>(I2771-$V$16)/$V$17</f>
        <v>-1.1931707945260464</v>
      </c>
      <c r="M2771" t="str">
        <f t="shared" si="174"/>
        <v>NO</v>
      </c>
      <c r="N2771">
        <f>IF(ISBLANK(C2771),$V$7,C2771)</f>
        <v>117186.67</v>
      </c>
      <c r="O2771">
        <f>IF(ISBLANK(I2771),$V$16,I2771)</f>
        <v>25</v>
      </c>
      <c r="P2771" t="str">
        <f>IF(ISBLANK(D2771),$U$42,D2771)</f>
        <v>ASALARIADO</v>
      </c>
      <c r="Q2771" s="7" t="str">
        <f t="shared" si="175"/>
        <v>18-25</v>
      </c>
      <c r="R2771" s="7" t="str">
        <f t="shared" si="176"/>
        <v>1</v>
      </c>
    </row>
    <row r="2772" spans="1:18" x14ac:dyDescent="0.3">
      <c r="A2772">
        <v>2771</v>
      </c>
      <c r="B2772" t="s">
        <v>14</v>
      </c>
      <c r="C2772">
        <v>1314609</v>
      </c>
      <c r="D2772" t="s">
        <v>9</v>
      </c>
      <c r="E2772" t="s">
        <v>10</v>
      </c>
      <c r="F2772" t="s">
        <v>11</v>
      </c>
      <c r="G2772" t="s">
        <v>12</v>
      </c>
      <c r="H2772" t="s">
        <v>12</v>
      </c>
      <c r="I2772">
        <v>48</v>
      </c>
      <c r="J2772">
        <f>(C2772-$V$7)/$V$8</f>
        <v>0.81028175713234896</v>
      </c>
      <c r="K2772" t="str">
        <f t="shared" si="173"/>
        <v>NO</v>
      </c>
      <c r="L2772">
        <f>(I2772-$V$16)/$V$17</f>
        <v>0.43006179724811616</v>
      </c>
      <c r="M2772" t="str">
        <f t="shared" si="174"/>
        <v>NO</v>
      </c>
      <c r="N2772">
        <f>IF(ISBLANK(C2772),$V$7,C2772)</f>
        <v>1314609</v>
      </c>
      <c r="O2772">
        <f>IF(ISBLANK(I2772),$V$16,I2772)</f>
        <v>48</v>
      </c>
      <c r="P2772" t="str">
        <f>IF(ISBLANK(D2772),$U$42,D2772)</f>
        <v>ASALARIADO</v>
      </c>
      <c r="Q2772" s="7" t="str">
        <f t="shared" si="175"/>
        <v>46-55</v>
      </c>
      <c r="R2772" s="7" t="str">
        <f t="shared" si="176"/>
        <v>4</v>
      </c>
    </row>
    <row r="2773" spans="1:18" x14ac:dyDescent="0.3">
      <c r="A2773">
        <v>2772</v>
      </c>
      <c r="B2773" t="s">
        <v>14</v>
      </c>
      <c r="C2773">
        <v>298925</v>
      </c>
      <c r="D2773" t="s">
        <v>17</v>
      </c>
      <c r="E2773" t="s">
        <v>15</v>
      </c>
      <c r="F2773" t="s">
        <v>11</v>
      </c>
      <c r="G2773" t="s">
        <v>11</v>
      </c>
      <c r="H2773" t="s">
        <v>11</v>
      </c>
      <c r="I2773">
        <v>28</v>
      </c>
      <c r="J2773">
        <f>(C2773-$V$7)/$V$8</f>
        <v>-0.44222455098812918</v>
      </c>
      <c r="K2773" t="str">
        <f t="shared" si="173"/>
        <v>NO</v>
      </c>
      <c r="L2773">
        <f>(I2773-$V$16)/$V$17</f>
        <v>-0.98144480429463388</v>
      </c>
      <c r="M2773" t="str">
        <f t="shared" si="174"/>
        <v>NO</v>
      </c>
      <c r="N2773">
        <f>IF(ISBLANK(C2773),$V$7,C2773)</f>
        <v>298925</v>
      </c>
      <c r="O2773">
        <f>IF(ISBLANK(I2773),$V$16,I2773)</f>
        <v>28</v>
      </c>
      <c r="P2773" t="str">
        <f>IF(ISBLANK(D2773),$U$42,D2773)</f>
        <v>TRABAJADOR INDEPENDIENTE</v>
      </c>
      <c r="Q2773" s="7" t="str">
        <f t="shared" si="175"/>
        <v>26-35</v>
      </c>
      <c r="R2773" s="7" t="str">
        <f t="shared" si="176"/>
        <v>1</v>
      </c>
    </row>
    <row r="2774" spans="1:18" x14ac:dyDescent="0.3">
      <c r="A2774">
        <v>2773</v>
      </c>
      <c r="B2774" t="s">
        <v>8</v>
      </c>
      <c r="C2774">
        <v>410982</v>
      </c>
      <c r="D2774" t="s">
        <v>9</v>
      </c>
      <c r="E2774" t="s">
        <v>15</v>
      </c>
      <c r="F2774" t="s">
        <v>11</v>
      </c>
      <c r="G2774" t="s">
        <v>12</v>
      </c>
      <c r="H2774" t="s">
        <v>12</v>
      </c>
      <c r="I2774">
        <v>30</v>
      </c>
      <c r="J2774">
        <f>(C2774-$V$7)/$V$8</f>
        <v>-0.30403974216072177</v>
      </c>
      <c r="K2774" t="str">
        <f t="shared" si="173"/>
        <v>NO</v>
      </c>
      <c r="L2774">
        <f>(I2774-$V$16)/$V$17</f>
        <v>-0.84029414414035897</v>
      </c>
      <c r="M2774" t="str">
        <f t="shared" si="174"/>
        <v>NO</v>
      </c>
      <c r="N2774">
        <f>IF(ISBLANK(C2774),$V$7,C2774)</f>
        <v>410982</v>
      </c>
      <c r="O2774">
        <f>IF(ISBLANK(I2774),$V$16,I2774)</f>
        <v>30</v>
      </c>
      <c r="P2774" t="str">
        <f>IF(ISBLANK(D2774),$U$42,D2774)</f>
        <v>ASALARIADO</v>
      </c>
      <c r="Q2774" s="7" t="str">
        <f t="shared" si="175"/>
        <v>26-35</v>
      </c>
      <c r="R2774" s="7" t="str">
        <f t="shared" si="176"/>
        <v>3</v>
      </c>
    </row>
    <row r="2775" spans="1:18" x14ac:dyDescent="0.3">
      <c r="A2775">
        <v>2774</v>
      </c>
      <c r="B2775" t="s">
        <v>14</v>
      </c>
      <c r="C2775">
        <v>1511127</v>
      </c>
      <c r="D2775" t="s">
        <v>9</v>
      </c>
      <c r="E2775" t="s">
        <v>10</v>
      </c>
      <c r="F2775" t="s">
        <v>11</v>
      </c>
      <c r="G2775" t="s">
        <v>12</v>
      </c>
      <c r="H2775" t="s">
        <v>12</v>
      </c>
      <c r="I2775">
        <v>36</v>
      </c>
      <c r="J2775">
        <f>(C2775-$V$7)/$V$8</f>
        <v>1.0526209439849725</v>
      </c>
      <c r="K2775" t="str">
        <f t="shared" si="173"/>
        <v>NO</v>
      </c>
      <c r="L2775">
        <f>(I2775-$V$16)/$V$17</f>
        <v>-0.41684216367753391</v>
      </c>
      <c r="M2775" t="str">
        <f t="shared" si="174"/>
        <v>NO</v>
      </c>
      <c r="N2775">
        <f>IF(ISBLANK(C2775),$V$7,C2775)</f>
        <v>1511127</v>
      </c>
      <c r="O2775">
        <f>IF(ISBLANK(I2775),$V$16,I2775)</f>
        <v>36</v>
      </c>
      <c r="P2775" t="str">
        <f>IF(ISBLANK(D2775),$U$42,D2775)</f>
        <v>ASALARIADO</v>
      </c>
      <c r="Q2775" s="7" t="str">
        <f t="shared" si="175"/>
        <v>36-45</v>
      </c>
      <c r="R2775" s="7" t="str">
        <f t="shared" si="176"/>
        <v>4</v>
      </c>
    </row>
    <row r="2776" spans="1:18" x14ac:dyDescent="0.3">
      <c r="A2776">
        <v>2775</v>
      </c>
      <c r="B2776" t="s">
        <v>14</v>
      </c>
      <c r="C2776">
        <v>361080</v>
      </c>
      <c r="D2776" t="s">
        <v>9</v>
      </c>
      <c r="E2776" t="s">
        <v>15</v>
      </c>
      <c r="F2776" t="s">
        <v>11</v>
      </c>
      <c r="G2776" t="s">
        <v>12</v>
      </c>
      <c r="H2776" t="s">
        <v>12</v>
      </c>
      <c r="I2776">
        <v>29</v>
      </c>
      <c r="J2776">
        <f>(C2776-$V$7)/$V$8</f>
        <v>-0.3655771591012546</v>
      </c>
      <c r="K2776" t="str">
        <f t="shared" si="173"/>
        <v>NO</v>
      </c>
      <c r="L2776">
        <f>(I2776-$V$16)/$V$17</f>
        <v>-0.91086947421749642</v>
      </c>
      <c r="M2776" t="str">
        <f t="shared" si="174"/>
        <v>NO</v>
      </c>
      <c r="N2776">
        <f>IF(ISBLANK(C2776),$V$7,C2776)</f>
        <v>361080</v>
      </c>
      <c r="O2776">
        <f>IF(ISBLANK(I2776),$V$16,I2776)</f>
        <v>29</v>
      </c>
      <c r="P2776" t="str">
        <f>IF(ISBLANK(D2776),$U$42,D2776)</f>
        <v>ASALARIADO</v>
      </c>
      <c r="Q2776" s="7" t="str">
        <f t="shared" si="175"/>
        <v>26-35</v>
      </c>
      <c r="R2776" s="7" t="str">
        <f t="shared" si="176"/>
        <v>2</v>
      </c>
    </row>
    <row r="2777" spans="1:18" x14ac:dyDescent="0.3">
      <c r="A2777">
        <v>2776</v>
      </c>
      <c r="B2777" t="s">
        <v>8</v>
      </c>
      <c r="C2777">
        <v>2676486.65</v>
      </c>
      <c r="D2777" t="s">
        <v>9</v>
      </c>
      <c r="E2777" t="s">
        <v>15</v>
      </c>
      <c r="F2777" t="s">
        <v>11</v>
      </c>
      <c r="G2777" t="s">
        <v>12</v>
      </c>
      <c r="H2777" t="s">
        <v>12</v>
      </c>
      <c r="I2777">
        <v>26</v>
      </c>
      <c r="J2777">
        <f>(C2777-$V$7)/$V$8</f>
        <v>2.4897020763588924</v>
      </c>
      <c r="K2777" t="str">
        <f t="shared" si="173"/>
        <v>ATIPICO</v>
      </c>
      <c r="L2777">
        <f>(I2777-$V$16)/$V$17</f>
        <v>-1.1225954644489089</v>
      </c>
      <c r="M2777" t="str">
        <f t="shared" si="174"/>
        <v>NO</v>
      </c>
      <c r="N2777">
        <f>IF(ISBLANK(C2777),$V$7,C2777)</f>
        <v>2676486.65</v>
      </c>
      <c r="O2777">
        <f>IF(ISBLANK(I2777),$V$16,I2777)</f>
        <v>26</v>
      </c>
      <c r="P2777" t="str">
        <f>IF(ISBLANK(D2777),$U$42,D2777)</f>
        <v>ASALARIADO</v>
      </c>
      <c r="Q2777" s="7" t="str">
        <f t="shared" si="175"/>
        <v>26-35</v>
      </c>
      <c r="R2777" s="7" t="str">
        <f t="shared" si="176"/>
        <v>4</v>
      </c>
    </row>
    <row r="2778" spans="1:18" x14ac:dyDescent="0.3">
      <c r="A2778">
        <v>2777</v>
      </c>
      <c r="B2778" t="s">
        <v>14</v>
      </c>
      <c r="C2778">
        <v>298482</v>
      </c>
      <c r="D2778" t="s">
        <v>17</v>
      </c>
      <c r="E2778" t="s">
        <v>15</v>
      </c>
      <c r="F2778" t="s">
        <v>11</v>
      </c>
      <c r="G2778" t="s">
        <v>12</v>
      </c>
      <c r="H2778" t="s">
        <v>12</v>
      </c>
      <c r="I2778">
        <v>47</v>
      </c>
      <c r="J2778">
        <f>(C2778-$V$7)/$V$8</f>
        <v>-0.44277084323502619</v>
      </c>
      <c r="K2778" t="str">
        <f t="shared" si="173"/>
        <v>NO</v>
      </c>
      <c r="L2778">
        <f>(I2778-$V$16)/$V$17</f>
        <v>0.35948646717097865</v>
      </c>
      <c r="M2778" t="str">
        <f t="shared" si="174"/>
        <v>NO</v>
      </c>
      <c r="N2778">
        <f>IF(ISBLANK(C2778),$V$7,C2778)</f>
        <v>298482</v>
      </c>
      <c r="O2778">
        <f>IF(ISBLANK(I2778),$V$16,I2778)</f>
        <v>47</v>
      </c>
      <c r="P2778" t="str">
        <f>IF(ISBLANK(D2778),$U$42,D2778)</f>
        <v>TRABAJADOR INDEPENDIENTE</v>
      </c>
      <c r="Q2778" s="7" t="str">
        <f t="shared" si="175"/>
        <v>46-55</v>
      </c>
      <c r="R2778" s="7" t="str">
        <f t="shared" si="176"/>
        <v>1</v>
      </c>
    </row>
    <row r="2779" spans="1:18" x14ac:dyDescent="0.3">
      <c r="A2779">
        <v>2778</v>
      </c>
      <c r="B2779" t="s">
        <v>8</v>
      </c>
      <c r="C2779">
        <v>1603638.49</v>
      </c>
      <c r="D2779" t="s">
        <v>9</v>
      </c>
      <c r="E2779" t="s">
        <v>15</v>
      </c>
      <c r="F2779" t="s">
        <v>11</v>
      </c>
      <c r="G2779" t="s">
        <v>12</v>
      </c>
      <c r="H2779" t="s">
        <v>12</v>
      </c>
      <c r="I2779">
        <v>43</v>
      </c>
      <c r="J2779">
        <f>(C2779-$V$7)/$V$8</f>
        <v>1.1667029072714126</v>
      </c>
      <c r="K2779" t="str">
        <f t="shared" si="173"/>
        <v>NO</v>
      </c>
      <c r="L2779">
        <f>(I2779-$V$16)/$V$17</f>
        <v>7.7185146862428639E-2</v>
      </c>
      <c r="M2779" t="str">
        <f t="shared" si="174"/>
        <v>NO</v>
      </c>
      <c r="N2779">
        <f>IF(ISBLANK(C2779),$V$7,C2779)</f>
        <v>1603638.49</v>
      </c>
      <c r="O2779">
        <f>IF(ISBLANK(I2779),$V$16,I2779)</f>
        <v>43</v>
      </c>
      <c r="P2779" t="str">
        <f>IF(ISBLANK(D2779),$U$42,D2779)</f>
        <v>ASALARIADO</v>
      </c>
      <c r="Q2779" s="7" t="str">
        <f t="shared" si="175"/>
        <v>36-45</v>
      </c>
      <c r="R2779" s="7" t="str">
        <f t="shared" si="176"/>
        <v>4</v>
      </c>
    </row>
    <row r="2780" spans="1:18" x14ac:dyDescent="0.3">
      <c r="A2780">
        <v>2779</v>
      </c>
      <c r="B2780" t="s">
        <v>8</v>
      </c>
      <c r="C2780">
        <v>757822.41</v>
      </c>
      <c r="D2780" t="s">
        <v>9</v>
      </c>
      <c r="E2780" t="s">
        <v>15</v>
      </c>
      <c r="F2780" t="s">
        <v>11</v>
      </c>
      <c r="G2780" t="s">
        <v>12</v>
      </c>
      <c r="H2780" t="s">
        <v>12</v>
      </c>
      <c r="I2780">
        <v>31</v>
      </c>
      <c r="J2780">
        <f>(C2780-$V$7)/$V$8</f>
        <v>0.12367183096250649</v>
      </c>
      <c r="K2780" t="str">
        <f t="shared" si="173"/>
        <v>NO</v>
      </c>
      <c r="L2780">
        <f>(I2780-$V$16)/$V$17</f>
        <v>-0.7697188140632214</v>
      </c>
      <c r="M2780" t="str">
        <f t="shared" si="174"/>
        <v>NO</v>
      </c>
      <c r="N2780">
        <f>IF(ISBLANK(C2780),$V$7,C2780)</f>
        <v>757822.41</v>
      </c>
      <c r="O2780">
        <f>IF(ISBLANK(I2780),$V$16,I2780)</f>
        <v>31</v>
      </c>
      <c r="P2780" t="str">
        <f>IF(ISBLANK(D2780),$U$42,D2780)</f>
        <v>ASALARIADO</v>
      </c>
      <c r="Q2780" s="7" t="str">
        <f t="shared" si="175"/>
        <v>26-35</v>
      </c>
      <c r="R2780" s="7" t="str">
        <f t="shared" si="176"/>
        <v>4</v>
      </c>
    </row>
    <row r="2781" spans="1:18" x14ac:dyDescent="0.3">
      <c r="A2781">
        <v>2780</v>
      </c>
      <c r="B2781" t="s">
        <v>14</v>
      </c>
      <c r="C2781">
        <v>298000</v>
      </c>
      <c r="D2781" t="s">
        <v>17</v>
      </c>
      <c r="E2781" t="s">
        <v>15</v>
      </c>
      <c r="F2781" t="s">
        <v>11</v>
      </c>
      <c r="G2781" t="s">
        <v>12</v>
      </c>
      <c r="H2781" t="s">
        <v>12</v>
      </c>
      <c r="I2781">
        <v>23</v>
      </c>
      <c r="J2781">
        <f>(C2781-$V$7)/$V$8</f>
        <v>-0.44336522893029567</v>
      </c>
      <c r="K2781" t="str">
        <f t="shared" si="173"/>
        <v>NO</v>
      </c>
      <c r="L2781">
        <f>(I2781-$V$16)/$V$17</f>
        <v>-1.3343214546803215</v>
      </c>
      <c r="M2781" t="str">
        <f t="shared" si="174"/>
        <v>NO</v>
      </c>
      <c r="N2781">
        <f>IF(ISBLANK(C2781),$V$7,C2781)</f>
        <v>298000</v>
      </c>
      <c r="O2781">
        <f>IF(ISBLANK(I2781),$V$16,I2781)</f>
        <v>23</v>
      </c>
      <c r="P2781" t="str">
        <f>IF(ISBLANK(D2781),$U$42,D2781)</f>
        <v>TRABAJADOR INDEPENDIENTE</v>
      </c>
      <c r="Q2781" s="7" t="str">
        <f t="shared" si="175"/>
        <v>18-25</v>
      </c>
      <c r="R2781" s="7" t="str">
        <f t="shared" si="176"/>
        <v>1</v>
      </c>
    </row>
    <row r="2782" spans="1:18" x14ac:dyDescent="0.3">
      <c r="A2782">
        <v>2781</v>
      </c>
      <c r="B2782" t="s">
        <v>14</v>
      </c>
      <c r="C2782">
        <v>300018</v>
      </c>
      <c r="D2782" t="s">
        <v>17</v>
      </c>
      <c r="E2782" t="s">
        <v>15</v>
      </c>
      <c r="F2782" t="s">
        <v>11</v>
      </c>
      <c r="G2782" t="s">
        <v>11</v>
      </c>
      <c r="H2782" t="s">
        <v>11</v>
      </c>
      <c r="I2782">
        <v>49</v>
      </c>
      <c r="J2782">
        <f>(C2782-$V$7)/$V$8</f>
        <v>-0.44087670126835837</v>
      </c>
      <c r="K2782" t="str">
        <f t="shared" si="173"/>
        <v>NO</v>
      </c>
      <c r="L2782">
        <f>(I2782-$V$16)/$V$17</f>
        <v>0.50063712732525367</v>
      </c>
      <c r="M2782" t="str">
        <f t="shared" si="174"/>
        <v>NO</v>
      </c>
      <c r="N2782">
        <f>IF(ISBLANK(C2782),$V$7,C2782)</f>
        <v>300018</v>
      </c>
      <c r="O2782">
        <f>IF(ISBLANK(I2782),$V$16,I2782)</f>
        <v>49</v>
      </c>
      <c r="P2782" t="str">
        <f>IF(ISBLANK(D2782),$U$42,D2782)</f>
        <v>TRABAJADOR INDEPENDIENTE</v>
      </c>
      <c r="Q2782" s="7" t="str">
        <f t="shared" si="175"/>
        <v>46-55</v>
      </c>
      <c r="R2782" s="7" t="str">
        <f t="shared" si="176"/>
        <v>2</v>
      </c>
    </row>
    <row r="2783" spans="1:18" x14ac:dyDescent="0.3">
      <c r="A2783">
        <v>2782</v>
      </c>
      <c r="B2783" t="s">
        <v>8</v>
      </c>
      <c r="C2783">
        <v>651569.96</v>
      </c>
      <c r="D2783" t="s">
        <v>9</v>
      </c>
      <c r="E2783" t="s">
        <v>15</v>
      </c>
      <c r="F2783" t="s">
        <v>11</v>
      </c>
      <c r="G2783" t="s">
        <v>12</v>
      </c>
      <c r="H2783" t="s">
        <v>12</v>
      </c>
      <c r="I2783">
        <v>33</v>
      </c>
      <c r="J2783">
        <f>(C2783-$V$7)/$V$8</f>
        <v>-7.3550079738711428E-3</v>
      </c>
      <c r="K2783" t="str">
        <f t="shared" si="173"/>
        <v>NO</v>
      </c>
      <c r="L2783">
        <f>(I2783-$V$16)/$V$17</f>
        <v>-0.62856815390894638</v>
      </c>
      <c r="M2783" t="str">
        <f t="shared" si="174"/>
        <v>NO</v>
      </c>
      <c r="N2783">
        <f>IF(ISBLANK(C2783),$V$7,C2783)</f>
        <v>651569.96</v>
      </c>
      <c r="O2783">
        <f>IF(ISBLANK(I2783),$V$16,I2783)</f>
        <v>33</v>
      </c>
      <c r="P2783" t="str">
        <f>IF(ISBLANK(D2783),$U$42,D2783)</f>
        <v>ASALARIADO</v>
      </c>
      <c r="Q2783" s="7" t="str">
        <f t="shared" si="175"/>
        <v>26-35</v>
      </c>
      <c r="R2783" s="7" t="str">
        <f t="shared" si="176"/>
        <v>3</v>
      </c>
    </row>
    <row r="2784" spans="1:18" x14ac:dyDescent="0.3">
      <c r="A2784">
        <v>2783</v>
      </c>
      <c r="B2784" t="s">
        <v>14</v>
      </c>
      <c r="C2784">
        <v>359544.27</v>
      </c>
      <c r="D2784" t="s">
        <v>19</v>
      </c>
      <c r="E2784" t="s">
        <v>15</v>
      </c>
      <c r="F2784" t="s">
        <v>11</v>
      </c>
      <c r="G2784" t="s">
        <v>11</v>
      </c>
      <c r="H2784" t="s">
        <v>12</v>
      </c>
      <c r="I2784">
        <v>47</v>
      </c>
      <c r="J2784">
        <f>(C2784-$V$7)/$V$8</f>
        <v>-0.36747096811327984</v>
      </c>
      <c r="K2784" t="str">
        <f t="shared" si="173"/>
        <v>NO</v>
      </c>
      <c r="L2784">
        <f>(I2784-$V$16)/$V$17</f>
        <v>0.35948646717097865</v>
      </c>
      <c r="M2784" t="str">
        <f t="shared" si="174"/>
        <v>NO</v>
      </c>
      <c r="N2784">
        <f>IF(ISBLANK(C2784),$V$7,C2784)</f>
        <v>359544.27</v>
      </c>
      <c r="O2784">
        <f>IF(ISBLANK(I2784),$V$16,I2784)</f>
        <v>47</v>
      </c>
      <c r="P2784" t="str">
        <f>IF(ISBLANK(D2784),$U$42,D2784)</f>
        <v>CONVENIOS ESPECIALES DE ASEGURADOS VOLUNTARIOS</v>
      </c>
      <c r="Q2784" s="7" t="str">
        <f t="shared" si="175"/>
        <v>46-55</v>
      </c>
      <c r="R2784" s="7" t="str">
        <f t="shared" si="176"/>
        <v>2</v>
      </c>
    </row>
    <row r="2785" spans="1:18" x14ac:dyDescent="0.3">
      <c r="A2785">
        <v>2784</v>
      </c>
      <c r="B2785" t="s">
        <v>14</v>
      </c>
      <c r="C2785">
        <v>554128</v>
      </c>
      <c r="D2785" t="s">
        <v>9</v>
      </c>
      <c r="E2785" t="s">
        <v>10</v>
      </c>
      <c r="F2785" t="s">
        <v>11</v>
      </c>
      <c r="G2785" t="s">
        <v>12</v>
      </c>
      <c r="H2785" t="s">
        <v>12</v>
      </c>
      <c r="I2785">
        <v>26</v>
      </c>
      <c r="J2785">
        <f>(C2785-$V$7)/$V$8</f>
        <v>-0.12751705598843399</v>
      </c>
      <c r="K2785" t="str">
        <f t="shared" si="173"/>
        <v>NO</v>
      </c>
      <c r="L2785">
        <f>(I2785-$V$16)/$V$17</f>
        <v>-1.1225954644489089</v>
      </c>
      <c r="M2785" t="str">
        <f t="shared" si="174"/>
        <v>NO</v>
      </c>
      <c r="N2785">
        <f>IF(ISBLANK(C2785),$V$7,C2785)</f>
        <v>554128</v>
      </c>
      <c r="O2785">
        <f>IF(ISBLANK(I2785),$V$16,I2785)</f>
        <v>26</v>
      </c>
      <c r="P2785" t="str">
        <f>IF(ISBLANK(D2785),$U$42,D2785)</f>
        <v>ASALARIADO</v>
      </c>
      <c r="Q2785" s="7" t="str">
        <f t="shared" si="175"/>
        <v>26-35</v>
      </c>
      <c r="R2785" s="7" t="str">
        <f t="shared" si="176"/>
        <v>3</v>
      </c>
    </row>
    <row r="2786" spans="1:18" x14ac:dyDescent="0.3">
      <c r="A2786">
        <v>2785</v>
      </c>
      <c r="B2786" t="s">
        <v>8</v>
      </c>
      <c r="C2786">
        <v>493352.64</v>
      </c>
      <c r="D2786" t="s">
        <v>9</v>
      </c>
      <c r="E2786" t="s">
        <v>15</v>
      </c>
      <c r="F2786" t="s">
        <v>11</v>
      </c>
      <c r="G2786" t="s">
        <v>12</v>
      </c>
      <c r="H2786" t="s">
        <v>12</v>
      </c>
      <c r="I2786">
        <v>25</v>
      </c>
      <c r="J2786">
        <f>(C2786-$V$7)/$V$8</f>
        <v>-0.20246312364165386</v>
      </c>
      <c r="K2786" t="str">
        <f t="shared" si="173"/>
        <v>NO</v>
      </c>
      <c r="L2786">
        <f>(I2786-$V$16)/$V$17</f>
        <v>-1.1931707945260464</v>
      </c>
      <c r="M2786" t="str">
        <f t="shared" si="174"/>
        <v>NO</v>
      </c>
      <c r="N2786">
        <f>IF(ISBLANK(C2786),$V$7,C2786)</f>
        <v>493352.64</v>
      </c>
      <c r="O2786">
        <f>IF(ISBLANK(I2786),$V$16,I2786)</f>
        <v>25</v>
      </c>
      <c r="P2786" t="str">
        <f>IF(ISBLANK(D2786),$U$42,D2786)</f>
        <v>ASALARIADO</v>
      </c>
      <c r="Q2786" s="7" t="str">
        <f t="shared" si="175"/>
        <v>18-25</v>
      </c>
      <c r="R2786" s="7" t="str">
        <f t="shared" si="176"/>
        <v>3</v>
      </c>
    </row>
    <row r="2787" spans="1:18" x14ac:dyDescent="0.3">
      <c r="A2787">
        <v>2786</v>
      </c>
      <c r="B2787" t="s">
        <v>8</v>
      </c>
      <c r="C2787">
        <v>264600</v>
      </c>
      <c r="D2787" t="s">
        <v>9</v>
      </c>
      <c r="E2787" t="s">
        <v>15</v>
      </c>
      <c r="F2787" t="s">
        <v>11</v>
      </c>
      <c r="G2787" t="s">
        <v>12</v>
      </c>
      <c r="H2787" t="s">
        <v>12</v>
      </c>
      <c r="I2787">
        <v>30</v>
      </c>
      <c r="J2787">
        <f>(C2787-$V$7)/$V$8</f>
        <v>-0.48455295138257803</v>
      </c>
      <c r="K2787" t="str">
        <f t="shared" si="173"/>
        <v>NO</v>
      </c>
      <c r="L2787">
        <f>(I2787-$V$16)/$V$17</f>
        <v>-0.84029414414035897</v>
      </c>
      <c r="M2787" t="str">
        <f t="shared" si="174"/>
        <v>NO</v>
      </c>
      <c r="N2787">
        <f>IF(ISBLANK(C2787),$V$7,C2787)</f>
        <v>264600</v>
      </c>
      <c r="O2787">
        <f>IF(ISBLANK(I2787),$V$16,I2787)</f>
        <v>30</v>
      </c>
      <c r="P2787" t="str">
        <f>IF(ISBLANK(D2787),$U$42,D2787)</f>
        <v>ASALARIADO</v>
      </c>
      <c r="Q2787" s="7" t="str">
        <f t="shared" si="175"/>
        <v>26-35</v>
      </c>
      <c r="R2787" s="7" t="str">
        <f t="shared" si="176"/>
        <v>1</v>
      </c>
    </row>
    <row r="2788" spans="1:18" x14ac:dyDescent="0.3">
      <c r="A2788">
        <v>2787</v>
      </c>
      <c r="B2788" t="s">
        <v>14</v>
      </c>
      <c r="C2788">
        <v>681931.83</v>
      </c>
      <c r="D2788" t="s">
        <v>9</v>
      </c>
      <c r="E2788" t="s">
        <v>15</v>
      </c>
      <c r="F2788" t="s">
        <v>11</v>
      </c>
      <c r="G2788" t="s">
        <v>12</v>
      </c>
      <c r="H2788" t="s">
        <v>12</v>
      </c>
      <c r="I2788">
        <v>34</v>
      </c>
      <c r="J2788">
        <f>(C2788-$V$7)/$V$8</f>
        <v>3.0086197855238989E-2</v>
      </c>
      <c r="K2788" t="str">
        <f t="shared" si="173"/>
        <v>NO</v>
      </c>
      <c r="L2788">
        <f>(I2788-$V$16)/$V$17</f>
        <v>-0.55799282383180893</v>
      </c>
      <c r="M2788" t="str">
        <f t="shared" si="174"/>
        <v>NO</v>
      </c>
      <c r="N2788">
        <f>IF(ISBLANK(C2788),$V$7,C2788)</f>
        <v>681931.83</v>
      </c>
      <c r="O2788">
        <f>IF(ISBLANK(I2788),$V$16,I2788)</f>
        <v>34</v>
      </c>
      <c r="P2788" t="str">
        <f>IF(ISBLANK(D2788),$U$42,D2788)</f>
        <v>ASALARIADO</v>
      </c>
      <c r="Q2788" s="7" t="str">
        <f t="shared" si="175"/>
        <v>26-35</v>
      </c>
      <c r="R2788" s="7" t="str">
        <f t="shared" si="176"/>
        <v>3</v>
      </c>
    </row>
    <row r="2789" spans="1:18" x14ac:dyDescent="0.3">
      <c r="A2789">
        <v>2788</v>
      </c>
      <c r="B2789" t="s">
        <v>14</v>
      </c>
      <c r="C2789">
        <v>278030</v>
      </c>
      <c r="D2789" t="s">
        <v>18</v>
      </c>
      <c r="E2789" t="s">
        <v>15</v>
      </c>
      <c r="F2789" t="s">
        <v>11</v>
      </c>
      <c r="G2789" t="s">
        <v>12</v>
      </c>
      <c r="H2789" t="s">
        <v>12</v>
      </c>
      <c r="I2789">
        <v>25</v>
      </c>
      <c r="J2789">
        <f>(C2789-$V$7)/$V$8</f>
        <v>-0.46799154082766331</v>
      </c>
      <c r="K2789" t="str">
        <f t="shared" si="173"/>
        <v>NO</v>
      </c>
      <c r="L2789">
        <f>(I2789-$V$16)/$V$17</f>
        <v>-1.1931707945260464</v>
      </c>
      <c r="M2789" t="str">
        <f t="shared" si="174"/>
        <v>NO</v>
      </c>
      <c r="N2789">
        <f>IF(ISBLANK(C2789),$V$7,C2789)</f>
        <v>278030</v>
      </c>
      <c r="O2789">
        <f>IF(ISBLANK(I2789),$V$16,I2789)</f>
        <v>25</v>
      </c>
      <c r="P2789" t="str">
        <f>IF(ISBLANK(D2789),$U$42,D2789)</f>
        <v>CONVENIOS ESPECIALES DE TRABAJADORES INDEPENDIENTES</v>
      </c>
      <c r="Q2789" s="7" t="str">
        <f t="shared" si="175"/>
        <v>18-25</v>
      </c>
      <c r="R2789" s="7" t="str">
        <f t="shared" si="176"/>
        <v>1</v>
      </c>
    </row>
    <row r="2790" spans="1:18" x14ac:dyDescent="0.3">
      <c r="A2790">
        <v>2789</v>
      </c>
      <c r="B2790" t="s">
        <v>14</v>
      </c>
      <c r="C2790">
        <v>1725833</v>
      </c>
      <c r="D2790" t="s">
        <v>9</v>
      </c>
      <c r="E2790" t="s">
        <v>10</v>
      </c>
      <c r="F2790" t="s">
        <v>11</v>
      </c>
      <c r="G2790" t="s">
        <v>12</v>
      </c>
      <c r="H2790" t="s">
        <v>12</v>
      </c>
      <c r="I2790">
        <v>54</v>
      </c>
      <c r="J2790">
        <f>(C2790-$V$7)/$V$8</f>
        <v>1.3173889420939469</v>
      </c>
      <c r="K2790" t="str">
        <f t="shared" si="173"/>
        <v>NO</v>
      </c>
      <c r="L2790">
        <f>(I2790-$V$16)/$V$17</f>
        <v>0.85351377771094117</v>
      </c>
      <c r="M2790" t="str">
        <f t="shared" si="174"/>
        <v>NO</v>
      </c>
      <c r="N2790">
        <f>IF(ISBLANK(C2790),$V$7,C2790)</f>
        <v>1725833</v>
      </c>
      <c r="O2790">
        <f>IF(ISBLANK(I2790),$V$16,I2790)</f>
        <v>54</v>
      </c>
      <c r="P2790" t="str">
        <f>IF(ISBLANK(D2790),$U$42,D2790)</f>
        <v>ASALARIADO</v>
      </c>
      <c r="Q2790" s="7" t="str">
        <f t="shared" si="175"/>
        <v>46-55</v>
      </c>
      <c r="R2790" s="7" t="str">
        <f t="shared" si="176"/>
        <v>4</v>
      </c>
    </row>
    <row r="2791" spans="1:18" x14ac:dyDescent="0.3">
      <c r="A2791">
        <v>2790</v>
      </c>
      <c r="B2791" t="s">
        <v>8</v>
      </c>
      <c r="C2791">
        <v>1213114.5</v>
      </c>
      <c r="D2791" t="s">
        <v>9</v>
      </c>
      <c r="E2791" t="s">
        <v>10</v>
      </c>
      <c r="F2791" t="s">
        <v>11</v>
      </c>
      <c r="G2791" t="s">
        <v>12</v>
      </c>
      <c r="H2791" t="s">
        <v>12</v>
      </c>
      <c r="I2791">
        <v>39</v>
      </c>
      <c r="J2791">
        <f>(C2791-$V$7)/$V$8</f>
        <v>0.68512225723914022</v>
      </c>
      <c r="K2791" t="str">
        <f t="shared" si="173"/>
        <v>NO</v>
      </c>
      <c r="L2791">
        <f>(I2791-$V$16)/$V$17</f>
        <v>-0.20511617344612137</v>
      </c>
      <c r="M2791" t="str">
        <f t="shared" si="174"/>
        <v>NO</v>
      </c>
      <c r="N2791">
        <f>IF(ISBLANK(C2791),$V$7,C2791)</f>
        <v>1213114.5</v>
      </c>
      <c r="O2791">
        <f>IF(ISBLANK(I2791),$V$16,I2791)</f>
        <v>39</v>
      </c>
      <c r="P2791" t="str">
        <f>IF(ISBLANK(D2791),$U$42,D2791)</f>
        <v>ASALARIADO</v>
      </c>
      <c r="Q2791" s="7" t="str">
        <f t="shared" si="175"/>
        <v>36-45</v>
      </c>
      <c r="R2791" s="7" t="str">
        <f t="shared" si="176"/>
        <v>4</v>
      </c>
    </row>
    <row r="2792" spans="1:18" x14ac:dyDescent="0.3">
      <c r="A2792">
        <v>2791</v>
      </c>
      <c r="B2792" t="s">
        <v>14</v>
      </c>
      <c r="C2792">
        <v>335772</v>
      </c>
      <c r="D2792" t="s">
        <v>9</v>
      </c>
      <c r="E2792" t="s">
        <v>10</v>
      </c>
      <c r="F2792" t="s">
        <v>11</v>
      </c>
      <c r="G2792" t="s">
        <v>12</v>
      </c>
      <c r="H2792" t="s">
        <v>11</v>
      </c>
      <c r="I2792">
        <v>51</v>
      </c>
      <c r="J2792">
        <f>(C2792-$V$7)/$V$8</f>
        <v>-0.39678610759893013</v>
      </c>
      <c r="K2792" t="str">
        <f t="shared" si="173"/>
        <v>NO</v>
      </c>
      <c r="L2792">
        <f>(I2792-$V$16)/$V$17</f>
        <v>0.64178778747952869</v>
      </c>
      <c r="M2792" t="str">
        <f t="shared" si="174"/>
        <v>NO</v>
      </c>
      <c r="N2792">
        <f>IF(ISBLANK(C2792),$V$7,C2792)</f>
        <v>335772</v>
      </c>
      <c r="O2792">
        <f>IF(ISBLANK(I2792),$V$16,I2792)</f>
        <v>51</v>
      </c>
      <c r="P2792" t="str">
        <f>IF(ISBLANK(D2792),$U$42,D2792)</f>
        <v>ASALARIADO</v>
      </c>
      <c r="Q2792" s="7" t="str">
        <f t="shared" si="175"/>
        <v>46-55</v>
      </c>
      <c r="R2792" s="7" t="str">
        <f t="shared" si="176"/>
        <v>2</v>
      </c>
    </row>
    <row r="2793" spans="1:18" x14ac:dyDescent="0.3">
      <c r="A2793">
        <v>2792</v>
      </c>
      <c r="B2793" t="s">
        <v>14</v>
      </c>
      <c r="C2793">
        <v>497847.64</v>
      </c>
      <c r="D2793" t="s">
        <v>9</v>
      </c>
      <c r="E2793" t="s">
        <v>15</v>
      </c>
      <c r="F2793" t="s">
        <v>11</v>
      </c>
      <c r="G2793" t="s">
        <v>12</v>
      </c>
      <c r="H2793" t="s">
        <v>12</v>
      </c>
      <c r="I2793">
        <v>45</v>
      </c>
      <c r="J2793">
        <f>(C2793-$V$7)/$V$8</f>
        <v>-0.1969200454253961</v>
      </c>
      <c r="K2793" t="str">
        <f t="shared" si="173"/>
        <v>NO</v>
      </c>
      <c r="L2793">
        <f>(I2793-$V$16)/$V$17</f>
        <v>0.21833580701670366</v>
      </c>
      <c r="M2793" t="str">
        <f t="shared" si="174"/>
        <v>NO</v>
      </c>
      <c r="N2793">
        <f>IF(ISBLANK(C2793),$V$7,C2793)</f>
        <v>497847.64</v>
      </c>
      <c r="O2793">
        <f>IF(ISBLANK(I2793),$V$16,I2793)</f>
        <v>45</v>
      </c>
      <c r="P2793" t="str">
        <f>IF(ISBLANK(D2793),$U$42,D2793)</f>
        <v>ASALARIADO</v>
      </c>
      <c r="Q2793" s="7" t="str">
        <f t="shared" si="175"/>
        <v>36-45</v>
      </c>
      <c r="R2793" s="7" t="str">
        <f t="shared" si="176"/>
        <v>3</v>
      </c>
    </row>
    <row r="2794" spans="1:18" x14ac:dyDescent="0.3">
      <c r="A2794">
        <v>2793</v>
      </c>
      <c r="B2794" t="s">
        <v>8</v>
      </c>
      <c r="C2794">
        <v>480488</v>
      </c>
      <c r="D2794" t="s">
        <v>9</v>
      </c>
      <c r="E2794" t="s">
        <v>15</v>
      </c>
      <c r="F2794" t="s">
        <v>11</v>
      </c>
      <c r="G2794" t="s">
        <v>11</v>
      </c>
      <c r="H2794" t="s">
        <v>12</v>
      </c>
      <c r="I2794">
        <v>23</v>
      </c>
      <c r="J2794">
        <f>(C2794-$V$7)/$V$8</f>
        <v>-0.21832735183831645</v>
      </c>
      <c r="K2794" t="str">
        <f t="shared" si="173"/>
        <v>NO</v>
      </c>
      <c r="L2794">
        <f>(I2794-$V$16)/$V$17</f>
        <v>-1.3343214546803215</v>
      </c>
      <c r="M2794" t="str">
        <f t="shared" si="174"/>
        <v>NO</v>
      </c>
      <c r="N2794">
        <f>IF(ISBLANK(C2794),$V$7,C2794)</f>
        <v>480488</v>
      </c>
      <c r="O2794">
        <f>IF(ISBLANK(I2794),$V$16,I2794)</f>
        <v>23</v>
      </c>
      <c r="P2794" t="str">
        <f>IF(ISBLANK(D2794),$U$42,D2794)</f>
        <v>ASALARIADO</v>
      </c>
      <c r="Q2794" s="7" t="str">
        <f t="shared" si="175"/>
        <v>18-25</v>
      </c>
      <c r="R2794" s="7" t="str">
        <f t="shared" si="176"/>
        <v>3</v>
      </c>
    </row>
    <row r="2795" spans="1:18" x14ac:dyDescent="0.3">
      <c r="A2795">
        <v>2794</v>
      </c>
      <c r="B2795" t="s">
        <v>8</v>
      </c>
      <c r="C2795">
        <v>359544.27</v>
      </c>
      <c r="D2795" t="s">
        <v>19</v>
      </c>
      <c r="E2795" t="s">
        <v>15</v>
      </c>
      <c r="F2795" t="s">
        <v>11</v>
      </c>
      <c r="G2795" t="s">
        <v>11</v>
      </c>
      <c r="H2795" t="s">
        <v>12</v>
      </c>
      <c r="I2795">
        <v>61</v>
      </c>
      <c r="J2795">
        <f>(C2795-$V$7)/$V$8</f>
        <v>-0.36747096811327984</v>
      </c>
      <c r="K2795" t="str">
        <f t="shared" si="173"/>
        <v>NO</v>
      </c>
      <c r="L2795">
        <f>(I2795-$V$16)/$V$17</f>
        <v>1.3475410882509038</v>
      </c>
      <c r="M2795" t="str">
        <f t="shared" si="174"/>
        <v>NO</v>
      </c>
      <c r="N2795">
        <f>IF(ISBLANK(C2795),$V$7,C2795)</f>
        <v>359544.27</v>
      </c>
      <c r="O2795">
        <f>IF(ISBLANK(I2795),$V$16,I2795)</f>
        <v>61</v>
      </c>
      <c r="P2795" t="str">
        <f>IF(ISBLANK(D2795),$U$42,D2795)</f>
        <v>CONVENIOS ESPECIALES DE ASEGURADOS VOLUNTARIOS</v>
      </c>
      <c r="Q2795" s="7" t="str">
        <f t="shared" si="175"/>
        <v>56+</v>
      </c>
      <c r="R2795" s="7" t="str">
        <f t="shared" si="176"/>
        <v>2</v>
      </c>
    </row>
    <row r="2796" spans="1:18" x14ac:dyDescent="0.3">
      <c r="A2796">
        <v>2795</v>
      </c>
      <c r="B2796" t="s">
        <v>14</v>
      </c>
      <c r="C2796">
        <v>602634</v>
      </c>
      <c r="D2796" t="s">
        <v>9</v>
      </c>
      <c r="E2796" t="s">
        <v>10</v>
      </c>
      <c r="F2796" t="s">
        <v>11</v>
      </c>
      <c r="G2796" t="s">
        <v>12</v>
      </c>
      <c r="H2796" t="s">
        <v>12</v>
      </c>
      <c r="I2796">
        <v>35</v>
      </c>
      <c r="J2796">
        <f>(C2796-$V$7)/$V$8</f>
        <v>-6.7701137866565467E-2</v>
      </c>
      <c r="K2796" t="str">
        <f t="shared" si="173"/>
        <v>NO</v>
      </c>
      <c r="L2796">
        <f>(I2796-$V$16)/$V$17</f>
        <v>-0.48741749375467142</v>
      </c>
      <c r="M2796" t="str">
        <f t="shared" si="174"/>
        <v>NO</v>
      </c>
      <c r="N2796">
        <f>IF(ISBLANK(C2796),$V$7,C2796)</f>
        <v>602634</v>
      </c>
      <c r="O2796">
        <f>IF(ISBLANK(I2796),$V$16,I2796)</f>
        <v>35</v>
      </c>
      <c r="P2796" t="str">
        <f>IF(ISBLANK(D2796),$U$42,D2796)</f>
        <v>ASALARIADO</v>
      </c>
      <c r="Q2796" s="7" t="str">
        <f t="shared" si="175"/>
        <v>26-35</v>
      </c>
      <c r="R2796" s="7" t="str">
        <f t="shared" si="176"/>
        <v>3</v>
      </c>
    </row>
    <row r="2797" spans="1:18" x14ac:dyDescent="0.3">
      <c r="A2797">
        <v>2796</v>
      </c>
      <c r="B2797" t="s">
        <v>14</v>
      </c>
      <c r="C2797">
        <v>297046</v>
      </c>
      <c r="D2797" t="s">
        <v>17</v>
      </c>
      <c r="E2797" t="s">
        <v>15</v>
      </c>
      <c r="F2797" t="s">
        <v>11</v>
      </c>
      <c r="G2797" t="s">
        <v>12</v>
      </c>
      <c r="H2797" t="s">
        <v>12</v>
      </c>
      <c r="I2797">
        <v>43</v>
      </c>
      <c r="J2797">
        <f>(C2797-$V$7)/$V$8</f>
        <v>-0.44454166866740574</v>
      </c>
      <c r="K2797" t="str">
        <f t="shared" si="173"/>
        <v>NO</v>
      </c>
      <c r="L2797">
        <f>(I2797-$V$16)/$V$17</f>
        <v>7.7185146862428639E-2</v>
      </c>
      <c r="M2797" t="str">
        <f t="shared" si="174"/>
        <v>NO</v>
      </c>
      <c r="N2797">
        <f>IF(ISBLANK(C2797),$V$7,C2797)</f>
        <v>297046</v>
      </c>
      <c r="O2797">
        <f>IF(ISBLANK(I2797),$V$16,I2797)</f>
        <v>43</v>
      </c>
      <c r="P2797" t="str">
        <f>IF(ISBLANK(D2797),$U$42,D2797)</f>
        <v>TRABAJADOR INDEPENDIENTE</v>
      </c>
      <c r="Q2797" s="7" t="str">
        <f t="shared" si="175"/>
        <v>36-45</v>
      </c>
      <c r="R2797" s="7" t="str">
        <f t="shared" si="176"/>
        <v>1</v>
      </c>
    </row>
    <row r="2798" spans="1:18" x14ac:dyDescent="0.3">
      <c r="A2798">
        <v>2797</v>
      </c>
      <c r="B2798" t="s">
        <v>14</v>
      </c>
      <c r="C2798">
        <v>1840146.75</v>
      </c>
      <c r="D2798" t="s">
        <v>9</v>
      </c>
      <c r="E2798" t="s">
        <v>10</v>
      </c>
      <c r="F2798" t="s">
        <v>11</v>
      </c>
      <c r="G2798" t="s">
        <v>12</v>
      </c>
      <c r="H2798" t="s">
        <v>12</v>
      </c>
      <c r="I2798">
        <v>49</v>
      </c>
      <c r="J2798">
        <f>(C2798-$V$7)/$V$8</f>
        <v>1.4583566968089048</v>
      </c>
      <c r="K2798" t="str">
        <f t="shared" si="173"/>
        <v>NO</v>
      </c>
      <c r="L2798">
        <f>(I2798-$V$16)/$V$17</f>
        <v>0.50063712732525367</v>
      </c>
      <c r="M2798" t="str">
        <f t="shared" si="174"/>
        <v>NO</v>
      </c>
      <c r="N2798">
        <f>IF(ISBLANK(C2798),$V$7,C2798)</f>
        <v>1840146.75</v>
      </c>
      <c r="O2798">
        <f>IF(ISBLANK(I2798),$V$16,I2798)</f>
        <v>49</v>
      </c>
      <c r="P2798" t="str">
        <f>IF(ISBLANK(D2798),$U$42,D2798)</f>
        <v>ASALARIADO</v>
      </c>
      <c r="Q2798" s="7" t="str">
        <f t="shared" si="175"/>
        <v>46-55</v>
      </c>
      <c r="R2798" s="7" t="str">
        <f t="shared" si="176"/>
        <v>4</v>
      </c>
    </row>
    <row r="2799" spans="1:18" x14ac:dyDescent="0.3">
      <c r="A2799">
        <v>2798</v>
      </c>
      <c r="B2799" t="s">
        <v>14</v>
      </c>
      <c r="C2799">
        <v>297046</v>
      </c>
      <c r="D2799" t="s">
        <v>16</v>
      </c>
      <c r="E2799" t="s">
        <v>15</v>
      </c>
      <c r="F2799" t="s">
        <v>11</v>
      </c>
      <c r="G2799" t="s">
        <v>12</v>
      </c>
      <c r="H2799" t="s">
        <v>12</v>
      </c>
      <c r="I2799">
        <v>62</v>
      </c>
      <c r="J2799">
        <f>(C2799-$V$7)/$V$8</f>
        <v>-0.44454166866740574</v>
      </c>
      <c r="K2799" t="str">
        <f t="shared" si="173"/>
        <v>NO</v>
      </c>
      <c r="L2799">
        <f>(I2799-$V$16)/$V$17</f>
        <v>1.4181164183280413</v>
      </c>
      <c r="M2799" t="str">
        <f t="shared" si="174"/>
        <v>NO</v>
      </c>
      <c r="N2799">
        <f>IF(ISBLANK(C2799),$V$7,C2799)</f>
        <v>297046</v>
      </c>
      <c r="O2799">
        <f>IF(ISBLANK(I2799),$V$16,I2799)</f>
        <v>62</v>
      </c>
      <c r="P2799" t="str">
        <f>IF(ISBLANK(D2799),$U$42,D2799)</f>
        <v>ASEGURADO VOLUNTARIO</v>
      </c>
      <c r="Q2799" s="7" t="str">
        <f t="shared" si="175"/>
        <v>56+</v>
      </c>
      <c r="R2799" s="7" t="str">
        <f t="shared" si="176"/>
        <v>1</v>
      </c>
    </row>
    <row r="2800" spans="1:18" x14ac:dyDescent="0.3">
      <c r="A2800">
        <v>2799</v>
      </c>
      <c r="B2800" t="s">
        <v>14</v>
      </c>
      <c r="C2800">
        <v>358000</v>
      </c>
      <c r="D2800" t="s">
        <v>9</v>
      </c>
      <c r="E2800" t="s">
        <v>15</v>
      </c>
      <c r="F2800" t="s">
        <v>11</v>
      </c>
      <c r="G2800" t="s">
        <v>11</v>
      </c>
      <c r="H2800" t="s">
        <v>12</v>
      </c>
      <c r="I2800">
        <v>29</v>
      </c>
      <c r="J2800">
        <f>(C2800-$V$7)/$V$8</f>
        <v>-0.36937530835733334</v>
      </c>
      <c r="K2800" t="str">
        <f t="shared" si="173"/>
        <v>NO</v>
      </c>
      <c r="L2800">
        <f>(I2800-$V$16)/$V$17</f>
        <v>-0.91086947421749642</v>
      </c>
      <c r="M2800" t="str">
        <f t="shared" si="174"/>
        <v>NO</v>
      </c>
      <c r="N2800">
        <f>IF(ISBLANK(C2800),$V$7,C2800)</f>
        <v>358000</v>
      </c>
      <c r="O2800">
        <f>IF(ISBLANK(I2800),$V$16,I2800)</f>
        <v>29</v>
      </c>
      <c r="P2800" t="str">
        <f>IF(ISBLANK(D2800),$U$42,D2800)</f>
        <v>ASALARIADO</v>
      </c>
      <c r="Q2800" s="7" t="str">
        <f t="shared" si="175"/>
        <v>26-35</v>
      </c>
      <c r="R2800" s="7" t="str">
        <f t="shared" si="176"/>
        <v>2</v>
      </c>
    </row>
    <row r="2801" spans="1:18" x14ac:dyDescent="0.3">
      <c r="A2801">
        <v>2800</v>
      </c>
      <c r="B2801" t="s">
        <v>8</v>
      </c>
      <c r="C2801">
        <v>436134</v>
      </c>
      <c r="D2801" t="s">
        <v>9</v>
      </c>
      <c r="E2801" t="s">
        <v>15</v>
      </c>
      <c r="F2801" t="s">
        <v>11</v>
      </c>
      <c r="G2801" t="s">
        <v>12</v>
      </c>
      <c r="H2801" t="s">
        <v>12</v>
      </c>
      <c r="I2801">
        <v>23</v>
      </c>
      <c r="J2801">
        <f>(C2801-$V$7)/$V$8</f>
        <v>-0.27302316745653599</v>
      </c>
      <c r="K2801" t="str">
        <f t="shared" si="173"/>
        <v>NO</v>
      </c>
      <c r="L2801">
        <f>(I2801-$V$16)/$V$17</f>
        <v>-1.3343214546803215</v>
      </c>
      <c r="M2801" t="str">
        <f t="shared" si="174"/>
        <v>NO</v>
      </c>
      <c r="N2801">
        <f>IF(ISBLANK(C2801),$V$7,C2801)</f>
        <v>436134</v>
      </c>
      <c r="O2801">
        <f>IF(ISBLANK(I2801),$V$16,I2801)</f>
        <v>23</v>
      </c>
      <c r="P2801" t="str">
        <f>IF(ISBLANK(D2801),$U$42,D2801)</f>
        <v>ASALARIADO</v>
      </c>
      <c r="Q2801" s="7" t="str">
        <f t="shared" si="175"/>
        <v>18-25</v>
      </c>
      <c r="R2801" s="7" t="str">
        <f t="shared" si="176"/>
        <v>3</v>
      </c>
    </row>
    <row r="2802" spans="1:18" x14ac:dyDescent="0.3">
      <c r="A2802">
        <v>2801</v>
      </c>
      <c r="B2802" t="s">
        <v>8</v>
      </c>
      <c r="C2802">
        <v>375277</v>
      </c>
      <c r="D2802" t="s">
        <v>9</v>
      </c>
      <c r="E2802" t="s">
        <v>10</v>
      </c>
      <c r="F2802" t="s">
        <v>11</v>
      </c>
      <c r="G2802" t="s">
        <v>12</v>
      </c>
      <c r="H2802" t="s">
        <v>11</v>
      </c>
      <c r="I2802">
        <v>54</v>
      </c>
      <c r="J2802">
        <f>(C2802-$V$7)/$V$8</f>
        <v>-0.34806991072834881</v>
      </c>
      <c r="K2802" t="str">
        <f t="shared" si="173"/>
        <v>NO</v>
      </c>
      <c r="L2802">
        <f>(I2802-$V$16)/$V$17</f>
        <v>0.85351377771094117</v>
      </c>
      <c r="M2802" t="str">
        <f t="shared" si="174"/>
        <v>NO</v>
      </c>
      <c r="N2802">
        <f>IF(ISBLANK(C2802),$V$7,C2802)</f>
        <v>375277</v>
      </c>
      <c r="O2802">
        <f>IF(ISBLANK(I2802),$V$16,I2802)</f>
        <v>54</v>
      </c>
      <c r="P2802" t="str">
        <f>IF(ISBLANK(D2802),$U$42,D2802)</f>
        <v>ASALARIADO</v>
      </c>
      <c r="Q2802" s="7" t="str">
        <f t="shared" si="175"/>
        <v>46-55</v>
      </c>
      <c r="R2802" s="7" t="str">
        <f t="shared" si="176"/>
        <v>2</v>
      </c>
    </row>
    <row r="2803" spans="1:18" x14ac:dyDescent="0.3">
      <c r="A2803">
        <v>2802</v>
      </c>
      <c r="B2803" t="s">
        <v>8</v>
      </c>
      <c r="C2803">
        <v>1037264</v>
      </c>
      <c r="D2803" t="s">
        <v>9</v>
      </c>
      <c r="E2803" t="s">
        <v>15</v>
      </c>
      <c r="F2803" t="s">
        <v>11</v>
      </c>
      <c r="G2803" t="s">
        <v>12</v>
      </c>
      <c r="H2803" t="s">
        <v>12</v>
      </c>
      <c r="I2803">
        <v>36</v>
      </c>
      <c r="J2803">
        <f>(C2803-$V$7)/$V$8</f>
        <v>0.46826951511054493</v>
      </c>
      <c r="K2803" t="str">
        <f t="shared" si="173"/>
        <v>NO</v>
      </c>
      <c r="L2803">
        <f>(I2803-$V$16)/$V$17</f>
        <v>-0.41684216367753391</v>
      </c>
      <c r="M2803" t="str">
        <f t="shared" si="174"/>
        <v>NO</v>
      </c>
      <c r="N2803">
        <f>IF(ISBLANK(C2803),$V$7,C2803)</f>
        <v>1037264</v>
      </c>
      <c r="O2803">
        <f>IF(ISBLANK(I2803),$V$16,I2803)</f>
        <v>36</v>
      </c>
      <c r="P2803" t="str">
        <f>IF(ISBLANK(D2803),$U$42,D2803)</f>
        <v>ASALARIADO</v>
      </c>
      <c r="Q2803" s="7" t="str">
        <f t="shared" si="175"/>
        <v>36-45</v>
      </c>
      <c r="R2803" s="7" t="str">
        <f t="shared" si="176"/>
        <v>4</v>
      </c>
    </row>
    <row r="2804" spans="1:18" x14ac:dyDescent="0.3">
      <c r="A2804">
        <v>2803</v>
      </c>
      <c r="B2804" t="s">
        <v>8</v>
      </c>
      <c r="C2804">
        <v>70000</v>
      </c>
      <c r="D2804" t="s">
        <v>9</v>
      </c>
      <c r="E2804" t="s">
        <v>15</v>
      </c>
      <c r="F2804" t="s">
        <v>11</v>
      </c>
      <c r="G2804" t="s">
        <v>12</v>
      </c>
      <c r="H2804" t="s">
        <v>12</v>
      </c>
      <c r="I2804">
        <v>47</v>
      </c>
      <c r="J2804">
        <f>(C2804-$V$7)/$V$8</f>
        <v>-0.72452692710755262</v>
      </c>
      <c r="K2804" t="str">
        <f t="shared" si="173"/>
        <v>NO</v>
      </c>
      <c r="L2804">
        <f>(I2804-$V$16)/$V$17</f>
        <v>0.35948646717097865</v>
      </c>
      <c r="M2804" t="str">
        <f t="shared" si="174"/>
        <v>NO</v>
      </c>
      <c r="N2804">
        <f>IF(ISBLANK(C2804),$V$7,C2804)</f>
        <v>70000</v>
      </c>
      <c r="O2804">
        <f>IF(ISBLANK(I2804),$V$16,I2804)</f>
        <v>47</v>
      </c>
      <c r="P2804" t="str">
        <f>IF(ISBLANK(D2804),$U$42,D2804)</f>
        <v>ASALARIADO</v>
      </c>
      <c r="Q2804" s="7" t="str">
        <f t="shared" si="175"/>
        <v>46-55</v>
      </c>
      <c r="R2804" s="7" t="str">
        <f t="shared" si="176"/>
        <v>1</v>
      </c>
    </row>
    <row r="2805" spans="1:18" x14ac:dyDescent="0.3">
      <c r="A2805">
        <v>2804</v>
      </c>
      <c r="B2805" t="s">
        <v>8</v>
      </c>
      <c r="C2805">
        <v>383265.76</v>
      </c>
      <c r="D2805" t="s">
        <v>9</v>
      </c>
      <c r="E2805" t="s">
        <v>15</v>
      </c>
      <c r="F2805" t="s">
        <v>11</v>
      </c>
      <c r="G2805" t="s">
        <v>12</v>
      </c>
      <c r="H2805" t="s">
        <v>12</v>
      </c>
      <c r="I2805">
        <v>56</v>
      </c>
      <c r="J2805">
        <f>(C2805-$V$7)/$V$8</f>
        <v>-0.33821844876374113</v>
      </c>
      <c r="K2805" t="str">
        <f t="shared" si="173"/>
        <v>NO</v>
      </c>
      <c r="L2805">
        <f>(I2805-$V$16)/$V$17</f>
        <v>0.99466443786521619</v>
      </c>
      <c r="M2805" t="str">
        <f t="shared" si="174"/>
        <v>NO</v>
      </c>
      <c r="N2805">
        <f>IF(ISBLANK(C2805),$V$7,C2805)</f>
        <v>383265.76</v>
      </c>
      <c r="O2805">
        <f>IF(ISBLANK(I2805),$V$16,I2805)</f>
        <v>56</v>
      </c>
      <c r="P2805" t="str">
        <f>IF(ISBLANK(D2805),$U$42,D2805)</f>
        <v>ASALARIADO</v>
      </c>
      <c r="Q2805" s="7" t="str">
        <f t="shared" si="175"/>
        <v>56+</v>
      </c>
      <c r="R2805" s="7" t="str">
        <f t="shared" si="176"/>
        <v>2</v>
      </c>
    </row>
    <row r="2806" spans="1:18" x14ac:dyDescent="0.3">
      <c r="A2806">
        <v>2805</v>
      </c>
      <c r="B2806" t="s">
        <v>8</v>
      </c>
      <c r="C2806">
        <v>1302821</v>
      </c>
      <c r="D2806" t="s">
        <v>9</v>
      </c>
      <c r="E2806" t="s">
        <v>10</v>
      </c>
      <c r="F2806" t="s">
        <v>11</v>
      </c>
      <c r="G2806" t="s">
        <v>12</v>
      </c>
      <c r="H2806" t="s">
        <v>12</v>
      </c>
      <c r="I2806">
        <v>42</v>
      </c>
      <c r="J2806">
        <f>(C2806-$V$7)/$V$8</f>
        <v>0.79574520407044769</v>
      </c>
      <c r="K2806" t="str">
        <f t="shared" si="173"/>
        <v>NO</v>
      </c>
      <c r="L2806">
        <f>(I2806-$V$16)/$V$17</f>
        <v>6.6098167852911317E-3</v>
      </c>
      <c r="M2806" t="str">
        <f t="shared" si="174"/>
        <v>NO</v>
      </c>
      <c r="N2806">
        <f>IF(ISBLANK(C2806),$V$7,C2806)</f>
        <v>1302821</v>
      </c>
      <c r="O2806">
        <f>IF(ISBLANK(I2806),$V$16,I2806)</f>
        <v>42</v>
      </c>
      <c r="P2806" t="str">
        <f>IF(ISBLANK(D2806),$U$42,D2806)</f>
        <v>ASALARIADO</v>
      </c>
      <c r="Q2806" s="7" t="str">
        <f t="shared" si="175"/>
        <v>36-45</v>
      </c>
      <c r="R2806" s="7" t="str">
        <f t="shared" si="176"/>
        <v>4</v>
      </c>
    </row>
    <row r="2807" spans="1:18" x14ac:dyDescent="0.3">
      <c r="A2807">
        <v>2806</v>
      </c>
      <c r="B2807" t="s">
        <v>14</v>
      </c>
      <c r="C2807">
        <v>385886</v>
      </c>
      <c r="D2807" t="s">
        <v>13</v>
      </c>
      <c r="E2807" t="s">
        <v>10</v>
      </c>
      <c r="F2807" t="s">
        <v>11</v>
      </c>
      <c r="G2807" t="s">
        <v>12</v>
      </c>
      <c r="H2807" t="s">
        <v>12</v>
      </c>
      <c r="I2807">
        <v>73</v>
      </c>
      <c r="J2807">
        <f>(C2807-$V$7)/$V$8</f>
        <v>-0.33498725960570619</v>
      </c>
      <c r="K2807" t="str">
        <f t="shared" si="173"/>
        <v>NO</v>
      </c>
      <c r="L2807">
        <f>(I2807-$V$16)/$V$17</f>
        <v>2.1944450491765539</v>
      </c>
      <c r="M2807" t="str">
        <f t="shared" si="174"/>
        <v>ATIPICO</v>
      </c>
      <c r="N2807">
        <f>IF(ISBLANK(C2807),$V$7,C2807)</f>
        <v>385886</v>
      </c>
      <c r="O2807">
        <f>IF(ISBLANK(I2807),$V$16,I2807)</f>
        <v>73</v>
      </c>
      <c r="P2807" t="str">
        <f>IF(ISBLANK(D2807),$U$42,D2807)</f>
        <v>PENSIONADOS EN SU PROPIO SISTEMA</v>
      </c>
      <c r="Q2807" s="7" t="str">
        <f t="shared" si="175"/>
        <v>56+</v>
      </c>
      <c r="R2807" s="7" t="str">
        <f t="shared" si="176"/>
        <v>2</v>
      </c>
    </row>
    <row r="2808" spans="1:18" x14ac:dyDescent="0.3">
      <c r="A2808">
        <v>2807</v>
      </c>
      <c r="B2808" t="s">
        <v>8</v>
      </c>
      <c r="C2808">
        <v>297046</v>
      </c>
      <c r="D2808" t="s">
        <v>17</v>
      </c>
      <c r="E2808" t="s">
        <v>15</v>
      </c>
      <c r="F2808" t="s">
        <v>11</v>
      </c>
      <c r="G2808" t="s">
        <v>12</v>
      </c>
      <c r="H2808" t="s">
        <v>11</v>
      </c>
      <c r="I2808">
        <v>39</v>
      </c>
      <c r="J2808">
        <f>(C2808-$V$7)/$V$8</f>
        <v>-0.44454166866740574</v>
      </c>
      <c r="K2808" t="str">
        <f t="shared" si="173"/>
        <v>NO</v>
      </c>
      <c r="L2808">
        <f>(I2808-$V$16)/$V$17</f>
        <v>-0.20511617344612137</v>
      </c>
      <c r="M2808" t="str">
        <f t="shared" si="174"/>
        <v>NO</v>
      </c>
      <c r="N2808">
        <f>IF(ISBLANK(C2808),$V$7,C2808)</f>
        <v>297046</v>
      </c>
      <c r="O2808">
        <f>IF(ISBLANK(I2808),$V$16,I2808)</f>
        <v>39</v>
      </c>
      <c r="P2808" t="str">
        <f>IF(ISBLANK(D2808),$U$42,D2808)</f>
        <v>TRABAJADOR INDEPENDIENTE</v>
      </c>
      <c r="Q2808" s="7" t="str">
        <f t="shared" si="175"/>
        <v>36-45</v>
      </c>
      <c r="R2808" s="7" t="str">
        <f t="shared" si="176"/>
        <v>1</v>
      </c>
    </row>
    <row r="2809" spans="1:18" x14ac:dyDescent="0.3">
      <c r="A2809">
        <v>2808</v>
      </c>
      <c r="B2809" t="s">
        <v>8</v>
      </c>
      <c r="C2809">
        <v>500936</v>
      </c>
      <c r="D2809" t="s">
        <v>9</v>
      </c>
      <c r="E2809" t="s">
        <v>10</v>
      </c>
      <c r="F2809" t="s">
        <v>11</v>
      </c>
      <c r="G2809" t="s">
        <v>12</v>
      </c>
      <c r="H2809" t="s">
        <v>12</v>
      </c>
      <c r="I2809">
        <v>32</v>
      </c>
      <c r="J2809">
        <f>(C2809-$V$7)/$V$8</f>
        <v>-0.19311158690705088</v>
      </c>
      <c r="K2809" t="str">
        <f t="shared" si="173"/>
        <v>NO</v>
      </c>
      <c r="L2809">
        <f>(I2809-$V$16)/$V$17</f>
        <v>-0.69914348398608395</v>
      </c>
      <c r="M2809" t="str">
        <f t="shared" si="174"/>
        <v>NO</v>
      </c>
      <c r="N2809">
        <f>IF(ISBLANK(C2809),$V$7,C2809)</f>
        <v>500936</v>
      </c>
      <c r="O2809">
        <f>IF(ISBLANK(I2809),$V$16,I2809)</f>
        <v>32</v>
      </c>
      <c r="P2809" t="str">
        <f>IF(ISBLANK(D2809),$U$42,D2809)</f>
        <v>ASALARIADO</v>
      </c>
      <c r="Q2809" s="7" t="str">
        <f t="shared" si="175"/>
        <v>26-35</v>
      </c>
      <c r="R2809" s="7" t="str">
        <f t="shared" si="176"/>
        <v>3</v>
      </c>
    </row>
    <row r="2810" spans="1:18" x14ac:dyDescent="0.3">
      <c r="A2810">
        <v>2809</v>
      </c>
      <c r="B2810" t="s">
        <v>14</v>
      </c>
      <c r="C2810">
        <v>860036.5</v>
      </c>
      <c r="D2810" t="s">
        <v>9</v>
      </c>
      <c r="E2810" t="s">
        <v>10</v>
      </c>
      <c r="F2810" t="s">
        <v>11</v>
      </c>
      <c r="G2810" t="s">
        <v>12</v>
      </c>
      <c r="H2810" t="s">
        <v>12</v>
      </c>
      <c r="I2810">
        <v>49</v>
      </c>
      <c r="J2810">
        <f>(C2810-$V$7)/$V$8</f>
        <v>0.2497187043048002</v>
      </c>
      <c r="K2810" t="str">
        <f t="shared" si="173"/>
        <v>NO</v>
      </c>
      <c r="L2810">
        <f>(I2810-$V$16)/$V$17</f>
        <v>0.50063712732525367</v>
      </c>
      <c r="M2810" t="str">
        <f t="shared" si="174"/>
        <v>NO</v>
      </c>
      <c r="N2810">
        <f>IF(ISBLANK(C2810),$V$7,C2810)</f>
        <v>860036.5</v>
      </c>
      <c r="O2810">
        <f>IF(ISBLANK(I2810),$V$16,I2810)</f>
        <v>49</v>
      </c>
      <c r="P2810" t="str">
        <f>IF(ISBLANK(D2810),$U$42,D2810)</f>
        <v>ASALARIADO</v>
      </c>
      <c r="Q2810" s="7" t="str">
        <f t="shared" si="175"/>
        <v>46-55</v>
      </c>
      <c r="R2810" s="7" t="str">
        <f t="shared" si="176"/>
        <v>4</v>
      </c>
    </row>
    <row r="2811" spans="1:18" x14ac:dyDescent="0.3">
      <c r="A2811">
        <v>2810</v>
      </c>
      <c r="B2811" t="s">
        <v>8</v>
      </c>
      <c r="C2811">
        <v>273450.7</v>
      </c>
      <c r="D2811" t="s">
        <v>9</v>
      </c>
      <c r="E2811" t="s">
        <v>15</v>
      </c>
      <c r="F2811" t="s">
        <v>11</v>
      </c>
      <c r="G2811" t="s">
        <v>12</v>
      </c>
      <c r="H2811" t="s">
        <v>12</v>
      </c>
      <c r="I2811">
        <v>18</v>
      </c>
      <c r="J2811">
        <f>(C2811-$V$7)/$V$8</f>
        <v>-0.47363857488232608</v>
      </c>
      <c r="K2811" t="str">
        <f t="shared" si="173"/>
        <v>NO</v>
      </c>
      <c r="L2811">
        <f>(I2811-$V$16)/$V$17</f>
        <v>-1.687198105066009</v>
      </c>
      <c r="M2811" t="str">
        <f t="shared" si="174"/>
        <v>NO</v>
      </c>
      <c r="N2811">
        <f>IF(ISBLANK(C2811),$V$7,C2811)</f>
        <v>273450.7</v>
      </c>
      <c r="O2811">
        <f>IF(ISBLANK(I2811),$V$16,I2811)</f>
        <v>18</v>
      </c>
      <c r="P2811" t="str">
        <f>IF(ISBLANK(D2811),$U$42,D2811)</f>
        <v>ASALARIADO</v>
      </c>
      <c r="Q2811" s="7" t="str">
        <f t="shared" si="175"/>
        <v>18-25</v>
      </c>
      <c r="R2811" s="7" t="str">
        <f t="shared" si="176"/>
        <v>1</v>
      </c>
    </row>
    <row r="2812" spans="1:18" x14ac:dyDescent="0.3">
      <c r="A2812">
        <v>2811</v>
      </c>
      <c r="B2812" t="s">
        <v>14</v>
      </c>
      <c r="C2812">
        <v>320000</v>
      </c>
      <c r="D2812" t="s">
        <v>9</v>
      </c>
      <c r="E2812" t="s">
        <v>15</v>
      </c>
      <c r="F2812" t="s">
        <v>11</v>
      </c>
      <c r="G2812" t="s">
        <v>12</v>
      </c>
      <c r="H2812" t="s">
        <v>11</v>
      </c>
      <c r="I2812">
        <v>61</v>
      </c>
      <c r="J2812">
        <f>(C2812-$V$7)/$V$8</f>
        <v>-0.41623559138687616</v>
      </c>
      <c r="K2812" t="str">
        <f t="shared" si="173"/>
        <v>NO</v>
      </c>
      <c r="L2812">
        <f>(I2812-$V$16)/$V$17</f>
        <v>1.3475410882509038</v>
      </c>
      <c r="M2812" t="str">
        <f t="shared" si="174"/>
        <v>NO</v>
      </c>
      <c r="N2812">
        <f>IF(ISBLANK(C2812),$V$7,C2812)</f>
        <v>320000</v>
      </c>
      <c r="O2812">
        <f>IF(ISBLANK(I2812),$V$16,I2812)</f>
        <v>61</v>
      </c>
      <c r="P2812" t="str">
        <f>IF(ISBLANK(D2812),$U$42,D2812)</f>
        <v>ASALARIADO</v>
      </c>
      <c r="Q2812" s="7" t="str">
        <f t="shared" si="175"/>
        <v>56+</v>
      </c>
      <c r="R2812" s="7" t="str">
        <f t="shared" si="176"/>
        <v>2</v>
      </c>
    </row>
    <row r="2813" spans="1:18" x14ac:dyDescent="0.3">
      <c r="A2813">
        <v>2812</v>
      </c>
      <c r="B2813" t="s">
        <v>8</v>
      </c>
      <c r="C2813">
        <v>297046</v>
      </c>
      <c r="D2813" t="s">
        <v>16</v>
      </c>
      <c r="E2813" t="s">
        <v>15</v>
      </c>
      <c r="F2813" t="s">
        <v>11</v>
      </c>
      <c r="G2813" t="s">
        <v>12</v>
      </c>
      <c r="H2813" t="s">
        <v>12</v>
      </c>
      <c r="I2813">
        <v>55</v>
      </c>
      <c r="J2813">
        <f>(C2813-$V$7)/$V$8</f>
        <v>-0.44454166866740574</v>
      </c>
      <c r="K2813" t="str">
        <f t="shared" si="173"/>
        <v>NO</v>
      </c>
      <c r="L2813">
        <f>(I2813-$V$16)/$V$17</f>
        <v>0.92408910778807873</v>
      </c>
      <c r="M2813" t="str">
        <f t="shared" si="174"/>
        <v>NO</v>
      </c>
      <c r="N2813">
        <f>IF(ISBLANK(C2813),$V$7,C2813)</f>
        <v>297046</v>
      </c>
      <c r="O2813">
        <f>IF(ISBLANK(I2813),$V$16,I2813)</f>
        <v>55</v>
      </c>
      <c r="P2813" t="str">
        <f>IF(ISBLANK(D2813),$U$42,D2813)</f>
        <v>ASEGURADO VOLUNTARIO</v>
      </c>
      <c r="Q2813" s="7" t="str">
        <f t="shared" si="175"/>
        <v>46-55</v>
      </c>
      <c r="R2813" s="7" t="str">
        <f t="shared" si="176"/>
        <v>1</v>
      </c>
    </row>
    <row r="2814" spans="1:18" x14ac:dyDescent="0.3">
      <c r="A2814">
        <v>2813</v>
      </c>
      <c r="B2814" t="s">
        <v>14</v>
      </c>
      <c r="C2814">
        <v>2083266.59</v>
      </c>
      <c r="D2814" t="s">
        <v>9</v>
      </c>
      <c r="E2814" t="s">
        <v>10</v>
      </c>
      <c r="F2814" t="s">
        <v>11</v>
      </c>
      <c r="G2814" t="s">
        <v>12</v>
      </c>
      <c r="H2814" t="s">
        <v>12</v>
      </c>
      <c r="I2814">
        <v>43</v>
      </c>
      <c r="J2814">
        <f>(C2814-$V$7)/$V$8</f>
        <v>1.7581636576640933</v>
      </c>
      <c r="K2814" t="str">
        <f t="shared" si="173"/>
        <v>NO</v>
      </c>
      <c r="L2814">
        <f>(I2814-$V$16)/$V$17</f>
        <v>7.7185146862428639E-2</v>
      </c>
      <c r="M2814" t="str">
        <f t="shared" si="174"/>
        <v>NO</v>
      </c>
      <c r="N2814">
        <f>IF(ISBLANK(C2814),$V$7,C2814)</f>
        <v>2083266.59</v>
      </c>
      <c r="O2814">
        <f>IF(ISBLANK(I2814),$V$16,I2814)</f>
        <v>43</v>
      </c>
      <c r="P2814" t="str">
        <f>IF(ISBLANK(D2814),$U$42,D2814)</f>
        <v>ASALARIADO</v>
      </c>
      <c r="Q2814" s="7" t="str">
        <f t="shared" si="175"/>
        <v>36-45</v>
      </c>
      <c r="R2814" s="7" t="str">
        <f t="shared" si="176"/>
        <v>4</v>
      </c>
    </row>
    <row r="2815" spans="1:18" x14ac:dyDescent="0.3">
      <c r="A2815">
        <v>2814</v>
      </c>
      <c r="B2815" t="s">
        <v>8</v>
      </c>
      <c r="C2815">
        <v>349790</v>
      </c>
      <c r="D2815" t="s">
        <v>9</v>
      </c>
      <c r="E2815" t="s">
        <v>15</v>
      </c>
      <c r="F2815" t="s">
        <v>11</v>
      </c>
      <c r="G2815" t="s">
        <v>11</v>
      </c>
      <c r="H2815" t="s">
        <v>12</v>
      </c>
      <c r="I2815">
        <v>20</v>
      </c>
      <c r="J2815">
        <f>(C2815-$V$7)/$V$8</f>
        <v>-0.37949959582240034</v>
      </c>
      <c r="K2815" t="str">
        <f t="shared" si="173"/>
        <v>NO</v>
      </c>
      <c r="L2815">
        <f>(I2815-$V$16)/$V$17</f>
        <v>-1.5460474449117341</v>
      </c>
      <c r="M2815" t="str">
        <f t="shared" si="174"/>
        <v>NO</v>
      </c>
      <c r="N2815">
        <f>IF(ISBLANK(C2815),$V$7,C2815)</f>
        <v>349790</v>
      </c>
      <c r="O2815">
        <f>IF(ISBLANK(I2815),$V$16,I2815)</f>
        <v>20</v>
      </c>
      <c r="P2815" t="str">
        <f>IF(ISBLANK(D2815),$U$42,D2815)</f>
        <v>ASALARIADO</v>
      </c>
      <c r="Q2815" s="7" t="str">
        <f t="shared" si="175"/>
        <v>18-25</v>
      </c>
      <c r="R2815" s="7" t="str">
        <f t="shared" si="176"/>
        <v>2</v>
      </c>
    </row>
    <row r="2816" spans="1:18" x14ac:dyDescent="0.3">
      <c r="A2816">
        <v>2815</v>
      </c>
      <c r="B2816" t="s">
        <v>14</v>
      </c>
      <c r="C2816">
        <v>682608</v>
      </c>
      <c r="D2816" t="s">
        <v>9</v>
      </c>
      <c r="E2816" t="s">
        <v>15</v>
      </c>
      <c r="F2816" t="s">
        <v>11</v>
      </c>
      <c r="G2816" t="s">
        <v>12</v>
      </c>
      <c r="H2816" t="s">
        <v>12</v>
      </c>
      <c r="I2816">
        <v>29</v>
      </c>
      <c r="J2816">
        <f>(C2816-$V$7)/$V$8</f>
        <v>3.0920027265136041E-2</v>
      </c>
      <c r="K2816" t="str">
        <f t="shared" si="173"/>
        <v>NO</v>
      </c>
      <c r="L2816">
        <f>(I2816-$V$16)/$V$17</f>
        <v>-0.91086947421749642</v>
      </c>
      <c r="M2816" t="str">
        <f t="shared" si="174"/>
        <v>NO</v>
      </c>
      <c r="N2816">
        <f>IF(ISBLANK(C2816),$V$7,C2816)</f>
        <v>682608</v>
      </c>
      <c r="O2816">
        <f>IF(ISBLANK(I2816),$V$16,I2816)</f>
        <v>29</v>
      </c>
      <c r="P2816" t="str">
        <f>IF(ISBLANK(D2816),$U$42,D2816)</f>
        <v>ASALARIADO</v>
      </c>
      <c r="Q2816" s="7" t="str">
        <f t="shared" si="175"/>
        <v>26-35</v>
      </c>
      <c r="R2816" s="7" t="str">
        <f t="shared" si="176"/>
        <v>3</v>
      </c>
    </row>
    <row r="2817" spans="1:18" x14ac:dyDescent="0.3">
      <c r="A2817">
        <v>2816</v>
      </c>
      <c r="B2817" t="s">
        <v>8</v>
      </c>
      <c r="C2817">
        <v>1203600</v>
      </c>
      <c r="D2817" t="s">
        <v>9</v>
      </c>
      <c r="E2817" t="s">
        <v>15</v>
      </c>
      <c r="F2817" t="s">
        <v>11</v>
      </c>
      <c r="G2817" t="s">
        <v>12</v>
      </c>
      <c r="H2817" t="s">
        <v>12</v>
      </c>
      <c r="I2817">
        <v>41</v>
      </c>
      <c r="J2817">
        <f>(C2817-$V$7)/$V$8</f>
        <v>0.67338930558428267</v>
      </c>
      <c r="K2817" t="str">
        <f t="shared" si="173"/>
        <v>NO</v>
      </c>
      <c r="L2817">
        <f>(I2817-$V$16)/$V$17</f>
        <v>-6.3965513291846368E-2</v>
      </c>
      <c r="M2817" t="str">
        <f t="shared" si="174"/>
        <v>NO</v>
      </c>
      <c r="N2817">
        <f>IF(ISBLANK(C2817),$V$7,C2817)</f>
        <v>1203600</v>
      </c>
      <c r="O2817">
        <f>IF(ISBLANK(I2817),$V$16,I2817)</f>
        <v>41</v>
      </c>
      <c r="P2817" t="str">
        <f>IF(ISBLANK(D2817),$U$42,D2817)</f>
        <v>ASALARIADO</v>
      </c>
      <c r="Q2817" s="7" t="str">
        <f t="shared" si="175"/>
        <v>36-45</v>
      </c>
      <c r="R2817" s="7" t="str">
        <f t="shared" si="176"/>
        <v>4</v>
      </c>
    </row>
    <row r="2818" spans="1:18" x14ac:dyDescent="0.3">
      <c r="A2818">
        <v>2817</v>
      </c>
      <c r="B2818" t="s">
        <v>14</v>
      </c>
      <c r="C2818">
        <v>728114.38</v>
      </c>
      <c r="D2818" t="s">
        <v>9</v>
      </c>
      <c r="E2818" t="s">
        <v>15</v>
      </c>
      <c r="F2818" t="s">
        <v>11</v>
      </c>
      <c r="G2818" t="s">
        <v>12</v>
      </c>
      <c r="H2818" t="s">
        <v>12</v>
      </c>
      <c r="I2818">
        <v>46</v>
      </c>
      <c r="J2818">
        <f>(C2818-$V$7)/$V$8</f>
        <v>8.7036917961186747E-2</v>
      </c>
      <c r="K2818" t="str">
        <f t="shared" ref="K2818:K2881" si="177">IF(ABS(J2818)&gt;1.96,"ATIPICO","NO")</f>
        <v>NO</v>
      </c>
      <c r="L2818">
        <f>(I2818-$V$16)/$V$17</f>
        <v>0.28891113709384114</v>
      </c>
      <c r="M2818" t="str">
        <f t="shared" ref="M2818:M2881" si="178">IF(ABS(L2818)&gt;1.96,"ATIPICO","NO")</f>
        <v>NO</v>
      </c>
      <c r="N2818">
        <f>IF(ISBLANK(C2818),$V$7,C2818)</f>
        <v>728114.38</v>
      </c>
      <c r="O2818">
        <f>IF(ISBLANK(I2818),$V$16,I2818)</f>
        <v>46</v>
      </c>
      <c r="P2818" t="str">
        <f>IF(ISBLANK(D2818),$U$42,D2818)</f>
        <v>ASALARIADO</v>
      </c>
      <c r="Q2818" s="7" t="str">
        <f t="shared" ref="Q2818:Q2881" si="179">IF(O2818&lt;26,"18-25",IF(O2818&lt;36,"26-35",
 IF(O2818&lt;46,"36-45",IF(O2818&lt;56,"46-55","56+"))))</f>
        <v>46-55</v>
      </c>
      <c r="R2818" s="7" t="str">
        <f t="shared" ref="R2818:R2881" si="180">IF(N2818&lt;300000,"1",
 IF(N2818&lt;=408495,"2",
 IF(N2818&lt;=700000,"3",
 "4")))</f>
        <v>4</v>
      </c>
    </row>
    <row r="2819" spans="1:18" x14ac:dyDescent="0.3">
      <c r="A2819">
        <v>2818</v>
      </c>
      <c r="B2819" t="s">
        <v>8</v>
      </c>
      <c r="C2819">
        <v>568333.32999999996</v>
      </c>
      <c r="D2819" t="s">
        <v>9</v>
      </c>
      <c r="E2819" t="s">
        <v>15</v>
      </c>
      <c r="F2819" t="s">
        <v>11</v>
      </c>
      <c r="G2819" t="s">
        <v>12</v>
      </c>
      <c r="H2819" t="s">
        <v>12</v>
      </c>
      <c r="I2819">
        <v>20</v>
      </c>
      <c r="J2819">
        <f>(C2819-$V$7)/$V$8</f>
        <v>-0.10999953534822206</v>
      </c>
      <c r="K2819" t="str">
        <f t="shared" si="177"/>
        <v>NO</v>
      </c>
      <c r="L2819">
        <f>(I2819-$V$16)/$V$17</f>
        <v>-1.5460474449117341</v>
      </c>
      <c r="M2819" t="str">
        <f t="shared" si="178"/>
        <v>NO</v>
      </c>
      <c r="N2819">
        <f>IF(ISBLANK(C2819),$V$7,C2819)</f>
        <v>568333.32999999996</v>
      </c>
      <c r="O2819">
        <f>IF(ISBLANK(I2819),$V$16,I2819)</f>
        <v>20</v>
      </c>
      <c r="P2819" t="str">
        <f>IF(ISBLANK(D2819),$U$42,D2819)</f>
        <v>ASALARIADO</v>
      </c>
      <c r="Q2819" s="7" t="str">
        <f t="shared" si="179"/>
        <v>18-25</v>
      </c>
      <c r="R2819" s="7" t="str">
        <f t="shared" si="180"/>
        <v>3</v>
      </c>
    </row>
    <row r="2820" spans="1:18" x14ac:dyDescent="0.3">
      <c r="A2820">
        <v>2819</v>
      </c>
      <c r="B2820" t="s">
        <v>14</v>
      </c>
      <c r="C2820">
        <v>340654</v>
      </c>
      <c r="D2820" t="s">
        <v>9</v>
      </c>
      <c r="E2820" t="s">
        <v>15</v>
      </c>
      <c r="F2820" t="s">
        <v>11</v>
      </c>
      <c r="G2820" t="s">
        <v>12</v>
      </c>
      <c r="H2820" t="s">
        <v>12</v>
      </c>
      <c r="I2820">
        <v>45</v>
      </c>
      <c r="J2820">
        <f>(C2820-$V$7)/$V$8</f>
        <v>-0.39076579439497672</v>
      </c>
      <c r="K2820" t="str">
        <f t="shared" si="177"/>
        <v>NO</v>
      </c>
      <c r="L2820">
        <f>(I2820-$V$16)/$V$17</f>
        <v>0.21833580701670366</v>
      </c>
      <c r="M2820" t="str">
        <f t="shared" si="178"/>
        <v>NO</v>
      </c>
      <c r="N2820">
        <f>IF(ISBLANK(C2820),$V$7,C2820)</f>
        <v>340654</v>
      </c>
      <c r="O2820">
        <f>IF(ISBLANK(I2820),$V$16,I2820)</f>
        <v>45</v>
      </c>
      <c r="P2820" t="str">
        <f>IF(ISBLANK(D2820),$U$42,D2820)</f>
        <v>ASALARIADO</v>
      </c>
      <c r="Q2820" s="7" t="str">
        <f t="shared" si="179"/>
        <v>36-45</v>
      </c>
      <c r="R2820" s="7" t="str">
        <f t="shared" si="180"/>
        <v>2</v>
      </c>
    </row>
    <row r="2821" spans="1:18" x14ac:dyDescent="0.3">
      <c r="A2821">
        <v>2820</v>
      </c>
      <c r="B2821" t="s">
        <v>14</v>
      </c>
      <c r="C2821">
        <v>188120.81</v>
      </c>
      <c r="D2821" t="s">
        <v>13</v>
      </c>
      <c r="E2821" t="s">
        <v>10</v>
      </c>
      <c r="F2821" t="s">
        <v>11</v>
      </c>
      <c r="G2821" t="s">
        <v>12</v>
      </c>
      <c r="H2821" t="s">
        <v>12</v>
      </c>
      <c r="I2821">
        <v>75</v>
      </c>
      <c r="J2821">
        <f>(C2821-$V$7)/$V$8</f>
        <v>-0.57886443794231968</v>
      </c>
      <c r="K2821" t="str">
        <f t="shared" si="177"/>
        <v>NO</v>
      </c>
      <c r="L2821">
        <f>(I2821-$V$16)/$V$17</f>
        <v>2.3355957093308288</v>
      </c>
      <c r="M2821" t="str">
        <f t="shared" si="178"/>
        <v>ATIPICO</v>
      </c>
      <c r="N2821">
        <f>IF(ISBLANK(C2821),$V$7,C2821)</f>
        <v>188120.81</v>
      </c>
      <c r="O2821">
        <f>IF(ISBLANK(I2821),$V$16,I2821)</f>
        <v>75</v>
      </c>
      <c r="P2821" t="str">
        <f>IF(ISBLANK(D2821),$U$42,D2821)</f>
        <v>PENSIONADOS EN SU PROPIO SISTEMA</v>
      </c>
      <c r="Q2821" s="7" t="str">
        <f t="shared" si="179"/>
        <v>56+</v>
      </c>
      <c r="R2821" s="7" t="str">
        <f t="shared" si="180"/>
        <v>1</v>
      </c>
    </row>
    <row r="2822" spans="1:18" x14ac:dyDescent="0.3">
      <c r="A2822">
        <v>2821</v>
      </c>
      <c r="B2822" t="s">
        <v>8</v>
      </c>
      <c r="C2822">
        <v>639148</v>
      </c>
      <c r="D2822" t="s">
        <v>17</v>
      </c>
      <c r="E2822" t="s">
        <v>15</v>
      </c>
      <c r="F2822" t="s">
        <v>11</v>
      </c>
      <c r="G2822" t="s">
        <v>12</v>
      </c>
      <c r="H2822" t="s">
        <v>11</v>
      </c>
      <c r="I2822">
        <v>67</v>
      </c>
      <c r="J2822">
        <f>(C2822-$V$7)/$V$8</f>
        <v>-2.2673338536546354E-2</v>
      </c>
      <c r="K2822" t="str">
        <f t="shared" si="177"/>
        <v>NO</v>
      </c>
      <c r="L2822">
        <f>(I2822-$V$16)/$V$17</f>
        <v>1.7709930687137287</v>
      </c>
      <c r="M2822" t="str">
        <f t="shared" si="178"/>
        <v>NO</v>
      </c>
      <c r="N2822">
        <f>IF(ISBLANK(C2822),$V$7,C2822)</f>
        <v>639148</v>
      </c>
      <c r="O2822">
        <f>IF(ISBLANK(I2822),$V$16,I2822)</f>
        <v>67</v>
      </c>
      <c r="P2822" t="str">
        <f>IF(ISBLANK(D2822),$U$42,D2822)</f>
        <v>TRABAJADOR INDEPENDIENTE</v>
      </c>
      <c r="Q2822" s="7" t="str">
        <f t="shared" si="179"/>
        <v>56+</v>
      </c>
      <c r="R2822" s="7" t="str">
        <f t="shared" si="180"/>
        <v>3</v>
      </c>
    </row>
    <row r="2823" spans="1:18" x14ac:dyDescent="0.3">
      <c r="A2823">
        <v>2822</v>
      </c>
      <c r="B2823" t="s">
        <v>8</v>
      </c>
      <c r="C2823">
        <v>768846.82</v>
      </c>
      <c r="D2823" t="s">
        <v>9</v>
      </c>
      <c r="E2823" t="s">
        <v>15</v>
      </c>
      <c r="F2823" t="s">
        <v>11</v>
      </c>
      <c r="G2823" t="s">
        <v>12</v>
      </c>
      <c r="H2823" t="s">
        <v>12</v>
      </c>
      <c r="I2823">
        <v>32</v>
      </c>
      <c r="J2823">
        <f>(C2823-$V$7)/$V$8</f>
        <v>0.13726675130023591</v>
      </c>
      <c r="K2823" t="str">
        <f t="shared" si="177"/>
        <v>NO</v>
      </c>
      <c r="L2823">
        <f>(I2823-$V$16)/$V$17</f>
        <v>-0.69914348398608395</v>
      </c>
      <c r="M2823" t="str">
        <f t="shared" si="178"/>
        <v>NO</v>
      </c>
      <c r="N2823">
        <f>IF(ISBLANK(C2823),$V$7,C2823)</f>
        <v>768846.82</v>
      </c>
      <c r="O2823">
        <f>IF(ISBLANK(I2823),$V$16,I2823)</f>
        <v>32</v>
      </c>
      <c r="P2823" t="str">
        <f>IF(ISBLANK(D2823),$U$42,D2823)</f>
        <v>ASALARIADO</v>
      </c>
      <c r="Q2823" s="7" t="str">
        <f t="shared" si="179"/>
        <v>26-35</v>
      </c>
      <c r="R2823" s="7" t="str">
        <f t="shared" si="180"/>
        <v>4</v>
      </c>
    </row>
    <row r="2824" spans="1:18" x14ac:dyDescent="0.3">
      <c r="A2824">
        <v>2823</v>
      </c>
      <c r="B2824" t="s">
        <v>14</v>
      </c>
      <c r="C2824">
        <v>1292336</v>
      </c>
      <c r="D2824" t="s">
        <v>9</v>
      </c>
      <c r="E2824" t="s">
        <v>10</v>
      </c>
      <c r="F2824" t="s">
        <v>11</v>
      </c>
      <c r="G2824" t="s">
        <v>12</v>
      </c>
      <c r="H2824" t="s">
        <v>12</v>
      </c>
      <c r="I2824">
        <v>36</v>
      </c>
      <c r="J2824">
        <f>(C2824-$V$7)/$V$8</f>
        <v>0.78281546545032243</v>
      </c>
      <c r="K2824" t="str">
        <f t="shared" si="177"/>
        <v>NO</v>
      </c>
      <c r="L2824">
        <f>(I2824-$V$16)/$V$17</f>
        <v>-0.41684216367753391</v>
      </c>
      <c r="M2824" t="str">
        <f t="shared" si="178"/>
        <v>NO</v>
      </c>
      <c r="N2824">
        <f>IF(ISBLANK(C2824),$V$7,C2824)</f>
        <v>1292336</v>
      </c>
      <c r="O2824">
        <f>IF(ISBLANK(I2824),$V$16,I2824)</f>
        <v>36</v>
      </c>
      <c r="P2824" t="str">
        <f>IF(ISBLANK(D2824),$U$42,D2824)</f>
        <v>ASALARIADO</v>
      </c>
      <c r="Q2824" s="7" t="str">
        <f t="shared" si="179"/>
        <v>36-45</v>
      </c>
      <c r="R2824" s="7" t="str">
        <f t="shared" si="180"/>
        <v>4</v>
      </c>
    </row>
    <row r="2825" spans="1:18" x14ac:dyDescent="0.3">
      <c r="A2825">
        <v>2824</v>
      </c>
      <c r="B2825" t="s">
        <v>8</v>
      </c>
      <c r="C2825">
        <v>813799</v>
      </c>
      <c r="D2825" t="s">
        <v>9</v>
      </c>
      <c r="E2825" t="s">
        <v>10</v>
      </c>
      <c r="F2825" t="s">
        <v>11</v>
      </c>
      <c r="G2825" t="s">
        <v>12</v>
      </c>
      <c r="H2825" t="s">
        <v>12</v>
      </c>
      <c r="I2825">
        <v>43</v>
      </c>
      <c r="J2825">
        <f>(C2825-$V$7)/$V$8</f>
        <v>0.1927002217632611</v>
      </c>
      <c r="K2825" t="str">
        <f t="shared" si="177"/>
        <v>NO</v>
      </c>
      <c r="L2825">
        <f>(I2825-$V$16)/$V$17</f>
        <v>7.7185146862428639E-2</v>
      </c>
      <c r="M2825" t="str">
        <f t="shared" si="178"/>
        <v>NO</v>
      </c>
      <c r="N2825">
        <f>IF(ISBLANK(C2825),$V$7,C2825)</f>
        <v>813799</v>
      </c>
      <c r="O2825">
        <f>IF(ISBLANK(I2825),$V$16,I2825)</f>
        <v>43</v>
      </c>
      <c r="P2825" t="str">
        <f>IF(ISBLANK(D2825),$U$42,D2825)</f>
        <v>ASALARIADO</v>
      </c>
      <c r="Q2825" s="7" t="str">
        <f t="shared" si="179"/>
        <v>36-45</v>
      </c>
      <c r="R2825" s="7" t="str">
        <f t="shared" si="180"/>
        <v>4</v>
      </c>
    </row>
    <row r="2826" spans="1:18" x14ac:dyDescent="0.3">
      <c r="A2826">
        <v>2825</v>
      </c>
      <c r="B2826" t="s">
        <v>8</v>
      </c>
      <c r="C2826">
        <v>1507112</v>
      </c>
      <c r="D2826" t="s">
        <v>9</v>
      </c>
      <c r="E2826" t="s">
        <v>10</v>
      </c>
      <c r="F2826" t="s">
        <v>11</v>
      </c>
      <c r="G2826" t="s">
        <v>12</v>
      </c>
      <c r="H2826" t="s">
        <v>11</v>
      </c>
      <c r="I2826">
        <v>50</v>
      </c>
      <c r="J2826">
        <f>(C2826-$V$7)/$V$8</f>
        <v>1.0476697851332986</v>
      </c>
      <c r="K2826" t="str">
        <f t="shared" si="177"/>
        <v>NO</v>
      </c>
      <c r="L2826">
        <f>(I2826-$V$16)/$V$17</f>
        <v>0.57121245740239113</v>
      </c>
      <c r="M2826" t="str">
        <f t="shared" si="178"/>
        <v>NO</v>
      </c>
      <c r="N2826">
        <f>IF(ISBLANK(C2826),$V$7,C2826)</f>
        <v>1507112</v>
      </c>
      <c r="O2826">
        <f>IF(ISBLANK(I2826),$V$16,I2826)</f>
        <v>50</v>
      </c>
      <c r="P2826" t="str">
        <f>IF(ISBLANK(D2826),$U$42,D2826)</f>
        <v>ASALARIADO</v>
      </c>
      <c r="Q2826" s="7" t="str">
        <f t="shared" si="179"/>
        <v>46-55</v>
      </c>
      <c r="R2826" s="7" t="str">
        <f t="shared" si="180"/>
        <v>4</v>
      </c>
    </row>
    <row r="2827" spans="1:18" x14ac:dyDescent="0.3">
      <c r="A2827">
        <v>2826</v>
      </c>
      <c r="B2827" t="s">
        <v>8</v>
      </c>
      <c r="C2827">
        <v>1158776.94</v>
      </c>
      <c r="D2827" t="s">
        <v>9</v>
      </c>
      <c r="E2827" t="s">
        <v>15</v>
      </c>
      <c r="F2827" t="s">
        <v>11</v>
      </c>
      <c r="G2827" t="s">
        <v>12</v>
      </c>
      <c r="H2827" t="s">
        <v>12</v>
      </c>
      <c r="I2827">
        <v>22</v>
      </c>
      <c r="J2827">
        <f>(C2827-$V$7)/$V$8</f>
        <v>0.61811506143033057</v>
      </c>
      <c r="K2827" t="str">
        <f t="shared" si="177"/>
        <v>NO</v>
      </c>
      <c r="L2827">
        <f>(I2827-$V$16)/$V$17</f>
        <v>-1.4048967847574589</v>
      </c>
      <c r="M2827" t="str">
        <f t="shared" si="178"/>
        <v>NO</v>
      </c>
      <c r="N2827">
        <f>IF(ISBLANK(C2827),$V$7,C2827)</f>
        <v>1158776.94</v>
      </c>
      <c r="O2827">
        <f>IF(ISBLANK(I2827),$V$16,I2827)</f>
        <v>22</v>
      </c>
      <c r="P2827" t="str">
        <f>IF(ISBLANK(D2827),$U$42,D2827)</f>
        <v>ASALARIADO</v>
      </c>
      <c r="Q2827" s="7" t="str">
        <f t="shared" si="179"/>
        <v>18-25</v>
      </c>
      <c r="R2827" s="7" t="str">
        <f t="shared" si="180"/>
        <v>4</v>
      </c>
    </row>
    <row r="2828" spans="1:18" x14ac:dyDescent="0.3">
      <c r="A2828">
        <v>2827</v>
      </c>
      <c r="B2828" t="s">
        <v>8</v>
      </c>
      <c r="C2828">
        <v>504705.31</v>
      </c>
      <c r="D2828" t="s">
        <v>9</v>
      </c>
      <c r="E2828" t="s">
        <v>15</v>
      </c>
      <c r="F2828" t="s">
        <v>11</v>
      </c>
      <c r="G2828" t="s">
        <v>12</v>
      </c>
      <c r="H2828" t="s">
        <v>12</v>
      </c>
      <c r="I2828">
        <v>35</v>
      </c>
      <c r="J2828">
        <f>(C2828-$V$7)/$V$8</f>
        <v>-0.18846340444846968</v>
      </c>
      <c r="K2828" t="str">
        <f t="shared" si="177"/>
        <v>NO</v>
      </c>
      <c r="L2828">
        <f>(I2828-$V$16)/$V$17</f>
        <v>-0.48741749375467142</v>
      </c>
      <c r="M2828" t="str">
        <f t="shared" si="178"/>
        <v>NO</v>
      </c>
      <c r="N2828">
        <f>IF(ISBLANK(C2828),$V$7,C2828)</f>
        <v>504705.31</v>
      </c>
      <c r="O2828">
        <f>IF(ISBLANK(I2828),$V$16,I2828)</f>
        <v>35</v>
      </c>
      <c r="P2828" t="str">
        <f>IF(ISBLANK(D2828),$U$42,D2828)</f>
        <v>ASALARIADO</v>
      </c>
      <c r="Q2828" s="7" t="str">
        <f t="shared" si="179"/>
        <v>26-35</v>
      </c>
      <c r="R2828" s="7" t="str">
        <f t="shared" si="180"/>
        <v>3</v>
      </c>
    </row>
    <row r="2829" spans="1:18" x14ac:dyDescent="0.3">
      <c r="A2829">
        <v>2828</v>
      </c>
      <c r="B2829" t="s">
        <v>8</v>
      </c>
      <c r="C2829">
        <v>714074</v>
      </c>
      <c r="D2829" t="s">
        <v>9</v>
      </c>
      <c r="E2829" t="s">
        <v>15</v>
      </c>
      <c r="F2829" t="s">
        <v>11</v>
      </c>
      <c r="G2829" t="s">
        <v>12</v>
      </c>
      <c r="H2829" t="s">
        <v>12</v>
      </c>
      <c r="I2829">
        <v>37</v>
      </c>
      <c r="J2829">
        <f>(C2829-$V$7)/$V$8</f>
        <v>6.972280794428326E-2</v>
      </c>
      <c r="K2829" t="str">
        <f t="shared" si="177"/>
        <v>NO</v>
      </c>
      <c r="L2829">
        <f>(I2829-$V$16)/$V$17</f>
        <v>-0.3462668336003964</v>
      </c>
      <c r="M2829" t="str">
        <f t="shared" si="178"/>
        <v>NO</v>
      </c>
      <c r="N2829">
        <f>IF(ISBLANK(C2829),$V$7,C2829)</f>
        <v>714074</v>
      </c>
      <c r="O2829">
        <f>IF(ISBLANK(I2829),$V$16,I2829)</f>
        <v>37</v>
      </c>
      <c r="P2829" t="str">
        <f>IF(ISBLANK(D2829),$U$42,D2829)</f>
        <v>ASALARIADO</v>
      </c>
      <c r="Q2829" s="7" t="str">
        <f t="shared" si="179"/>
        <v>36-45</v>
      </c>
      <c r="R2829" s="7" t="str">
        <f t="shared" si="180"/>
        <v>4</v>
      </c>
    </row>
    <row r="2830" spans="1:18" x14ac:dyDescent="0.3">
      <c r="A2830">
        <v>2829</v>
      </c>
      <c r="B2830" t="s">
        <v>8</v>
      </c>
      <c r="C2830">
        <v>283181.96000000002</v>
      </c>
      <c r="D2830" t="s">
        <v>9</v>
      </c>
      <c r="E2830" t="s">
        <v>15</v>
      </c>
      <c r="F2830" t="s">
        <v>11</v>
      </c>
      <c r="G2830" t="s">
        <v>12</v>
      </c>
      <c r="H2830" t="s">
        <v>12</v>
      </c>
      <c r="I2830">
        <v>50</v>
      </c>
      <c r="J2830">
        <f>(C2830-$V$7)/$V$8</f>
        <v>-0.46163832230774526</v>
      </c>
      <c r="K2830" t="str">
        <f t="shared" si="177"/>
        <v>NO</v>
      </c>
      <c r="L2830">
        <f>(I2830-$V$16)/$V$17</f>
        <v>0.57121245740239113</v>
      </c>
      <c r="M2830" t="str">
        <f t="shared" si="178"/>
        <v>NO</v>
      </c>
      <c r="N2830">
        <f>IF(ISBLANK(C2830),$V$7,C2830)</f>
        <v>283181.96000000002</v>
      </c>
      <c r="O2830">
        <f>IF(ISBLANK(I2830),$V$16,I2830)</f>
        <v>50</v>
      </c>
      <c r="P2830" t="str">
        <f>IF(ISBLANK(D2830),$U$42,D2830)</f>
        <v>ASALARIADO</v>
      </c>
      <c r="Q2830" s="7" t="str">
        <f t="shared" si="179"/>
        <v>46-55</v>
      </c>
      <c r="R2830" s="7" t="str">
        <f t="shared" si="180"/>
        <v>1</v>
      </c>
    </row>
    <row r="2831" spans="1:18" x14ac:dyDescent="0.3">
      <c r="A2831">
        <v>2830</v>
      </c>
      <c r="B2831" t="s">
        <v>8</v>
      </c>
      <c r="C2831">
        <v>528970.51</v>
      </c>
      <c r="D2831" t="s">
        <v>9</v>
      </c>
      <c r="E2831" t="s">
        <v>15</v>
      </c>
      <c r="F2831" t="s">
        <v>11</v>
      </c>
      <c r="G2831" t="s">
        <v>12</v>
      </c>
      <c r="H2831" t="s">
        <v>12</v>
      </c>
      <c r="I2831">
        <v>59</v>
      </c>
      <c r="J2831">
        <f>(C2831-$V$7)/$V$8</f>
        <v>-0.15854040077035222</v>
      </c>
      <c r="K2831" t="str">
        <f t="shared" si="177"/>
        <v>NO</v>
      </c>
      <c r="L2831">
        <f>(I2831-$V$16)/$V$17</f>
        <v>1.2063904280966287</v>
      </c>
      <c r="M2831" t="str">
        <f t="shared" si="178"/>
        <v>NO</v>
      </c>
      <c r="N2831">
        <f>IF(ISBLANK(C2831),$V$7,C2831)</f>
        <v>528970.51</v>
      </c>
      <c r="O2831">
        <f>IF(ISBLANK(I2831),$V$16,I2831)</f>
        <v>59</v>
      </c>
      <c r="P2831" t="str">
        <f>IF(ISBLANK(D2831),$U$42,D2831)</f>
        <v>ASALARIADO</v>
      </c>
      <c r="Q2831" s="7" t="str">
        <f t="shared" si="179"/>
        <v>56+</v>
      </c>
      <c r="R2831" s="7" t="str">
        <f t="shared" si="180"/>
        <v>3</v>
      </c>
    </row>
    <row r="2832" spans="1:18" x14ac:dyDescent="0.3">
      <c r="A2832">
        <v>2831</v>
      </c>
      <c r="B2832" t="s">
        <v>8</v>
      </c>
      <c r="C2832">
        <v>310124</v>
      </c>
      <c r="D2832" t="s">
        <v>17</v>
      </c>
      <c r="E2832" t="s">
        <v>15</v>
      </c>
      <c r="F2832" t="s">
        <v>11</v>
      </c>
      <c r="G2832" t="s">
        <v>12</v>
      </c>
      <c r="H2832" t="s">
        <v>11</v>
      </c>
      <c r="I2832">
        <v>29</v>
      </c>
      <c r="J2832">
        <f>(C2832-$V$7)/$V$8</f>
        <v>-0.42841433231318576</v>
      </c>
      <c r="K2832" t="str">
        <f t="shared" si="177"/>
        <v>NO</v>
      </c>
      <c r="L2832">
        <f>(I2832-$V$16)/$V$17</f>
        <v>-0.91086947421749642</v>
      </c>
      <c r="M2832" t="str">
        <f t="shared" si="178"/>
        <v>NO</v>
      </c>
      <c r="N2832">
        <f>IF(ISBLANK(C2832),$V$7,C2832)</f>
        <v>310124</v>
      </c>
      <c r="O2832">
        <f>IF(ISBLANK(I2832),$V$16,I2832)</f>
        <v>29</v>
      </c>
      <c r="P2832" t="str">
        <f>IF(ISBLANK(D2832),$U$42,D2832)</f>
        <v>TRABAJADOR INDEPENDIENTE</v>
      </c>
      <c r="Q2832" s="7" t="str">
        <f t="shared" si="179"/>
        <v>26-35</v>
      </c>
      <c r="R2832" s="7" t="str">
        <f t="shared" si="180"/>
        <v>2</v>
      </c>
    </row>
    <row r="2833" spans="1:18" x14ac:dyDescent="0.3">
      <c r="A2833">
        <v>2832</v>
      </c>
      <c r="B2833" t="s">
        <v>14</v>
      </c>
      <c r="C2833">
        <v>371911</v>
      </c>
      <c r="D2833" t="s">
        <v>9</v>
      </c>
      <c r="E2833" t="s">
        <v>10</v>
      </c>
      <c r="F2833" t="s">
        <v>11</v>
      </c>
      <c r="G2833" t="s">
        <v>12</v>
      </c>
      <c r="H2833" t="s">
        <v>12</v>
      </c>
      <c r="I2833">
        <v>33</v>
      </c>
      <c r="J2833">
        <f>(C2833-$V$7)/$V$8</f>
        <v>-0.35222074527249198</v>
      </c>
      <c r="K2833" t="str">
        <f t="shared" si="177"/>
        <v>NO</v>
      </c>
      <c r="L2833">
        <f>(I2833-$V$16)/$V$17</f>
        <v>-0.62856815390894638</v>
      </c>
      <c r="M2833" t="str">
        <f t="shared" si="178"/>
        <v>NO</v>
      </c>
      <c r="N2833">
        <f>IF(ISBLANK(C2833),$V$7,C2833)</f>
        <v>371911</v>
      </c>
      <c r="O2833">
        <f>IF(ISBLANK(I2833),$V$16,I2833)</f>
        <v>33</v>
      </c>
      <c r="P2833" t="str">
        <f>IF(ISBLANK(D2833),$U$42,D2833)</f>
        <v>ASALARIADO</v>
      </c>
      <c r="Q2833" s="7" t="str">
        <f t="shared" si="179"/>
        <v>26-35</v>
      </c>
      <c r="R2833" s="7" t="str">
        <f t="shared" si="180"/>
        <v>2</v>
      </c>
    </row>
    <row r="2834" spans="1:18" x14ac:dyDescent="0.3">
      <c r="A2834">
        <v>2833</v>
      </c>
      <c r="B2834" t="s">
        <v>8</v>
      </c>
      <c r="C2834">
        <v>220575</v>
      </c>
      <c r="D2834" t="s">
        <v>9</v>
      </c>
      <c r="E2834" t="s">
        <v>15</v>
      </c>
      <c r="F2834" t="s">
        <v>11</v>
      </c>
      <c r="G2834" t="s">
        <v>11</v>
      </c>
      <c r="H2834" t="s">
        <v>12</v>
      </c>
      <c r="I2834">
        <v>48</v>
      </c>
      <c r="J2834">
        <f>(C2834-$V$7)/$V$8</f>
        <v>-0.53884305560298917</v>
      </c>
      <c r="K2834" t="str">
        <f t="shared" si="177"/>
        <v>NO</v>
      </c>
      <c r="L2834">
        <f>(I2834-$V$16)/$V$17</f>
        <v>0.43006179724811616</v>
      </c>
      <c r="M2834" t="str">
        <f t="shared" si="178"/>
        <v>NO</v>
      </c>
      <c r="N2834">
        <f>IF(ISBLANK(C2834),$V$7,C2834)</f>
        <v>220575</v>
      </c>
      <c r="O2834">
        <f>IF(ISBLANK(I2834),$V$16,I2834)</f>
        <v>48</v>
      </c>
      <c r="P2834" t="str">
        <f>IF(ISBLANK(D2834),$U$42,D2834)</f>
        <v>ASALARIADO</v>
      </c>
      <c r="Q2834" s="7" t="str">
        <f t="shared" si="179"/>
        <v>46-55</v>
      </c>
      <c r="R2834" s="7" t="str">
        <f t="shared" si="180"/>
        <v>1</v>
      </c>
    </row>
    <row r="2835" spans="1:18" x14ac:dyDescent="0.3">
      <c r="A2835">
        <v>2834</v>
      </c>
      <c r="B2835" t="s">
        <v>8</v>
      </c>
      <c r="C2835">
        <v>233662</v>
      </c>
      <c r="D2835" t="s">
        <v>9</v>
      </c>
      <c r="E2835" t="s">
        <v>15</v>
      </c>
      <c r="F2835" t="s">
        <v>11</v>
      </c>
      <c r="G2835" t="s">
        <v>12</v>
      </c>
      <c r="H2835" t="s">
        <v>11</v>
      </c>
      <c r="I2835">
        <v>32</v>
      </c>
      <c r="J2835">
        <f>(C2835-$V$7)/$V$8</f>
        <v>-0.52270462076068314</v>
      </c>
      <c r="K2835" t="str">
        <f t="shared" si="177"/>
        <v>NO</v>
      </c>
      <c r="L2835">
        <f>(I2835-$V$16)/$V$17</f>
        <v>-0.69914348398608395</v>
      </c>
      <c r="M2835" t="str">
        <f t="shared" si="178"/>
        <v>NO</v>
      </c>
      <c r="N2835">
        <f>IF(ISBLANK(C2835),$V$7,C2835)</f>
        <v>233662</v>
      </c>
      <c r="O2835">
        <f>IF(ISBLANK(I2835),$V$16,I2835)</f>
        <v>32</v>
      </c>
      <c r="P2835" t="str">
        <f>IF(ISBLANK(D2835),$U$42,D2835)</f>
        <v>ASALARIADO</v>
      </c>
      <c r="Q2835" s="7" t="str">
        <f t="shared" si="179"/>
        <v>26-35</v>
      </c>
      <c r="R2835" s="7" t="str">
        <f t="shared" si="180"/>
        <v>1</v>
      </c>
    </row>
    <row r="2836" spans="1:18" x14ac:dyDescent="0.3">
      <c r="A2836">
        <v>2835</v>
      </c>
      <c r="B2836" t="s">
        <v>8</v>
      </c>
      <c r="C2836">
        <v>448447</v>
      </c>
      <c r="D2836" t="s">
        <v>9</v>
      </c>
      <c r="E2836" t="s">
        <v>15</v>
      </c>
      <c r="F2836" t="s">
        <v>11</v>
      </c>
      <c r="G2836" t="s">
        <v>12</v>
      </c>
      <c r="H2836" t="s">
        <v>12</v>
      </c>
      <c r="I2836">
        <v>41</v>
      </c>
      <c r="J2836">
        <f>(C2836-$V$7)/$V$8</f>
        <v>-0.25783920258962123</v>
      </c>
      <c r="K2836" t="str">
        <f t="shared" si="177"/>
        <v>NO</v>
      </c>
      <c r="L2836">
        <f>(I2836-$V$16)/$V$17</f>
        <v>-6.3965513291846368E-2</v>
      </c>
      <c r="M2836" t="str">
        <f t="shared" si="178"/>
        <v>NO</v>
      </c>
      <c r="N2836">
        <f>IF(ISBLANK(C2836),$V$7,C2836)</f>
        <v>448447</v>
      </c>
      <c r="O2836">
        <f>IF(ISBLANK(I2836),$V$16,I2836)</f>
        <v>41</v>
      </c>
      <c r="P2836" t="str">
        <f>IF(ISBLANK(D2836),$U$42,D2836)</f>
        <v>ASALARIADO</v>
      </c>
      <c r="Q2836" s="7" t="str">
        <f t="shared" si="179"/>
        <v>36-45</v>
      </c>
      <c r="R2836" s="7" t="str">
        <f t="shared" si="180"/>
        <v>3</v>
      </c>
    </row>
    <row r="2837" spans="1:18" x14ac:dyDescent="0.3">
      <c r="A2837">
        <v>2836</v>
      </c>
      <c r="B2837" t="s">
        <v>14</v>
      </c>
      <c r="C2837">
        <v>847616</v>
      </c>
      <c r="D2837" t="s">
        <v>9</v>
      </c>
      <c r="E2837" t="s">
        <v>10</v>
      </c>
      <c r="F2837" t="s">
        <v>11</v>
      </c>
      <c r="G2837" t="s">
        <v>12</v>
      </c>
      <c r="H2837" t="s">
        <v>12</v>
      </c>
      <c r="I2837">
        <v>31</v>
      </c>
      <c r="J2837">
        <f>(C2837-$V$7)/$V$8</f>
        <v>0.23440217416352555</v>
      </c>
      <c r="K2837" t="str">
        <f t="shared" si="177"/>
        <v>NO</v>
      </c>
      <c r="L2837">
        <f>(I2837-$V$16)/$V$17</f>
        <v>-0.7697188140632214</v>
      </c>
      <c r="M2837" t="str">
        <f t="shared" si="178"/>
        <v>NO</v>
      </c>
      <c r="N2837">
        <f>IF(ISBLANK(C2837),$V$7,C2837)</f>
        <v>847616</v>
      </c>
      <c r="O2837">
        <f>IF(ISBLANK(I2837),$V$16,I2837)</f>
        <v>31</v>
      </c>
      <c r="P2837" t="str">
        <f>IF(ISBLANK(D2837),$U$42,D2837)</f>
        <v>ASALARIADO</v>
      </c>
      <c r="Q2837" s="7" t="str">
        <f t="shared" si="179"/>
        <v>26-35</v>
      </c>
      <c r="R2837" s="7" t="str">
        <f t="shared" si="180"/>
        <v>4</v>
      </c>
    </row>
    <row r="2838" spans="1:18" x14ac:dyDescent="0.3">
      <c r="A2838">
        <v>2837</v>
      </c>
      <c r="B2838" t="s">
        <v>8</v>
      </c>
      <c r="C2838">
        <v>300056</v>
      </c>
      <c r="D2838" t="s">
        <v>13</v>
      </c>
      <c r="E2838" t="s">
        <v>10</v>
      </c>
      <c r="F2838" t="s">
        <v>11</v>
      </c>
      <c r="G2838" t="s">
        <v>12</v>
      </c>
      <c r="H2838" t="s">
        <v>12</v>
      </c>
      <c r="I2838">
        <v>61</v>
      </c>
      <c r="J2838">
        <f>(C2838-$V$7)/$V$8</f>
        <v>-0.44082984098532885</v>
      </c>
      <c r="K2838" t="str">
        <f t="shared" si="177"/>
        <v>NO</v>
      </c>
      <c r="L2838">
        <f>(I2838-$V$16)/$V$17</f>
        <v>1.3475410882509038</v>
      </c>
      <c r="M2838" t="str">
        <f t="shared" si="178"/>
        <v>NO</v>
      </c>
      <c r="N2838">
        <f>IF(ISBLANK(C2838),$V$7,C2838)</f>
        <v>300056</v>
      </c>
      <c r="O2838">
        <f>IF(ISBLANK(I2838),$V$16,I2838)</f>
        <v>61</v>
      </c>
      <c r="P2838" t="str">
        <f>IF(ISBLANK(D2838),$U$42,D2838)</f>
        <v>PENSIONADOS EN SU PROPIO SISTEMA</v>
      </c>
      <c r="Q2838" s="7" t="str">
        <f t="shared" si="179"/>
        <v>56+</v>
      </c>
      <c r="R2838" s="7" t="str">
        <f t="shared" si="180"/>
        <v>2</v>
      </c>
    </row>
    <row r="2839" spans="1:18" x14ac:dyDescent="0.3">
      <c r="A2839">
        <v>2838</v>
      </c>
      <c r="B2839" t="s">
        <v>14</v>
      </c>
      <c r="C2839">
        <v>278030</v>
      </c>
      <c r="D2839" t="s">
        <v>18</v>
      </c>
      <c r="E2839" t="s">
        <v>15</v>
      </c>
      <c r="F2839" t="s">
        <v>11</v>
      </c>
      <c r="G2839" t="s">
        <v>12</v>
      </c>
      <c r="H2839" t="s">
        <v>12</v>
      </c>
      <c r="I2839">
        <v>23</v>
      </c>
      <c r="J2839">
        <f>(C2839-$V$7)/$V$8</f>
        <v>-0.46799154082766331</v>
      </c>
      <c r="K2839" t="str">
        <f t="shared" si="177"/>
        <v>NO</v>
      </c>
      <c r="L2839">
        <f>(I2839-$V$16)/$V$17</f>
        <v>-1.3343214546803215</v>
      </c>
      <c r="M2839" t="str">
        <f t="shared" si="178"/>
        <v>NO</v>
      </c>
      <c r="N2839">
        <f>IF(ISBLANK(C2839),$V$7,C2839)</f>
        <v>278030</v>
      </c>
      <c r="O2839">
        <f>IF(ISBLANK(I2839),$V$16,I2839)</f>
        <v>23</v>
      </c>
      <c r="P2839" t="str">
        <f>IF(ISBLANK(D2839),$U$42,D2839)</f>
        <v>CONVENIOS ESPECIALES DE TRABAJADORES INDEPENDIENTES</v>
      </c>
      <c r="Q2839" s="7" t="str">
        <f t="shared" si="179"/>
        <v>18-25</v>
      </c>
      <c r="R2839" s="7" t="str">
        <f t="shared" si="180"/>
        <v>1</v>
      </c>
    </row>
    <row r="2840" spans="1:18" x14ac:dyDescent="0.3">
      <c r="A2840">
        <v>2839</v>
      </c>
      <c r="B2840" t="s">
        <v>8</v>
      </c>
      <c r="C2840">
        <v>956230</v>
      </c>
      <c r="D2840" t="s">
        <v>9</v>
      </c>
      <c r="E2840" t="s">
        <v>10</v>
      </c>
      <c r="F2840" t="s">
        <v>11</v>
      </c>
      <c r="G2840" t="s">
        <v>12</v>
      </c>
      <c r="H2840" t="s">
        <v>11</v>
      </c>
      <c r="I2840">
        <v>60</v>
      </c>
      <c r="J2840">
        <f>(C2840-$V$7)/$V$8</f>
        <v>0.36834119471538773</v>
      </c>
      <c r="K2840" t="str">
        <f t="shared" si="177"/>
        <v>NO</v>
      </c>
      <c r="L2840">
        <f>(I2840-$V$16)/$V$17</f>
        <v>1.2769657581737661</v>
      </c>
      <c r="M2840" t="str">
        <f t="shared" si="178"/>
        <v>NO</v>
      </c>
      <c r="N2840">
        <f>IF(ISBLANK(C2840),$V$7,C2840)</f>
        <v>956230</v>
      </c>
      <c r="O2840">
        <f>IF(ISBLANK(I2840),$V$16,I2840)</f>
        <v>60</v>
      </c>
      <c r="P2840" t="str">
        <f>IF(ISBLANK(D2840),$U$42,D2840)</f>
        <v>ASALARIADO</v>
      </c>
      <c r="Q2840" s="7" t="str">
        <f t="shared" si="179"/>
        <v>56+</v>
      </c>
      <c r="R2840" s="7" t="str">
        <f t="shared" si="180"/>
        <v>4</v>
      </c>
    </row>
    <row r="2841" spans="1:18" x14ac:dyDescent="0.3">
      <c r="A2841">
        <v>2840</v>
      </c>
      <c r="B2841" t="s">
        <v>14</v>
      </c>
      <c r="C2841">
        <v>410738.26</v>
      </c>
      <c r="D2841" t="s">
        <v>9</v>
      </c>
      <c r="E2841" t="s">
        <v>15</v>
      </c>
      <c r="F2841" t="s">
        <v>11</v>
      </c>
      <c r="G2841" t="s">
        <v>12</v>
      </c>
      <c r="H2841" t="s">
        <v>12</v>
      </c>
      <c r="I2841">
        <v>30</v>
      </c>
      <c r="J2841">
        <f>(C2841-$V$7)/$V$8</f>
        <v>-0.30434031388139604</v>
      </c>
      <c r="K2841" t="str">
        <f t="shared" si="177"/>
        <v>NO</v>
      </c>
      <c r="L2841">
        <f>(I2841-$V$16)/$V$17</f>
        <v>-0.84029414414035897</v>
      </c>
      <c r="M2841" t="str">
        <f t="shared" si="178"/>
        <v>NO</v>
      </c>
      <c r="N2841">
        <f>IF(ISBLANK(C2841),$V$7,C2841)</f>
        <v>410738.26</v>
      </c>
      <c r="O2841">
        <f>IF(ISBLANK(I2841),$V$16,I2841)</f>
        <v>30</v>
      </c>
      <c r="P2841" t="str">
        <f>IF(ISBLANK(D2841),$U$42,D2841)</f>
        <v>ASALARIADO</v>
      </c>
      <c r="Q2841" s="7" t="str">
        <f t="shared" si="179"/>
        <v>26-35</v>
      </c>
      <c r="R2841" s="7" t="str">
        <f t="shared" si="180"/>
        <v>3</v>
      </c>
    </row>
    <row r="2842" spans="1:18" x14ac:dyDescent="0.3">
      <c r="A2842">
        <v>2841</v>
      </c>
      <c r="B2842" t="s">
        <v>8</v>
      </c>
      <c r="C2842">
        <v>451015</v>
      </c>
      <c r="D2842" t="s">
        <v>9</v>
      </c>
      <c r="E2842" t="s">
        <v>15</v>
      </c>
      <c r="F2842" t="s">
        <v>11</v>
      </c>
      <c r="G2842" t="s">
        <v>12</v>
      </c>
      <c r="H2842" t="s">
        <v>12</v>
      </c>
      <c r="I2842">
        <v>28</v>
      </c>
      <c r="J2842">
        <f>(C2842-$V$7)/$V$8</f>
        <v>-0.25467243398909845</v>
      </c>
      <c r="K2842" t="str">
        <f t="shared" si="177"/>
        <v>NO</v>
      </c>
      <c r="L2842">
        <f>(I2842-$V$16)/$V$17</f>
        <v>-0.98144480429463388</v>
      </c>
      <c r="M2842" t="str">
        <f t="shared" si="178"/>
        <v>NO</v>
      </c>
      <c r="N2842">
        <f>IF(ISBLANK(C2842),$V$7,C2842)</f>
        <v>451015</v>
      </c>
      <c r="O2842">
        <f>IF(ISBLANK(I2842),$V$16,I2842)</f>
        <v>28</v>
      </c>
      <c r="P2842" t="str">
        <f>IF(ISBLANK(D2842),$U$42,D2842)</f>
        <v>ASALARIADO</v>
      </c>
      <c r="Q2842" s="7" t="str">
        <f t="shared" si="179"/>
        <v>26-35</v>
      </c>
      <c r="R2842" s="7" t="str">
        <f t="shared" si="180"/>
        <v>3</v>
      </c>
    </row>
    <row r="2843" spans="1:18" x14ac:dyDescent="0.3">
      <c r="A2843">
        <v>2842</v>
      </c>
      <c r="B2843" t="s">
        <v>8</v>
      </c>
      <c r="C2843">
        <v>370000</v>
      </c>
      <c r="D2843" t="s">
        <v>9</v>
      </c>
      <c r="E2843" t="s">
        <v>15</v>
      </c>
      <c r="F2843" t="s">
        <v>11</v>
      </c>
      <c r="G2843" t="s">
        <v>12</v>
      </c>
      <c r="H2843" t="s">
        <v>12</v>
      </c>
      <c r="I2843">
        <v>45</v>
      </c>
      <c r="J2843">
        <f>(C2843-$V$7)/$V$8</f>
        <v>-0.35457732424274085</v>
      </c>
      <c r="K2843" t="str">
        <f t="shared" si="177"/>
        <v>NO</v>
      </c>
      <c r="L2843">
        <f>(I2843-$V$16)/$V$17</f>
        <v>0.21833580701670366</v>
      </c>
      <c r="M2843" t="str">
        <f t="shared" si="178"/>
        <v>NO</v>
      </c>
      <c r="N2843">
        <f>IF(ISBLANK(C2843),$V$7,C2843)</f>
        <v>370000</v>
      </c>
      <c r="O2843">
        <f>IF(ISBLANK(I2843),$V$16,I2843)</f>
        <v>45</v>
      </c>
      <c r="P2843" t="str">
        <f>IF(ISBLANK(D2843),$U$42,D2843)</f>
        <v>ASALARIADO</v>
      </c>
      <c r="Q2843" s="7" t="str">
        <f t="shared" si="179"/>
        <v>36-45</v>
      </c>
      <c r="R2843" s="7" t="str">
        <f t="shared" si="180"/>
        <v>2</v>
      </c>
    </row>
    <row r="2844" spans="1:18" x14ac:dyDescent="0.3">
      <c r="A2844">
        <v>2843</v>
      </c>
      <c r="B2844" t="s">
        <v>14</v>
      </c>
      <c r="C2844">
        <v>297046</v>
      </c>
      <c r="D2844" t="s">
        <v>16</v>
      </c>
      <c r="E2844" t="s">
        <v>15</v>
      </c>
      <c r="F2844" t="s">
        <v>12</v>
      </c>
      <c r="G2844" t="s">
        <v>12</v>
      </c>
      <c r="H2844" t="s">
        <v>11</v>
      </c>
      <c r="I2844">
        <v>19</v>
      </c>
      <c r="J2844">
        <f>(C2844-$V$7)/$V$8</f>
        <v>-0.44454166866740574</v>
      </c>
      <c r="K2844" t="str">
        <f t="shared" si="177"/>
        <v>NO</v>
      </c>
      <c r="L2844">
        <f>(I2844-$V$16)/$V$17</f>
        <v>-1.6166227749888715</v>
      </c>
      <c r="M2844" t="str">
        <f t="shared" si="178"/>
        <v>NO</v>
      </c>
      <c r="N2844">
        <f>IF(ISBLANK(C2844),$V$7,C2844)</f>
        <v>297046</v>
      </c>
      <c r="O2844">
        <f>IF(ISBLANK(I2844),$V$16,I2844)</f>
        <v>19</v>
      </c>
      <c r="P2844" t="str">
        <f>IF(ISBLANK(D2844),$U$42,D2844)</f>
        <v>ASEGURADO VOLUNTARIO</v>
      </c>
      <c r="Q2844" s="7" t="str">
        <f t="shared" si="179"/>
        <v>18-25</v>
      </c>
      <c r="R2844" s="7" t="str">
        <f t="shared" si="180"/>
        <v>1</v>
      </c>
    </row>
    <row r="2845" spans="1:18" x14ac:dyDescent="0.3">
      <c r="A2845">
        <v>2844</v>
      </c>
      <c r="B2845" t="s">
        <v>8</v>
      </c>
      <c r="C2845">
        <v>519483.5</v>
      </c>
      <c r="D2845" t="s">
        <v>9</v>
      </c>
      <c r="E2845" t="s">
        <v>15</v>
      </c>
      <c r="F2845" t="s">
        <v>11</v>
      </c>
      <c r="G2845" t="s">
        <v>11</v>
      </c>
      <c r="H2845" t="s">
        <v>11</v>
      </c>
      <c r="I2845">
        <v>37</v>
      </c>
      <c r="J2845">
        <f>(C2845-$V$7)/$V$8</f>
        <v>-0.1702394527099339</v>
      </c>
      <c r="K2845" t="str">
        <f t="shared" si="177"/>
        <v>NO</v>
      </c>
      <c r="L2845">
        <f>(I2845-$V$16)/$V$17</f>
        <v>-0.3462668336003964</v>
      </c>
      <c r="M2845" t="str">
        <f t="shared" si="178"/>
        <v>NO</v>
      </c>
      <c r="N2845">
        <f>IF(ISBLANK(C2845),$V$7,C2845)</f>
        <v>519483.5</v>
      </c>
      <c r="O2845">
        <f>IF(ISBLANK(I2845),$V$16,I2845)</f>
        <v>37</v>
      </c>
      <c r="P2845" t="str">
        <f>IF(ISBLANK(D2845),$U$42,D2845)</f>
        <v>ASALARIADO</v>
      </c>
      <c r="Q2845" s="7" t="str">
        <f t="shared" si="179"/>
        <v>36-45</v>
      </c>
      <c r="R2845" s="7" t="str">
        <f t="shared" si="180"/>
        <v>3</v>
      </c>
    </row>
    <row r="2846" spans="1:18" x14ac:dyDescent="0.3">
      <c r="A2846">
        <v>2845</v>
      </c>
      <c r="B2846" t="s">
        <v>14</v>
      </c>
      <c r="C2846">
        <v>2216750.36</v>
      </c>
      <c r="D2846" t="s">
        <v>9</v>
      </c>
      <c r="E2846" t="s">
        <v>15</v>
      </c>
      <c r="F2846" t="s">
        <v>11</v>
      </c>
      <c r="G2846" t="s">
        <v>11</v>
      </c>
      <c r="H2846" t="s">
        <v>12</v>
      </c>
      <c r="I2846">
        <v>30</v>
      </c>
      <c r="J2846">
        <f>(C2846-$V$7)/$V$8</f>
        <v>1.9227712166654194</v>
      </c>
      <c r="K2846" t="str">
        <f t="shared" si="177"/>
        <v>NO</v>
      </c>
      <c r="L2846">
        <f>(I2846-$V$16)/$V$17</f>
        <v>-0.84029414414035897</v>
      </c>
      <c r="M2846" t="str">
        <f t="shared" si="178"/>
        <v>NO</v>
      </c>
      <c r="N2846">
        <f>IF(ISBLANK(C2846),$V$7,C2846)</f>
        <v>2216750.36</v>
      </c>
      <c r="O2846">
        <f>IF(ISBLANK(I2846),$V$16,I2846)</f>
        <v>30</v>
      </c>
      <c r="P2846" t="str">
        <f>IF(ISBLANK(D2846),$U$42,D2846)</f>
        <v>ASALARIADO</v>
      </c>
      <c r="Q2846" s="7" t="str">
        <f t="shared" si="179"/>
        <v>26-35</v>
      </c>
      <c r="R2846" s="7" t="str">
        <f t="shared" si="180"/>
        <v>4</v>
      </c>
    </row>
    <row r="2847" spans="1:18" x14ac:dyDescent="0.3">
      <c r="A2847">
        <v>2846</v>
      </c>
      <c r="B2847" t="s">
        <v>8</v>
      </c>
      <c r="C2847">
        <v>241999</v>
      </c>
      <c r="D2847" t="s">
        <v>9</v>
      </c>
      <c r="E2847" t="s">
        <v>15</v>
      </c>
      <c r="F2847" t="s">
        <v>11</v>
      </c>
      <c r="G2847" t="s">
        <v>12</v>
      </c>
      <c r="H2847" t="s">
        <v>11</v>
      </c>
      <c r="I2847">
        <v>45</v>
      </c>
      <c r="J2847">
        <f>(C2847-$V$7)/$V$8</f>
        <v>-0.51242372129707003</v>
      </c>
      <c r="K2847" t="str">
        <f t="shared" si="177"/>
        <v>NO</v>
      </c>
      <c r="L2847">
        <f>(I2847-$V$16)/$V$17</f>
        <v>0.21833580701670366</v>
      </c>
      <c r="M2847" t="str">
        <f t="shared" si="178"/>
        <v>NO</v>
      </c>
      <c r="N2847">
        <f>IF(ISBLANK(C2847),$V$7,C2847)</f>
        <v>241999</v>
      </c>
      <c r="O2847">
        <f>IF(ISBLANK(I2847),$V$16,I2847)</f>
        <v>45</v>
      </c>
      <c r="P2847" t="str">
        <f>IF(ISBLANK(D2847),$U$42,D2847)</f>
        <v>ASALARIADO</v>
      </c>
      <c r="Q2847" s="7" t="str">
        <f t="shared" si="179"/>
        <v>36-45</v>
      </c>
      <c r="R2847" s="7" t="str">
        <f t="shared" si="180"/>
        <v>1</v>
      </c>
    </row>
    <row r="2848" spans="1:18" x14ac:dyDescent="0.3">
      <c r="A2848">
        <v>2847</v>
      </c>
      <c r="B2848" t="s">
        <v>14</v>
      </c>
      <c r="C2848">
        <v>300018</v>
      </c>
      <c r="D2848" t="s">
        <v>16</v>
      </c>
      <c r="E2848" t="s">
        <v>15</v>
      </c>
      <c r="F2848" t="s">
        <v>11</v>
      </c>
      <c r="G2848" t="s">
        <v>12</v>
      </c>
      <c r="H2848" t="s">
        <v>12</v>
      </c>
      <c r="I2848">
        <v>59</v>
      </c>
      <c r="J2848">
        <f>(C2848-$V$7)/$V$8</f>
        <v>-0.44087670126835837</v>
      </c>
      <c r="K2848" t="str">
        <f t="shared" si="177"/>
        <v>NO</v>
      </c>
      <c r="L2848">
        <f>(I2848-$V$16)/$V$17</f>
        <v>1.2063904280966287</v>
      </c>
      <c r="M2848" t="str">
        <f t="shared" si="178"/>
        <v>NO</v>
      </c>
      <c r="N2848">
        <f>IF(ISBLANK(C2848),$V$7,C2848)</f>
        <v>300018</v>
      </c>
      <c r="O2848">
        <f>IF(ISBLANK(I2848),$V$16,I2848)</f>
        <v>59</v>
      </c>
      <c r="P2848" t="str">
        <f>IF(ISBLANK(D2848),$U$42,D2848)</f>
        <v>ASEGURADO VOLUNTARIO</v>
      </c>
      <c r="Q2848" s="7" t="str">
        <f t="shared" si="179"/>
        <v>56+</v>
      </c>
      <c r="R2848" s="7" t="str">
        <f t="shared" si="180"/>
        <v>2</v>
      </c>
    </row>
    <row r="2849" spans="1:18" x14ac:dyDescent="0.3">
      <c r="A2849">
        <v>2848</v>
      </c>
      <c r="B2849" t="s">
        <v>8</v>
      </c>
      <c r="C2849">
        <v>309288</v>
      </c>
      <c r="D2849" t="s">
        <v>9</v>
      </c>
      <c r="E2849" t="s">
        <v>15</v>
      </c>
      <c r="F2849" t="s">
        <v>11</v>
      </c>
      <c r="G2849" t="s">
        <v>12</v>
      </c>
      <c r="H2849" t="s">
        <v>12</v>
      </c>
      <c r="I2849">
        <v>39</v>
      </c>
      <c r="J2849">
        <f>(C2849-$V$7)/$V$8</f>
        <v>-0.42944525853983567</v>
      </c>
      <c r="K2849" t="str">
        <f t="shared" si="177"/>
        <v>NO</v>
      </c>
      <c r="L2849">
        <f>(I2849-$V$16)/$V$17</f>
        <v>-0.20511617344612137</v>
      </c>
      <c r="M2849" t="str">
        <f t="shared" si="178"/>
        <v>NO</v>
      </c>
      <c r="N2849">
        <f>IF(ISBLANK(C2849),$V$7,C2849)</f>
        <v>309288</v>
      </c>
      <c r="O2849">
        <f>IF(ISBLANK(I2849),$V$16,I2849)</f>
        <v>39</v>
      </c>
      <c r="P2849" t="str">
        <f>IF(ISBLANK(D2849),$U$42,D2849)</f>
        <v>ASALARIADO</v>
      </c>
      <c r="Q2849" s="7" t="str">
        <f t="shared" si="179"/>
        <v>36-45</v>
      </c>
      <c r="R2849" s="7" t="str">
        <f t="shared" si="180"/>
        <v>2</v>
      </c>
    </row>
    <row r="2850" spans="1:18" x14ac:dyDescent="0.3">
      <c r="A2850">
        <v>2849</v>
      </c>
      <c r="B2850" t="s">
        <v>14</v>
      </c>
      <c r="C2850">
        <v>250750</v>
      </c>
      <c r="D2850" t="s">
        <v>9</v>
      </c>
      <c r="E2850" t="s">
        <v>15</v>
      </c>
      <c r="F2850" t="s">
        <v>11</v>
      </c>
      <c r="G2850" t="s">
        <v>12</v>
      </c>
      <c r="H2850" t="s">
        <v>12</v>
      </c>
      <c r="I2850">
        <v>31</v>
      </c>
      <c r="J2850">
        <f>(C2850-$V$7)/$V$8</f>
        <v>-0.50163229138150356</v>
      </c>
      <c r="K2850" t="str">
        <f t="shared" si="177"/>
        <v>NO</v>
      </c>
      <c r="L2850">
        <f>(I2850-$V$16)/$V$17</f>
        <v>-0.7697188140632214</v>
      </c>
      <c r="M2850" t="str">
        <f t="shared" si="178"/>
        <v>NO</v>
      </c>
      <c r="N2850">
        <f>IF(ISBLANK(C2850),$V$7,C2850)</f>
        <v>250750</v>
      </c>
      <c r="O2850">
        <f>IF(ISBLANK(I2850),$V$16,I2850)</f>
        <v>31</v>
      </c>
      <c r="P2850" t="str">
        <f>IF(ISBLANK(D2850),$U$42,D2850)</f>
        <v>ASALARIADO</v>
      </c>
      <c r="Q2850" s="7" t="str">
        <f t="shared" si="179"/>
        <v>26-35</v>
      </c>
      <c r="R2850" s="7" t="str">
        <f t="shared" si="180"/>
        <v>1</v>
      </c>
    </row>
    <row r="2851" spans="1:18" x14ac:dyDescent="0.3">
      <c r="A2851">
        <v>2850</v>
      </c>
      <c r="B2851" t="s">
        <v>14</v>
      </c>
      <c r="C2851">
        <v>155636</v>
      </c>
      <c r="D2851" t="s">
        <v>9</v>
      </c>
      <c r="E2851" t="s">
        <v>15</v>
      </c>
      <c r="F2851" t="s">
        <v>11</v>
      </c>
      <c r="G2851" t="s">
        <v>12</v>
      </c>
      <c r="H2851" t="s">
        <v>12</v>
      </c>
      <c r="I2851">
        <v>61</v>
      </c>
      <c r="J2851">
        <f>(C2851-$V$7)/$V$8</f>
        <v>-0.61892357980444923</v>
      </c>
      <c r="K2851" t="str">
        <f t="shared" si="177"/>
        <v>NO</v>
      </c>
      <c r="L2851">
        <f>(I2851-$V$16)/$V$17</f>
        <v>1.3475410882509038</v>
      </c>
      <c r="M2851" t="str">
        <f t="shared" si="178"/>
        <v>NO</v>
      </c>
      <c r="N2851">
        <f>IF(ISBLANK(C2851),$V$7,C2851)</f>
        <v>155636</v>
      </c>
      <c r="O2851">
        <f>IF(ISBLANK(I2851),$V$16,I2851)</f>
        <v>61</v>
      </c>
      <c r="P2851" t="str">
        <f>IF(ISBLANK(D2851),$U$42,D2851)</f>
        <v>ASALARIADO</v>
      </c>
      <c r="Q2851" s="7" t="str">
        <f t="shared" si="179"/>
        <v>56+</v>
      </c>
      <c r="R2851" s="7" t="str">
        <f t="shared" si="180"/>
        <v>1</v>
      </c>
    </row>
    <row r="2852" spans="1:18" x14ac:dyDescent="0.3">
      <c r="A2852">
        <v>2851</v>
      </c>
      <c r="B2852" t="s">
        <v>8</v>
      </c>
      <c r="C2852">
        <v>617586</v>
      </c>
      <c r="D2852" t="s">
        <v>9</v>
      </c>
      <c r="E2852" t="s">
        <v>15</v>
      </c>
      <c r="F2852" t="s">
        <v>11</v>
      </c>
      <c r="G2852" t="s">
        <v>12</v>
      </c>
      <c r="H2852" t="s">
        <v>11</v>
      </c>
      <c r="I2852">
        <v>36</v>
      </c>
      <c r="J2852">
        <f>(C2852-$V$7)/$V$8</f>
        <v>-4.9262849659783253E-2</v>
      </c>
      <c r="K2852" t="str">
        <f t="shared" si="177"/>
        <v>NO</v>
      </c>
      <c r="L2852">
        <f>(I2852-$V$16)/$V$17</f>
        <v>-0.41684216367753391</v>
      </c>
      <c r="M2852" t="str">
        <f t="shared" si="178"/>
        <v>NO</v>
      </c>
      <c r="N2852">
        <f>IF(ISBLANK(C2852),$V$7,C2852)</f>
        <v>617586</v>
      </c>
      <c r="O2852">
        <f>IF(ISBLANK(I2852),$V$16,I2852)</f>
        <v>36</v>
      </c>
      <c r="P2852" t="str">
        <f>IF(ISBLANK(D2852),$U$42,D2852)</f>
        <v>ASALARIADO</v>
      </c>
      <c r="Q2852" s="7" t="str">
        <f t="shared" si="179"/>
        <v>36-45</v>
      </c>
      <c r="R2852" s="7" t="str">
        <f t="shared" si="180"/>
        <v>3</v>
      </c>
    </row>
    <row r="2853" spans="1:18" x14ac:dyDescent="0.3">
      <c r="A2853">
        <v>2852</v>
      </c>
      <c r="B2853" t="s">
        <v>8</v>
      </c>
      <c r="C2853">
        <v>450886</v>
      </c>
      <c r="D2853" t="s">
        <v>17</v>
      </c>
      <c r="E2853" t="s">
        <v>15</v>
      </c>
      <c r="F2853" t="s">
        <v>11</v>
      </c>
      <c r="G2853" t="s">
        <v>12</v>
      </c>
      <c r="H2853" t="s">
        <v>12</v>
      </c>
      <c r="I2853">
        <v>49</v>
      </c>
      <c r="J2853">
        <f>(C2853-$V$7)/$V$8</f>
        <v>-0.25483151231833029</v>
      </c>
      <c r="K2853" t="str">
        <f t="shared" si="177"/>
        <v>NO</v>
      </c>
      <c r="L2853">
        <f>(I2853-$V$16)/$V$17</f>
        <v>0.50063712732525367</v>
      </c>
      <c r="M2853" t="str">
        <f t="shared" si="178"/>
        <v>NO</v>
      </c>
      <c r="N2853">
        <f>IF(ISBLANK(C2853),$V$7,C2853)</f>
        <v>450886</v>
      </c>
      <c r="O2853">
        <f>IF(ISBLANK(I2853),$V$16,I2853)</f>
        <v>49</v>
      </c>
      <c r="P2853" t="str">
        <f>IF(ISBLANK(D2853),$U$42,D2853)</f>
        <v>TRABAJADOR INDEPENDIENTE</v>
      </c>
      <c r="Q2853" s="7" t="str">
        <f t="shared" si="179"/>
        <v>46-55</v>
      </c>
      <c r="R2853" s="7" t="str">
        <f t="shared" si="180"/>
        <v>3</v>
      </c>
    </row>
    <row r="2854" spans="1:18" x14ac:dyDescent="0.3">
      <c r="A2854">
        <v>2853</v>
      </c>
      <c r="B2854" t="s">
        <v>14</v>
      </c>
      <c r="C2854">
        <v>297046</v>
      </c>
      <c r="D2854" t="s">
        <v>16</v>
      </c>
      <c r="E2854" t="s">
        <v>15</v>
      </c>
      <c r="F2854" t="s">
        <v>11</v>
      </c>
      <c r="G2854" t="s">
        <v>12</v>
      </c>
      <c r="H2854" t="s">
        <v>12</v>
      </c>
      <c r="I2854">
        <v>61</v>
      </c>
      <c r="J2854">
        <f>(C2854-$V$7)/$V$8</f>
        <v>-0.44454166866740574</v>
      </c>
      <c r="K2854" t="str">
        <f t="shared" si="177"/>
        <v>NO</v>
      </c>
      <c r="L2854">
        <f>(I2854-$V$16)/$V$17</f>
        <v>1.3475410882509038</v>
      </c>
      <c r="M2854" t="str">
        <f t="shared" si="178"/>
        <v>NO</v>
      </c>
      <c r="N2854">
        <f>IF(ISBLANK(C2854),$V$7,C2854)</f>
        <v>297046</v>
      </c>
      <c r="O2854">
        <f>IF(ISBLANK(I2854),$V$16,I2854)</f>
        <v>61</v>
      </c>
      <c r="P2854" t="str">
        <f>IF(ISBLANK(D2854),$U$42,D2854)</f>
        <v>ASEGURADO VOLUNTARIO</v>
      </c>
      <c r="Q2854" s="7" t="str">
        <f t="shared" si="179"/>
        <v>56+</v>
      </c>
      <c r="R2854" s="7" t="str">
        <f t="shared" si="180"/>
        <v>1</v>
      </c>
    </row>
    <row r="2855" spans="1:18" x14ac:dyDescent="0.3">
      <c r="A2855">
        <v>2854</v>
      </c>
      <c r="B2855" t="s">
        <v>8</v>
      </c>
      <c r="C2855">
        <v>446000</v>
      </c>
      <c r="D2855" t="s">
        <v>9</v>
      </c>
      <c r="E2855" t="s">
        <v>15</v>
      </c>
      <c r="F2855" t="s">
        <v>11</v>
      </c>
      <c r="G2855" t="s">
        <v>12</v>
      </c>
      <c r="H2855" t="s">
        <v>12</v>
      </c>
      <c r="I2855">
        <v>28</v>
      </c>
      <c r="J2855">
        <f>(C2855-$V$7)/$V$8</f>
        <v>-0.26085675818365522</v>
      </c>
      <c r="K2855" t="str">
        <f t="shared" si="177"/>
        <v>NO</v>
      </c>
      <c r="L2855">
        <f>(I2855-$V$16)/$V$17</f>
        <v>-0.98144480429463388</v>
      </c>
      <c r="M2855" t="str">
        <f t="shared" si="178"/>
        <v>NO</v>
      </c>
      <c r="N2855">
        <f>IF(ISBLANK(C2855),$V$7,C2855)</f>
        <v>446000</v>
      </c>
      <c r="O2855">
        <f>IF(ISBLANK(I2855),$V$16,I2855)</f>
        <v>28</v>
      </c>
      <c r="P2855" t="str">
        <f>IF(ISBLANK(D2855),$U$42,D2855)</f>
        <v>ASALARIADO</v>
      </c>
      <c r="Q2855" s="7" t="str">
        <f t="shared" si="179"/>
        <v>26-35</v>
      </c>
      <c r="R2855" s="7" t="str">
        <f t="shared" si="180"/>
        <v>3</v>
      </c>
    </row>
    <row r="2856" spans="1:18" x14ac:dyDescent="0.3">
      <c r="A2856">
        <v>2855</v>
      </c>
      <c r="B2856" t="s">
        <v>8</v>
      </c>
      <c r="C2856">
        <v>509509</v>
      </c>
      <c r="D2856" t="s">
        <v>17</v>
      </c>
      <c r="E2856" t="s">
        <v>15</v>
      </c>
      <c r="F2856" t="s">
        <v>11</v>
      </c>
      <c r="G2856" t="s">
        <v>12</v>
      </c>
      <c r="H2856" t="s">
        <v>11</v>
      </c>
      <c r="I2856">
        <v>37</v>
      </c>
      <c r="J2856">
        <f>(C2856-$V$7)/$V$8</f>
        <v>-0.18253966042251746</v>
      </c>
      <c r="K2856" t="str">
        <f t="shared" si="177"/>
        <v>NO</v>
      </c>
      <c r="L2856">
        <f>(I2856-$V$16)/$V$17</f>
        <v>-0.3462668336003964</v>
      </c>
      <c r="M2856" t="str">
        <f t="shared" si="178"/>
        <v>NO</v>
      </c>
      <c r="N2856">
        <f>IF(ISBLANK(C2856),$V$7,C2856)</f>
        <v>509509</v>
      </c>
      <c r="O2856">
        <f>IF(ISBLANK(I2856),$V$16,I2856)</f>
        <v>37</v>
      </c>
      <c r="P2856" t="str">
        <f>IF(ISBLANK(D2856),$U$42,D2856)</f>
        <v>TRABAJADOR INDEPENDIENTE</v>
      </c>
      <c r="Q2856" s="7" t="str">
        <f t="shared" si="179"/>
        <v>36-45</v>
      </c>
      <c r="R2856" s="7" t="str">
        <f t="shared" si="180"/>
        <v>3</v>
      </c>
    </row>
    <row r="2857" spans="1:18" x14ac:dyDescent="0.3">
      <c r="A2857">
        <v>2856</v>
      </c>
      <c r="B2857" t="s">
        <v>8</v>
      </c>
      <c r="C2857">
        <v>799571.5</v>
      </c>
      <c r="D2857" t="s">
        <v>9</v>
      </c>
      <c r="E2857" t="s">
        <v>15</v>
      </c>
      <c r="F2857" t="s">
        <v>11</v>
      </c>
      <c r="G2857" t="s">
        <v>12</v>
      </c>
      <c r="H2857" t="s">
        <v>12</v>
      </c>
      <c r="I2857">
        <v>22</v>
      </c>
      <c r="J2857">
        <f>(C2857-$V$7)/$V$8</f>
        <v>0.17515536184739738</v>
      </c>
      <c r="K2857" t="str">
        <f t="shared" si="177"/>
        <v>NO</v>
      </c>
      <c r="L2857">
        <f>(I2857-$V$16)/$V$17</f>
        <v>-1.4048967847574589</v>
      </c>
      <c r="M2857" t="str">
        <f t="shared" si="178"/>
        <v>NO</v>
      </c>
      <c r="N2857">
        <f>IF(ISBLANK(C2857),$V$7,C2857)</f>
        <v>799571.5</v>
      </c>
      <c r="O2857">
        <f>IF(ISBLANK(I2857),$V$16,I2857)</f>
        <v>22</v>
      </c>
      <c r="P2857" t="str">
        <f>IF(ISBLANK(D2857),$U$42,D2857)</f>
        <v>ASALARIADO</v>
      </c>
      <c r="Q2857" s="7" t="str">
        <f t="shared" si="179"/>
        <v>18-25</v>
      </c>
      <c r="R2857" s="7" t="str">
        <f t="shared" si="180"/>
        <v>4</v>
      </c>
    </row>
    <row r="2858" spans="1:18" x14ac:dyDescent="0.3">
      <c r="A2858">
        <v>2857</v>
      </c>
      <c r="B2858" t="s">
        <v>8</v>
      </c>
      <c r="C2858">
        <v>297046</v>
      </c>
      <c r="D2858" t="s">
        <v>16</v>
      </c>
      <c r="E2858" t="s">
        <v>15</v>
      </c>
      <c r="F2858" t="s">
        <v>11</v>
      </c>
      <c r="G2858" t="s">
        <v>11</v>
      </c>
      <c r="H2858" t="s">
        <v>11</v>
      </c>
      <c r="I2858">
        <v>57</v>
      </c>
      <c r="J2858">
        <f>(C2858-$V$7)/$V$8</f>
        <v>-0.44454166866740574</v>
      </c>
      <c r="K2858" t="str">
        <f t="shared" si="177"/>
        <v>NO</v>
      </c>
      <c r="L2858">
        <f>(I2858-$V$16)/$V$17</f>
        <v>1.0652397679423538</v>
      </c>
      <c r="M2858" t="str">
        <f t="shared" si="178"/>
        <v>NO</v>
      </c>
      <c r="N2858">
        <f>IF(ISBLANK(C2858),$V$7,C2858)</f>
        <v>297046</v>
      </c>
      <c r="O2858">
        <f>IF(ISBLANK(I2858),$V$16,I2858)</f>
        <v>57</v>
      </c>
      <c r="P2858" t="str">
        <f>IF(ISBLANK(D2858),$U$42,D2858)</f>
        <v>ASEGURADO VOLUNTARIO</v>
      </c>
      <c r="Q2858" s="7" t="str">
        <f t="shared" si="179"/>
        <v>56+</v>
      </c>
      <c r="R2858" s="7" t="str">
        <f t="shared" si="180"/>
        <v>1</v>
      </c>
    </row>
    <row r="2859" spans="1:18" x14ac:dyDescent="0.3">
      <c r="A2859">
        <v>2858</v>
      </c>
      <c r="B2859" t="s">
        <v>14</v>
      </c>
      <c r="C2859">
        <v>130000</v>
      </c>
      <c r="D2859" t="s">
        <v>9</v>
      </c>
      <c r="E2859" t="s">
        <v>15</v>
      </c>
      <c r="F2859" t="s">
        <v>11</v>
      </c>
      <c r="G2859" t="s">
        <v>12</v>
      </c>
      <c r="H2859" t="s">
        <v>12</v>
      </c>
      <c r="I2859">
        <v>51</v>
      </c>
      <c r="J2859">
        <f>(C2859-$V$7)/$V$8</f>
        <v>-0.65053700653459023</v>
      </c>
      <c r="K2859" t="str">
        <f t="shared" si="177"/>
        <v>NO</v>
      </c>
      <c r="L2859">
        <f>(I2859-$V$16)/$V$17</f>
        <v>0.64178778747952869</v>
      </c>
      <c r="M2859" t="str">
        <f t="shared" si="178"/>
        <v>NO</v>
      </c>
      <c r="N2859">
        <f>IF(ISBLANK(C2859),$V$7,C2859)</f>
        <v>130000</v>
      </c>
      <c r="O2859">
        <f>IF(ISBLANK(I2859),$V$16,I2859)</f>
        <v>51</v>
      </c>
      <c r="P2859" t="str">
        <f>IF(ISBLANK(D2859),$U$42,D2859)</f>
        <v>ASALARIADO</v>
      </c>
      <c r="Q2859" s="7" t="str">
        <f t="shared" si="179"/>
        <v>46-55</v>
      </c>
      <c r="R2859" s="7" t="str">
        <f t="shared" si="180"/>
        <v>1</v>
      </c>
    </row>
    <row r="2860" spans="1:18" x14ac:dyDescent="0.3">
      <c r="A2860">
        <v>2859</v>
      </c>
      <c r="B2860" t="s">
        <v>8</v>
      </c>
      <c r="C2860">
        <v>429740</v>
      </c>
      <c r="D2860" t="s">
        <v>9</v>
      </c>
      <c r="E2860" t="s">
        <v>15</v>
      </c>
      <c r="F2860" t="s">
        <v>11</v>
      </c>
      <c r="G2860" t="s">
        <v>12</v>
      </c>
      <c r="H2860" t="s">
        <v>12</v>
      </c>
      <c r="I2860">
        <v>27</v>
      </c>
      <c r="J2860">
        <f>(C2860-$V$7)/$V$8</f>
        <v>-0.280908026658928</v>
      </c>
      <c r="K2860" t="str">
        <f t="shared" si="177"/>
        <v>NO</v>
      </c>
      <c r="L2860">
        <f>(I2860-$V$16)/$V$17</f>
        <v>-1.0520201343717714</v>
      </c>
      <c r="M2860" t="str">
        <f t="shared" si="178"/>
        <v>NO</v>
      </c>
      <c r="N2860">
        <f>IF(ISBLANK(C2860),$V$7,C2860)</f>
        <v>429740</v>
      </c>
      <c r="O2860">
        <f>IF(ISBLANK(I2860),$V$16,I2860)</f>
        <v>27</v>
      </c>
      <c r="P2860" t="str">
        <f>IF(ISBLANK(D2860),$U$42,D2860)</f>
        <v>ASALARIADO</v>
      </c>
      <c r="Q2860" s="7" t="str">
        <f t="shared" si="179"/>
        <v>26-35</v>
      </c>
      <c r="R2860" s="7" t="str">
        <f t="shared" si="180"/>
        <v>3</v>
      </c>
    </row>
    <row r="2861" spans="1:18" x14ac:dyDescent="0.3">
      <c r="A2861">
        <v>2860</v>
      </c>
      <c r="B2861" t="s">
        <v>8</v>
      </c>
      <c r="C2861">
        <v>356858</v>
      </c>
      <c r="D2861" t="s">
        <v>17</v>
      </c>
      <c r="E2861" t="s">
        <v>15</v>
      </c>
      <c r="F2861" t="s">
        <v>11</v>
      </c>
      <c r="G2861" t="s">
        <v>11</v>
      </c>
      <c r="H2861" t="s">
        <v>11</v>
      </c>
      <c r="I2861">
        <v>25</v>
      </c>
      <c r="J2861">
        <f>(C2861-$V$7)/$V$8</f>
        <v>-0.37078358317890536</v>
      </c>
      <c r="K2861" t="str">
        <f t="shared" si="177"/>
        <v>NO</v>
      </c>
      <c r="L2861">
        <f>(I2861-$V$16)/$V$17</f>
        <v>-1.1931707945260464</v>
      </c>
      <c r="M2861" t="str">
        <f t="shared" si="178"/>
        <v>NO</v>
      </c>
      <c r="N2861">
        <f>IF(ISBLANK(C2861),$V$7,C2861)</f>
        <v>356858</v>
      </c>
      <c r="O2861">
        <f>IF(ISBLANK(I2861),$V$16,I2861)</f>
        <v>25</v>
      </c>
      <c r="P2861" t="str">
        <f>IF(ISBLANK(D2861),$U$42,D2861)</f>
        <v>TRABAJADOR INDEPENDIENTE</v>
      </c>
      <c r="Q2861" s="7" t="str">
        <f t="shared" si="179"/>
        <v>18-25</v>
      </c>
      <c r="R2861" s="7" t="str">
        <f t="shared" si="180"/>
        <v>2</v>
      </c>
    </row>
    <row r="2862" spans="1:18" x14ac:dyDescent="0.3">
      <c r="A2862">
        <v>2861</v>
      </c>
      <c r="B2862" t="s">
        <v>14</v>
      </c>
      <c r="C2862">
        <v>375000</v>
      </c>
      <c r="D2862" t="s">
        <v>9</v>
      </c>
      <c r="E2862" t="s">
        <v>15</v>
      </c>
      <c r="F2862" t="s">
        <v>11</v>
      </c>
      <c r="G2862" t="s">
        <v>12</v>
      </c>
      <c r="H2862" t="s">
        <v>12</v>
      </c>
      <c r="I2862">
        <v>42</v>
      </c>
      <c r="J2862">
        <f>(C2862-$V$7)/$V$8</f>
        <v>-0.34841149752832734</v>
      </c>
      <c r="K2862" t="str">
        <f t="shared" si="177"/>
        <v>NO</v>
      </c>
      <c r="L2862">
        <f>(I2862-$V$16)/$V$17</f>
        <v>6.6098167852911317E-3</v>
      </c>
      <c r="M2862" t="str">
        <f t="shared" si="178"/>
        <v>NO</v>
      </c>
      <c r="N2862">
        <f>IF(ISBLANK(C2862),$V$7,C2862)</f>
        <v>375000</v>
      </c>
      <c r="O2862">
        <f>IF(ISBLANK(I2862),$V$16,I2862)</f>
        <v>42</v>
      </c>
      <c r="P2862" t="str">
        <f>IF(ISBLANK(D2862),$U$42,D2862)</f>
        <v>ASALARIADO</v>
      </c>
      <c r="Q2862" s="7" t="str">
        <f t="shared" si="179"/>
        <v>36-45</v>
      </c>
      <c r="R2862" s="7" t="str">
        <f t="shared" si="180"/>
        <v>2</v>
      </c>
    </row>
    <row r="2863" spans="1:18" x14ac:dyDescent="0.3">
      <c r="A2863">
        <v>2862</v>
      </c>
      <c r="B2863" t="s">
        <v>14</v>
      </c>
      <c r="C2863">
        <v>384500</v>
      </c>
      <c r="D2863" t="s">
        <v>9</v>
      </c>
      <c r="E2863" t="s">
        <v>15</v>
      </c>
      <c r="F2863" t="s">
        <v>11</v>
      </c>
      <c r="G2863" t="s">
        <v>12</v>
      </c>
      <c r="H2863" t="s">
        <v>12</v>
      </c>
      <c r="I2863">
        <v>33</v>
      </c>
      <c r="J2863">
        <f>(C2863-$V$7)/$V$8</f>
        <v>-0.33669642677094164</v>
      </c>
      <c r="K2863" t="str">
        <f t="shared" si="177"/>
        <v>NO</v>
      </c>
      <c r="L2863">
        <f>(I2863-$V$16)/$V$17</f>
        <v>-0.62856815390894638</v>
      </c>
      <c r="M2863" t="str">
        <f t="shared" si="178"/>
        <v>NO</v>
      </c>
      <c r="N2863">
        <f>IF(ISBLANK(C2863),$V$7,C2863)</f>
        <v>384500</v>
      </c>
      <c r="O2863">
        <f>IF(ISBLANK(I2863),$V$16,I2863)</f>
        <v>33</v>
      </c>
      <c r="P2863" t="str">
        <f>IF(ISBLANK(D2863),$U$42,D2863)</f>
        <v>ASALARIADO</v>
      </c>
      <c r="Q2863" s="7" t="str">
        <f t="shared" si="179"/>
        <v>26-35</v>
      </c>
      <c r="R2863" s="7" t="str">
        <f t="shared" si="180"/>
        <v>2</v>
      </c>
    </row>
    <row r="2864" spans="1:18" x14ac:dyDescent="0.3">
      <c r="A2864">
        <v>2863</v>
      </c>
      <c r="B2864" t="s">
        <v>8</v>
      </c>
      <c r="C2864">
        <v>368127</v>
      </c>
      <c r="D2864" t="s">
        <v>17</v>
      </c>
      <c r="E2864" t="s">
        <v>15</v>
      </c>
      <c r="F2864" t="s">
        <v>11</v>
      </c>
      <c r="G2864" t="s">
        <v>12</v>
      </c>
      <c r="H2864" t="s">
        <v>11</v>
      </c>
      <c r="I2864">
        <v>35</v>
      </c>
      <c r="J2864">
        <f>(C2864-$V$7)/$V$8</f>
        <v>-0.35688704292996015</v>
      </c>
      <c r="K2864" t="str">
        <f t="shared" si="177"/>
        <v>NO</v>
      </c>
      <c r="L2864">
        <f>(I2864-$V$16)/$V$17</f>
        <v>-0.48741749375467142</v>
      </c>
      <c r="M2864" t="str">
        <f t="shared" si="178"/>
        <v>NO</v>
      </c>
      <c r="N2864">
        <f>IF(ISBLANK(C2864),$V$7,C2864)</f>
        <v>368127</v>
      </c>
      <c r="O2864">
        <f>IF(ISBLANK(I2864),$V$16,I2864)</f>
        <v>35</v>
      </c>
      <c r="P2864" t="str">
        <f>IF(ISBLANK(D2864),$U$42,D2864)</f>
        <v>TRABAJADOR INDEPENDIENTE</v>
      </c>
      <c r="Q2864" s="7" t="str">
        <f t="shared" si="179"/>
        <v>26-35</v>
      </c>
      <c r="R2864" s="7" t="str">
        <f t="shared" si="180"/>
        <v>2</v>
      </c>
    </row>
    <row r="2865" spans="1:18" x14ac:dyDescent="0.3">
      <c r="A2865">
        <v>2864</v>
      </c>
      <c r="B2865" t="s">
        <v>8</v>
      </c>
      <c r="C2865">
        <v>258000</v>
      </c>
      <c r="D2865" t="s">
        <v>9</v>
      </c>
      <c r="E2865" t="s">
        <v>15</v>
      </c>
      <c r="F2865" t="s">
        <v>11</v>
      </c>
      <c r="G2865" t="s">
        <v>12</v>
      </c>
      <c r="H2865" t="s">
        <v>12</v>
      </c>
      <c r="I2865">
        <v>50</v>
      </c>
      <c r="J2865">
        <f>(C2865-$V$7)/$V$8</f>
        <v>-0.49269184264560389</v>
      </c>
      <c r="K2865" t="str">
        <f t="shared" si="177"/>
        <v>NO</v>
      </c>
      <c r="L2865">
        <f>(I2865-$V$16)/$V$17</f>
        <v>0.57121245740239113</v>
      </c>
      <c r="M2865" t="str">
        <f t="shared" si="178"/>
        <v>NO</v>
      </c>
      <c r="N2865">
        <f>IF(ISBLANK(C2865),$V$7,C2865)</f>
        <v>258000</v>
      </c>
      <c r="O2865">
        <f>IF(ISBLANK(I2865),$V$16,I2865)</f>
        <v>50</v>
      </c>
      <c r="P2865" t="str">
        <f>IF(ISBLANK(D2865),$U$42,D2865)</f>
        <v>ASALARIADO</v>
      </c>
      <c r="Q2865" s="7" t="str">
        <f t="shared" si="179"/>
        <v>46-55</v>
      </c>
      <c r="R2865" s="7" t="str">
        <f t="shared" si="180"/>
        <v>1</v>
      </c>
    </row>
    <row r="2866" spans="1:18" x14ac:dyDescent="0.3">
      <c r="A2866">
        <v>2865</v>
      </c>
      <c r="B2866" t="s">
        <v>8</v>
      </c>
      <c r="C2866">
        <v>2396657.2000000002</v>
      </c>
      <c r="D2866" t="s">
        <v>9</v>
      </c>
      <c r="E2866" t="s">
        <v>15</v>
      </c>
      <c r="F2866" t="s">
        <v>11</v>
      </c>
      <c r="G2866" t="s">
        <v>12</v>
      </c>
      <c r="H2866" t="s">
        <v>12</v>
      </c>
      <c r="I2866">
        <v>34</v>
      </c>
      <c r="J2866">
        <f>(C2866-$V$7)/$V$8</f>
        <v>2.1446260967009638</v>
      </c>
      <c r="K2866" t="str">
        <f t="shared" si="177"/>
        <v>ATIPICO</v>
      </c>
      <c r="L2866">
        <f>(I2866-$V$16)/$V$17</f>
        <v>-0.55799282383180893</v>
      </c>
      <c r="M2866" t="str">
        <f t="shared" si="178"/>
        <v>NO</v>
      </c>
      <c r="N2866">
        <f>IF(ISBLANK(C2866),$V$7,C2866)</f>
        <v>2396657.2000000002</v>
      </c>
      <c r="O2866">
        <f>IF(ISBLANK(I2866),$V$16,I2866)</f>
        <v>34</v>
      </c>
      <c r="P2866" t="str">
        <f>IF(ISBLANK(D2866),$U$42,D2866)</f>
        <v>ASALARIADO</v>
      </c>
      <c r="Q2866" s="7" t="str">
        <f t="shared" si="179"/>
        <v>26-35</v>
      </c>
      <c r="R2866" s="7" t="str">
        <f t="shared" si="180"/>
        <v>4</v>
      </c>
    </row>
    <row r="2867" spans="1:18" x14ac:dyDescent="0.3">
      <c r="A2867">
        <v>2866</v>
      </c>
      <c r="B2867" t="s">
        <v>14</v>
      </c>
      <c r="C2867">
        <v>297046</v>
      </c>
      <c r="D2867" t="s">
        <v>16</v>
      </c>
      <c r="E2867" t="s">
        <v>15</v>
      </c>
      <c r="F2867" t="s">
        <v>11</v>
      </c>
      <c r="G2867" t="s">
        <v>12</v>
      </c>
      <c r="H2867" t="s">
        <v>12</v>
      </c>
      <c r="I2867">
        <v>29</v>
      </c>
      <c r="J2867">
        <f>(C2867-$V$7)/$V$8</f>
        <v>-0.44454166866740574</v>
      </c>
      <c r="K2867" t="str">
        <f t="shared" si="177"/>
        <v>NO</v>
      </c>
      <c r="L2867">
        <f>(I2867-$V$16)/$V$17</f>
        <v>-0.91086947421749642</v>
      </c>
      <c r="M2867" t="str">
        <f t="shared" si="178"/>
        <v>NO</v>
      </c>
      <c r="N2867">
        <f>IF(ISBLANK(C2867),$V$7,C2867)</f>
        <v>297046</v>
      </c>
      <c r="O2867">
        <f>IF(ISBLANK(I2867),$V$16,I2867)</f>
        <v>29</v>
      </c>
      <c r="P2867" t="str">
        <f>IF(ISBLANK(D2867),$U$42,D2867)</f>
        <v>ASEGURADO VOLUNTARIO</v>
      </c>
      <c r="Q2867" s="7" t="str">
        <f t="shared" si="179"/>
        <v>26-35</v>
      </c>
      <c r="R2867" s="7" t="str">
        <f t="shared" si="180"/>
        <v>1</v>
      </c>
    </row>
    <row r="2868" spans="1:18" x14ac:dyDescent="0.3">
      <c r="A2868">
        <v>2867</v>
      </c>
      <c r="B2868" t="s">
        <v>8</v>
      </c>
      <c r="C2868">
        <v>335930</v>
      </c>
      <c r="D2868" t="s">
        <v>9</v>
      </c>
      <c r="E2868" t="s">
        <v>15</v>
      </c>
      <c r="F2868" t="s">
        <v>11</v>
      </c>
      <c r="G2868" t="s">
        <v>12</v>
      </c>
      <c r="H2868" t="s">
        <v>12</v>
      </c>
      <c r="I2868">
        <v>49</v>
      </c>
      <c r="J2868">
        <f>(C2868-$V$7)/$V$8</f>
        <v>-0.39659126747475465</v>
      </c>
      <c r="K2868" t="str">
        <f t="shared" si="177"/>
        <v>NO</v>
      </c>
      <c r="L2868">
        <f>(I2868-$V$16)/$V$17</f>
        <v>0.50063712732525367</v>
      </c>
      <c r="M2868" t="str">
        <f t="shared" si="178"/>
        <v>NO</v>
      </c>
      <c r="N2868">
        <f>IF(ISBLANK(C2868),$V$7,C2868)</f>
        <v>335930</v>
      </c>
      <c r="O2868">
        <f>IF(ISBLANK(I2868),$V$16,I2868)</f>
        <v>49</v>
      </c>
      <c r="P2868" t="str">
        <f>IF(ISBLANK(D2868),$U$42,D2868)</f>
        <v>ASALARIADO</v>
      </c>
      <c r="Q2868" s="7" t="str">
        <f t="shared" si="179"/>
        <v>46-55</v>
      </c>
      <c r="R2868" s="7" t="str">
        <f t="shared" si="180"/>
        <v>2</v>
      </c>
    </row>
    <row r="2869" spans="1:18" x14ac:dyDescent="0.3">
      <c r="A2869">
        <v>2868</v>
      </c>
      <c r="B2869" t="s">
        <v>14</v>
      </c>
      <c r="C2869">
        <v>278030</v>
      </c>
      <c r="D2869" t="s">
        <v>18</v>
      </c>
      <c r="E2869" t="s">
        <v>15</v>
      </c>
      <c r="F2869" t="s">
        <v>11</v>
      </c>
      <c r="G2869" t="s">
        <v>12</v>
      </c>
      <c r="H2869" t="s">
        <v>12</v>
      </c>
      <c r="I2869">
        <v>40</v>
      </c>
      <c r="J2869">
        <f>(C2869-$V$7)/$V$8</f>
        <v>-0.46799154082766331</v>
      </c>
      <c r="K2869" t="str">
        <f t="shared" si="177"/>
        <v>NO</v>
      </c>
      <c r="L2869">
        <f>(I2869-$V$16)/$V$17</f>
        <v>-0.13454084336898386</v>
      </c>
      <c r="M2869" t="str">
        <f t="shared" si="178"/>
        <v>NO</v>
      </c>
      <c r="N2869">
        <f>IF(ISBLANK(C2869),$V$7,C2869)</f>
        <v>278030</v>
      </c>
      <c r="O2869">
        <f>IF(ISBLANK(I2869),$V$16,I2869)</f>
        <v>40</v>
      </c>
      <c r="P2869" t="str">
        <f>IF(ISBLANK(D2869),$U$42,D2869)</f>
        <v>CONVENIOS ESPECIALES DE TRABAJADORES INDEPENDIENTES</v>
      </c>
      <c r="Q2869" s="7" t="str">
        <f t="shared" si="179"/>
        <v>36-45</v>
      </c>
      <c r="R2869" s="7" t="str">
        <f t="shared" si="180"/>
        <v>1</v>
      </c>
    </row>
    <row r="2870" spans="1:18" x14ac:dyDescent="0.3">
      <c r="A2870">
        <v>2869</v>
      </c>
      <c r="B2870" t="s">
        <v>8</v>
      </c>
      <c r="C2870">
        <v>1739925</v>
      </c>
      <c r="D2870" t="s">
        <v>9</v>
      </c>
      <c r="E2870" t="s">
        <v>15</v>
      </c>
      <c r="F2870" t="s">
        <v>11</v>
      </c>
      <c r="G2870" t="s">
        <v>12</v>
      </c>
      <c r="H2870" t="s">
        <v>12</v>
      </c>
      <c r="I2870">
        <v>43</v>
      </c>
      <c r="J2870">
        <f>(C2870-$V$7)/$V$8</f>
        <v>1.3347667081058499</v>
      </c>
      <c r="K2870" t="str">
        <f t="shared" si="177"/>
        <v>NO</v>
      </c>
      <c r="L2870">
        <f>(I2870-$V$16)/$V$17</f>
        <v>7.7185146862428639E-2</v>
      </c>
      <c r="M2870" t="str">
        <f t="shared" si="178"/>
        <v>NO</v>
      </c>
      <c r="N2870">
        <f>IF(ISBLANK(C2870),$V$7,C2870)</f>
        <v>1739925</v>
      </c>
      <c r="O2870">
        <f>IF(ISBLANK(I2870),$V$16,I2870)</f>
        <v>43</v>
      </c>
      <c r="P2870" t="str">
        <f>IF(ISBLANK(D2870),$U$42,D2870)</f>
        <v>ASALARIADO</v>
      </c>
      <c r="Q2870" s="7" t="str">
        <f t="shared" si="179"/>
        <v>36-45</v>
      </c>
      <c r="R2870" s="7" t="str">
        <f t="shared" si="180"/>
        <v>4</v>
      </c>
    </row>
    <row r="2871" spans="1:18" x14ac:dyDescent="0.3">
      <c r="A2871">
        <v>2870</v>
      </c>
      <c r="B2871" t="s">
        <v>14</v>
      </c>
      <c r="C2871">
        <v>2688750</v>
      </c>
      <c r="D2871" t="s">
        <v>13</v>
      </c>
      <c r="E2871" t="s">
        <v>10</v>
      </c>
      <c r="F2871" t="s">
        <v>11</v>
      </c>
      <c r="G2871" t="s">
        <v>12</v>
      </c>
      <c r="H2871" t="s">
        <v>12</v>
      </c>
      <c r="I2871">
        <v>80</v>
      </c>
      <c r="J2871">
        <f>(C2871-$V$7)/$V$8</f>
        <v>2.5048248145665331</v>
      </c>
      <c r="K2871" t="str">
        <f t="shared" si="177"/>
        <v>ATIPICO</v>
      </c>
      <c r="L2871">
        <f>(I2871-$V$16)/$V$17</f>
        <v>2.6884723597165161</v>
      </c>
      <c r="M2871" t="str">
        <f t="shared" si="178"/>
        <v>ATIPICO</v>
      </c>
      <c r="N2871">
        <f>IF(ISBLANK(C2871),$V$7,C2871)</f>
        <v>2688750</v>
      </c>
      <c r="O2871">
        <f>IF(ISBLANK(I2871),$V$16,I2871)</f>
        <v>80</v>
      </c>
      <c r="P2871" t="str">
        <f>IF(ISBLANK(D2871),$U$42,D2871)</f>
        <v>PENSIONADOS EN SU PROPIO SISTEMA</v>
      </c>
      <c r="Q2871" s="7" t="str">
        <f t="shared" si="179"/>
        <v>56+</v>
      </c>
      <c r="R2871" s="7" t="str">
        <f t="shared" si="180"/>
        <v>4</v>
      </c>
    </row>
    <row r="2872" spans="1:18" x14ac:dyDescent="0.3">
      <c r="A2872">
        <v>2871</v>
      </c>
      <c r="B2872" t="s">
        <v>8</v>
      </c>
      <c r="C2872">
        <v>539969</v>
      </c>
      <c r="D2872" t="s">
        <v>9</v>
      </c>
      <c r="E2872" t="s">
        <v>15</v>
      </c>
      <c r="F2872" t="s">
        <v>11</v>
      </c>
      <c r="G2872" t="s">
        <v>12</v>
      </c>
      <c r="H2872" t="s">
        <v>12</v>
      </c>
      <c r="I2872">
        <v>47</v>
      </c>
      <c r="J2872">
        <f>(C2872-$V$7)/$V$8</f>
        <v>-0.14497744407831023</v>
      </c>
      <c r="K2872" t="str">
        <f t="shared" si="177"/>
        <v>NO</v>
      </c>
      <c r="L2872">
        <f>(I2872-$V$16)/$V$17</f>
        <v>0.35948646717097865</v>
      </c>
      <c r="M2872" t="str">
        <f t="shared" si="178"/>
        <v>NO</v>
      </c>
      <c r="N2872">
        <f>IF(ISBLANK(C2872),$V$7,C2872)</f>
        <v>539969</v>
      </c>
      <c r="O2872">
        <f>IF(ISBLANK(I2872),$V$16,I2872)</f>
        <v>47</v>
      </c>
      <c r="P2872" t="str">
        <f>IF(ISBLANK(D2872),$U$42,D2872)</f>
        <v>ASALARIADO</v>
      </c>
      <c r="Q2872" s="7" t="str">
        <f t="shared" si="179"/>
        <v>46-55</v>
      </c>
      <c r="R2872" s="7" t="str">
        <f t="shared" si="180"/>
        <v>3</v>
      </c>
    </row>
    <row r="2873" spans="1:18" x14ac:dyDescent="0.3">
      <c r="A2873">
        <v>2872</v>
      </c>
      <c r="B2873" t="s">
        <v>8</v>
      </c>
      <c r="C2873">
        <v>297045</v>
      </c>
      <c r="D2873" t="s">
        <v>17</v>
      </c>
      <c r="E2873" t="s">
        <v>15</v>
      </c>
      <c r="F2873" t="s">
        <v>11</v>
      </c>
      <c r="G2873" t="s">
        <v>12</v>
      </c>
      <c r="H2873" t="s">
        <v>12</v>
      </c>
      <c r="I2873">
        <v>54</v>
      </c>
      <c r="J2873">
        <f>(C2873-$V$7)/$V$8</f>
        <v>-0.44454290183274864</v>
      </c>
      <c r="K2873" t="str">
        <f t="shared" si="177"/>
        <v>NO</v>
      </c>
      <c r="L2873">
        <f>(I2873-$V$16)/$V$17</f>
        <v>0.85351377771094117</v>
      </c>
      <c r="M2873" t="str">
        <f t="shared" si="178"/>
        <v>NO</v>
      </c>
      <c r="N2873">
        <f>IF(ISBLANK(C2873),$V$7,C2873)</f>
        <v>297045</v>
      </c>
      <c r="O2873">
        <f>IF(ISBLANK(I2873),$V$16,I2873)</f>
        <v>54</v>
      </c>
      <c r="P2873" t="str">
        <f>IF(ISBLANK(D2873),$U$42,D2873)</f>
        <v>TRABAJADOR INDEPENDIENTE</v>
      </c>
      <c r="Q2873" s="7" t="str">
        <f t="shared" si="179"/>
        <v>46-55</v>
      </c>
      <c r="R2873" s="7" t="str">
        <f t="shared" si="180"/>
        <v>1</v>
      </c>
    </row>
    <row r="2874" spans="1:18" x14ac:dyDescent="0.3">
      <c r="A2874">
        <v>2873</v>
      </c>
      <c r="B2874" t="s">
        <v>8</v>
      </c>
      <c r="C2874">
        <v>747205</v>
      </c>
      <c r="D2874" t="s">
        <v>9</v>
      </c>
      <c r="E2874" t="s">
        <v>15</v>
      </c>
      <c r="F2874" t="s">
        <v>11</v>
      </c>
      <c r="G2874" t="s">
        <v>11</v>
      </c>
      <c r="H2874" t="s">
        <v>12</v>
      </c>
      <c r="I2874">
        <v>31</v>
      </c>
      <c r="J2874">
        <f>(C2874-$V$7)/$V$8</f>
        <v>0.11057880891933018</v>
      </c>
      <c r="K2874" t="str">
        <f t="shared" si="177"/>
        <v>NO</v>
      </c>
      <c r="L2874">
        <f>(I2874-$V$16)/$V$17</f>
        <v>-0.7697188140632214</v>
      </c>
      <c r="M2874" t="str">
        <f t="shared" si="178"/>
        <v>NO</v>
      </c>
      <c r="N2874">
        <f>IF(ISBLANK(C2874),$V$7,C2874)</f>
        <v>747205</v>
      </c>
      <c r="O2874">
        <f>IF(ISBLANK(I2874),$V$16,I2874)</f>
        <v>31</v>
      </c>
      <c r="P2874" t="str">
        <f>IF(ISBLANK(D2874),$U$42,D2874)</f>
        <v>ASALARIADO</v>
      </c>
      <c r="Q2874" s="7" t="str">
        <f t="shared" si="179"/>
        <v>26-35</v>
      </c>
      <c r="R2874" s="7" t="str">
        <f t="shared" si="180"/>
        <v>4</v>
      </c>
    </row>
    <row r="2875" spans="1:18" x14ac:dyDescent="0.3">
      <c r="A2875">
        <v>2874</v>
      </c>
      <c r="B2875" t="s">
        <v>14</v>
      </c>
      <c r="C2875">
        <v>390136.8</v>
      </c>
      <c r="D2875" t="s">
        <v>9</v>
      </c>
      <c r="E2875" t="s">
        <v>15</v>
      </c>
      <c r="F2875" t="s">
        <v>11</v>
      </c>
      <c r="G2875" t="s">
        <v>12</v>
      </c>
      <c r="H2875" t="s">
        <v>12</v>
      </c>
      <c r="I2875">
        <v>25</v>
      </c>
      <c r="J2875">
        <f>(C2875-$V$7)/$V$8</f>
        <v>-0.32974532036618037</v>
      </c>
      <c r="K2875" t="str">
        <f t="shared" si="177"/>
        <v>NO</v>
      </c>
      <c r="L2875">
        <f>(I2875-$V$16)/$V$17</f>
        <v>-1.1931707945260464</v>
      </c>
      <c r="M2875" t="str">
        <f t="shared" si="178"/>
        <v>NO</v>
      </c>
      <c r="N2875">
        <f>IF(ISBLANK(C2875),$V$7,C2875)</f>
        <v>390136.8</v>
      </c>
      <c r="O2875">
        <f>IF(ISBLANK(I2875),$V$16,I2875)</f>
        <v>25</v>
      </c>
      <c r="P2875" t="str">
        <f>IF(ISBLANK(D2875),$U$42,D2875)</f>
        <v>ASALARIADO</v>
      </c>
      <c r="Q2875" s="7" t="str">
        <f t="shared" si="179"/>
        <v>18-25</v>
      </c>
      <c r="R2875" s="7" t="str">
        <f t="shared" si="180"/>
        <v>2</v>
      </c>
    </row>
    <row r="2876" spans="1:18" x14ac:dyDescent="0.3">
      <c r="A2876">
        <v>2875</v>
      </c>
      <c r="B2876" t="s">
        <v>14</v>
      </c>
      <c r="C2876">
        <v>338192</v>
      </c>
      <c r="D2876" t="s">
        <v>9</v>
      </c>
      <c r="E2876" t="s">
        <v>10</v>
      </c>
      <c r="F2876" t="s">
        <v>11</v>
      </c>
      <c r="G2876" t="s">
        <v>12</v>
      </c>
      <c r="H2876" t="s">
        <v>12</v>
      </c>
      <c r="I2876">
        <v>51</v>
      </c>
      <c r="J2876">
        <f>(C2876-$V$7)/$V$8</f>
        <v>-0.39380184746915398</v>
      </c>
      <c r="K2876" t="str">
        <f t="shared" si="177"/>
        <v>NO</v>
      </c>
      <c r="L2876">
        <f>(I2876-$V$16)/$V$17</f>
        <v>0.64178778747952869</v>
      </c>
      <c r="M2876" t="str">
        <f t="shared" si="178"/>
        <v>NO</v>
      </c>
      <c r="N2876">
        <f>IF(ISBLANK(C2876),$V$7,C2876)</f>
        <v>338192</v>
      </c>
      <c r="O2876">
        <f>IF(ISBLANK(I2876),$V$16,I2876)</f>
        <v>51</v>
      </c>
      <c r="P2876" t="str">
        <f>IF(ISBLANK(D2876),$U$42,D2876)</f>
        <v>ASALARIADO</v>
      </c>
      <c r="Q2876" s="7" t="str">
        <f t="shared" si="179"/>
        <v>46-55</v>
      </c>
      <c r="R2876" s="7" t="str">
        <f t="shared" si="180"/>
        <v>2</v>
      </c>
    </row>
    <row r="2877" spans="1:18" x14ac:dyDescent="0.3">
      <c r="A2877">
        <v>2876</v>
      </c>
      <c r="B2877" t="s">
        <v>14</v>
      </c>
      <c r="C2877">
        <v>1350000</v>
      </c>
      <c r="D2877" t="s">
        <v>9</v>
      </c>
      <c r="E2877" t="s">
        <v>15</v>
      </c>
      <c r="F2877" t="s">
        <v>11</v>
      </c>
      <c r="G2877" t="s">
        <v>12</v>
      </c>
      <c r="H2877" t="s">
        <v>12</v>
      </c>
      <c r="I2877">
        <v>57</v>
      </c>
      <c r="J2877">
        <f>(C2877-$V$7)/$V$8</f>
        <v>0.85392471178231077</v>
      </c>
      <c r="K2877" t="str">
        <f t="shared" si="177"/>
        <v>NO</v>
      </c>
      <c r="L2877">
        <f>(I2877-$V$16)/$V$17</f>
        <v>1.0652397679423538</v>
      </c>
      <c r="M2877" t="str">
        <f t="shared" si="178"/>
        <v>NO</v>
      </c>
      <c r="N2877">
        <f>IF(ISBLANK(C2877),$V$7,C2877)</f>
        <v>1350000</v>
      </c>
      <c r="O2877">
        <f>IF(ISBLANK(I2877),$V$16,I2877)</f>
        <v>57</v>
      </c>
      <c r="P2877" t="str">
        <f>IF(ISBLANK(D2877),$U$42,D2877)</f>
        <v>ASALARIADO</v>
      </c>
      <c r="Q2877" s="7" t="str">
        <f t="shared" si="179"/>
        <v>56+</v>
      </c>
      <c r="R2877" s="7" t="str">
        <f t="shared" si="180"/>
        <v>4</v>
      </c>
    </row>
    <row r="2878" spans="1:18" x14ac:dyDescent="0.3">
      <c r="A2878">
        <v>2877</v>
      </c>
      <c r="B2878" t="s">
        <v>14</v>
      </c>
      <c r="C2878">
        <v>3609554.14</v>
      </c>
      <c r="D2878" t="s">
        <v>9</v>
      </c>
      <c r="E2878" t="s">
        <v>10</v>
      </c>
      <c r="F2878" t="s">
        <v>11</v>
      </c>
      <c r="G2878" t="s">
        <v>12</v>
      </c>
      <c r="H2878" t="s">
        <v>12</v>
      </c>
      <c r="I2878">
        <v>55</v>
      </c>
      <c r="J2878">
        <f>(C2878-$V$7)/$V$8</f>
        <v>3.6403285675974484</v>
      </c>
      <c r="K2878" t="str">
        <f t="shared" si="177"/>
        <v>ATIPICO</v>
      </c>
      <c r="L2878">
        <f>(I2878-$V$16)/$V$17</f>
        <v>0.92408910778807873</v>
      </c>
      <c r="M2878" t="str">
        <f t="shared" si="178"/>
        <v>NO</v>
      </c>
      <c r="N2878">
        <f>IF(ISBLANK(C2878),$V$7,C2878)</f>
        <v>3609554.14</v>
      </c>
      <c r="O2878">
        <f>IF(ISBLANK(I2878),$V$16,I2878)</f>
        <v>55</v>
      </c>
      <c r="P2878" t="str">
        <f>IF(ISBLANK(D2878),$U$42,D2878)</f>
        <v>ASALARIADO</v>
      </c>
      <c r="Q2878" s="7" t="str">
        <f t="shared" si="179"/>
        <v>46-55</v>
      </c>
      <c r="R2878" s="7" t="str">
        <f t="shared" si="180"/>
        <v>4</v>
      </c>
    </row>
    <row r="2879" spans="1:18" x14ac:dyDescent="0.3">
      <c r="A2879">
        <v>2878</v>
      </c>
      <c r="B2879" t="s">
        <v>8</v>
      </c>
      <c r="C2879">
        <v>1220413.97</v>
      </c>
      <c r="D2879" t="s">
        <v>9</v>
      </c>
      <c r="E2879" t="s">
        <v>15</v>
      </c>
      <c r="F2879" t="s">
        <v>11</v>
      </c>
      <c r="G2879" t="s">
        <v>12</v>
      </c>
      <c r="H2879" t="s">
        <v>12</v>
      </c>
      <c r="I2879">
        <v>27</v>
      </c>
      <c r="J2879">
        <f>(C2879-$V$7)/$V$8</f>
        <v>0.69412371066455214</v>
      </c>
      <c r="K2879" t="str">
        <f t="shared" si="177"/>
        <v>NO</v>
      </c>
      <c r="L2879">
        <f>(I2879-$V$16)/$V$17</f>
        <v>-1.0520201343717714</v>
      </c>
      <c r="M2879" t="str">
        <f t="shared" si="178"/>
        <v>NO</v>
      </c>
      <c r="N2879">
        <f>IF(ISBLANK(C2879),$V$7,C2879)</f>
        <v>1220413.97</v>
      </c>
      <c r="O2879">
        <f>IF(ISBLANK(I2879),$V$16,I2879)</f>
        <v>27</v>
      </c>
      <c r="P2879" t="str">
        <f>IF(ISBLANK(D2879),$U$42,D2879)</f>
        <v>ASALARIADO</v>
      </c>
      <c r="Q2879" s="7" t="str">
        <f t="shared" si="179"/>
        <v>26-35</v>
      </c>
      <c r="R2879" s="7" t="str">
        <f t="shared" si="180"/>
        <v>4</v>
      </c>
    </row>
    <row r="2880" spans="1:18" x14ac:dyDescent="0.3">
      <c r="A2880">
        <v>2879</v>
      </c>
      <c r="B2880" t="s">
        <v>8</v>
      </c>
      <c r="C2880">
        <v>278030</v>
      </c>
      <c r="D2880" t="s">
        <v>18</v>
      </c>
      <c r="E2880" t="s">
        <v>15</v>
      </c>
      <c r="F2880" t="s">
        <v>11</v>
      </c>
      <c r="G2880" t="s">
        <v>12</v>
      </c>
      <c r="H2880" t="s">
        <v>12</v>
      </c>
      <c r="I2880">
        <v>32</v>
      </c>
      <c r="J2880">
        <f>(C2880-$V$7)/$V$8</f>
        <v>-0.46799154082766331</v>
      </c>
      <c r="K2880" t="str">
        <f t="shared" si="177"/>
        <v>NO</v>
      </c>
      <c r="L2880">
        <f>(I2880-$V$16)/$V$17</f>
        <v>-0.69914348398608395</v>
      </c>
      <c r="M2880" t="str">
        <f t="shared" si="178"/>
        <v>NO</v>
      </c>
      <c r="N2880">
        <f>IF(ISBLANK(C2880),$V$7,C2880)</f>
        <v>278030</v>
      </c>
      <c r="O2880">
        <f>IF(ISBLANK(I2880),$V$16,I2880)</f>
        <v>32</v>
      </c>
      <c r="P2880" t="str">
        <f>IF(ISBLANK(D2880),$U$42,D2880)</f>
        <v>CONVENIOS ESPECIALES DE TRABAJADORES INDEPENDIENTES</v>
      </c>
      <c r="Q2880" s="7" t="str">
        <f t="shared" si="179"/>
        <v>26-35</v>
      </c>
      <c r="R2880" s="7" t="str">
        <f t="shared" si="180"/>
        <v>1</v>
      </c>
    </row>
    <row r="2881" spans="1:18" x14ac:dyDescent="0.3">
      <c r="A2881">
        <v>2880</v>
      </c>
      <c r="B2881" t="s">
        <v>8</v>
      </c>
      <c r="C2881">
        <v>762796.88</v>
      </c>
      <c r="D2881" t="s">
        <v>9</v>
      </c>
      <c r="E2881" t="s">
        <v>15</v>
      </c>
      <c r="F2881" t="s">
        <v>11</v>
      </c>
      <c r="G2881" t="s">
        <v>12</v>
      </c>
      <c r="H2881" t="s">
        <v>12</v>
      </c>
      <c r="I2881">
        <v>26</v>
      </c>
      <c r="J2881">
        <f>(C2881-$V$7)/$V$8</f>
        <v>0.1298061749657162</v>
      </c>
      <c r="K2881" t="str">
        <f t="shared" si="177"/>
        <v>NO</v>
      </c>
      <c r="L2881">
        <f>(I2881-$V$16)/$V$17</f>
        <v>-1.1225954644489089</v>
      </c>
      <c r="M2881" t="str">
        <f t="shared" si="178"/>
        <v>NO</v>
      </c>
      <c r="N2881">
        <f>IF(ISBLANK(C2881),$V$7,C2881)</f>
        <v>762796.88</v>
      </c>
      <c r="O2881">
        <f>IF(ISBLANK(I2881),$V$16,I2881)</f>
        <v>26</v>
      </c>
      <c r="P2881" t="str">
        <f>IF(ISBLANK(D2881),$U$42,D2881)</f>
        <v>ASALARIADO</v>
      </c>
      <c r="Q2881" s="7" t="str">
        <f t="shared" si="179"/>
        <v>26-35</v>
      </c>
      <c r="R2881" s="7" t="str">
        <f t="shared" si="180"/>
        <v>4</v>
      </c>
    </row>
    <row r="2882" spans="1:18" x14ac:dyDescent="0.3">
      <c r="A2882">
        <v>2881</v>
      </c>
      <c r="B2882" t="s">
        <v>8</v>
      </c>
      <c r="C2882">
        <v>413751.05</v>
      </c>
      <c r="D2882" t="s">
        <v>9</v>
      </c>
      <c r="E2882" t="s">
        <v>15</v>
      </c>
      <c r="F2882" t="s">
        <v>11</v>
      </c>
      <c r="G2882" t="s">
        <v>12</v>
      </c>
      <c r="H2882" t="s">
        <v>12</v>
      </c>
      <c r="I2882">
        <v>28</v>
      </c>
      <c r="J2882">
        <f>(C2882-$V$7)/$V$8</f>
        <v>-0.30062504566801246</v>
      </c>
      <c r="K2882" t="str">
        <f t="shared" ref="K2882:K2945" si="181">IF(ABS(J2882)&gt;1.96,"ATIPICO","NO")</f>
        <v>NO</v>
      </c>
      <c r="L2882">
        <f>(I2882-$V$16)/$V$17</f>
        <v>-0.98144480429463388</v>
      </c>
      <c r="M2882" t="str">
        <f t="shared" ref="M2882:M2945" si="182">IF(ABS(L2882)&gt;1.96,"ATIPICO","NO")</f>
        <v>NO</v>
      </c>
      <c r="N2882">
        <f>IF(ISBLANK(C2882),$V$7,C2882)</f>
        <v>413751.05</v>
      </c>
      <c r="O2882">
        <f>IF(ISBLANK(I2882),$V$16,I2882)</f>
        <v>28</v>
      </c>
      <c r="P2882" t="str">
        <f>IF(ISBLANK(D2882),$U$42,D2882)</f>
        <v>ASALARIADO</v>
      </c>
      <c r="Q2882" s="7" t="str">
        <f t="shared" ref="Q2882:Q2945" si="183">IF(O2882&lt;26,"18-25",IF(O2882&lt;36,"26-35",
 IF(O2882&lt;46,"36-45",IF(O2882&lt;56,"46-55","56+"))))</f>
        <v>26-35</v>
      </c>
      <c r="R2882" s="7" t="str">
        <f t="shared" ref="R2882:R2945" si="184">IF(N2882&lt;300000,"1",
 IF(N2882&lt;=408495,"2",
 IF(N2882&lt;=700000,"3",
 "4")))</f>
        <v>3</v>
      </c>
    </row>
    <row r="2883" spans="1:18" x14ac:dyDescent="0.3">
      <c r="A2883">
        <v>2882</v>
      </c>
      <c r="B2883" t="s">
        <v>8</v>
      </c>
      <c r="C2883">
        <v>362000</v>
      </c>
      <c r="D2883" t="s">
        <v>16</v>
      </c>
      <c r="E2883" t="s">
        <v>15</v>
      </c>
      <c r="F2883" t="s">
        <v>11</v>
      </c>
      <c r="G2883" t="s">
        <v>12</v>
      </c>
      <c r="H2883" t="s">
        <v>12</v>
      </c>
      <c r="I2883">
        <v>35</v>
      </c>
      <c r="J2883">
        <f>(C2883-$V$7)/$V$8</f>
        <v>-0.36444264698580248</v>
      </c>
      <c r="K2883" t="str">
        <f t="shared" si="181"/>
        <v>NO</v>
      </c>
      <c r="L2883">
        <f>(I2883-$V$16)/$V$17</f>
        <v>-0.48741749375467142</v>
      </c>
      <c r="M2883" t="str">
        <f t="shared" si="182"/>
        <v>NO</v>
      </c>
      <c r="N2883">
        <f>IF(ISBLANK(C2883),$V$7,C2883)</f>
        <v>362000</v>
      </c>
      <c r="O2883">
        <f>IF(ISBLANK(I2883),$V$16,I2883)</f>
        <v>35</v>
      </c>
      <c r="P2883" t="str">
        <f>IF(ISBLANK(D2883),$U$42,D2883)</f>
        <v>ASEGURADO VOLUNTARIO</v>
      </c>
      <c r="Q2883" s="7" t="str">
        <f t="shared" si="183"/>
        <v>26-35</v>
      </c>
      <c r="R2883" s="7" t="str">
        <f t="shared" si="184"/>
        <v>2</v>
      </c>
    </row>
    <row r="2884" spans="1:18" x14ac:dyDescent="0.3">
      <c r="A2884">
        <v>2883</v>
      </c>
      <c r="B2884" t="s">
        <v>14</v>
      </c>
      <c r="C2884">
        <v>297044</v>
      </c>
      <c r="D2884" t="s">
        <v>9</v>
      </c>
      <c r="E2884" t="s">
        <v>15</v>
      </c>
      <c r="F2884" t="s">
        <v>11</v>
      </c>
      <c r="G2884" t="s">
        <v>12</v>
      </c>
      <c r="H2884" t="s">
        <v>12</v>
      </c>
      <c r="I2884">
        <v>58</v>
      </c>
      <c r="J2884">
        <f>(C2884-$V$7)/$V$8</f>
        <v>-0.44454413499809153</v>
      </c>
      <c r="K2884" t="str">
        <f t="shared" si="181"/>
        <v>NO</v>
      </c>
      <c r="L2884">
        <f>(I2884-$V$16)/$V$17</f>
        <v>1.1358150980194912</v>
      </c>
      <c r="M2884" t="str">
        <f t="shared" si="182"/>
        <v>NO</v>
      </c>
      <c r="N2884">
        <f>IF(ISBLANK(C2884),$V$7,C2884)</f>
        <v>297044</v>
      </c>
      <c r="O2884">
        <f>IF(ISBLANK(I2884),$V$16,I2884)</f>
        <v>58</v>
      </c>
      <c r="P2884" t="str">
        <f>IF(ISBLANK(D2884),$U$42,D2884)</f>
        <v>ASALARIADO</v>
      </c>
      <c r="Q2884" s="7" t="str">
        <f t="shared" si="183"/>
        <v>56+</v>
      </c>
      <c r="R2884" s="7" t="str">
        <f t="shared" si="184"/>
        <v>1</v>
      </c>
    </row>
    <row r="2885" spans="1:18" x14ac:dyDescent="0.3">
      <c r="A2885">
        <v>2884</v>
      </c>
      <c r="B2885" t="s">
        <v>8</v>
      </c>
      <c r="C2885">
        <v>2414456</v>
      </c>
      <c r="D2885" t="s">
        <v>9</v>
      </c>
      <c r="E2885" t="s">
        <v>15</v>
      </c>
      <c r="F2885" t="s">
        <v>11</v>
      </c>
      <c r="G2885" t="s">
        <v>12</v>
      </c>
      <c r="H2885" t="s">
        <v>12</v>
      </c>
      <c r="I2885">
        <v>36</v>
      </c>
      <c r="J2885">
        <f>(C2885-$V$7)/$V$8</f>
        <v>2.1665749600058644</v>
      </c>
      <c r="K2885" t="str">
        <f t="shared" si="181"/>
        <v>ATIPICO</v>
      </c>
      <c r="L2885">
        <f>(I2885-$V$16)/$V$17</f>
        <v>-0.41684216367753391</v>
      </c>
      <c r="M2885" t="str">
        <f t="shared" si="182"/>
        <v>NO</v>
      </c>
      <c r="N2885">
        <f>IF(ISBLANK(C2885),$V$7,C2885)</f>
        <v>2414456</v>
      </c>
      <c r="O2885">
        <f>IF(ISBLANK(I2885),$V$16,I2885)</f>
        <v>36</v>
      </c>
      <c r="P2885" t="str">
        <f>IF(ISBLANK(D2885),$U$42,D2885)</f>
        <v>ASALARIADO</v>
      </c>
      <c r="Q2885" s="7" t="str">
        <f t="shared" si="183"/>
        <v>36-45</v>
      </c>
      <c r="R2885" s="7" t="str">
        <f t="shared" si="184"/>
        <v>4</v>
      </c>
    </row>
    <row r="2886" spans="1:18" x14ac:dyDescent="0.3">
      <c r="A2886">
        <v>2885</v>
      </c>
      <c r="B2886" t="s">
        <v>8</v>
      </c>
      <c r="C2886">
        <v>406659.45</v>
      </c>
      <c r="D2886" t="s">
        <v>9</v>
      </c>
      <c r="E2886" t="s">
        <v>10</v>
      </c>
      <c r="F2886" t="s">
        <v>11</v>
      </c>
      <c r="G2886" t="s">
        <v>12</v>
      </c>
      <c r="H2886" t="s">
        <v>12</v>
      </c>
      <c r="I2886">
        <v>27</v>
      </c>
      <c r="J2886">
        <f>(C2886-$V$7)/$V$8</f>
        <v>-0.30937016101359943</v>
      </c>
      <c r="K2886" t="str">
        <f t="shared" si="181"/>
        <v>NO</v>
      </c>
      <c r="L2886">
        <f>(I2886-$V$16)/$V$17</f>
        <v>-1.0520201343717714</v>
      </c>
      <c r="M2886" t="str">
        <f t="shared" si="182"/>
        <v>NO</v>
      </c>
      <c r="N2886">
        <f>IF(ISBLANK(C2886),$V$7,C2886)</f>
        <v>406659.45</v>
      </c>
      <c r="O2886">
        <f>IF(ISBLANK(I2886),$V$16,I2886)</f>
        <v>27</v>
      </c>
      <c r="P2886" t="str">
        <f>IF(ISBLANK(D2886),$U$42,D2886)</f>
        <v>ASALARIADO</v>
      </c>
      <c r="Q2886" s="7" t="str">
        <f t="shared" si="183"/>
        <v>26-35</v>
      </c>
      <c r="R2886" s="7" t="str">
        <f t="shared" si="184"/>
        <v>2</v>
      </c>
    </row>
    <row r="2887" spans="1:18" x14ac:dyDescent="0.3">
      <c r="A2887">
        <v>2886</v>
      </c>
      <c r="B2887" t="s">
        <v>8</v>
      </c>
      <c r="C2887">
        <v>514435.14</v>
      </c>
      <c r="D2887" t="s">
        <v>9</v>
      </c>
      <c r="E2887" t="s">
        <v>15</v>
      </c>
      <c r="F2887" t="s">
        <v>11</v>
      </c>
      <c r="G2887" t="s">
        <v>12</v>
      </c>
      <c r="H2887" t="s">
        <v>12</v>
      </c>
      <c r="I2887">
        <v>48</v>
      </c>
      <c r="J2887">
        <f>(C2887-$V$7)/$V$8</f>
        <v>-0.17646491530032921</v>
      </c>
      <c r="K2887" t="str">
        <f t="shared" si="181"/>
        <v>NO</v>
      </c>
      <c r="L2887">
        <f>(I2887-$V$16)/$V$17</f>
        <v>0.43006179724811616</v>
      </c>
      <c r="M2887" t="str">
        <f t="shared" si="182"/>
        <v>NO</v>
      </c>
      <c r="N2887">
        <f>IF(ISBLANK(C2887),$V$7,C2887)</f>
        <v>514435.14</v>
      </c>
      <c r="O2887">
        <f>IF(ISBLANK(I2887),$V$16,I2887)</f>
        <v>48</v>
      </c>
      <c r="P2887" t="str">
        <f>IF(ISBLANK(D2887),$U$42,D2887)</f>
        <v>ASALARIADO</v>
      </c>
      <c r="Q2887" s="7" t="str">
        <f t="shared" si="183"/>
        <v>46-55</v>
      </c>
      <c r="R2887" s="7" t="str">
        <f t="shared" si="184"/>
        <v>3</v>
      </c>
    </row>
    <row r="2888" spans="1:18" x14ac:dyDescent="0.3">
      <c r="A2888">
        <v>2887</v>
      </c>
      <c r="B2888" t="s">
        <v>14</v>
      </c>
      <c r="C2888">
        <v>705807.13</v>
      </c>
      <c r="D2888" t="s">
        <v>9</v>
      </c>
      <c r="E2888" t="s">
        <v>10</v>
      </c>
      <c r="F2888" t="s">
        <v>11</v>
      </c>
      <c r="G2888" t="s">
        <v>12</v>
      </c>
      <c r="H2888" t="s">
        <v>12</v>
      </c>
      <c r="I2888">
        <v>34</v>
      </c>
      <c r="J2888">
        <f>(C2888-$V$7)/$V$8</f>
        <v>5.9528390366166514E-2</v>
      </c>
      <c r="K2888" t="str">
        <f t="shared" si="181"/>
        <v>NO</v>
      </c>
      <c r="L2888">
        <f>(I2888-$V$16)/$V$17</f>
        <v>-0.55799282383180893</v>
      </c>
      <c r="M2888" t="str">
        <f t="shared" si="182"/>
        <v>NO</v>
      </c>
      <c r="N2888">
        <f>IF(ISBLANK(C2888),$V$7,C2888)</f>
        <v>705807.13</v>
      </c>
      <c r="O2888">
        <f>IF(ISBLANK(I2888),$V$16,I2888)</f>
        <v>34</v>
      </c>
      <c r="P2888" t="str">
        <f>IF(ISBLANK(D2888),$U$42,D2888)</f>
        <v>ASALARIADO</v>
      </c>
      <c r="Q2888" s="7" t="str">
        <f t="shared" si="183"/>
        <v>26-35</v>
      </c>
      <c r="R2888" s="7" t="str">
        <f t="shared" si="184"/>
        <v>4</v>
      </c>
    </row>
    <row r="2889" spans="1:18" x14ac:dyDescent="0.3">
      <c r="A2889">
        <v>2888</v>
      </c>
      <c r="B2889" t="s">
        <v>14</v>
      </c>
      <c r="C2889">
        <v>462569.85</v>
      </c>
      <c r="D2889" t="s">
        <v>9</v>
      </c>
      <c r="E2889" t="s">
        <v>15</v>
      </c>
      <c r="F2889" t="s">
        <v>11</v>
      </c>
      <c r="G2889" t="s">
        <v>12</v>
      </c>
      <c r="H2889" t="s">
        <v>12</v>
      </c>
      <c r="I2889">
        <v>27</v>
      </c>
      <c r="J2889">
        <f>(C2889-$V$7)/$V$8</f>
        <v>-0.24042339342689023</v>
      </c>
      <c r="K2889" t="str">
        <f t="shared" si="181"/>
        <v>NO</v>
      </c>
      <c r="L2889">
        <f>(I2889-$V$16)/$V$17</f>
        <v>-1.0520201343717714</v>
      </c>
      <c r="M2889" t="str">
        <f t="shared" si="182"/>
        <v>NO</v>
      </c>
      <c r="N2889">
        <f>IF(ISBLANK(C2889),$V$7,C2889)</f>
        <v>462569.85</v>
      </c>
      <c r="O2889">
        <f>IF(ISBLANK(I2889),$V$16,I2889)</f>
        <v>27</v>
      </c>
      <c r="P2889" t="str">
        <f>IF(ISBLANK(D2889),$U$42,D2889)</f>
        <v>ASALARIADO</v>
      </c>
      <c r="Q2889" s="7" t="str">
        <f t="shared" si="183"/>
        <v>26-35</v>
      </c>
      <c r="R2889" s="7" t="str">
        <f t="shared" si="184"/>
        <v>3</v>
      </c>
    </row>
    <row r="2890" spans="1:18" x14ac:dyDescent="0.3">
      <c r="A2890">
        <v>2889</v>
      </c>
      <c r="B2890" t="s">
        <v>8</v>
      </c>
      <c r="C2890">
        <v>100000</v>
      </c>
      <c r="D2890" t="s">
        <v>9</v>
      </c>
      <c r="E2890" t="s">
        <v>15</v>
      </c>
      <c r="F2890" t="s">
        <v>11</v>
      </c>
      <c r="G2890" t="s">
        <v>12</v>
      </c>
      <c r="H2890" t="s">
        <v>12</v>
      </c>
      <c r="I2890">
        <v>24</v>
      </c>
      <c r="J2890">
        <f>(C2890-$V$7)/$V$8</f>
        <v>-0.68753196682107143</v>
      </c>
      <c r="K2890" t="str">
        <f t="shared" si="181"/>
        <v>NO</v>
      </c>
      <c r="L2890">
        <f>(I2890-$V$16)/$V$17</f>
        <v>-1.263746124603184</v>
      </c>
      <c r="M2890" t="str">
        <f t="shared" si="182"/>
        <v>NO</v>
      </c>
      <c r="N2890">
        <f>IF(ISBLANK(C2890),$V$7,C2890)</f>
        <v>100000</v>
      </c>
      <c r="O2890">
        <f>IF(ISBLANK(I2890),$V$16,I2890)</f>
        <v>24</v>
      </c>
      <c r="P2890" t="str">
        <f>IF(ISBLANK(D2890),$U$42,D2890)</f>
        <v>ASALARIADO</v>
      </c>
      <c r="Q2890" s="7" t="str">
        <f t="shared" si="183"/>
        <v>18-25</v>
      </c>
      <c r="R2890" s="7" t="str">
        <f t="shared" si="184"/>
        <v>1</v>
      </c>
    </row>
    <row r="2891" spans="1:18" x14ac:dyDescent="0.3">
      <c r="A2891">
        <v>2890</v>
      </c>
      <c r="B2891" t="s">
        <v>8</v>
      </c>
      <c r="C2891">
        <v>337811</v>
      </c>
      <c r="D2891" t="s">
        <v>13</v>
      </c>
      <c r="E2891" t="s">
        <v>10</v>
      </c>
      <c r="F2891" t="s">
        <v>11</v>
      </c>
      <c r="G2891" t="s">
        <v>12</v>
      </c>
      <c r="H2891" t="s">
        <v>12</v>
      </c>
      <c r="I2891">
        <v>81</v>
      </c>
      <c r="J2891">
        <f>(C2891-$V$7)/$V$8</f>
        <v>-0.39427168346479224</v>
      </c>
      <c r="K2891" t="str">
        <f t="shared" si="181"/>
        <v>NO</v>
      </c>
      <c r="L2891">
        <f>(I2891-$V$16)/$V$17</f>
        <v>2.759047689793654</v>
      </c>
      <c r="M2891" t="str">
        <f t="shared" si="182"/>
        <v>ATIPICO</v>
      </c>
      <c r="N2891">
        <f>IF(ISBLANK(C2891),$V$7,C2891)</f>
        <v>337811</v>
      </c>
      <c r="O2891">
        <f>IF(ISBLANK(I2891),$V$16,I2891)</f>
        <v>81</v>
      </c>
      <c r="P2891" t="str">
        <f>IF(ISBLANK(D2891),$U$42,D2891)</f>
        <v>PENSIONADOS EN SU PROPIO SISTEMA</v>
      </c>
      <c r="Q2891" s="7" t="str">
        <f t="shared" si="183"/>
        <v>56+</v>
      </c>
      <c r="R2891" s="7" t="str">
        <f t="shared" si="184"/>
        <v>2</v>
      </c>
    </row>
    <row r="2892" spans="1:18" x14ac:dyDescent="0.3">
      <c r="A2892">
        <v>2891</v>
      </c>
      <c r="B2892" t="s">
        <v>14</v>
      </c>
      <c r="C2892">
        <v>359544.27</v>
      </c>
      <c r="D2892" t="s">
        <v>19</v>
      </c>
      <c r="E2892" t="s">
        <v>15</v>
      </c>
      <c r="F2892" t="s">
        <v>11</v>
      </c>
      <c r="G2892" t="s">
        <v>11</v>
      </c>
      <c r="H2892" t="s">
        <v>12</v>
      </c>
      <c r="I2892">
        <v>38</v>
      </c>
      <c r="J2892">
        <f>(C2892-$V$7)/$V$8</f>
        <v>-0.36747096811327984</v>
      </c>
      <c r="K2892" t="str">
        <f t="shared" si="181"/>
        <v>NO</v>
      </c>
      <c r="L2892">
        <f>(I2892-$V$16)/$V$17</f>
        <v>-0.27569150352325889</v>
      </c>
      <c r="M2892" t="str">
        <f t="shared" si="182"/>
        <v>NO</v>
      </c>
      <c r="N2892">
        <f>IF(ISBLANK(C2892),$V$7,C2892)</f>
        <v>359544.27</v>
      </c>
      <c r="O2892">
        <f>IF(ISBLANK(I2892),$V$16,I2892)</f>
        <v>38</v>
      </c>
      <c r="P2892" t="str">
        <f>IF(ISBLANK(D2892),$U$42,D2892)</f>
        <v>CONVENIOS ESPECIALES DE ASEGURADOS VOLUNTARIOS</v>
      </c>
      <c r="Q2892" s="7" t="str">
        <f t="shared" si="183"/>
        <v>36-45</v>
      </c>
      <c r="R2892" s="7" t="str">
        <f t="shared" si="184"/>
        <v>2</v>
      </c>
    </row>
    <row r="2893" spans="1:18" x14ac:dyDescent="0.3">
      <c r="A2893">
        <v>2892</v>
      </c>
      <c r="B2893" t="s">
        <v>8</v>
      </c>
      <c r="C2893">
        <v>444389.01</v>
      </c>
      <c r="D2893" t="s">
        <v>9</v>
      </c>
      <c r="E2893" t="s">
        <v>10</v>
      </c>
      <c r="F2893" t="s">
        <v>11</v>
      </c>
      <c r="G2893" t="s">
        <v>12</v>
      </c>
      <c r="H2893" t="s">
        <v>12</v>
      </c>
      <c r="I2893">
        <v>60</v>
      </c>
      <c r="J2893">
        <f>(C2893-$V$7)/$V$8</f>
        <v>-0.26284337521938583</v>
      </c>
      <c r="K2893" t="str">
        <f t="shared" si="181"/>
        <v>NO</v>
      </c>
      <c r="L2893">
        <f>(I2893-$V$16)/$V$17</f>
        <v>1.2769657581737661</v>
      </c>
      <c r="M2893" t="str">
        <f t="shared" si="182"/>
        <v>NO</v>
      </c>
      <c r="N2893">
        <f>IF(ISBLANK(C2893),$V$7,C2893)</f>
        <v>444389.01</v>
      </c>
      <c r="O2893">
        <f>IF(ISBLANK(I2893),$V$16,I2893)</f>
        <v>60</v>
      </c>
      <c r="P2893" t="str">
        <f>IF(ISBLANK(D2893),$U$42,D2893)</f>
        <v>ASALARIADO</v>
      </c>
      <c r="Q2893" s="7" t="str">
        <f t="shared" si="183"/>
        <v>56+</v>
      </c>
      <c r="R2893" s="7" t="str">
        <f t="shared" si="184"/>
        <v>3</v>
      </c>
    </row>
    <row r="2894" spans="1:18" x14ac:dyDescent="0.3">
      <c r="A2894">
        <v>2893</v>
      </c>
      <c r="B2894" t="s">
        <v>8</v>
      </c>
      <c r="C2894">
        <v>299046</v>
      </c>
      <c r="D2894" t="s">
        <v>16</v>
      </c>
      <c r="E2894" t="s">
        <v>15</v>
      </c>
      <c r="F2894" t="s">
        <v>11</v>
      </c>
      <c r="G2894" t="s">
        <v>12</v>
      </c>
      <c r="H2894" t="s">
        <v>12</v>
      </c>
      <c r="I2894">
        <v>31</v>
      </c>
      <c r="J2894">
        <f>(C2894-$V$7)/$V$8</f>
        <v>-0.44207533798164034</v>
      </c>
      <c r="K2894" t="str">
        <f t="shared" si="181"/>
        <v>NO</v>
      </c>
      <c r="L2894">
        <f>(I2894-$V$16)/$V$17</f>
        <v>-0.7697188140632214</v>
      </c>
      <c r="M2894" t="str">
        <f t="shared" si="182"/>
        <v>NO</v>
      </c>
      <c r="N2894">
        <f>IF(ISBLANK(C2894),$V$7,C2894)</f>
        <v>299046</v>
      </c>
      <c r="O2894">
        <f>IF(ISBLANK(I2894),$V$16,I2894)</f>
        <v>31</v>
      </c>
      <c r="P2894" t="str">
        <f>IF(ISBLANK(D2894),$U$42,D2894)</f>
        <v>ASEGURADO VOLUNTARIO</v>
      </c>
      <c r="Q2894" s="7" t="str">
        <f t="shared" si="183"/>
        <v>26-35</v>
      </c>
      <c r="R2894" s="7" t="str">
        <f t="shared" si="184"/>
        <v>1</v>
      </c>
    </row>
    <row r="2895" spans="1:18" x14ac:dyDescent="0.3">
      <c r="A2895">
        <v>2894</v>
      </c>
      <c r="B2895" t="s">
        <v>8</v>
      </c>
      <c r="C2895">
        <v>1270596.6499999999</v>
      </c>
      <c r="D2895" t="s">
        <v>9</v>
      </c>
      <c r="E2895" t="s">
        <v>10</v>
      </c>
      <c r="F2895" t="s">
        <v>11</v>
      </c>
      <c r="G2895" t="s">
        <v>12</v>
      </c>
      <c r="H2895" t="s">
        <v>12</v>
      </c>
      <c r="I2895">
        <v>44</v>
      </c>
      <c r="J2895">
        <f>(C2895-$V$7)/$V$8</f>
        <v>0.75600725245352518</v>
      </c>
      <c r="K2895" t="str">
        <f t="shared" si="181"/>
        <v>NO</v>
      </c>
      <c r="L2895">
        <f>(I2895-$V$16)/$V$17</f>
        <v>0.14776047693956615</v>
      </c>
      <c r="M2895" t="str">
        <f t="shared" si="182"/>
        <v>NO</v>
      </c>
      <c r="N2895">
        <f>IF(ISBLANK(C2895),$V$7,C2895)</f>
        <v>1270596.6499999999</v>
      </c>
      <c r="O2895">
        <f>IF(ISBLANK(I2895),$V$16,I2895)</f>
        <v>44</v>
      </c>
      <c r="P2895" t="str">
        <f>IF(ISBLANK(D2895),$U$42,D2895)</f>
        <v>ASALARIADO</v>
      </c>
      <c r="Q2895" s="7" t="str">
        <f t="shared" si="183"/>
        <v>36-45</v>
      </c>
      <c r="R2895" s="7" t="str">
        <f t="shared" si="184"/>
        <v>4</v>
      </c>
    </row>
    <row r="2896" spans="1:18" x14ac:dyDescent="0.3">
      <c r="A2896">
        <v>2895</v>
      </c>
      <c r="B2896" t="s">
        <v>8</v>
      </c>
      <c r="C2896">
        <v>922788.75</v>
      </c>
      <c r="D2896" t="s">
        <v>9</v>
      </c>
      <c r="E2896" t="s">
        <v>15</v>
      </c>
      <c r="F2896" t="s">
        <v>11</v>
      </c>
      <c r="G2896" t="s">
        <v>12</v>
      </c>
      <c r="H2896" t="s">
        <v>12</v>
      </c>
      <c r="I2896">
        <v>25</v>
      </c>
      <c r="J2896">
        <f>(C2896-$V$7)/$V$8</f>
        <v>0.32710260419271148</v>
      </c>
      <c r="K2896" t="str">
        <f t="shared" si="181"/>
        <v>NO</v>
      </c>
      <c r="L2896">
        <f>(I2896-$V$16)/$V$17</f>
        <v>-1.1931707945260464</v>
      </c>
      <c r="M2896" t="str">
        <f t="shared" si="182"/>
        <v>NO</v>
      </c>
      <c r="N2896">
        <f>IF(ISBLANK(C2896),$V$7,C2896)</f>
        <v>922788.75</v>
      </c>
      <c r="O2896">
        <f>IF(ISBLANK(I2896),$V$16,I2896)</f>
        <v>25</v>
      </c>
      <c r="P2896" t="str">
        <f>IF(ISBLANK(D2896),$U$42,D2896)</f>
        <v>ASALARIADO</v>
      </c>
      <c r="Q2896" s="7" t="str">
        <f t="shared" si="183"/>
        <v>18-25</v>
      </c>
      <c r="R2896" s="7" t="str">
        <f t="shared" si="184"/>
        <v>4</v>
      </c>
    </row>
    <row r="2897" spans="1:18" x14ac:dyDescent="0.3">
      <c r="A2897">
        <v>2896</v>
      </c>
      <c r="B2897" t="s">
        <v>8</v>
      </c>
      <c r="C2897">
        <v>297045</v>
      </c>
      <c r="D2897" t="s">
        <v>17</v>
      </c>
      <c r="E2897" t="s">
        <v>15</v>
      </c>
      <c r="F2897" t="s">
        <v>11</v>
      </c>
      <c r="G2897" t="s">
        <v>12</v>
      </c>
      <c r="H2897" t="s">
        <v>12</v>
      </c>
      <c r="I2897">
        <v>49</v>
      </c>
      <c r="J2897">
        <f>(C2897-$V$7)/$V$8</f>
        <v>-0.44454290183274864</v>
      </c>
      <c r="K2897" t="str">
        <f t="shared" si="181"/>
        <v>NO</v>
      </c>
      <c r="L2897">
        <f>(I2897-$V$16)/$V$17</f>
        <v>0.50063712732525367</v>
      </c>
      <c r="M2897" t="str">
        <f t="shared" si="182"/>
        <v>NO</v>
      </c>
      <c r="N2897">
        <f>IF(ISBLANK(C2897),$V$7,C2897)</f>
        <v>297045</v>
      </c>
      <c r="O2897">
        <f>IF(ISBLANK(I2897),$V$16,I2897)</f>
        <v>49</v>
      </c>
      <c r="P2897" t="str">
        <f>IF(ISBLANK(D2897),$U$42,D2897)</f>
        <v>TRABAJADOR INDEPENDIENTE</v>
      </c>
      <c r="Q2897" s="7" t="str">
        <f t="shared" si="183"/>
        <v>46-55</v>
      </c>
      <c r="R2897" s="7" t="str">
        <f t="shared" si="184"/>
        <v>1</v>
      </c>
    </row>
    <row r="2898" spans="1:18" x14ac:dyDescent="0.3">
      <c r="A2898">
        <v>2897</v>
      </c>
      <c r="B2898" t="s">
        <v>14</v>
      </c>
      <c r="C2898">
        <v>1055938.04</v>
      </c>
      <c r="D2898" t="s">
        <v>9</v>
      </c>
      <c r="E2898" t="s">
        <v>10</v>
      </c>
      <c r="F2898" t="s">
        <v>11</v>
      </c>
      <c r="G2898" t="s">
        <v>12</v>
      </c>
      <c r="H2898" t="s">
        <v>12</v>
      </c>
      <c r="I2898">
        <v>30</v>
      </c>
      <c r="J2898">
        <f>(C2898-$V$7)/$V$8</f>
        <v>0.49129769405015034</v>
      </c>
      <c r="K2898" t="str">
        <f t="shared" si="181"/>
        <v>NO</v>
      </c>
      <c r="L2898">
        <f>(I2898-$V$16)/$V$17</f>
        <v>-0.84029414414035897</v>
      </c>
      <c r="M2898" t="str">
        <f t="shared" si="182"/>
        <v>NO</v>
      </c>
      <c r="N2898">
        <f>IF(ISBLANK(C2898),$V$7,C2898)</f>
        <v>1055938.04</v>
      </c>
      <c r="O2898">
        <f>IF(ISBLANK(I2898),$V$16,I2898)</f>
        <v>30</v>
      </c>
      <c r="P2898" t="str">
        <f>IF(ISBLANK(D2898),$U$42,D2898)</f>
        <v>ASALARIADO</v>
      </c>
      <c r="Q2898" s="7" t="str">
        <f t="shared" si="183"/>
        <v>26-35</v>
      </c>
      <c r="R2898" s="7" t="str">
        <f t="shared" si="184"/>
        <v>4</v>
      </c>
    </row>
    <row r="2899" spans="1:18" x14ac:dyDescent="0.3">
      <c r="A2899">
        <v>2898</v>
      </c>
      <c r="B2899" t="s">
        <v>14</v>
      </c>
      <c r="C2899">
        <v>639148</v>
      </c>
      <c r="D2899" t="s">
        <v>16</v>
      </c>
      <c r="E2899" t="s">
        <v>15</v>
      </c>
      <c r="F2899" t="s">
        <v>11</v>
      </c>
      <c r="G2899" t="s">
        <v>12</v>
      </c>
      <c r="H2899" t="s">
        <v>12</v>
      </c>
      <c r="I2899">
        <v>75</v>
      </c>
      <c r="J2899">
        <f>(C2899-$V$7)/$V$8</f>
        <v>-2.2673338536546354E-2</v>
      </c>
      <c r="K2899" t="str">
        <f t="shared" si="181"/>
        <v>NO</v>
      </c>
      <c r="L2899">
        <f>(I2899-$V$16)/$V$17</f>
        <v>2.3355957093308288</v>
      </c>
      <c r="M2899" t="str">
        <f t="shared" si="182"/>
        <v>ATIPICO</v>
      </c>
      <c r="N2899">
        <f>IF(ISBLANK(C2899),$V$7,C2899)</f>
        <v>639148</v>
      </c>
      <c r="O2899">
        <f>IF(ISBLANK(I2899),$V$16,I2899)</f>
        <v>75</v>
      </c>
      <c r="P2899" t="str">
        <f>IF(ISBLANK(D2899),$U$42,D2899)</f>
        <v>ASEGURADO VOLUNTARIO</v>
      </c>
      <c r="Q2899" s="7" t="str">
        <f t="shared" si="183"/>
        <v>56+</v>
      </c>
      <c r="R2899" s="7" t="str">
        <f t="shared" si="184"/>
        <v>3</v>
      </c>
    </row>
    <row r="2900" spans="1:18" x14ac:dyDescent="0.3">
      <c r="A2900">
        <v>2899</v>
      </c>
      <c r="B2900" t="s">
        <v>8</v>
      </c>
      <c r="C2900">
        <v>385093.62</v>
      </c>
      <c r="D2900" t="s">
        <v>9</v>
      </c>
      <c r="E2900" t="s">
        <v>15</v>
      </c>
      <c r="F2900" t="s">
        <v>11</v>
      </c>
      <c r="G2900" t="s">
        <v>12</v>
      </c>
      <c r="H2900" t="s">
        <v>12</v>
      </c>
      <c r="I2900">
        <v>44</v>
      </c>
      <c r="J2900">
        <f>(C2900-$V$7)/$V$8</f>
        <v>-0.33596439516009957</v>
      </c>
      <c r="K2900" t="str">
        <f t="shared" si="181"/>
        <v>NO</v>
      </c>
      <c r="L2900">
        <f>(I2900-$V$16)/$V$17</f>
        <v>0.14776047693956615</v>
      </c>
      <c r="M2900" t="str">
        <f t="shared" si="182"/>
        <v>NO</v>
      </c>
      <c r="N2900">
        <f>IF(ISBLANK(C2900),$V$7,C2900)</f>
        <v>385093.62</v>
      </c>
      <c r="O2900">
        <f>IF(ISBLANK(I2900),$V$16,I2900)</f>
        <v>44</v>
      </c>
      <c r="P2900" t="str">
        <f>IF(ISBLANK(D2900),$U$42,D2900)</f>
        <v>ASALARIADO</v>
      </c>
      <c r="Q2900" s="7" t="str">
        <f t="shared" si="183"/>
        <v>36-45</v>
      </c>
      <c r="R2900" s="7" t="str">
        <f t="shared" si="184"/>
        <v>2</v>
      </c>
    </row>
    <row r="2901" spans="1:18" x14ac:dyDescent="0.3">
      <c r="A2901">
        <v>2900</v>
      </c>
      <c r="B2901" t="s">
        <v>8</v>
      </c>
      <c r="C2901">
        <v>646251.66</v>
      </c>
      <c r="D2901" t="s">
        <v>9</v>
      </c>
      <c r="E2901" t="s">
        <v>15</v>
      </c>
      <c r="F2901" t="s">
        <v>11</v>
      </c>
      <c r="G2901" t="s">
        <v>12</v>
      </c>
      <c r="H2901" t="s">
        <v>12</v>
      </c>
      <c r="I2901">
        <v>27</v>
      </c>
      <c r="J2901">
        <f>(C2901-$V$7)/$V$8</f>
        <v>-1.3913351216924151E-2</v>
      </c>
      <c r="K2901" t="str">
        <f t="shared" si="181"/>
        <v>NO</v>
      </c>
      <c r="L2901">
        <f>(I2901-$V$16)/$V$17</f>
        <v>-1.0520201343717714</v>
      </c>
      <c r="M2901" t="str">
        <f t="shared" si="182"/>
        <v>NO</v>
      </c>
      <c r="N2901">
        <f>IF(ISBLANK(C2901),$V$7,C2901)</f>
        <v>646251.66</v>
      </c>
      <c r="O2901">
        <f>IF(ISBLANK(I2901),$V$16,I2901)</f>
        <v>27</v>
      </c>
      <c r="P2901" t="str">
        <f>IF(ISBLANK(D2901),$U$42,D2901)</f>
        <v>ASALARIADO</v>
      </c>
      <c r="Q2901" s="7" t="str">
        <f t="shared" si="183"/>
        <v>26-35</v>
      </c>
      <c r="R2901" s="7" t="str">
        <f t="shared" si="184"/>
        <v>3</v>
      </c>
    </row>
    <row r="2902" spans="1:18" x14ac:dyDescent="0.3">
      <c r="A2902">
        <v>2901</v>
      </c>
      <c r="B2902" t="s">
        <v>8</v>
      </c>
      <c r="C2902">
        <v>330000</v>
      </c>
      <c r="D2902" t="s">
        <v>9</v>
      </c>
      <c r="E2902" t="s">
        <v>15</v>
      </c>
      <c r="F2902" t="s">
        <v>11</v>
      </c>
      <c r="G2902" t="s">
        <v>11</v>
      </c>
      <c r="H2902" t="s">
        <v>12</v>
      </c>
      <c r="I2902">
        <v>47</v>
      </c>
      <c r="J2902">
        <f>(C2902-$V$7)/$V$8</f>
        <v>-0.40390393795804908</v>
      </c>
      <c r="K2902" t="str">
        <f t="shared" si="181"/>
        <v>NO</v>
      </c>
      <c r="L2902">
        <f>(I2902-$V$16)/$V$17</f>
        <v>0.35948646717097865</v>
      </c>
      <c r="M2902" t="str">
        <f t="shared" si="182"/>
        <v>NO</v>
      </c>
      <c r="N2902">
        <f>IF(ISBLANK(C2902),$V$7,C2902)</f>
        <v>330000</v>
      </c>
      <c r="O2902">
        <f>IF(ISBLANK(I2902),$V$16,I2902)</f>
        <v>47</v>
      </c>
      <c r="P2902" t="str">
        <f>IF(ISBLANK(D2902),$U$42,D2902)</f>
        <v>ASALARIADO</v>
      </c>
      <c r="Q2902" s="7" t="str">
        <f t="shared" si="183"/>
        <v>46-55</v>
      </c>
      <c r="R2902" s="7" t="str">
        <f t="shared" si="184"/>
        <v>2</v>
      </c>
    </row>
    <row r="2903" spans="1:18" x14ac:dyDescent="0.3">
      <c r="A2903">
        <v>2902</v>
      </c>
      <c r="B2903" t="s">
        <v>8</v>
      </c>
      <c r="C2903">
        <v>297046</v>
      </c>
      <c r="D2903" t="s">
        <v>17</v>
      </c>
      <c r="E2903" t="s">
        <v>15</v>
      </c>
      <c r="F2903" t="s">
        <v>11</v>
      </c>
      <c r="G2903" t="s">
        <v>12</v>
      </c>
      <c r="H2903" t="s">
        <v>12</v>
      </c>
      <c r="I2903">
        <v>63</v>
      </c>
      <c r="J2903">
        <f>(C2903-$V$7)/$V$8</f>
        <v>-0.44454166866740574</v>
      </c>
      <c r="K2903" t="str">
        <f t="shared" si="181"/>
        <v>NO</v>
      </c>
      <c r="L2903">
        <f>(I2903-$V$16)/$V$17</f>
        <v>1.4886917484051787</v>
      </c>
      <c r="M2903" t="str">
        <f t="shared" si="182"/>
        <v>NO</v>
      </c>
      <c r="N2903">
        <f>IF(ISBLANK(C2903),$V$7,C2903)</f>
        <v>297046</v>
      </c>
      <c r="O2903">
        <f>IF(ISBLANK(I2903),$V$16,I2903)</f>
        <v>63</v>
      </c>
      <c r="P2903" t="str">
        <f>IF(ISBLANK(D2903),$U$42,D2903)</f>
        <v>TRABAJADOR INDEPENDIENTE</v>
      </c>
      <c r="Q2903" s="7" t="str">
        <f t="shared" si="183"/>
        <v>56+</v>
      </c>
      <c r="R2903" s="7" t="str">
        <f t="shared" si="184"/>
        <v>1</v>
      </c>
    </row>
    <row r="2904" spans="1:18" x14ac:dyDescent="0.3">
      <c r="A2904">
        <v>2903</v>
      </c>
      <c r="B2904" t="s">
        <v>14</v>
      </c>
      <c r="C2904">
        <v>622394.65</v>
      </c>
      <c r="D2904" t="s">
        <v>9</v>
      </c>
      <c r="E2904" t="s">
        <v>15</v>
      </c>
      <c r="F2904" t="s">
        <v>11</v>
      </c>
      <c r="G2904" t="s">
        <v>12</v>
      </c>
      <c r="H2904" t="s">
        <v>11</v>
      </c>
      <c r="I2904">
        <v>23</v>
      </c>
      <c r="J2904">
        <f>(C2904-$V$7)/$V$8</f>
        <v>-4.33329891337303E-2</v>
      </c>
      <c r="K2904" t="str">
        <f t="shared" si="181"/>
        <v>NO</v>
      </c>
      <c r="L2904">
        <f>(I2904-$V$16)/$V$17</f>
        <v>-1.3343214546803215</v>
      </c>
      <c r="M2904" t="str">
        <f t="shared" si="182"/>
        <v>NO</v>
      </c>
      <c r="N2904">
        <f>IF(ISBLANK(C2904),$V$7,C2904)</f>
        <v>622394.65</v>
      </c>
      <c r="O2904">
        <f>IF(ISBLANK(I2904),$V$16,I2904)</f>
        <v>23</v>
      </c>
      <c r="P2904" t="str">
        <f>IF(ISBLANK(D2904),$U$42,D2904)</f>
        <v>ASALARIADO</v>
      </c>
      <c r="Q2904" s="7" t="str">
        <f t="shared" si="183"/>
        <v>18-25</v>
      </c>
      <c r="R2904" s="7" t="str">
        <f t="shared" si="184"/>
        <v>3</v>
      </c>
    </row>
    <row r="2905" spans="1:18" x14ac:dyDescent="0.3">
      <c r="A2905">
        <v>2904</v>
      </c>
      <c r="B2905" t="s">
        <v>8</v>
      </c>
      <c r="C2905">
        <v>171000</v>
      </c>
      <c r="D2905" t="s">
        <v>9</v>
      </c>
      <c r="E2905" t="s">
        <v>15</v>
      </c>
      <c r="F2905" t="s">
        <v>11</v>
      </c>
      <c r="G2905" t="s">
        <v>12</v>
      </c>
      <c r="H2905" t="s">
        <v>12</v>
      </c>
      <c r="I2905">
        <v>56</v>
      </c>
      <c r="J2905">
        <f>(C2905-$V$7)/$V$8</f>
        <v>-0.59997722747639926</v>
      </c>
      <c r="K2905" t="str">
        <f t="shared" si="181"/>
        <v>NO</v>
      </c>
      <c r="L2905">
        <f>(I2905-$V$16)/$V$17</f>
        <v>0.99466443786521619</v>
      </c>
      <c r="M2905" t="str">
        <f t="shared" si="182"/>
        <v>NO</v>
      </c>
      <c r="N2905">
        <f>IF(ISBLANK(C2905),$V$7,C2905)</f>
        <v>171000</v>
      </c>
      <c r="O2905">
        <f>IF(ISBLANK(I2905),$V$16,I2905)</f>
        <v>56</v>
      </c>
      <c r="P2905" t="str">
        <f>IF(ISBLANK(D2905),$U$42,D2905)</f>
        <v>ASALARIADO</v>
      </c>
      <c r="Q2905" s="7" t="str">
        <f t="shared" si="183"/>
        <v>56+</v>
      </c>
      <c r="R2905" s="7" t="str">
        <f t="shared" si="184"/>
        <v>1</v>
      </c>
    </row>
    <row r="2906" spans="1:18" x14ac:dyDescent="0.3">
      <c r="A2906">
        <v>2905</v>
      </c>
      <c r="B2906" t="s">
        <v>14</v>
      </c>
      <c r="C2906">
        <v>385400.61</v>
      </c>
      <c r="D2906" t="s">
        <v>9</v>
      </c>
      <c r="E2906" t="s">
        <v>15</v>
      </c>
      <c r="F2906" t="s">
        <v>11</v>
      </c>
      <c r="G2906" t="s">
        <v>11</v>
      </c>
      <c r="H2906" t="s">
        <v>12</v>
      </c>
      <c r="I2906">
        <v>30</v>
      </c>
      <c r="J2906">
        <f>(C2906-$V$7)/$V$8</f>
        <v>-0.33558582573148804</v>
      </c>
      <c r="K2906" t="str">
        <f t="shared" si="181"/>
        <v>NO</v>
      </c>
      <c r="L2906">
        <f>(I2906-$V$16)/$V$17</f>
        <v>-0.84029414414035897</v>
      </c>
      <c r="M2906" t="str">
        <f t="shared" si="182"/>
        <v>NO</v>
      </c>
      <c r="N2906">
        <f>IF(ISBLANK(C2906),$V$7,C2906)</f>
        <v>385400.61</v>
      </c>
      <c r="O2906">
        <f>IF(ISBLANK(I2906),$V$16,I2906)</f>
        <v>30</v>
      </c>
      <c r="P2906" t="str">
        <f>IF(ISBLANK(D2906),$U$42,D2906)</f>
        <v>ASALARIADO</v>
      </c>
      <c r="Q2906" s="7" t="str">
        <f t="shared" si="183"/>
        <v>26-35</v>
      </c>
      <c r="R2906" s="7" t="str">
        <f t="shared" si="184"/>
        <v>2</v>
      </c>
    </row>
    <row r="2907" spans="1:18" x14ac:dyDescent="0.3">
      <c r="A2907">
        <v>2906</v>
      </c>
      <c r="B2907" t="s">
        <v>14</v>
      </c>
      <c r="C2907">
        <v>1619313.26</v>
      </c>
      <c r="D2907" t="s">
        <v>9</v>
      </c>
      <c r="E2907" t="s">
        <v>15</v>
      </c>
      <c r="F2907" t="s">
        <v>11</v>
      </c>
      <c r="G2907" t="s">
        <v>12</v>
      </c>
      <c r="H2907" t="s">
        <v>12</v>
      </c>
      <c r="I2907">
        <v>33</v>
      </c>
      <c r="J2907">
        <f>(C2907-$V$7)/$V$8</f>
        <v>1.1860324903930701</v>
      </c>
      <c r="K2907" t="str">
        <f t="shared" si="181"/>
        <v>NO</v>
      </c>
      <c r="L2907">
        <f>(I2907-$V$16)/$V$17</f>
        <v>-0.62856815390894638</v>
      </c>
      <c r="M2907" t="str">
        <f t="shared" si="182"/>
        <v>NO</v>
      </c>
      <c r="N2907">
        <f>IF(ISBLANK(C2907),$V$7,C2907)</f>
        <v>1619313.26</v>
      </c>
      <c r="O2907">
        <f>IF(ISBLANK(I2907),$V$16,I2907)</f>
        <v>33</v>
      </c>
      <c r="P2907" t="str">
        <f>IF(ISBLANK(D2907),$U$42,D2907)</f>
        <v>ASALARIADO</v>
      </c>
      <c r="Q2907" s="7" t="str">
        <f t="shared" si="183"/>
        <v>26-35</v>
      </c>
      <c r="R2907" s="7" t="str">
        <f t="shared" si="184"/>
        <v>4</v>
      </c>
    </row>
    <row r="2908" spans="1:18" x14ac:dyDescent="0.3">
      <c r="A2908">
        <v>2907</v>
      </c>
      <c r="B2908" t="s">
        <v>8</v>
      </c>
      <c r="C2908">
        <v>403541.67</v>
      </c>
      <c r="D2908" t="s">
        <v>9</v>
      </c>
      <c r="E2908" t="s">
        <v>15</v>
      </c>
      <c r="F2908" t="s">
        <v>11</v>
      </c>
      <c r="G2908" t="s">
        <v>12</v>
      </c>
      <c r="H2908" t="s">
        <v>12</v>
      </c>
      <c r="I2908">
        <v>43</v>
      </c>
      <c r="J2908">
        <f>(C2908-$V$7)/$V$8</f>
        <v>-0.31321489925633228</v>
      </c>
      <c r="K2908" t="str">
        <f t="shared" si="181"/>
        <v>NO</v>
      </c>
      <c r="L2908">
        <f>(I2908-$V$16)/$V$17</f>
        <v>7.7185146862428639E-2</v>
      </c>
      <c r="M2908" t="str">
        <f t="shared" si="182"/>
        <v>NO</v>
      </c>
      <c r="N2908">
        <f>IF(ISBLANK(C2908),$V$7,C2908)</f>
        <v>403541.67</v>
      </c>
      <c r="O2908">
        <f>IF(ISBLANK(I2908),$V$16,I2908)</f>
        <v>43</v>
      </c>
      <c r="P2908" t="str">
        <f>IF(ISBLANK(D2908),$U$42,D2908)</f>
        <v>ASALARIADO</v>
      </c>
      <c r="Q2908" s="7" t="str">
        <f t="shared" si="183"/>
        <v>36-45</v>
      </c>
      <c r="R2908" s="7" t="str">
        <f t="shared" si="184"/>
        <v>2</v>
      </c>
    </row>
    <row r="2909" spans="1:18" x14ac:dyDescent="0.3">
      <c r="A2909">
        <v>2908</v>
      </c>
      <c r="B2909" t="s">
        <v>8</v>
      </c>
      <c r="C2909">
        <v>600000</v>
      </c>
      <c r="D2909" t="s">
        <v>9</v>
      </c>
      <c r="E2909" t="s">
        <v>15</v>
      </c>
      <c r="F2909" t="s">
        <v>11</v>
      </c>
      <c r="G2909" t="s">
        <v>12</v>
      </c>
      <c r="H2909" t="s">
        <v>12</v>
      </c>
      <c r="I2909">
        <v>24</v>
      </c>
      <c r="J2909">
        <f>(C2909-$V$7)/$V$8</f>
        <v>-7.0949295379718516E-2</v>
      </c>
      <c r="K2909" t="str">
        <f t="shared" si="181"/>
        <v>NO</v>
      </c>
      <c r="L2909">
        <f>(I2909-$V$16)/$V$17</f>
        <v>-1.263746124603184</v>
      </c>
      <c r="M2909" t="str">
        <f t="shared" si="182"/>
        <v>NO</v>
      </c>
      <c r="N2909">
        <f>IF(ISBLANK(C2909),$V$7,C2909)</f>
        <v>600000</v>
      </c>
      <c r="O2909">
        <f>IF(ISBLANK(I2909),$V$16,I2909)</f>
        <v>24</v>
      </c>
      <c r="P2909" t="str">
        <f>IF(ISBLANK(D2909),$U$42,D2909)</f>
        <v>ASALARIADO</v>
      </c>
      <c r="Q2909" s="7" t="str">
        <f t="shared" si="183"/>
        <v>18-25</v>
      </c>
      <c r="R2909" s="7" t="str">
        <f t="shared" si="184"/>
        <v>3</v>
      </c>
    </row>
    <row r="2910" spans="1:18" x14ac:dyDescent="0.3">
      <c r="A2910">
        <v>2909</v>
      </c>
      <c r="B2910" t="s">
        <v>8</v>
      </c>
      <c r="C2910">
        <v>319300</v>
      </c>
      <c r="D2910" t="s">
        <v>9</v>
      </c>
      <c r="E2910" t="s">
        <v>15</v>
      </c>
      <c r="F2910" t="s">
        <v>11</v>
      </c>
      <c r="G2910" t="s">
        <v>12</v>
      </c>
      <c r="H2910" t="s">
        <v>12</v>
      </c>
      <c r="I2910">
        <v>69</v>
      </c>
      <c r="J2910">
        <f>(C2910-$V$7)/$V$8</f>
        <v>-0.41709880712689401</v>
      </c>
      <c r="K2910" t="str">
        <f t="shared" si="181"/>
        <v>NO</v>
      </c>
      <c r="L2910">
        <f>(I2910-$V$16)/$V$17</f>
        <v>1.9121437288680037</v>
      </c>
      <c r="M2910" t="str">
        <f t="shared" si="182"/>
        <v>NO</v>
      </c>
      <c r="N2910">
        <f>IF(ISBLANK(C2910),$V$7,C2910)</f>
        <v>319300</v>
      </c>
      <c r="O2910">
        <f>IF(ISBLANK(I2910),$V$16,I2910)</f>
        <v>69</v>
      </c>
      <c r="P2910" t="str">
        <f>IF(ISBLANK(D2910),$U$42,D2910)</f>
        <v>ASALARIADO</v>
      </c>
      <c r="Q2910" s="7" t="str">
        <f t="shared" si="183"/>
        <v>56+</v>
      </c>
      <c r="R2910" s="7" t="str">
        <f t="shared" si="184"/>
        <v>2</v>
      </c>
    </row>
    <row r="2911" spans="1:18" x14ac:dyDescent="0.3">
      <c r="A2911">
        <v>2910</v>
      </c>
      <c r="B2911" t="s">
        <v>8</v>
      </c>
      <c r="C2911">
        <v>445567</v>
      </c>
      <c r="D2911" t="s">
        <v>17</v>
      </c>
      <c r="E2911" t="s">
        <v>15</v>
      </c>
      <c r="F2911" t="s">
        <v>11</v>
      </c>
      <c r="G2911" t="s">
        <v>12</v>
      </c>
      <c r="H2911" t="s">
        <v>11</v>
      </c>
      <c r="I2911">
        <v>35</v>
      </c>
      <c r="J2911">
        <f>(C2911-$V$7)/$V$8</f>
        <v>-0.26139071877712344</v>
      </c>
      <c r="K2911" t="str">
        <f t="shared" si="181"/>
        <v>NO</v>
      </c>
      <c r="L2911">
        <f>(I2911-$V$16)/$V$17</f>
        <v>-0.48741749375467142</v>
      </c>
      <c r="M2911" t="str">
        <f t="shared" si="182"/>
        <v>NO</v>
      </c>
      <c r="N2911">
        <f>IF(ISBLANK(C2911),$V$7,C2911)</f>
        <v>445567</v>
      </c>
      <c r="O2911">
        <f>IF(ISBLANK(I2911),$V$16,I2911)</f>
        <v>35</v>
      </c>
      <c r="P2911" t="str">
        <f>IF(ISBLANK(D2911),$U$42,D2911)</f>
        <v>TRABAJADOR INDEPENDIENTE</v>
      </c>
      <c r="Q2911" s="7" t="str">
        <f t="shared" si="183"/>
        <v>26-35</v>
      </c>
      <c r="R2911" s="7" t="str">
        <f t="shared" si="184"/>
        <v>3</v>
      </c>
    </row>
    <row r="2912" spans="1:18" x14ac:dyDescent="0.3">
      <c r="A2912">
        <v>2911</v>
      </c>
      <c r="B2912" t="s">
        <v>8</v>
      </c>
      <c r="C2912">
        <v>314396</v>
      </c>
      <c r="D2912" t="s">
        <v>9</v>
      </c>
      <c r="E2912" t="s">
        <v>10</v>
      </c>
      <c r="F2912" t="s">
        <v>11</v>
      </c>
      <c r="G2912" t="s">
        <v>12</v>
      </c>
      <c r="H2912" t="s">
        <v>11</v>
      </c>
      <c r="I2912">
        <v>53</v>
      </c>
      <c r="J2912">
        <f>(C2912-$V$7)/$V$8</f>
        <v>-0.42314624996839084</v>
      </c>
      <c r="K2912" t="str">
        <f t="shared" si="181"/>
        <v>NO</v>
      </c>
      <c r="L2912">
        <f>(I2912-$V$16)/$V$17</f>
        <v>0.78293844763380371</v>
      </c>
      <c r="M2912" t="str">
        <f t="shared" si="182"/>
        <v>NO</v>
      </c>
      <c r="N2912">
        <f>IF(ISBLANK(C2912),$V$7,C2912)</f>
        <v>314396</v>
      </c>
      <c r="O2912">
        <f>IF(ISBLANK(I2912),$V$16,I2912)</f>
        <v>53</v>
      </c>
      <c r="P2912" t="str">
        <f>IF(ISBLANK(D2912),$U$42,D2912)</f>
        <v>ASALARIADO</v>
      </c>
      <c r="Q2912" s="7" t="str">
        <f t="shared" si="183"/>
        <v>46-55</v>
      </c>
      <c r="R2912" s="7" t="str">
        <f t="shared" si="184"/>
        <v>2</v>
      </c>
    </row>
    <row r="2913" spans="1:18" x14ac:dyDescent="0.3">
      <c r="A2913">
        <v>2912</v>
      </c>
      <c r="B2913" t="s">
        <v>14</v>
      </c>
      <c r="C2913">
        <v>1165110</v>
      </c>
      <c r="D2913" t="s">
        <v>9</v>
      </c>
      <c r="E2913" t="s">
        <v>10</v>
      </c>
      <c r="F2913" t="s">
        <v>11</v>
      </c>
      <c r="G2913" t="s">
        <v>12</v>
      </c>
      <c r="H2913" t="s">
        <v>11</v>
      </c>
      <c r="I2913">
        <v>38</v>
      </c>
      <c r="J2913">
        <f>(C2913-$V$7)/$V$8</f>
        <v>0.62592477153672732</v>
      </c>
      <c r="K2913" t="str">
        <f t="shared" si="181"/>
        <v>NO</v>
      </c>
      <c r="L2913">
        <f>(I2913-$V$16)/$V$17</f>
        <v>-0.27569150352325889</v>
      </c>
      <c r="M2913" t="str">
        <f t="shared" si="182"/>
        <v>NO</v>
      </c>
      <c r="N2913">
        <f>IF(ISBLANK(C2913),$V$7,C2913)</f>
        <v>1165110</v>
      </c>
      <c r="O2913">
        <f>IF(ISBLANK(I2913),$V$16,I2913)</f>
        <v>38</v>
      </c>
      <c r="P2913" t="str">
        <f>IF(ISBLANK(D2913),$U$42,D2913)</f>
        <v>ASALARIADO</v>
      </c>
      <c r="Q2913" s="7" t="str">
        <f t="shared" si="183"/>
        <v>36-45</v>
      </c>
      <c r="R2913" s="7" t="str">
        <f t="shared" si="184"/>
        <v>4</v>
      </c>
    </row>
    <row r="2914" spans="1:18" x14ac:dyDescent="0.3">
      <c r="A2914">
        <v>2913</v>
      </c>
      <c r="B2914" t="s">
        <v>8</v>
      </c>
      <c r="C2914">
        <v>639148</v>
      </c>
      <c r="D2914" t="s">
        <v>17</v>
      </c>
      <c r="E2914" t="s">
        <v>15</v>
      </c>
      <c r="F2914" t="s">
        <v>11</v>
      </c>
      <c r="G2914" t="s">
        <v>12</v>
      </c>
      <c r="H2914" t="s">
        <v>11</v>
      </c>
      <c r="I2914">
        <v>69</v>
      </c>
      <c r="J2914">
        <f>(C2914-$V$7)/$V$8</f>
        <v>-2.2673338536546354E-2</v>
      </c>
      <c r="K2914" t="str">
        <f t="shared" si="181"/>
        <v>NO</v>
      </c>
      <c r="L2914">
        <f>(I2914-$V$16)/$V$17</f>
        <v>1.9121437288680037</v>
      </c>
      <c r="M2914" t="str">
        <f t="shared" si="182"/>
        <v>NO</v>
      </c>
      <c r="N2914">
        <f>IF(ISBLANK(C2914),$V$7,C2914)</f>
        <v>639148</v>
      </c>
      <c r="O2914">
        <f>IF(ISBLANK(I2914),$V$16,I2914)</f>
        <v>69</v>
      </c>
      <c r="P2914" t="str">
        <f>IF(ISBLANK(D2914),$U$42,D2914)</f>
        <v>TRABAJADOR INDEPENDIENTE</v>
      </c>
      <c r="Q2914" s="7" t="str">
        <f t="shared" si="183"/>
        <v>56+</v>
      </c>
      <c r="R2914" s="7" t="str">
        <f t="shared" si="184"/>
        <v>3</v>
      </c>
    </row>
    <row r="2915" spans="1:18" x14ac:dyDescent="0.3">
      <c r="A2915">
        <v>2914</v>
      </c>
      <c r="B2915" t="s">
        <v>14</v>
      </c>
      <c r="C2915">
        <v>659819.65</v>
      </c>
      <c r="D2915" t="s">
        <v>9</v>
      </c>
      <c r="E2915" t="s">
        <v>10</v>
      </c>
      <c r="F2915" t="s">
        <v>11</v>
      </c>
      <c r="G2915" t="s">
        <v>12</v>
      </c>
      <c r="H2915" t="s">
        <v>12</v>
      </c>
      <c r="I2915">
        <v>26</v>
      </c>
      <c r="J2915">
        <f>(C2915-$V$7)/$V$8</f>
        <v>2.818223823654961E-3</v>
      </c>
      <c r="K2915" t="str">
        <f t="shared" si="181"/>
        <v>NO</v>
      </c>
      <c r="L2915">
        <f>(I2915-$V$16)/$V$17</f>
        <v>-1.1225954644489089</v>
      </c>
      <c r="M2915" t="str">
        <f t="shared" si="182"/>
        <v>NO</v>
      </c>
      <c r="N2915">
        <f>IF(ISBLANK(C2915),$V$7,C2915)</f>
        <v>659819.65</v>
      </c>
      <c r="O2915">
        <f>IF(ISBLANK(I2915),$V$16,I2915)</f>
        <v>26</v>
      </c>
      <c r="P2915" t="str">
        <f>IF(ISBLANK(D2915),$U$42,D2915)</f>
        <v>ASALARIADO</v>
      </c>
      <c r="Q2915" s="7" t="str">
        <f t="shared" si="183"/>
        <v>26-35</v>
      </c>
      <c r="R2915" s="7" t="str">
        <f t="shared" si="184"/>
        <v>3</v>
      </c>
    </row>
    <row r="2916" spans="1:18" x14ac:dyDescent="0.3">
      <c r="A2916">
        <v>2915</v>
      </c>
      <c r="B2916" t="s">
        <v>14</v>
      </c>
      <c r="C2916">
        <v>297500</v>
      </c>
      <c r="D2916" t="s">
        <v>16</v>
      </c>
      <c r="E2916" t="s">
        <v>15</v>
      </c>
      <c r="F2916" t="s">
        <v>11</v>
      </c>
      <c r="G2916" t="s">
        <v>11</v>
      </c>
      <c r="H2916" t="s">
        <v>12</v>
      </c>
      <c r="I2916">
        <v>29</v>
      </c>
      <c r="J2916">
        <f>(C2916-$V$7)/$V$8</f>
        <v>-0.443981811601737</v>
      </c>
      <c r="K2916" t="str">
        <f t="shared" si="181"/>
        <v>NO</v>
      </c>
      <c r="L2916">
        <f>(I2916-$V$16)/$V$17</f>
        <v>-0.91086947421749642</v>
      </c>
      <c r="M2916" t="str">
        <f t="shared" si="182"/>
        <v>NO</v>
      </c>
      <c r="N2916">
        <f>IF(ISBLANK(C2916),$V$7,C2916)</f>
        <v>297500</v>
      </c>
      <c r="O2916">
        <f>IF(ISBLANK(I2916),$V$16,I2916)</f>
        <v>29</v>
      </c>
      <c r="P2916" t="str">
        <f>IF(ISBLANK(D2916),$U$42,D2916)</f>
        <v>ASEGURADO VOLUNTARIO</v>
      </c>
      <c r="Q2916" s="7" t="str">
        <f t="shared" si="183"/>
        <v>26-35</v>
      </c>
      <c r="R2916" s="7" t="str">
        <f t="shared" si="184"/>
        <v>1</v>
      </c>
    </row>
    <row r="2917" spans="1:18" x14ac:dyDescent="0.3">
      <c r="A2917">
        <v>2916</v>
      </c>
      <c r="B2917" t="s">
        <v>8</v>
      </c>
      <c r="C2917">
        <v>756084.19</v>
      </c>
      <c r="D2917" t="s">
        <v>9</v>
      </c>
      <c r="E2917" t="s">
        <v>15</v>
      </c>
      <c r="F2917" t="s">
        <v>11</v>
      </c>
      <c r="G2917" t="s">
        <v>12</v>
      </c>
      <c r="H2917" t="s">
        <v>12</v>
      </c>
      <c r="I2917">
        <v>21</v>
      </c>
      <c r="J2917">
        <f>(C2917-$V$7)/$V$8</f>
        <v>0.1215283183002008</v>
      </c>
      <c r="K2917" t="str">
        <f t="shared" si="181"/>
        <v>NO</v>
      </c>
      <c r="L2917">
        <f>(I2917-$V$16)/$V$17</f>
        <v>-1.4754721148345964</v>
      </c>
      <c r="M2917" t="str">
        <f t="shared" si="182"/>
        <v>NO</v>
      </c>
      <c r="N2917">
        <f>IF(ISBLANK(C2917),$V$7,C2917)</f>
        <v>756084.19</v>
      </c>
      <c r="O2917">
        <f>IF(ISBLANK(I2917),$V$16,I2917)</f>
        <v>21</v>
      </c>
      <c r="P2917" t="str">
        <f>IF(ISBLANK(D2917),$U$42,D2917)</f>
        <v>ASALARIADO</v>
      </c>
      <c r="Q2917" s="7" t="str">
        <f t="shared" si="183"/>
        <v>18-25</v>
      </c>
      <c r="R2917" s="7" t="str">
        <f t="shared" si="184"/>
        <v>4</v>
      </c>
    </row>
    <row r="2918" spans="1:18" x14ac:dyDescent="0.3">
      <c r="A2918">
        <v>2917</v>
      </c>
      <c r="B2918" t="s">
        <v>14</v>
      </c>
      <c r="C2918">
        <v>379237.5</v>
      </c>
      <c r="D2918" t="s">
        <v>9</v>
      </c>
      <c r="E2918" t="s">
        <v>10</v>
      </c>
      <c r="F2918" t="s">
        <v>11</v>
      </c>
      <c r="G2918" t="s">
        <v>12</v>
      </c>
      <c r="H2918" t="s">
        <v>12</v>
      </c>
      <c r="I2918">
        <v>25</v>
      </c>
      <c r="J2918">
        <f>(C2918-$V$7)/$V$8</f>
        <v>-0.34318595938786184</v>
      </c>
      <c r="K2918" t="str">
        <f t="shared" si="181"/>
        <v>NO</v>
      </c>
      <c r="L2918">
        <f>(I2918-$V$16)/$V$17</f>
        <v>-1.1931707945260464</v>
      </c>
      <c r="M2918" t="str">
        <f t="shared" si="182"/>
        <v>NO</v>
      </c>
      <c r="N2918">
        <f>IF(ISBLANK(C2918),$V$7,C2918)</f>
        <v>379237.5</v>
      </c>
      <c r="O2918">
        <f>IF(ISBLANK(I2918),$V$16,I2918)</f>
        <v>25</v>
      </c>
      <c r="P2918" t="str">
        <f>IF(ISBLANK(D2918),$U$42,D2918)</f>
        <v>ASALARIADO</v>
      </c>
      <c r="Q2918" s="7" t="str">
        <f t="shared" si="183"/>
        <v>18-25</v>
      </c>
      <c r="R2918" s="7" t="str">
        <f t="shared" si="184"/>
        <v>2</v>
      </c>
    </row>
    <row r="2919" spans="1:18" x14ac:dyDescent="0.3">
      <c r="A2919">
        <v>2918</v>
      </c>
      <c r="B2919" t="s">
        <v>8</v>
      </c>
      <c r="C2919">
        <v>311585.03999999998</v>
      </c>
      <c r="D2919" t="s">
        <v>9</v>
      </c>
      <c r="E2919" t="s">
        <v>15</v>
      </c>
      <c r="F2919" t="s">
        <v>11</v>
      </c>
      <c r="G2919" t="s">
        <v>12</v>
      </c>
      <c r="H2919" t="s">
        <v>12</v>
      </c>
      <c r="I2919">
        <v>26</v>
      </c>
      <c r="J2919">
        <f>(C2919-$V$7)/$V$8</f>
        <v>-0.42661262842062042</v>
      </c>
      <c r="K2919" t="str">
        <f t="shared" si="181"/>
        <v>NO</v>
      </c>
      <c r="L2919">
        <f>(I2919-$V$16)/$V$17</f>
        <v>-1.1225954644489089</v>
      </c>
      <c r="M2919" t="str">
        <f t="shared" si="182"/>
        <v>NO</v>
      </c>
      <c r="N2919">
        <f>IF(ISBLANK(C2919),$V$7,C2919)</f>
        <v>311585.03999999998</v>
      </c>
      <c r="O2919">
        <f>IF(ISBLANK(I2919),$V$16,I2919)</f>
        <v>26</v>
      </c>
      <c r="P2919" t="str">
        <f>IF(ISBLANK(D2919),$U$42,D2919)</f>
        <v>ASALARIADO</v>
      </c>
      <c r="Q2919" s="7" t="str">
        <f t="shared" si="183"/>
        <v>26-35</v>
      </c>
      <c r="R2919" s="7" t="str">
        <f t="shared" si="184"/>
        <v>2</v>
      </c>
    </row>
    <row r="2920" spans="1:18" x14ac:dyDescent="0.3">
      <c r="A2920">
        <v>2919</v>
      </c>
      <c r="B2920" t="s">
        <v>14</v>
      </c>
      <c r="C2920">
        <v>1983460.5</v>
      </c>
      <c r="D2920" t="s">
        <v>9</v>
      </c>
      <c r="E2920" t="s">
        <v>10</v>
      </c>
      <c r="F2920" t="s">
        <v>11</v>
      </c>
      <c r="G2920" t="s">
        <v>12</v>
      </c>
      <c r="H2920" t="s">
        <v>12</v>
      </c>
      <c r="I2920">
        <v>61</v>
      </c>
      <c r="J2920">
        <f>(C2920-$V$7)/$V$8</f>
        <v>1.6350862464674611</v>
      </c>
      <c r="K2920" t="str">
        <f t="shared" si="181"/>
        <v>NO</v>
      </c>
      <c r="L2920">
        <f>(I2920-$V$16)/$V$17</f>
        <v>1.3475410882509038</v>
      </c>
      <c r="M2920" t="str">
        <f t="shared" si="182"/>
        <v>NO</v>
      </c>
      <c r="N2920">
        <f>IF(ISBLANK(C2920),$V$7,C2920)</f>
        <v>1983460.5</v>
      </c>
      <c r="O2920">
        <f>IF(ISBLANK(I2920),$V$16,I2920)</f>
        <v>61</v>
      </c>
      <c r="P2920" t="str">
        <f>IF(ISBLANK(D2920),$U$42,D2920)</f>
        <v>ASALARIADO</v>
      </c>
      <c r="Q2920" s="7" t="str">
        <f t="shared" si="183"/>
        <v>56+</v>
      </c>
      <c r="R2920" s="7" t="str">
        <f t="shared" si="184"/>
        <v>4</v>
      </c>
    </row>
    <row r="2921" spans="1:18" x14ac:dyDescent="0.3">
      <c r="A2921">
        <v>2920</v>
      </c>
      <c r="B2921" t="s">
        <v>8</v>
      </c>
      <c r="C2921">
        <v>723495</v>
      </c>
      <c r="D2921" t="s">
        <v>9</v>
      </c>
      <c r="E2921" t="s">
        <v>10</v>
      </c>
      <c r="F2921" t="s">
        <v>11</v>
      </c>
      <c r="G2921" t="s">
        <v>12</v>
      </c>
      <c r="H2921" t="s">
        <v>12</v>
      </c>
      <c r="I2921">
        <v>37</v>
      </c>
      <c r="J2921">
        <f>(C2921-$V$7)/$V$8</f>
        <v>8.1340458639581226E-2</v>
      </c>
      <c r="K2921" t="str">
        <f t="shared" si="181"/>
        <v>NO</v>
      </c>
      <c r="L2921">
        <f>(I2921-$V$16)/$V$17</f>
        <v>-0.3462668336003964</v>
      </c>
      <c r="M2921" t="str">
        <f t="shared" si="182"/>
        <v>NO</v>
      </c>
      <c r="N2921">
        <f>IF(ISBLANK(C2921),$V$7,C2921)</f>
        <v>723495</v>
      </c>
      <c r="O2921">
        <f>IF(ISBLANK(I2921),$V$16,I2921)</f>
        <v>37</v>
      </c>
      <c r="P2921" t="str">
        <f>IF(ISBLANK(D2921),$U$42,D2921)</f>
        <v>ASALARIADO</v>
      </c>
      <c r="Q2921" s="7" t="str">
        <f t="shared" si="183"/>
        <v>36-45</v>
      </c>
      <c r="R2921" s="7" t="str">
        <f t="shared" si="184"/>
        <v>4</v>
      </c>
    </row>
    <row r="2922" spans="1:18" x14ac:dyDescent="0.3">
      <c r="A2922">
        <v>2921</v>
      </c>
      <c r="B2922" t="s">
        <v>8</v>
      </c>
      <c r="C2922">
        <v>426977.82</v>
      </c>
      <c r="D2922" t="s">
        <v>9</v>
      </c>
      <c r="E2922" t="s">
        <v>15</v>
      </c>
      <c r="F2922" t="s">
        <v>11</v>
      </c>
      <c r="G2922" t="s">
        <v>11</v>
      </c>
      <c r="H2922" t="s">
        <v>12</v>
      </c>
      <c r="I2922">
        <v>53</v>
      </c>
      <c r="J2922">
        <f>(C2922-$V$7)/$V$8</f>
        <v>-0.28431425130573174</v>
      </c>
      <c r="K2922" t="str">
        <f t="shared" si="181"/>
        <v>NO</v>
      </c>
      <c r="L2922">
        <f>(I2922-$V$16)/$V$17</f>
        <v>0.78293844763380371</v>
      </c>
      <c r="M2922" t="str">
        <f t="shared" si="182"/>
        <v>NO</v>
      </c>
      <c r="N2922">
        <f>IF(ISBLANK(C2922),$V$7,C2922)</f>
        <v>426977.82</v>
      </c>
      <c r="O2922">
        <f>IF(ISBLANK(I2922),$V$16,I2922)</f>
        <v>53</v>
      </c>
      <c r="P2922" t="str">
        <f>IF(ISBLANK(D2922),$U$42,D2922)</f>
        <v>ASALARIADO</v>
      </c>
      <c r="Q2922" s="7" t="str">
        <f t="shared" si="183"/>
        <v>46-55</v>
      </c>
      <c r="R2922" s="7" t="str">
        <f t="shared" si="184"/>
        <v>3</v>
      </c>
    </row>
    <row r="2923" spans="1:18" x14ac:dyDescent="0.3">
      <c r="A2923">
        <v>2922</v>
      </c>
      <c r="B2923" t="s">
        <v>14</v>
      </c>
      <c r="C2923">
        <v>1459586</v>
      </c>
      <c r="D2923" t="s">
        <v>9</v>
      </c>
      <c r="E2923" t="s">
        <v>10</v>
      </c>
      <c r="F2923" t="s">
        <v>11</v>
      </c>
      <c r="G2923" t="s">
        <v>12</v>
      </c>
      <c r="H2923" t="s">
        <v>12</v>
      </c>
      <c r="I2923">
        <v>47</v>
      </c>
      <c r="J2923">
        <f>(C2923-$V$7)/$V$8</f>
        <v>0.98906236904745504</v>
      </c>
      <c r="K2923" t="str">
        <f t="shared" si="181"/>
        <v>NO</v>
      </c>
      <c r="L2923">
        <f>(I2923-$V$16)/$V$17</f>
        <v>0.35948646717097865</v>
      </c>
      <c r="M2923" t="str">
        <f t="shared" si="182"/>
        <v>NO</v>
      </c>
      <c r="N2923">
        <f>IF(ISBLANK(C2923),$V$7,C2923)</f>
        <v>1459586</v>
      </c>
      <c r="O2923">
        <f>IF(ISBLANK(I2923),$V$16,I2923)</f>
        <v>47</v>
      </c>
      <c r="P2923" t="str">
        <f>IF(ISBLANK(D2923),$U$42,D2923)</f>
        <v>ASALARIADO</v>
      </c>
      <c r="Q2923" s="7" t="str">
        <f t="shared" si="183"/>
        <v>46-55</v>
      </c>
      <c r="R2923" s="7" t="str">
        <f t="shared" si="184"/>
        <v>4</v>
      </c>
    </row>
    <row r="2924" spans="1:18" x14ac:dyDescent="0.3">
      <c r="A2924">
        <v>2923</v>
      </c>
      <c r="B2924" t="s">
        <v>8</v>
      </c>
      <c r="C2924">
        <v>447825.78</v>
      </c>
      <c r="D2924" t="s">
        <v>9</v>
      </c>
      <c r="E2924" t="s">
        <v>15</v>
      </c>
      <c r="F2924" t="s">
        <v>11</v>
      </c>
      <c r="G2924" t="s">
        <v>12</v>
      </c>
      <c r="H2924" t="s">
        <v>12</v>
      </c>
      <c r="I2924">
        <v>53</v>
      </c>
      <c r="J2924">
        <f>(C2924-$V$7)/$V$8</f>
        <v>-0.25860526956392677</v>
      </c>
      <c r="K2924" t="str">
        <f t="shared" si="181"/>
        <v>NO</v>
      </c>
      <c r="L2924">
        <f>(I2924-$V$16)/$V$17</f>
        <v>0.78293844763380371</v>
      </c>
      <c r="M2924" t="str">
        <f t="shared" si="182"/>
        <v>NO</v>
      </c>
      <c r="N2924">
        <f>IF(ISBLANK(C2924),$V$7,C2924)</f>
        <v>447825.78</v>
      </c>
      <c r="O2924">
        <f>IF(ISBLANK(I2924),$V$16,I2924)</f>
        <v>53</v>
      </c>
      <c r="P2924" t="str">
        <f>IF(ISBLANK(D2924),$U$42,D2924)</f>
        <v>ASALARIADO</v>
      </c>
      <c r="Q2924" s="7" t="str">
        <f t="shared" si="183"/>
        <v>46-55</v>
      </c>
      <c r="R2924" s="7" t="str">
        <f t="shared" si="184"/>
        <v>3</v>
      </c>
    </row>
    <row r="2925" spans="1:18" x14ac:dyDescent="0.3">
      <c r="A2925">
        <v>2924</v>
      </c>
      <c r="B2925" t="s">
        <v>14</v>
      </c>
      <c r="C2925">
        <v>297865</v>
      </c>
      <c r="D2925" t="s">
        <v>17</v>
      </c>
      <c r="E2925" t="s">
        <v>15</v>
      </c>
      <c r="F2925" t="s">
        <v>11</v>
      </c>
      <c r="G2925" t="s">
        <v>12</v>
      </c>
      <c r="H2925" t="s">
        <v>12</v>
      </c>
      <c r="I2925">
        <v>41</v>
      </c>
      <c r="J2925">
        <f>(C2925-$V$7)/$V$8</f>
        <v>-0.44353170625158483</v>
      </c>
      <c r="K2925" t="str">
        <f t="shared" si="181"/>
        <v>NO</v>
      </c>
      <c r="L2925">
        <f>(I2925-$V$16)/$V$17</f>
        <v>-6.3965513291846368E-2</v>
      </c>
      <c r="M2925" t="str">
        <f t="shared" si="182"/>
        <v>NO</v>
      </c>
      <c r="N2925">
        <f>IF(ISBLANK(C2925),$V$7,C2925)</f>
        <v>297865</v>
      </c>
      <c r="O2925">
        <f>IF(ISBLANK(I2925),$V$16,I2925)</f>
        <v>41</v>
      </c>
      <c r="P2925" t="str">
        <f>IF(ISBLANK(D2925),$U$42,D2925)</f>
        <v>TRABAJADOR INDEPENDIENTE</v>
      </c>
      <c r="Q2925" s="7" t="str">
        <f t="shared" si="183"/>
        <v>36-45</v>
      </c>
      <c r="R2925" s="7" t="str">
        <f t="shared" si="184"/>
        <v>1</v>
      </c>
    </row>
    <row r="2926" spans="1:18" x14ac:dyDescent="0.3">
      <c r="A2926">
        <v>2925</v>
      </c>
      <c r="B2926" t="s">
        <v>8</v>
      </c>
      <c r="C2926">
        <v>416406.24</v>
      </c>
      <c r="D2926" t="s">
        <v>9</v>
      </c>
      <c r="E2926" t="s">
        <v>15</v>
      </c>
      <c r="F2926" t="s">
        <v>11</v>
      </c>
      <c r="G2926" t="s">
        <v>12</v>
      </c>
      <c r="H2926" t="s">
        <v>12</v>
      </c>
      <c r="I2926">
        <v>35</v>
      </c>
      <c r="J2926">
        <f>(C2926-$V$7)/$V$8</f>
        <v>-0.29735075738124372</v>
      </c>
      <c r="K2926" t="str">
        <f t="shared" si="181"/>
        <v>NO</v>
      </c>
      <c r="L2926">
        <f>(I2926-$V$16)/$V$17</f>
        <v>-0.48741749375467142</v>
      </c>
      <c r="M2926" t="str">
        <f t="shared" si="182"/>
        <v>NO</v>
      </c>
      <c r="N2926">
        <f>IF(ISBLANK(C2926),$V$7,C2926)</f>
        <v>416406.24</v>
      </c>
      <c r="O2926">
        <f>IF(ISBLANK(I2926),$V$16,I2926)</f>
        <v>35</v>
      </c>
      <c r="P2926" t="str">
        <f>IF(ISBLANK(D2926),$U$42,D2926)</f>
        <v>ASALARIADO</v>
      </c>
      <c r="Q2926" s="7" t="str">
        <f t="shared" si="183"/>
        <v>26-35</v>
      </c>
      <c r="R2926" s="7" t="str">
        <f t="shared" si="184"/>
        <v>3</v>
      </c>
    </row>
    <row r="2927" spans="1:18" x14ac:dyDescent="0.3">
      <c r="A2927">
        <v>2926</v>
      </c>
      <c r="B2927" t="s">
        <v>8</v>
      </c>
      <c r="C2927">
        <v>548611.75</v>
      </c>
      <c r="D2927" t="s">
        <v>9</v>
      </c>
      <c r="E2927" t="s">
        <v>15</v>
      </c>
      <c r="F2927" t="s">
        <v>11</v>
      </c>
      <c r="G2927" t="s">
        <v>12</v>
      </c>
      <c r="H2927" t="s">
        <v>12</v>
      </c>
      <c r="I2927">
        <v>27</v>
      </c>
      <c r="J2927">
        <f>(C2927-$V$7)/$V$8</f>
        <v>-0.13431950431111073</v>
      </c>
      <c r="K2927" t="str">
        <f t="shared" si="181"/>
        <v>NO</v>
      </c>
      <c r="L2927">
        <f>(I2927-$V$16)/$V$17</f>
        <v>-1.0520201343717714</v>
      </c>
      <c r="M2927" t="str">
        <f t="shared" si="182"/>
        <v>NO</v>
      </c>
      <c r="N2927">
        <f>IF(ISBLANK(C2927),$V$7,C2927)</f>
        <v>548611.75</v>
      </c>
      <c r="O2927">
        <f>IF(ISBLANK(I2927),$V$16,I2927)</f>
        <v>27</v>
      </c>
      <c r="P2927" t="str">
        <f>IF(ISBLANK(D2927),$U$42,D2927)</f>
        <v>ASALARIADO</v>
      </c>
      <c r="Q2927" s="7" t="str">
        <f t="shared" si="183"/>
        <v>26-35</v>
      </c>
      <c r="R2927" s="7" t="str">
        <f t="shared" si="184"/>
        <v>3</v>
      </c>
    </row>
    <row r="2928" spans="1:18" x14ac:dyDescent="0.3">
      <c r="A2928">
        <v>2927</v>
      </c>
      <c r="B2928" t="s">
        <v>8</v>
      </c>
      <c r="C2928">
        <v>445567</v>
      </c>
      <c r="D2928" t="s">
        <v>17</v>
      </c>
      <c r="E2928" t="s">
        <v>15</v>
      </c>
      <c r="F2928" t="s">
        <v>11</v>
      </c>
      <c r="G2928" t="s">
        <v>12</v>
      </c>
      <c r="H2928" t="s">
        <v>11</v>
      </c>
      <c r="I2928">
        <v>52</v>
      </c>
      <c r="J2928">
        <f>(C2928-$V$7)/$V$8</f>
        <v>-0.26139071877712344</v>
      </c>
      <c r="K2928" t="str">
        <f t="shared" si="181"/>
        <v>NO</v>
      </c>
      <c r="L2928">
        <f>(I2928-$V$16)/$V$17</f>
        <v>0.71236311755666615</v>
      </c>
      <c r="M2928" t="str">
        <f t="shared" si="182"/>
        <v>NO</v>
      </c>
      <c r="N2928">
        <f>IF(ISBLANK(C2928),$V$7,C2928)</f>
        <v>445567</v>
      </c>
      <c r="O2928">
        <f>IF(ISBLANK(I2928),$V$16,I2928)</f>
        <v>52</v>
      </c>
      <c r="P2928" t="str">
        <f>IF(ISBLANK(D2928),$U$42,D2928)</f>
        <v>TRABAJADOR INDEPENDIENTE</v>
      </c>
      <c r="Q2928" s="7" t="str">
        <f t="shared" si="183"/>
        <v>46-55</v>
      </c>
      <c r="R2928" s="7" t="str">
        <f t="shared" si="184"/>
        <v>3</v>
      </c>
    </row>
    <row r="2929" spans="1:18" x14ac:dyDescent="0.3">
      <c r="A2929">
        <v>2928</v>
      </c>
      <c r="B2929" t="s">
        <v>14</v>
      </c>
      <c r="C2929">
        <v>918531</v>
      </c>
      <c r="D2929" t="s">
        <v>9</v>
      </c>
      <c r="E2929" t="s">
        <v>15</v>
      </c>
      <c r="F2929" t="s">
        <v>11</v>
      </c>
      <c r="G2929" t="s">
        <v>12</v>
      </c>
      <c r="H2929" t="s">
        <v>12</v>
      </c>
      <c r="I2929">
        <v>33</v>
      </c>
      <c r="J2929">
        <f>(C2929-$V$7)/$V$8</f>
        <v>0.32185209445405266</v>
      </c>
      <c r="K2929" t="str">
        <f t="shared" si="181"/>
        <v>NO</v>
      </c>
      <c r="L2929">
        <f>(I2929-$V$16)/$V$17</f>
        <v>-0.62856815390894638</v>
      </c>
      <c r="M2929" t="str">
        <f t="shared" si="182"/>
        <v>NO</v>
      </c>
      <c r="N2929">
        <f>IF(ISBLANK(C2929),$V$7,C2929)</f>
        <v>918531</v>
      </c>
      <c r="O2929">
        <f>IF(ISBLANK(I2929),$V$16,I2929)</f>
        <v>33</v>
      </c>
      <c r="P2929" t="str">
        <f>IF(ISBLANK(D2929),$U$42,D2929)</f>
        <v>ASALARIADO</v>
      </c>
      <c r="Q2929" s="7" t="str">
        <f t="shared" si="183"/>
        <v>26-35</v>
      </c>
      <c r="R2929" s="7" t="str">
        <f t="shared" si="184"/>
        <v>4</v>
      </c>
    </row>
    <row r="2930" spans="1:18" x14ac:dyDescent="0.3">
      <c r="A2930">
        <v>2929</v>
      </c>
      <c r="B2930" t="s">
        <v>8</v>
      </c>
      <c r="C2930">
        <v>484083</v>
      </c>
      <c r="D2930" t="s">
        <v>9</v>
      </c>
      <c r="E2930" t="s">
        <v>15</v>
      </c>
      <c r="F2930" t="s">
        <v>11</v>
      </c>
      <c r="G2930" t="s">
        <v>12</v>
      </c>
      <c r="H2930" t="s">
        <v>12</v>
      </c>
      <c r="I2930">
        <v>33</v>
      </c>
      <c r="J2930">
        <f>(C2930-$V$7)/$V$8</f>
        <v>-0.21389412243065312</v>
      </c>
      <c r="K2930" t="str">
        <f t="shared" si="181"/>
        <v>NO</v>
      </c>
      <c r="L2930">
        <f>(I2930-$V$16)/$V$17</f>
        <v>-0.62856815390894638</v>
      </c>
      <c r="M2930" t="str">
        <f t="shared" si="182"/>
        <v>NO</v>
      </c>
      <c r="N2930">
        <f>IF(ISBLANK(C2930),$V$7,C2930)</f>
        <v>484083</v>
      </c>
      <c r="O2930">
        <f>IF(ISBLANK(I2930),$V$16,I2930)</f>
        <v>33</v>
      </c>
      <c r="P2930" t="str">
        <f>IF(ISBLANK(D2930),$U$42,D2930)</f>
        <v>ASALARIADO</v>
      </c>
      <c r="Q2930" s="7" t="str">
        <f t="shared" si="183"/>
        <v>26-35</v>
      </c>
      <c r="R2930" s="7" t="str">
        <f t="shared" si="184"/>
        <v>3</v>
      </c>
    </row>
    <row r="2931" spans="1:18" x14ac:dyDescent="0.3">
      <c r="A2931">
        <v>2930</v>
      </c>
      <c r="B2931" t="s">
        <v>8</v>
      </c>
      <c r="C2931">
        <v>437310</v>
      </c>
      <c r="D2931" t="s">
        <v>9</v>
      </c>
      <c r="E2931" t="s">
        <v>15</v>
      </c>
      <c r="F2931" t="s">
        <v>11</v>
      </c>
      <c r="G2931" t="s">
        <v>12</v>
      </c>
      <c r="H2931" t="s">
        <v>12</v>
      </c>
      <c r="I2931">
        <v>31</v>
      </c>
      <c r="J2931">
        <f>(C2931-$V$7)/$V$8</f>
        <v>-0.27157296501330591</v>
      </c>
      <c r="K2931" t="str">
        <f t="shared" si="181"/>
        <v>NO</v>
      </c>
      <c r="L2931">
        <f>(I2931-$V$16)/$V$17</f>
        <v>-0.7697188140632214</v>
      </c>
      <c r="M2931" t="str">
        <f t="shared" si="182"/>
        <v>NO</v>
      </c>
      <c r="N2931">
        <f>IF(ISBLANK(C2931),$V$7,C2931)</f>
        <v>437310</v>
      </c>
      <c r="O2931">
        <f>IF(ISBLANK(I2931),$V$16,I2931)</f>
        <v>31</v>
      </c>
      <c r="P2931" t="str">
        <f>IF(ISBLANK(D2931),$U$42,D2931)</f>
        <v>ASALARIADO</v>
      </c>
      <c r="Q2931" s="7" t="str">
        <f t="shared" si="183"/>
        <v>26-35</v>
      </c>
      <c r="R2931" s="7" t="str">
        <f t="shared" si="184"/>
        <v>3</v>
      </c>
    </row>
    <row r="2932" spans="1:18" x14ac:dyDescent="0.3">
      <c r="A2932">
        <v>2931</v>
      </c>
      <c r="B2932" t="s">
        <v>8</v>
      </c>
      <c r="C2932">
        <v>330226.88</v>
      </c>
      <c r="D2932" t="s">
        <v>9</v>
      </c>
      <c r="E2932" t="s">
        <v>15</v>
      </c>
      <c r="F2932" t="s">
        <v>11</v>
      </c>
      <c r="G2932" t="s">
        <v>11</v>
      </c>
      <c r="H2932" t="s">
        <v>12</v>
      </c>
      <c r="I2932">
        <v>49</v>
      </c>
      <c r="J2932">
        <f>(C2932-$V$7)/$V$8</f>
        <v>-0.40362415740505586</v>
      </c>
      <c r="K2932" t="str">
        <f t="shared" si="181"/>
        <v>NO</v>
      </c>
      <c r="L2932">
        <f>(I2932-$V$16)/$V$17</f>
        <v>0.50063712732525367</v>
      </c>
      <c r="M2932" t="str">
        <f t="shared" si="182"/>
        <v>NO</v>
      </c>
      <c r="N2932">
        <f>IF(ISBLANK(C2932),$V$7,C2932)</f>
        <v>330226.88</v>
      </c>
      <c r="O2932">
        <f>IF(ISBLANK(I2932),$V$16,I2932)</f>
        <v>49</v>
      </c>
      <c r="P2932" t="str">
        <f>IF(ISBLANK(D2932),$U$42,D2932)</f>
        <v>ASALARIADO</v>
      </c>
      <c r="Q2932" s="7" t="str">
        <f t="shared" si="183"/>
        <v>46-55</v>
      </c>
      <c r="R2932" s="7" t="str">
        <f t="shared" si="184"/>
        <v>2</v>
      </c>
    </row>
    <row r="2933" spans="1:18" x14ac:dyDescent="0.3">
      <c r="A2933">
        <v>2932</v>
      </c>
      <c r="B2933" t="s">
        <v>8</v>
      </c>
      <c r="C2933">
        <v>3217274</v>
      </c>
      <c r="D2933" t="s">
        <v>13</v>
      </c>
      <c r="E2933" t="s">
        <v>10</v>
      </c>
      <c r="F2933" t="s">
        <v>11</v>
      </c>
      <c r="G2933" t="s">
        <v>12</v>
      </c>
      <c r="H2933" t="s">
        <v>12</v>
      </c>
      <c r="I2933">
        <v>80</v>
      </c>
      <c r="J2933">
        <f>(C2933-$V$7)/$V$8</f>
        <v>3.1565822942482722</v>
      </c>
      <c r="K2933" t="str">
        <f t="shared" si="181"/>
        <v>ATIPICO</v>
      </c>
      <c r="L2933">
        <f>(I2933-$V$16)/$V$17</f>
        <v>2.6884723597165161</v>
      </c>
      <c r="M2933" t="str">
        <f t="shared" si="182"/>
        <v>ATIPICO</v>
      </c>
      <c r="N2933">
        <f>IF(ISBLANK(C2933),$V$7,C2933)</f>
        <v>3217274</v>
      </c>
      <c r="O2933">
        <f>IF(ISBLANK(I2933),$V$16,I2933)</f>
        <v>80</v>
      </c>
      <c r="P2933" t="str">
        <f>IF(ISBLANK(D2933),$U$42,D2933)</f>
        <v>PENSIONADOS EN SU PROPIO SISTEMA</v>
      </c>
      <c r="Q2933" s="7" t="str">
        <f t="shared" si="183"/>
        <v>56+</v>
      </c>
      <c r="R2933" s="7" t="str">
        <f t="shared" si="184"/>
        <v>4</v>
      </c>
    </row>
    <row r="2934" spans="1:18" x14ac:dyDescent="0.3">
      <c r="A2934">
        <v>2933</v>
      </c>
      <c r="B2934" t="s">
        <v>14</v>
      </c>
      <c r="C2934">
        <v>250000</v>
      </c>
      <c r="D2934" t="s">
        <v>9</v>
      </c>
      <c r="E2934" t="s">
        <v>15</v>
      </c>
      <c r="F2934" t="s">
        <v>11</v>
      </c>
      <c r="G2934" t="s">
        <v>11</v>
      </c>
      <c r="H2934" t="s">
        <v>12</v>
      </c>
      <c r="I2934">
        <v>53</v>
      </c>
      <c r="J2934">
        <f>(C2934-$V$7)/$V$8</f>
        <v>-0.50255716538866557</v>
      </c>
      <c r="K2934" t="str">
        <f t="shared" si="181"/>
        <v>NO</v>
      </c>
      <c r="L2934">
        <f>(I2934-$V$16)/$V$17</f>
        <v>0.78293844763380371</v>
      </c>
      <c r="M2934" t="str">
        <f t="shared" si="182"/>
        <v>NO</v>
      </c>
      <c r="N2934">
        <f>IF(ISBLANK(C2934),$V$7,C2934)</f>
        <v>250000</v>
      </c>
      <c r="O2934">
        <f>IF(ISBLANK(I2934),$V$16,I2934)</f>
        <v>53</v>
      </c>
      <c r="P2934" t="str">
        <f>IF(ISBLANK(D2934),$U$42,D2934)</f>
        <v>ASALARIADO</v>
      </c>
      <c r="Q2934" s="7" t="str">
        <f t="shared" si="183"/>
        <v>46-55</v>
      </c>
      <c r="R2934" s="7" t="str">
        <f t="shared" si="184"/>
        <v>1</v>
      </c>
    </row>
    <row r="2935" spans="1:18" x14ac:dyDescent="0.3">
      <c r="A2935">
        <v>2934</v>
      </c>
      <c r="B2935" t="s">
        <v>14</v>
      </c>
      <c r="C2935">
        <v>297046</v>
      </c>
      <c r="D2935" t="s">
        <v>16</v>
      </c>
      <c r="E2935" t="s">
        <v>15</v>
      </c>
      <c r="F2935" t="s">
        <v>11</v>
      </c>
      <c r="G2935" t="s">
        <v>12</v>
      </c>
      <c r="H2935" t="s">
        <v>12</v>
      </c>
      <c r="I2935">
        <v>55</v>
      </c>
      <c r="J2935">
        <f>(C2935-$V$7)/$V$8</f>
        <v>-0.44454166866740574</v>
      </c>
      <c r="K2935" t="str">
        <f t="shared" si="181"/>
        <v>NO</v>
      </c>
      <c r="L2935">
        <f>(I2935-$V$16)/$V$17</f>
        <v>0.92408910778807873</v>
      </c>
      <c r="M2935" t="str">
        <f t="shared" si="182"/>
        <v>NO</v>
      </c>
      <c r="N2935">
        <f>IF(ISBLANK(C2935),$V$7,C2935)</f>
        <v>297046</v>
      </c>
      <c r="O2935">
        <f>IF(ISBLANK(I2935),$V$16,I2935)</f>
        <v>55</v>
      </c>
      <c r="P2935" t="str">
        <f>IF(ISBLANK(D2935),$U$42,D2935)</f>
        <v>ASEGURADO VOLUNTARIO</v>
      </c>
      <c r="Q2935" s="7" t="str">
        <f t="shared" si="183"/>
        <v>46-55</v>
      </c>
      <c r="R2935" s="7" t="str">
        <f t="shared" si="184"/>
        <v>1</v>
      </c>
    </row>
    <row r="2936" spans="1:18" x14ac:dyDescent="0.3">
      <c r="A2936">
        <v>2935</v>
      </c>
      <c r="B2936" t="s">
        <v>8</v>
      </c>
      <c r="C2936">
        <v>359544.27</v>
      </c>
      <c r="D2936" t="s">
        <v>19</v>
      </c>
      <c r="E2936" t="s">
        <v>15</v>
      </c>
      <c r="F2936" t="s">
        <v>11</v>
      </c>
      <c r="G2936" t="s">
        <v>11</v>
      </c>
      <c r="H2936" t="s">
        <v>12</v>
      </c>
      <c r="I2936">
        <v>66</v>
      </c>
      <c r="J2936">
        <f>(C2936-$V$7)/$V$8</f>
        <v>-0.36747096811327984</v>
      </c>
      <c r="K2936" t="str">
        <f t="shared" si="181"/>
        <v>NO</v>
      </c>
      <c r="L2936">
        <f>(I2936-$V$16)/$V$17</f>
        <v>1.7004177386365913</v>
      </c>
      <c r="M2936" t="str">
        <f t="shared" si="182"/>
        <v>NO</v>
      </c>
      <c r="N2936">
        <f>IF(ISBLANK(C2936),$V$7,C2936)</f>
        <v>359544.27</v>
      </c>
      <c r="O2936">
        <f>IF(ISBLANK(I2936),$V$16,I2936)</f>
        <v>66</v>
      </c>
      <c r="P2936" t="str">
        <f>IF(ISBLANK(D2936),$U$42,D2936)</f>
        <v>CONVENIOS ESPECIALES DE ASEGURADOS VOLUNTARIOS</v>
      </c>
      <c r="Q2936" s="7" t="str">
        <f t="shared" si="183"/>
        <v>56+</v>
      </c>
      <c r="R2936" s="7" t="str">
        <f t="shared" si="184"/>
        <v>2</v>
      </c>
    </row>
    <row r="2937" spans="1:18" x14ac:dyDescent="0.3">
      <c r="A2937">
        <v>2936</v>
      </c>
      <c r="B2937" t="s">
        <v>8</v>
      </c>
      <c r="C2937">
        <v>924999.9</v>
      </c>
      <c r="D2937" t="s">
        <v>9</v>
      </c>
      <c r="E2937" t="s">
        <v>15</v>
      </c>
      <c r="F2937" t="s">
        <v>11</v>
      </c>
      <c r="G2937" t="s">
        <v>12</v>
      </c>
      <c r="H2937" t="s">
        <v>12</v>
      </c>
      <c r="I2937">
        <v>27</v>
      </c>
      <c r="J2937">
        <f>(C2937-$V$7)/$V$8</f>
        <v>0.32982931774062663</v>
      </c>
      <c r="K2937" t="str">
        <f t="shared" si="181"/>
        <v>NO</v>
      </c>
      <c r="L2937">
        <f>(I2937-$V$16)/$V$17</f>
        <v>-1.0520201343717714</v>
      </c>
      <c r="M2937" t="str">
        <f t="shared" si="182"/>
        <v>NO</v>
      </c>
      <c r="N2937">
        <f>IF(ISBLANK(C2937),$V$7,C2937)</f>
        <v>924999.9</v>
      </c>
      <c r="O2937">
        <f>IF(ISBLANK(I2937),$V$16,I2937)</f>
        <v>27</v>
      </c>
      <c r="P2937" t="str">
        <f>IF(ISBLANK(D2937),$U$42,D2937)</f>
        <v>ASALARIADO</v>
      </c>
      <c r="Q2937" s="7" t="str">
        <f t="shared" si="183"/>
        <v>26-35</v>
      </c>
      <c r="R2937" s="7" t="str">
        <f t="shared" si="184"/>
        <v>4</v>
      </c>
    </row>
    <row r="2938" spans="1:18" x14ac:dyDescent="0.3">
      <c r="A2938">
        <v>2937</v>
      </c>
      <c r="B2938" t="s">
        <v>14</v>
      </c>
      <c r="C2938">
        <v>323296</v>
      </c>
      <c r="D2938" t="s">
        <v>16</v>
      </c>
      <c r="E2938" t="s">
        <v>15</v>
      </c>
      <c r="F2938" t="s">
        <v>11</v>
      </c>
      <c r="G2938" t="s">
        <v>11</v>
      </c>
      <c r="H2938" t="s">
        <v>12</v>
      </c>
      <c r="I2938">
        <v>38</v>
      </c>
      <c r="J2938">
        <f>(C2938-$V$7)/$V$8</f>
        <v>-0.41217107841673473</v>
      </c>
      <c r="K2938" t="str">
        <f t="shared" si="181"/>
        <v>NO</v>
      </c>
      <c r="L2938">
        <f>(I2938-$V$16)/$V$17</f>
        <v>-0.27569150352325889</v>
      </c>
      <c r="M2938" t="str">
        <f t="shared" si="182"/>
        <v>NO</v>
      </c>
      <c r="N2938">
        <f>IF(ISBLANK(C2938),$V$7,C2938)</f>
        <v>323296</v>
      </c>
      <c r="O2938">
        <f>IF(ISBLANK(I2938),$V$16,I2938)</f>
        <v>38</v>
      </c>
      <c r="P2938" t="str">
        <f>IF(ISBLANK(D2938),$U$42,D2938)</f>
        <v>ASEGURADO VOLUNTARIO</v>
      </c>
      <c r="Q2938" s="7" t="str">
        <f t="shared" si="183"/>
        <v>36-45</v>
      </c>
      <c r="R2938" s="7" t="str">
        <f t="shared" si="184"/>
        <v>2</v>
      </c>
    </row>
    <row r="2939" spans="1:18" x14ac:dyDescent="0.3">
      <c r="A2939">
        <v>2938</v>
      </c>
      <c r="B2939" t="s">
        <v>8</v>
      </c>
      <c r="C2939">
        <v>348000</v>
      </c>
      <c r="D2939" t="s">
        <v>9</v>
      </c>
      <c r="E2939" t="s">
        <v>15</v>
      </c>
      <c r="F2939" t="s">
        <v>11</v>
      </c>
      <c r="G2939" t="s">
        <v>12</v>
      </c>
      <c r="H2939" t="s">
        <v>11</v>
      </c>
      <c r="I2939">
        <v>19</v>
      </c>
      <c r="J2939">
        <f>(C2939-$V$7)/$V$8</f>
        <v>-0.38170696178616037</v>
      </c>
      <c r="K2939" t="str">
        <f t="shared" si="181"/>
        <v>NO</v>
      </c>
      <c r="L2939">
        <f>(I2939-$V$16)/$V$17</f>
        <v>-1.6166227749888715</v>
      </c>
      <c r="M2939" t="str">
        <f t="shared" si="182"/>
        <v>NO</v>
      </c>
      <c r="N2939">
        <f>IF(ISBLANK(C2939),$V$7,C2939)</f>
        <v>348000</v>
      </c>
      <c r="O2939">
        <f>IF(ISBLANK(I2939),$V$16,I2939)</f>
        <v>19</v>
      </c>
      <c r="P2939" t="str">
        <f>IF(ISBLANK(D2939),$U$42,D2939)</f>
        <v>ASALARIADO</v>
      </c>
      <c r="Q2939" s="7" t="str">
        <f t="shared" si="183"/>
        <v>18-25</v>
      </c>
      <c r="R2939" s="7" t="str">
        <f t="shared" si="184"/>
        <v>2</v>
      </c>
    </row>
    <row r="2940" spans="1:18" x14ac:dyDescent="0.3">
      <c r="A2940">
        <v>2939</v>
      </c>
      <c r="B2940" t="s">
        <v>14</v>
      </c>
      <c r="C2940">
        <v>295000</v>
      </c>
      <c r="D2940" t="s">
        <v>16</v>
      </c>
      <c r="E2940" t="s">
        <v>15</v>
      </c>
      <c r="F2940" t="s">
        <v>11</v>
      </c>
      <c r="G2940" t="s">
        <v>11</v>
      </c>
      <c r="H2940" t="s">
        <v>12</v>
      </c>
      <c r="I2940">
        <v>33</v>
      </c>
      <c r="J2940">
        <f>(C2940-$V$7)/$V$8</f>
        <v>-0.44706472495894378</v>
      </c>
      <c r="K2940" t="str">
        <f t="shared" si="181"/>
        <v>NO</v>
      </c>
      <c r="L2940">
        <f>(I2940-$V$16)/$V$17</f>
        <v>-0.62856815390894638</v>
      </c>
      <c r="M2940" t="str">
        <f t="shared" si="182"/>
        <v>NO</v>
      </c>
      <c r="N2940">
        <f>IF(ISBLANK(C2940),$V$7,C2940)</f>
        <v>295000</v>
      </c>
      <c r="O2940">
        <f>IF(ISBLANK(I2940),$V$16,I2940)</f>
        <v>33</v>
      </c>
      <c r="P2940" t="str">
        <f>IF(ISBLANK(D2940),$U$42,D2940)</f>
        <v>ASEGURADO VOLUNTARIO</v>
      </c>
      <c r="Q2940" s="7" t="str">
        <f t="shared" si="183"/>
        <v>26-35</v>
      </c>
      <c r="R2940" s="7" t="str">
        <f t="shared" si="184"/>
        <v>1</v>
      </c>
    </row>
    <row r="2941" spans="1:18" x14ac:dyDescent="0.3">
      <c r="A2941">
        <v>2940</v>
      </c>
      <c r="B2941" t="s">
        <v>8</v>
      </c>
      <c r="C2941">
        <v>297045</v>
      </c>
      <c r="D2941" t="s">
        <v>17</v>
      </c>
      <c r="E2941" t="s">
        <v>15</v>
      </c>
      <c r="F2941" t="s">
        <v>11</v>
      </c>
      <c r="G2941" t="s">
        <v>12</v>
      </c>
      <c r="H2941" t="s">
        <v>12</v>
      </c>
      <c r="I2941">
        <v>49</v>
      </c>
      <c r="J2941">
        <f>(C2941-$V$7)/$V$8</f>
        <v>-0.44454290183274864</v>
      </c>
      <c r="K2941" t="str">
        <f t="shared" si="181"/>
        <v>NO</v>
      </c>
      <c r="L2941">
        <f>(I2941-$V$16)/$V$17</f>
        <v>0.50063712732525367</v>
      </c>
      <c r="M2941" t="str">
        <f t="shared" si="182"/>
        <v>NO</v>
      </c>
      <c r="N2941">
        <f>IF(ISBLANK(C2941),$V$7,C2941)</f>
        <v>297045</v>
      </c>
      <c r="O2941">
        <f>IF(ISBLANK(I2941),$V$16,I2941)</f>
        <v>49</v>
      </c>
      <c r="P2941" t="str">
        <f>IF(ISBLANK(D2941),$U$42,D2941)</f>
        <v>TRABAJADOR INDEPENDIENTE</v>
      </c>
      <c r="Q2941" s="7" t="str">
        <f t="shared" si="183"/>
        <v>46-55</v>
      </c>
      <c r="R2941" s="7" t="str">
        <f t="shared" si="184"/>
        <v>1</v>
      </c>
    </row>
    <row r="2942" spans="1:18" x14ac:dyDescent="0.3">
      <c r="A2942">
        <v>2941</v>
      </c>
      <c r="B2942" t="s">
        <v>8</v>
      </c>
      <c r="C2942">
        <v>1889038</v>
      </c>
      <c r="D2942" t="s">
        <v>13</v>
      </c>
      <c r="E2942" t="s">
        <v>10</v>
      </c>
      <c r="F2942" t="s">
        <v>11</v>
      </c>
      <c r="G2942" t="s">
        <v>12</v>
      </c>
      <c r="H2942" t="s">
        <v>12</v>
      </c>
      <c r="I2942">
        <v>67</v>
      </c>
      <c r="J2942">
        <f>(C2942-$V$7)/$V$8</f>
        <v>1.5186476918791187</v>
      </c>
      <c r="K2942" t="str">
        <f t="shared" si="181"/>
        <v>NO</v>
      </c>
      <c r="L2942">
        <f>(I2942-$V$16)/$V$17</f>
        <v>1.7709930687137287</v>
      </c>
      <c r="M2942" t="str">
        <f t="shared" si="182"/>
        <v>NO</v>
      </c>
      <c r="N2942">
        <f>IF(ISBLANK(C2942),$V$7,C2942)</f>
        <v>1889038</v>
      </c>
      <c r="O2942">
        <f>IF(ISBLANK(I2942),$V$16,I2942)</f>
        <v>67</v>
      </c>
      <c r="P2942" t="str">
        <f>IF(ISBLANK(D2942),$U$42,D2942)</f>
        <v>PENSIONADOS EN SU PROPIO SISTEMA</v>
      </c>
      <c r="Q2942" s="7" t="str">
        <f t="shared" si="183"/>
        <v>56+</v>
      </c>
      <c r="R2942" s="7" t="str">
        <f t="shared" si="184"/>
        <v>4</v>
      </c>
    </row>
    <row r="2943" spans="1:18" x14ac:dyDescent="0.3">
      <c r="A2943">
        <v>2942</v>
      </c>
      <c r="B2943" t="s">
        <v>14</v>
      </c>
      <c r="C2943">
        <v>1675853</v>
      </c>
      <c r="D2943" t="s">
        <v>13</v>
      </c>
      <c r="E2943" t="s">
        <v>10</v>
      </c>
      <c r="F2943" t="s">
        <v>11</v>
      </c>
      <c r="G2943" t="s">
        <v>12</v>
      </c>
      <c r="H2943" t="s">
        <v>12</v>
      </c>
      <c r="I2943">
        <v>55</v>
      </c>
      <c r="J2943">
        <f>(C2943-$V$7)/$V$8</f>
        <v>1.2557553382566691</v>
      </c>
      <c r="K2943" t="str">
        <f t="shared" si="181"/>
        <v>NO</v>
      </c>
      <c r="L2943">
        <f>(I2943-$V$16)/$V$17</f>
        <v>0.92408910778807873</v>
      </c>
      <c r="M2943" t="str">
        <f t="shared" si="182"/>
        <v>NO</v>
      </c>
      <c r="N2943">
        <f>IF(ISBLANK(C2943),$V$7,C2943)</f>
        <v>1675853</v>
      </c>
      <c r="O2943">
        <f>IF(ISBLANK(I2943),$V$16,I2943)</f>
        <v>55</v>
      </c>
      <c r="P2943" t="str">
        <f>IF(ISBLANK(D2943),$U$42,D2943)</f>
        <v>PENSIONADOS EN SU PROPIO SISTEMA</v>
      </c>
      <c r="Q2943" s="7" t="str">
        <f t="shared" si="183"/>
        <v>46-55</v>
      </c>
      <c r="R2943" s="7" t="str">
        <f t="shared" si="184"/>
        <v>4</v>
      </c>
    </row>
    <row r="2944" spans="1:18" x14ac:dyDescent="0.3">
      <c r="A2944">
        <v>2943</v>
      </c>
      <c r="B2944" t="s">
        <v>8</v>
      </c>
      <c r="C2944">
        <v>25000</v>
      </c>
      <c r="D2944" t="s">
        <v>9</v>
      </c>
      <c r="E2944" t="s">
        <v>15</v>
      </c>
      <c r="F2944" t="s">
        <v>11</v>
      </c>
      <c r="G2944" t="s">
        <v>12</v>
      </c>
      <c r="H2944" t="s">
        <v>12</v>
      </c>
      <c r="I2944">
        <v>18</v>
      </c>
      <c r="J2944">
        <f>(C2944-$V$7)/$V$8</f>
        <v>-0.7800193675372743</v>
      </c>
      <c r="K2944" t="str">
        <f t="shared" si="181"/>
        <v>NO</v>
      </c>
      <c r="L2944">
        <f>(I2944-$V$16)/$V$17</f>
        <v>-1.687198105066009</v>
      </c>
      <c r="M2944" t="str">
        <f t="shared" si="182"/>
        <v>NO</v>
      </c>
      <c r="N2944">
        <f>IF(ISBLANK(C2944),$V$7,C2944)</f>
        <v>25000</v>
      </c>
      <c r="O2944">
        <f>IF(ISBLANK(I2944),$V$16,I2944)</f>
        <v>18</v>
      </c>
      <c r="P2944" t="str">
        <f>IF(ISBLANK(D2944),$U$42,D2944)</f>
        <v>ASALARIADO</v>
      </c>
      <c r="Q2944" s="7" t="str">
        <f t="shared" si="183"/>
        <v>18-25</v>
      </c>
      <c r="R2944" s="7" t="str">
        <f t="shared" si="184"/>
        <v>1</v>
      </c>
    </row>
    <row r="2945" spans="1:18" x14ac:dyDescent="0.3">
      <c r="A2945">
        <v>2944</v>
      </c>
      <c r="B2945" t="s">
        <v>8</v>
      </c>
      <c r="C2945">
        <v>377730.1</v>
      </c>
      <c r="D2945" t="s">
        <v>9</v>
      </c>
      <c r="E2945" t="s">
        <v>15</v>
      </c>
      <c r="F2945" t="s">
        <v>11</v>
      </c>
      <c r="G2945" t="s">
        <v>12</v>
      </c>
      <c r="H2945" t="s">
        <v>12</v>
      </c>
      <c r="I2945">
        <v>46</v>
      </c>
      <c r="J2945">
        <f>(C2945-$V$7)/$V$8</f>
        <v>-0.34504483282572329</v>
      </c>
      <c r="K2945" t="str">
        <f t="shared" si="181"/>
        <v>NO</v>
      </c>
      <c r="L2945">
        <f>(I2945-$V$16)/$V$17</f>
        <v>0.28891113709384114</v>
      </c>
      <c r="M2945" t="str">
        <f t="shared" si="182"/>
        <v>NO</v>
      </c>
      <c r="N2945">
        <f>IF(ISBLANK(C2945),$V$7,C2945)</f>
        <v>377730.1</v>
      </c>
      <c r="O2945">
        <f>IF(ISBLANK(I2945),$V$16,I2945)</f>
        <v>46</v>
      </c>
      <c r="P2945" t="str">
        <f>IF(ISBLANK(D2945),$U$42,D2945)</f>
        <v>ASALARIADO</v>
      </c>
      <c r="Q2945" s="7" t="str">
        <f t="shared" si="183"/>
        <v>46-55</v>
      </c>
      <c r="R2945" s="7" t="str">
        <f t="shared" si="184"/>
        <v>2</v>
      </c>
    </row>
    <row r="2946" spans="1:18" x14ac:dyDescent="0.3">
      <c r="A2946">
        <v>2945</v>
      </c>
      <c r="B2946" t="s">
        <v>8</v>
      </c>
      <c r="C2946">
        <v>385411.82</v>
      </c>
      <c r="D2946" t="s">
        <v>9</v>
      </c>
      <c r="E2946" t="s">
        <v>15</v>
      </c>
      <c r="F2946" t="s">
        <v>11</v>
      </c>
      <c r="G2946" t="s">
        <v>12</v>
      </c>
      <c r="H2946" t="s">
        <v>12</v>
      </c>
      <c r="I2946">
        <v>24</v>
      </c>
      <c r="J2946">
        <f>(C2946-$V$7)/$V$8</f>
        <v>-0.3355720019479943</v>
      </c>
      <c r="K2946" t="str">
        <f t="shared" ref="K2946:K3009" si="185">IF(ABS(J2946)&gt;1.96,"ATIPICO","NO")</f>
        <v>NO</v>
      </c>
      <c r="L2946">
        <f>(I2946-$V$16)/$V$17</f>
        <v>-1.263746124603184</v>
      </c>
      <c r="M2946" t="str">
        <f t="shared" ref="M2946:M3009" si="186">IF(ABS(L2946)&gt;1.96,"ATIPICO","NO")</f>
        <v>NO</v>
      </c>
      <c r="N2946">
        <f>IF(ISBLANK(C2946),$V$7,C2946)</f>
        <v>385411.82</v>
      </c>
      <c r="O2946">
        <f>IF(ISBLANK(I2946),$V$16,I2946)</f>
        <v>24</v>
      </c>
      <c r="P2946" t="str">
        <f>IF(ISBLANK(D2946),$U$42,D2946)</f>
        <v>ASALARIADO</v>
      </c>
      <c r="Q2946" s="7" t="str">
        <f t="shared" ref="Q2946:Q3009" si="187">IF(O2946&lt;26,"18-25",IF(O2946&lt;36,"26-35",
 IF(O2946&lt;46,"36-45",IF(O2946&lt;56,"46-55","56+"))))</f>
        <v>18-25</v>
      </c>
      <c r="R2946" s="7" t="str">
        <f t="shared" ref="R2946:R3009" si="188">IF(N2946&lt;300000,"1",
 IF(N2946&lt;=408495,"2",
 IF(N2946&lt;=700000,"3",
 "4")))</f>
        <v>2</v>
      </c>
    </row>
    <row r="2947" spans="1:18" x14ac:dyDescent="0.3">
      <c r="A2947">
        <v>2946</v>
      </c>
      <c r="B2947" t="s">
        <v>14</v>
      </c>
      <c r="C2947">
        <v>1621195</v>
      </c>
      <c r="D2947" t="s">
        <v>9</v>
      </c>
      <c r="E2947" t="s">
        <v>10</v>
      </c>
      <c r="F2947" t="s">
        <v>11</v>
      </c>
      <c r="G2947" t="s">
        <v>12</v>
      </c>
      <c r="H2947" t="s">
        <v>12</v>
      </c>
      <c r="I2947">
        <v>31</v>
      </c>
      <c r="J2947">
        <f>(C2947-$V$7)/$V$8</f>
        <v>1.1883529869453862</v>
      </c>
      <c r="K2947" t="str">
        <f t="shared" si="185"/>
        <v>NO</v>
      </c>
      <c r="L2947">
        <f>(I2947-$V$16)/$V$17</f>
        <v>-0.7697188140632214</v>
      </c>
      <c r="M2947" t="str">
        <f t="shared" si="186"/>
        <v>NO</v>
      </c>
      <c r="N2947">
        <f>IF(ISBLANK(C2947),$V$7,C2947)</f>
        <v>1621195</v>
      </c>
      <c r="O2947">
        <f>IF(ISBLANK(I2947),$V$16,I2947)</f>
        <v>31</v>
      </c>
      <c r="P2947" t="str">
        <f>IF(ISBLANK(D2947),$U$42,D2947)</f>
        <v>ASALARIADO</v>
      </c>
      <c r="Q2947" s="7" t="str">
        <f t="shared" si="187"/>
        <v>26-35</v>
      </c>
      <c r="R2947" s="7" t="str">
        <f t="shared" si="188"/>
        <v>4</v>
      </c>
    </row>
    <row r="2948" spans="1:18" x14ac:dyDescent="0.3">
      <c r="A2948">
        <v>2947</v>
      </c>
      <c r="B2948" t="s">
        <v>14</v>
      </c>
      <c r="C2948">
        <v>782500</v>
      </c>
      <c r="D2948" t="s">
        <v>9</v>
      </c>
      <c r="E2948" t="s">
        <v>10</v>
      </c>
      <c r="F2948" t="s">
        <v>11</v>
      </c>
      <c r="G2948" t="s">
        <v>12</v>
      </c>
      <c r="H2948" t="s">
        <v>12</v>
      </c>
      <c r="I2948">
        <v>28</v>
      </c>
      <c r="J2948">
        <f>(C2948-$V$7)/$V$8</f>
        <v>0.15410337969637528</v>
      </c>
      <c r="K2948" t="str">
        <f t="shared" si="185"/>
        <v>NO</v>
      </c>
      <c r="L2948">
        <f>(I2948-$V$16)/$V$17</f>
        <v>-0.98144480429463388</v>
      </c>
      <c r="M2948" t="str">
        <f t="shared" si="186"/>
        <v>NO</v>
      </c>
      <c r="N2948">
        <f>IF(ISBLANK(C2948),$V$7,C2948)</f>
        <v>782500</v>
      </c>
      <c r="O2948">
        <f>IF(ISBLANK(I2948),$V$16,I2948)</f>
        <v>28</v>
      </c>
      <c r="P2948" t="str">
        <f>IF(ISBLANK(D2948),$U$42,D2948)</f>
        <v>ASALARIADO</v>
      </c>
      <c r="Q2948" s="7" t="str">
        <f t="shared" si="187"/>
        <v>26-35</v>
      </c>
      <c r="R2948" s="7" t="str">
        <f t="shared" si="188"/>
        <v>4</v>
      </c>
    </row>
    <row r="2949" spans="1:18" x14ac:dyDescent="0.3">
      <c r="A2949">
        <v>2948</v>
      </c>
      <c r="B2949" t="s">
        <v>8</v>
      </c>
      <c r="C2949">
        <v>467011</v>
      </c>
      <c r="D2949" t="s">
        <v>9</v>
      </c>
      <c r="E2949" t="s">
        <v>15</v>
      </c>
      <c r="F2949" t="s">
        <v>11</v>
      </c>
      <c r="G2949" t="s">
        <v>12</v>
      </c>
      <c r="H2949" t="s">
        <v>12</v>
      </c>
      <c r="I2949">
        <v>57</v>
      </c>
      <c r="J2949">
        <f>(C2949-$V$7)/$V$8</f>
        <v>-0.23494672116434667</v>
      </c>
      <c r="K2949" t="str">
        <f t="shared" si="185"/>
        <v>NO</v>
      </c>
      <c r="L2949">
        <f>(I2949-$V$16)/$V$17</f>
        <v>1.0652397679423538</v>
      </c>
      <c r="M2949" t="str">
        <f t="shared" si="186"/>
        <v>NO</v>
      </c>
      <c r="N2949">
        <f>IF(ISBLANK(C2949),$V$7,C2949)</f>
        <v>467011</v>
      </c>
      <c r="O2949">
        <f>IF(ISBLANK(I2949),$V$16,I2949)</f>
        <v>57</v>
      </c>
      <c r="P2949" t="str">
        <f>IF(ISBLANK(D2949),$U$42,D2949)</f>
        <v>ASALARIADO</v>
      </c>
      <c r="Q2949" s="7" t="str">
        <f t="shared" si="187"/>
        <v>56+</v>
      </c>
      <c r="R2949" s="7" t="str">
        <f t="shared" si="188"/>
        <v>3</v>
      </c>
    </row>
    <row r="2950" spans="1:18" x14ac:dyDescent="0.3">
      <c r="A2950">
        <v>2949</v>
      </c>
      <c r="B2950" t="s">
        <v>14</v>
      </c>
      <c r="C2950">
        <v>240000</v>
      </c>
      <c r="D2950" t="s">
        <v>9</v>
      </c>
      <c r="E2950" t="s">
        <v>15</v>
      </c>
      <c r="F2950" t="s">
        <v>11</v>
      </c>
      <c r="G2950" t="s">
        <v>12</v>
      </c>
      <c r="H2950" t="s">
        <v>12</v>
      </c>
      <c r="I2950">
        <v>41</v>
      </c>
      <c r="J2950">
        <f>(C2950-$V$7)/$V$8</f>
        <v>-0.5148888188174926</v>
      </c>
      <c r="K2950" t="str">
        <f t="shared" si="185"/>
        <v>NO</v>
      </c>
      <c r="L2950">
        <f>(I2950-$V$16)/$V$17</f>
        <v>-6.3965513291846368E-2</v>
      </c>
      <c r="M2950" t="str">
        <f t="shared" si="186"/>
        <v>NO</v>
      </c>
      <c r="N2950">
        <f>IF(ISBLANK(C2950),$V$7,C2950)</f>
        <v>240000</v>
      </c>
      <c r="O2950">
        <f>IF(ISBLANK(I2950),$V$16,I2950)</f>
        <v>41</v>
      </c>
      <c r="P2950" t="str">
        <f>IF(ISBLANK(D2950),$U$42,D2950)</f>
        <v>ASALARIADO</v>
      </c>
      <c r="Q2950" s="7" t="str">
        <f t="shared" si="187"/>
        <v>36-45</v>
      </c>
      <c r="R2950" s="7" t="str">
        <f t="shared" si="188"/>
        <v>1</v>
      </c>
    </row>
    <row r="2951" spans="1:18" x14ac:dyDescent="0.3">
      <c r="A2951">
        <v>2950</v>
      </c>
      <c r="B2951" t="s">
        <v>14</v>
      </c>
      <c r="C2951">
        <v>806421.08</v>
      </c>
      <c r="D2951" t="s">
        <v>9</v>
      </c>
      <c r="E2951" t="s">
        <v>15</v>
      </c>
      <c r="F2951" t="s">
        <v>11</v>
      </c>
      <c r="G2951" t="s">
        <v>12</v>
      </c>
      <c r="H2951" t="s">
        <v>12</v>
      </c>
      <c r="I2951">
        <v>58</v>
      </c>
      <c r="J2951">
        <f>(C2951-$V$7)/$V$8</f>
        <v>0.18360202651669988</v>
      </c>
      <c r="K2951" t="str">
        <f t="shared" si="185"/>
        <v>NO</v>
      </c>
      <c r="L2951">
        <f>(I2951-$V$16)/$V$17</f>
        <v>1.1358150980194912</v>
      </c>
      <c r="M2951" t="str">
        <f t="shared" si="186"/>
        <v>NO</v>
      </c>
      <c r="N2951">
        <f>IF(ISBLANK(C2951),$V$7,C2951)</f>
        <v>806421.08</v>
      </c>
      <c r="O2951">
        <f>IF(ISBLANK(I2951),$V$16,I2951)</f>
        <v>58</v>
      </c>
      <c r="P2951" t="str">
        <f>IF(ISBLANK(D2951),$U$42,D2951)</f>
        <v>ASALARIADO</v>
      </c>
      <c r="Q2951" s="7" t="str">
        <f t="shared" si="187"/>
        <v>56+</v>
      </c>
      <c r="R2951" s="7" t="str">
        <f t="shared" si="188"/>
        <v>4</v>
      </c>
    </row>
    <row r="2952" spans="1:18" x14ac:dyDescent="0.3">
      <c r="A2952">
        <v>2951</v>
      </c>
      <c r="B2952" t="s">
        <v>14</v>
      </c>
      <c r="C2952">
        <v>400000</v>
      </c>
      <c r="D2952" t="s">
        <v>9</v>
      </c>
      <c r="E2952" t="s">
        <v>15</v>
      </c>
      <c r="F2952" t="s">
        <v>11</v>
      </c>
      <c r="G2952" t="s">
        <v>12</v>
      </c>
      <c r="H2952" t="s">
        <v>12</v>
      </c>
      <c r="I2952">
        <v>25</v>
      </c>
      <c r="J2952">
        <f>(C2952-$V$7)/$V$8</f>
        <v>-0.31758236395625966</v>
      </c>
      <c r="K2952" t="str">
        <f t="shared" si="185"/>
        <v>NO</v>
      </c>
      <c r="L2952">
        <f>(I2952-$V$16)/$V$17</f>
        <v>-1.1931707945260464</v>
      </c>
      <c r="M2952" t="str">
        <f t="shared" si="186"/>
        <v>NO</v>
      </c>
      <c r="N2952">
        <f>IF(ISBLANK(C2952),$V$7,C2952)</f>
        <v>400000</v>
      </c>
      <c r="O2952">
        <f>IF(ISBLANK(I2952),$V$16,I2952)</f>
        <v>25</v>
      </c>
      <c r="P2952" t="str">
        <f>IF(ISBLANK(D2952),$U$42,D2952)</f>
        <v>ASALARIADO</v>
      </c>
      <c r="Q2952" s="7" t="str">
        <f t="shared" si="187"/>
        <v>18-25</v>
      </c>
      <c r="R2952" s="7" t="str">
        <f t="shared" si="188"/>
        <v>2</v>
      </c>
    </row>
    <row r="2953" spans="1:18" x14ac:dyDescent="0.3">
      <c r="A2953">
        <v>2952</v>
      </c>
      <c r="B2953" t="s">
        <v>8</v>
      </c>
      <c r="C2953">
        <v>299441</v>
      </c>
      <c r="D2953" t="s">
        <v>17</v>
      </c>
      <c r="E2953" t="s">
        <v>15</v>
      </c>
      <c r="F2953" t="s">
        <v>11</v>
      </c>
      <c r="G2953" t="s">
        <v>11</v>
      </c>
      <c r="H2953" t="s">
        <v>11</v>
      </c>
      <c r="I2953">
        <v>53</v>
      </c>
      <c r="J2953">
        <f>(C2953-$V$7)/$V$8</f>
        <v>-0.4415882376712017</v>
      </c>
      <c r="K2953" t="str">
        <f t="shared" si="185"/>
        <v>NO</v>
      </c>
      <c r="L2953">
        <f>(I2953-$V$16)/$V$17</f>
        <v>0.78293844763380371</v>
      </c>
      <c r="M2953" t="str">
        <f t="shared" si="186"/>
        <v>NO</v>
      </c>
      <c r="N2953">
        <f>IF(ISBLANK(C2953),$V$7,C2953)</f>
        <v>299441</v>
      </c>
      <c r="O2953">
        <f>IF(ISBLANK(I2953),$V$16,I2953)</f>
        <v>53</v>
      </c>
      <c r="P2953" t="str">
        <f>IF(ISBLANK(D2953),$U$42,D2953)</f>
        <v>TRABAJADOR INDEPENDIENTE</v>
      </c>
      <c r="Q2953" s="7" t="str">
        <f t="shared" si="187"/>
        <v>46-55</v>
      </c>
      <c r="R2953" s="7" t="str">
        <f t="shared" si="188"/>
        <v>1</v>
      </c>
    </row>
    <row r="2954" spans="1:18" x14ac:dyDescent="0.3">
      <c r="A2954">
        <v>2953</v>
      </c>
      <c r="B2954" t="s">
        <v>8</v>
      </c>
      <c r="C2954">
        <v>377164.37</v>
      </c>
      <c r="D2954" t="s">
        <v>9</v>
      </c>
      <c r="E2954" t="s">
        <v>15</v>
      </c>
      <c r="F2954" t="s">
        <v>11</v>
      </c>
      <c r="G2954" t="s">
        <v>12</v>
      </c>
      <c r="H2954" t="s">
        <v>12</v>
      </c>
      <c r="I2954">
        <v>39</v>
      </c>
      <c r="J2954">
        <f>(C2954-$V$7)/$V$8</f>
        <v>-0.3457424714551523</v>
      </c>
      <c r="K2954" t="str">
        <f t="shared" si="185"/>
        <v>NO</v>
      </c>
      <c r="L2954">
        <f>(I2954-$V$16)/$V$17</f>
        <v>-0.20511617344612137</v>
      </c>
      <c r="M2954" t="str">
        <f t="shared" si="186"/>
        <v>NO</v>
      </c>
      <c r="N2954">
        <f>IF(ISBLANK(C2954),$V$7,C2954)</f>
        <v>377164.37</v>
      </c>
      <c r="O2954">
        <f>IF(ISBLANK(I2954),$V$16,I2954)</f>
        <v>39</v>
      </c>
      <c r="P2954" t="str">
        <f>IF(ISBLANK(D2954),$U$42,D2954)</f>
        <v>ASALARIADO</v>
      </c>
      <c r="Q2954" s="7" t="str">
        <f t="shared" si="187"/>
        <v>36-45</v>
      </c>
      <c r="R2954" s="7" t="str">
        <f t="shared" si="188"/>
        <v>2</v>
      </c>
    </row>
    <row r="2955" spans="1:18" x14ac:dyDescent="0.3">
      <c r="A2955">
        <v>2954</v>
      </c>
      <c r="B2955" t="s">
        <v>14</v>
      </c>
      <c r="C2955">
        <v>523392</v>
      </c>
      <c r="D2955" t="s">
        <v>9</v>
      </c>
      <c r="E2955" t="s">
        <v>15</v>
      </c>
      <c r="F2955" t="s">
        <v>11</v>
      </c>
      <c r="G2955" t="s">
        <v>12</v>
      </c>
      <c r="H2955" t="s">
        <v>12</v>
      </c>
      <c r="I2955">
        <v>21</v>
      </c>
      <c r="J2955">
        <f>(C2955-$V$7)/$V$8</f>
        <v>-0.16541962596727683</v>
      </c>
      <c r="K2955" t="str">
        <f t="shared" si="185"/>
        <v>NO</v>
      </c>
      <c r="L2955">
        <f>(I2955-$V$16)/$V$17</f>
        <v>-1.4754721148345964</v>
      </c>
      <c r="M2955" t="str">
        <f t="shared" si="186"/>
        <v>NO</v>
      </c>
      <c r="N2955">
        <f>IF(ISBLANK(C2955),$V$7,C2955)</f>
        <v>523392</v>
      </c>
      <c r="O2955">
        <f>IF(ISBLANK(I2955),$V$16,I2955)</f>
        <v>21</v>
      </c>
      <c r="P2955" t="str">
        <f>IF(ISBLANK(D2955),$U$42,D2955)</f>
        <v>ASALARIADO</v>
      </c>
      <c r="Q2955" s="7" t="str">
        <f t="shared" si="187"/>
        <v>18-25</v>
      </c>
      <c r="R2955" s="7" t="str">
        <f t="shared" si="188"/>
        <v>3</v>
      </c>
    </row>
    <row r="2956" spans="1:18" x14ac:dyDescent="0.3">
      <c r="A2956">
        <v>2955</v>
      </c>
      <c r="B2956" t="s">
        <v>8</v>
      </c>
      <c r="C2956">
        <v>297046</v>
      </c>
      <c r="D2956" t="s">
        <v>17</v>
      </c>
      <c r="E2956" t="s">
        <v>15</v>
      </c>
      <c r="F2956" t="s">
        <v>12</v>
      </c>
      <c r="G2956" t="s">
        <v>12</v>
      </c>
      <c r="H2956" t="s">
        <v>11</v>
      </c>
      <c r="I2956">
        <v>69</v>
      </c>
      <c r="J2956">
        <f>(C2956-$V$7)/$V$8</f>
        <v>-0.44454166866740574</v>
      </c>
      <c r="K2956" t="str">
        <f t="shared" si="185"/>
        <v>NO</v>
      </c>
      <c r="L2956">
        <f>(I2956-$V$16)/$V$17</f>
        <v>1.9121437288680037</v>
      </c>
      <c r="M2956" t="str">
        <f t="shared" si="186"/>
        <v>NO</v>
      </c>
      <c r="N2956">
        <f>IF(ISBLANK(C2956),$V$7,C2956)</f>
        <v>297046</v>
      </c>
      <c r="O2956">
        <f>IF(ISBLANK(I2956),$V$16,I2956)</f>
        <v>69</v>
      </c>
      <c r="P2956" t="str">
        <f>IF(ISBLANK(D2956),$U$42,D2956)</f>
        <v>TRABAJADOR INDEPENDIENTE</v>
      </c>
      <c r="Q2956" s="7" t="str">
        <f t="shared" si="187"/>
        <v>56+</v>
      </c>
      <c r="R2956" s="7" t="str">
        <f t="shared" si="188"/>
        <v>1</v>
      </c>
    </row>
    <row r="2957" spans="1:18" x14ac:dyDescent="0.3">
      <c r="A2957">
        <v>2956</v>
      </c>
      <c r="B2957" t="s">
        <v>14</v>
      </c>
      <c r="C2957">
        <v>397559.9</v>
      </c>
      <c r="D2957" t="s">
        <v>9</v>
      </c>
      <c r="E2957" t="s">
        <v>15</v>
      </c>
      <c r="F2957" t="s">
        <v>11</v>
      </c>
      <c r="G2957" t="s">
        <v>11</v>
      </c>
      <c r="H2957" t="s">
        <v>12</v>
      </c>
      <c r="I2957">
        <v>26</v>
      </c>
      <c r="J2957">
        <f>(C2957-$V$7)/$V$8</f>
        <v>-0.32059141070942776</v>
      </c>
      <c r="K2957" t="str">
        <f t="shared" si="185"/>
        <v>NO</v>
      </c>
      <c r="L2957">
        <f>(I2957-$V$16)/$V$17</f>
        <v>-1.1225954644489089</v>
      </c>
      <c r="M2957" t="str">
        <f t="shared" si="186"/>
        <v>NO</v>
      </c>
      <c r="N2957">
        <f>IF(ISBLANK(C2957),$V$7,C2957)</f>
        <v>397559.9</v>
      </c>
      <c r="O2957">
        <f>IF(ISBLANK(I2957),$V$16,I2957)</f>
        <v>26</v>
      </c>
      <c r="P2957" t="str">
        <f>IF(ISBLANK(D2957),$U$42,D2957)</f>
        <v>ASALARIADO</v>
      </c>
      <c r="Q2957" s="7" t="str">
        <f t="shared" si="187"/>
        <v>26-35</v>
      </c>
      <c r="R2957" s="7" t="str">
        <f t="shared" si="188"/>
        <v>2</v>
      </c>
    </row>
    <row r="2958" spans="1:18" x14ac:dyDescent="0.3">
      <c r="A2958">
        <v>2957</v>
      </c>
      <c r="B2958" t="s">
        <v>8</v>
      </c>
      <c r="C2958">
        <v>566795.41</v>
      </c>
      <c r="D2958" t="s">
        <v>9</v>
      </c>
      <c r="E2958" t="s">
        <v>10</v>
      </c>
      <c r="F2958" t="s">
        <v>11</v>
      </c>
      <c r="G2958" t="s">
        <v>12</v>
      </c>
      <c r="H2958" t="s">
        <v>12</v>
      </c>
      <c r="I2958">
        <v>45</v>
      </c>
      <c r="J2958">
        <f>(C2958-$V$7)/$V$8</f>
        <v>-0.11189604499234815</v>
      </c>
      <c r="K2958" t="str">
        <f t="shared" si="185"/>
        <v>NO</v>
      </c>
      <c r="L2958">
        <f>(I2958-$V$16)/$V$17</f>
        <v>0.21833580701670366</v>
      </c>
      <c r="M2958" t="str">
        <f t="shared" si="186"/>
        <v>NO</v>
      </c>
      <c r="N2958">
        <f>IF(ISBLANK(C2958),$V$7,C2958)</f>
        <v>566795.41</v>
      </c>
      <c r="O2958">
        <f>IF(ISBLANK(I2958),$V$16,I2958)</f>
        <v>45</v>
      </c>
      <c r="P2958" t="str">
        <f>IF(ISBLANK(D2958),$U$42,D2958)</f>
        <v>ASALARIADO</v>
      </c>
      <c r="Q2958" s="7" t="str">
        <f t="shared" si="187"/>
        <v>36-45</v>
      </c>
      <c r="R2958" s="7" t="str">
        <f t="shared" si="188"/>
        <v>3</v>
      </c>
    </row>
    <row r="2959" spans="1:18" x14ac:dyDescent="0.3">
      <c r="A2959">
        <v>2958</v>
      </c>
      <c r="B2959" t="s">
        <v>8</v>
      </c>
      <c r="C2959">
        <v>590421.69999999995</v>
      </c>
      <c r="D2959" t="s">
        <v>9</v>
      </c>
      <c r="E2959" t="s">
        <v>10</v>
      </c>
      <c r="F2959" t="s">
        <v>11</v>
      </c>
      <c r="G2959" t="s">
        <v>12</v>
      </c>
      <c r="H2959" t="s">
        <v>12</v>
      </c>
      <c r="I2959">
        <v>34</v>
      </c>
      <c r="J2959">
        <f>(C2959-$V$7)/$V$8</f>
        <v>-8.2760922983452001E-2</v>
      </c>
      <c r="K2959" t="str">
        <f t="shared" si="185"/>
        <v>NO</v>
      </c>
      <c r="L2959">
        <f>(I2959-$V$16)/$V$17</f>
        <v>-0.55799282383180893</v>
      </c>
      <c r="M2959" t="str">
        <f t="shared" si="186"/>
        <v>NO</v>
      </c>
      <c r="N2959">
        <f>IF(ISBLANK(C2959),$V$7,C2959)</f>
        <v>590421.69999999995</v>
      </c>
      <c r="O2959">
        <f>IF(ISBLANK(I2959),$V$16,I2959)</f>
        <v>34</v>
      </c>
      <c r="P2959" t="str">
        <f>IF(ISBLANK(D2959),$U$42,D2959)</f>
        <v>ASALARIADO</v>
      </c>
      <c r="Q2959" s="7" t="str">
        <f t="shared" si="187"/>
        <v>26-35</v>
      </c>
      <c r="R2959" s="7" t="str">
        <f t="shared" si="188"/>
        <v>3</v>
      </c>
    </row>
    <row r="2960" spans="1:18" x14ac:dyDescent="0.3">
      <c r="A2960">
        <v>2959</v>
      </c>
      <c r="B2960" t="s">
        <v>8</v>
      </c>
      <c r="C2960">
        <v>363833.34</v>
      </c>
      <c r="D2960" t="s">
        <v>9</v>
      </c>
      <c r="E2960" t="s">
        <v>15</v>
      </c>
      <c r="F2960" t="s">
        <v>11</v>
      </c>
      <c r="G2960" t="s">
        <v>12</v>
      </c>
      <c r="H2960" t="s">
        <v>12</v>
      </c>
      <c r="I2960">
        <v>33</v>
      </c>
      <c r="J2960">
        <f>(C2960-$V$7)/$V$8</f>
        <v>-0.36218183563608186</v>
      </c>
      <c r="K2960" t="str">
        <f t="shared" si="185"/>
        <v>NO</v>
      </c>
      <c r="L2960">
        <f>(I2960-$V$16)/$V$17</f>
        <v>-0.62856815390894638</v>
      </c>
      <c r="M2960" t="str">
        <f t="shared" si="186"/>
        <v>NO</v>
      </c>
      <c r="N2960">
        <f>IF(ISBLANK(C2960),$V$7,C2960)</f>
        <v>363833.34</v>
      </c>
      <c r="O2960">
        <f>IF(ISBLANK(I2960),$V$16,I2960)</f>
        <v>33</v>
      </c>
      <c r="P2960" t="str">
        <f>IF(ISBLANK(D2960),$U$42,D2960)</f>
        <v>ASALARIADO</v>
      </c>
      <c r="Q2960" s="7" t="str">
        <f t="shared" si="187"/>
        <v>26-35</v>
      </c>
      <c r="R2960" s="7" t="str">
        <f t="shared" si="188"/>
        <v>2</v>
      </c>
    </row>
    <row r="2961" spans="1:18" x14ac:dyDescent="0.3">
      <c r="A2961">
        <v>2960</v>
      </c>
      <c r="B2961" t="s">
        <v>8</v>
      </c>
      <c r="C2961">
        <v>297046</v>
      </c>
      <c r="D2961" t="s">
        <v>17</v>
      </c>
      <c r="E2961" t="s">
        <v>15</v>
      </c>
      <c r="F2961" t="s">
        <v>11</v>
      </c>
      <c r="G2961" t="s">
        <v>11</v>
      </c>
      <c r="H2961" t="s">
        <v>11</v>
      </c>
      <c r="I2961">
        <v>36</v>
      </c>
      <c r="J2961">
        <f>(C2961-$V$7)/$V$8</f>
        <v>-0.44454166866740574</v>
      </c>
      <c r="K2961" t="str">
        <f t="shared" si="185"/>
        <v>NO</v>
      </c>
      <c r="L2961">
        <f>(I2961-$V$16)/$V$17</f>
        <v>-0.41684216367753391</v>
      </c>
      <c r="M2961" t="str">
        <f t="shared" si="186"/>
        <v>NO</v>
      </c>
      <c r="N2961">
        <f>IF(ISBLANK(C2961),$V$7,C2961)</f>
        <v>297046</v>
      </c>
      <c r="O2961">
        <f>IF(ISBLANK(I2961),$V$16,I2961)</f>
        <v>36</v>
      </c>
      <c r="P2961" t="str">
        <f>IF(ISBLANK(D2961),$U$42,D2961)</f>
        <v>TRABAJADOR INDEPENDIENTE</v>
      </c>
      <c r="Q2961" s="7" t="str">
        <f t="shared" si="187"/>
        <v>36-45</v>
      </c>
      <c r="R2961" s="7" t="str">
        <f t="shared" si="188"/>
        <v>1</v>
      </c>
    </row>
    <row r="2962" spans="1:18" x14ac:dyDescent="0.3">
      <c r="A2962">
        <v>2961</v>
      </c>
      <c r="B2962" t="s">
        <v>8</v>
      </c>
      <c r="C2962">
        <v>225000</v>
      </c>
      <c r="D2962" t="s">
        <v>9</v>
      </c>
      <c r="E2962" t="s">
        <v>15</v>
      </c>
      <c r="F2962" t="s">
        <v>11</v>
      </c>
      <c r="G2962" t="s">
        <v>11</v>
      </c>
      <c r="H2962" t="s">
        <v>11</v>
      </c>
      <c r="I2962">
        <v>47</v>
      </c>
      <c r="J2962">
        <f>(C2962-$V$7)/$V$8</f>
        <v>-0.5333862989607332</v>
      </c>
      <c r="K2962" t="str">
        <f t="shared" si="185"/>
        <v>NO</v>
      </c>
      <c r="L2962">
        <f>(I2962-$V$16)/$V$17</f>
        <v>0.35948646717097865</v>
      </c>
      <c r="M2962" t="str">
        <f t="shared" si="186"/>
        <v>NO</v>
      </c>
      <c r="N2962">
        <f>IF(ISBLANK(C2962),$V$7,C2962)</f>
        <v>225000</v>
      </c>
      <c r="O2962">
        <f>IF(ISBLANK(I2962),$V$16,I2962)</f>
        <v>47</v>
      </c>
      <c r="P2962" t="str">
        <f>IF(ISBLANK(D2962),$U$42,D2962)</f>
        <v>ASALARIADO</v>
      </c>
      <c r="Q2962" s="7" t="str">
        <f t="shared" si="187"/>
        <v>46-55</v>
      </c>
      <c r="R2962" s="7" t="str">
        <f t="shared" si="188"/>
        <v>1</v>
      </c>
    </row>
    <row r="2963" spans="1:18" x14ac:dyDescent="0.3">
      <c r="A2963">
        <v>2962</v>
      </c>
      <c r="B2963" t="s">
        <v>8</v>
      </c>
      <c r="C2963">
        <v>1054914.8899999999</v>
      </c>
      <c r="D2963" t="s">
        <v>9</v>
      </c>
      <c r="E2963" t="s">
        <v>10</v>
      </c>
      <c r="F2963" t="s">
        <v>11</v>
      </c>
      <c r="G2963" t="s">
        <v>12</v>
      </c>
      <c r="H2963" t="s">
        <v>12</v>
      </c>
      <c r="I2963">
        <v>50</v>
      </c>
      <c r="J2963">
        <f>(C2963-$V$7)/$V$8</f>
        <v>0.49003598092957973</v>
      </c>
      <c r="K2963" t="str">
        <f t="shared" si="185"/>
        <v>NO</v>
      </c>
      <c r="L2963">
        <f>(I2963-$V$16)/$V$17</f>
        <v>0.57121245740239113</v>
      </c>
      <c r="M2963" t="str">
        <f t="shared" si="186"/>
        <v>NO</v>
      </c>
      <c r="N2963">
        <f>IF(ISBLANK(C2963),$V$7,C2963)</f>
        <v>1054914.8899999999</v>
      </c>
      <c r="O2963">
        <f>IF(ISBLANK(I2963),$V$16,I2963)</f>
        <v>50</v>
      </c>
      <c r="P2963" t="str">
        <f>IF(ISBLANK(D2963),$U$42,D2963)</f>
        <v>ASALARIADO</v>
      </c>
      <c r="Q2963" s="7" t="str">
        <f t="shared" si="187"/>
        <v>46-55</v>
      </c>
      <c r="R2963" s="7" t="str">
        <f t="shared" si="188"/>
        <v>4</v>
      </c>
    </row>
    <row r="2964" spans="1:18" x14ac:dyDescent="0.3">
      <c r="A2964">
        <v>2963</v>
      </c>
      <c r="B2964" t="s">
        <v>8</v>
      </c>
      <c r="C2964">
        <v>229028</v>
      </c>
      <c r="D2964" t="s">
        <v>9</v>
      </c>
      <c r="E2964" t="s">
        <v>15</v>
      </c>
      <c r="F2964" t="s">
        <v>11</v>
      </c>
      <c r="G2964" t="s">
        <v>12</v>
      </c>
      <c r="H2964" t="s">
        <v>12</v>
      </c>
      <c r="I2964">
        <v>20</v>
      </c>
      <c r="J2964">
        <f>(C2964-$V$7)/$V$8</f>
        <v>-0.52841910895960165</v>
      </c>
      <c r="K2964" t="str">
        <f t="shared" si="185"/>
        <v>NO</v>
      </c>
      <c r="L2964">
        <f>(I2964-$V$16)/$V$17</f>
        <v>-1.5460474449117341</v>
      </c>
      <c r="M2964" t="str">
        <f t="shared" si="186"/>
        <v>NO</v>
      </c>
      <c r="N2964">
        <f>IF(ISBLANK(C2964),$V$7,C2964)</f>
        <v>229028</v>
      </c>
      <c r="O2964">
        <f>IF(ISBLANK(I2964),$V$16,I2964)</f>
        <v>20</v>
      </c>
      <c r="P2964" t="str">
        <f>IF(ISBLANK(D2964),$U$42,D2964)</f>
        <v>ASALARIADO</v>
      </c>
      <c r="Q2964" s="7" t="str">
        <f t="shared" si="187"/>
        <v>18-25</v>
      </c>
      <c r="R2964" s="7" t="str">
        <f t="shared" si="188"/>
        <v>1</v>
      </c>
    </row>
    <row r="2965" spans="1:18" x14ac:dyDescent="0.3">
      <c r="A2965">
        <v>2964</v>
      </c>
      <c r="B2965" t="s">
        <v>8</v>
      </c>
      <c r="C2965">
        <v>836076</v>
      </c>
      <c r="D2965" t="s">
        <v>9</v>
      </c>
      <c r="E2965" t="s">
        <v>10</v>
      </c>
      <c r="F2965" t="s">
        <v>11</v>
      </c>
      <c r="G2965" t="s">
        <v>12</v>
      </c>
      <c r="H2965" t="s">
        <v>12</v>
      </c>
      <c r="I2965">
        <v>32</v>
      </c>
      <c r="J2965">
        <f>(C2965-$V$7)/$V$8</f>
        <v>0.22017144610665912</v>
      </c>
      <c r="K2965" t="str">
        <f t="shared" si="185"/>
        <v>NO</v>
      </c>
      <c r="L2965">
        <f>(I2965-$V$16)/$V$17</f>
        <v>-0.69914348398608395</v>
      </c>
      <c r="M2965" t="str">
        <f t="shared" si="186"/>
        <v>NO</v>
      </c>
      <c r="N2965">
        <f>IF(ISBLANK(C2965),$V$7,C2965)</f>
        <v>836076</v>
      </c>
      <c r="O2965">
        <f>IF(ISBLANK(I2965),$V$16,I2965)</f>
        <v>32</v>
      </c>
      <c r="P2965" t="str">
        <f>IF(ISBLANK(D2965),$U$42,D2965)</f>
        <v>ASALARIADO</v>
      </c>
      <c r="Q2965" s="7" t="str">
        <f t="shared" si="187"/>
        <v>26-35</v>
      </c>
      <c r="R2965" s="7" t="str">
        <f t="shared" si="188"/>
        <v>4</v>
      </c>
    </row>
    <row r="2966" spans="1:18" x14ac:dyDescent="0.3">
      <c r="A2966">
        <v>2965</v>
      </c>
      <c r="B2966" t="s">
        <v>14</v>
      </c>
      <c r="C2966">
        <v>297046</v>
      </c>
      <c r="D2966" t="s">
        <v>17</v>
      </c>
      <c r="E2966" t="s">
        <v>15</v>
      </c>
      <c r="F2966" t="s">
        <v>11</v>
      </c>
      <c r="G2966" t="s">
        <v>12</v>
      </c>
      <c r="H2966" t="s">
        <v>11</v>
      </c>
      <c r="I2966">
        <v>38</v>
      </c>
      <c r="J2966">
        <f>(C2966-$V$7)/$V$8</f>
        <v>-0.44454166866740574</v>
      </c>
      <c r="K2966" t="str">
        <f t="shared" si="185"/>
        <v>NO</v>
      </c>
      <c r="L2966">
        <f>(I2966-$V$16)/$V$17</f>
        <v>-0.27569150352325889</v>
      </c>
      <c r="M2966" t="str">
        <f t="shared" si="186"/>
        <v>NO</v>
      </c>
      <c r="N2966">
        <f>IF(ISBLANK(C2966),$V$7,C2966)</f>
        <v>297046</v>
      </c>
      <c r="O2966">
        <f>IF(ISBLANK(I2966),$V$16,I2966)</f>
        <v>38</v>
      </c>
      <c r="P2966" t="str">
        <f>IF(ISBLANK(D2966),$U$42,D2966)</f>
        <v>TRABAJADOR INDEPENDIENTE</v>
      </c>
      <c r="Q2966" s="7" t="str">
        <f t="shared" si="187"/>
        <v>36-45</v>
      </c>
      <c r="R2966" s="7" t="str">
        <f t="shared" si="188"/>
        <v>1</v>
      </c>
    </row>
    <row r="2967" spans="1:18" x14ac:dyDescent="0.3">
      <c r="A2967">
        <v>2966</v>
      </c>
      <c r="B2967" t="s">
        <v>14</v>
      </c>
      <c r="C2967">
        <v>660259.69999999995</v>
      </c>
      <c r="D2967" t="s">
        <v>9</v>
      </c>
      <c r="E2967" t="s">
        <v>10</v>
      </c>
      <c r="F2967" t="s">
        <v>11</v>
      </c>
      <c r="G2967" t="s">
        <v>12</v>
      </c>
      <c r="H2967" t="s">
        <v>12</v>
      </c>
      <c r="I2967">
        <v>24</v>
      </c>
      <c r="J2967">
        <f>(C2967-$V$7)/$V$8</f>
        <v>3.3608782327904092E-3</v>
      </c>
      <c r="K2967" t="str">
        <f t="shared" si="185"/>
        <v>NO</v>
      </c>
      <c r="L2967">
        <f>(I2967-$V$16)/$V$17</f>
        <v>-1.263746124603184</v>
      </c>
      <c r="M2967" t="str">
        <f t="shared" si="186"/>
        <v>NO</v>
      </c>
      <c r="N2967">
        <f>IF(ISBLANK(C2967),$V$7,C2967)</f>
        <v>660259.69999999995</v>
      </c>
      <c r="O2967">
        <f>IF(ISBLANK(I2967),$V$16,I2967)</f>
        <v>24</v>
      </c>
      <c r="P2967" t="str">
        <f>IF(ISBLANK(D2967),$U$42,D2967)</f>
        <v>ASALARIADO</v>
      </c>
      <c r="Q2967" s="7" t="str">
        <f t="shared" si="187"/>
        <v>18-25</v>
      </c>
      <c r="R2967" s="7" t="str">
        <f t="shared" si="188"/>
        <v>3</v>
      </c>
    </row>
    <row r="2968" spans="1:18" x14ac:dyDescent="0.3">
      <c r="A2968">
        <v>2967</v>
      </c>
      <c r="B2968" t="s">
        <v>14</v>
      </c>
      <c r="C2968">
        <v>297139</v>
      </c>
      <c r="D2968" t="s">
        <v>16</v>
      </c>
      <c r="E2968" t="s">
        <v>15</v>
      </c>
      <c r="F2968" t="s">
        <v>11</v>
      </c>
      <c r="G2968" t="s">
        <v>12</v>
      </c>
      <c r="H2968" t="s">
        <v>12</v>
      </c>
      <c r="I2968">
        <v>56</v>
      </c>
      <c r="J2968">
        <f>(C2968-$V$7)/$V$8</f>
        <v>-0.44442698429051769</v>
      </c>
      <c r="K2968" t="str">
        <f t="shared" si="185"/>
        <v>NO</v>
      </c>
      <c r="L2968">
        <f>(I2968-$V$16)/$V$17</f>
        <v>0.99466443786521619</v>
      </c>
      <c r="M2968" t="str">
        <f t="shared" si="186"/>
        <v>NO</v>
      </c>
      <c r="N2968">
        <f>IF(ISBLANK(C2968),$V$7,C2968)</f>
        <v>297139</v>
      </c>
      <c r="O2968">
        <f>IF(ISBLANK(I2968),$V$16,I2968)</f>
        <v>56</v>
      </c>
      <c r="P2968" t="str">
        <f>IF(ISBLANK(D2968),$U$42,D2968)</f>
        <v>ASEGURADO VOLUNTARIO</v>
      </c>
      <c r="Q2968" s="7" t="str">
        <f t="shared" si="187"/>
        <v>56+</v>
      </c>
      <c r="R2968" s="7" t="str">
        <f t="shared" si="188"/>
        <v>1</v>
      </c>
    </row>
    <row r="2969" spans="1:18" x14ac:dyDescent="0.3">
      <c r="A2969">
        <v>2968</v>
      </c>
      <c r="B2969" t="s">
        <v>14</v>
      </c>
      <c r="C2969">
        <v>1253343.1200000001</v>
      </c>
      <c r="D2969" t="s">
        <v>9</v>
      </c>
      <c r="E2969" t="s">
        <v>15</v>
      </c>
      <c r="F2969" t="s">
        <v>11</v>
      </c>
      <c r="G2969" t="s">
        <v>12</v>
      </c>
      <c r="H2969" t="s">
        <v>12</v>
      </c>
      <c r="I2969">
        <v>35</v>
      </c>
      <c r="J2969">
        <f>(C2969-$V$7)/$V$8</f>
        <v>0.73473079721513845</v>
      </c>
      <c r="K2969" t="str">
        <f t="shared" si="185"/>
        <v>NO</v>
      </c>
      <c r="L2969">
        <f>(I2969-$V$16)/$V$17</f>
        <v>-0.48741749375467142</v>
      </c>
      <c r="M2969" t="str">
        <f t="shared" si="186"/>
        <v>NO</v>
      </c>
      <c r="N2969">
        <f>IF(ISBLANK(C2969),$V$7,C2969)</f>
        <v>1253343.1200000001</v>
      </c>
      <c r="O2969">
        <f>IF(ISBLANK(I2969),$V$16,I2969)</f>
        <v>35</v>
      </c>
      <c r="P2969" t="str">
        <f>IF(ISBLANK(D2969),$U$42,D2969)</f>
        <v>ASALARIADO</v>
      </c>
      <c r="Q2969" s="7" t="str">
        <f t="shared" si="187"/>
        <v>26-35</v>
      </c>
      <c r="R2969" s="7" t="str">
        <f t="shared" si="188"/>
        <v>4</v>
      </c>
    </row>
    <row r="2970" spans="1:18" x14ac:dyDescent="0.3">
      <c r="A2970">
        <v>2969</v>
      </c>
      <c r="B2970" t="s">
        <v>8</v>
      </c>
      <c r="C2970">
        <v>297046</v>
      </c>
      <c r="D2970" t="s">
        <v>17</v>
      </c>
      <c r="E2970" t="s">
        <v>15</v>
      </c>
      <c r="F2970" t="s">
        <v>11</v>
      </c>
      <c r="G2970" t="s">
        <v>12</v>
      </c>
      <c r="H2970" t="s">
        <v>12</v>
      </c>
      <c r="I2970">
        <v>59</v>
      </c>
      <c r="J2970">
        <f>(C2970-$V$7)/$V$8</f>
        <v>-0.44454166866740574</v>
      </c>
      <c r="K2970" t="str">
        <f t="shared" si="185"/>
        <v>NO</v>
      </c>
      <c r="L2970">
        <f>(I2970-$V$16)/$V$17</f>
        <v>1.2063904280966287</v>
      </c>
      <c r="M2970" t="str">
        <f t="shared" si="186"/>
        <v>NO</v>
      </c>
      <c r="N2970">
        <f>IF(ISBLANK(C2970),$V$7,C2970)</f>
        <v>297046</v>
      </c>
      <c r="O2970">
        <f>IF(ISBLANK(I2970),$V$16,I2970)</f>
        <v>59</v>
      </c>
      <c r="P2970" t="str">
        <f>IF(ISBLANK(D2970),$U$42,D2970)</f>
        <v>TRABAJADOR INDEPENDIENTE</v>
      </c>
      <c r="Q2970" s="7" t="str">
        <f t="shared" si="187"/>
        <v>56+</v>
      </c>
      <c r="R2970" s="7" t="str">
        <f t="shared" si="188"/>
        <v>1</v>
      </c>
    </row>
    <row r="2971" spans="1:18" x14ac:dyDescent="0.3">
      <c r="A2971">
        <v>2970</v>
      </c>
      <c r="B2971" t="s">
        <v>8</v>
      </c>
      <c r="C2971">
        <v>392675</v>
      </c>
      <c r="D2971" t="s">
        <v>17</v>
      </c>
      <c r="E2971" t="s">
        <v>15</v>
      </c>
      <c r="F2971" t="s">
        <v>11</v>
      </c>
      <c r="G2971" t="s">
        <v>12</v>
      </c>
      <c r="H2971" t="s">
        <v>12</v>
      </c>
      <c r="I2971">
        <v>44</v>
      </c>
      <c r="J2971">
        <f>(C2971-$V$7)/$V$8</f>
        <v>-0.32661530009287548</v>
      </c>
      <c r="K2971" t="str">
        <f t="shared" si="185"/>
        <v>NO</v>
      </c>
      <c r="L2971">
        <f>(I2971-$V$16)/$V$17</f>
        <v>0.14776047693956615</v>
      </c>
      <c r="M2971" t="str">
        <f t="shared" si="186"/>
        <v>NO</v>
      </c>
      <c r="N2971">
        <f>IF(ISBLANK(C2971),$V$7,C2971)</f>
        <v>392675</v>
      </c>
      <c r="O2971">
        <f>IF(ISBLANK(I2971),$V$16,I2971)</f>
        <v>44</v>
      </c>
      <c r="P2971" t="str">
        <f>IF(ISBLANK(D2971),$U$42,D2971)</f>
        <v>TRABAJADOR INDEPENDIENTE</v>
      </c>
      <c r="Q2971" s="7" t="str">
        <f t="shared" si="187"/>
        <v>36-45</v>
      </c>
      <c r="R2971" s="7" t="str">
        <f t="shared" si="188"/>
        <v>2</v>
      </c>
    </row>
    <row r="2972" spans="1:18" x14ac:dyDescent="0.3">
      <c r="A2972">
        <v>2971</v>
      </c>
      <c r="B2972" t="s">
        <v>14</v>
      </c>
      <c r="C2972">
        <v>300018</v>
      </c>
      <c r="D2972" t="s">
        <v>16</v>
      </c>
      <c r="E2972" t="s">
        <v>15</v>
      </c>
      <c r="F2972" t="s">
        <v>11</v>
      </c>
      <c r="G2972" t="s">
        <v>12</v>
      </c>
      <c r="H2972" t="s">
        <v>12</v>
      </c>
      <c r="I2972">
        <v>58</v>
      </c>
      <c r="J2972">
        <f>(C2972-$V$7)/$V$8</f>
        <v>-0.44087670126835837</v>
      </c>
      <c r="K2972" t="str">
        <f t="shared" si="185"/>
        <v>NO</v>
      </c>
      <c r="L2972">
        <f>(I2972-$V$16)/$V$17</f>
        <v>1.1358150980194912</v>
      </c>
      <c r="M2972" t="str">
        <f t="shared" si="186"/>
        <v>NO</v>
      </c>
      <c r="N2972">
        <f>IF(ISBLANK(C2972),$V$7,C2972)</f>
        <v>300018</v>
      </c>
      <c r="O2972">
        <f>IF(ISBLANK(I2972),$V$16,I2972)</f>
        <v>58</v>
      </c>
      <c r="P2972" t="str">
        <f>IF(ISBLANK(D2972),$U$42,D2972)</f>
        <v>ASEGURADO VOLUNTARIO</v>
      </c>
      <c r="Q2972" s="7" t="str">
        <f t="shared" si="187"/>
        <v>56+</v>
      </c>
      <c r="R2972" s="7" t="str">
        <f t="shared" si="188"/>
        <v>2</v>
      </c>
    </row>
    <row r="2973" spans="1:18" x14ac:dyDescent="0.3">
      <c r="A2973">
        <v>2972</v>
      </c>
      <c r="B2973" t="s">
        <v>14</v>
      </c>
      <c r="C2973">
        <v>127500</v>
      </c>
      <c r="D2973" t="s">
        <v>9</v>
      </c>
      <c r="E2973" t="s">
        <v>15</v>
      </c>
      <c r="F2973" t="s">
        <v>11</v>
      </c>
      <c r="G2973" t="s">
        <v>12</v>
      </c>
      <c r="H2973" t="s">
        <v>11</v>
      </c>
      <c r="I2973">
        <v>52</v>
      </c>
      <c r="J2973">
        <f>(C2973-$V$7)/$V$8</f>
        <v>-0.65361991989179702</v>
      </c>
      <c r="K2973" t="str">
        <f t="shared" si="185"/>
        <v>NO</v>
      </c>
      <c r="L2973">
        <f>(I2973-$V$16)/$V$17</f>
        <v>0.71236311755666615</v>
      </c>
      <c r="M2973" t="str">
        <f t="shared" si="186"/>
        <v>NO</v>
      </c>
      <c r="N2973">
        <f>IF(ISBLANK(C2973),$V$7,C2973)</f>
        <v>127500</v>
      </c>
      <c r="O2973">
        <f>IF(ISBLANK(I2973),$V$16,I2973)</f>
        <v>52</v>
      </c>
      <c r="P2973" t="str">
        <f>IF(ISBLANK(D2973),$U$42,D2973)</f>
        <v>ASALARIADO</v>
      </c>
      <c r="Q2973" s="7" t="str">
        <f t="shared" si="187"/>
        <v>46-55</v>
      </c>
      <c r="R2973" s="7" t="str">
        <f t="shared" si="188"/>
        <v>1</v>
      </c>
    </row>
    <row r="2974" spans="1:18" x14ac:dyDescent="0.3">
      <c r="A2974">
        <v>2973</v>
      </c>
      <c r="B2974" t="s">
        <v>14</v>
      </c>
      <c r="C2974">
        <v>296000</v>
      </c>
      <c r="D2974" t="s">
        <v>9</v>
      </c>
      <c r="E2974" t="s">
        <v>15</v>
      </c>
      <c r="F2974" t="s">
        <v>11</v>
      </c>
      <c r="G2974" t="s">
        <v>12</v>
      </c>
      <c r="H2974" t="s">
        <v>12</v>
      </c>
      <c r="I2974">
        <v>57</v>
      </c>
      <c r="J2974">
        <f>(C2974-$V$7)/$V$8</f>
        <v>-0.44583155961606108</v>
      </c>
      <c r="K2974" t="str">
        <f t="shared" si="185"/>
        <v>NO</v>
      </c>
      <c r="L2974">
        <f>(I2974-$V$16)/$V$17</f>
        <v>1.0652397679423538</v>
      </c>
      <c r="M2974" t="str">
        <f t="shared" si="186"/>
        <v>NO</v>
      </c>
      <c r="N2974">
        <f>IF(ISBLANK(C2974),$V$7,C2974)</f>
        <v>296000</v>
      </c>
      <c r="O2974">
        <f>IF(ISBLANK(I2974),$V$16,I2974)</f>
        <v>57</v>
      </c>
      <c r="P2974" t="str">
        <f>IF(ISBLANK(D2974),$U$42,D2974)</f>
        <v>ASALARIADO</v>
      </c>
      <c r="Q2974" s="7" t="str">
        <f t="shared" si="187"/>
        <v>56+</v>
      </c>
      <c r="R2974" s="7" t="str">
        <f t="shared" si="188"/>
        <v>1</v>
      </c>
    </row>
    <row r="2975" spans="1:18" x14ac:dyDescent="0.3">
      <c r="A2975">
        <v>2974</v>
      </c>
      <c r="B2975" t="s">
        <v>14</v>
      </c>
      <c r="C2975">
        <v>64851.19</v>
      </c>
      <c r="D2975" t="s">
        <v>9</v>
      </c>
      <c r="E2975" t="s">
        <v>15</v>
      </c>
      <c r="F2975" t="s">
        <v>11</v>
      </c>
      <c r="G2975" t="s">
        <v>12</v>
      </c>
      <c r="H2975" t="s">
        <v>12</v>
      </c>
      <c r="I2975">
        <v>25</v>
      </c>
      <c r="J2975">
        <f>(C2975-$V$7)/$V$8</f>
        <v>-0.73087626115664051</v>
      </c>
      <c r="K2975" t="str">
        <f t="shared" si="185"/>
        <v>NO</v>
      </c>
      <c r="L2975">
        <f>(I2975-$V$16)/$V$17</f>
        <v>-1.1931707945260464</v>
      </c>
      <c r="M2975" t="str">
        <f t="shared" si="186"/>
        <v>NO</v>
      </c>
      <c r="N2975">
        <f>IF(ISBLANK(C2975),$V$7,C2975)</f>
        <v>64851.19</v>
      </c>
      <c r="O2975">
        <f>IF(ISBLANK(I2975),$V$16,I2975)</f>
        <v>25</v>
      </c>
      <c r="P2975" t="str">
        <f>IF(ISBLANK(D2975),$U$42,D2975)</f>
        <v>ASALARIADO</v>
      </c>
      <c r="Q2975" s="7" t="str">
        <f t="shared" si="187"/>
        <v>18-25</v>
      </c>
      <c r="R2975" s="7" t="str">
        <f t="shared" si="188"/>
        <v>1</v>
      </c>
    </row>
    <row r="2976" spans="1:18" x14ac:dyDescent="0.3">
      <c r="A2976">
        <v>2975</v>
      </c>
      <c r="B2976" t="s">
        <v>14</v>
      </c>
      <c r="C2976">
        <v>10</v>
      </c>
      <c r="D2976" t="s">
        <v>9</v>
      </c>
      <c r="E2976" t="s">
        <v>10</v>
      </c>
      <c r="F2976" t="s">
        <v>11</v>
      </c>
      <c r="G2976" t="s">
        <v>12</v>
      </c>
      <c r="H2976" t="s">
        <v>12</v>
      </c>
      <c r="I2976">
        <v>51</v>
      </c>
      <c r="J2976">
        <f>(C2976-$V$7)/$V$8</f>
        <v>-0.81083616945591319</v>
      </c>
      <c r="K2976" t="str">
        <f t="shared" si="185"/>
        <v>NO</v>
      </c>
      <c r="L2976">
        <f>(I2976-$V$16)/$V$17</f>
        <v>0.64178778747952869</v>
      </c>
      <c r="M2976" t="str">
        <f t="shared" si="186"/>
        <v>NO</v>
      </c>
      <c r="N2976">
        <f>IF(ISBLANK(C2976),$V$7,C2976)</f>
        <v>10</v>
      </c>
      <c r="O2976">
        <f>IF(ISBLANK(I2976),$V$16,I2976)</f>
        <v>51</v>
      </c>
      <c r="P2976" t="str">
        <f>IF(ISBLANK(D2976),$U$42,D2976)</f>
        <v>ASALARIADO</v>
      </c>
      <c r="Q2976" s="7" t="str">
        <f t="shared" si="187"/>
        <v>46-55</v>
      </c>
      <c r="R2976" s="7" t="str">
        <f t="shared" si="188"/>
        <v>1</v>
      </c>
    </row>
    <row r="2977" spans="1:18" x14ac:dyDescent="0.3">
      <c r="A2977">
        <v>2976</v>
      </c>
      <c r="B2977" t="s">
        <v>14</v>
      </c>
      <c r="C2977">
        <v>976868.32</v>
      </c>
      <c r="D2977" t="s">
        <v>9</v>
      </c>
      <c r="E2977" t="s">
        <v>15</v>
      </c>
      <c r="F2977" t="s">
        <v>11</v>
      </c>
      <c r="G2977" t="s">
        <v>12</v>
      </c>
      <c r="H2977" t="s">
        <v>12</v>
      </c>
      <c r="I2977">
        <v>37</v>
      </c>
      <c r="J2977">
        <f>(C2977-$V$7)/$V$8</f>
        <v>0.39379165567471069</v>
      </c>
      <c r="K2977" t="str">
        <f t="shared" si="185"/>
        <v>NO</v>
      </c>
      <c r="L2977">
        <f>(I2977-$V$16)/$V$17</f>
        <v>-0.3462668336003964</v>
      </c>
      <c r="M2977" t="str">
        <f t="shared" si="186"/>
        <v>NO</v>
      </c>
      <c r="N2977">
        <f>IF(ISBLANK(C2977),$V$7,C2977)</f>
        <v>976868.32</v>
      </c>
      <c r="O2977">
        <f>IF(ISBLANK(I2977),$V$16,I2977)</f>
        <v>37</v>
      </c>
      <c r="P2977" t="str">
        <f>IF(ISBLANK(D2977),$U$42,D2977)</f>
        <v>ASALARIADO</v>
      </c>
      <c r="Q2977" s="7" t="str">
        <f t="shared" si="187"/>
        <v>36-45</v>
      </c>
      <c r="R2977" s="7" t="str">
        <f t="shared" si="188"/>
        <v>4</v>
      </c>
    </row>
    <row r="2978" spans="1:18" x14ac:dyDescent="0.3">
      <c r="A2978">
        <v>2977</v>
      </c>
      <c r="B2978" t="s">
        <v>8</v>
      </c>
      <c r="C2978">
        <v>301783</v>
      </c>
      <c r="D2978" t="s">
        <v>9</v>
      </c>
      <c r="E2978" t="s">
        <v>15</v>
      </c>
      <c r="F2978" t="s">
        <v>11</v>
      </c>
      <c r="G2978" t="s">
        <v>12</v>
      </c>
      <c r="H2978" t="s">
        <v>11</v>
      </c>
      <c r="I2978">
        <v>36</v>
      </c>
      <c r="J2978">
        <f>(C2978-$V$7)/$V$8</f>
        <v>-0.43870016443817039</v>
      </c>
      <c r="K2978" t="str">
        <f t="shared" si="185"/>
        <v>NO</v>
      </c>
      <c r="L2978">
        <f>(I2978-$V$16)/$V$17</f>
        <v>-0.41684216367753391</v>
      </c>
      <c r="M2978" t="str">
        <f t="shared" si="186"/>
        <v>NO</v>
      </c>
      <c r="N2978">
        <f>IF(ISBLANK(C2978),$V$7,C2978)</f>
        <v>301783</v>
      </c>
      <c r="O2978">
        <f>IF(ISBLANK(I2978),$V$16,I2978)</f>
        <v>36</v>
      </c>
      <c r="P2978" t="str">
        <f>IF(ISBLANK(D2978),$U$42,D2978)</f>
        <v>ASALARIADO</v>
      </c>
      <c r="Q2978" s="7" t="str">
        <f t="shared" si="187"/>
        <v>36-45</v>
      </c>
      <c r="R2978" s="7" t="str">
        <f t="shared" si="188"/>
        <v>2</v>
      </c>
    </row>
    <row r="2979" spans="1:18" x14ac:dyDescent="0.3">
      <c r="A2979">
        <v>2978</v>
      </c>
      <c r="B2979" t="s">
        <v>8</v>
      </c>
      <c r="C2979">
        <v>299647</v>
      </c>
      <c r="D2979" t="s">
        <v>16</v>
      </c>
      <c r="E2979" t="s">
        <v>15</v>
      </c>
      <c r="F2979" t="s">
        <v>11</v>
      </c>
      <c r="G2979" t="s">
        <v>12</v>
      </c>
      <c r="H2979" t="s">
        <v>12</v>
      </c>
      <c r="I2979">
        <v>62</v>
      </c>
      <c r="J2979">
        <f>(C2979-$V$7)/$V$8</f>
        <v>-0.44133420561056785</v>
      </c>
      <c r="K2979" t="str">
        <f t="shared" si="185"/>
        <v>NO</v>
      </c>
      <c r="L2979">
        <f>(I2979-$V$16)/$V$17</f>
        <v>1.4181164183280413</v>
      </c>
      <c r="M2979" t="str">
        <f t="shared" si="186"/>
        <v>NO</v>
      </c>
      <c r="N2979">
        <f>IF(ISBLANK(C2979),$V$7,C2979)</f>
        <v>299647</v>
      </c>
      <c r="O2979">
        <f>IF(ISBLANK(I2979),$V$16,I2979)</f>
        <v>62</v>
      </c>
      <c r="P2979" t="str">
        <f>IF(ISBLANK(D2979),$U$42,D2979)</f>
        <v>ASEGURADO VOLUNTARIO</v>
      </c>
      <c r="Q2979" s="7" t="str">
        <f t="shared" si="187"/>
        <v>56+</v>
      </c>
      <c r="R2979" s="7" t="str">
        <f t="shared" si="188"/>
        <v>1</v>
      </c>
    </row>
    <row r="2980" spans="1:18" x14ac:dyDescent="0.3">
      <c r="A2980">
        <v>2979</v>
      </c>
      <c r="B2980" t="s">
        <v>14</v>
      </c>
      <c r="C2980">
        <v>1893569.1</v>
      </c>
      <c r="D2980" t="s">
        <v>9</v>
      </c>
      <c r="E2980" t="s">
        <v>10</v>
      </c>
      <c r="F2980" t="s">
        <v>11</v>
      </c>
      <c r="G2980" t="s">
        <v>12</v>
      </c>
      <c r="H2980" t="s">
        <v>12</v>
      </c>
      <c r="I2980">
        <v>54</v>
      </c>
      <c r="J2980">
        <f>(C2980-$V$7)/$V$8</f>
        <v>1.5242352873642546</v>
      </c>
      <c r="K2980" t="str">
        <f t="shared" si="185"/>
        <v>NO</v>
      </c>
      <c r="L2980">
        <f>(I2980-$V$16)/$V$17</f>
        <v>0.85351377771094117</v>
      </c>
      <c r="M2980" t="str">
        <f t="shared" si="186"/>
        <v>NO</v>
      </c>
      <c r="N2980">
        <f>IF(ISBLANK(C2980),$V$7,C2980)</f>
        <v>1893569.1</v>
      </c>
      <c r="O2980">
        <f>IF(ISBLANK(I2980),$V$16,I2980)</f>
        <v>54</v>
      </c>
      <c r="P2980" t="str">
        <f>IF(ISBLANK(D2980),$U$42,D2980)</f>
        <v>ASALARIADO</v>
      </c>
      <c r="Q2980" s="7" t="str">
        <f t="shared" si="187"/>
        <v>46-55</v>
      </c>
      <c r="R2980" s="7" t="str">
        <f t="shared" si="188"/>
        <v>4</v>
      </c>
    </row>
    <row r="2981" spans="1:18" x14ac:dyDescent="0.3">
      <c r="A2981">
        <v>2980</v>
      </c>
      <c r="B2981" t="s">
        <v>8</v>
      </c>
      <c r="C2981">
        <v>173700</v>
      </c>
      <c r="D2981" t="s">
        <v>9</v>
      </c>
      <c r="E2981" t="s">
        <v>15</v>
      </c>
      <c r="F2981" t="s">
        <v>11</v>
      </c>
      <c r="G2981" t="s">
        <v>12</v>
      </c>
      <c r="H2981" t="s">
        <v>12</v>
      </c>
      <c r="I2981">
        <v>51</v>
      </c>
      <c r="J2981">
        <f>(C2981-$V$7)/$V$8</f>
        <v>-0.59664768105061594</v>
      </c>
      <c r="K2981" t="str">
        <f t="shared" si="185"/>
        <v>NO</v>
      </c>
      <c r="L2981">
        <f>(I2981-$V$16)/$V$17</f>
        <v>0.64178778747952869</v>
      </c>
      <c r="M2981" t="str">
        <f t="shared" si="186"/>
        <v>NO</v>
      </c>
      <c r="N2981">
        <f>IF(ISBLANK(C2981),$V$7,C2981)</f>
        <v>173700</v>
      </c>
      <c r="O2981">
        <f>IF(ISBLANK(I2981),$V$16,I2981)</f>
        <v>51</v>
      </c>
      <c r="P2981" t="str">
        <f>IF(ISBLANK(D2981),$U$42,D2981)</f>
        <v>ASALARIADO</v>
      </c>
      <c r="Q2981" s="7" t="str">
        <f t="shared" si="187"/>
        <v>46-55</v>
      </c>
      <c r="R2981" s="7" t="str">
        <f t="shared" si="188"/>
        <v>1</v>
      </c>
    </row>
    <row r="2982" spans="1:18" x14ac:dyDescent="0.3">
      <c r="A2982">
        <v>2981</v>
      </c>
      <c r="B2982" t="s">
        <v>14</v>
      </c>
      <c r="C2982">
        <v>766774</v>
      </c>
      <c r="D2982" t="s">
        <v>9</v>
      </c>
      <c r="E2982" t="s">
        <v>15</v>
      </c>
      <c r="F2982" t="s">
        <v>11</v>
      </c>
      <c r="G2982" t="s">
        <v>11</v>
      </c>
      <c r="H2982" t="s">
        <v>12</v>
      </c>
      <c r="I2982">
        <v>52</v>
      </c>
      <c r="J2982">
        <f>(C2982-$V$7)/$V$8</f>
        <v>0.13471062151420185</v>
      </c>
      <c r="K2982" t="str">
        <f t="shared" si="185"/>
        <v>NO</v>
      </c>
      <c r="L2982">
        <f>(I2982-$V$16)/$V$17</f>
        <v>0.71236311755666615</v>
      </c>
      <c r="M2982" t="str">
        <f t="shared" si="186"/>
        <v>NO</v>
      </c>
      <c r="N2982">
        <f>IF(ISBLANK(C2982),$V$7,C2982)</f>
        <v>766774</v>
      </c>
      <c r="O2982">
        <f>IF(ISBLANK(I2982),$V$16,I2982)</f>
        <v>52</v>
      </c>
      <c r="P2982" t="str">
        <f>IF(ISBLANK(D2982),$U$42,D2982)</f>
        <v>ASALARIADO</v>
      </c>
      <c r="Q2982" s="7" t="str">
        <f t="shared" si="187"/>
        <v>46-55</v>
      </c>
      <c r="R2982" s="7" t="str">
        <f t="shared" si="188"/>
        <v>4</v>
      </c>
    </row>
    <row r="2983" spans="1:18" x14ac:dyDescent="0.3">
      <c r="A2983">
        <v>2982</v>
      </c>
      <c r="B2983" t="s">
        <v>8</v>
      </c>
      <c r="C2983">
        <v>291514</v>
      </c>
      <c r="D2983" t="s">
        <v>16</v>
      </c>
      <c r="E2983" t="s">
        <v>15</v>
      </c>
      <c r="F2983" t="s">
        <v>11</v>
      </c>
      <c r="G2983" t="s">
        <v>12</v>
      </c>
      <c r="H2983" t="s">
        <v>12</v>
      </c>
      <c r="I2983">
        <v>51</v>
      </c>
      <c r="J2983">
        <f>(C2983-$V$7)/$V$8</f>
        <v>-0.4513635393442329</v>
      </c>
      <c r="K2983" t="str">
        <f t="shared" si="185"/>
        <v>NO</v>
      </c>
      <c r="L2983">
        <f>(I2983-$V$16)/$V$17</f>
        <v>0.64178778747952869</v>
      </c>
      <c r="M2983" t="str">
        <f t="shared" si="186"/>
        <v>NO</v>
      </c>
      <c r="N2983">
        <f>IF(ISBLANK(C2983),$V$7,C2983)</f>
        <v>291514</v>
      </c>
      <c r="O2983">
        <f>IF(ISBLANK(I2983),$V$16,I2983)</f>
        <v>51</v>
      </c>
      <c r="P2983" t="str">
        <f>IF(ISBLANK(D2983),$U$42,D2983)</f>
        <v>ASEGURADO VOLUNTARIO</v>
      </c>
      <c r="Q2983" s="7" t="str">
        <f t="shared" si="187"/>
        <v>46-55</v>
      </c>
      <c r="R2983" s="7" t="str">
        <f t="shared" si="188"/>
        <v>1</v>
      </c>
    </row>
    <row r="2984" spans="1:18" x14ac:dyDescent="0.3">
      <c r="A2984">
        <v>2983</v>
      </c>
      <c r="B2984" t="s">
        <v>8</v>
      </c>
      <c r="C2984">
        <v>490122</v>
      </c>
      <c r="D2984" t="s">
        <v>17</v>
      </c>
      <c r="E2984" t="s">
        <v>15</v>
      </c>
      <c r="F2984" t="s">
        <v>11</v>
      </c>
      <c r="G2984" t="s">
        <v>12</v>
      </c>
      <c r="H2984" t="s">
        <v>12</v>
      </c>
      <c r="I2984">
        <v>63</v>
      </c>
      <c r="J2984">
        <f>(C2984-$V$7)/$V$8</f>
        <v>-0.20644703692498445</v>
      </c>
      <c r="K2984" t="str">
        <f t="shared" si="185"/>
        <v>NO</v>
      </c>
      <c r="L2984">
        <f>(I2984-$V$16)/$V$17</f>
        <v>1.4886917484051787</v>
      </c>
      <c r="M2984" t="str">
        <f t="shared" si="186"/>
        <v>NO</v>
      </c>
      <c r="N2984">
        <f>IF(ISBLANK(C2984),$V$7,C2984)</f>
        <v>490122</v>
      </c>
      <c r="O2984">
        <f>IF(ISBLANK(I2984),$V$16,I2984)</f>
        <v>63</v>
      </c>
      <c r="P2984" t="str">
        <f>IF(ISBLANK(D2984),$U$42,D2984)</f>
        <v>TRABAJADOR INDEPENDIENTE</v>
      </c>
      <c r="Q2984" s="7" t="str">
        <f t="shared" si="187"/>
        <v>56+</v>
      </c>
      <c r="R2984" s="7" t="str">
        <f t="shared" si="188"/>
        <v>3</v>
      </c>
    </row>
    <row r="2985" spans="1:18" x14ac:dyDescent="0.3">
      <c r="A2985">
        <v>2984</v>
      </c>
      <c r="B2985" t="s">
        <v>14</v>
      </c>
      <c r="C2985">
        <v>299647</v>
      </c>
      <c r="D2985" t="s">
        <v>16</v>
      </c>
      <c r="E2985" t="s">
        <v>15</v>
      </c>
      <c r="F2985" t="s">
        <v>11</v>
      </c>
      <c r="G2985" t="s">
        <v>11</v>
      </c>
      <c r="H2985" t="s">
        <v>12</v>
      </c>
      <c r="I2985">
        <v>69</v>
      </c>
      <c r="J2985">
        <f>(C2985-$V$7)/$V$8</f>
        <v>-0.44133420561056785</v>
      </c>
      <c r="K2985" t="str">
        <f t="shared" si="185"/>
        <v>NO</v>
      </c>
      <c r="L2985">
        <f>(I2985-$V$16)/$V$17</f>
        <v>1.9121437288680037</v>
      </c>
      <c r="M2985" t="str">
        <f t="shared" si="186"/>
        <v>NO</v>
      </c>
      <c r="N2985">
        <f>IF(ISBLANK(C2985),$V$7,C2985)</f>
        <v>299647</v>
      </c>
      <c r="O2985">
        <f>IF(ISBLANK(I2985),$V$16,I2985)</f>
        <v>69</v>
      </c>
      <c r="P2985" t="str">
        <f>IF(ISBLANK(D2985),$U$42,D2985)</f>
        <v>ASEGURADO VOLUNTARIO</v>
      </c>
      <c r="Q2985" s="7" t="str">
        <f t="shared" si="187"/>
        <v>56+</v>
      </c>
      <c r="R2985" s="7" t="str">
        <f t="shared" si="188"/>
        <v>1</v>
      </c>
    </row>
    <row r="2986" spans="1:18" x14ac:dyDescent="0.3">
      <c r="A2986">
        <v>2985</v>
      </c>
      <c r="B2986" t="s">
        <v>8</v>
      </c>
      <c r="C2986">
        <v>297046</v>
      </c>
      <c r="D2986" t="s">
        <v>17</v>
      </c>
      <c r="E2986" t="s">
        <v>15</v>
      </c>
      <c r="F2986" t="s">
        <v>12</v>
      </c>
      <c r="G2986" t="s">
        <v>12</v>
      </c>
      <c r="H2986" t="s">
        <v>11</v>
      </c>
      <c r="I2986">
        <v>55</v>
      </c>
      <c r="J2986">
        <f>(C2986-$V$7)/$V$8</f>
        <v>-0.44454166866740574</v>
      </c>
      <c r="K2986" t="str">
        <f t="shared" si="185"/>
        <v>NO</v>
      </c>
      <c r="L2986">
        <f>(I2986-$V$16)/$V$17</f>
        <v>0.92408910778807873</v>
      </c>
      <c r="M2986" t="str">
        <f t="shared" si="186"/>
        <v>NO</v>
      </c>
      <c r="N2986">
        <f>IF(ISBLANK(C2986),$V$7,C2986)</f>
        <v>297046</v>
      </c>
      <c r="O2986">
        <f>IF(ISBLANK(I2986),$V$16,I2986)</f>
        <v>55</v>
      </c>
      <c r="P2986" t="str">
        <f>IF(ISBLANK(D2986),$U$42,D2986)</f>
        <v>TRABAJADOR INDEPENDIENTE</v>
      </c>
      <c r="Q2986" s="7" t="str">
        <f t="shared" si="187"/>
        <v>46-55</v>
      </c>
      <c r="R2986" s="7" t="str">
        <f t="shared" si="188"/>
        <v>1</v>
      </c>
    </row>
    <row r="2987" spans="1:18" x14ac:dyDescent="0.3">
      <c r="A2987">
        <v>2986</v>
      </c>
      <c r="B2987" t="s">
        <v>14</v>
      </c>
      <c r="C2987">
        <v>300018</v>
      </c>
      <c r="D2987" t="s">
        <v>16</v>
      </c>
      <c r="E2987" t="s">
        <v>15</v>
      </c>
      <c r="F2987" t="s">
        <v>11</v>
      </c>
      <c r="G2987" t="s">
        <v>12</v>
      </c>
      <c r="H2987" t="s">
        <v>12</v>
      </c>
      <c r="I2987">
        <v>53</v>
      </c>
      <c r="J2987">
        <f>(C2987-$V$7)/$V$8</f>
        <v>-0.44087670126835837</v>
      </c>
      <c r="K2987" t="str">
        <f t="shared" si="185"/>
        <v>NO</v>
      </c>
      <c r="L2987">
        <f>(I2987-$V$16)/$V$17</f>
        <v>0.78293844763380371</v>
      </c>
      <c r="M2987" t="str">
        <f t="shared" si="186"/>
        <v>NO</v>
      </c>
      <c r="N2987">
        <f>IF(ISBLANK(C2987),$V$7,C2987)</f>
        <v>300018</v>
      </c>
      <c r="O2987">
        <f>IF(ISBLANK(I2987),$V$16,I2987)</f>
        <v>53</v>
      </c>
      <c r="P2987" t="str">
        <f>IF(ISBLANK(D2987),$U$42,D2987)</f>
        <v>ASEGURADO VOLUNTARIO</v>
      </c>
      <c r="Q2987" s="7" t="str">
        <f t="shared" si="187"/>
        <v>46-55</v>
      </c>
      <c r="R2987" s="7" t="str">
        <f t="shared" si="188"/>
        <v>2</v>
      </c>
    </row>
    <row r="2988" spans="1:18" x14ac:dyDescent="0.3">
      <c r="A2988">
        <v>2987</v>
      </c>
      <c r="B2988" t="s">
        <v>8</v>
      </c>
      <c r="C2988">
        <v>321550</v>
      </c>
      <c r="D2988" t="s">
        <v>17</v>
      </c>
      <c r="E2988" t="s">
        <v>15</v>
      </c>
      <c r="F2988" t="s">
        <v>11</v>
      </c>
      <c r="G2988" t="s">
        <v>12</v>
      </c>
      <c r="H2988" t="s">
        <v>11</v>
      </c>
      <c r="I2988">
        <v>51</v>
      </c>
      <c r="J2988">
        <f>(C2988-$V$7)/$V$8</f>
        <v>-0.41432418510540792</v>
      </c>
      <c r="K2988" t="str">
        <f t="shared" si="185"/>
        <v>NO</v>
      </c>
      <c r="L2988">
        <f>(I2988-$V$16)/$V$17</f>
        <v>0.64178778747952869</v>
      </c>
      <c r="M2988" t="str">
        <f t="shared" si="186"/>
        <v>NO</v>
      </c>
      <c r="N2988">
        <f>IF(ISBLANK(C2988),$V$7,C2988)</f>
        <v>321550</v>
      </c>
      <c r="O2988">
        <f>IF(ISBLANK(I2988),$V$16,I2988)</f>
        <v>51</v>
      </c>
      <c r="P2988" t="str">
        <f>IF(ISBLANK(D2988),$U$42,D2988)</f>
        <v>TRABAJADOR INDEPENDIENTE</v>
      </c>
      <c r="Q2988" s="7" t="str">
        <f t="shared" si="187"/>
        <v>46-55</v>
      </c>
      <c r="R2988" s="7" t="str">
        <f t="shared" si="188"/>
        <v>2</v>
      </c>
    </row>
    <row r="2989" spans="1:18" x14ac:dyDescent="0.3">
      <c r="A2989">
        <v>2988</v>
      </c>
      <c r="B2989" t="s">
        <v>8</v>
      </c>
      <c r="C2989">
        <v>422424</v>
      </c>
      <c r="D2989" t="s">
        <v>9</v>
      </c>
      <c r="E2989" t="s">
        <v>15</v>
      </c>
      <c r="F2989" t="s">
        <v>11</v>
      </c>
      <c r="G2989" t="s">
        <v>12</v>
      </c>
      <c r="H2989" t="s">
        <v>12</v>
      </c>
      <c r="I2989">
        <v>27</v>
      </c>
      <c r="J2989">
        <f>(C2989-$V$7)/$V$8</f>
        <v>-0.28992986430745787</v>
      </c>
      <c r="K2989" t="str">
        <f t="shared" si="185"/>
        <v>NO</v>
      </c>
      <c r="L2989">
        <f>(I2989-$V$16)/$V$17</f>
        <v>-1.0520201343717714</v>
      </c>
      <c r="M2989" t="str">
        <f t="shared" si="186"/>
        <v>NO</v>
      </c>
      <c r="N2989">
        <f>IF(ISBLANK(C2989),$V$7,C2989)</f>
        <v>422424</v>
      </c>
      <c r="O2989">
        <f>IF(ISBLANK(I2989),$V$16,I2989)</f>
        <v>27</v>
      </c>
      <c r="P2989" t="str">
        <f>IF(ISBLANK(D2989),$U$42,D2989)</f>
        <v>ASALARIADO</v>
      </c>
      <c r="Q2989" s="7" t="str">
        <f t="shared" si="187"/>
        <v>26-35</v>
      </c>
      <c r="R2989" s="7" t="str">
        <f t="shared" si="188"/>
        <v>3</v>
      </c>
    </row>
    <row r="2990" spans="1:18" x14ac:dyDescent="0.3">
      <c r="A2990">
        <v>2989</v>
      </c>
      <c r="B2990" t="s">
        <v>14</v>
      </c>
      <c r="C2990">
        <v>351531.84</v>
      </c>
      <c r="D2990" t="s">
        <v>9</v>
      </c>
      <c r="E2990" t="s">
        <v>15</v>
      </c>
      <c r="F2990" t="s">
        <v>11</v>
      </c>
      <c r="G2990" t="s">
        <v>12</v>
      </c>
      <c r="H2990" t="s">
        <v>12</v>
      </c>
      <c r="I2990">
        <v>38</v>
      </c>
      <c r="J2990">
        <f>(C2990-$V$7)/$V$8</f>
        <v>-0.37735161910155346</v>
      </c>
      <c r="K2990" t="str">
        <f t="shared" si="185"/>
        <v>NO</v>
      </c>
      <c r="L2990">
        <f>(I2990-$V$16)/$V$17</f>
        <v>-0.27569150352325889</v>
      </c>
      <c r="M2990" t="str">
        <f t="shared" si="186"/>
        <v>NO</v>
      </c>
      <c r="N2990">
        <f>IF(ISBLANK(C2990),$V$7,C2990)</f>
        <v>351531.84</v>
      </c>
      <c r="O2990">
        <f>IF(ISBLANK(I2990),$V$16,I2990)</f>
        <v>38</v>
      </c>
      <c r="P2990" t="str">
        <f>IF(ISBLANK(D2990),$U$42,D2990)</f>
        <v>ASALARIADO</v>
      </c>
      <c r="Q2990" s="7" t="str">
        <f t="shared" si="187"/>
        <v>36-45</v>
      </c>
      <c r="R2990" s="7" t="str">
        <f t="shared" si="188"/>
        <v>2</v>
      </c>
    </row>
    <row r="2991" spans="1:18" x14ac:dyDescent="0.3">
      <c r="A2991">
        <v>2990</v>
      </c>
      <c r="B2991" t="s">
        <v>8</v>
      </c>
      <c r="C2991">
        <v>356000</v>
      </c>
      <c r="D2991" t="s">
        <v>9</v>
      </c>
      <c r="E2991" t="s">
        <v>15</v>
      </c>
      <c r="F2991" t="s">
        <v>11</v>
      </c>
      <c r="G2991" t="s">
        <v>12</v>
      </c>
      <c r="H2991" t="s">
        <v>12</v>
      </c>
      <c r="I2991">
        <v>57</v>
      </c>
      <c r="J2991">
        <f>(C2991-$V$7)/$V$8</f>
        <v>-0.37184163904309875</v>
      </c>
      <c r="K2991" t="str">
        <f t="shared" si="185"/>
        <v>NO</v>
      </c>
      <c r="L2991">
        <f>(I2991-$V$16)/$V$17</f>
        <v>1.0652397679423538</v>
      </c>
      <c r="M2991" t="str">
        <f t="shared" si="186"/>
        <v>NO</v>
      </c>
      <c r="N2991">
        <f>IF(ISBLANK(C2991),$V$7,C2991)</f>
        <v>356000</v>
      </c>
      <c r="O2991">
        <f>IF(ISBLANK(I2991),$V$16,I2991)</f>
        <v>57</v>
      </c>
      <c r="P2991" t="str">
        <f>IF(ISBLANK(D2991),$U$42,D2991)</f>
        <v>ASALARIADO</v>
      </c>
      <c r="Q2991" s="7" t="str">
        <f t="shared" si="187"/>
        <v>56+</v>
      </c>
      <c r="R2991" s="7" t="str">
        <f t="shared" si="188"/>
        <v>2</v>
      </c>
    </row>
    <row r="2992" spans="1:18" x14ac:dyDescent="0.3">
      <c r="A2992">
        <v>2991</v>
      </c>
      <c r="B2992" t="s">
        <v>14</v>
      </c>
      <c r="C2992">
        <v>278031</v>
      </c>
      <c r="D2992" t="s">
        <v>16</v>
      </c>
      <c r="E2992" t="s">
        <v>15</v>
      </c>
      <c r="F2992" t="s">
        <v>11</v>
      </c>
      <c r="G2992" t="s">
        <v>12</v>
      </c>
      <c r="H2992" t="s">
        <v>12</v>
      </c>
      <c r="I2992">
        <v>39</v>
      </c>
      <c r="J2992">
        <f>(C2992-$V$7)/$V$8</f>
        <v>-0.46799030766232042</v>
      </c>
      <c r="K2992" t="str">
        <f t="shared" si="185"/>
        <v>NO</v>
      </c>
      <c r="L2992">
        <f>(I2992-$V$16)/$V$17</f>
        <v>-0.20511617344612137</v>
      </c>
      <c r="M2992" t="str">
        <f t="shared" si="186"/>
        <v>NO</v>
      </c>
      <c r="N2992">
        <f>IF(ISBLANK(C2992),$V$7,C2992)</f>
        <v>278031</v>
      </c>
      <c r="O2992">
        <f>IF(ISBLANK(I2992),$V$16,I2992)</f>
        <v>39</v>
      </c>
      <c r="P2992" t="str">
        <f>IF(ISBLANK(D2992),$U$42,D2992)</f>
        <v>ASEGURADO VOLUNTARIO</v>
      </c>
      <c r="Q2992" s="7" t="str">
        <f t="shared" si="187"/>
        <v>36-45</v>
      </c>
      <c r="R2992" s="7" t="str">
        <f t="shared" si="188"/>
        <v>1</v>
      </c>
    </row>
    <row r="2993" spans="1:18" x14ac:dyDescent="0.3">
      <c r="A2993">
        <v>2992</v>
      </c>
      <c r="B2993" t="s">
        <v>8</v>
      </c>
      <c r="C2993">
        <v>2247500</v>
      </c>
      <c r="D2993" t="s">
        <v>9</v>
      </c>
      <c r="E2993" t="s">
        <v>15</v>
      </c>
      <c r="F2993" t="s">
        <v>11</v>
      </c>
      <c r="G2993" t="s">
        <v>12</v>
      </c>
      <c r="H2993" t="s">
        <v>12</v>
      </c>
      <c r="I2993">
        <v>45</v>
      </c>
      <c r="J2993">
        <f>(C2993-$V$7)/$V$8</f>
        <v>1.9606906070195393</v>
      </c>
      <c r="K2993" t="str">
        <f t="shared" si="185"/>
        <v>ATIPICO</v>
      </c>
      <c r="L2993">
        <f>(I2993-$V$16)/$V$17</f>
        <v>0.21833580701670366</v>
      </c>
      <c r="M2993" t="str">
        <f t="shared" si="186"/>
        <v>NO</v>
      </c>
      <c r="N2993">
        <f>IF(ISBLANK(C2993),$V$7,C2993)</f>
        <v>2247500</v>
      </c>
      <c r="O2993">
        <f>IF(ISBLANK(I2993),$V$16,I2993)</f>
        <v>45</v>
      </c>
      <c r="P2993" t="str">
        <f>IF(ISBLANK(D2993),$U$42,D2993)</f>
        <v>ASALARIADO</v>
      </c>
      <c r="Q2993" s="7" t="str">
        <f t="shared" si="187"/>
        <v>36-45</v>
      </c>
      <c r="R2993" s="7" t="str">
        <f t="shared" si="188"/>
        <v>4</v>
      </c>
    </row>
    <row r="2994" spans="1:18" x14ac:dyDescent="0.3">
      <c r="A2994">
        <v>2993</v>
      </c>
      <c r="B2994" t="s">
        <v>8</v>
      </c>
      <c r="C2994">
        <v>340000</v>
      </c>
      <c r="D2994" t="s">
        <v>9</v>
      </c>
      <c r="E2994" t="s">
        <v>15</v>
      </c>
      <c r="F2994" t="s">
        <v>11</v>
      </c>
      <c r="G2994" t="s">
        <v>12</v>
      </c>
      <c r="H2994" t="s">
        <v>12</v>
      </c>
      <c r="I2994">
        <v>34</v>
      </c>
      <c r="J2994">
        <f>(C2994-$V$7)/$V$8</f>
        <v>-0.39157228452922199</v>
      </c>
      <c r="K2994" t="str">
        <f t="shared" si="185"/>
        <v>NO</v>
      </c>
      <c r="L2994">
        <f>(I2994-$V$16)/$V$17</f>
        <v>-0.55799282383180893</v>
      </c>
      <c r="M2994" t="str">
        <f t="shared" si="186"/>
        <v>NO</v>
      </c>
      <c r="N2994">
        <f>IF(ISBLANK(C2994),$V$7,C2994)</f>
        <v>340000</v>
      </c>
      <c r="O2994">
        <f>IF(ISBLANK(I2994),$V$16,I2994)</f>
        <v>34</v>
      </c>
      <c r="P2994" t="str">
        <f>IF(ISBLANK(D2994),$U$42,D2994)</f>
        <v>ASALARIADO</v>
      </c>
      <c r="Q2994" s="7" t="str">
        <f t="shared" si="187"/>
        <v>26-35</v>
      </c>
      <c r="R2994" s="7" t="str">
        <f t="shared" si="188"/>
        <v>2</v>
      </c>
    </row>
    <row r="2995" spans="1:18" x14ac:dyDescent="0.3">
      <c r="A2995">
        <v>2994</v>
      </c>
      <c r="B2995" t="s">
        <v>8</v>
      </c>
      <c r="C2995">
        <v>50000</v>
      </c>
      <c r="D2995" t="s">
        <v>9</v>
      </c>
      <c r="E2995" t="s">
        <v>15</v>
      </c>
      <c r="F2995" t="s">
        <v>11</v>
      </c>
      <c r="G2995" t="s">
        <v>11</v>
      </c>
      <c r="H2995" t="s">
        <v>11</v>
      </c>
      <c r="I2995">
        <v>53</v>
      </c>
      <c r="J2995">
        <f>(C2995-$V$7)/$V$8</f>
        <v>-0.74919023396520668</v>
      </c>
      <c r="K2995" t="str">
        <f t="shared" si="185"/>
        <v>NO</v>
      </c>
      <c r="L2995">
        <f>(I2995-$V$16)/$V$17</f>
        <v>0.78293844763380371</v>
      </c>
      <c r="M2995" t="str">
        <f t="shared" si="186"/>
        <v>NO</v>
      </c>
      <c r="N2995">
        <f>IF(ISBLANK(C2995),$V$7,C2995)</f>
        <v>50000</v>
      </c>
      <c r="O2995">
        <f>IF(ISBLANK(I2995),$V$16,I2995)</f>
        <v>53</v>
      </c>
      <c r="P2995" t="str">
        <f>IF(ISBLANK(D2995),$U$42,D2995)</f>
        <v>ASALARIADO</v>
      </c>
      <c r="Q2995" s="7" t="str">
        <f t="shared" si="187"/>
        <v>46-55</v>
      </c>
      <c r="R2995" s="7" t="str">
        <f t="shared" si="188"/>
        <v>1</v>
      </c>
    </row>
    <row r="2996" spans="1:18" x14ac:dyDescent="0.3">
      <c r="A2996">
        <v>2995</v>
      </c>
      <c r="B2996" t="s">
        <v>8</v>
      </c>
      <c r="C2996">
        <v>389718</v>
      </c>
      <c r="D2996" t="s">
        <v>9</v>
      </c>
      <c r="E2996" t="s">
        <v>15</v>
      </c>
      <c r="F2996" t="s">
        <v>11</v>
      </c>
      <c r="G2996" t="s">
        <v>12</v>
      </c>
      <c r="H2996" t="s">
        <v>12</v>
      </c>
      <c r="I2996">
        <v>41</v>
      </c>
      <c r="J2996">
        <f>(C2996-$V$7)/$V$8</f>
        <v>-0.33026177001177964</v>
      </c>
      <c r="K2996" t="str">
        <f t="shared" si="185"/>
        <v>NO</v>
      </c>
      <c r="L2996">
        <f>(I2996-$V$16)/$V$17</f>
        <v>-6.3965513291846368E-2</v>
      </c>
      <c r="M2996" t="str">
        <f t="shared" si="186"/>
        <v>NO</v>
      </c>
      <c r="N2996">
        <f>IF(ISBLANK(C2996),$V$7,C2996)</f>
        <v>389718</v>
      </c>
      <c r="O2996">
        <f>IF(ISBLANK(I2996),$V$16,I2996)</f>
        <v>41</v>
      </c>
      <c r="P2996" t="str">
        <f>IF(ISBLANK(D2996),$U$42,D2996)</f>
        <v>ASALARIADO</v>
      </c>
      <c r="Q2996" s="7" t="str">
        <f t="shared" si="187"/>
        <v>36-45</v>
      </c>
      <c r="R2996" s="7" t="str">
        <f t="shared" si="188"/>
        <v>2</v>
      </c>
    </row>
    <row r="2997" spans="1:18" x14ac:dyDescent="0.3">
      <c r="A2997">
        <v>2996</v>
      </c>
      <c r="B2997" t="s">
        <v>14</v>
      </c>
      <c r="C2997">
        <v>2032262.93</v>
      </c>
      <c r="D2997" t="s">
        <v>9</v>
      </c>
      <c r="E2997" t="s">
        <v>15</v>
      </c>
      <c r="F2997" t="s">
        <v>11</v>
      </c>
      <c r="G2997" t="s">
        <v>12</v>
      </c>
      <c r="H2997" t="s">
        <v>12</v>
      </c>
      <c r="I2997">
        <v>54</v>
      </c>
      <c r="J2997">
        <f>(C2997-$V$7)/$V$8</f>
        <v>1.6952677117919202</v>
      </c>
      <c r="K2997" t="str">
        <f t="shared" si="185"/>
        <v>NO</v>
      </c>
      <c r="L2997">
        <f>(I2997-$V$16)/$V$17</f>
        <v>0.85351377771094117</v>
      </c>
      <c r="M2997" t="str">
        <f t="shared" si="186"/>
        <v>NO</v>
      </c>
      <c r="N2997">
        <f>IF(ISBLANK(C2997),$V$7,C2997)</f>
        <v>2032262.93</v>
      </c>
      <c r="O2997">
        <f>IF(ISBLANK(I2997),$V$16,I2997)</f>
        <v>54</v>
      </c>
      <c r="P2997" t="str">
        <f>IF(ISBLANK(D2997),$U$42,D2997)</f>
        <v>ASALARIADO</v>
      </c>
      <c r="Q2997" s="7" t="str">
        <f t="shared" si="187"/>
        <v>46-55</v>
      </c>
      <c r="R2997" s="7" t="str">
        <f t="shared" si="188"/>
        <v>4</v>
      </c>
    </row>
    <row r="2998" spans="1:18" x14ac:dyDescent="0.3">
      <c r="A2998">
        <v>2997</v>
      </c>
      <c r="B2998" t="s">
        <v>14</v>
      </c>
      <c r="C2998">
        <v>89567</v>
      </c>
      <c r="D2998" t="s">
        <v>9</v>
      </c>
      <c r="E2998" t="s">
        <v>10</v>
      </c>
      <c r="F2998" t="s">
        <v>11</v>
      </c>
      <c r="G2998" t="s">
        <v>12</v>
      </c>
      <c r="H2998" t="s">
        <v>12</v>
      </c>
      <c r="I2998">
        <v>34</v>
      </c>
      <c r="J2998">
        <f>(C2998-$V$7)/$V$8</f>
        <v>-0.70039758084336667</v>
      </c>
      <c r="K2998" t="str">
        <f t="shared" si="185"/>
        <v>NO</v>
      </c>
      <c r="L2998">
        <f>(I2998-$V$16)/$V$17</f>
        <v>-0.55799282383180893</v>
      </c>
      <c r="M2998" t="str">
        <f t="shared" si="186"/>
        <v>NO</v>
      </c>
      <c r="N2998">
        <f>IF(ISBLANK(C2998),$V$7,C2998)</f>
        <v>89567</v>
      </c>
      <c r="O2998">
        <f>IF(ISBLANK(I2998),$V$16,I2998)</f>
        <v>34</v>
      </c>
      <c r="P2998" t="str">
        <f>IF(ISBLANK(D2998),$U$42,D2998)</f>
        <v>ASALARIADO</v>
      </c>
      <c r="Q2998" s="7" t="str">
        <f t="shared" si="187"/>
        <v>26-35</v>
      </c>
      <c r="R2998" s="7" t="str">
        <f t="shared" si="188"/>
        <v>1</v>
      </c>
    </row>
    <row r="2999" spans="1:18" x14ac:dyDescent="0.3">
      <c r="A2999">
        <v>2998</v>
      </c>
      <c r="B2999" t="s">
        <v>8</v>
      </c>
      <c r="C2999">
        <v>316965</v>
      </c>
      <c r="D2999" t="s">
        <v>9</v>
      </c>
      <c r="E2999" t="s">
        <v>15</v>
      </c>
      <c r="F2999" t="s">
        <v>11</v>
      </c>
      <c r="G2999" t="s">
        <v>12</v>
      </c>
      <c r="H2999" t="s">
        <v>12</v>
      </c>
      <c r="I2999">
        <v>25</v>
      </c>
      <c r="J2999">
        <f>(C2999-$V$7)/$V$8</f>
        <v>-0.41997824820252516</v>
      </c>
      <c r="K2999" t="str">
        <f t="shared" si="185"/>
        <v>NO</v>
      </c>
      <c r="L2999">
        <f>(I2999-$V$16)/$V$17</f>
        <v>-1.1931707945260464</v>
      </c>
      <c r="M2999" t="str">
        <f t="shared" si="186"/>
        <v>NO</v>
      </c>
      <c r="N2999">
        <f>IF(ISBLANK(C2999),$V$7,C2999)</f>
        <v>316965</v>
      </c>
      <c r="O2999">
        <f>IF(ISBLANK(I2999),$V$16,I2999)</f>
        <v>25</v>
      </c>
      <c r="P2999" t="str">
        <f>IF(ISBLANK(D2999),$U$42,D2999)</f>
        <v>ASALARIADO</v>
      </c>
      <c r="Q2999" s="7" t="str">
        <f t="shared" si="187"/>
        <v>18-25</v>
      </c>
      <c r="R2999" s="7" t="str">
        <f t="shared" si="188"/>
        <v>2</v>
      </c>
    </row>
    <row r="3000" spans="1:18" x14ac:dyDescent="0.3">
      <c r="A3000">
        <v>2999</v>
      </c>
      <c r="B3000" t="s">
        <v>14</v>
      </c>
      <c r="C3000">
        <v>347135</v>
      </c>
      <c r="D3000" t="s">
        <v>16</v>
      </c>
      <c r="E3000" t="s">
        <v>15</v>
      </c>
      <c r="F3000" t="s">
        <v>11</v>
      </c>
      <c r="G3000" t="s">
        <v>11</v>
      </c>
      <c r="H3000" t="s">
        <v>12</v>
      </c>
      <c r="I3000">
        <v>63</v>
      </c>
      <c r="J3000">
        <f>(C3000-$V$7)/$V$8</f>
        <v>-0.38277364980775391</v>
      </c>
      <c r="K3000" t="str">
        <f t="shared" si="185"/>
        <v>NO</v>
      </c>
      <c r="L3000">
        <f>(I3000-$V$16)/$V$17</f>
        <v>1.4886917484051787</v>
      </c>
      <c r="M3000" t="str">
        <f t="shared" si="186"/>
        <v>NO</v>
      </c>
      <c r="N3000">
        <f>IF(ISBLANK(C3000),$V$7,C3000)</f>
        <v>347135</v>
      </c>
      <c r="O3000">
        <f>IF(ISBLANK(I3000),$V$16,I3000)</f>
        <v>63</v>
      </c>
      <c r="P3000" t="str">
        <f>IF(ISBLANK(D3000),$U$42,D3000)</f>
        <v>ASEGURADO VOLUNTARIO</v>
      </c>
      <c r="Q3000" s="7" t="str">
        <f t="shared" si="187"/>
        <v>56+</v>
      </c>
      <c r="R3000" s="7" t="str">
        <f t="shared" si="188"/>
        <v>2</v>
      </c>
    </row>
    <row r="3001" spans="1:18" x14ac:dyDescent="0.3">
      <c r="A3001">
        <v>3000</v>
      </c>
      <c r="B3001" t="s">
        <v>14</v>
      </c>
      <c r="C3001">
        <v>1501649.3</v>
      </c>
      <c r="D3001" t="s">
        <v>9</v>
      </c>
      <c r="E3001" t="s">
        <v>15</v>
      </c>
      <c r="F3001" t="s">
        <v>11</v>
      </c>
      <c r="G3001" t="s">
        <v>11</v>
      </c>
      <c r="H3001" t="s">
        <v>12</v>
      </c>
      <c r="I3001">
        <v>35</v>
      </c>
      <c r="J3001">
        <f>(C3001-$V$7)/$V$8</f>
        <v>1.0409333728147332</v>
      </c>
      <c r="K3001" t="str">
        <f t="shared" si="185"/>
        <v>NO</v>
      </c>
      <c r="L3001">
        <f>(I3001-$V$16)/$V$17</f>
        <v>-0.48741749375467142</v>
      </c>
      <c r="M3001" t="str">
        <f t="shared" si="186"/>
        <v>NO</v>
      </c>
      <c r="N3001">
        <f>IF(ISBLANK(C3001),$V$7,C3001)</f>
        <v>1501649.3</v>
      </c>
      <c r="O3001">
        <f>IF(ISBLANK(I3001),$V$16,I3001)</f>
        <v>35</v>
      </c>
      <c r="P3001" t="str">
        <f>IF(ISBLANK(D3001),$U$42,D3001)</f>
        <v>ASALARIADO</v>
      </c>
      <c r="Q3001" s="7" t="str">
        <f t="shared" si="187"/>
        <v>26-35</v>
      </c>
      <c r="R3001" s="7" t="str">
        <f t="shared" si="188"/>
        <v>4</v>
      </c>
    </row>
    <row r="3002" spans="1:18" x14ac:dyDescent="0.3">
      <c r="A3002">
        <v>3001</v>
      </c>
      <c r="B3002" t="s">
        <v>8</v>
      </c>
      <c r="C3002">
        <v>302470</v>
      </c>
      <c r="D3002" t="s">
        <v>17</v>
      </c>
      <c r="E3002" t="s">
        <v>15</v>
      </c>
      <c r="F3002" t="s">
        <v>11</v>
      </c>
      <c r="G3002" t="s">
        <v>12</v>
      </c>
      <c r="H3002" t="s">
        <v>12</v>
      </c>
      <c r="I3002">
        <v>61</v>
      </c>
      <c r="J3002">
        <f>(C3002-$V$7)/$V$8</f>
        <v>-0.43785297984760996</v>
      </c>
      <c r="K3002" t="str">
        <f t="shared" si="185"/>
        <v>NO</v>
      </c>
      <c r="L3002">
        <f>(I3002-$V$16)/$V$17</f>
        <v>1.3475410882509038</v>
      </c>
      <c r="M3002" t="str">
        <f t="shared" si="186"/>
        <v>NO</v>
      </c>
      <c r="N3002">
        <f>IF(ISBLANK(C3002),$V$7,C3002)</f>
        <v>302470</v>
      </c>
      <c r="O3002">
        <f>IF(ISBLANK(I3002),$V$16,I3002)</f>
        <v>61</v>
      </c>
      <c r="P3002" t="str">
        <f>IF(ISBLANK(D3002),$U$42,D3002)</f>
        <v>TRABAJADOR INDEPENDIENTE</v>
      </c>
      <c r="Q3002" s="7" t="str">
        <f t="shared" si="187"/>
        <v>56+</v>
      </c>
      <c r="R3002" s="7" t="str">
        <f t="shared" si="188"/>
        <v>2</v>
      </c>
    </row>
    <row r="3003" spans="1:18" x14ac:dyDescent="0.3">
      <c r="A3003">
        <v>3002</v>
      </c>
      <c r="B3003" t="s">
        <v>14</v>
      </c>
      <c r="C3003">
        <v>477140</v>
      </c>
      <c r="D3003" t="s">
        <v>9</v>
      </c>
      <c r="E3003" t="s">
        <v>10</v>
      </c>
      <c r="F3003" t="s">
        <v>11</v>
      </c>
      <c r="G3003" t="s">
        <v>12</v>
      </c>
      <c r="H3003" t="s">
        <v>12</v>
      </c>
      <c r="I3003">
        <v>48</v>
      </c>
      <c r="J3003">
        <f>(C3003-$V$7)/$V$8</f>
        <v>-0.22245598940628775</v>
      </c>
      <c r="K3003" t="str">
        <f t="shared" si="185"/>
        <v>NO</v>
      </c>
      <c r="L3003">
        <f>(I3003-$V$16)/$V$17</f>
        <v>0.43006179724811616</v>
      </c>
      <c r="M3003" t="str">
        <f t="shared" si="186"/>
        <v>NO</v>
      </c>
      <c r="N3003">
        <f>IF(ISBLANK(C3003),$V$7,C3003)</f>
        <v>477140</v>
      </c>
      <c r="O3003">
        <f>IF(ISBLANK(I3003),$V$16,I3003)</f>
        <v>48</v>
      </c>
      <c r="P3003" t="str">
        <f>IF(ISBLANK(D3003),$U$42,D3003)</f>
        <v>ASALARIADO</v>
      </c>
      <c r="Q3003" s="7" t="str">
        <f t="shared" si="187"/>
        <v>46-55</v>
      </c>
      <c r="R3003" s="7" t="str">
        <f t="shared" si="188"/>
        <v>3</v>
      </c>
    </row>
    <row r="3004" spans="1:18" x14ac:dyDescent="0.3">
      <c r="A3004">
        <v>3003</v>
      </c>
      <c r="B3004" t="s">
        <v>8</v>
      </c>
      <c r="C3004">
        <v>1194392</v>
      </c>
      <c r="D3004" t="s">
        <v>9</v>
      </c>
      <c r="E3004" t="s">
        <v>15</v>
      </c>
      <c r="F3004" t="s">
        <v>11</v>
      </c>
      <c r="G3004" t="s">
        <v>12</v>
      </c>
      <c r="H3004" t="s">
        <v>12</v>
      </c>
      <c r="I3004">
        <v>28</v>
      </c>
      <c r="J3004">
        <f>(C3004-$V$7)/$V$8</f>
        <v>0.66203431910701871</v>
      </c>
      <c r="K3004" t="str">
        <f t="shared" si="185"/>
        <v>NO</v>
      </c>
      <c r="L3004">
        <f>(I3004-$V$16)/$V$17</f>
        <v>-0.98144480429463388</v>
      </c>
      <c r="M3004" t="str">
        <f t="shared" si="186"/>
        <v>NO</v>
      </c>
      <c r="N3004">
        <f>IF(ISBLANK(C3004),$V$7,C3004)</f>
        <v>1194392</v>
      </c>
      <c r="O3004">
        <f>IF(ISBLANK(I3004),$V$16,I3004)</f>
        <v>28</v>
      </c>
      <c r="P3004" t="str">
        <f>IF(ISBLANK(D3004),$U$42,D3004)</f>
        <v>ASALARIADO</v>
      </c>
      <c r="Q3004" s="7" t="str">
        <f t="shared" si="187"/>
        <v>26-35</v>
      </c>
      <c r="R3004" s="7" t="str">
        <f t="shared" si="188"/>
        <v>4</v>
      </c>
    </row>
    <row r="3005" spans="1:18" x14ac:dyDescent="0.3">
      <c r="A3005">
        <v>3004</v>
      </c>
      <c r="B3005" t="s">
        <v>14</v>
      </c>
      <c r="C3005">
        <v>1876023.5</v>
      </c>
      <c r="D3005" t="s">
        <v>9</v>
      </c>
      <c r="E3005" t="s">
        <v>10</v>
      </c>
      <c r="F3005" t="s">
        <v>11</v>
      </c>
      <c r="G3005" t="s">
        <v>12</v>
      </c>
      <c r="H3005" t="s">
        <v>12</v>
      </c>
      <c r="I3005">
        <v>46</v>
      </c>
      <c r="J3005">
        <f>(C3005-$V$7)/$V$8</f>
        <v>1.5025986615241718</v>
      </c>
      <c r="K3005" t="str">
        <f t="shared" si="185"/>
        <v>NO</v>
      </c>
      <c r="L3005">
        <f>(I3005-$V$16)/$V$17</f>
        <v>0.28891113709384114</v>
      </c>
      <c r="M3005" t="str">
        <f t="shared" si="186"/>
        <v>NO</v>
      </c>
      <c r="N3005">
        <f>IF(ISBLANK(C3005),$V$7,C3005)</f>
        <v>1876023.5</v>
      </c>
      <c r="O3005">
        <f>IF(ISBLANK(I3005),$V$16,I3005)</f>
        <v>46</v>
      </c>
      <c r="P3005" t="str">
        <f>IF(ISBLANK(D3005),$U$42,D3005)</f>
        <v>ASALARIADO</v>
      </c>
      <c r="Q3005" s="7" t="str">
        <f t="shared" si="187"/>
        <v>46-55</v>
      </c>
      <c r="R3005" s="7" t="str">
        <f t="shared" si="188"/>
        <v>4</v>
      </c>
    </row>
    <row r="3006" spans="1:18" x14ac:dyDescent="0.3">
      <c r="A3006">
        <v>3005</v>
      </c>
      <c r="B3006" t="s">
        <v>14</v>
      </c>
      <c r="C3006">
        <v>582000</v>
      </c>
      <c r="D3006" t="s">
        <v>9</v>
      </c>
      <c r="E3006" t="s">
        <v>15</v>
      </c>
      <c r="F3006" t="s">
        <v>11</v>
      </c>
      <c r="G3006" t="s">
        <v>12</v>
      </c>
      <c r="H3006" t="s">
        <v>12</v>
      </c>
      <c r="I3006">
        <v>23</v>
      </c>
      <c r="J3006">
        <f>(C3006-$V$7)/$V$8</f>
        <v>-9.3146271551607221E-2</v>
      </c>
      <c r="K3006" t="str">
        <f t="shared" si="185"/>
        <v>NO</v>
      </c>
      <c r="L3006">
        <f>(I3006-$V$16)/$V$17</f>
        <v>-1.3343214546803215</v>
      </c>
      <c r="M3006" t="str">
        <f t="shared" si="186"/>
        <v>NO</v>
      </c>
      <c r="N3006">
        <f>IF(ISBLANK(C3006),$V$7,C3006)</f>
        <v>582000</v>
      </c>
      <c r="O3006">
        <f>IF(ISBLANK(I3006),$V$16,I3006)</f>
        <v>23</v>
      </c>
      <c r="P3006" t="str">
        <f>IF(ISBLANK(D3006),$U$42,D3006)</f>
        <v>ASALARIADO</v>
      </c>
      <c r="Q3006" s="7" t="str">
        <f t="shared" si="187"/>
        <v>18-25</v>
      </c>
      <c r="R3006" s="7" t="str">
        <f t="shared" si="188"/>
        <v>3</v>
      </c>
    </row>
    <row r="3007" spans="1:18" x14ac:dyDescent="0.3">
      <c r="A3007">
        <v>3006</v>
      </c>
      <c r="B3007" t="s">
        <v>14</v>
      </c>
      <c r="C3007">
        <v>627691</v>
      </c>
      <c r="D3007" t="s">
        <v>9</v>
      </c>
      <c r="E3007" t="s">
        <v>10</v>
      </c>
      <c r="F3007" t="s">
        <v>11</v>
      </c>
      <c r="G3007" t="s">
        <v>12</v>
      </c>
      <c r="H3007" t="s">
        <v>12</v>
      </c>
      <c r="I3007">
        <v>41</v>
      </c>
      <c r="J3007">
        <f>(C3007-$V$7)/$V$8</f>
        <v>-3.6801713869953512E-2</v>
      </c>
      <c r="K3007" t="str">
        <f t="shared" si="185"/>
        <v>NO</v>
      </c>
      <c r="L3007">
        <f>(I3007-$V$16)/$V$17</f>
        <v>-6.3965513291846368E-2</v>
      </c>
      <c r="M3007" t="str">
        <f t="shared" si="186"/>
        <v>NO</v>
      </c>
      <c r="N3007">
        <f>IF(ISBLANK(C3007),$V$7,C3007)</f>
        <v>627691</v>
      </c>
      <c r="O3007">
        <f>IF(ISBLANK(I3007),$V$16,I3007)</f>
        <v>41</v>
      </c>
      <c r="P3007" t="str">
        <f>IF(ISBLANK(D3007),$U$42,D3007)</f>
        <v>ASALARIADO</v>
      </c>
      <c r="Q3007" s="7" t="str">
        <f t="shared" si="187"/>
        <v>36-45</v>
      </c>
      <c r="R3007" s="7" t="str">
        <f t="shared" si="188"/>
        <v>3</v>
      </c>
    </row>
    <row r="3008" spans="1:18" x14ac:dyDescent="0.3">
      <c r="A3008">
        <v>3007</v>
      </c>
      <c r="B3008" t="s">
        <v>8</v>
      </c>
      <c r="C3008">
        <v>297046</v>
      </c>
      <c r="D3008" t="s">
        <v>16</v>
      </c>
      <c r="E3008" t="s">
        <v>15</v>
      </c>
      <c r="F3008" t="s">
        <v>11</v>
      </c>
      <c r="G3008" t="s">
        <v>12</v>
      </c>
      <c r="H3008" t="s">
        <v>12</v>
      </c>
      <c r="I3008">
        <v>59</v>
      </c>
      <c r="J3008">
        <f>(C3008-$V$7)/$V$8</f>
        <v>-0.44454166866740574</v>
      </c>
      <c r="K3008" t="str">
        <f t="shared" si="185"/>
        <v>NO</v>
      </c>
      <c r="L3008">
        <f>(I3008-$V$16)/$V$17</f>
        <v>1.2063904280966287</v>
      </c>
      <c r="M3008" t="str">
        <f t="shared" si="186"/>
        <v>NO</v>
      </c>
      <c r="N3008">
        <f>IF(ISBLANK(C3008),$V$7,C3008)</f>
        <v>297046</v>
      </c>
      <c r="O3008">
        <f>IF(ISBLANK(I3008),$V$16,I3008)</f>
        <v>59</v>
      </c>
      <c r="P3008" t="str">
        <f>IF(ISBLANK(D3008),$U$42,D3008)</f>
        <v>ASEGURADO VOLUNTARIO</v>
      </c>
      <c r="Q3008" s="7" t="str">
        <f t="shared" si="187"/>
        <v>56+</v>
      </c>
      <c r="R3008" s="7" t="str">
        <f t="shared" si="188"/>
        <v>1</v>
      </c>
    </row>
    <row r="3009" spans="1:18" x14ac:dyDescent="0.3">
      <c r="A3009">
        <v>3008</v>
      </c>
      <c r="B3009" t="s">
        <v>14</v>
      </c>
      <c r="C3009">
        <v>944226</v>
      </c>
      <c r="D3009" t="s">
        <v>9</v>
      </c>
      <c r="E3009" t="s">
        <v>10</v>
      </c>
      <c r="F3009" t="s">
        <v>11</v>
      </c>
      <c r="G3009" t="s">
        <v>12</v>
      </c>
      <c r="H3009" t="s">
        <v>11</v>
      </c>
      <c r="I3009">
        <v>40</v>
      </c>
      <c r="J3009">
        <f>(C3009-$V$7)/$V$8</f>
        <v>0.35353827793942377</v>
      </c>
      <c r="K3009" t="str">
        <f t="shared" si="185"/>
        <v>NO</v>
      </c>
      <c r="L3009">
        <f>(I3009-$V$16)/$V$17</f>
        <v>-0.13454084336898386</v>
      </c>
      <c r="M3009" t="str">
        <f t="shared" si="186"/>
        <v>NO</v>
      </c>
      <c r="N3009">
        <f>IF(ISBLANK(C3009),$V$7,C3009)</f>
        <v>944226</v>
      </c>
      <c r="O3009">
        <f>IF(ISBLANK(I3009),$V$16,I3009)</f>
        <v>40</v>
      </c>
      <c r="P3009" t="str">
        <f>IF(ISBLANK(D3009),$U$42,D3009)</f>
        <v>ASALARIADO</v>
      </c>
      <c r="Q3009" s="7" t="str">
        <f t="shared" si="187"/>
        <v>36-45</v>
      </c>
      <c r="R3009" s="7" t="str">
        <f t="shared" si="188"/>
        <v>4</v>
      </c>
    </row>
    <row r="3010" spans="1:18" x14ac:dyDescent="0.3">
      <c r="A3010">
        <v>3009</v>
      </c>
      <c r="B3010" t="s">
        <v>14</v>
      </c>
      <c r="C3010">
        <v>5249730</v>
      </c>
      <c r="D3010" t="s">
        <v>9</v>
      </c>
      <c r="E3010" t="s">
        <v>10</v>
      </c>
      <c r="F3010" t="s">
        <v>11</v>
      </c>
      <c r="G3010" t="s">
        <v>12</v>
      </c>
      <c r="H3010" t="s">
        <v>12</v>
      </c>
      <c r="I3010">
        <v>63</v>
      </c>
      <c r="J3010">
        <f>(C3010-$V$7)/$V$8</f>
        <v>5.6629365943822849</v>
      </c>
      <c r="K3010" t="str">
        <f t="shared" ref="K3010:K3073" si="189">IF(ABS(J3010)&gt;1.96,"ATIPICO","NO")</f>
        <v>ATIPICO</v>
      </c>
      <c r="L3010">
        <f>(I3010-$V$16)/$V$17</f>
        <v>1.4886917484051787</v>
      </c>
      <c r="M3010" t="str">
        <f t="shared" ref="M3010:M3073" si="190">IF(ABS(L3010)&gt;1.96,"ATIPICO","NO")</f>
        <v>NO</v>
      </c>
      <c r="N3010">
        <f>IF(ISBLANK(C3010),$V$7,C3010)</f>
        <v>5249730</v>
      </c>
      <c r="O3010">
        <f>IF(ISBLANK(I3010),$V$16,I3010)</f>
        <v>63</v>
      </c>
      <c r="P3010" t="str">
        <f>IF(ISBLANK(D3010),$U$42,D3010)</f>
        <v>ASALARIADO</v>
      </c>
      <c r="Q3010" s="7" t="str">
        <f t="shared" ref="Q3010:Q3073" si="191">IF(O3010&lt;26,"18-25",IF(O3010&lt;36,"26-35",
 IF(O3010&lt;46,"36-45",IF(O3010&lt;56,"46-55","56+"))))</f>
        <v>56+</v>
      </c>
      <c r="R3010" s="7" t="str">
        <f t="shared" ref="R3010:R3073" si="192">IF(N3010&lt;300000,"1",
 IF(N3010&lt;=408495,"2",
 IF(N3010&lt;=700000,"3",
 "4")))</f>
        <v>4</v>
      </c>
    </row>
    <row r="3011" spans="1:18" x14ac:dyDescent="0.3">
      <c r="A3011">
        <v>3010</v>
      </c>
      <c r="B3011" t="s">
        <v>14</v>
      </c>
      <c r="C3011">
        <v>737925</v>
      </c>
      <c r="D3011" t="s">
        <v>9</v>
      </c>
      <c r="E3011" t="s">
        <v>15</v>
      </c>
      <c r="F3011" t="s">
        <v>11</v>
      </c>
      <c r="G3011" t="s">
        <v>12</v>
      </c>
      <c r="H3011" t="s">
        <v>12</v>
      </c>
      <c r="I3011">
        <v>51</v>
      </c>
      <c r="J3011">
        <f>(C3011-$V$7)/$V$8</f>
        <v>9.913503453737868E-2</v>
      </c>
      <c r="K3011" t="str">
        <f t="shared" si="189"/>
        <v>NO</v>
      </c>
      <c r="L3011">
        <f>(I3011-$V$16)/$V$17</f>
        <v>0.64178778747952869</v>
      </c>
      <c r="M3011" t="str">
        <f t="shared" si="190"/>
        <v>NO</v>
      </c>
      <c r="N3011">
        <f>IF(ISBLANK(C3011),$V$7,C3011)</f>
        <v>737925</v>
      </c>
      <c r="O3011">
        <f>IF(ISBLANK(I3011),$V$16,I3011)</f>
        <v>51</v>
      </c>
      <c r="P3011" t="str">
        <f>IF(ISBLANK(D3011),$U$42,D3011)</f>
        <v>ASALARIADO</v>
      </c>
      <c r="Q3011" s="7" t="str">
        <f t="shared" si="191"/>
        <v>46-55</v>
      </c>
      <c r="R3011" s="7" t="str">
        <f t="shared" si="192"/>
        <v>4</v>
      </c>
    </row>
    <row r="3012" spans="1:18" x14ac:dyDescent="0.3">
      <c r="A3012">
        <v>3011</v>
      </c>
      <c r="B3012" t="s">
        <v>14</v>
      </c>
      <c r="C3012">
        <v>700000</v>
      </c>
      <c r="D3012" t="s">
        <v>9</v>
      </c>
      <c r="E3012" t="s">
        <v>15</v>
      </c>
      <c r="F3012" t="s">
        <v>11</v>
      </c>
      <c r="G3012" t="s">
        <v>12</v>
      </c>
      <c r="H3012" t="s">
        <v>12</v>
      </c>
      <c r="I3012">
        <v>27</v>
      </c>
      <c r="J3012">
        <f>(C3012-$V$7)/$V$8</f>
        <v>5.2367238908552056E-2</v>
      </c>
      <c r="K3012" t="str">
        <f t="shared" si="189"/>
        <v>NO</v>
      </c>
      <c r="L3012">
        <f>(I3012-$V$16)/$V$17</f>
        <v>-1.0520201343717714</v>
      </c>
      <c r="M3012" t="str">
        <f t="shared" si="190"/>
        <v>NO</v>
      </c>
      <c r="N3012">
        <f>IF(ISBLANK(C3012),$V$7,C3012)</f>
        <v>700000</v>
      </c>
      <c r="O3012">
        <f>IF(ISBLANK(I3012),$V$16,I3012)</f>
        <v>27</v>
      </c>
      <c r="P3012" t="str">
        <f>IF(ISBLANK(D3012),$U$42,D3012)</f>
        <v>ASALARIADO</v>
      </c>
      <c r="Q3012" s="7" t="str">
        <f t="shared" si="191"/>
        <v>26-35</v>
      </c>
      <c r="R3012" s="7" t="str">
        <f t="shared" si="192"/>
        <v>3</v>
      </c>
    </row>
    <row r="3013" spans="1:18" x14ac:dyDescent="0.3">
      <c r="A3013">
        <v>3012</v>
      </c>
      <c r="B3013" t="s">
        <v>8</v>
      </c>
      <c r="C3013">
        <v>278030</v>
      </c>
      <c r="D3013" t="s">
        <v>18</v>
      </c>
      <c r="E3013" t="s">
        <v>15</v>
      </c>
      <c r="F3013" t="s">
        <v>11</v>
      </c>
      <c r="G3013" t="s">
        <v>12</v>
      </c>
      <c r="H3013" t="s">
        <v>12</v>
      </c>
      <c r="I3013">
        <v>42</v>
      </c>
      <c r="J3013">
        <f>(C3013-$V$7)/$V$8</f>
        <v>-0.46799154082766331</v>
      </c>
      <c r="K3013" t="str">
        <f t="shared" si="189"/>
        <v>NO</v>
      </c>
      <c r="L3013">
        <f>(I3013-$V$16)/$V$17</f>
        <v>6.6098167852911317E-3</v>
      </c>
      <c r="M3013" t="str">
        <f t="shared" si="190"/>
        <v>NO</v>
      </c>
      <c r="N3013">
        <f>IF(ISBLANK(C3013),$V$7,C3013)</f>
        <v>278030</v>
      </c>
      <c r="O3013">
        <f>IF(ISBLANK(I3013),$V$16,I3013)</f>
        <v>42</v>
      </c>
      <c r="P3013" t="str">
        <f>IF(ISBLANK(D3013),$U$42,D3013)</f>
        <v>CONVENIOS ESPECIALES DE TRABAJADORES INDEPENDIENTES</v>
      </c>
      <c r="Q3013" s="7" t="str">
        <f t="shared" si="191"/>
        <v>36-45</v>
      </c>
      <c r="R3013" s="7" t="str">
        <f t="shared" si="192"/>
        <v>1</v>
      </c>
    </row>
    <row r="3014" spans="1:18" x14ac:dyDescent="0.3">
      <c r="A3014">
        <v>3013</v>
      </c>
      <c r="B3014" t="s">
        <v>8</v>
      </c>
      <c r="C3014">
        <v>398401.34</v>
      </c>
      <c r="D3014" t="s">
        <v>9</v>
      </c>
      <c r="E3014" t="s">
        <v>15</v>
      </c>
      <c r="F3014" t="s">
        <v>11</v>
      </c>
      <c r="G3014" t="s">
        <v>12</v>
      </c>
      <c r="H3014" t="s">
        <v>12</v>
      </c>
      <c r="I3014">
        <v>38</v>
      </c>
      <c r="J3014">
        <f>(C3014-$V$7)/$V$8</f>
        <v>-0.31955377606331253</v>
      </c>
      <c r="K3014" t="str">
        <f t="shared" si="189"/>
        <v>NO</v>
      </c>
      <c r="L3014">
        <f>(I3014-$V$16)/$V$17</f>
        <v>-0.27569150352325889</v>
      </c>
      <c r="M3014" t="str">
        <f t="shared" si="190"/>
        <v>NO</v>
      </c>
      <c r="N3014">
        <f>IF(ISBLANK(C3014),$V$7,C3014)</f>
        <v>398401.34</v>
      </c>
      <c r="O3014">
        <f>IF(ISBLANK(I3014),$V$16,I3014)</f>
        <v>38</v>
      </c>
      <c r="P3014" t="str">
        <f>IF(ISBLANK(D3014),$U$42,D3014)</f>
        <v>ASALARIADO</v>
      </c>
      <c r="Q3014" s="7" t="str">
        <f t="shared" si="191"/>
        <v>36-45</v>
      </c>
      <c r="R3014" s="7" t="str">
        <f t="shared" si="192"/>
        <v>2</v>
      </c>
    </row>
    <row r="3015" spans="1:18" x14ac:dyDescent="0.3">
      <c r="A3015">
        <v>3014</v>
      </c>
      <c r="B3015" t="s">
        <v>8</v>
      </c>
      <c r="C3015">
        <v>361529.4</v>
      </c>
      <c r="D3015" t="s">
        <v>9</v>
      </c>
      <c r="E3015" t="s">
        <v>15</v>
      </c>
      <c r="F3015" t="s">
        <v>11</v>
      </c>
      <c r="G3015" t="s">
        <v>12</v>
      </c>
      <c r="H3015" t="s">
        <v>12</v>
      </c>
      <c r="I3015">
        <v>32</v>
      </c>
      <c r="J3015">
        <f>(C3015-$V$7)/$V$8</f>
        <v>-0.36502297459616306</v>
      </c>
      <c r="K3015" t="str">
        <f t="shared" si="189"/>
        <v>NO</v>
      </c>
      <c r="L3015">
        <f>(I3015-$V$16)/$V$17</f>
        <v>-0.69914348398608395</v>
      </c>
      <c r="M3015" t="str">
        <f t="shared" si="190"/>
        <v>NO</v>
      </c>
      <c r="N3015">
        <f>IF(ISBLANK(C3015),$V$7,C3015)</f>
        <v>361529.4</v>
      </c>
      <c r="O3015">
        <f>IF(ISBLANK(I3015),$V$16,I3015)</f>
        <v>32</v>
      </c>
      <c r="P3015" t="str">
        <f>IF(ISBLANK(D3015),$U$42,D3015)</f>
        <v>ASALARIADO</v>
      </c>
      <c r="Q3015" s="7" t="str">
        <f t="shared" si="191"/>
        <v>26-35</v>
      </c>
      <c r="R3015" s="7" t="str">
        <f t="shared" si="192"/>
        <v>2</v>
      </c>
    </row>
    <row r="3016" spans="1:18" x14ac:dyDescent="0.3">
      <c r="A3016">
        <v>3015</v>
      </c>
      <c r="B3016" t="s">
        <v>8</v>
      </c>
      <c r="C3016">
        <v>2399594.0699999998</v>
      </c>
      <c r="D3016" t="s">
        <v>9</v>
      </c>
      <c r="E3016" t="s">
        <v>15</v>
      </c>
      <c r="F3016" t="s">
        <v>11</v>
      </c>
      <c r="G3016" t="s">
        <v>12</v>
      </c>
      <c r="H3016" t="s">
        <v>12</v>
      </c>
      <c r="I3016">
        <v>44</v>
      </c>
      <c r="J3016">
        <f>(C3016-$V$7)/$V$8</f>
        <v>2.1482477430015154</v>
      </c>
      <c r="K3016" t="str">
        <f t="shared" si="189"/>
        <v>ATIPICO</v>
      </c>
      <c r="L3016">
        <f>(I3016-$V$16)/$V$17</f>
        <v>0.14776047693956615</v>
      </c>
      <c r="M3016" t="str">
        <f t="shared" si="190"/>
        <v>NO</v>
      </c>
      <c r="N3016">
        <f>IF(ISBLANK(C3016),$V$7,C3016)</f>
        <v>2399594.0699999998</v>
      </c>
      <c r="O3016">
        <f>IF(ISBLANK(I3016),$V$16,I3016)</f>
        <v>44</v>
      </c>
      <c r="P3016" t="str">
        <f>IF(ISBLANK(D3016),$U$42,D3016)</f>
        <v>ASALARIADO</v>
      </c>
      <c r="Q3016" s="7" t="str">
        <f t="shared" si="191"/>
        <v>36-45</v>
      </c>
      <c r="R3016" s="7" t="str">
        <f t="shared" si="192"/>
        <v>4</v>
      </c>
    </row>
    <row r="3017" spans="1:18" x14ac:dyDescent="0.3">
      <c r="A3017">
        <v>3016</v>
      </c>
      <c r="B3017" t="s">
        <v>14</v>
      </c>
      <c r="C3017">
        <v>610142</v>
      </c>
      <c r="D3017" t="s">
        <v>17</v>
      </c>
      <c r="E3017" t="s">
        <v>15</v>
      </c>
      <c r="F3017" t="s">
        <v>11</v>
      </c>
      <c r="G3017" t="s">
        <v>12</v>
      </c>
      <c r="H3017" t="s">
        <v>12</v>
      </c>
      <c r="I3017">
        <v>46</v>
      </c>
      <c r="J3017">
        <f>(C3017-$V$7)/$V$8</f>
        <v>-5.8442532472202116E-2</v>
      </c>
      <c r="K3017" t="str">
        <f t="shared" si="189"/>
        <v>NO</v>
      </c>
      <c r="L3017">
        <f>(I3017-$V$16)/$V$17</f>
        <v>0.28891113709384114</v>
      </c>
      <c r="M3017" t="str">
        <f t="shared" si="190"/>
        <v>NO</v>
      </c>
      <c r="N3017">
        <f>IF(ISBLANK(C3017),$V$7,C3017)</f>
        <v>610142</v>
      </c>
      <c r="O3017">
        <f>IF(ISBLANK(I3017),$V$16,I3017)</f>
        <v>46</v>
      </c>
      <c r="P3017" t="str">
        <f>IF(ISBLANK(D3017),$U$42,D3017)</f>
        <v>TRABAJADOR INDEPENDIENTE</v>
      </c>
      <c r="Q3017" s="7" t="str">
        <f t="shared" si="191"/>
        <v>46-55</v>
      </c>
      <c r="R3017" s="7" t="str">
        <f t="shared" si="192"/>
        <v>3</v>
      </c>
    </row>
    <row r="3018" spans="1:18" x14ac:dyDescent="0.3">
      <c r="A3018">
        <v>3017</v>
      </c>
      <c r="B3018" t="s">
        <v>8</v>
      </c>
      <c r="C3018">
        <v>1465627.44</v>
      </c>
      <c r="D3018" t="s">
        <v>13</v>
      </c>
      <c r="E3018" t="s">
        <v>10</v>
      </c>
      <c r="F3018" t="s">
        <v>11</v>
      </c>
      <c r="G3018" t="s">
        <v>12</v>
      </c>
      <c r="H3018" t="s">
        <v>12</v>
      </c>
      <c r="I3018">
        <v>61</v>
      </c>
      <c r="J3018">
        <f>(C3018-$V$7)/$V$8</f>
        <v>0.9965124634765602</v>
      </c>
      <c r="K3018" t="str">
        <f t="shared" si="189"/>
        <v>NO</v>
      </c>
      <c r="L3018">
        <f>(I3018-$V$16)/$V$17</f>
        <v>1.3475410882509038</v>
      </c>
      <c r="M3018" t="str">
        <f t="shared" si="190"/>
        <v>NO</v>
      </c>
      <c r="N3018">
        <f>IF(ISBLANK(C3018),$V$7,C3018)</f>
        <v>1465627.44</v>
      </c>
      <c r="O3018">
        <f>IF(ISBLANK(I3018),$V$16,I3018)</f>
        <v>61</v>
      </c>
      <c r="P3018" t="str">
        <f>IF(ISBLANK(D3018),$U$42,D3018)</f>
        <v>PENSIONADOS EN SU PROPIO SISTEMA</v>
      </c>
      <c r="Q3018" s="7" t="str">
        <f t="shared" si="191"/>
        <v>56+</v>
      </c>
      <c r="R3018" s="7" t="str">
        <f t="shared" si="192"/>
        <v>4</v>
      </c>
    </row>
    <row r="3019" spans="1:18" x14ac:dyDescent="0.3">
      <c r="A3019">
        <v>3018</v>
      </c>
      <c r="B3019" t="s">
        <v>8</v>
      </c>
      <c r="C3019">
        <v>298500</v>
      </c>
      <c r="D3019" t="s">
        <v>16</v>
      </c>
      <c r="E3019" t="s">
        <v>15</v>
      </c>
      <c r="F3019" t="s">
        <v>11</v>
      </c>
      <c r="G3019" t="s">
        <v>11</v>
      </c>
      <c r="H3019" t="s">
        <v>12</v>
      </c>
      <c r="I3019">
        <v>27</v>
      </c>
      <c r="J3019">
        <f>(C3019-$V$7)/$V$8</f>
        <v>-0.44274864625885429</v>
      </c>
      <c r="K3019" t="str">
        <f t="shared" si="189"/>
        <v>NO</v>
      </c>
      <c r="L3019">
        <f>(I3019-$V$16)/$V$17</f>
        <v>-1.0520201343717714</v>
      </c>
      <c r="M3019" t="str">
        <f t="shared" si="190"/>
        <v>NO</v>
      </c>
      <c r="N3019">
        <f>IF(ISBLANK(C3019),$V$7,C3019)</f>
        <v>298500</v>
      </c>
      <c r="O3019">
        <f>IF(ISBLANK(I3019),$V$16,I3019)</f>
        <v>27</v>
      </c>
      <c r="P3019" t="str">
        <f>IF(ISBLANK(D3019),$U$42,D3019)</f>
        <v>ASEGURADO VOLUNTARIO</v>
      </c>
      <c r="Q3019" s="7" t="str">
        <f t="shared" si="191"/>
        <v>26-35</v>
      </c>
      <c r="R3019" s="7" t="str">
        <f t="shared" si="192"/>
        <v>1</v>
      </c>
    </row>
    <row r="3020" spans="1:18" x14ac:dyDescent="0.3">
      <c r="A3020">
        <v>3019</v>
      </c>
      <c r="B3020" t="s">
        <v>8</v>
      </c>
      <c r="C3020">
        <v>278030</v>
      </c>
      <c r="D3020" t="s">
        <v>18</v>
      </c>
      <c r="E3020" t="s">
        <v>15</v>
      </c>
      <c r="F3020" t="s">
        <v>11</v>
      </c>
      <c r="G3020" t="s">
        <v>12</v>
      </c>
      <c r="H3020" t="s">
        <v>12</v>
      </c>
      <c r="I3020">
        <v>50</v>
      </c>
      <c r="J3020">
        <f>(C3020-$V$7)/$V$8</f>
        <v>-0.46799154082766331</v>
      </c>
      <c r="K3020" t="str">
        <f t="shared" si="189"/>
        <v>NO</v>
      </c>
      <c r="L3020">
        <f>(I3020-$V$16)/$V$17</f>
        <v>0.57121245740239113</v>
      </c>
      <c r="M3020" t="str">
        <f t="shared" si="190"/>
        <v>NO</v>
      </c>
      <c r="N3020">
        <f>IF(ISBLANK(C3020),$V$7,C3020)</f>
        <v>278030</v>
      </c>
      <c r="O3020">
        <f>IF(ISBLANK(I3020),$V$16,I3020)</f>
        <v>50</v>
      </c>
      <c r="P3020" t="str">
        <f>IF(ISBLANK(D3020),$U$42,D3020)</f>
        <v>CONVENIOS ESPECIALES DE TRABAJADORES INDEPENDIENTES</v>
      </c>
      <c r="Q3020" s="7" t="str">
        <f t="shared" si="191"/>
        <v>46-55</v>
      </c>
      <c r="R3020" s="7" t="str">
        <f t="shared" si="192"/>
        <v>1</v>
      </c>
    </row>
    <row r="3021" spans="1:18" x14ac:dyDescent="0.3">
      <c r="A3021">
        <v>3020</v>
      </c>
      <c r="B3021" t="s">
        <v>14</v>
      </c>
      <c r="C3021">
        <v>1921928.32</v>
      </c>
      <c r="D3021" t="s">
        <v>9</v>
      </c>
      <c r="E3021" t="s">
        <v>10</v>
      </c>
      <c r="F3021" t="s">
        <v>11</v>
      </c>
      <c r="G3021" t="s">
        <v>12</v>
      </c>
      <c r="H3021" t="s">
        <v>12</v>
      </c>
      <c r="I3021">
        <v>51</v>
      </c>
      <c r="J3021">
        <f>(C3021-$V$7)/$V$8</f>
        <v>1.5592068946194408</v>
      </c>
      <c r="K3021" t="str">
        <f t="shared" si="189"/>
        <v>NO</v>
      </c>
      <c r="L3021">
        <f>(I3021-$V$16)/$V$17</f>
        <v>0.64178778747952869</v>
      </c>
      <c r="M3021" t="str">
        <f t="shared" si="190"/>
        <v>NO</v>
      </c>
      <c r="N3021">
        <f>IF(ISBLANK(C3021),$V$7,C3021)</f>
        <v>1921928.32</v>
      </c>
      <c r="O3021">
        <f>IF(ISBLANK(I3021),$V$16,I3021)</f>
        <v>51</v>
      </c>
      <c r="P3021" t="str">
        <f>IF(ISBLANK(D3021),$U$42,D3021)</f>
        <v>ASALARIADO</v>
      </c>
      <c r="Q3021" s="7" t="str">
        <f t="shared" si="191"/>
        <v>46-55</v>
      </c>
      <c r="R3021" s="7" t="str">
        <f t="shared" si="192"/>
        <v>4</v>
      </c>
    </row>
    <row r="3022" spans="1:18" x14ac:dyDescent="0.3">
      <c r="A3022">
        <v>3021</v>
      </c>
      <c r="B3022" t="s">
        <v>8</v>
      </c>
      <c r="C3022">
        <v>639148</v>
      </c>
      <c r="D3022" t="s">
        <v>16</v>
      </c>
      <c r="E3022" t="s">
        <v>15</v>
      </c>
      <c r="F3022" t="s">
        <v>11</v>
      </c>
      <c r="G3022" t="s">
        <v>11</v>
      </c>
      <c r="H3022" t="s">
        <v>12</v>
      </c>
      <c r="I3022">
        <v>79</v>
      </c>
      <c r="J3022">
        <f>(C3022-$V$7)/$V$8</f>
        <v>-2.2673338536546354E-2</v>
      </c>
      <c r="K3022" t="str">
        <f t="shared" si="189"/>
        <v>NO</v>
      </c>
      <c r="L3022">
        <f>(I3022-$V$16)/$V$17</f>
        <v>2.6178970296393786</v>
      </c>
      <c r="M3022" t="str">
        <f t="shared" si="190"/>
        <v>ATIPICO</v>
      </c>
      <c r="N3022">
        <f>IF(ISBLANK(C3022),$V$7,C3022)</f>
        <v>639148</v>
      </c>
      <c r="O3022">
        <f>IF(ISBLANK(I3022),$V$16,I3022)</f>
        <v>79</v>
      </c>
      <c r="P3022" t="str">
        <f>IF(ISBLANK(D3022),$U$42,D3022)</f>
        <v>ASEGURADO VOLUNTARIO</v>
      </c>
      <c r="Q3022" s="7" t="str">
        <f t="shared" si="191"/>
        <v>56+</v>
      </c>
      <c r="R3022" s="7" t="str">
        <f t="shared" si="192"/>
        <v>3</v>
      </c>
    </row>
    <row r="3023" spans="1:18" x14ac:dyDescent="0.3">
      <c r="A3023">
        <v>3022</v>
      </c>
      <c r="B3023" t="s">
        <v>14</v>
      </c>
      <c r="C3023">
        <v>322866</v>
      </c>
      <c r="D3023" t="s">
        <v>9</v>
      </c>
      <c r="E3023" t="s">
        <v>15</v>
      </c>
      <c r="F3023" t="s">
        <v>11</v>
      </c>
      <c r="G3023" t="s">
        <v>12</v>
      </c>
      <c r="H3023" t="s">
        <v>12</v>
      </c>
      <c r="I3023">
        <v>19</v>
      </c>
      <c r="J3023">
        <f>(C3023-$V$7)/$V$8</f>
        <v>-0.41270133951417431</v>
      </c>
      <c r="K3023" t="str">
        <f t="shared" si="189"/>
        <v>NO</v>
      </c>
      <c r="L3023">
        <f>(I3023-$V$16)/$V$17</f>
        <v>-1.6166227749888715</v>
      </c>
      <c r="M3023" t="str">
        <f t="shared" si="190"/>
        <v>NO</v>
      </c>
      <c r="N3023">
        <f>IF(ISBLANK(C3023),$V$7,C3023)</f>
        <v>322866</v>
      </c>
      <c r="O3023">
        <f>IF(ISBLANK(I3023),$V$16,I3023)</f>
        <v>19</v>
      </c>
      <c r="P3023" t="str">
        <f>IF(ISBLANK(D3023),$U$42,D3023)</f>
        <v>ASALARIADO</v>
      </c>
      <c r="Q3023" s="7" t="str">
        <f t="shared" si="191"/>
        <v>18-25</v>
      </c>
      <c r="R3023" s="7" t="str">
        <f t="shared" si="192"/>
        <v>2</v>
      </c>
    </row>
    <row r="3024" spans="1:18" x14ac:dyDescent="0.3">
      <c r="A3024">
        <v>3023</v>
      </c>
      <c r="B3024" t="s">
        <v>8</v>
      </c>
      <c r="C3024">
        <v>405002.33</v>
      </c>
      <c r="D3024" t="s">
        <v>9</v>
      </c>
      <c r="E3024" t="s">
        <v>10</v>
      </c>
      <c r="F3024" t="s">
        <v>11</v>
      </c>
      <c r="G3024" t="s">
        <v>12</v>
      </c>
      <c r="H3024" t="s">
        <v>12</v>
      </c>
      <c r="I3024">
        <v>47</v>
      </c>
      <c r="J3024">
        <f>(C3024-$V$7)/$V$8</f>
        <v>-0.3114136639665972</v>
      </c>
      <c r="K3024" t="str">
        <f t="shared" si="189"/>
        <v>NO</v>
      </c>
      <c r="L3024">
        <f>(I3024-$V$16)/$V$17</f>
        <v>0.35948646717097865</v>
      </c>
      <c r="M3024" t="str">
        <f t="shared" si="190"/>
        <v>NO</v>
      </c>
      <c r="N3024">
        <f>IF(ISBLANK(C3024),$V$7,C3024)</f>
        <v>405002.33</v>
      </c>
      <c r="O3024">
        <f>IF(ISBLANK(I3024),$V$16,I3024)</f>
        <v>47</v>
      </c>
      <c r="P3024" t="str">
        <f>IF(ISBLANK(D3024),$U$42,D3024)</f>
        <v>ASALARIADO</v>
      </c>
      <c r="Q3024" s="7" t="str">
        <f t="shared" si="191"/>
        <v>46-55</v>
      </c>
      <c r="R3024" s="7" t="str">
        <f t="shared" si="192"/>
        <v>2</v>
      </c>
    </row>
    <row r="3025" spans="1:18" x14ac:dyDescent="0.3">
      <c r="A3025">
        <v>3024</v>
      </c>
      <c r="B3025" t="s">
        <v>8</v>
      </c>
      <c r="C3025">
        <v>297046</v>
      </c>
      <c r="D3025" t="s">
        <v>16</v>
      </c>
      <c r="E3025" t="s">
        <v>15</v>
      </c>
      <c r="F3025" t="s">
        <v>11</v>
      </c>
      <c r="G3025" t="s">
        <v>12</v>
      </c>
      <c r="H3025" t="s">
        <v>12</v>
      </c>
      <c r="I3025">
        <v>64</v>
      </c>
      <c r="J3025">
        <f>(C3025-$V$7)/$V$8</f>
        <v>-0.44454166866740574</v>
      </c>
      <c r="K3025" t="str">
        <f t="shared" si="189"/>
        <v>NO</v>
      </c>
      <c r="L3025">
        <f>(I3025-$V$16)/$V$17</f>
        <v>1.5592670784823162</v>
      </c>
      <c r="M3025" t="str">
        <f t="shared" si="190"/>
        <v>NO</v>
      </c>
      <c r="N3025">
        <f>IF(ISBLANK(C3025),$V$7,C3025)</f>
        <v>297046</v>
      </c>
      <c r="O3025">
        <f>IF(ISBLANK(I3025),$V$16,I3025)</f>
        <v>64</v>
      </c>
      <c r="P3025" t="str">
        <f>IF(ISBLANK(D3025),$U$42,D3025)</f>
        <v>ASEGURADO VOLUNTARIO</v>
      </c>
      <c r="Q3025" s="7" t="str">
        <f t="shared" si="191"/>
        <v>56+</v>
      </c>
      <c r="R3025" s="7" t="str">
        <f t="shared" si="192"/>
        <v>1</v>
      </c>
    </row>
    <row r="3026" spans="1:18" x14ac:dyDescent="0.3">
      <c r="A3026">
        <v>3025</v>
      </c>
      <c r="B3026" t="s">
        <v>14</v>
      </c>
      <c r="C3026">
        <v>651333.19999999995</v>
      </c>
      <c r="D3026" t="s">
        <v>9</v>
      </c>
      <c r="E3026" t="s">
        <v>10</v>
      </c>
      <c r="F3026" t="s">
        <v>11</v>
      </c>
      <c r="G3026" t="s">
        <v>12</v>
      </c>
      <c r="H3026" t="s">
        <v>12</v>
      </c>
      <c r="I3026">
        <v>36</v>
      </c>
      <c r="J3026">
        <f>(C3026-$V$7)/$V$8</f>
        <v>-7.6469722004520639E-3</v>
      </c>
      <c r="K3026" t="str">
        <f t="shared" si="189"/>
        <v>NO</v>
      </c>
      <c r="L3026">
        <f>(I3026-$V$16)/$V$17</f>
        <v>-0.41684216367753391</v>
      </c>
      <c r="M3026" t="str">
        <f t="shared" si="190"/>
        <v>NO</v>
      </c>
      <c r="N3026">
        <f>IF(ISBLANK(C3026),$V$7,C3026)</f>
        <v>651333.19999999995</v>
      </c>
      <c r="O3026">
        <f>IF(ISBLANK(I3026),$V$16,I3026)</f>
        <v>36</v>
      </c>
      <c r="P3026" t="str">
        <f>IF(ISBLANK(D3026),$U$42,D3026)</f>
        <v>ASALARIADO</v>
      </c>
      <c r="Q3026" s="7" t="str">
        <f t="shared" si="191"/>
        <v>36-45</v>
      </c>
      <c r="R3026" s="7" t="str">
        <f t="shared" si="192"/>
        <v>3</v>
      </c>
    </row>
    <row r="3027" spans="1:18" x14ac:dyDescent="0.3">
      <c r="A3027">
        <v>3026</v>
      </c>
      <c r="B3027" t="s">
        <v>8</v>
      </c>
      <c r="C3027">
        <v>577384</v>
      </c>
      <c r="D3027" t="s">
        <v>9</v>
      </c>
      <c r="E3027" t="s">
        <v>15</v>
      </c>
      <c r="F3027" t="s">
        <v>11</v>
      </c>
      <c r="G3027" t="s">
        <v>12</v>
      </c>
      <c r="H3027" t="s">
        <v>12</v>
      </c>
      <c r="I3027">
        <v>41</v>
      </c>
      <c r="J3027">
        <f>(C3027-$V$7)/$V$8</f>
        <v>-9.8838562774353794E-2</v>
      </c>
      <c r="K3027" t="str">
        <f t="shared" si="189"/>
        <v>NO</v>
      </c>
      <c r="L3027">
        <f>(I3027-$V$16)/$V$17</f>
        <v>-6.3965513291846368E-2</v>
      </c>
      <c r="M3027" t="str">
        <f t="shared" si="190"/>
        <v>NO</v>
      </c>
      <c r="N3027">
        <f>IF(ISBLANK(C3027),$V$7,C3027)</f>
        <v>577384</v>
      </c>
      <c r="O3027">
        <f>IF(ISBLANK(I3027),$V$16,I3027)</f>
        <v>41</v>
      </c>
      <c r="P3027" t="str">
        <f>IF(ISBLANK(D3027),$U$42,D3027)</f>
        <v>ASALARIADO</v>
      </c>
      <c r="Q3027" s="7" t="str">
        <f t="shared" si="191"/>
        <v>36-45</v>
      </c>
      <c r="R3027" s="7" t="str">
        <f t="shared" si="192"/>
        <v>3</v>
      </c>
    </row>
    <row r="3028" spans="1:18" x14ac:dyDescent="0.3">
      <c r="A3028">
        <v>3027</v>
      </c>
      <c r="B3028" t="s">
        <v>14</v>
      </c>
      <c r="C3028">
        <v>1207004.3999999999</v>
      </c>
      <c r="D3028" t="s">
        <v>9</v>
      </c>
      <c r="E3028" t="s">
        <v>10</v>
      </c>
      <c r="F3028" t="s">
        <v>11</v>
      </c>
      <c r="G3028" t="s">
        <v>12</v>
      </c>
      <c r="H3028" t="s">
        <v>12</v>
      </c>
      <c r="I3028">
        <v>45</v>
      </c>
      <c r="J3028">
        <f>(C3028-$V$7)/$V$8</f>
        <v>0.67758749367759241</v>
      </c>
      <c r="K3028" t="str">
        <f t="shared" si="189"/>
        <v>NO</v>
      </c>
      <c r="L3028">
        <f>(I3028-$V$16)/$V$17</f>
        <v>0.21833580701670366</v>
      </c>
      <c r="M3028" t="str">
        <f t="shared" si="190"/>
        <v>NO</v>
      </c>
      <c r="N3028">
        <f>IF(ISBLANK(C3028),$V$7,C3028)</f>
        <v>1207004.3999999999</v>
      </c>
      <c r="O3028">
        <f>IF(ISBLANK(I3028),$V$16,I3028)</f>
        <v>45</v>
      </c>
      <c r="P3028" t="str">
        <f>IF(ISBLANK(D3028),$U$42,D3028)</f>
        <v>ASALARIADO</v>
      </c>
      <c r="Q3028" s="7" t="str">
        <f t="shared" si="191"/>
        <v>36-45</v>
      </c>
      <c r="R3028" s="7" t="str">
        <f t="shared" si="192"/>
        <v>4</v>
      </c>
    </row>
    <row r="3029" spans="1:18" x14ac:dyDescent="0.3">
      <c r="A3029">
        <v>3028</v>
      </c>
      <c r="B3029" t="s">
        <v>8</v>
      </c>
      <c r="C3029">
        <v>355880</v>
      </c>
      <c r="D3029" t="s">
        <v>9</v>
      </c>
      <c r="E3029" t="s">
        <v>15</v>
      </c>
      <c r="F3029" t="s">
        <v>11</v>
      </c>
      <c r="G3029" t="s">
        <v>12</v>
      </c>
      <c r="H3029" t="s">
        <v>12</v>
      </c>
      <c r="I3029">
        <v>41</v>
      </c>
      <c r="J3029">
        <f>(C3029-$V$7)/$V$8</f>
        <v>-0.37198961888424464</v>
      </c>
      <c r="K3029" t="str">
        <f t="shared" si="189"/>
        <v>NO</v>
      </c>
      <c r="L3029">
        <f>(I3029-$V$16)/$V$17</f>
        <v>-6.3965513291846368E-2</v>
      </c>
      <c r="M3029" t="str">
        <f t="shared" si="190"/>
        <v>NO</v>
      </c>
      <c r="N3029">
        <f>IF(ISBLANK(C3029),$V$7,C3029)</f>
        <v>355880</v>
      </c>
      <c r="O3029">
        <f>IF(ISBLANK(I3029),$V$16,I3029)</f>
        <v>41</v>
      </c>
      <c r="P3029" t="str">
        <f>IF(ISBLANK(D3029),$U$42,D3029)</f>
        <v>ASALARIADO</v>
      </c>
      <c r="Q3029" s="7" t="str">
        <f t="shared" si="191"/>
        <v>36-45</v>
      </c>
      <c r="R3029" s="7" t="str">
        <f t="shared" si="192"/>
        <v>2</v>
      </c>
    </row>
    <row r="3030" spans="1:18" x14ac:dyDescent="0.3">
      <c r="A3030">
        <v>3029</v>
      </c>
      <c r="B3030" t="s">
        <v>14</v>
      </c>
      <c r="C3030">
        <v>278030</v>
      </c>
      <c r="D3030" t="s">
        <v>18</v>
      </c>
      <c r="E3030" t="s">
        <v>15</v>
      </c>
      <c r="F3030" t="s">
        <v>11</v>
      </c>
      <c r="G3030" t="s">
        <v>12</v>
      </c>
      <c r="H3030" t="s">
        <v>12</v>
      </c>
      <c r="I3030">
        <v>40</v>
      </c>
      <c r="J3030">
        <f>(C3030-$V$7)/$V$8</f>
        <v>-0.46799154082766331</v>
      </c>
      <c r="K3030" t="str">
        <f t="shared" si="189"/>
        <v>NO</v>
      </c>
      <c r="L3030">
        <f>(I3030-$V$16)/$V$17</f>
        <v>-0.13454084336898386</v>
      </c>
      <c r="M3030" t="str">
        <f t="shared" si="190"/>
        <v>NO</v>
      </c>
      <c r="N3030">
        <f>IF(ISBLANK(C3030),$V$7,C3030)</f>
        <v>278030</v>
      </c>
      <c r="O3030">
        <f>IF(ISBLANK(I3030),$V$16,I3030)</f>
        <v>40</v>
      </c>
      <c r="P3030" t="str">
        <f>IF(ISBLANK(D3030),$U$42,D3030)</f>
        <v>CONVENIOS ESPECIALES DE TRABAJADORES INDEPENDIENTES</v>
      </c>
      <c r="Q3030" s="7" t="str">
        <f t="shared" si="191"/>
        <v>36-45</v>
      </c>
      <c r="R3030" s="7" t="str">
        <f t="shared" si="192"/>
        <v>1</v>
      </c>
    </row>
    <row r="3031" spans="1:18" x14ac:dyDescent="0.3">
      <c r="A3031">
        <v>3030</v>
      </c>
      <c r="B3031" t="s">
        <v>8</v>
      </c>
      <c r="C3031">
        <v>156631.5</v>
      </c>
      <c r="D3031" t="s">
        <v>13</v>
      </c>
      <c r="E3031" t="s">
        <v>10</v>
      </c>
      <c r="F3031" t="s">
        <v>11</v>
      </c>
      <c r="G3031" t="s">
        <v>12</v>
      </c>
      <c r="H3031" t="s">
        <v>12</v>
      </c>
      <c r="I3031">
        <v>91</v>
      </c>
      <c r="J3031">
        <f>(C3031-$V$7)/$V$8</f>
        <v>-0.61769596370560942</v>
      </c>
      <c r="K3031" t="str">
        <f t="shared" si="189"/>
        <v>NO</v>
      </c>
      <c r="L3031">
        <f>(I3031-$V$16)/$V$17</f>
        <v>3.464800990565029</v>
      </c>
      <c r="M3031" t="str">
        <f t="shared" si="190"/>
        <v>ATIPICO</v>
      </c>
      <c r="N3031">
        <f>IF(ISBLANK(C3031),$V$7,C3031)</f>
        <v>156631.5</v>
      </c>
      <c r="O3031">
        <f>IF(ISBLANK(I3031),$V$16,I3031)</f>
        <v>91</v>
      </c>
      <c r="P3031" t="str">
        <f>IF(ISBLANK(D3031),$U$42,D3031)</f>
        <v>PENSIONADOS EN SU PROPIO SISTEMA</v>
      </c>
      <c r="Q3031" s="7" t="str">
        <f t="shared" si="191"/>
        <v>56+</v>
      </c>
      <c r="R3031" s="7" t="str">
        <f t="shared" si="192"/>
        <v>1</v>
      </c>
    </row>
    <row r="3032" spans="1:18" x14ac:dyDescent="0.3">
      <c r="A3032">
        <v>3031</v>
      </c>
      <c r="B3032" t="s">
        <v>8</v>
      </c>
      <c r="C3032">
        <v>341207</v>
      </c>
      <c r="D3032" t="s">
        <v>9</v>
      </c>
      <c r="E3032" t="s">
        <v>15</v>
      </c>
      <c r="F3032" t="s">
        <v>11</v>
      </c>
      <c r="G3032" t="s">
        <v>12</v>
      </c>
      <c r="H3032" t="s">
        <v>11</v>
      </c>
      <c r="I3032">
        <v>38</v>
      </c>
      <c r="J3032">
        <f>(C3032-$V$7)/$V$8</f>
        <v>-0.3900838539603626</v>
      </c>
      <c r="K3032" t="str">
        <f t="shared" si="189"/>
        <v>NO</v>
      </c>
      <c r="L3032">
        <f>(I3032-$V$16)/$V$17</f>
        <v>-0.27569150352325889</v>
      </c>
      <c r="M3032" t="str">
        <f t="shared" si="190"/>
        <v>NO</v>
      </c>
      <c r="N3032">
        <f>IF(ISBLANK(C3032),$V$7,C3032)</f>
        <v>341207</v>
      </c>
      <c r="O3032">
        <f>IF(ISBLANK(I3032),$V$16,I3032)</f>
        <v>38</v>
      </c>
      <c r="P3032" t="str">
        <f>IF(ISBLANK(D3032),$U$42,D3032)</f>
        <v>ASALARIADO</v>
      </c>
      <c r="Q3032" s="7" t="str">
        <f t="shared" si="191"/>
        <v>36-45</v>
      </c>
      <c r="R3032" s="7" t="str">
        <f t="shared" si="192"/>
        <v>2</v>
      </c>
    </row>
    <row r="3033" spans="1:18" x14ac:dyDescent="0.3">
      <c r="A3033">
        <v>3032</v>
      </c>
      <c r="B3033" t="s">
        <v>14</v>
      </c>
      <c r="C3033">
        <v>1517417.52</v>
      </c>
      <c r="D3033" t="s">
        <v>9</v>
      </c>
      <c r="E3033" t="s">
        <v>10</v>
      </c>
      <c r="F3033" t="s">
        <v>11</v>
      </c>
      <c r="G3033" t="s">
        <v>12</v>
      </c>
      <c r="H3033" t="s">
        <v>12</v>
      </c>
      <c r="I3033">
        <v>42</v>
      </c>
      <c r="J3033">
        <f>(C3033-$V$7)/$V$8</f>
        <v>1.0603781952376832</v>
      </c>
      <c r="K3033" t="str">
        <f t="shared" si="189"/>
        <v>NO</v>
      </c>
      <c r="L3033">
        <f>(I3033-$V$16)/$V$17</f>
        <v>6.6098167852911317E-3</v>
      </c>
      <c r="M3033" t="str">
        <f t="shared" si="190"/>
        <v>NO</v>
      </c>
      <c r="N3033">
        <f>IF(ISBLANK(C3033),$V$7,C3033)</f>
        <v>1517417.52</v>
      </c>
      <c r="O3033">
        <f>IF(ISBLANK(I3033),$V$16,I3033)</f>
        <v>42</v>
      </c>
      <c r="P3033" t="str">
        <f>IF(ISBLANK(D3033),$U$42,D3033)</f>
        <v>ASALARIADO</v>
      </c>
      <c r="Q3033" s="7" t="str">
        <f t="shared" si="191"/>
        <v>36-45</v>
      </c>
      <c r="R3033" s="7" t="str">
        <f t="shared" si="192"/>
        <v>4</v>
      </c>
    </row>
    <row r="3034" spans="1:18" x14ac:dyDescent="0.3">
      <c r="A3034">
        <v>3033</v>
      </c>
      <c r="B3034" t="s">
        <v>8</v>
      </c>
      <c r="C3034">
        <v>292945.2</v>
      </c>
      <c r="D3034" t="s">
        <v>9</v>
      </c>
      <c r="E3034" t="s">
        <v>15</v>
      </c>
      <c r="F3034" t="s">
        <v>11</v>
      </c>
      <c r="G3034" t="s">
        <v>12</v>
      </c>
      <c r="H3034" t="s">
        <v>12</v>
      </c>
      <c r="I3034">
        <v>47</v>
      </c>
      <c r="J3034">
        <f>(C3034-$V$7)/$V$8</f>
        <v>-0.44959863310549913</v>
      </c>
      <c r="K3034" t="str">
        <f t="shared" si="189"/>
        <v>NO</v>
      </c>
      <c r="L3034">
        <f>(I3034-$V$16)/$V$17</f>
        <v>0.35948646717097865</v>
      </c>
      <c r="M3034" t="str">
        <f t="shared" si="190"/>
        <v>NO</v>
      </c>
      <c r="N3034">
        <f>IF(ISBLANK(C3034),$V$7,C3034)</f>
        <v>292945.2</v>
      </c>
      <c r="O3034">
        <f>IF(ISBLANK(I3034),$V$16,I3034)</f>
        <v>47</v>
      </c>
      <c r="P3034" t="str">
        <f>IF(ISBLANK(D3034),$U$42,D3034)</f>
        <v>ASALARIADO</v>
      </c>
      <c r="Q3034" s="7" t="str">
        <f t="shared" si="191"/>
        <v>46-55</v>
      </c>
      <c r="R3034" s="7" t="str">
        <f t="shared" si="192"/>
        <v>1</v>
      </c>
    </row>
    <row r="3035" spans="1:18" x14ac:dyDescent="0.3">
      <c r="A3035">
        <v>3034</v>
      </c>
      <c r="B3035" t="s">
        <v>8</v>
      </c>
      <c r="C3035">
        <v>514062</v>
      </c>
      <c r="D3035" t="s">
        <v>17</v>
      </c>
      <c r="E3035" t="s">
        <v>15</v>
      </c>
      <c r="F3035" t="s">
        <v>11</v>
      </c>
      <c r="G3035" t="s">
        <v>12</v>
      </c>
      <c r="H3035" t="s">
        <v>11</v>
      </c>
      <c r="I3035">
        <v>45</v>
      </c>
      <c r="J3035">
        <f>(C3035-$V$7)/$V$8</f>
        <v>-0.17692505861637248</v>
      </c>
      <c r="K3035" t="str">
        <f t="shared" si="189"/>
        <v>NO</v>
      </c>
      <c r="L3035">
        <f>(I3035-$V$16)/$V$17</f>
        <v>0.21833580701670366</v>
      </c>
      <c r="M3035" t="str">
        <f t="shared" si="190"/>
        <v>NO</v>
      </c>
      <c r="N3035">
        <f>IF(ISBLANK(C3035),$V$7,C3035)</f>
        <v>514062</v>
      </c>
      <c r="O3035">
        <f>IF(ISBLANK(I3035),$V$16,I3035)</f>
        <v>45</v>
      </c>
      <c r="P3035" t="str">
        <f>IF(ISBLANK(D3035),$U$42,D3035)</f>
        <v>TRABAJADOR INDEPENDIENTE</v>
      </c>
      <c r="Q3035" s="7" t="str">
        <f t="shared" si="191"/>
        <v>36-45</v>
      </c>
      <c r="R3035" s="7" t="str">
        <f t="shared" si="192"/>
        <v>3</v>
      </c>
    </row>
    <row r="3036" spans="1:18" x14ac:dyDescent="0.3">
      <c r="A3036">
        <v>3035</v>
      </c>
      <c r="B3036" t="s">
        <v>14</v>
      </c>
      <c r="C3036">
        <v>192657.4</v>
      </c>
      <c r="D3036" t="s">
        <v>9</v>
      </c>
      <c r="E3036" t="s">
        <v>10</v>
      </c>
      <c r="F3036" t="s">
        <v>11</v>
      </c>
      <c r="G3036" t="s">
        <v>12</v>
      </c>
      <c r="H3036" t="s">
        <v>12</v>
      </c>
      <c r="I3036">
        <v>36</v>
      </c>
      <c r="J3036">
        <f>(C3036-$V$7)/$V$8</f>
        <v>-0.57327007237945138</v>
      </c>
      <c r="K3036" t="str">
        <f t="shared" si="189"/>
        <v>NO</v>
      </c>
      <c r="L3036">
        <f>(I3036-$V$16)/$V$17</f>
        <v>-0.41684216367753391</v>
      </c>
      <c r="M3036" t="str">
        <f t="shared" si="190"/>
        <v>NO</v>
      </c>
      <c r="N3036">
        <f>IF(ISBLANK(C3036),$V$7,C3036)</f>
        <v>192657.4</v>
      </c>
      <c r="O3036">
        <f>IF(ISBLANK(I3036),$V$16,I3036)</f>
        <v>36</v>
      </c>
      <c r="P3036" t="str">
        <f>IF(ISBLANK(D3036),$U$42,D3036)</f>
        <v>ASALARIADO</v>
      </c>
      <c r="Q3036" s="7" t="str">
        <f t="shared" si="191"/>
        <v>36-45</v>
      </c>
      <c r="R3036" s="7" t="str">
        <f t="shared" si="192"/>
        <v>1</v>
      </c>
    </row>
    <row r="3037" spans="1:18" x14ac:dyDescent="0.3">
      <c r="A3037">
        <v>3036</v>
      </c>
      <c r="B3037" t="s">
        <v>8</v>
      </c>
      <c r="C3037">
        <v>331181</v>
      </c>
      <c r="D3037" t="s">
        <v>16</v>
      </c>
      <c r="E3037" t="s">
        <v>15</v>
      </c>
      <c r="F3037" t="s">
        <v>11</v>
      </c>
      <c r="G3037" t="s">
        <v>12</v>
      </c>
      <c r="H3037" t="s">
        <v>12</v>
      </c>
      <c r="I3037">
        <v>41</v>
      </c>
      <c r="J3037">
        <f>(C3037-$V$7)/$V$8</f>
        <v>-0.40244756968810458</v>
      </c>
      <c r="K3037" t="str">
        <f t="shared" si="189"/>
        <v>NO</v>
      </c>
      <c r="L3037">
        <f>(I3037-$V$16)/$V$17</f>
        <v>-6.3965513291846368E-2</v>
      </c>
      <c r="M3037" t="str">
        <f t="shared" si="190"/>
        <v>NO</v>
      </c>
      <c r="N3037">
        <f>IF(ISBLANK(C3037),$V$7,C3037)</f>
        <v>331181</v>
      </c>
      <c r="O3037">
        <f>IF(ISBLANK(I3037),$V$16,I3037)</f>
        <v>41</v>
      </c>
      <c r="P3037" t="str">
        <f>IF(ISBLANK(D3037),$U$42,D3037)</f>
        <v>ASEGURADO VOLUNTARIO</v>
      </c>
      <c r="Q3037" s="7" t="str">
        <f t="shared" si="191"/>
        <v>36-45</v>
      </c>
      <c r="R3037" s="7" t="str">
        <f t="shared" si="192"/>
        <v>2</v>
      </c>
    </row>
    <row r="3038" spans="1:18" x14ac:dyDescent="0.3">
      <c r="A3038">
        <v>3037</v>
      </c>
      <c r="B3038" t="s">
        <v>8</v>
      </c>
      <c r="C3038">
        <v>1346208.75</v>
      </c>
      <c r="D3038" t="s">
        <v>9</v>
      </c>
      <c r="E3038" t="s">
        <v>15</v>
      </c>
      <c r="F3038" t="s">
        <v>11</v>
      </c>
      <c r="G3038" t="s">
        <v>12</v>
      </c>
      <c r="H3038" t="s">
        <v>12</v>
      </c>
      <c r="I3038">
        <v>38</v>
      </c>
      <c r="J3038">
        <f>(C3038-$V$7)/$V$8</f>
        <v>0.8492494736761067</v>
      </c>
      <c r="K3038" t="str">
        <f t="shared" si="189"/>
        <v>NO</v>
      </c>
      <c r="L3038">
        <f>(I3038-$V$16)/$V$17</f>
        <v>-0.27569150352325889</v>
      </c>
      <c r="M3038" t="str">
        <f t="shared" si="190"/>
        <v>NO</v>
      </c>
      <c r="N3038">
        <f>IF(ISBLANK(C3038),$V$7,C3038)</f>
        <v>1346208.75</v>
      </c>
      <c r="O3038">
        <f>IF(ISBLANK(I3038),$V$16,I3038)</f>
        <v>38</v>
      </c>
      <c r="P3038" t="str">
        <f>IF(ISBLANK(D3038),$U$42,D3038)</f>
        <v>ASALARIADO</v>
      </c>
      <c r="Q3038" s="7" t="str">
        <f t="shared" si="191"/>
        <v>36-45</v>
      </c>
      <c r="R3038" s="7" t="str">
        <f t="shared" si="192"/>
        <v>4</v>
      </c>
    </row>
    <row r="3039" spans="1:18" x14ac:dyDescent="0.3">
      <c r="A3039">
        <v>3038</v>
      </c>
      <c r="B3039" t="s">
        <v>8</v>
      </c>
      <c r="C3039">
        <v>639143</v>
      </c>
      <c r="D3039" t="s">
        <v>19</v>
      </c>
      <c r="E3039" t="s">
        <v>15</v>
      </c>
      <c r="F3039" t="s">
        <v>11</v>
      </c>
      <c r="G3039" t="s">
        <v>11</v>
      </c>
      <c r="H3039" t="s">
        <v>12</v>
      </c>
      <c r="I3039">
        <v>75</v>
      </c>
      <c r="J3039">
        <f>(C3039-$V$7)/$V$8</f>
        <v>-2.2679504363260765E-2</v>
      </c>
      <c r="K3039" t="str">
        <f t="shared" si="189"/>
        <v>NO</v>
      </c>
      <c r="L3039">
        <f>(I3039-$V$16)/$V$17</f>
        <v>2.3355957093308288</v>
      </c>
      <c r="M3039" t="str">
        <f t="shared" si="190"/>
        <v>ATIPICO</v>
      </c>
      <c r="N3039">
        <f>IF(ISBLANK(C3039),$V$7,C3039)</f>
        <v>639143</v>
      </c>
      <c r="O3039">
        <f>IF(ISBLANK(I3039),$V$16,I3039)</f>
        <v>75</v>
      </c>
      <c r="P3039" t="str">
        <f>IF(ISBLANK(D3039),$U$42,D3039)</f>
        <v>CONVENIOS ESPECIALES DE ASEGURADOS VOLUNTARIOS</v>
      </c>
      <c r="Q3039" s="7" t="str">
        <f t="shared" si="191"/>
        <v>56+</v>
      </c>
      <c r="R3039" s="7" t="str">
        <f t="shared" si="192"/>
        <v>3</v>
      </c>
    </row>
    <row r="3040" spans="1:18" x14ac:dyDescent="0.3">
      <c r="A3040">
        <v>3039</v>
      </c>
      <c r="B3040" t="s">
        <v>14</v>
      </c>
      <c r="C3040">
        <v>545338.75</v>
      </c>
      <c r="D3040" t="s">
        <v>9</v>
      </c>
      <c r="E3040" t="s">
        <v>10</v>
      </c>
      <c r="F3040" t="s">
        <v>11</v>
      </c>
      <c r="G3040" t="s">
        <v>12</v>
      </c>
      <c r="H3040" t="s">
        <v>12</v>
      </c>
      <c r="I3040">
        <v>27</v>
      </c>
      <c r="J3040">
        <f>(C3040-$V$7)/$V$8</f>
        <v>-0.13835565447836581</v>
      </c>
      <c r="K3040" t="str">
        <f t="shared" si="189"/>
        <v>NO</v>
      </c>
      <c r="L3040">
        <f>(I3040-$V$16)/$V$17</f>
        <v>-1.0520201343717714</v>
      </c>
      <c r="M3040" t="str">
        <f t="shared" si="190"/>
        <v>NO</v>
      </c>
      <c r="N3040">
        <f>IF(ISBLANK(C3040),$V$7,C3040)</f>
        <v>545338.75</v>
      </c>
      <c r="O3040">
        <f>IF(ISBLANK(I3040),$V$16,I3040)</f>
        <v>27</v>
      </c>
      <c r="P3040" t="str">
        <f>IF(ISBLANK(D3040),$U$42,D3040)</f>
        <v>ASALARIADO</v>
      </c>
      <c r="Q3040" s="7" t="str">
        <f t="shared" si="191"/>
        <v>26-35</v>
      </c>
      <c r="R3040" s="7" t="str">
        <f t="shared" si="192"/>
        <v>3</v>
      </c>
    </row>
    <row r="3041" spans="1:18" x14ac:dyDescent="0.3">
      <c r="A3041">
        <v>3040</v>
      </c>
      <c r="B3041" t="s">
        <v>8</v>
      </c>
      <c r="C3041">
        <v>396543.85</v>
      </c>
      <c r="D3041" t="s">
        <v>9</v>
      </c>
      <c r="E3041" t="s">
        <v>15</v>
      </c>
      <c r="F3041" t="s">
        <v>11</v>
      </c>
      <c r="G3041" t="s">
        <v>12</v>
      </c>
      <c r="H3041" t="s">
        <v>12</v>
      </c>
      <c r="I3041">
        <v>27</v>
      </c>
      <c r="J3041">
        <f>(C3041-$V$7)/$V$8</f>
        <v>-0.32184436835606378</v>
      </c>
      <c r="K3041" t="str">
        <f t="shared" si="189"/>
        <v>NO</v>
      </c>
      <c r="L3041">
        <f>(I3041-$V$16)/$V$17</f>
        <v>-1.0520201343717714</v>
      </c>
      <c r="M3041" t="str">
        <f t="shared" si="190"/>
        <v>NO</v>
      </c>
      <c r="N3041">
        <f>IF(ISBLANK(C3041),$V$7,C3041)</f>
        <v>396543.85</v>
      </c>
      <c r="O3041">
        <f>IF(ISBLANK(I3041),$V$16,I3041)</f>
        <v>27</v>
      </c>
      <c r="P3041" t="str">
        <f>IF(ISBLANK(D3041),$U$42,D3041)</f>
        <v>ASALARIADO</v>
      </c>
      <c r="Q3041" s="7" t="str">
        <f t="shared" si="191"/>
        <v>26-35</v>
      </c>
      <c r="R3041" s="7" t="str">
        <f t="shared" si="192"/>
        <v>2</v>
      </c>
    </row>
    <row r="3042" spans="1:18" x14ac:dyDescent="0.3">
      <c r="A3042">
        <v>3041</v>
      </c>
      <c r="B3042" t="s">
        <v>14</v>
      </c>
      <c r="C3042">
        <v>941448</v>
      </c>
      <c r="D3042" t="s">
        <v>9</v>
      </c>
      <c r="E3042" t="s">
        <v>10</v>
      </c>
      <c r="F3042" t="s">
        <v>11</v>
      </c>
      <c r="G3042" t="s">
        <v>12</v>
      </c>
      <c r="H3042" t="s">
        <v>12</v>
      </c>
      <c r="I3042">
        <v>27</v>
      </c>
      <c r="J3042">
        <f>(C3042-$V$7)/$V$8</f>
        <v>0.35011254461689562</v>
      </c>
      <c r="K3042" t="str">
        <f t="shared" si="189"/>
        <v>NO</v>
      </c>
      <c r="L3042">
        <f>(I3042-$V$16)/$V$17</f>
        <v>-1.0520201343717714</v>
      </c>
      <c r="M3042" t="str">
        <f t="shared" si="190"/>
        <v>NO</v>
      </c>
      <c r="N3042">
        <f>IF(ISBLANK(C3042),$V$7,C3042)</f>
        <v>941448</v>
      </c>
      <c r="O3042">
        <f>IF(ISBLANK(I3042),$V$16,I3042)</f>
        <v>27</v>
      </c>
      <c r="P3042" t="str">
        <f>IF(ISBLANK(D3042),$U$42,D3042)</f>
        <v>ASALARIADO</v>
      </c>
      <c r="Q3042" s="7" t="str">
        <f t="shared" si="191"/>
        <v>26-35</v>
      </c>
      <c r="R3042" s="7" t="str">
        <f t="shared" si="192"/>
        <v>4</v>
      </c>
    </row>
    <row r="3043" spans="1:18" x14ac:dyDescent="0.3">
      <c r="A3043">
        <v>3042</v>
      </c>
      <c r="B3043" t="s">
        <v>14</v>
      </c>
      <c r="C3043">
        <v>929129</v>
      </c>
      <c r="D3043" t="s">
        <v>9</v>
      </c>
      <c r="E3043" t="s">
        <v>10</v>
      </c>
      <c r="F3043" t="s">
        <v>11</v>
      </c>
      <c r="G3043" t="s">
        <v>12</v>
      </c>
      <c r="H3043" t="s">
        <v>12</v>
      </c>
      <c r="I3043">
        <v>38</v>
      </c>
      <c r="J3043">
        <f>(C3043-$V$7)/$V$8</f>
        <v>0.33492118075792354</v>
      </c>
      <c r="K3043" t="str">
        <f t="shared" si="189"/>
        <v>NO</v>
      </c>
      <c r="L3043">
        <f>(I3043-$V$16)/$V$17</f>
        <v>-0.27569150352325889</v>
      </c>
      <c r="M3043" t="str">
        <f t="shared" si="190"/>
        <v>NO</v>
      </c>
      <c r="N3043">
        <f>IF(ISBLANK(C3043),$V$7,C3043)</f>
        <v>929129</v>
      </c>
      <c r="O3043">
        <f>IF(ISBLANK(I3043),$V$16,I3043)</f>
        <v>38</v>
      </c>
      <c r="P3043" t="str">
        <f>IF(ISBLANK(D3043),$U$42,D3043)</f>
        <v>ASALARIADO</v>
      </c>
      <c r="Q3043" s="7" t="str">
        <f t="shared" si="191"/>
        <v>36-45</v>
      </c>
      <c r="R3043" s="7" t="str">
        <f t="shared" si="192"/>
        <v>4</v>
      </c>
    </row>
    <row r="3044" spans="1:18" x14ac:dyDescent="0.3">
      <c r="A3044">
        <v>3043</v>
      </c>
      <c r="B3044" t="s">
        <v>8</v>
      </c>
      <c r="C3044">
        <v>352881</v>
      </c>
      <c r="D3044" t="s">
        <v>16</v>
      </c>
      <c r="E3044" t="s">
        <v>15</v>
      </c>
      <c r="F3044" t="s">
        <v>11</v>
      </c>
      <c r="G3044" t="s">
        <v>11</v>
      </c>
      <c r="H3044" t="s">
        <v>12</v>
      </c>
      <c r="I3044">
        <v>57</v>
      </c>
      <c r="J3044">
        <f>(C3044-$V$7)/$V$8</f>
        <v>-0.37568788174754991</v>
      </c>
      <c r="K3044" t="str">
        <f t="shared" si="189"/>
        <v>NO</v>
      </c>
      <c r="L3044">
        <f>(I3044-$V$16)/$V$17</f>
        <v>1.0652397679423538</v>
      </c>
      <c r="M3044" t="str">
        <f t="shared" si="190"/>
        <v>NO</v>
      </c>
      <c r="N3044">
        <f>IF(ISBLANK(C3044),$V$7,C3044)</f>
        <v>352881</v>
      </c>
      <c r="O3044">
        <f>IF(ISBLANK(I3044),$V$16,I3044)</f>
        <v>57</v>
      </c>
      <c r="P3044" t="str">
        <f>IF(ISBLANK(D3044),$U$42,D3044)</f>
        <v>ASEGURADO VOLUNTARIO</v>
      </c>
      <c r="Q3044" s="7" t="str">
        <f t="shared" si="191"/>
        <v>56+</v>
      </c>
      <c r="R3044" s="7" t="str">
        <f t="shared" si="192"/>
        <v>2</v>
      </c>
    </row>
    <row r="3045" spans="1:18" x14ac:dyDescent="0.3">
      <c r="A3045">
        <v>3044</v>
      </c>
      <c r="B3045" t="s">
        <v>8</v>
      </c>
      <c r="C3045">
        <v>340369.08</v>
      </c>
      <c r="D3045" t="s">
        <v>9</v>
      </c>
      <c r="E3045" t="s">
        <v>15</v>
      </c>
      <c r="F3045" t="s">
        <v>11</v>
      </c>
      <c r="G3045" t="s">
        <v>12</v>
      </c>
      <c r="H3045" t="s">
        <v>12</v>
      </c>
      <c r="I3045">
        <v>29</v>
      </c>
      <c r="J3045">
        <f>(C3045-$V$7)/$V$8</f>
        <v>-0.39111714786447083</v>
      </c>
      <c r="K3045" t="str">
        <f t="shared" si="189"/>
        <v>NO</v>
      </c>
      <c r="L3045">
        <f>(I3045-$V$16)/$V$17</f>
        <v>-0.91086947421749642</v>
      </c>
      <c r="M3045" t="str">
        <f t="shared" si="190"/>
        <v>NO</v>
      </c>
      <c r="N3045">
        <f>IF(ISBLANK(C3045),$V$7,C3045)</f>
        <v>340369.08</v>
      </c>
      <c r="O3045">
        <f>IF(ISBLANK(I3045),$V$16,I3045)</f>
        <v>29</v>
      </c>
      <c r="P3045" t="str">
        <f>IF(ISBLANK(D3045),$U$42,D3045)</f>
        <v>ASALARIADO</v>
      </c>
      <c r="Q3045" s="7" t="str">
        <f t="shared" si="191"/>
        <v>26-35</v>
      </c>
      <c r="R3045" s="7" t="str">
        <f t="shared" si="192"/>
        <v>2</v>
      </c>
    </row>
    <row r="3046" spans="1:18" x14ac:dyDescent="0.3">
      <c r="A3046">
        <v>3045</v>
      </c>
      <c r="B3046" t="s">
        <v>8</v>
      </c>
      <c r="C3046">
        <v>358468</v>
      </c>
      <c r="D3046" t="s">
        <v>9</v>
      </c>
      <c r="E3046" t="s">
        <v>15</v>
      </c>
      <c r="F3046" t="s">
        <v>11</v>
      </c>
      <c r="G3046" t="s">
        <v>12</v>
      </c>
      <c r="H3046" t="s">
        <v>12</v>
      </c>
      <c r="I3046">
        <v>42</v>
      </c>
      <c r="J3046">
        <f>(C3046-$V$7)/$V$8</f>
        <v>-0.36879818697686423</v>
      </c>
      <c r="K3046" t="str">
        <f t="shared" si="189"/>
        <v>NO</v>
      </c>
      <c r="L3046">
        <f>(I3046-$V$16)/$V$17</f>
        <v>6.6098167852911317E-3</v>
      </c>
      <c r="M3046" t="str">
        <f t="shared" si="190"/>
        <v>NO</v>
      </c>
      <c r="N3046">
        <f>IF(ISBLANK(C3046),$V$7,C3046)</f>
        <v>358468</v>
      </c>
      <c r="O3046">
        <f>IF(ISBLANK(I3046),$V$16,I3046)</f>
        <v>42</v>
      </c>
      <c r="P3046" t="str">
        <f>IF(ISBLANK(D3046),$U$42,D3046)</f>
        <v>ASALARIADO</v>
      </c>
      <c r="Q3046" s="7" t="str">
        <f t="shared" si="191"/>
        <v>36-45</v>
      </c>
      <c r="R3046" s="7" t="str">
        <f t="shared" si="192"/>
        <v>2</v>
      </c>
    </row>
    <row r="3047" spans="1:18" x14ac:dyDescent="0.3">
      <c r="A3047">
        <v>3046</v>
      </c>
      <c r="B3047" t="s">
        <v>8</v>
      </c>
      <c r="C3047">
        <v>814688</v>
      </c>
      <c r="D3047" t="s">
        <v>9</v>
      </c>
      <c r="E3047" t="s">
        <v>15</v>
      </c>
      <c r="F3047" t="s">
        <v>11</v>
      </c>
      <c r="G3047" t="s">
        <v>12</v>
      </c>
      <c r="H3047" t="s">
        <v>12</v>
      </c>
      <c r="I3047">
        <v>36</v>
      </c>
      <c r="J3047">
        <f>(C3047-$V$7)/$V$8</f>
        <v>0.19379650575308383</v>
      </c>
      <c r="K3047" t="str">
        <f t="shared" si="189"/>
        <v>NO</v>
      </c>
      <c r="L3047">
        <f>(I3047-$V$16)/$V$17</f>
        <v>-0.41684216367753391</v>
      </c>
      <c r="M3047" t="str">
        <f t="shared" si="190"/>
        <v>NO</v>
      </c>
      <c r="N3047">
        <f>IF(ISBLANK(C3047),$V$7,C3047)</f>
        <v>814688</v>
      </c>
      <c r="O3047">
        <f>IF(ISBLANK(I3047),$V$16,I3047)</f>
        <v>36</v>
      </c>
      <c r="P3047" t="str">
        <f>IF(ISBLANK(D3047),$U$42,D3047)</f>
        <v>ASALARIADO</v>
      </c>
      <c r="Q3047" s="7" t="str">
        <f t="shared" si="191"/>
        <v>36-45</v>
      </c>
      <c r="R3047" s="7" t="str">
        <f t="shared" si="192"/>
        <v>4</v>
      </c>
    </row>
    <row r="3048" spans="1:18" x14ac:dyDescent="0.3">
      <c r="A3048">
        <v>3047</v>
      </c>
      <c r="B3048" t="s">
        <v>14</v>
      </c>
      <c r="C3048">
        <v>358640</v>
      </c>
      <c r="D3048" t="s">
        <v>16</v>
      </c>
      <c r="E3048" t="s">
        <v>15</v>
      </c>
      <c r="F3048" t="s">
        <v>11</v>
      </c>
      <c r="G3048" t="s">
        <v>11</v>
      </c>
      <c r="H3048" t="s">
        <v>12</v>
      </c>
      <c r="I3048">
        <v>67</v>
      </c>
      <c r="J3048">
        <f>(C3048-$V$7)/$V$8</f>
        <v>-0.36858608253788838</v>
      </c>
      <c r="K3048" t="str">
        <f t="shared" si="189"/>
        <v>NO</v>
      </c>
      <c r="L3048">
        <f>(I3048-$V$16)/$V$17</f>
        <v>1.7709930687137287</v>
      </c>
      <c r="M3048" t="str">
        <f t="shared" si="190"/>
        <v>NO</v>
      </c>
      <c r="N3048">
        <f>IF(ISBLANK(C3048),$V$7,C3048)</f>
        <v>358640</v>
      </c>
      <c r="O3048">
        <f>IF(ISBLANK(I3048),$V$16,I3048)</f>
        <v>67</v>
      </c>
      <c r="P3048" t="str">
        <f>IF(ISBLANK(D3048),$U$42,D3048)</f>
        <v>ASEGURADO VOLUNTARIO</v>
      </c>
      <c r="Q3048" s="7" t="str">
        <f t="shared" si="191"/>
        <v>56+</v>
      </c>
      <c r="R3048" s="7" t="str">
        <f t="shared" si="192"/>
        <v>2</v>
      </c>
    </row>
    <row r="3049" spans="1:18" x14ac:dyDescent="0.3">
      <c r="A3049">
        <v>3048</v>
      </c>
      <c r="B3049" t="s">
        <v>14</v>
      </c>
      <c r="C3049">
        <v>1324052</v>
      </c>
      <c r="D3049" t="s">
        <v>9</v>
      </c>
      <c r="E3049" t="s">
        <v>10</v>
      </c>
      <c r="F3049" t="s">
        <v>11</v>
      </c>
      <c r="G3049" t="s">
        <v>12</v>
      </c>
      <c r="H3049" t="s">
        <v>11</v>
      </c>
      <c r="I3049">
        <v>43</v>
      </c>
      <c r="J3049">
        <f>(C3049-$V$7)/$V$8</f>
        <v>0.8219265374651904</v>
      </c>
      <c r="K3049" t="str">
        <f t="shared" si="189"/>
        <v>NO</v>
      </c>
      <c r="L3049">
        <f>(I3049-$V$16)/$V$17</f>
        <v>7.7185146862428639E-2</v>
      </c>
      <c r="M3049" t="str">
        <f t="shared" si="190"/>
        <v>NO</v>
      </c>
      <c r="N3049">
        <f>IF(ISBLANK(C3049),$V$7,C3049)</f>
        <v>1324052</v>
      </c>
      <c r="O3049">
        <f>IF(ISBLANK(I3049),$V$16,I3049)</f>
        <v>43</v>
      </c>
      <c r="P3049" t="str">
        <f>IF(ISBLANK(D3049),$U$42,D3049)</f>
        <v>ASALARIADO</v>
      </c>
      <c r="Q3049" s="7" t="str">
        <f t="shared" si="191"/>
        <v>36-45</v>
      </c>
      <c r="R3049" s="7" t="str">
        <f t="shared" si="192"/>
        <v>4</v>
      </c>
    </row>
    <row r="3050" spans="1:18" x14ac:dyDescent="0.3">
      <c r="A3050">
        <v>3049</v>
      </c>
      <c r="B3050" t="s">
        <v>8</v>
      </c>
      <c r="C3050">
        <v>298018</v>
      </c>
      <c r="D3050" t="s">
        <v>16</v>
      </c>
      <c r="E3050" t="s">
        <v>15</v>
      </c>
      <c r="F3050" t="s">
        <v>11</v>
      </c>
      <c r="G3050" t="s">
        <v>12</v>
      </c>
      <c r="H3050" t="s">
        <v>12</v>
      </c>
      <c r="I3050">
        <v>29</v>
      </c>
      <c r="J3050">
        <f>(C3050-$V$7)/$V$8</f>
        <v>-0.44334303195412378</v>
      </c>
      <c r="K3050" t="str">
        <f t="shared" si="189"/>
        <v>NO</v>
      </c>
      <c r="L3050">
        <f>(I3050-$V$16)/$V$17</f>
        <v>-0.91086947421749642</v>
      </c>
      <c r="M3050" t="str">
        <f t="shared" si="190"/>
        <v>NO</v>
      </c>
      <c r="N3050">
        <f>IF(ISBLANK(C3050),$V$7,C3050)</f>
        <v>298018</v>
      </c>
      <c r="O3050">
        <f>IF(ISBLANK(I3050),$V$16,I3050)</f>
        <v>29</v>
      </c>
      <c r="P3050" t="str">
        <f>IF(ISBLANK(D3050),$U$42,D3050)</f>
        <v>ASEGURADO VOLUNTARIO</v>
      </c>
      <c r="Q3050" s="7" t="str">
        <f t="shared" si="191"/>
        <v>26-35</v>
      </c>
      <c r="R3050" s="7" t="str">
        <f t="shared" si="192"/>
        <v>1</v>
      </c>
    </row>
    <row r="3051" spans="1:18" x14ac:dyDescent="0.3">
      <c r="A3051">
        <v>3050</v>
      </c>
      <c r="B3051" t="s">
        <v>8</v>
      </c>
      <c r="C3051">
        <v>316030</v>
      </c>
      <c r="D3051" t="s">
        <v>9</v>
      </c>
      <c r="E3051" t="s">
        <v>15</v>
      </c>
      <c r="F3051" t="s">
        <v>11</v>
      </c>
      <c r="G3051" t="s">
        <v>12</v>
      </c>
      <c r="H3051" t="s">
        <v>12</v>
      </c>
      <c r="I3051">
        <v>52</v>
      </c>
      <c r="J3051">
        <f>(C3051-$V$7)/$V$8</f>
        <v>-0.4211312577981205</v>
      </c>
      <c r="K3051" t="str">
        <f t="shared" si="189"/>
        <v>NO</v>
      </c>
      <c r="L3051">
        <f>(I3051-$V$16)/$V$17</f>
        <v>0.71236311755666615</v>
      </c>
      <c r="M3051" t="str">
        <f t="shared" si="190"/>
        <v>NO</v>
      </c>
      <c r="N3051">
        <f>IF(ISBLANK(C3051),$V$7,C3051)</f>
        <v>316030</v>
      </c>
      <c r="O3051">
        <f>IF(ISBLANK(I3051),$V$16,I3051)</f>
        <v>52</v>
      </c>
      <c r="P3051" t="str">
        <f>IF(ISBLANK(D3051),$U$42,D3051)</f>
        <v>ASALARIADO</v>
      </c>
      <c r="Q3051" s="7" t="str">
        <f t="shared" si="191"/>
        <v>46-55</v>
      </c>
      <c r="R3051" s="7" t="str">
        <f t="shared" si="192"/>
        <v>2</v>
      </c>
    </row>
    <row r="3052" spans="1:18" x14ac:dyDescent="0.3">
      <c r="A3052">
        <v>3051</v>
      </c>
      <c r="B3052" t="s">
        <v>8</v>
      </c>
      <c r="C3052">
        <v>304299.8</v>
      </c>
      <c r="D3052" t="s">
        <v>13</v>
      </c>
      <c r="E3052" t="s">
        <v>10</v>
      </c>
      <c r="F3052" t="s">
        <v>11</v>
      </c>
      <c r="G3052" t="s">
        <v>12</v>
      </c>
      <c r="H3052" t="s">
        <v>12</v>
      </c>
      <c r="I3052">
        <v>55</v>
      </c>
      <c r="J3052">
        <f>(C3052-$V$7)/$V$8</f>
        <v>-0.43559653390320319</v>
      </c>
      <c r="K3052" t="str">
        <f t="shared" si="189"/>
        <v>NO</v>
      </c>
      <c r="L3052">
        <f>(I3052-$V$16)/$V$17</f>
        <v>0.92408910778807873</v>
      </c>
      <c r="M3052" t="str">
        <f t="shared" si="190"/>
        <v>NO</v>
      </c>
      <c r="N3052">
        <f>IF(ISBLANK(C3052),$V$7,C3052)</f>
        <v>304299.8</v>
      </c>
      <c r="O3052">
        <f>IF(ISBLANK(I3052),$V$16,I3052)</f>
        <v>55</v>
      </c>
      <c r="P3052" t="str">
        <f>IF(ISBLANK(D3052),$U$42,D3052)</f>
        <v>PENSIONADOS EN SU PROPIO SISTEMA</v>
      </c>
      <c r="Q3052" s="7" t="str">
        <f t="shared" si="191"/>
        <v>46-55</v>
      </c>
      <c r="R3052" s="7" t="str">
        <f t="shared" si="192"/>
        <v>2</v>
      </c>
    </row>
    <row r="3053" spans="1:18" x14ac:dyDescent="0.3">
      <c r="A3053">
        <v>3052</v>
      </c>
      <c r="B3053" t="s">
        <v>14</v>
      </c>
      <c r="C3053">
        <v>297046</v>
      </c>
      <c r="D3053" t="s">
        <v>16</v>
      </c>
      <c r="E3053" t="s">
        <v>15</v>
      </c>
      <c r="F3053" t="s">
        <v>11</v>
      </c>
      <c r="G3053" t="s">
        <v>12</v>
      </c>
      <c r="H3053" t="s">
        <v>11</v>
      </c>
      <c r="I3053">
        <v>36</v>
      </c>
      <c r="J3053">
        <f>(C3053-$V$7)/$V$8</f>
        <v>-0.44454166866740574</v>
      </c>
      <c r="K3053" t="str">
        <f t="shared" si="189"/>
        <v>NO</v>
      </c>
      <c r="L3053">
        <f>(I3053-$V$16)/$V$17</f>
        <v>-0.41684216367753391</v>
      </c>
      <c r="M3053" t="str">
        <f t="shared" si="190"/>
        <v>NO</v>
      </c>
      <c r="N3053">
        <f>IF(ISBLANK(C3053),$V$7,C3053)</f>
        <v>297046</v>
      </c>
      <c r="O3053">
        <f>IF(ISBLANK(I3053),$V$16,I3053)</f>
        <v>36</v>
      </c>
      <c r="P3053" t="str">
        <f>IF(ISBLANK(D3053),$U$42,D3053)</f>
        <v>ASEGURADO VOLUNTARIO</v>
      </c>
      <c r="Q3053" s="7" t="str">
        <f t="shared" si="191"/>
        <v>36-45</v>
      </c>
      <c r="R3053" s="7" t="str">
        <f t="shared" si="192"/>
        <v>1</v>
      </c>
    </row>
    <row r="3054" spans="1:18" x14ac:dyDescent="0.3">
      <c r="A3054">
        <v>3053</v>
      </c>
      <c r="B3054" t="s">
        <v>8</v>
      </c>
      <c r="C3054">
        <v>106560</v>
      </c>
      <c r="D3054" t="s">
        <v>9</v>
      </c>
      <c r="E3054" t="s">
        <v>15</v>
      </c>
      <c r="F3054" t="s">
        <v>11</v>
      </c>
      <c r="G3054" t="s">
        <v>12</v>
      </c>
      <c r="H3054" t="s">
        <v>12</v>
      </c>
      <c r="I3054">
        <v>47</v>
      </c>
      <c r="J3054">
        <f>(C3054-$V$7)/$V$8</f>
        <v>-0.67944240217176088</v>
      </c>
      <c r="K3054" t="str">
        <f t="shared" si="189"/>
        <v>NO</v>
      </c>
      <c r="L3054">
        <f>(I3054-$V$16)/$V$17</f>
        <v>0.35948646717097865</v>
      </c>
      <c r="M3054" t="str">
        <f t="shared" si="190"/>
        <v>NO</v>
      </c>
      <c r="N3054">
        <f>IF(ISBLANK(C3054),$V$7,C3054)</f>
        <v>106560</v>
      </c>
      <c r="O3054">
        <f>IF(ISBLANK(I3054),$V$16,I3054)</f>
        <v>47</v>
      </c>
      <c r="P3054" t="str">
        <f>IF(ISBLANK(D3054),$U$42,D3054)</f>
        <v>ASALARIADO</v>
      </c>
      <c r="Q3054" s="7" t="str">
        <f t="shared" si="191"/>
        <v>46-55</v>
      </c>
      <c r="R3054" s="7" t="str">
        <f t="shared" si="192"/>
        <v>1</v>
      </c>
    </row>
    <row r="3055" spans="1:18" x14ac:dyDescent="0.3">
      <c r="A3055">
        <v>3054</v>
      </c>
      <c r="B3055" t="s">
        <v>14</v>
      </c>
      <c r="C3055">
        <v>407609</v>
      </c>
      <c r="D3055" t="s">
        <v>17</v>
      </c>
      <c r="E3055" t="s">
        <v>15</v>
      </c>
      <c r="F3055" t="s">
        <v>11</v>
      </c>
      <c r="G3055" t="s">
        <v>12</v>
      </c>
      <c r="H3055" t="s">
        <v>12</v>
      </c>
      <c r="I3055">
        <v>59</v>
      </c>
      <c r="J3055">
        <f>(C3055-$V$7)/$V$8</f>
        <v>-0.30819920886226515</v>
      </c>
      <c r="K3055" t="str">
        <f t="shared" si="189"/>
        <v>NO</v>
      </c>
      <c r="L3055">
        <f>(I3055-$V$16)/$V$17</f>
        <v>1.2063904280966287</v>
      </c>
      <c r="M3055" t="str">
        <f t="shared" si="190"/>
        <v>NO</v>
      </c>
      <c r="N3055">
        <f>IF(ISBLANK(C3055),$V$7,C3055)</f>
        <v>407609</v>
      </c>
      <c r="O3055">
        <f>IF(ISBLANK(I3055),$V$16,I3055)</f>
        <v>59</v>
      </c>
      <c r="P3055" t="str">
        <f>IF(ISBLANK(D3055),$U$42,D3055)</f>
        <v>TRABAJADOR INDEPENDIENTE</v>
      </c>
      <c r="Q3055" s="7" t="str">
        <f t="shared" si="191"/>
        <v>56+</v>
      </c>
      <c r="R3055" s="7" t="str">
        <f t="shared" si="192"/>
        <v>2</v>
      </c>
    </row>
    <row r="3056" spans="1:18" x14ac:dyDescent="0.3">
      <c r="A3056">
        <v>3055</v>
      </c>
      <c r="B3056" t="s">
        <v>8</v>
      </c>
      <c r="C3056">
        <v>639148</v>
      </c>
      <c r="D3056" t="s">
        <v>17</v>
      </c>
      <c r="E3056" t="s">
        <v>15</v>
      </c>
      <c r="F3056" t="s">
        <v>11</v>
      </c>
      <c r="G3056" t="s">
        <v>12</v>
      </c>
      <c r="H3056" t="s">
        <v>12</v>
      </c>
      <c r="I3056">
        <v>53</v>
      </c>
      <c r="J3056">
        <f>(C3056-$V$7)/$V$8</f>
        <v>-2.2673338536546354E-2</v>
      </c>
      <c r="K3056" t="str">
        <f t="shared" si="189"/>
        <v>NO</v>
      </c>
      <c r="L3056">
        <f>(I3056-$V$16)/$V$17</f>
        <v>0.78293844763380371</v>
      </c>
      <c r="M3056" t="str">
        <f t="shared" si="190"/>
        <v>NO</v>
      </c>
      <c r="N3056">
        <f>IF(ISBLANK(C3056),$V$7,C3056)</f>
        <v>639148</v>
      </c>
      <c r="O3056">
        <f>IF(ISBLANK(I3056),$V$16,I3056)</f>
        <v>53</v>
      </c>
      <c r="P3056" t="str">
        <f>IF(ISBLANK(D3056),$U$42,D3056)</f>
        <v>TRABAJADOR INDEPENDIENTE</v>
      </c>
      <c r="Q3056" s="7" t="str">
        <f t="shared" si="191"/>
        <v>46-55</v>
      </c>
      <c r="R3056" s="7" t="str">
        <f t="shared" si="192"/>
        <v>3</v>
      </c>
    </row>
    <row r="3057" spans="1:18" x14ac:dyDescent="0.3">
      <c r="A3057">
        <v>3056</v>
      </c>
      <c r="B3057" t="s">
        <v>8</v>
      </c>
      <c r="C3057">
        <v>405063</v>
      </c>
      <c r="D3057" t="s">
        <v>17</v>
      </c>
      <c r="E3057" t="s">
        <v>15</v>
      </c>
      <c r="F3057" t="s">
        <v>11</v>
      </c>
      <c r="G3057" t="s">
        <v>12</v>
      </c>
      <c r="H3057" t="s">
        <v>11</v>
      </c>
      <c r="I3057">
        <v>42</v>
      </c>
      <c r="J3057">
        <f>(C3057-$V$7)/$V$8</f>
        <v>-0.31133884782524451</v>
      </c>
      <c r="K3057" t="str">
        <f t="shared" si="189"/>
        <v>NO</v>
      </c>
      <c r="L3057">
        <f>(I3057-$V$16)/$V$17</f>
        <v>6.6098167852911317E-3</v>
      </c>
      <c r="M3057" t="str">
        <f t="shared" si="190"/>
        <v>NO</v>
      </c>
      <c r="N3057">
        <f>IF(ISBLANK(C3057),$V$7,C3057)</f>
        <v>405063</v>
      </c>
      <c r="O3057">
        <f>IF(ISBLANK(I3057),$V$16,I3057)</f>
        <v>42</v>
      </c>
      <c r="P3057" t="str">
        <f>IF(ISBLANK(D3057),$U$42,D3057)</f>
        <v>TRABAJADOR INDEPENDIENTE</v>
      </c>
      <c r="Q3057" s="7" t="str">
        <f t="shared" si="191"/>
        <v>36-45</v>
      </c>
      <c r="R3057" s="7" t="str">
        <f t="shared" si="192"/>
        <v>2</v>
      </c>
    </row>
    <row r="3058" spans="1:18" x14ac:dyDescent="0.3">
      <c r="A3058">
        <v>3057</v>
      </c>
      <c r="B3058" t="s">
        <v>14</v>
      </c>
      <c r="C3058">
        <v>1828114.74</v>
      </c>
      <c r="D3058" t="s">
        <v>9</v>
      </c>
      <c r="E3058" t="s">
        <v>10</v>
      </c>
      <c r="F3058" t="s">
        <v>11</v>
      </c>
      <c r="G3058" t="s">
        <v>12</v>
      </c>
      <c r="H3058" t="s">
        <v>12</v>
      </c>
      <c r="I3058">
        <v>33</v>
      </c>
      <c r="J3058">
        <f>(C3058-$V$7)/$V$8</f>
        <v>1.4435192390716864</v>
      </c>
      <c r="K3058" t="str">
        <f t="shared" si="189"/>
        <v>NO</v>
      </c>
      <c r="L3058">
        <f>(I3058-$V$16)/$V$17</f>
        <v>-0.62856815390894638</v>
      </c>
      <c r="M3058" t="str">
        <f t="shared" si="190"/>
        <v>NO</v>
      </c>
      <c r="N3058">
        <f>IF(ISBLANK(C3058),$V$7,C3058)</f>
        <v>1828114.74</v>
      </c>
      <c r="O3058">
        <f>IF(ISBLANK(I3058),$V$16,I3058)</f>
        <v>33</v>
      </c>
      <c r="P3058" t="str">
        <f>IF(ISBLANK(D3058),$U$42,D3058)</f>
        <v>ASALARIADO</v>
      </c>
      <c r="Q3058" s="7" t="str">
        <f t="shared" si="191"/>
        <v>26-35</v>
      </c>
      <c r="R3058" s="7" t="str">
        <f t="shared" si="192"/>
        <v>4</v>
      </c>
    </row>
    <row r="3059" spans="1:18" x14ac:dyDescent="0.3">
      <c r="A3059">
        <v>3058</v>
      </c>
      <c r="B3059" t="s">
        <v>14</v>
      </c>
      <c r="C3059">
        <v>383625</v>
      </c>
      <c r="D3059" t="s">
        <v>9</v>
      </c>
      <c r="E3059" t="s">
        <v>15</v>
      </c>
      <c r="F3059" t="s">
        <v>11</v>
      </c>
      <c r="G3059" t="s">
        <v>12</v>
      </c>
      <c r="H3059" t="s">
        <v>12</v>
      </c>
      <c r="I3059">
        <v>26</v>
      </c>
      <c r="J3059">
        <f>(C3059-$V$7)/$V$8</f>
        <v>-0.33777544644596397</v>
      </c>
      <c r="K3059" t="str">
        <f t="shared" si="189"/>
        <v>NO</v>
      </c>
      <c r="L3059">
        <f>(I3059-$V$16)/$V$17</f>
        <v>-1.1225954644489089</v>
      </c>
      <c r="M3059" t="str">
        <f t="shared" si="190"/>
        <v>NO</v>
      </c>
      <c r="N3059">
        <f>IF(ISBLANK(C3059),$V$7,C3059)</f>
        <v>383625</v>
      </c>
      <c r="O3059">
        <f>IF(ISBLANK(I3059),$V$16,I3059)</f>
        <v>26</v>
      </c>
      <c r="P3059" t="str">
        <f>IF(ISBLANK(D3059),$U$42,D3059)</f>
        <v>ASALARIADO</v>
      </c>
      <c r="Q3059" s="7" t="str">
        <f t="shared" si="191"/>
        <v>26-35</v>
      </c>
      <c r="R3059" s="7" t="str">
        <f t="shared" si="192"/>
        <v>2</v>
      </c>
    </row>
    <row r="3060" spans="1:18" x14ac:dyDescent="0.3">
      <c r="A3060">
        <v>3059</v>
      </c>
      <c r="B3060" t="s">
        <v>8</v>
      </c>
      <c r="C3060">
        <v>278030</v>
      </c>
      <c r="D3060" t="s">
        <v>18</v>
      </c>
      <c r="E3060" t="s">
        <v>15</v>
      </c>
      <c r="F3060" t="s">
        <v>11</v>
      </c>
      <c r="G3060" t="s">
        <v>12</v>
      </c>
      <c r="H3060" t="s">
        <v>12</v>
      </c>
      <c r="I3060">
        <v>26</v>
      </c>
      <c r="J3060">
        <f>(C3060-$V$7)/$V$8</f>
        <v>-0.46799154082766331</v>
      </c>
      <c r="K3060" t="str">
        <f t="shared" si="189"/>
        <v>NO</v>
      </c>
      <c r="L3060">
        <f>(I3060-$V$16)/$V$17</f>
        <v>-1.1225954644489089</v>
      </c>
      <c r="M3060" t="str">
        <f t="shared" si="190"/>
        <v>NO</v>
      </c>
      <c r="N3060">
        <f>IF(ISBLANK(C3060),$V$7,C3060)</f>
        <v>278030</v>
      </c>
      <c r="O3060">
        <f>IF(ISBLANK(I3060),$V$16,I3060)</f>
        <v>26</v>
      </c>
      <c r="P3060" t="str">
        <f>IF(ISBLANK(D3060),$U$42,D3060)</f>
        <v>CONVENIOS ESPECIALES DE TRABAJADORES INDEPENDIENTES</v>
      </c>
      <c r="Q3060" s="7" t="str">
        <f t="shared" si="191"/>
        <v>26-35</v>
      </c>
      <c r="R3060" s="7" t="str">
        <f t="shared" si="192"/>
        <v>1</v>
      </c>
    </row>
    <row r="3061" spans="1:18" x14ac:dyDescent="0.3">
      <c r="A3061">
        <v>3060</v>
      </c>
      <c r="B3061" t="s">
        <v>14</v>
      </c>
      <c r="C3061">
        <v>381783.6</v>
      </c>
      <c r="D3061" t="s">
        <v>9</v>
      </c>
      <c r="E3061" t="s">
        <v>15</v>
      </c>
      <c r="F3061" t="s">
        <v>11</v>
      </c>
      <c r="G3061" t="s">
        <v>12</v>
      </c>
      <c r="H3061" t="s">
        <v>12</v>
      </c>
      <c r="I3061">
        <v>31</v>
      </c>
      <c r="J3061">
        <f>(C3061-$V$7)/$V$8</f>
        <v>-0.34004619710834821</v>
      </c>
      <c r="K3061" t="str">
        <f t="shared" si="189"/>
        <v>NO</v>
      </c>
      <c r="L3061">
        <f>(I3061-$V$16)/$V$17</f>
        <v>-0.7697188140632214</v>
      </c>
      <c r="M3061" t="str">
        <f t="shared" si="190"/>
        <v>NO</v>
      </c>
      <c r="N3061">
        <f>IF(ISBLANK(C3061),$V$7,C3061)</f>
        <v>381783.6</v>
      </c>
      <c r="O3061">
        <f>IF(ISBLANK(I3061),$V$16,I3061)</f>
        <v>31</v>
      </c>
      <c r="P3061" t="str">
        <f>IF(ISBLANK(D3061),$U$42,D3061)</f>
        <v>ASALARIADO</v>
      </c>
      <c r="Q3061" s="7" t="str">
        <f t="shared" si="191"/>
        <v>26-35</v>
      </c>
      <c r="R3061" s="7" t="str">
        <f t="shared" si="192"/>
        <v>2</v>
      </c>
    </row>
    <row r="3062" spans="1:18" x14ac:dyDescent="0.3">
      <c r="A3062">
        <v>3061</v>
      </c>
      <c r="B3062" t="s">
        <v>14</v>
      </c>
      <c r="C3062">
        <v>485000</v>
      </c>
      <c r="D3062" t="s">
        <v>9</v>
      </c>
      <c r="E3062" t="s">
        <v>15</v>
      </c>
      <c r="F3062" t="s">
        <v>11</v>
      </c>
      <c r="G3062" t="s">
        <v>12</v>
      </c>
      <c r="H3062" t="s">
        <v>12</v>
      </c>
      <c r="I3062">
        <v>39</v>
      </c>
      <c r="J3062">
        <f>(C3062-$V$7)/$V$8</f>
        <v>-0.21276330981122968</v>
      </c>
      <c r="K3062" t="str">
        <f t="shared" si="189"/>
        <v>NO</v>
      </c>
      <c r="L3062">
        <f>(I3062-$V$16)/$V$17</f>
        <v>-0.20511617344612137</v>
      </c>
      <c r="M3062" t="str">
        <f t="shared" si="190"/>
        <v>NO</v>
      </c>
      <c r="N3062">
        <f>IF(ISBLANK(C3062),$V$7,C3062)</f>
        <v>485000</v>
      </c>
      <c r="O3062">
        <f>IF(ISBLANK(I3062),$V$16,I3062)</f>
        <v>39</v>
      </c>
      <c r="P3062" t="str">
        <f>IF(ISBLANK(D3062),$U$42,D3062)</f>
        <v>ASALARIADO</v>
      </c>
      <c r="Q3062" s="7" t="str">
        <f t="shared" si="191"/>
        <v>36-45</v>
      </c>
      <c r="R3062" s="7" t="str">
        <f t="shared" si="192"/>
        <v>3</v>
      </c>
    </row>
    <row r="3063" spans="1:18" x14ac:dyDescent="0.3">
      <c r="A3063">
        <v>3062</v>
      </c>
      <c r="B3063" t="s">
        <v>8</v>
      </c>
      <c r="C3063">
        <v>301566</v>
      </c>
      <c r="D3063" t="s">
        <v>17</v>
      </c>
      <c r="E3063" t="s">
        <v>15</v>
      </c>
      <c r="F3063" t="s">
        <v>11</v>
      </c>
      <c r="G3063" t="s">
        <v>12</v>
      </c>
      <c r="H3063" t="s">
        <v>11</v>
      </c>
      <c r="I3063">
        <v>28</v>
      </c>
      <c r="J3063">
        <f>(C3063-$V$7)/$V$8</f>
        <v>-0.43896776131757592</v>
      </c>
      <c r="K3063" t="str">
        <f t="shared" si="189"/>
        <v>NO</v>
      </c>
      <c r="L3063">
        <f>(I3063-$V$16)/$V$17</f>
        <v>-0.98144480429463388</v>
      </c>
      <c r="M3063" t="str">
        <f t="shared" si="190"/>
        <v>NO</v>
      </c>
      <c r="N3063">
        <f>IF(ISBLANK(C3063),$V$7,C3063)</f>
        <v>301566</v>
      </c>
      <c r="O3063">
        <f>IF(ISBLANK(I3063),$V$16,I3063)</f>
        <v>28</v>
      </c>
      <c r="P3063" t="str">
        <f>IF(ISBLANK(D3063),$U$42,D3063)</f>
        <v>TRABAJADOR INDEPENDIENTE</v>
      </c>
      <c r="Q3063" s="7" t="str">
        <f t="shared" si="191"/>
        <v>26-35</v>
      </c>
      <c r="R3063" s="7" t="str">
        <f t="shared" si="192"/>
        <v>2</v>
      </c>
    </row>
    <row r="3064" spans="1:18" x14ac:dyDescent="0.3">
      <c r="A3064">
        <v>3063</v>
      </c>
      <c r="B3064" t="s">
        <v>8</v>
      </c>
      <c r="C3064">
        <v>1492800.6</v>
      </c>
      <c r="D3064" t="s">
        <v>9</v>
      </c>
      <c r="E3064" t="s">
        <v>10</v>
      </c>
      <c r="F3064" t="s">
        <v>11</v>
      </c>
      <c r="G3064" t="s">
        <v>12</v>
      </c>
      <c r="H3064" t="s">
        <v>12</v>
      </c>
      <c r="I3064">
        <v>37</v>
      </c>
      <c r="J3064">
        <f>(C3064-$V$7)/$V$8</f>
        <v>1.0300214626451671</v>
      </c>
      <c r="K3064" t="str">
        <f t="shared" si="189"/>
        <v>NO</v>
      </c>
      <c r="L3064">
        <f>(I3064-$V$16)/$V$17</f>
        <v>-0.3462668336003964</v>
      </c>
      <c r="M3064" t="str">
        <f t="shared" si="190"/>
        <v>NO</v>
      </c>
      <c r="N3064">
        <f>IF(ISBLANK(C3064),$V$7,C3064)</f>
        <v>1492800.6</v>
      </c>
      <c r="O3064">
        <f>IF(ISBLANK(I3064),$V$16,I3064)</f>
        <v>37</v>
      </c>
      <c r="P3064" t="str">
        <f>IF(ISBLANK(D3064),$U$42,D3064)</f>
        <v>ASALARIADO</v>
      </c>
      <c r="Q3064" s="7" t="str">
        <f t="shared" si="191"/>
        <v>36-45</v>
      </c>
      <c r="R3064" s="7" t="str">
        <f t="shared" si="192"/>
        <v>4</v>
      </c>
    </row>
    <row r="3065" spans="1:18" x14ac:dyDescent="0.3">
      <c r="A3065">
        <v>3064</v>
      </c>
      <c r="B3065" t="s">
        <v>14</v>
      </c>
      <c r="C3065">
        <v>749840</v>
      </c>
      <c r="D3065" t="s">
        <v>9</v>
      </c>
      <c r="E3065" t="s">
        <v>15</v>
      </c>
      <c r="F3065" t="s">
        <v>11</v>
      </c>
      <c r="G3065" t="s">
        <v>12</v>
      </c>
      <c r="H3065" t="s">
        <v>12</v>
      </c>
      <c r="I3065">
        <v>23</v>
      </c>
      <c r="J3065">
        <f>(C3065-$V$7)/$V$8</f>
        <v>0.11382819959782611</v>
      </c>
      <c r="K3065" t="str">
        <f t="shared" si="189"/>
        <v>NO</v>
      </c>
      <c r="L3065">
        <f>(I3065-$V$16)/$V$17</f>
        <v>-1.3343214546803215</v>
      </c>
      <c r="M3065" t="str">
        <f t="shared" si="190"/>
        <v>NO</v>
      </c>
      <c r="N3065">
        <f>IF(ISBLANK(C3065),$V$7,C3065)</f>
        <v>749840</v>
      </c>
      <c r="O3065">
        <f>IF(ISBLANK(I3065),$V$16,I3065)</f>
        <v>23</v>
      </c>
      <c r="P3065" t="str">
        <f>IF(ISBLANK(D3065),$U$42,D3065)</f>
        <v>ASALARIADO</v>
      </c>
      <c r="Q3065" s="7" t="str">
        <f t="shared" si="191"/>
        <v>18-25</v>
      </c>
      <c r="R3065" s="7" t="str">
        <f t="shared" si="192"/>
        <v>4</v>
      </c>
    </row>
    <row r="3066" spans="1:18" x14ac:dyDescent="0.3">
      <c r="A3066">
        <v>3065</v>
      </c>
      <c r="B3066" t="s">
        <v>14</v>
      </c>
      <c r="C3066">
        <v>371527</v>
      </c>
      <c r="D3066" t="s">
        <v>9</v>
      </c>
      <c r="E3066" t="s">
        <v>15</v>
      </c>
      <c r="F3066" t="s">
        <v>11</v>
      </c>
      <c r="G3066" t="s">
        <v>12</v>
      </c>
      <c r="H3066" t="s">
        <v>12</v>
      </c>
      <c r="I3066">
        <v>35</v>
      </c>
      <c r="J3066">
        <f>(C3066-$V$7)/$V$8</f>
        <v>-0.35269428076415893</v>
      </c>
      <c r="K3066" t="str">
        <f t="shared" si="189"/>
        <v>NO</v>
      </c>
      <c r="L3066">
        <f>(I3066-$V$16)/$V$17</f>
        <v>-0.48741749375467142</v>
      </c>
      <c r="M3066" t="str">
        <f t="shared" si="190"/>
        <v>NO</v>
      </c>
      <c r="N3066">
        <f>IF(ISBLANK(C3066),$V$7,C3066)</f>
        <v>371527</v>
      </c>
      <c r="O3066">
        <f>IF(ISBLANK(I3066),$V$16,I3066)</f>
        <v>35</v>
      </c>
      <c r="P3066" t="str">
        <f>IF(ISBLANK(D3066),$U$42,D3066)</f>
        <v>ASALARIADO</v>
      </c>
      <c r="Q3066" s="7" t="str">
        <f t="shared" si="191"/>
        <v>26-35</v>
      </c>
      <c r="R3066" s="7" t="str">
        <f t="shared" si="192"/>
        <v>2</v>
      </c>
    </row>
    <row r="3067" spans="1:18" x14ac:dyDescent="0.3">
      <c r="A3067">
        <v>3066</v>
      </c>
      <c r="B3067" t="s">
        <v>14</v>
      </c>
      <c r="C3067">
        <v>297044</v>
      </c>
      <c r="D3067" t="s">
        <v>16</v>
      </c>
      <c r="E3067" t="s">
        <v>15</v>
      </c>
      <c r="F3067" t="s">
        <v>11</v>
      </c>
      <c r="G3067" t="s">
        <v>11</v>
      </c>
      <c r="H3067" t="s">
        <v>11</v>
      </c>
      <c r="I3067">
        <v>33</v>
      </c>
      <c r="J3067">
        <f>(C3067-$V$7)/$V$8</f>
        <v>-0.44454413499809153</v>
      </c>
      <c r="K3067" t="str">
        <f t="shared" si="189"/>
        <v>NO</v>
      </c>
      <c r="L3067">
        <f>(I3067-$V$16)/$V$17</f>
        <v>-0.62856815390894638</v>
      </c>
      <c r="M3067" t="str">
        <f t="shared" si="190"/>
        <v>NO</v>
      </c>
      <c r="N3067">
        <f>IF(ISBLANK(C3067),$V$7,C3067)</f>
        <v>297044</v>
      </c>
      <c r="O3067">
        <f>IF(ISBLANK(I3067),$V$16,I3067)</f>
        <v>33</v>
      </c>
      <c r="P3067" t="str">
        <f>IF(ISBLANK(D3067),$U$42,D3067)</f>
        <v>ASEGURADO VOLUNTARIO</v>
      </c>
      <c r="Q3067" s="7" t="str">
        <f t="shared" si="191"/>
        <v>26-35</v>
      </c>
      <c r="R3067" s="7" t="str">
        <f t="shared" si="192"/>
        <v>1</v>
      </c>
    </row>
    <row r="3068" spans="1:18" x14ac:dyDescent="0.3">
      <c r="A3068">
        <v>3067</v>
      </c>
      <c r="B3068" t="s">
        <v>14</v>
      </c>
      <c r="C3068">
        <v>1498971</v>
      </c>
      <c r="D3068" t="s">
        <v>9</v>
      </c>
      <c r="E3068" t="s">
        <v>10</v>
      </c>
      <c r="F3068" t="s">
        <v>11</v>
      </c>
      <c r="G3068" t="s">
        <v>12</v>
      </c>
      <c r="H3068" t="s">
        <v>11</v>
      </c>
      <c r="I3068">
        <v>42</v>
      </c>
      <c r="J3068">
        <f>(C3068-$V$7)/$V$8</f>
        <v>1.0376305860768904</v>
      </c>
      <c r="K3068" t="str">
        <f t="shared" si="189"/>
        <v>NO</v>
      </c>
      <c r="L3068">
        <f>(I3068-$V$16)/$V$17</f>
        <v>6.6098167852911317E-3</v>
      </c>
      <c r="M3068" t="str">
        <f t="shared" si="190"/>
        <v>NO</v>
      </c>
      <c r="N3068">
        <f>IF(ISBLANK(C3068),$V$7,C3068)</f>
        <v>1498971</v>
      </c>
      <c r="O3068">
        <f>IF(ISBLANK(I3068),$V$16,I3068)</f>
        <v>42</v>
      </c>
      <c r="P3068" t="str">
        <f>IF(ISBLANK(D3068),$U$42,D3068)</f>
        <v>ASALARIADO</v>
      </c>
      <c r="Q3068" s="7" t="str">
        <f t="shared" si="191"/>
        <v>36-45</v>
      </c>
      <c r="R3068" s="7" t="str">
        <f t="shared" si="192"/>
        <v>4</v>
      </c>
    </row>
    <row r="3069" spans="1:18" x14ac:dyDescent="0.3">
      <c r="A3069">
        <v>3068</v>
      </c>
      <c r="B3069" t="s">
        <v>8</v>
      </c>
      <c r="C3069">
        <v>611409</v>
      </c>
      <c r="D3069" t="s">
        <v>17</v>
      </c>
      <c r="E3069" t="s">
        <v>15</v>
      </c>
      <c r="F3069" t="s">
        <v>11</v>
      </c>
      <c r="G3069" t="s">
        <v>12</v>
      </c>
      <c r="H3069" t="s">
        <v>12</v>
      </c>
      <c r="I3069">
        <v>45</v>
      </c>
      <c r="J3069">
        <f>(C3069-$V$7)/$V$8</f>
        <v>-5.6880111982769731E-2</v>
      </c>
      <c r="K3069" t="str">
        <f t="shared" si="189"/>
        <v>NO</v>
      </c>
      <c r="L3069">
        <f>(I3069-$V$16)/$V$17</f>
        <v>0.21833580701670366</v>
      </c>
      <c r="M3069" t="str">
        <f t="shared" si="190"/>
        <v>NO</v>
      </c>
      <c r="N3069">
        <f>IF(ISBLANK(C3069),$V$7,C3069)</f>
        <v>611409</v>
      </c>
      <c r="O3069">
        <f>IF(ISBLANK(I3069),$V$16,I3069)</f>
        <v>45</v>
      </c>
      <c r="P3069" t="str">
        <f>IF(ISBLANK(D3069),$U$42,D3069)</f>
        <v>TRABAJADOR INDEPENDIENTE</v>
      </c>
      <c r="Q3069" s="7" t="str">
        <f t="shared" si="191"/>
        <v>36-45</v>
      </c>
      <c r="R3069" s="7" t="str">
        <f t="shared" si="192"/>
        <v>3</v>
      </c>
    </row>
    <row r="3070" spans="1:18" x14ac:dyDescent="0.3">
      <c r="A3070">
        <v>3069</v>
      </c>
      <c r="B3070" t="s">
        <v>14</v>
      </c>
      <c r="C3070">
        <v>390655</v>
      </c>
      <c r="D3070" t="s">
        <v>13</v>
      </c>
      <c r="E3070" t="s">
        <v>10</v>
      </c>
      <c r="F3070" t="s">
        <v>11</v>
      </c>
      <c r="G3070" t="s">
        <v>12</v>
      </c>
      <c r="H3070" t="s">
        <v>12</v>
      </c>
      <c r="I3070">
        <v>57</v>
      </c>
      <c r="J3070">
        <f>(C3070-$V$7)/$V$8</f>
        <v>-0.32910629408549857</v>
      </c>
      <c r="K3070" t="str">
        <f t="shared" si="189"/>
        <v>NO</v>
      </c>
      <c r="L3070">
        <f>(I3070-$V$16)/$V$17</f>
        <v>1.0652397679423538</v>
      </c>
      <c r="M3070" t="str">
        <f t="shared" si="190"/>
        <v>NO</v>
      </c>
      <c r="N3070">
        <f>IF(ISBLANK(C3070),$V$7,C3070)</f>
        <v>390655</v>
      </c>
      <c r="O3070">
        <f>IF(ISBLANK(I3070),$V$16,I3070)</f>
        <v>57</v>
      </c>
      <c r="P3070" t="str">
        <f>IF(ISBLANK(D3070),$U$42,D3070)</f>
        <v>PENSIONADOS EN SU PROPIO SISTEMA</v>
      </c>
      <c r="Q3070" s="7" t="str">
        <f t="shared" si="191"/>
        <v>56+</v>
      </c>
      <c r="R3070" s="7" t="str">
        <f t="shared" si="192"/>
        <v>2</v>
      </c>
    </row>
    <row r="3071" spans="1:18" x14ac:dyDescent="0.3">
      <c r="A3071">
        <v>3070</v>
      </c>
      <c r="B3071" t="s">
        <v>8</v>
      </c>
      <c r="C3071">
        <v>406358</v>
      </c>
      <c r="D3071" t="s">
        <v>17</v>
      </c>
      <c r="E3071" t="s">
        <v>15</v>
      </c>
      <c r="F3071" t="s">
        <v>11</v>
      </c>
      <c r="G3071" t="s">
        <v>11</v>
      </c>
      <c r="H3071" t="s">
        <v>11</v>
      </c>
      <c r="I3071">
        <v>71</v>
      </c>
      <c r="J3071">
        <f>(C3071-$V$7)/$V$8</f>
        <v>-0.30974189870621144</v>
      </c>
      <c r="K3071" t="str">
        <f t="shared" si="189"/>
        <v>NO</v>
      </c>
      <c r="L3071">
        <f>(I3071-$V$16)/$V$17</f>
        <v>2.0532943890222786</v>
      </c>
      <c r="M3071" t="str">
        <f t="shared" si="190"/>
        <v>ATIPICO</v>
      </c>
      <c r="N3071">
        <f>IF(ISBLANK(C3071),$V$7,C3071)</f>
        <v>406358</v>
      </c>
      <c r="O3071">
        <f>IF(ISBLANK(I3071),$V$16,I3071)</f>
        <v>71</v>
      </c>
      <c r="P3071" t="str">
        <f>IF(ISBLANK(D3071),$U$42,D3071)</f>
        <v>TRABAJADOR INDEPENDIENTE</v>
      </c>
      <c r="Q3071" s="7" t="str">
        <f t="shared" si="191"/>
        <v>56+</v>
      </c>
      <c r="R3071" s="7" t="str">
        <f t="shared" si="192"/>
        <v>2</v>
      </c>
    </row>
    <row r="3072" spans="1:18" x14ac:dyDescent="0.3">
      <c r="A3072">
        <v>3071</v>
      </c>
      <c r="B3072" t="s">
        <v>14</v>
      </c>
      <c r="C3072">
        <v>148986.9</v>
      </c>
      <c r="D3072" t="s">
        <v>9</v>
      </c>
      <c r="E3072" t="s">
        <v>10</v>
      </c>
      <c r="F3072" t="s">
        <v>11</v>
      </c>
      <c r="G3072" t="s">
        <v>12</v>
      </c>
      <c r="H3072" t="s">
        <v>12</v>
      </c>
      <c r="I3072">
        <v>28</v>
      </c>
      <c r="J3072">
        <f>(C3072-$V$7)/$V$8</f>
        <v>-0.62712301948581051</v>
      </c>
      <c r="K3072" t="str">
        <f t="shared" si="189"/>
        <v>NO</v>
      </c>
      <c r="L3072">
        <f>(I3072-$V$16)/$V$17</f>
        <v>-0.98144480429463388</v>
      </c>
      <c r="M3072" t="str">
        <f t="shared" si="190"/>
        <v>NO</v>
      </c>
      <c r="N3072">
        <f>IF(ISBLANK(C3072),$V$7,C3072)</f>
        <v>148986.9</v>
      </c>
      <c r="O3072">
        <f>IF(ISBLANK(I3072),$V$16,I3072)</f>
        <v>28</v>
      </c>
      <c r="P3072" t="str">
        <f>IF(ISBLANK(D3072),$U$42,D3072)</f>
        <v>ASALARIADO</v>
      </c>
      <c r="Q3072" s="7" t="str">
        <f t="shared" si="191"/>
        <v>26-35</v>
      </c>
      <c r="R3072" s="7" t="str">
        <f t="shared" si="192"/>
        <v>1</v>
      </c>
    </row>
    <row r="3073" spans="1:18" x14ac:dyDescent="0.3">
      <c r="A3073">
        <v>3072</v>
      </c>
      <c r="B3073" t="s">
        <v>14</v>
      </c>
      <c r="C3073">
        <v>1044634.5</v>
      </c>
      <c r="D3073" t="s">
        <v>9</v>
      </c>
      <c r="E3073" t="s">
        <v>10</v>
      </c>
      <c r="F3073" t="s">
        <v>11</v>
      </c>
      <c r="G3073" t="s">
        <v>12</v>
      </c>
      <c r="H3073" t="s">
        <v>12</v>
      </c>
      <c r="I3073">
        <v>37</v>
      </c>
      <c r="J3073">
        <f>(C3073-$V$7)/$V$8</f>
        <v>0.47735856027026191</v>
      </c>
      <c r="K3073" t="str">
        <f t="shared" si="189"/>
        <v>NO</v>
      </c>
      <c r="L3073">
        <f>(I3073-$V$16)/$V$17</f>
        <v>-0.3462668336003964</v>
      </c>
      <c r="M3073" t="str">
        <f t="shared" si="190"/>
        <v>NO</v>
      </c>
      <c r="N3073">
        <f>IF(ISBLANK(C3073),$V$7,C3073)</f>
        <v>1044634.5</v>
      </c>
      <c r="O3073">
        <f>IF(ISBLANK(I3073),$V$16,I3073)</f>
        <v>37</v>
      </c>
      <c r="P3073" t="str">
        <f>IF(ISBLANK(D3073),$U$42,D3073)</f>
        <v>ASALARIADO</v>
      </c>
      <c r="Q3073" s="7" t="str">
        <f t="shared" si="191"/>
        <v>36-45</v>
      </c>
      <c r="R3073" s="7" t="str">
        <f t="shared" si="192"/>
        <v>4</v>
      </c>
    </row>
    <row r="3074" spans="1:18" x14ac:dyDescent="0.3">
      <c r="A3074">
        <v>3073</v>
      </c>
      <c r="B3074" t="s">
        <v>14</v>
      </c>
      <c r="C3074">
        <v>377729.94</v>
      </c>
      <c r="D3074" t="s">
        <v>9</v>
      </c>
      <c r="E3074" t="s">
        <v>15</v>
      </c>
      <c r="F3074" t="s">
        <v>11</v>
      </c>
      <c r="G3074" t="s">
        <v>12</v>
      </c>
      <c r="H3074" t="s">
        <v>12</v>
      </c>
      <c r="I3074">
        <v>40</v>
      </c>
      <c r="J3074">
        <f>(C3074-$V$7)/$V$8</f>
        <v>-0.34504503013217808</v>
      </c>
      <c r="K3074" t="str">
        <f t="shared" ref="K3074:K3137" si="193">IF(ABS(J3074)&gt;1.96,"ATIPICO","NO")</f>
        <v>NO</v>
      </c>
      <c r="L3074">
        <f>(I3074-$V$16)/$V$17</f>
        <v>-0.13454084336898386</v>
      </c>
      <c r="M3074" t="str">
        <f t="shared" ref="M3074:M3137" si="194">IF(ABS(L3074)&gt;1.96,"ATIPICO","NO")</f>
        <v>NO</v>
      </c>
      <c r="N3074">
        <f>IF(ISBLANK(C3074),$V$7,C3074)</f>
        <v>377729.94</v>
      </c>
      <c r="O3074">
        <f>IF(ISBLANK(I3074),$V$16,I3074)</f>
        <v>40</v>
      </c>
      <c r="P3074" t="str">
        <f>IF(ISBLANK(D3074),$U$42,D3074)</f>
        <v>ASALARIADO</v>
      </c>
      <c r="Q3074" s="7" t="str">
        <f t="shared" ref="Q3074:Q3137" si="195">IF(O3074&lt;26,"18-25",IF(O3074&lt;36,"26-35",
 IF(O3074&lt;46,"36-45",IF(O3074&lt;56,"46-55","56+"))))</f>
        <v>36-45</v>
      </c>
      <c r="R3074" s="7" t="str">
        <f t="shared" ref="R3074:R3137" si="196">IF(N3074&lt;300000,"1",
 IF(N3074&lt;=408495,"2",
 IF(N3074&lt;=700000,"3",
 "4")))</f>
        <v>2</v>
      </c>
    </row>
    <row r="3075" spans="1:18" x14ac:dyDescent="0.3">
      <c r="A3075">
        <v>3074</v>
      </c>
      <c r="B3075" t="s">
        <v>8</v>
      </c>
      <c r="C3075">
        <v>75000</v>
      </c>
      <c r="D3075" t="s">
        <v>9</v>
      </c>
      <c r="E3075" t="s">
        <v>15</v>
      </c>
      <c r="F3075" t="s">
        <v>11</v>
      </c>
      <c r="G3075" t="s">
        <v>12</v>
      </c>
      <c r="H3075" t="s">
        <v>12</v>
      </c>
      <c r="I3075">
        <v>29</v>
      </c>
      <c r="J3075">
        <f>(C3075-$V$7)/$V$8</f>
        <v>-0.71836110039313905</v>
      </c>
      <c r="K3075" t="str">
        <f t="shared" si="193"/>
        <v>NO</v>
      </c>
      <c r="L3075">
        <f>(I3075-$V$16)/$V$17</f>
        <v>-0.91086947421749642</v>
      </c>
      <c r="M3075" t="str">
        <f t="shared" si="194"/>
        <v>NO</v>
      </c>
      <c r="N3075">
        <f>IF(ISBLANK(C3075),$V$7,C3075)</f>
        <v>75000</v>
      </c>
      <c r="O3075">
        <f>IF(ISBLANK(I3075),$V$16,I3075)</f>
        <v>29</v>
      </c>
      <c r="P3075" t="str">
        <f>IF(ISBLANK(D3075),$U$42,D3075)</f>
        <v>ASALARIADO</v>
      </c>
      <c r="Q3075" s="7" t="str">
        <f t="shared" si="195"/>
        <v>26-35</v>
      </c>
      <c r="R3075" s="7" t="str">
        <f t="shared" si="196"/>
        <v>1</v>
      </c>
    </row>
    <row r="3076" spans="1:18" x14ac:dyDescent="0.3">
      <c r="A3076">
        <v>3075</v>
      </c>
      <c r="B3076" t="s">
        <v>14</v>
      </c>
      <c r="C3076">
        <v>341091</v>
      </c>
      <c r="D3076" t="s">
        <v>9</v>
      </c>
      <c r="E3076" t="s">
        <v>15</v>
      </c>
      <c r="F3076" t="s">
        <v>11</v>
      </c>
      <c r="G3076" t="s">
        <v>12</v>
      </c>
      <c r="H3076" t="s">
        <v>12</v>
      </c>
      <c r="I3076">
        <v>43</v>
      </c>
      <c r="J3076">
        <f>(C3076-$V$7)/$V$8</f>
        <v>-0.39022690114013697</v>
      </c>
      <c r="K3076" t="str">
        <f t="shared" si="193"/>
        <v>NO</v>
      </c>
      <c r="L3076">
        <f>(I3076-$V$16)/$V$17</f>
        <v>7.7185146862428639E-2</v>
      </c>
      <c r="M3076" t="str">
        <f t="shared" si="194"/>
        <v>NO</v>
      </c>
      <c r="N3076">
        <f>IF(ISBLANK(C3076),$V$7,C3076)</f>
        <v>341091</v>
      </c>
      <c r="O3076">
        <f>IF(ISBLANK(I3076),$V$16,I3076)</f>
        <v>43</v>
      </c>
      <c r="P3076" t="str">
        <f>IF(ISBLANK(D3076),$U$42,D3076)</f>
        <v>ASALARIADO</v>
      </c>
      <c r="Q3076" s="7" t="str">
        <f t="shared" si="195"/>
        <v>36-45</v>
      </c>
      <c r="R3076" s="7" t="str">
        <f t="shared" si="196"/>
        <v>2</v>
      </c>
    </row>
    <row r="3077" spans="1:18" x14ac:dyDescent="0.3">
      <c r="A3077">
        <v>3076</v>
      </c>
      <c r="B3077" t="s">
        <v>14</v>
      </c>
      <c r="C3077">
        <v>297045</v>
      </c>
      <c r="D3077" t="s">
        <v>16</v>
      </c>
      <c r="E3077" t="s">
        <v>15</v>
      </c>
      <c r="F3077" t="s">
        <v>11</v>
      </c>
      <c r="G3077" t="s">
        <v>12</v>
      </c>
      <c r="H3077" t="s">
        <v>12</v>
      </c>
      <c r="I3077">
        <v>54</v>
      </c>
      <c r="J3077">
        <f>(C3077-$V$7)/$V$8</f>
        <v>-0.44454290183274864</v>
      </c>
      <c r="K3077" t="str">
        <f t="shared" si="193"/>
        <v>NO</v>
      </c>
      <c r="L3077">
        <f>(I3077-$V$16)/$V$17</f>
        <v>0.85351377771094117</v>
      </c>
      <c r="M3077" t="str">
        <f t="shared" si="194"/>
        <v>NO</v>
      </c>
      <c r="N3077">
        <f>IF(ISBLANK(C3077),$V$7,C3077)</f>
        <v>297045</v>
      </c>
      <c r="O3077">
        <f>IF(ISBLANK(I3077),$V$16,I3077)</f>
        <v>54</v>
      </c>
      <c r="P3077" t="str">
        <f>IF(ISBLANK(D3077),$U$42,D3077)</f>
        <v>ASEGURADO VOLUNTARIO</v>
      </c>
      <c r="Q3077" s="7" t="str">
        <f t="shared" si="195"/>
        <v>46-55</v>
      </c>
      <c r="R3077" s="7" t="str">
        <f t="shared" si="196"/>
        <v>1</v>
      </c>
    </row>
    <row r="3078" spans="1:18" x14ac:dyDescent="0.3">
      <c r="A3078">
        <v>3077</v>
      </c>
      <c r="B3078" t="s">
        <v>8</v>
      </c>
      <c r="C3078">
        <v>300000</v>
      </c>
      <c r="D3078" t="s">
        <v>9</v>
      </c>
      <c r="E3078" t="s">
        <v>15</v>
      </c>
      <c r="F3078" t="s">
        <v>11</v>
      </c>
      <c r="G3078" t="s">
        <v>11</v>
      </c>
      <c r="H3078" t="s">
        <v>12</v>
      </c>
      <c r="I3078">
        <v>33</v>
      </c>
      <c r="J3078">
        <f>(C3078-$V$7)/$V$8</f>
        <v>-0.44089889824453027</v>
      </c>
      <c r="K3078" t="str">
        <f t="shared" si="193"/>
        <v>NO</v>
      </c>
      <c r="L3078">
        <f>(I3078-$V$16)/$V$17</f>
        <v>-0.62856815390894638</v>
      </c>
      <c r="M3078" t="str">
        <f t="shared" si="194"/>
        <v>NO</v>
      </c>
      <c r="N3078">
        <f>IF(ISBLANK(C3078),$V$7,C3078)</f>
        <v>300000</v>
      </c>
      <c r="O3078">
        <f>IF(ISBLANK(I3078),$V$16,I3078)</f>
        <v>33</v>
      </c>
      <c r="P3078" t="str">
        <f>IF(ISBLANK(D3078),$U$42,D3078)</f>
        <v>ASALARIADO</v>
      </c>
      <c r="Q3078" s="7" t="str">
        <f t="shared" si="195"/>
        <v>26-35</v>
      </c>
      <c r="R3078" s="7" t="str">
        <f t="shared" si="196"/>
        <v>2</v>
      </c>
    </row>
    <row r="3079" spans="1:18" x14ac:dyDescent="0.3">
      <c r="A3079">
        <v>3078</v>
      </c>
      <c r="B3079" t="s">
        <v>8</v>
      </c>
      <c r="C3079">
        <v>488266.33</v>
      </c>
      <c r="D3079" t="s">
        <v>9</v>
      </c>
      <c r="E3079" t="s">
        <v>15</v>
      </c>
      <c r="F3079" t="s">
        <v>11</v>
      </c>
      <c r="G3079" t="s">
        <v>12</v>
      </c>
      <c r="H3079" t="s">
        <v>12</v>
      </c>
      <c r="I3079">
        <v>31</v>
      </c>
      <c r="J3079">
        <f>(C3079-$V$7)/$V$8</f>
        <v>-0.20873538485681159</v>
      </c>
      <c r="K3079" t="str">
        <f t="shared" si="193"/>
        <v>NO</v>
      </c>
      <c r="L3079">
        <f>(I3079-$V$16)/$V$17</f>
        <v>-0.7697188140632214</v>
      </c>
      <c r="M3079" t="str">
        <f t="shared" si="194"/>
        <v>NO</v>
      </c>
      <c r="N3079">
        <f>IF(ISBLANK(C3079),$V$7,C3079)</f>
        <v>488266.33</v>
      </c>
      <c r="O3079">
        <f>IF(ISBLANK(I3079),$V$16,I3079)</f>
        <v>31</v>
      </c>
      <c r="P3079" t="str">
        <f>IF(ISBLANK(D3079),$U$42,D3079)</f>
        <v>ASALARIADO</v>
      </c>
      <c r="Q3079" s="7" t="str">
        <f t="shared" si="195"/>
        <v>26-35</v>
      </c>
      <c r="R3079" s="7" t="str">
        <f t="shared" si="196"/>
        <v>3</v>
      </c>
    </row>
    <row r="3080" spans="1:18" x14ac:dyDescent="0.3">
      <c r="A3080">
        <v>3079</v>
      </c>
      <c r="B3080" t="s">
        <v>8</v>
      </c>
      <c r="C3080">
        <v>278031</v>
      </c>
      <c r="D3080" t="s">
        <v>16</v>
      </c>
      <c r="E3080" t="s">
        <v>15</v>
      </c>
      <c r="F3080" t="s">
        <v>12</v>
      </c>
      <c r="G3080" t="s">
        <v>12</v>
      </c>
      <c r="H3080" t="s">
        <v>11</v>
      </c>
      <c r="I3080">
        <v>47</v>
      </c>
      <c r="J3080">
        <f>(C3080-$V$7)/$V$8</f>
        <v>-0.46799030766232042</v>
      </c>
      <c r="K3080" t="str">
        <f t="shared" si="193"/>
        <v>NO</v>
      </c>
      <c r="L3080">
        <f>(I3080-$V$16)/$V$17</f>
        <v>0.35948646717097865</v>
      </c>
      <c r="M3080" t="str">
        <f t="shared" si="194"/>
        <v>NO</v>
      </c>
      <c r="N3080">
        <f>IF(ISBLANK(C3080),$V$7,C3080)</f>
        <v>278031</v>
      </c>
      <c r="O3080">
        <f>IF(ISBLANK(I3080),$V$16,I3080)</f>
        <v>47</v>
      </c>
      <c r="P3080" t="str">
        <f>IF(ISBLANK(D3080),$U$42,D3080)</f>
        <v>ASEGURADO VOLUNTARIO</v>
      </c>
      <c r="Q3080" s="7" t="str">
        <f t="shared" si="195"/>
        <v>46-55</v>
      </c>
      <c r="R3080" s="7" t="str">
        <f t="shared" si="196"/>
        <v>1</v>
      </c>
    </row>
    <row r="3081" spans="1:18" x14ac:dyDescent="0.3">
      <c r="A3081">
        <v>3080</v>
      </c>
      <c r="B3081" t="s">
        <v>8</v>
      </c>
      <c r="C3081">
        <v>705577.5</v>
      </c>
      <c r="D3081" t="s">
        <v>9</v>
      </c>
      <c r="E3081" t="s">
        <v>15</v>
      </c>
      <c r="F3081" t="s">
        <v>11</v>
      </c>
      <c r="G3081" t="s">
        <v>12</v>
      </c>
      <c r="H3081" t="s">
        <v>12</v>
      </c>
      <c r="I3081">
        <v>53</v>
      </c>
      <c r="J3081">
        <f>(C3081-$V$7)/$V$8</f>
        <v>5.9245218608480352E-2</v>
      </c>
      <c r="K3081" t="str">
        <f t="shared" si="193"/>
        <v>NO</v>
      </c>
      <c r="L3081">
        <f>(I3081-$V$16)/$V$17</f>
        <v>0.78293844763380371</v>
      </c>
      <c r="M3081" t="str">
        <f t="shared" si="194"/>
        <v>NO</v>
      </c>
      <c r="N3081">
        <f>IF(ISBLANK(C3081),$V$7,C3081)</f>
        <v>705577.5</v>
      </c>
      <c r="O3081">
        <f>IF(ISBLANK(I3081),$V$16,I3081)</f>
        <v>53</v>
      </c>
      <c r="P3081" t="str">
        <f>IF(ISBLANK(D3081),$U$42,D3081)</f>
        <v>ASALARIADO</v>
      </c>
      <c r="Q3081" s="7" t="str">
        <f t="shared" si="195"/>
        <v>46-55</v>
      </c>
      <c r="R3081" s="7" t="str">
        <f t="shared" si="196"/>
        <v>4</v>
      </c>
    </row>
    <row r="3082" spans="1:18" x14ac:dyDescent="0.3">
      <c r="A3082">
        <v>3081</v>
      </c>
      <c r="B3082" t="s">
        <v>8</v>
      </c>
      <c r="C3082">
        <v>1291732</v>
      </c>
      <c r="D3082" t="s">
        <v>9</v>
      </c>
      <c r="E3082" t="s">
        <v>10</v>
      </c>
      <c r="F3082" t="s">
        <v>11</v>
      </c>
      <c r="G3082" t="s">
        <v>12</v>
      </c>
      <c r="H3082" t="s">
        <v>12</v>
      </c>
      <c r="I3082">
        <v>49</v>
      </c>
      <c r="J3082">
        <f>(C3082-$V$7)/$V$8</f>
        <v>0.78207063358322126</v>
      </c>
      <c r="K3082" t="str">
        <f t="shared" si="193"/>
        <v>NO</v>
      </c>
      <c r="L3082">
        <f>(I3082-$V$16)/$V$17</f>
        <v>0.50063712732525367</v>
      </c>
      <c r="M3082" t="str">
        <f t="shared" si="194"/>
        <v>NO</v>
      </c>
      <c r="N3082">
        <f>IF(ISBLANK(C3082),$V$7,C3082)</f>
        <v>1291732</v>
      </c>
      <c r="O3082">
        <f>IF(ISBLANK(I3082),$V$16,I3082)</f>
        <v>49</v>
      </c>
      <c r="P3082" t="str">
        <f>IF(ISBLANK(D3082),$U$42,D3082)</f>
        <v>ASALARIADO</v>
      </c>
      <c r="Q3082" s="7" t="str">
        <f t="shared" si="195"/>
        <v>46-55</v>
      </c>
      <c r="R3082" s="7" t="str">
        <f t="shared" si="196"/>
        <v>4</v>
      </c>
    </row>
    <row r="3083" spans="1:18" x14ac:dyDescent="0.3">
      <c r="A3083">
        <v>3082</v>
      </c>
      <c r="B3083" t="s">
        <v>8</v>
      </c>
      <c r="C3083">
        <v>786256.75</v>
      </c>
      <c r="D3083" t="s">
        <v>9</v>
      </c>
      <c r="E3083" t="s">
        <v>10</v>
      </c>
      <c r="F3083" t="s">
        <v>11</v>
      </c>
      <c r="G3083" t="s">
        <v>12</v>
      </c>
      <c r="H3083" t="s">
        <v>12</v>
      </c>
      <c r="I3083">
        <v>26</v>
      </c>
      <c r="J3083">
        <f>(C3083-$V$7)/$V$8</f>
        <v>0.1587360735982499</v>
      </c>
      <c r="K3083" t="str">
        <f t="shared" si="193"/>
        <v>NO</v>
      </c>
      <c r="L3083">
        <f>(I3083-$V$16)/$V$17</f>
        <v>-1.1225954644489089</v>
      </c>
      <c r="M3083" t="str">
        <f t="shared" si="194"/>
        <v>NO</v>
      </c>
      <c r="N3083">
        <f>IF(ISBLANK(C3083),$V$7,C3083)</f>
        <v>786256.75</v>
      </c>
      <c r="O3083">
        <f>IF(ISBLANK(I3083),$V$16,I3083)</f>
        <v>26</v>
      </c>
      <c r="P3083" t="str">
        <f>IF(ISBLANK(D3083),$U$42,D3083)</f>
        <v>ASALARIADO</v>
      </c>
      <c r="Q3083" s="7" t="str">
        <f t="shared" si="195"/>
        <v>26-35</v>
      </c>
      <c r="R3083" s="7" t="str">
        <f t="shared" si="196"/>
        <v>4</v>
      </c>
    </row>
    <row r="3084" spans="1:18" x14ac:dyDescent="0.3">
      <c r="A3084">
        <v>3083</v>
      </c>
      <c r="B3084" t="s">
        <v>14</v>
      </c>
      <c r="C3084">
        <v>385548</v>
      </c>
      <c r="D3084" t="s">
        <v>17</v>
      </c>
      <c r="E3084" t="s">
        <v>15</v>
      </c>
      <c r="F3084" t="s">
        <v>11</v>
      </c>
      <c r="G3084" t="s">
        <v>12</v>
      </c>
      <c r="H3084" t="s">
        <v>11</v>
      </c>
      <c r="I3084">
        <v>37</v>
      </c>
      <c r="J3084">
        <f>(C3084-$V$7)/$V$8</f>
        <v>-0.33540406949160051</v>
      </c>
      <c r="K3084" t="str">
        <f t="shared" si="193"/>
        <v>NO</v>
      </c>
      <c r="L3084">
        <f>(I3084-$V$16)/$V$17</f>
        <v>-0.3462668336003964</v>
      </c>
      <c r="M3084" t="str">
        <f t="shared" si="194"/>
        <v>NO</v>
      </c>
      <c r="N3084">
        <f>IF(ISBLANK(C3084),$V$7,C3084)</f>
        <v>385548</v>
      </c>
      <c r="O3084">
        <f>IF(ISBLANK(I3084),$V$16,I3084)</f>
        <v>37</v>
      </c>
      <c r="P3084" t="str">
        <f>IF(ISBLANK(D3084),$U$42,D3084)</f>
        <v>TRABAJADOR INDEPENDIENTE</v>
      </c>
      <c r="Q3084" s="7" t="str">
        <f t="shared" si="195"/>
        <v>36-45</v>
      </c>
      <c r="R3084" s="7" t="str">
        <f t="shared" si="196"/>
        <v>2</v>
      </c>
    </row>
    <row r="3085" spans="1:18" x14ac:dyDescent="0.3">
      <c r="A3085">
        <v>3084</v>
      </c>
      <c r="B3085" t="s">
        <v>8</v>
      </c>
      <c r="C3085">
        <v>793190.96</v>
      </c>
      <c r="D3085" t="s">
        <v>9</v>
      </c>
      <c r="E3085" t="s">
        <v>15</v>
      </c>
      <c r="F3085" t="s">
        <v>11</v>
      </c>
      <c r="G3085" t="s">
        <v>12</v>
      </c>
      <c r="H3085" t="s">
        <v>12</v>
      </c>
      <c r="I3085">
        <v>59</v>
      </c>
      <c r="J3085">
        <f>(C3085-$V$7)/$V$8</f>
        <v>0.16728710105052053</v>
      </c>
      <c r="K3085" t="str">
        <f t="shared" si="193"/>
        <v>NO</v>
      </c>
      <c r="L3085">
        <f>(I3085-$V$16)/$V$17</f>
        <v>1.2063904280966287</v>
      </c>
      <c r="M3085" t="str">
        <f t="shared" si="194"/>
        <v>NO</v>
      </c>
      <c r="N3085">
        <f>IF(ISBLANK(C3085),$V$7,C3085)</f>
        <v>793190.96</v>
      </c>
      <c r="O3085">
        <f>IF(ISBLANK(I3085),$V$16,I3085)</f>
        <v>59</v>
      </c>
      <c r="P3085" t="str">
        <f>IF(ISBLANK(D3085),$U$42,D3085)</f>
        <v>ASALARIADO</v>
      </c>
      <c r="Q3085" s="7" t="str">
        <f t="shared" si="195"/>
        <v>56+</v>
      </c>
      <c r="R3085" s="7" t="str">
        <f t="shared" si="196"/>
        <v>4</v>
      </c>
    </row>
    <row r="3086" spans="1:18" x14ac:dyDescent="0.3">
      <c r="A3086">
        <v>3085</v>
      </c>
      <c r="B3086" t="s">
        <v>8</v>
      </c>
      <c r="C3086">
        <v>297046</v>
      </c>
      <c r="D3086" t="s">
        <v>17</v>
      </c>
      <c r="E3086" t="s">
        <v>15</v>
      </c>
      <c r="F3086" t="s">
        <v>11</v>
      </c>
      <c r="G3086" t="s">
        <v>12</v>
      </c>
      <c r="H3086" t="s">
        <v>12</v>
      </c>
      <c r="I3086">
        <v>60</v>
      </c>
      <c r="J3086">
        <f>(C3086-$V$7)/$V$8</f>
        <v>-0.44454166866740574</v>
      </c>
      <c r="K3086" t="str">
        <f t="shared" si="193"/>
        <v>NO</v>
      </c>
      <c r="L3086">
        <f>(I3086-$V$16)/$V$17</f>
        <v>1.2769657581737661</v>
      </c>
      <c r="M3086" t="str">
        <f t="shared" si="194"/>
        <v>NO</v>
      </c>
      <c r="N3086">
        <f>IF(ISBLANK(C3086),$V$7,C3086)</f>
        <v>297046</v>
      </c>
      <c r="O3086">
        <f>IF(ISBLANK(I3086),$V$16,I3086)</f>
        <v>60</v>
      </c>
      <c r="P3086" t="str">
        <f>IF(ISBLANK(D3086),$U$42,D3086)</f>
        <v>TRABAJADOR INDEPENDIENTE</v>
      </c>
      <c r="Q3086" s="7" t="str">
        <f t="shared" si="195"/>
        <v>56+</v>
      </c>
      <c r="R3086" s="7" t="str">
        <f t="shared" si="196"/>
        <v>1</v>
      </c>
    </row>
    <row r="3087" spans="1:18" x14ac:dyDescent="0.3">
      <c r="A3087">
        <v>3086</v>
      </c>
      <c r="B3087" t="s">
        <v>14</v>
      </c>
      <c r="C3087">
        <v>1762215.6</v>
      </c>
      <c r="D3087" t="s">
        <v>9</v>
      </c>
      <c r="E3087" t="s">
        <v>10</v>
      </c>
      <c r="F3087" t="s">
        <v>11</v>
      </c>
      <c r="G3087" t="s">
        <v>12</v>
      </c>
      <c r="H3087" t="s">
        <v>12</v>
      </c>
      <c r="I3087">
        <v>57</v>
      </c>
      <c r="J3087">
        <f>(C3087-$V$7)/$V$8</f>
        <v>1.3622547034979111</v>
      </c>
      <c r="K3087" t="str">
        <f t="shared" si="193"/>
        <v>NO</v>
      </c>
      <c r="L3087">
        <f>(I3087-$V$16)/$V$17</f>
        <v>1.0652397679423538</v>
      </c>
      <c r="M3087" t="str">
        <f t="shared" si="194"/>
        <v>NO</v>
      </c>
      <c r="N3087">
        <f>IF(ISBLANK(C3087),$V$7,C3087)</f>
        <v>1762215.6</v>
      </c>
      <c r="O3087">
        <f>IF(ISBLANK(I3087),$V$16,I3087)</f>
        <v>57</v>
      </c>
      <c r="P3087" t="str">
        <f>IF(ISBLANK(D3087),$U$42,D3087)</f>
        <v>ASALARIADO</v>
      </c>
      <c r="Q3087" s="7" t="str">
        <f t="shared" si="195"/>
        <v>56+</v>
      </c>
      <c r="R3087" s="7" t="str">
        <f t="shared" si="196"/>
        <v>4</v>
      </c>
    </row>
    <row r="3088" spans="1:18" x14ac:dyDescent="0.3">
      <c r="A3088">
        <v>3087</v>
      </c>
      <c r="B3088" t="s">
        <v>14</v>
      </c>
      <c r="C3088">
        <v>615850.17000000004</v>
      </c>
      <c r="D3088" t="s">
        <v>9</v>
      </c>
      <c r="E3088" t="s">
        <v>15</v>
      </c>
      <c r="F3088" t="s">
        <v>11</v>
      </c>
      <c r="G3088" t="s">
        <v>12</v>
      </c>
      <c r="H3088" t="s">
        <v>12</v>
      </c>
      <c r="I3088">
        <v>53</v>
      </c>
      <c r="J3088">
        <f>(C3088-$V$7)/$V$8</f>
        <v>-5.140341505691929E-2</v>
      </c>
      <c r="K3088" t="str">
        <f t="shared" si="193"/>
        <v>NO</v>
      </c>
      <c r="L3088">
        <f>(I3088-$V$16)/$V$17</f>
        <v>0.78293844763380371</v>
      </c>
      <c r="M3088" t="str">
        <f t="shared" si="194"/>
        <v>NO</v>
      </c>
      <c r="N3088">
        <f>IF(ISBLANK(C3088),$V$7,C3088)</f>
        <v>615850.17000000004</v>
      </c>
      <c r="O3088">
        <f>IF(ISBLANK(I3088),$V$16,I3088)</f>
        <v>53</v>
      </c>
      <c r="P3088" t="str">
        <f>IF(ISBLANK(D3088),$U$42,D3088)</f>
        <v>ASALARIADO</v>
      </c>
      <c r="Q3088" s="7" t="str">
        <f t="shared" si="195"/>
        <v>46-55</v>
      </c>
      <c r="R3088" s="7" t="str">
        <f t="shared" si="196"/>
        <v>3</v>
      </c>
    </row>
    <row r="3089" spans="1:18" x14ac:dyDescent="0.3">
      <c r="A3089">
        <v>3088</v>
      </c>
      <c r="B3089" t="s">
        <v>8</v>
      </c>
      <c r="C3089">
        <v>299647</v>
      </c>
      <c r="D3089" t="s">
        <v>16</v>
      </c>
      <c r="E3089" t="s">
        <v>15</v>
      </c>
      <c r="F3089" t="s">
        <v>11</v>
      </c>
      <c r="G3089" t="s">
        <v>12</v>
      </c>
      <c r="H3089" t="s">
        <v>11</v>
      </c>
      <c r="I3089">
        <v>46</v>
      </c>
      <c r="J3089">
        <f>(C3089-$V$7)/$V$8</f>
        <v>-0.44133420561056785</v>
      </c>
      <c r="K3089" t="str">
        <f t="shared" si="193"/>
        <v>NO</v>
      </c>
      <c r="L3089">
        <f>(I3089-$V$16)/$V$17</f>
        <v>0.28891113709384114</v>
      </c>
      <c r="M3089" t="str">
        <f t="shared" si="194"/>
        <v>NO</v>
      </c>
      <c r="N3089">
        <f>IF(ISBLANK(C3089),$V$7,C3089)</f>
        <v>299647</v>
      </c>
      <c r="O3089">
        <f>IF(ISBLANK(I3089),$V$16,I3089)</f>
        <v>46</v>
      </c>
      <c r="P3089" t="str">
        <f>IF(ISBLANK(D3089),$U$42,D3089)</f>
        <v>ASEGURADO VOLUNTARIO</v>
      </c>
      <c r="Q3089" s="7" t="str">
        <f t="shared" si="195"/>
        <v>46-55</v>
      </c>
      <c r="R3089" s="7" t="str">
        <f t="shared" si="196"/>
        <v>1</v>
      </c>
    </row>
    <row r="3090" spans="1:18" x14ac:dyDescent="0.3">
      <c r="A3090">
        <v>3089</v>
      </c>
      <c r="B3090" t="s">
        <v>8</v>
      </c>
      <c r="C3090">
        <v>1400000</v>
      </c>
      <c r="D3090" t="s">
        <v>9</v>
      </c>
      <c r="E3090" t="s">
        <v>15</v>
      </c>
      <c r="F3090" t="s">
        <v>11</v>
      </c>
      <c r="G3090" t="s">
        <v>12</v>
      </c>
      <c r="H3090" t="s">
        <v>12</v>
      </c>
      <c r="I3090">
        <v>68</v>
      </c>
      <c r="J3090">
        <f>(C3090-$V$7)/$V$8</f>
        <v>0.91558297892644613</v>
      </c>
      <c r="K3090" t="str">
        <f t="shared" si="193"/>
        <v>NO</v>
      </c>
      <c r="L3090">
        <f>(I3090-$V$16)/$V$17</f>
        <v>1.8415683987908662</v>
      </c>
      <c r="M3090" t="str">
        <f t="shared" si="194"/>
        <v>NO</v>
      </c>
      <c r="N3090">
        <f>IF(ISBLANK(C3090),$V$7,C3090)</f>
        <v>1400000</v>
      </c>
      <c r="O3090">
        <f>IF(ISBLANK(I3090),$V$16,I3090)</f>
        <v>68</v>
      </c>
      <c r="P3090" t="str">
        <f>IF(ISBLANK(D3090),$U$42,D3090)</f>
        <v>ASALARIADO</v>
      </c>
      <c r="Q3090" s="7" t="str">
        <f t="shared" si="195"/>
        <v>56+</v>
      </c>
      <c r="R3090" s="7" t="str">
        <f t="shared" si="196"/>
        <v>4</v>
      </c>
    </row>
    <row r="3091" spans="1:18" x14ac:dyDescent="0.3">
      <c r="A3091">
        <v>3090</v>
      </c>
      <c r="B3091" t="s">
        <v>14</v>
      </c>
      <c r="C3091">
        <v>370682.66</v>
      </c>
      <c r="D3091" t="s">
        <v>9</v>
      </c>
      <c r="E3091" t="s">
        <v>15</v>
      </c>
      <c r="F3091" t="s">
        <v>11</v>
      </c>
      <c r="G3091" t="s">
        <v>12</v>
      </c>
      <c r="H3091" t="s">
        <v>11</v>
      </c>
      <c r="I3091">
        <v>50</v>
      </c>
      <c r="J3091">
        <f>(C3091-$V$7)/$V$8</f>
        <v>-0.35373549158976858</v>
      </c>
      <c r="K3091" t="str">
        <f t="shared" si="193"/>
        <v>NO</v>
      </c>
      <c r="L3091">
        <f>(I3091-$V$16)/$V$17</f>
        <v>0.57121245740239113</v>
      </c>
      <c r="M3091" t="str">
        <f t="shared" si="194"/>
        <v>NO</v>
      </c>
      <c r="N3091">
        <f>IF(ISBLANK(C3091),$V$7,C3091)</f>
        <v>370682.66</v>
      </c>
      <c r="O3091">
        <f>IF(ISBLANK(I3091),$V$16,I3091)</f>
        <v>50</v>
      </c>
      <c r="P3091" t="str">
        <f>IF(ISBLANK(D3091),$U$42,D3091)</f>
        <v>ASALARIADO</v>
      </c>
      <c r="Q3091" s="7" t="str">
        <f t="shared" si="195"/>
        <v>46-55</v>
      </c>
      <c r="R3091" s="7" t="str">
        <f t="shared" si="196"/>
        <v>2</v>
      </c>
    </row>
    <row r="3092" spans="1:18" x14ac:dyDescent="0.3">
      <c r="A3092">
        <v>3091</v>
      </c>
      <c r="B3092" t="s">
        <v>8</v>
      </c>
      <c r="C3092">
        <v>299441</v>
      </c>
      <c r="D3092" t="s">
        <v>17</v>
      </c>
      <c r="E3092" t="s">
        <v>15</v>
      </c>
      <c r="F3092" t="s">
        <v>11</v>
      </c>
      <c r="G3092" t="s">
        <v>11</v>
      </c>
      <c r="H3092" t="s">
        <v>11</v>
      </c>
      <c r="I3092">
        <v>40</v>
      </c>
      <c r="J3092">
        <f>(C3092-$V$7)/$V$8</f>
        <v>-0.4415882376712017</v>
      </c>
      <c r="K3092" t="str">
        <f t="shared" si="193"/>
        <v>NO</v>
      </c>
      <c r="L3092">
        <f>(I3092-$V$16)/$V$17</f>
        <v>-0.13454084336898386</v>
      </c>
      <c r="M3092" t="str">
        <f t="shared" si="194"/>
        <v>NO</v>
      </c>
      <c r="N3092">
        <f>IF(ISBLANK(C3092),$V$7,C3092)</f>
        <v>299441</v>
      </c>
      <c r="O3092">
        <f>IF(ISBLANK(I3092),$V$16,I3092)</f>
        <v>40</v>
      </c>
      <c r="P3092" t="str">
        <f>IF(ISBLANK(D3092),$U$42,D3092)</f>
        <v>TRABAJADOR INDEPENDIENTE</v>
      </c>
      <c r="Q3092" s="7" t="str">
        <f t="shared" si="195"/>
        <v>36-45</v>
      </c>
      <c r="R3092" s="7" t="str">
        <f t="shared" si="196"/>
        <v>1</v>
      </c>
    </row>
    <row r="3093" spans="1:18" x14ac:dyDescent="0.3">
      <c r="A3093">
        <v>3092</v>
      </c>
      <c r="B3093" t="s">
        <v>14</v>
      </c>
      <c r="C3093">
        <v>1095319</v>
      </c>
      <c r="D3093" t="s">
        <v>9</v>
      </c>
      <c r="E3093" t="s">
        <v>10</v>
      </c>
      <c r="F3093" t="s">
        <v>11</v>
      </c>
      <c r="G3093" t="s">
        <v>12</v>
      </c>
      <c r="H3093" t="s">
        <v>11</v>
      </c>
      <c r="I3093">
        <v>28</v>
      </c>
      <c r="J3093">
        <f>(C3093-$V$7)/$V$8</f>
        <v>0.53986092909160044</v>
      </c>
      <c r="K3093" t="str">
        <f t="shared" si="193"/>
        <v>NO</v>
      </c>
      <c r="L3093">
        <f>(I3093-$V$16)/$V$17</f>
        <v>-0.98144480429463388</v>
      </c>
      <c r="M3093" t="str">
        <f t="shared" si="194"/>
        <v>NO</v>
      </c>
      <c r="N3093">
        <f>IF(ISBLANK(C3093),$V$7,C3093)</f>
        <v>1095319</v>
      </c>
      <c r="O3093">
        <f>IF(ISBLANK(I3093),$V$16,I3093)</f>
        <v>28</v>
      </c>
      <c r="P3093" t="str">
        <f>IF(ISBLANK(D3093),$U$42,D3093)</f>
        <v>ASALARIADO</v>
      </c>
      <c r="Q3093" s="7" t="str">
        <f t="shared" si="195"/>
        <v>26-35</v>
      </c>
      <c r="R3093" s="7" t="str">
        <f t="shared" si="196"/>
        <v>4</v>
      </c>
    </row>
    <row r="3094" spans="1:18" x14ac:dyDescent="0.3">
      <c r="A3094">
        <v>3093</v>
      </c>
      <c r="B3094" t="s">
        <v>8</v>
      </c>
      <c r="C3094">
        <v>298698</v>
      </c>
      <c r="D3094" t="s">
        <v>9</v>
      </c>
      <c r="E3094" t="s">
        <v>15</v>
      </c>
      <c r="F3094" t="s">
        <v>11</v>
      </c>
      <c r="G3094" t="s">
        <v>11</v>
      </c>
      <c r="H3094" t="s">
        <v>12</v>
      </c>
      <c r="I3094">
        <v>49</v>
      </c>
      <c r="J3094">
        <f>(C3094-$V$7)/$V$8</f>
        <v>-0.44250447952096356</v>
      </c>
      <c r="K3094" t="str">
        <f t="shared" si="193"/>
        <v>NO</v>
      </c>
      <c r="L3094">
        <f>(I3094-$V$16)/$V$17</f>
        <v>0.50063712732525367</v>
      </c>
      <c r="M3094" t="str">
        <f t="shared" si="194"/>
        <v>NO</v>
      </c>
      <c r="N3094">
        <f>IF(ISBLANK(C3094),$V$7,C3094)</f>
        <v>298698</v>
      </c>
      <c r="O3094">
        <f>IF(ISBLANK(I3094),$V$16,I3094)</f>
        <v>49</v>
      </c>
      <c r="P3094" t="str">
        <f>IF(ISBLANK(D3094),$U$42,D3094)</f>
        <v>ASALARIADO</v>
      </c>
      <c r="Q3094" s="7" t="str">
        <f t="shared" si="195"/>
        <v>46-55</v>
      </c>
      <c r="R3094" s="7" t="str">
        <f t="shared" si="196"/>
        <v>1</v>
      </c>
    </row>
    <row r="3095" spans="1:18" x14ac:dyDescent="0.3">
      <c r="A3095">
        <v>3094</v>
      </c>
      <c r="B3095" t="s">
        <v>14</v>
      </c>
      <c r="C3095">
        <v>1248224.55</v>
      </c>
      <c r="D3095" t="s">
        <v>9</v>
      </c>
      <c r="E3095" t="s">
        <v>15</v>
      </c>
      <c r="F3095" t="s">
        <v>11</v>
      </c>
      <c r="G3095" t="s">
        <v>12</v>
      </c>
      <c r="H3095" t="s">
        <v>12</v>
      </c>
      <c r="I3095">
        <v>35</v>
      </c>
      <c r="J3095">
        <f>(C3095-$V$7)/$V$8</f>
        <v>0.72841875408601919</v>
      </c>
      <c r="K3095" t="str">
        <f t="shared" si="193"/>
        <v>NO</v>
      </c>
      <c r="L3095">
        <f>(I3095-$V$16)/$V$17</f>
        <v>-0.48741749375467142</v>
      </c>
      <c r="M3095" t="str">
        <f t="shared" si="194"/>
        <v>NO</v>
      </c>
      <c r="N3095">
        <f>IF(ISBLANK(C3095),$V$7,C3095)</f>
        <v>1248224.55</v>
      </c>
      <c r="O3095">
        <f>IF(ISBLANK(I3095),$V$16,I3095)</f>
        <v>35</v>
      </c>
      <c r="P3095" t="str">
        <f>IF(ISBLANK(D3095),$U$42,D3095)</f>
        <v>ASALARIADO</v>
      </c>
      <c r="Q3095" s="7" t="str">
        <f t="shared" si="195"/>
        <v>26-35</v>
      </c>
      <c r="R3095" s="7" t="str">
        <f t="shared" si="196"/>
        <v>4</v>
      </c>
    </row>
    <row r="3096" spans="1:18" x14ac:dyDescent="0.3">
      <c r="A3096">
        <v>3095</v>
      </c>
      <c r="B3096" t="s">
        <v>14</v>
      </c>
      <c r="C3096">
        <v>329333.44</v>
      </c>
      <c r="D3096" t="s">
        <v>9</v>
      </c>
      <c r="E3096" t="s">
        <v>15</v>
      </c>
      <c r="F3096" t="s">
        <v>11</v>
      </c>
      <c r="G3096" t="s">
        <v>12</v>
      </c>
      <c r="H3096" t="s">
        <v>12</v>
      </c>
      <c r="I3096">
        <v>43</v>
      </c>
      <c r="J3096">
        <f>(C3096-$V$7)/$V$8</f>
        <v>-0.40472591664900098</v>
      </c>
      <c r="K3096" t="str">
        <f t="shared" si="193"/>
        <v>NO</v>
      </c>
      <c r="L3096">
        <f>(I3096-$V$16)/$V$17</f>
        <v>7.7185146862428639E-2</v>
      </c>
      <c r="M3096" t="str">
        <f t="shared" si="194"/>
        <v>NO</v>
      </c>
      <c r="N3096">
        <f>IF(ISBLANK(C3096),$V$7,C3096)</f>
        <v>329333.44</v>
      </c>
      <c r="O3096">
        <f>IF(ISBLANK(I3096),$V$16,I3096)</f>
        <v>43</v>
      </c>
      <c r="P3096" t="str">
        <f>IF(ISBLANK(D3096),$U$42,D3096)</f>
        <v>ASALARIADO</v>
      </c>
      <c r="Q3096" s="7" t="str">
        <f t="shared" si="195"/>
        <v>36-45</v>
      </c>
      <c r="R3096" s="7" t="str">
        <f t="shared" si="196"/>
        <v>2</v>
      </c>
    </row>
    <row r="3097" spans="1:18" x14ac:dyDescent="0.3">
      <c r="A3097">
        <v>3096</v>
      </c>
      <c r="B3097" t="s">
        <v>8</v>
      </c>
      <c r="C3097">
        <v>465084.15999999997</v>
      </c>
      <c r="D3097" t="s">
        <v>9</v>
      </c>
      <c r="E3097" t="s">
        <v>15</v>
      </c>
      <c r="F3097" t="s">
        <v>11</v>
      </c>
      <c r="G3097" t="s">
        <v>12</v>
      </c>
      <c r="H3097" t="s">
        <v>12</v>
      </c>
      <c r="I3097">
        <v>27</v>
      </c>
      <c r="J3097">
        <f>(C3097-$V$7)/$V$8</f>
        <v>-0.23732283347362682</v>
      </c>
      <c r="K3097" t="str">
        <f t="shared" si="193"/>
        <v>NO</v>
      </c>
      <c r="L3097">
        <f>(I3097-$V$16)/$V$17</f>
        <v>-1.0520201343717714</v>
      </c>
      <c r="M3097" t="str">
        <f t="shared" si="194"/>
        <v>NO</v>
      </c>
      <c r="N3097">
        <f>IF(ISBLANK(C3097),$V$7,C3097)</f>
        <v>465084.15999999997</v>
      </c>
      <c r="O3097">
        <f>IF(ISBLANK(I3097),$V$16,I3097)</f>
        <v>27</v>
      </c>
      <c r="P3097" t="str">
        <f>IF(ISBLANK(D3097),$U$42,D3097)</f>
        <v>ASALARIADO</v>
      </c>
      <c r="Q3097" s="7" t="str">
        <f t="shared" si="195"/>
        <v>26-35</v>
      </c>
      <c r="R3097" s="7" t="str">
        <f t="shared" si="196"/>
        <v>3</v>
      </c>
    </row>
    <row r="3098" spans="1:18" x14ac:dyDescent="0.3">
      <c r="A3098">
        <v>3097</v>
      </c>
      <c r="B3098" t="s">
        <v>14</v>
      </c>
      <c r="C3098">
        <v>446160</v>
      </c>
      <c r="D3098" t="s">
        <v>9</v>
      </c>
      <c r="E3098" t="s">
        <v>15</v>
      </c>
      <c r="F3098" t="s">
        <v>11</v>
      </c>
      <c r="G3098" t="s">
        <v>11</v>
      </c>
      <c r="H3098" t="s">
        <v>12</v>
      </c>
      <c r="I3098">
        <v>29</v>
      </c>
      <c r="J3098">
        <f>(C3098-$V$7)/$V$8</f>
        <v>-0.26065945172879396</v>
      </c>
      <c r="K3098" t="str">
        <f t="shared" si="193"/>
        <v>NO</v>
      </c>
      <c r="L3098">
        <f>(I3098-$V$16)/$V$17</f>
        <v>-0.91086947421749642</v>
      </c>
      <c r="M3098" t="str">
        <f t="shared" si="194"/>
        <v>NO</v>
      </c>
      <c r="N3098">
        <f>IF(ISBLANK(C3098),$V$7,C3098)</f>
        <v>446160</v>
      </c>
      <c r="O3098">
        <f>IF(ISBLANK(I3098),$V$16,I3098)</f>
        <v>29</v>
      </c>
      <c r="P3098" t="str">
        <f>IF(ISBLANK(D3098),$U$42,D3098)</f>
        <v>ASALARIADO</v>
      </c>
      <c r="Q3098" s="7" t="str">
        <f t="shared" si="195"/>
        <v>26-35</v>
      </c>
      <c r="R3098" s="7" t="str">
        <f t="shared" si="196"/>
        <v>3</v>
      </c>
    </row>
    <row r="3099" spans="1:18" x14ac:dyDescent="0.3">
      <c r="A3099">
        <v>3098</v>
      </c>
      <c r="B3099" t="s">
        <v>8</v>
      </c>
      <c r="C3099">
        <v>1484376</v>
      </c>
      <c r="D3099" t="s">
        <v>9</v>
      </c>
      <c r="E3099" t="s">
        <v>15</v>
      </c>
      <c r="F3099" t="s">
        <v>11</v>
      </c>
      <c r="G3099" t="s">
        <v>12</v>
      </c>
      <c r="H3099" t="s">
        <v>12</v>
      </c>
      <c r="I3099">
        <v>55</v>
      </c>
      <c r="J3099">
        <f>(C3099-$V$7)/$V$8</f>
        <v>1.0196325378975173</v>
      </c>
      <c r="K3099" t="str">
        <f t="shared" si="193"/>
        <v>NO</v>
      </c>
      <c r="L3099">
        <f>(I3099-$V$16)/$V$17</f>
        <v>0.92408910778807873</v>
      </c>
      <c r="M3099" t="str">
        <f t="shared" si="194"/>
        <v>NO</v>
      </c>
      <c r="N3099">
        <f>IF(ISBLANK(C3099),$V$7,C3099)</f>
        <v>1484376</v>
      </c>
      <c r="O3099">
        <f>IF(ISBLANK(I3099),$V$16,I3099)</f>
        <v>55</v>
      </c>
      <c r="P3099" t="str">
        <f>IF(ISBLANK(D3099),$U$42,D3099)</f>
        <v>ASALARIADO</v>
      </c>
      <c r="Q3099" s="7" t="str">
        <f t="shared" si="195"/>
        <v>46-55</v>
      </c>
      <c r="R3099" s="7" t="str">
        <f t="shared" si="196"/>
        <v>4</v>
      </c>
    </row>
    <row r="3100" spans="1:18" x14ac:dyDescent="0.3">
      <c r="A3100">
        <v>3099</v>
      </c>
      <c r="B3100" t="s">
        <v>8</v>
      </c>
      <c r="C3100">
        <v>604899.99</v>
      </c>
      <c r="D3100" t="s">
        <v>9</v>
      </c>
      <c r="E3100" t="s">
        <v>15</v>
      </c>
      <c r="F3100" t="s">
        <v>11</v>
      </c>
      <c r="G3100" t="s">
        <v>12</v>
      </c>
      <c r="H3100" t="s">
        <v>12</v>
      </c>
      <c r="I3100">
        <v>22</v>
      </c>
      <c r="J3100">
        <f>(C3100-$V$7)/$V$8</f>
        <v>-6.4906797531246702E-2</v>
      </c>
      <c r="K3100" t="str">
        <f t="shared" si="193"/>
        <v>NO</v>
      </c>
      <c r="L3100">
        <f>(I3100-$V$16)/$V$17</f>
        <v>-1.4048967847574589</v>
      </c>
      <c r="M3100" t="str">
        <f t="shared" si="194"/>
        <v>NO</v>
      </c>
      <c r="N3100">
        <f>IF(ISBLANK(C3100),$V$7,C3100)</f>
        <v>604899.99</v>
      </c>
      <c r="O3100">
        <f>IF(ISBLANK(I3100),$V$16,I3100)</f>
        <v>22</v>
      </c>
      <c r="P3100" t="str">
        <f>IF(ISBLANK(D3100),$U$42,D3100)</f>
        <v>ASALARIADO</v>
      </c>
      <c r="Q3100" s="7" t="str">
        <f t="shared" si="195"/>
        <v>18-25</v>
      </c>
      <c r="R3100" s="7" t="str">
        <f t="shared" si="196"/>
        <v>3</v>
      </c>
    </row>
    <row r="3101" spans="1:18" x14ac:dyDescent="0.3">
      <c r="A3101">
        <v>3100</v>
      </c>
      <c r="B3101" t="s">
        <v>8</v>
      </c>
      <c r="C3101">
        <v>758002.24</v>
      </c>
      <c r="D3101" t="s">
        <v>9</v>
      </c>
      <c r="E3101" t="s">
        <v>15</v>
      </c>
      <c r="F3101" t="s">
        <v>11</v>
      </c>
      <c r="G3101" t="s">
        <v>12</v>
      </c>
      <c r="H3101" t="s">
        <v>12</v>
      </c>
      <c r="I3101">
        <v>32</v>
      </c>
      <c r="J3101">
        <f>(C3101-$V$7)/$V$8</f>
        <v>0.12389359108611704</v>
      </c>
      <c r="K3101" t="str">
        <f t="shared" si="193"/>
        <v>NO</v>
      </c>
      <c r="L3101">
        <f>(I3101-$V$16)/$V$17</f>
        <v>-0.69914348398608395</v>
      </c>
      <c r="M3101" t="str">
        <f t="shared" si="194"/>
        <v>NO</v>
      </c>
      <c r="N3101">
        <f>IF(ISBLANK(C3101),$V$7,C3101)</f>
        <v>758002.24</v>
      </c>
      <c r="O3101">
        <f>IF(ISBLANK(I3101),$V$16,I3101)</f>
        <v>32</v>
      </c>
      <c r="P3101" t="str">
        <f>IF(ISBLANK(D3101),$U$42,D3101)</f>
        <v>ASALARIADO</v>
      </c>
      <c r="Q3101" s="7" t="str">
        <f t="shared" si="195"/>
        <v>26-35</v>
      </c>
      <c r="R3101" s="7" t="str">
        <f t="shared" si="196"/>
        <v>4</v>
      </c>
    </row>
    <row r="3102" spans="1:18" x14ac:dyDescent="0.3">
      <c r="A3102">
        <v>3101</v>
      </c>
      <c r="B3102" t="s">
        <v>14</v>
      </c>
      <c r="C3102">
        <v>146988</v>
      </c>
      <c r="D3102" t="s">
        <v>9</v>
      </c>
      <c r="E3102" t="s">
        <v>15</v>
      </c>
      <c r="F3102" t="s">
        <v>11</v>
      </c>
      <c r="G3102" t="s">
        <v>12</v>
      </c>
      <c r="H3102" t="s">
        <v>12</v>
      </c>
      <c r="I3102">
        <v>36</v>
      </c>
      <c r="J3102">
        <f>(C3102-$V$7)/$V$8</f>
        <v>-0.62958799368969887</v>
      </c>
      <c r="K3102" t="str">
        <f t="shared" si="193"/>
        <v>NO</v>
      </c>
      <c r="L3102">
        <f>(I3102-$V$16)/$V$17</f>
        <v>-0.41684216367753391</v>
      </c>
      <c r="M3102" t="str">
        <f t="shared" si="194"/>
        <v>NO</v>
      </c>
      <c r="N3102">
        <f>IF(ISBLANK(C3102),$V$7,C3102)</f>
        <v>146988</v>
      </c>
      <c r="O3102">
        <f>IF(ISBLANK(I3102),$V$16,I3102)</f>
        <v>36</v>
      </c>
      <c r="P3102" t="str">
        <f>IF(ISBLANK(D3102),$U$42,D3102)</f>
        <v>ASALARIADO</v>
      </c>
      <c r="Q3102" s="7" t="str">
        <f t="shared" si="195"/>
        <v>36-45</v>
      </c>
      <c r="R3102" s="7" t="str">
        <f t="shared" si="196"/>
        <v>1</v>
      </c>
    </row>
    <row r="3103" spans="1:18" x14ac:dyDescent="0.3">
      <c r="A3103">
        <v>3102</v>
      </c>
      <c r="B3103" t="s">
        <v>8</v>
      </c>
      <c r="C3103">
        <v>278031</v>
      </c>
      <c r="D3103" t="s">
        <v>16</v>
      </c>
      <c r="E3103" t="s">
        <v>15</v>
      </c>
      <c r="F3103" t="s">
        <v>12</v>
      </c>
      <c r="G3103" t="s">
        <v>12</v>
      </c>
      <c r="H3103" t="s">
        <v>12</v>
      </c>
      <c r="I3103">
        <v>34</v>
      </c>
      <c r="J3103">
        <f>(C3103-$V$7)/$V$8</f>
        <v>-0.46799030766232042</v>
      </c>
      <c r="K3103" t="str">
        <f t="shared" si="193"/>
        <v>NO</v>
      </c>
      <c r="L3103">
        <f>(I3103-$V$16)/$V$17</f>
        <v>-0.55799282383180893</v>
      </c>
      <c r="M3103" t="str">
        <f t="shared" si="194"/>
        <v>NO</v>
      </c>
      <c r="N3103">
        <f>IF(ISBLANK(C3103),$V$7,C3103)</f>
        <v>278031</v>
      </c>
      <c r="O3103">
        <f>IF(ISBLANK(I3103),$V$16,I3103)</f>
        <v>34</v>
      </c>
      <c r="P3103" t="str">
        <f>IF(ISBLANK(D3103),$U$42,D3103)</f>
        <v>ASEGURADO VOLUNTARIO</v>
      </c>
      <c r="Q3103" s="7" t="str">
        <f t="shared" si="195"/>
        <v>26-35</v>
      </c>
      <c r="R3103" s="7" t="str">
        <f t="shared" si="196"/>
        <v>1</v>
      </c>
    </row>
    <row r="3104" spans="1:18" x14ac:dyDescent="0.3">
      <c r="A3104">
        <v>3103</v>
      </c>
      <c r="B3104" t="s">
        <v>14</v>
      </c>
      <c r="C3104">
        <v>477903</v>
      </c>
      <c r="D3104" t="s">
        <v>17</v>
      </c>
      <c r="E3104" t="s">
        <v>15</v>
      </c>
      <c r="F3104" t="s">
        <v>11</v>
      </c>
      <c r="G3104" t="s">
        <v>12</v>
      </c>
      <c r="H3104" t="s">
        <v>12</v>
      </c>
      <c r="I3104">
        <v>51</v>
      </c>
      <c r="J3104">
        <f>(C3104-$V$7)/$V$8</f>
        <v>-0.22151508424966823</v>
      </c>
      <c r="K3104" t="str">
        <f t="shared" si="193"/>
        <v>NO</v>
      </c>
      <c r="L3104">
        <f>(I3104-$V$16)/$V$17</f>
        <v>0.64178778747952869</v>
      </c>
      <c r="M3104" t="str">
        <f t="shared" si="194"/>
        <v>NO</v>
      </c>
      <c r="N3104">
        <f>IF(ISBLANK(C3104),$V$7,C3104)</f>
        <v>477903</v>
      </c>
      <c r="O3104">
        <f>IF(ISBLANK(I3104),$V$16,I3104)</f>
        <v>51</v>
      </c>
      <c r="P3104" t="str">
        <f>IF(ISBLANK(D3104),$U$42,D3104)</f>
        <v>TRABAJADOR INDEPENDIENTE</v>
      </c>
      <c r="Q3104" s="7" t="str">
        <f t="shared" si="195"/>
        <v>46-55</v>
      </c>
      <c r="R3104" s="7" t="str">
        <f t="shared" si="196"/>
        <v>3</v>
      </c>
    </row>
    <row r="3105" spans="1:18" x14ac:dyDescent="0.3">
      <c r="A3105">
        <v>3104</v>
      </c>
      <c r="B3105" t="s">
        <v>8</v>
      </c>
      <c r="C3105">
        <v>744238</v>
      </c>
      <c r="D3105" t="s">
        <v>13</v>
      </c>
      <c r="E3105" t="s">
        <v>10</v>
      </c>
      <c r="F3105" t="s">
        <v>11</v>
      </c>
      <c r="G3105" t="s">
        <v>12</v>
      </c>
      <c r="H3105" t="s">
        <v>12</v>
      </c>
      <c r="I3105">
        <v>56</v>
      </c>
      <c r="J3105">
        <f>(C3105-$V$7)/$V$8</f>
        <v>0.10692000734699719</v>
      </c>
      <c r="K3105" t="str">
        <f t="shared" si="193"/>
        <v>NO</v>
      </c>
      <c r="L3105">
        <f>(I3105-$V$16)/$V$17</f>
        <v>0.99466443786521619</v>
      </c>
      <c r="M3105" t="str">
        <f t="shared" si="194"/>
        <v>NO</v>
      </c>
      <c r="N3105">
        <f>IF(ISBLANK(C3105),$V$7,C3105)</f>
        <v>744238</v>
      </c>
      <c r="O3105">
        <f>IF(ISBLANK(I3105),$V$16,I3105)</f>
        <v>56</v>
      </c>
      <c r="P3105" t="str">
        <f>IF(ISBLANK(D3105),$U$42,D3105)</f>
        <v>PENSIONADOS EN SU PROPIO SISTEMA</v>
      </c>
      <c r="Q3105" s="7" t="str">
        <f t="shared" si="195"/>
        <v>56+</v>
      </c>
      <c r="R3105" s="7" t="str">
        <f t="shared" si="196"/>
        <v>4</v>
      </c>
    </row>
    <row r="3106" spans="1:18" x14ac:dyDescent="0.3">
      <c r="A3106">
        <v>3105</v>
      </c>
      <c r="B3106" t="s">
        <v>14</v>
      </c>
      <c r="C3106">
        <v>297046</v>
      </c>
      <c r="D3106" t="s">
        <v>16</v>
      </c>
      <c r="E3106" t="s">
        <v>15</v>
      </c>
      <c r="F3106" t="s">
        <v>11</v>
      </c>
      <c r="G3106" t="s">
        <v>12</v>
      </c>
      <c r="H3106" t="s">
        <v>12</v>
      </c>
      <c r="I3106">
        <v>60</v>
      </c>
      <c r="J3106">
        <f>(C3106-$V$7)/$V$8</f>
        <v>-0.44454166866740574</v>
      </c>
      <c r="K3106" t="str">
        <f t="shared" si="193"/>
        <v>NO</v>
      </c>
      <c r="L3106">
        <f>(I3106-$V$16)/$V$17</f>
        <v>1.2769657581737661</v>
      </c>
      <c r="M3106" t="str">
        <f t="shared" si="194"/>
        <v>NO</v>
      </c>
      <c r="N3106">
        <f>IF(ISBLANK(C3106),$V$7,C3106)</f>
        <v>297046</v>
      </c>
      <c r="O3106">
        <f>IF(ISBLANK(I3106),$V$16,I3106)</f>
        <v>60</v>
      </c>
      <c r="P3106" t="str">
        <f>IF(ISBLANK(D3106),$U$42,D3106)</f>
        <v>ASEGURADO VOLUNTARIO</v>
      </c>
      <c r="Q3106" s="7" t="str">
        <f t="shared" si="195"/>
        <v>56+</v>
      </c>
      <c r="R3106" s="7" t="str">
        <f t="shared" si="196"/>
        <v>1</v>
      </c>
    </row>
    <row r="3107" spans="1:18" x14ac:dyDescent="0.3">
      <c r="A3107">
        <v>3106</v>
      </c>
      <c r="B3107" t="s">
        <v>8</v>
      </c>
      <c r="C3107">
        <v>1353797</v>
      </c>
      <c r="D3107" t="s">
        <v>9</v>
      </c>
      <c r="E3107" t="s">
        <v>10</v>
      </c>
      <c r="F3107" t="s">
        <v>11</v>
      </c>
      <c r="G3107" t="s">
        <v>12</v>
      </c>
      <c r="H3107" t="s">
        <v>11</v>
      </c>
      <c r="I3107">
        <v>44</v>
      </c>
      <c r="J3107">
        <f>(C3107-$V$7)/$V$8</f>
        <v>0.85860704058923643</v>
      </c>
      <c r="K3107" t="str">
        <f t="shared" si="193"/>
        <v>NO</v>
      </c>
      <c r="L3107">
        <f>(I3107-$V$16)/$V$17</f>
        <v>0.14776047693956615</v>
      </c>
      <c r="M3107" t="str">
        <f t="shared" si="194"/>
        <v>NO</v>
      </c>
      <c r="N3107">
        <f>IF(ISBLANK(C3107),$V$7,C3107)</f>
        <v>1353797</v>
      </c>
      <c r="O3107">
        <f>IF(ISBLANK(I3107),$V$16,I3107)</f>
        <v>44</v>
      </c>
      <c r="P3107" t="str">
        <f>IF(ISBLANK(D3107),$U$42,D3107)</f>
        <v>ASALARIADO</v>
      </c>
      <c r="Q3107" s="7" t="str">
        <f t="shared" si="195"/>
        <v>36-45</v>
      </c>
      <c r="R3107" s="7" t="str">
        <f t="shared" si="196"/>
        <v>4</v>
      </c>
    </row>
    <row r="3108" spans="1:18" x14ac:dyDescent="0.3">
      <c r="A3108">
        <v>3107</v>
      </c>
      <c r="B3108" t="s">
        <v>14</v>
      </c>
      <c r="C3108">
        <v>486013</v>
      </c>
      <c r="D3108" t="s">
        <v>17</v>
      </c>
      <c r="E3108" t="s">
        <v>15</v>
      </c>
      <c r="F3108" t="s">
        <v>11</v>
      </c>
      <c r="G3108" t="s">
        <v>12</v>
      </c>
      <c r="H3108" t="s">
        <v>12</v>
      </c>
      <c r="I3108">
        <v>63</v>
      </c>
      <c r="J3108">
        <f>(C3108-$V$7)/$V$8</f>
        <v>-0.2115141133188895</v>
      </c>
      <c r="K3108" t="str">
        <f t="shared" si="193"/>
        <v>NO</v>
      </c>
      <c r="L3108">
        <f>(I3108-$V$16)/$V$17</f>
        <v>1.4886917484051787</v>
      </c>
      <c r="M3108" t="str">
        <f t="shared" si="194"/>
        <v>NO</v>
      </c>
      <c r="N3108">
        <f>IF(ISBLANK(C3108),$V$7,C3108)</f>
        <v>486013</v>
      </c>
      <c r="O3108">
        <f>IF(ISBLANK(I3108),$V$16,I3108)</f>
        <v>63</v>
      </c>
      <c r="P3108" t="str">
        <f>IF(ISBLANK(D3108),$U$42,D3108)</f>
        <v>TRABAJADOR INDEPENDIENTE</v>
      </c>
      <c r="Q3108" s="7" t="str">
        <f t="shared" si="195"/>
        <v>56+</v>
      </c>
      <c r="R3108" s="7" t="str">
        <f t="shared" si="196"/>
        <v>3</v>
      </c>
    </row>
    <row r="3109" spans="1:18" x14ac:dyDescent="0.3">
      <c r="A3109">
        <v>3108</v>
      </c>
      <c r="B3109" t="s">
        <v>8</v>
      </c>
      <c r="C3109">
        <v>278030</v>
      </c>
      <c r="D3109" t="s">
        <v>18</v>
      </c>
      <c r="E3109" t="s">
        <v>15</v>
      </c>
      <c r="F3109" t="s">
        <v>11</v>
      </c>
      <c r="G3109" t="s">
        <v>12</v>
      </c>
      <c r="H3109" t="s">
        <v>12</v>
      </c>
      <c r="I3109">
        <v>33</v>
      </c>
      <c r="J3109">
        <f>(C3109-$V$7)/$V$8</f>
        <v>-0.46799154082766331</v>
      </c>
      <c r="K3109" t="str">
        <f t="shared" si="193"/>
        <v>NO</v>
      </c>
      <c r="L3109">
        <f>(I3109-$V$16)/$V$17</f>
        <v>-0.62856815390894638</v>
      </c>
      <c r="M3109" t="str">
        <f t="shared" si="194"/>
        <v>NO</v>
      </c>
      <c r="N3109">
        <f>IF(ISBLANK(C3109),$V$7,C3109)</f>
        <v>278030</v>
      </c>
      <c r="O3109">
        <f>IF(ISBLANK(I3109),$V$16,I3109)</f>
        <v>33</v>
      </c>
      <c r="P3109" t="str">
        <f>IF(ISBLANK(D3109),$U$42,D3109)</f>
        <v>CONVENIOS ESPECIALES DE TRABAJADORES INDEPENDIENTES</v>
      </c>
      <c r="Q3109" s="7" t="str">
        <f t="shared" si="195"/>
        <v>26-35</v>
      </c>
      <c r="R3109" s="7" t="str">
        <f t="shared" si="196"/>
        <v>1</v>
      </c>
    </row>
    <row r="3110" spans="1:18" x14ac:dyDescent="0.3">
      <c r="A3110">
        <v>3109</v>
      </c>
      <c r="B3110" t="s">
        <v>14</v>
      </c>
      <c r="C3110">
        <v>278030</v>
      </c>
      <c r="D3110" t="s">
        <v>18</v>
      </c>
      <c r="E3110" t="s">
        <v>15</v>
      </c>
      <c r="F3110" t="s">
        <v>11</v>
      </c>
      <c r="G3110" t="s">
        <v>12</v>
      </c>
      <c r="H3110" t="s">
        <v>12</v>
      </c>
      <c r="I3110">
        <v>40</v>
      </c>
      <c r="J3110">
        <f>(C3110-$V$7)/$V$8</f>
        <v>-0.46799154082766331</v>
      </c>
      <c r="K3110" t="str">
        <f t="shared" si="193"/>
        <v>NO</v>
      </c>
      <c r="L3110">
        <f>(I3110-$V$16)/$V$17</f>
        <v>-0.13454084336898386</v>
      </c>
      <c r="M3110" t="str">
        <f t="shared" si="194"/>
        <v>NO</v>
      </c>
      <c r="N3110">
        <f>IF(ISBLANK(C3110),$V$7,C3110)</f>
        <v>278030</v>
      </c>
      <c r="O3110">
        <f>IF(ISBLANK(I3110),$V$16,I3110)</f>
        <v>40</v>
      </c>
      <c r="P3110" t="str">
        <f>IF(ISBLANK(D3110),$U$42,D3110)</f>
        <v>CONVENIOS ESPECIALES DE TRABAJADORES INDEPENDIENTES</v>
      </c>
      <c r="Q3110" s="7" t="str">
        <f t="shared" si="195"/>
        <v>36-45</v>
      </c>
      <c r="R3110" s="7" t="str">
        <f t="shared" si="196"/>
        <v>1</v>
      </c>
    </row>
    <row r="3111" spans="1:18" x14ac:dyDescent="0.3">
      <c r="A3111">
        <v>3110</v>
      </c>
      <c r="B3111" t="s">
        <v>8</v>
      </c>
      <c r="C3111">
        <v>255744</v>
      </c>
      <c r="D3111" t="s">
        <v>9</v>
      </c>
      <c r="E3111" t="s">
        <v>15</v>
      </c>
      <c r="F3111" t="s">
        <v>11</v>
      </c>
      <c r="G3111" t="s">
        <v>12</v>
      </c>
      <c r="H3111" t="s">
        <v>11</v>
      </c>
      <c r="I3111">
        <v>26</v>
      </c>
      <c r="J3111">
        <f>(C3111-$V$7)/$V$8</f>
        <v>-0.49547386365914725</v>
      </c>
      <c r="K3111" t="str">
        <f t="shared" si="193"/>
        <v>NO</v>
      </c>
      <c r="L3111">
        <f>(I3111-$V$16)/$V$17</f>
        <v>-1.1225954644489089</v>
      </c>
      <c r="M3111" t="str">
        <f t="shared" si="194"/>
        <v>NO</v>
      </c>
      <c r="N3111">
        <f>IF(ISBLANK(C3111),$V$7,C3111)</f>
        <v>255744</v>
      </c>
      <c r="O3111">
        <f>IF(ISBLANK(I3111),$V$16,I3111)</f>
        <v>26</v>
      </c>
      <c r="P3111" t="str">
        <f>IF(ISBLANK(D3111),$U$42,D3111)</f>
        <v>ASALARIADO</v>
      </c>
      <c r="Q3111" s="7" t="str">
        <f t="shared" si="195"/>
        <v>26-35</v>
      </c>
      <c r="R3111" s="7" t="str">
        <f t="shared" si="196"/>
        <v>1</v>
      </c>
    </row>
    <row r="3112" spans="1:18" x14ac:dyDescent="0.3">
      <c r="A3112">
        <v>3111</v>
      </c>
      <c r="B3112" t="s">
        <v>8</v>
      </c>
      <c r="C3112">
        <v>1602326.3</v>
      </c>
      <c r="D3112" t="s">
        <v>9</v>
      </c>
      <c r="E3112" t="s">
        <v>10</v>
      </c>
      <c r="F3112" t="s">
        <v>11</v>
      </c>
      <c r="G3112" t="s">
        <v>12</v>
      </c>
      <c r="H3112" t="s">
        <v>12</v>
      </c>
      <c r="I3112">
        <v>62</v>
      </c>
      <c r="J3112">
        <f>(C3112-$V$7)/$V$8</f>
        <v>1.1650847600401353</v>
      </c>
      <c r="K3112" t="str">
        <f t="shared" si="193"/>
        <v>NO</v>
      </c>
      <c r="L3112">
        <f>(I3112-$V$16)/$V$17</f>
        <v>1.4181164183280413</v>
      </c>
      <c r="M3112" t="str">
        <f t="shared" si="194"/>
        <v>NO</v>
      </c>
      <c r="N3112">
        <f>IF(ISBLANK(C3112),$V$7,C3112)</f>
        <v>1602326.3</v>
      </c>
      <c r="O3112">
        <f>IF(ISBLANK(I3112),$V$16,I3112)</f>
        <v>62</v>
      </c>
      <c r="P3112" t="str">
        <f>IF(ISBLANK(D3112),$U$42,D3112)</f>
        <v>ASALARIADO</v>
      </c>
      <c r="Q3112" s="7" t="str">
        <f t="shared" si="195"/>
        <v>56+</v>
      </c>
      <c r="R3112" s="7" t="str">
        <f t="shared" si="196"/>
        <v>4</v>
      </c>
    </row>
    <row r="3113" spans="1:18" x14ac:dyDescent="0.3">
      <c r="A3113">
        <v>3112</v>
      </c>
      <c r="B3113" t="s">
        <v>8</v>
      </c>
      <c r="C3113">
        <v>356455</v>
      </c>
      <c r="D3113" t="s">
        <v>17</v>
      </c>
      <c r="E3113" t="s">
        <v>15</v>
      </c>
      <c r="F3113" t="s">
        <v>11</v>
      </c>
      <c r="G3113" t="s">
        <v>12</v>
      </c>
      <c r="H3113" t="s">
        <v>11</v>
      </c>
      <c r="I3113">
        <v>41</v>
      </c>
      <c r="J3113">
        <f>(C3113-$V$7)/$V$8</f>
        <v>-0.37128054881208711</v>
      </c>
      <c r="K3113" t="str">
        <f t="shared" si="193"/>
        <v>NO</v>
      </c>
      <c r="L3113">
        <f>(I3113-$V$16)/$V$17</f>
        <v>-6.3965513291846368E-2</v>
      </c>
      <c r="M3113" t="str">
        <f t="shared" si="194"/>
        <v>NO</v>
      </c>
      <c r="N3113">
        <f>IF(ISBLANK(C3113),$V$7,C3113)</f>
        <v>356455</v>
      </c>
      <c r="O3113">
        <f>IF(ISBLANK(I3113),$V$16,I3113)</f>
        <v>41</v>
      </c>
      <c r="P3113" t="str">
        <f>IF(ISBLANK(D3113),$U$42,D3113)</f>
        <v>TRABAJADOR INDEPENDIENTE</v>
      </c>
      <c r="Q3113" s="7" t="str">
        <f t="shared" si="195"/>
        <v>36-45</v>
      </c>
      <c r="R3113" s="7" t="str">
        <f t="shared" si="196"/>
        <v>2</v>
      </c>
    </row>
    <row r="3114" spans="1:18" x14ac:dyDescent="0.3">
      <c r="A3114">
        <v>3113</v>
      </c>
      <c r="B3114" t="s">
        <v>8</v>
      </c>
      <c r="C3114">
        <v>389940</v>
      </c>
      <c r="D3114" t="s">
        <v>17</v>
      </c>
      <c r="E3114" t="s">
        <v>15</v>
      </c>
      <c r="F3114" t="s">
        <v>11</v>
      </c>
      <c r="G3114" t="s">
        <v>12</v>
      </c>
      <c r="H3114" t="s">
        <v>11</v>
      </c>
      <c r="I3114">
        <v>47</v>
      </c>
      <c r="J3114">
        <f>(C3114-$V$7)/$V$8</f>
        <v>-0.32998800730565969</v>
      </c>
      <c r="K3114" t="str">
        <f t="shared" si="193"/>
        <v>NO</v>
      </c>
      <c r="L3114">
        <f>(I3114-$V$16)/$V$17</f>
        <v>0.35948646717097865</v>
      </c>
      <c r="M3114" t="str">
        <f t="shared" si="194"/>
        <v>NO</v>
      </c>
      <c r="N3114">
        <f>IF(ISBLANK(C3114),$V$7,C3114)</f>
        <v>389940</v>
      </c>
      <c r="O3114">
        <f>IF(ISBLANK(I3114),$V$16,I3114)</f>
        <v>47</v>
      </c>
      <c r="P3114" t="str">
        <f>IF(ISBLANK(D3114),$U$42,D3114)</f>
        <v>TRABAJADOR INDEPENDIENTE</v>
      </c>
      <c r="Q3114" s="7" t="str">
        <f t="shared" si="195"/>
        <v>46-55</v>
      </c>
      <c r="R3114" s="7" t="str">
        <f t="shared" si="196"/>
        <v>2</v>
      </c>
    </row>
    <row r="3115" spans="1:18" x14ac:dyDescent="0.3">
      <c r="A3115">
        <v>3114</v>
      </c>
      <c r="B3115" t="s">
        <v>14</v>
      </c>
      <c r="C3115">
        <v>300018</v>
      </c>
      <c r="D3115" t="s">
        <v>16</v>
      </c>
      <c r="E3115" t="s">
        <v>15</v>
      </c>
      <c r="F3115" t="s">
        <v>11</v>
      </c>
      <c r="G3115" t="s">
        <v>12</v>
      </c>
      <c r="H3115" t="s">
        <v>12</v>
      </c>
      <c r="I3115">
        <v>43</v>
      </c>
      <c r="J3115">
        <f>(C3115-$V$7)/$V$8</f>
        <v>-0.44087670126835837</v>
      </c>
      <c r="K3115" t="str">
        <f t="shared" si="193"/>
        <v>NO</v>
      </c>
      <c r="L3115">
        <f>(I3115-$V$16)/$V$17</f>
        <v>7.7185146862428639E-2</v>
      </c>
      <c r="M3115" t="str">
        <f t="shared" si="194"/>
        <v>NO</v>
      </c>
      <c r="N3115">
        <f>IF(ISBLANK(C3115),$V$7,C3115)</f>
        <v>300018</v>
      </c>
      <c r="O3115">
        <f>IF(ISBLANK(I3115),$V$16,I3115)</f>
        <v>43</v>
      </c>
      <c r="P3115" t="str">
        <f>IF(ISBLANK(D3115),$U$42,D3115)</f>
        <v>ASEGURADO VOLUNTARIO</v>
      </c>
      <c r="Q3115" s="7" t="str">
        <f t="shared" si="195"/>
        <v>36-45</v>
      </c>
      <c r="R3115" s="7" t="str">
        <f t="shared" si="196"/>
        <v>2</v>
      </c>
    </row>
    <row r="3116" spans="1:18" x14ac:dyDescent="0.3">
      <c r="A3116">
        <v>3115</v>
      </c>
      <c r="B3116" t="s">
        <v>14</v>
      </c>
      <c r="C3116">
        <v>110300</v>
      </c>
      <c r="D3116" t="s">
        <v>9</v>
      </c>
      <c r="E3116" t="s">
        <v>15</v>
      </c>
      <c r="F3116" t="s">
        <v>11</v>
      </c>
      <c r="G3116" t="s">
        <v>12</v>
      </c>
      <c r="H3116" t="s">
        <v>12</v>
      </c>
      <c r="I3116">
        <v>53</v>
      </c>
      <c r="J3116">
        <f>(C3116-$V$7)/$V$8</f>
        <v>-0.67483036378937955</v>
      </c>
      <c r="K3116" t="str">
        <f t="shared" si="193"/>
        <v>NO</v>
      </c>
      <c r="L3116">
        <f>(I3116-$V$16)/$V$17</f>
        <v>0.78293844763380371</v>
      </c>
      <c r="M3116" t="str">
        <f t="shared" si="194"/>
        <v>NO</v>
      </c>
      <c r="N3116">
        <f>IF(ISBLANK(C3116),$V$7,C3116)</f>
        <v>110300</v>
      </c>
      <c r="O3116">
        <f>IF(ISBLANK(I3116),$V$16,I3116)</f>
        <v>53</v>
      </c>
      <c r="P3116" t="str">
        <f>IF(ISBLANK(D3116),$U$42,D3116)</f>
        <v>ASALARIADO</v>
      </c>
      <c r="Q3116" s="7" t="str">
        <f t="shared" si="195"/>
        <v>46-55</v>
      </c>
      <c r="R3116" s="7" t="str">
        <f t="shared" si="196"/>
        <v>1</v>
      </c>
    </row>
    <row r="3117" spans="1:18" x14ac:dyDescent="0.3">
      <c r="A3117">
        <v>3116</v>
      </c>
      <c r="B3117" t="s">
        <v>8</v>
      </c>
      <c r="C3117">
        <v>247406.29</v>
      </c>
      <c r="D3117" t="s">
        <v>9</v>
      </c>
      <c r="E3117" t="s">
        <v>15</v>
      </c>
      <c r="F3117" t="s">
        <v>11</v>
      </c>
      <c r="G3117" t="s">
        <v>12</v>
      </c>
      <c r="H3117" t="s">
        <v>12</v>
      </c>
      <c r="I3117">
        <v>33</v>
      </c>
      <c r="J3117">
        <f>(C3117-$V$7)/$V$8</f>
        <v>-0.50575563867015383</v>
      </c>
      <c r="K3117" t="str">
        <f t="shared" si="193"/>
        <v>NO</v>
      </c>
      <c r="L3117">
        <f>(I3117-$V$16)/$V$17</f>
        <v>-0.62856815390894638</v>
      </c>
      <c r="M3117" t="str">
        <f t="shared" si="194"/>
        <v>NO</v>
      </c>
      <c r="N3117">
        <f>IF(ISBLANK(C3117),$V$7,C3117)</f>
        <v>247406.29</v>
      </c>
      <c r="O3117">
        <f>IF(ISBLANK(I3117),$V$16,I3117)</f>
        <v>33</v>
      </c>
      <c r="P3117" t="str">
        <f>IF(ISBLANK(D3117),$U$42,D3117)</f>
        <v>ASALARIADO</v>
      </c>
      <c r="Q3117" s="7" t="str">
        <f t="shared" si="195"/>
        <v>26-35</v>
      </c>
      <c r="R3117" s="7" t="str">
        <f t="shared" si="196"/>
        <v>1</v>
      </c>
    </row>
    <row r="3118" spans="1:18" x14ac:dyDescent="0.3">
      <c r="A3118">
        <v>3117</v>
      </c>
      <c r="B3118" t="s">
        <v>8</v>
      </c>
      <c r="C3118">
        <v>594092</v>
      </c>
      <c r="D3118" t="s">
        <v>17</v>
      </c>
      <c r="E3118" t="s">
        <v>15</v>
      </c>
      <c r="F3118" t="s">
        <v>11</v>
      </c>
      <c r="G3118" t="s">
        <v>12</v>
      </c>
      <c r="H3118" t="s">
        <v>11</v>
      </c>
      <c r="I3118">
        <v>62</v>
      </c>
      <c r="J3118">
        <f>(C3118-$V$7)/$V$8</f>
        <v>-7.8234836225469548E-2</v>
      </c>
      <c r="K3118" t="str">
        <f t="shared" si="193"/>
        <v>NO</v>
      </c>
      <c r="L3118">
        <f>(I3118-$V$16)/$V$17</f>
        <v>1.4181164183280413</v>
      </c>
      <c r="M3118" t="str">
        <f t="shared" si="194"/>
        <v>NO</v>
      </c>
      <c r="N3118">
        <f>IF(ISBLANK(C3118),$V$7,C3118)</f>
        <v>594092</v>
      </c>
      <c r="O3118">
        <f>IF(ISBLANK(I3118),$V$16,I3118)</f>
        <v>62</v>
      </c>
      <c r="P3118" t="str">
        <f>IF(ISBLANK(D3118),$U$42,D3118)</f>
        <v>TRABAJADOR INDEPENDIENTE</v>
      </c>
      <c r="Q3118" s="7" t="str">
        <f t="shared" si="195"/>
        <v>56+</v>
      </c>
      <c r="R3118" s="7" t="str">
        <f t="shared" si="196"/>
        <v>3</v>
      </c>
    </row>
    <row r="3119" spans="1:18" x14ac:dyDescent="0.3">
      <c r="A3119">
        <v>3118</v>
      </c>
      <c r="B3119" t="s">
        <v>14</v>
      </c>
      <c r="C3119">
        <v>297046</v>
      </c>
      <c r="D3119" t="s">
        <v>17</v>
      </c>
      <c r="E3119" t="s">
        <v>15</v>
      </c>
      <c r="F3119" t="s">
        <v>11</v>
      </c>
      <c r="G3119" t="s">
        <v>12</v>
      </c>
      <c r="H3119" t="s">
        <v>11</v>
      </c>
      <c r="I3119">
        <v>40</v>
      </c>
      <c r="J3119">
        <f>(C3119-$V$7)/$V$8</f>
        <v>-0.44454166866740574</v>
      </c>
      <c r="K3119" t="str">
        <f t="shared" si="193"/>
        <v>NO</v>
      </c>
      <c r="L3119">
        <f>(I3119-$V$16)/$V$17</f>
        <v>-0.13454084336898386</v>
      </c>
      <c r="M3119" t="str">
        <f t="shared" si="194"/>
        <v>NO</v>
      </c>
      <c r="N3119">
        <f>IF(ISBLANK(C3119),$V$7,C3119)</f>
        <v>297046</v>
      </c>
      <c r="O3119">
        <f>IF(ISBLANK(I3119),$V$16,I3119)</f>
        <v>40</v>
      </c>
      <c r="P3119" t="str">
        <f>IF(ISBLANK(D3119),$U$42,D3119)</f>
        <v>TRABAJADOR INDEPENDIENTE</v>
      </c>
      <c r="Q3119" s="7" t="str">
        <f t="shared" si="195"/>
        <v>36-45</v>
      </c>
      <c r="R3119" s="7" t="str">
        <f t="shared" si="196"/>
        <v>1</v>
      </c>
    </row>
    <row r="3120" spans="1:18" x14ac:dyDescent="0.3">
      <c r="A3120">
        <v>3119</v>
      </c>
      <c r="B3120" t="s">
        <v>8</v>
      </c>
      <c r="C3120">
        <v>546000</v>
      </c>
      <c r="D3120" t="s">
        <v>9</v>
      </c>
      <c r="E3120" t="s">
        <v>15</v>
      </c>
      <c r="F3120" t="s">
        <v>11</v>
      </c>
      <c r="G3120" t="s">
        <v>12</v>
      </c>
      <c r="H3120" t="s">
        <v>12</v>
      </c>
      <c r="I3120">
        <v>54</v>
      </c>
      <c r="J3120">
        <f>(C3120-$V$7)/$V$8</f>
        <v>-0.13754022389538462</v>
      </c>
      <c r="K3120" t="str">
        <f t="shared" si="193"/>
        <v>NO</v>
      </c>
      <c r="L3120">
        <f>(I3120-$V$16)/$V$17</f>
        <v>0.85351377771094117</v>
      </c>
      <c r="M3120" t="str">
        <f t="shared" si="194"/>
        <v>NO</v>
      </c>
      <c r="N3120">
        <f>IF(ISBLANK(C3120),$V$7,C3120)</f>
        <v>546000</v>
      </c>
      <c r="O3120">
        <f>IF(ISBLANK(I3120),$V$16,I3120)</f>
        <v>54</v>
      </c>
      <c r="P3120" t="str">
        <f>IF(ISBLANK(D3120),$U$42,D3120)</f>
        <v>ASALARIADO</v>
      </c>
      <c r="Q3120" s="7" t="str">
        <f t="shared" si="195"/>
        <v>46-55</v>
      </c>
      <c r="R3120" s="7" t="str">
        <f t="shared" si="196"/>
        <v>3</v>
      </c>
    </row>
    <row r="3121" spans="1:18" x14ac:dyDescent="0.3">
      <c r="A3121">
        <v>3120</v>
      </c>
      <c r="B3121" t="s">
        <v>8</v>
      </c>
      <c r="C3121">
        <v>3446699</v>
      </c>
      <c r="D3121" t="s">
        <v>9</v>
      </c>
      <c r="E3121" t="s">
        <v>10</v>
      </c>
      <c r="F3121" t="s">
        <v>11</v>
      </c>
      <c r="G3121" t="s">
        <v>12</v>
      </c>
      <c r="H3121" t="s">
        <v>12</v>
      </c>
      <c r="I3121">
        <v>57</v>
      </c>
      <c r="J3121">
        <f>(C3121-$V$7)/$V$8</f>
        <v>3.4395012530391371</v>
      </c>
      <c r="K3121" t="str">
        <f t="shared" si="193"/>
        <v>ATIPICO</v>
      </c>
      <c r="L3121">
        <f>(I3121-$V$16)/$V$17</f>
        <v>1.0652397679423538</v>
      </c>
      <c r="M3121" t="str">
        <f t="shared" si="194"/>
        <v>NO</v>
      </c>
      <c r="N3121">
        <f>IF(ISBLANK(C3121),$V$7,C3121)</f>
        <v>3446699</v>
      </c>
      <c r="O3121">
        <f>IF(ISBLANK(I3121),$V$16,I3121)</f>
        <v>57</v>
      </c>
      <c r="P3121" t="str">
        <f>IF(ISBLANK(D3121),$U$42,D3121)</f>
        <v>ASALARIADO</v>
      </c>
      <c r="Q3121" s="7" t="str">
        <f t="shared" si="195"/>
        <v>56+</v>
      </c>
      <c r="R3121" s="7" t="str">
        <f t="shared" si="196"/>
        <v>4</v>
      </c>
    </row>
    <row r="3122" spans="1:18" x14ac:dyDescent="0.3">
      <c r="A3122">
        <v>3121</v>
      </c>
      <c r="B3122" t="s">
        <v>8</v>
      </c>
      <c r="C3122">
        <v>442605.85</v>
      </c>
      <c r="D3122" t="s">
        <v>9</v>
      </c>
      <c r="E3122" t="s">
        <v>15</v>
      </c>
      <c r="F3122" t="s">
        <v>11</v>
      </c>
      <c r="G3122" t="s">
        <v>12</v>
      </c>
      <c r="H3122" t="s">
        <v>12</v>
      </c>
      <c r="I3122">
        <v>22</v>
      </c>
      <c r="J3122">
        <f>(C3122-$V$7)/$V$8</f>
        <v>-0.26504230633220055</v>
      </c>
      <c r="K3122" t="str">
        <f t="shared" si="193"/>
        <v>NO</v>
      </c>
      <c r="L3122">
        <f>(I3122-$V$16)/$V$17</f>
        <v>-1.4048967847574589</v>
      </c>
      <c r="M3122" t="str">
        <f t="shared" si="194"/>
        <v>NO</v>
      </c>
      <c r="N3122">
        <f>IF(ISBLANK(C3122),$V$7,C3122)</f>
        <v>442605.85</v>
      </c>
      <c r="O3122">
        <f>IF(ISBLANK(I3122),$V$16,I3122)</f>
        <v>22</v>
      </c>
      <c r="P3122" t="str">
        <f>IF(ISBLANK(D3122),$U$42,D3122)</f>
        <v>ASALARIADO</v>
      </c>
      <c r="Q3122" s="7" t="str">
        <f t="shared" si="195"/>
        <v>18-25</v>
      </c>
      <c r="R3122" s="7" t="str">
        <f t="shared" si="196"/>
        <v>3</v>
      </c>
    </row>
    <row r="3123" spans="1:18" x14ac:dyDescent="0.3">
      <c r="A3123">
        <v>3122</v>
      </c>
      <c r="B3123" t="s">
        <v>8</v>
      </c>
      <c r="C3123">
        <v>1326601</v>
      </c>
      <c r="D3123" t="s">
        <v>13</v>
      </c>
      <c r="E3123" t="s">
        <v>10</v>
      </c>
      <c r="F3123" t="s">
        <v>11</v>
      </c>
      <c r="G3123" t="s">
        <v>12</v>
      </c>
      <c r="H3123" t="s">
        <v>12</v>
      </c>
      <c r="I3123">
        <v>72</v>
      </c>
      <c r="J3123">
        <f>(C3123-$V$7)/$V$8</f>
        <v>0.82506987592419834</v>
      </c>
      <c r="K3123" t="str">
        <f t="shared" si="193"/>
        <v>NO</v>
      </c>
      <c r="L3123">
        <f>(I3123-$V$16)/$V$17</f>
        <v>2.1238697190994165</v>
      </c>
      <c r="M3123" t="str">
        <f t="shared" si="194"/>
        <v>ATIPICO</v>
      </c>
      <c r="N3123">
        <f>IF(ISBLANK(C3123),$V$7,C3123)</f>
        <v>1326601</v>
      </c>
      <c r="O3123">
        <f>IF(ISBLANK(I3123),$V$16,I3123)</f>
        <v>72</v>
      </c>
      <c r="P3123" t="str">
        <f>IF(ISBLANK(D3123),$U$42,D3123)</f>
        <v>PENSIONADOS EN SU PROPIO SISTEMA</v>
      </c>
      <c r="Q3123" s="7" t="str">
        <f t="shared" si="195"/>
        <v>56+</v>
      </c>
      <c r="R3123" s="7" t="str">
        <f t="shared" si="196"/>
        <v>4</v>
      </c>
    </row>
    <row r="3124" spans="1:18" x14ac:dyDescent="0.3">
      <c r="A3124">
        <v>3123</v>
      </c>
      <c r="B3124" t="s">
        <v>8</v>
      </c>
      <c r="C3124">
        <v>300018</v>
      </c>
      <c r="D3124" t="s">
        <v>17</v>
      </c>
      <c r="E3124" t="s">
        <v>15</v>
      </c>
      <c r="F3124" t="s">
        <v>11</v>
      </c>
      <c r="G3124" t="s">
        <v>11</v>
      </c>
      <c r="H3124" t="s">
        <v>11</v>
      </c>
      <c r="I3124">
        <v>45</v>
      </c>
      <c r="J3124">
        <f>(C3124-$V$7)/$V$8</f>
        <v>-0.44087670126835837</v>
      </c>
      <c r="K3124" t="str">
        <f t="shared" si="193"/>
        <v>NO</v>
      </c>
      <c r="L3124">
        <f>(I3124-$V$16)/$V$17</f>
        <v>0.21833580701670366</v>
      </c>
      <c r="M3124" t="str">
        <f t="shared" si="194"/>
        <v>NO</v>
      </c>
      <c r="N3124">
        <f>IF(ISBLANK(C3124),$V$7,C3124)</f>
        <v>300018</v>
      </c>
      <c r="O3124">
        <f>IF(ISBLANK(I3124),$V$16,I3124)</f>
        <v>45</v>
      </c>
      <c r="P3124" t="str">
        <f>IF(ISBLANK(D3124),$U$42,D3124)</f>
        <v>TRABAJADOR INDEPENDIENTE</v>
      </c>
      <c r="Q3124" s="7" t="str">
        <f t="shared" si="195"/>
        <v>36-45</v>
      </c>
      <c r="R3124" s="7" t="str">
        <f t="shared" si="196"/>
        <v>2</v>
      </c>
    </row>
    <row r="3125" spans="1:18" x14ac:dyDescent="0.3">
      <c r="A3125">
        <v>3124</v>
      </c>
      <c r="B3125" t="s">
        <v>14</v>
      </c>
      <c r="C3125">
        <v>299000</v>
      </c>
      <c r="D3125" t="s">
        <v>17</v>
      </c>
      <c r="E3125" t="s">
        <v>15</v>
      </c>
      <c r="F3125" t="s">
        <v>11</v>
      </c>
      <c r="G3125" t="s">
        <v>12</v>
      </c>
      <c r="H3125" t="s">
        <v>12</v>
      </c>
      <c r="I3125">
        <v>28</v>
      </c>
      <c r="J3125">
        <f>(C3125-$V$7)/$V$8</f>
        <v>-0.44213206358741297</v>
      </c>
      <c r="K3125" t="str">
        <f t="shared" si="193"/>
        <v>NO</v>
      </c>
      <c r="L3125">
        <f>(I3125-$V$16)/$V$17</f>
        <v>-0.98144480429463388</v>
      </c>
      <c r="M3125" t="str">
        <f t="shared" si="194"/>
        <v>NO</v>
      </c>
      <c r="N3125">
        <f>IF(ISBLANK(C3125),$V$7,C3125)</f>
        <v>299000</v>
      </c>
      <c r="O3125">
        <f>IF(ISBLANK(I3125),$V$16,I3125)</f>
        <v>28</v>
      </c>
      <c r="P3125" t="str">
        <f>IF(ISBLANK(D3125),$U$42,D3125)</f>
        <v>TRABAJADOR INDEPENDIENTE</v>
      </c>
      <c r="Q3125" s="7" t="str">
        <f t="shared" si="195"/>
        <v>26-35</v>
      </c>
      <c r="R3125" s="7" t="str">
        <f t="shared" si="196"/>
        <v>1</v>
      </c>
    </row>
    <row r="3126" spans="1:18" x14ac:dyDescent="0.3">
      <c r="A3126">
        <v>3125</v>
      </c>
      <c r="B3126" t="s">
        <v>8</v>
      </c>
      <c r="C3126">
        <v>296540</v>
      </c>
      <c r="D3126" t="s">
        <v>17</v>
      </c>
      <c r="E3126" t="s">
        <v>15</v>
      </c>
      <c r="F3126" t="s">
        <v>11</v>
      </c>
      <c r="G3126" t="s">
        <v>12</v>
      </c>
      <c r="H3126" t="s">
        <v>11</v>
      </c>
      <c r="I3126">
        <v>44</v>
      </c>
      <c r="J3126">
        <f>(C3126-$V$7)/$V$8</f>
        <v>-0.44516565033090444</v>
      </c>
      <c r="K3126" t="str">
        <f t="shared" si="193"/>
        <v>NO</v>
      </c>
      <c r="L3126">
        <f>(I3126-$V$16)/$V$17</f>
        <v>0.14776047693956615</v>
      </c>
      <c r="M3126" t="str">
        <f t="shared" si="194"/>
        <v>NO</v>
      </c>
      <c r="N3126">
        <f>IF(ISBLANK(C3126),$V$7,C3126)</f>
        <v>296540</v>
      </c>
      <c r="O3126">
        <f>IF(ISBLANK(I3126),$V$16,I3126)</f>
        <v>44</v>
      </c>
      <c r="P3126" t="str">
        <f>IF(ISBLANK(D3126),$U$42,D3126)</f>
        <v>TRABAJADOR INDEPENDIENTE</v>
      </c>
      <c r="Q3126" s="7" t="str">
        <f t="shared" si="195"/>
        <v>36-45</v>
      </c>
      <c r="R3126" s="7" t="str">
        <f t="shared" si="196"/>
        <v>1</v>
      </c>
    </row>
    <row r="3127" spans="1:18" x14ac:dyDescent="0.3">
      <c r="A3127">
        <v>3126</v>
      </c>
      <c r="B3127" t="s">
        <v>8</v>
      </c>
      <c r="C3127">
        <v>639148</v>
      </c>
      <c r="D3127" t="s">
        <v>16</v>
      </c>
      <c r="E3127" t="s">
        <v>15</v>
      </c>
      <c r="F3127" t="s">
        <v>11</v>
      </c>
      <c r="G3127" t="s">
        <v>11</v>
      </c>
      <c r="H3127" t="s">
        <v>12</v>
      </c>
      <c r="I3127">
        <v>76</v>
      </c>
      <c r="J3127">
        <f>(C3127-$V$7)/$V$8</f>
        <v>-2.2673338536546354E-2</v>
      </c>
      <c r="K3127" t="str">
        <f t="shared" si="193"/>
        <v>NO</v>
      </c>
      <c r="L3127">
        <f>(I3127-$V$16)/$V$17</f>
        <v>2.4061710394079663</v>
      </c>
      <c r="M3127" t="str">
        <f t="shared" si="194"/>
        <v>ATIPICO</v>
      </c>
      <c r="N3127">
        <f>IF(ISBLANK(C3127),$V$7,C3127)</f>
        <v>639148</v>
      </c>
      <c r="O3127">
        <f>IF(ISBLANK(I3127),$V$16,I3127)</f>
        <v>76</v>
      </c>
      <c r="P3127" t="str">
        <f>IF(ISBLANK(D3127),$U$42,D3127)</f>
        <v>ASEGURADO VOLUNTARIO</v>
      </c>
      <c r="Q3127" s="7" t="str">
        <f t="shared" si="195"/>
        <v>56+</v>
      </c>
      <c r="R3127" s="7" t="str">
        <f t="shared" si="196"/>
        <v>3</v>
      </c>
    </row>
    <row r="3128" spans="1:18" x14ac:dyDescent="0.3">
      <c r="A3128">
        <v>3127</v>
      </c>
      <c r="B3128" t="s">
        <v>8</v>
      </c>
      <c r="C3128">
        <v>616500</v>
      </c>
      <c r="D3128" t="s">
        <v>9</v>
      </c>
      <c r="E3128" t="s">
        <v>15</v>
      </c>
      <c r="F3128" t="s">
        <v>11</v>
      </c>
      <c r="G3128" t="s">
        <v>12</v>
      </c>
      <c r="H3128" t="s">
        <v>12</v>
      </c>
      <c r="I3128">
        <v>21</v>
      </c>
      <c r="J3128">
        <f>(C3128-$V$7)/$V$8</f>
        <v>-5.0602067222153872E-2</v>
      </c>
      <c r="K3128" t="str">
        <f t="shared" si="193"/>
        <v>NO</v>
      </c>
      <c r="L3128">
        <f>(I3128-$V$16)/$V$17</f>
        <v>-1.4754721148345964</v>
      </c>
      <c r="M3128" t="str">
        <f t="shared" si="194"/>
        <v>NO</v>
      </c>
      <c r="N3128">
        <f>IF(ISBLANK(C3128),$V$7,C3128)</f>
        <v>616500</v>
      </c>
      <c r="O3128">
        <f>IF(ISBLANK(I3128),$V$16,I3128)</f>
        <v>21</v>
      </c>
      <c r="P3128" t="str">
        <f>IF(ISBLANK(D3128),$U$42,D3128)</f>
        <v>ASALARIADO</v>
      </c>
      <c r="Q3128" s="7" t="str">
        <f t="shared" si="195"/>
        <v>18-25</v>
      </c>
      <c r="R3128" s="7" t="str">
        <f t="shared" si="196"/>
        <v>3</v>
      </c>
    </row>
    <row r="3129" spans="1:18" x14ac:dyDescent="0.3">
      <c r="A3129">
        <v>3128</v>
      </c>
      <c r="B3129" t="s">
        <v>14</v>
      </c>
      <c r="C3129">
        <v>557959.78</v>
      </c>
      <c r="D3129" t="s">
        <v>9</v>
      </c>
      <c r="E3129" t="s">
        <v>10</v>
      </c>
      <c r="F3129" t="s">
        <v>11</v>
      </c>
      <c r="G3129" t="s">
        <v>12</v>
      </c>
      <c r="H3129" t="s">
        <v>12</v>
      </c>
      <c r="I3129">
        <v>30</v>
      </c>
      <c r="J3129">
        <f>(C3129-$V$7)/$V$8</f>
        <v>-0.12279183769088287</v>
      </c>
      <c r="K3129" t="str">
        <f t="shared" si="193"/>
        <v>NO</v>
      </c>
      <c r="L3129">
        <f>(I3129-$V$16)/$V$17</f>
        <v>-0.84029414414035897</v>
      </c>
      <c r="M3129" t="str">
        <f t="shared" si="194"/>
        <v>NO</v>
      </c>
      <c r="N3129">
        <f>IF(ISBLANK(C3129),$V$7,C3129)</f>
        <v>557959.78</v>
      </c>
      <c r="O3129">
        <f>IF(ISBLANK(I3129),$V$16,I3129)</f>
        <v>30</v>
      </c>
      <c r="P3129" t="str">
        <f>IF(ISBLANK(D3129),$U$42,D3129)</f>
        <v>ASALARIADO</v>
      </c>
      <c r="Q3129" s="7" t="str">
        <f t="shared" si="195"/>
        <v>26-35</v>
      </c>
      <c r="R3129" s="7" t="str">
        <f t="shared" si="196"/>
        <v>3</v>
      </c>
    </row>
    <row r="3130" spans="1:18" x14ac:dyDescent="0.3">
      <c r="A3130">
        <v>3129</v>
      </c>
      <c r="B3130" t="s">
        <v>8</v>
      </c>
      <c r="C3130">
        <v>594267.31999999995</v>
      </c>
      <c r="D3130" t="s">
        <v>9</v>
      </c>
      <c r="E3130" t="s">
        <v>15</v>
      </c>
      <c r="F3130" t="s">
        <v>11</v>
      </c>
      <c r="G3130" t="s">
        <v>12</v>
      </c>
      <c r="H3130" t="s">
        <v>12</v>
      </c>
      <c r="I3130">
        <v>34</v>
      </c>
      <c r="J3130">
        <f>(C3130-$V$7)/$V$8</f>
        <v>-7.8018637677555416E-2</v>
      </c>
      <c r="K3130" t="str">
        <f t="shared" si="193"/>
        <v>NO</v>
      </c>
      <c r="L3130">
        <f>(I3130-$V$16)/$V$17</f>
        <v>-0.55799282383180893</v>
      </c>
      <c r="M3130" t="str">
        <f t="shared" si="194"/>
        <v>NO</v>
      </c>
      <c r="N3130">
        <f>IF(ISBLANK(C3130),$V$7,C3130)</f>
        <v>594267.31999999995</v>
      </c>
      <c r="O3130">
        <f>IF(ISBLANK(I3130),$V$16,I3130)</f>
        <v>34</v>
      </c>
      <c r="P3130" t="str">
        <f>IF(ISBLANK(D3130),$U$42,D3130)</f>
        <v>ASALARIADO</v>
      </c>
      <c r="Q3130" s="7" t="str">
        <f t="shared" si="195"/>
        <v>26-35</v>
      </c>
      <c r="R3130" s="7" t="str">
        <f t="shared" si="196"/>
        <v>3</v>
      </c>
    </row>
    <row r="3131" spans="1:18" x14ac:dyDescent="0.3">
      <c r="A3131">
        <v>3130</v>
      </c>
      <c r="B3131" t="s">
        <v>8</v>
      </c>
      <c r="C3131">
        <v>375277</v>
      </c>
      <c r="D3131" t="s">
        <v>9</v>
      </c>
      <c r="E3131" t="s">
        <v>10</v>
      </c>
      <c r="F3131" t="s">
        <v>11</v>
      </c>
      <c r="G3131" t="s">
        <v>12</v>
      </c>
      <c r="H3131" t="s">
        <v>12</v>
      </c>
      <c r="I3131">
        <v>63</v>
      </c>
      <c r="J3131">
        <f>(C3131-$V$7)/$V$8</f>
        <v>-0.34806991072834881</v>
      </c>
      <c r="K3131" t="str">
        <f t="shared" si="193"/>
        <v>NO</v>
      </c>
      <c r="L3131">
        <f>(I3131-$V$16)/$V$17</f>
        <v>1.4886917484051787</v>
      </c>
      <c r="M3131" t="str">
        <f t="shared" si="194"/>
        <v>NO</v>
      </c>
      <c r="N3131">
        <f>IF(ISBLANK(C3131),$V$7,C3131)</f>
        <v>375277</v>
      </c>
      <c r="O3131">
        <f>IF(ISBLANK(I3131),$V$16,I3131)</f>
        <v>63</v>
      </c>
      <c r="P3131" t="str">
        <f>IF(ISBLANK(D3131),$U$42,D3131)</f>
        <v>ASALARIADO</v>
      </c>
      <c r="Q3131" s="7" t="str">
        <f t="shared" si="195"/>
        <v>56+</v>
      </c>
      <c r="R3131" s="7" t="str">
        <f t="shared" si="196"/>
        <v>2</v>
      </c>
    </row>
    <row r="3132" spans="1:18" x14ac:dyDescent="0.3">
      <c r="A3132">
        <v>3131</v>
      </c>
      <c r="B3132" t="s">
        <v>8</v>
      </c>
      <c r="C3132">
        <v>153968</v>
      </c>
      <c r="D3132" t="s">
        <v>9</v>
      </c>
      <c r="E3132" t="s">
        <v>15</v>
      </c>
      <c r="F3132" t="s">
        <v>11</v>
      </c>
      <c r="G3132" t="s">
        <v>12</v>
      </c>
      <c r="H3132" t="s">
        <v>12</v>
      </c>
      <c r="I3132">
        <v>42</v>
      </c>
      <c r="J3132">
        <f>(C3132-$V$7)/$V$8</f>
        <v>-0.62098049959637758</v>
      </c>
      <c r="K3132" t="str">
        <f t="shared" si="193"/>
        <v>NO</v>
      </c>
      <c r="L3132">
        <f>(I3132-$V$16)/$V$17</f>
        <v>6.6098167852911317E-3</v>
      </c>
      <c r="M3132" t="str">
        <f t="shared" si="194"/>
        <v>NO</v>
      </c>
      <c r="N3132">
        <f>IF(ISBLANK(C3132),$V$7,C3132)</f>
        <v>153968</v>
      </c>
      <c r="O3132">
        <f>IF(ISBLANK(I3132),$V$16,I3132)</f>
        <v>42</v>
      </c>
      <c r="P3132" t="str">
        <f>IF(ISBLANK(D3132),$U$42,D3132)</f>
        <v>ASALARIADO</v>
      </c>
      <c r="Q3132" s="7" t="str">
        <f t="shared" si="195"/>
        <v>36-45</v>
      </c>
      <c r="R3132" s="7" t="str">
        <f t="shared" si="196"/>
        <v>1</v>
      </c>
    </row>
    <row r="3133" spans="1:18" x14ac:dyDescent="0.3">
      <c r="A3133">
        <v>3132</v>
      </c>
      <c r="B3133" t="s">
        <v>8</v>
      </c>
      <c r="C3133">
        <v>352314</v>
      </c>
      <c r="D3133" t="s">
        <v>17</v>
      </c>
      <c r="E3133" t="s">
        <v>15</v>
      </c>
      <c r="F3133" t="s">
        <v>11</v>
      </c>
      <c r="G3133" t="s">
        <v>12</v>
      </c>
      <c r="H3133" t="s">
        <v>11</v>
      </c>
      <c r="I3133">
        <v>37</v>
      </c>
      <c r="J3133">
        <f>(C3133-$V$7)/$V$8</f>
        <v>-0.3763870864969644</v>
      </c>
      <c r="K3133" t="str">
        <f t="shared" si="193"/>
        <v>NO</v>
      </c>
      <c r="L3133">
        <f>(I3133-$V$16)/$V$17</f>
        <v>-0.3462668336003964</v>
      </c>
      <c r="M3133" t="str">
        <f t="shared" si="194"/>
        <v>NO</v>
      </c>
      <c r="N3133">
        <f>IF(ISBLANK(C3133),$V$7,C3133)</f>
        <v>352314</v>
      </c>
      <c r="O3133">
        <f>IF(ISBLANK(I3133),$V$16,I3133)</f>
        <v>37</v>
      </c>
      <c r="P3133" t="str">
        <f>IF(ISBLANK(D3133),$U$42,D3133)</f>
        <v>TRABAJADOR INDEPENDIENTE</v>
      </c>
      <c r="Q3133" s="7" t="str">
        <f t="shared" si="195"/>
        <v>36-45</v>
      </c>
      <c r="R3133" s="7" t="str">
        <f t="shared" si="196"/>
        <v>2</v>
      </c>
    </row>
    <row r="3134" spans="1:18" x14ac:dyDescent="0.3">
      <c r="A3134">
        <v>3133</v>
      </c>
      <c r="B3134" t="s">
        <v>8</v>
      </c>
      <c r="C3134">
        <v>1389242.41</v>
      </c>
      <c r="D3134" t="s">
        <v>9</v>
      </c>
      <c r="E3134" t="s">
        <v>15</v>
      </c>
      <c r="F3134" t="s">
        <v>11</v>
      </c>
      <c r="G3134" t="s">
        <v>12</v>
      </c>
      <c r="H3134" t="s">
        <v>12</v>
      </c>
      <c r="I3134">
        <v>45</v>
      </c>
      <c r="J3134">
        <f>(C3134-$V$7)/$V$8</f>
        <v>0.90231709176550445</v>
      </c>
      <c r="K3134" t="str">
        <f t="shared" si="193"/>
        <v>NO</v>
      </c>
      <c r="L3134">
        <f>(I3134-$V$16)/$V$17</f>
        <v>0.21833580701670366</v>
      </c>
      <c r="M3134" t="str">
        <f t="shared" si="194"/>
        <v>NO</v>
      </c>
      <c r="N3134">
        <f>IF(ISBLANK(C3134),$V$7,C3134)</f>
        <v>1389242.41</v>
      </c>
      <c r="O3134">
        <f>IF(ISBLANK(I3134),$V$16,I3134)</f>
        <v>45</v>
      </c>
      <c r="P3134" t="str">
        <f>IF(ISBLANK(D3134),$U$42,D3134)</f>
        <v>ASALARIADO</v>
      </c>
      <c r="Q3134" s="7" t="str">
        <f t="shared" si="195"/>
        <v>36-45</v>
      </c>
      <c r="R3134" s="7" t="str">
        <f t="shared" si="196"/>
        <v>4</v>
      </c>
    </row>
    <row r="3135" spans="1:18" x14ac:dyDescent="0.3">
      <c r="A3135">
        <v>3134</v>
      </c>
      <c r="B3135" t="s">
        <v>8</v>
      </c>
      <c r="C3135">
        <v>376977.2</v>
      </c>
      <c r="D3135" t="s">
        <v>9</v>
      </c>
      <c r="E3135" t="s">
        <v>10</v>
      </c>
      <c r="F3135" t="s">
        <v>11</v>
      </c>
      <c r="G3135" t="s">
        <v>12</v>
      </c>
      <c r="H3135" t="s">
        <v>12</v>
      </c>
      <c r="I3135">
        <v>47</v>
      </c>
      <c r="J3135">
        <f>(C3135-$V$7)/$V$8</f>
        <v>-0.34597328301237962</v>
      </c>
      <c r="K3135" t="str">
        <f t="shared" si="193"/>
        <v>NO</v>
      </c>
      <c r="L3135">
        <f>(I3135-$V$16)/$V$17</f>
        <v>0.35948646717097865</v>
      </c>
      <c r="M3135" t="str">
        <f t="shared" si="194"/>
        <v>NO</v>
      </c>
      <c r="N3135">
        <f>IF(ISBLANK(C3135),$V$7,C3135)</f>
        <v>376977.2</v>
      </c>
      <c r="O3135">
        <f>IF(ISBLANK(I3135),$V$16,I3135)</f>
        <v>47</v>
      </c>
      <c r="P3135" t="str">
        <f>IF(ISBLANK(D3135),$U$42,D3135)</f>
        <v>ASALARIADO</v>
      </c>
      <c r="Q3135" s="7" t="str">
        <f t="shared" si="195"/>
        <v>46-55</v>
      </c>
      <c r="R3135" s="7" t="str">
        <f t="shared" si="196"/>
        <v>2</v>
      </c>
    </row>
    <row r="3136" spans="1:18" x14ac:dyDescent="0.3">
      <c r="A3136">
        <v>3135</v>
      </c>
      <c r="B3136" t="s">
        <v>8</v>
      </c>
      <c r="C3136">
        <v>350955</v>
      </c>
      <c r="D3136" t="s">
        <v>9</v>
      </c>
      <c r="E3136" t="s">
        <v>15</v>
      </c>
      <c r="F3136" t="s">
        <v>11</v>
      </c>
      <c r="G3136" t="s">
        <v>12</v>
      </c>
      <c r="H3136" t="s">
        <v>12</v>
      </c>
      <c r="I3136">
        <v>41</v>
      </c>
      <c r="J3136">
        <f>(C3136-$V$7)/$V$8</f>
        <v>-0.378062958197942</v>
      </c>
      <c r="K3136" t="str">
        <f t="shared" si="193"/>
        <v>NO</v>
      </c>
      <c r="L3136">
        <f>(I3136-$V$16)/$V$17</f>
        <v>-6.3965513291846368E-2</v>
      </c>
      <c r="M3136" t="str">
        <f t="shared" si="194"/>
        <v>NO</v>
      </c>
      <c r="N3136">
        <f>IF(ISBLANK(C3136),$V$7,C3136)</f>
        <v>350955</v>
      </c>
      <c r="O3136">
        <f>IF(ISBLANK(I3136),$V$16,I3136)</f>
        <v>41</v>
      </c>
      <c r="P3136" t="str">
        <f>IF(ISBLANK(D3136),$U$42,D3136)</f>
        <v>ASALARIADO</v>
      </c>
      <c r="Q3136" s="7" t="str">
        <f t="shared" si="195"/>
        <v>36-45</v>
      </c>
      <c r="R3136" s="7" t="str">
        <f t="shared" si="196"/>
        <v>2</v>
      </c>
    </row>
    <row r="3137" spans="1:18" x14ac:dyDescent="0.3">
      <c r="A3137">
        <v>3136</v>
      </c>
      <c r="B3137" t="s">
        <v>14</v>
      </c>
      <c r="C3137">
        <v>1275143</v>
      </c>
      <c r="D3137" t="s">
        <v>9</v>
      </c>
      <c r="E3137" t="s">
        <v>15</v>
      </c>
      <c r="F3137" t="s">
        <v>11</v>
      </c>
      <c r="G3137" t="s">
        <v>12</v>
      </c>
      <c r="H3137" t="s">
        <v>12</v>
      </c>
      <c r="I3137">
        <v>53</v>
      </c>
      <c r="J3137">
        <f>(C3137-$V$7)/$V$8</f>
        <v>0.76161365371014011</v>
      </c>
      <c r="K3137" t="str">
        <f t="shared" si="193"/>
        <v>NO</v>
      </c>
      <c r="L3137">
        <f>(I3137-$V$16)/$V$17</f>
        <v>0.78293844763380371</v>
      </c>
      <c r="M3137" t="str">
        <f t="shared" si="194"/>
        <v>NO</v>
      </c>
      <c r="N3137">
        <f>IF(ISBLANK(C3137),$V$7,C3137)</f>
        <v>1275143</v>
      </c>
      <c r="O3137">
        <f>IF(ISBLANK(I3137),$V$16,I3137)</f>
        <v>53</v>
      </c>
      <c r="P3137" t="str">
        <f>IF(ISBLANK(D3137),$U$42,D3137)</f>
        <v>ASALARIADO</v>
      </c>
      <c r="Q3137" s="7" t="str">
        <f t="shared" si="195"/>
        <v>46-55</v>
      </c>
      <c r="R3137" s="7" t="str">
        <f t="shared" si="196"/>
        <v>4</v>
      </c>
    </row>
    <row r="3138" spans="1:18" x14ac:dyDescent="0.3">
      <c r="A3138">
        <v>3137</v>
      </c>
      <c r="B3138" t="s">
        <v>14</v>
      </c>
      <c r="C3138">
        <v>666437.5</v>
      </c>
      <c r="D3138" t="s">
        <v>9</v>
      </c>
      <c r="E3138" t="s">
        <v>10</v>
      </c>
      <c r="F3138" t="s">
        <v>11</v>
      </c>
      <c r="G3138" t="s">
        <v>12</v>
      </c>
      <c r="H3138" t="s">
        <v>12</v>
      </c>
      <c r="I3138">
        <v>26</v>
      </c>
      <c r="J3138">
        <f>(C3138-$V$7)/$V$8</f>
        <v>1.0979127088051247E-2</v>
      </c>
      <c r="K3138" t="str">
        <f t="shared" ref="K3138:K3201" si="197">IF(ABS(J3138)&gt;1.96,"ATIPICO","NO")</f>
        <v>NO</v>
      </c>
      <c r="L3138">
        <f>(I3138-$V$16)/$V$17</f>
        <v>-1.1225954644489089</v>
      </c>
      <c r="M3138" t="str">
        <f t="shared" ref="M3138:M3201" si="198">IF(ABS(L3138)&gt;1.96,"ATIPICO","NO")</f>
        <v>NO</v>
      </c>
      <c r="N3138">
        <f>IF(ISBLANK(C3138),$V$7,C3138)</f>
        <v>666437.5</v>
      </c>
      <c r="O3138">
        <f>IF(ISBLANK(I3138),$V$16,I3138)</f>
        <v>26</v>
      </c>
      <c r="P3138" t="str">
        <f>IF(ISBLANK(D3138),$U$42,D3138)</f>
        <v>ASALARIADO</v>
      </c>
      <c r="Q3138" s="7" t="str">
        <f t="shared" ref="Q3138:Q3201" si="199">IF(O3138&lt;26,"18-25",IF(O3138&lt;36,"26-35",
 IF(O3138&lt;46,"36-45",IF(O3138&lt;56,"46-55","56+"))))</f>
        <v>26-35</v>
      </c>
      <c r="R3138" s="7" t="str">
        <f t="shared" ref="R3138:R3201" si="200">IF(N3138&lt;300000,"1",
 IF(N3138&lt;=408495,"2",
 IF(N3138&lt;=700000,"3",
 "4")))</f>
        <v>3</v>
      </c>
    </row>
    <row r="3139" spans="1:18" x14ac:dyDescent="0.3">
      <c r="A3139">
        <v>3138</v>
      </c>
      <c r="B3139" t="s">
        <v>8</v>
      </c>
      <c r="C3139">
        <v>10652</v>
      </c>
      <c r="D3139" t="s">
        <v>9</v>
      </c>
      <c r="E3139" t="s">
        <v>15</v>
      </c>
      <c r="F3139" t="s">
        <v>11</v>
      </c>
      <c r="G3139" t="s">
        <v>11</v>
      </c>
      <c r="H3139" t="s">
        <v>12</v>
      </c>
      <c r="I3139">
        <v>23</v>
      </c>
      <c r="J3139">
        <f>(C3139-$V$7)/$V$8</f>
        <v>-0.79771282387695541</v>
      </c>
      <c r="K3139" t="str">
        <f t="shared" si="197"/>
        <v>NO</v>
      </c>
      <c r="L3139">
        <f>(I3139-$V$16)/$V$17</f>
        <v>-1.3343214546803215</v>
      </c>
      <c r="M3139" t="str">
        <f t="shared" si="198"/>
        <v>NO</v>
      </c>
      <c r="N3139">
        <f>IF(ISBLANK(C3139),$V$7,C3139)</f>
        <v>10652</v>
      </c>
      <c r="O3139">
        <f>IF(ISBLANK(I3139),$V$16,I3139)</f>
        <v>23</v>
      </c>
      <c r="P3139" t="str">
        <f>IF(ISBLANK(D3139),$U$42,D3139)</f>
        <v>ASALARIADO</v>
      </c>
      <c r="Q3139" s="7" t="str">
        <f t="shared" si="199"/>
        <v>18-25</v>
      </c>
      <c r="R3139" s="7" t="str">
        <f t="shared" si="200"/>
        <v>1</v>
      </c>
    </row>
    <row r="3140" spans="1:18" x14ac:dyDescent="0.3">
      <c r="A3140">
        <v>3139</v>
      </c>
      <c r="B3140" t="s">
        <v>8</v>
      </c>
      <c r="C3140">
        <v>698559.5</v>
      </c>
      <c r="D3140" t="s">
        <v>9</v>
      </c>
      <c r="E3140" t="s">
        <v>10</v>
      </c>
      <c r="F3140" t="s">
        <v>11</v>
      </c>
      <c r="G3140" t="s">
        <v>12</v>
      </c>
      <c r="H3140" t="s">
        <v>12</v>
      </c>
      <c r="I3140">
        <v>31</v>
      </c>
      <c r="J3140">
        <f>(C3140-$V$7)/$V$8</f>
        <v>5.0590864232129523E-2</v>
      </c>
      <c r="K3140" t="str">
        <f t="shared" si="197"/>
        <v>NO</v>
      </c>
      <c r="L3140">
        <f>(I3140-$V$16)/$V$17</f>
        <v>-0.7697188140632214</v>
      </c>
      <c r="M3140" t="str">
        <f t="shared" si="198"/>
        <v>NO</v>
      </c>
      <c r="N3140">
        <f>IF(ISBLANK(C3140),$V$7,C3140)</f>
        <v>698559.5</v>
      </c>
      <c r="O3140">
        <f>IF(ISBLANK(I3140),$V$16,I3140)</f>
        <v>31</v>
      </c>
      <c r="P3140" t="str">
        <f>IF(ISBLANK(D3140),$U$42,D3140)</f>
        <v>ASALARIADO</v>
      </c>
      <c r="Q3140" s="7" t="str">
        <f t="shared" si="199"/>
        <v>26-35</v>
      </c>
      <c r="R3140" s="7" t="str">
        <f t="shared" si="200"/>
        <v>3</v>
      </c>
    </row>
    <row r="3141" spans="1:18" x14ac:dyDescent="0.3">
      <c r="A3141">
        <v>3140</v>
      </c>
      <c r="B3141" t="s">
        <v>14</v>
      </c>
      <c r="C3141">
        <v>150000</v>
      </c>
      <c r="D3141" t="s">
        <v>9</v>
      </c>
      <c r="E3141" t="s">
        <v>15</v>
      </c>
      <c r="F3141" t="s">
        <v>11</v>
      </c>
      <c r="G3141" t="s">
        <v>12</v>
      </c>
      <c r="H3141" t="s">
        <v>12</v>
      </c>
      <c r="I3141">
        <v>21</v>
      </c>
      <c r="J3141">
        <f>(C3141-$V$7)/$V$8</f>
        <v>-0.62587369967693607</v>
      </c>
      <c r="K3141" t="str">
        <f t="shared" si="197"/>
        <v>NO</v>
      </c>
      <c r="L3141">
        <f>(I3141-$V$16)/$V$17</f>
        <v>-1.4754721148345964</v>
      </c>
      <c r="M3141" t="str">
        <f t="shared" si="198"/>
        <v>NO</v>
      </c>
      <c r="N3141">
        <f>IF(ISBLANK(C3141),$V$7,C3141)</f>
        <v>150000</v>
      </c>
      <c r="O3141">
        <f>IF(ISBLANK(I3141),$V$16,I3141)</f>
        <v>21</v>
      </c>
      <c r="P3141" t="str">
        <f>IF(ISBLANK(D3141),$U$42,D3141)</f>
        <v>ASALARIADO</v>
      </c>
      <c r="Q3141" s="7" t="str">
        <f t="shared" si="199"/>
        <v>18-25</v>
      </c>
      <c r="R3141" s="7" t="str">
        <f t="shared" si="200"/>
        <v>1</v>
      </c>
    </row>
    <row r="3142" spans="1:18" x14ac:dyDescent="0.3">
      <c r="A3142">
        <v>3141</v>
      </c>
      <c r="B3142" t="s">
        <v>14</v>
      </c>
      <c r="C3142">
        <v>406159.28</v>
      </c>
      <c r="D3142" t="s">
        <v>9</v>
      </c>
      <c r="E3142" t="s">
        <v>15</v>
      </c>
      <c r="F3142" t="s">
        <v>11</v>
      </c>
      <c r="G3142" t="s">
        <v>12</v>
      </c>
      <c r="H3142" t="s">
        <v>12</v>
      </c>
      <c r="I3142">
        <v>25</v>
      </c>
      <c r="J3142">
        <f>(C3142-$V$7)/$V$8</f>
        <v>-0.30998695332314907</v>
      </c>
      <c r="K3142" t="str">
        <f t="shared" si="197"/>
        <v>NO</v>
      </c>
      <c r="L3142">
        <f>(I3142-$V$16)/$V$17</f>
        <v>-1.1931707945260464</v>
      </c>
      <c r="M3142" t="str">
        <f t="shared" si="198"/>
        <v>NO</v>
      </c>
      <c r="N3142">
        <f>IF(ISBLANK(C3142),$V$7,C3142)</f>
        <v>406159.28</v>
      </c>
      <c r="O3142">
        <f>IF(ISBLANK(I3142),$V$16,I3142)</f>
        <v>25</v>
      </c>
      <c r="P3142" t="str">
        <f>IF(ISBLANK(D3142),$U$42,D3142)</f>
        <v>ASALARIADO</v>
      </c>
      <c r="Q3142" s="7" t="str">
        <f t="shared" si="199"/>
        <v>18-25</v>
      </c>
      <c r="R3142" s="7" t="str">
        <f t="shared" si="200"/>
        <v>2</v>
      </c>
    </row>
    <row r="3143" spans="1:18" x14ac:dyDescent="0.3">
      <c r="A3143">
        <v>3142</v>
      </c>
      <c r="B3143" t="s">
        <v>14</v>
      </c>
      <c r="C3143">
        <v>801190.2</v>
      </c>
      <c r="D3143" t="s">
        <v>9</v>
      </c>
      <c r="E3143" t="s">
        <v>15</v>
      </c>
      <c r="F3143" t="s">
        <v>11</v>
      </c>
      <c r="G3143" t="s">
        <v>12</v>
      </c>
      <c r="H3143" t="s">
        <v>12</v>
      </c>
      <c r="I3143">
        <v>43</v>
      </c>
      <c r="J3143">
        <f>(C3143-$V$7)/$V$8</f>
        <v>0.17715148658792157</v>
      </c>
      <c r="K3143" t="str">
        <f t="shared" si="197"/>
        <v>NO</v>
      </c>
      <c r="L3143">
        <f>(I3143-$V$16)/$V$17</f>
        <v>7.7185146862428639E-2</v>
      </c>
      <c r="M3143" t="str">
        <f t="shared" si="198"/>
        <v>NO</v>
      </c>
      <c r="N3143">
        <f>IF(ISBLANK(C3143),$V$7,C3143)</f>
        <v>801190.2</v>
      </c>
      <c r="O3143">
        <f>IF(ISBLANK(I3143),$V$16,I3143)</f>
        <v>43</v>
      </c>
      <c r="P3143" t="str">
        <f>IF(ISBLANK(D3143),$U$42,D3143)</f>
        <v>ASALARIADO</v>
      </c>
      <c r="Q3143" s="7" t="str">
        <f t="shared" si="199"/>
        <v>36-45</v>
      </c>
      <c r="R3143" s="7" t="str">
        <f t="shared" si="200"/>
        <v>4</v>
      </c>
    </row>
    <row r="3144" spans="1:18" x14ac:dyDescent="0.3">
      <c r="A3144">
        <v>3143</v>
      </c>
      <c r="B3144" t="s">
        <v>8</v>
      </c>
      <c r="C3144">
        <v>980353.5</v>
      </c>
      <c r="D3144" t="s">
        <v>9</v>
      </c>
      <c r="E3144" t="s">
        <v>10</v>
      </c>
      <c r="F3144" t="s">
        <v>11</v>
      </c>
      <c r="G3144" t="s">
        <v>12</v>
      </c>
      <c r="H3144" t="s">
        <v>12</v>
      </c>
      <c r="I3144">
        <v>34</v>
      </c>
      <c r="J3144">
        <f>(C3144-$V$7)/$V$8</f>
        <v>0.39808945886441871</v>
      </c>
      <c r="K3144" t="str">
        <f t="shared" si="197"/>
        <v>NO</v>
      </c>
      <c r="L3144">
        <f>(I3144-$V$16)/$V$17</f>
        <v>-0.55799282383180893</v>
      </c>
      <c r="M3144" t="str">
        <f t="shared" si="198"/>
        <v>NO</v>
      </c>
      <c r="N3144">
        <f>IF(ISBLANK(C3144),$V$7,C3144)</f>
        <v>980353.5</v>
      </c>
      <c r="O3144">
        <f>IF(ISBLANK(I3144),$V$16,I3144)</f>
        <v>34</v>
      </c>
      <c r="P3144" t="str">
        <f>IF(ISBLANK(D3144),$U$42,D3144)</f>
        <v>ASALARIADO</v>
      </c>
      <c r="Q3144" s="7" t="str">
        <f t="shared" si="199"/>
        <v>26-35</v>
      </c>
      <c r="R3144" s="7" t="str">
        <f t="shared" si="200"/>
        <v>4</v>
      </c>
    </row>
    <row r="3145" spans="1:18" x14ac:dyDescent="0.3">
      <c r="A3145">
        <v>3144</v>
      </c>
      <c r="B3145" t="s">
        <v>8</v>
      </c>
      <c r="C3145">
        <v>847403.34</v>
      </c>
      <c r="D3145" t="s">
        <v>9</v>
      </c>
      <c r="E3145" t="s">
        <v>15</v>
      </c>
      <c r="F3145" t="s">
        <v>11</v>
      </c>
      <c r="G3145" t="s">
        <v>12</v>
      </c>
      <c r="H3145" t="s">
        <v>12</v>
      </c>
      <c r="I3145">
        <v>45</v>
      </c>
      <c r="J3145">
        <f>(C3145-$V$7)/$V$8</f>
        <v>0.23413992922170807</v>
      </c>
      <c r="K3145" t="str">
        <f t="shared" si="197"/>
        <v>NO</v>
      </c>
      <c r="L3145">
        <f>(I3145-$V$16)/$V$17</f>
        <v>0.21833580701670366</v>
      </c>
      <c r="M3145" t="str">
        <f t="shared" si="198"/>
        <v>NO</v>
      </c>
      <c r="N3145">
        <f>IF(ISBLANK(C3145),$V$7,C3145)</f>
        <v>847403.34</v>
      </c>
      <c r="O3145">
        <f>IF(ISBLANK(I3145),$V$16,I3145)</f>
        <v>45</v>
      </c>
      <c r="P3145" t="str">
        <f>IF(ISBLANK(D3145),$U$42,D3145)</f>
        <v>ASALARIADO</v>
      </c>
      <c r="Q3145" s="7" t="str">
        <f t="shared" si="199"/>
        <v>36-45</v>
      </c>
      <c r="R3145" s="7" t="str">
        <f t="shared" si="200"/>
        <v>4</v>
      </c>
    </row>
    <row r="3146" spans="1:18" x14ac:dyDescent="0.3">
      <c r="A3146">
        <v>3145</v>
      </c>
      <c r="B3146" t="s">
        <v>8</v>
      </c>
      <c r="C3146">
        <v>295505</v>
      </c>
      <c r="D3146" t="s">
        <v>9</v>
      </c>
      <c r="E3146" t="s">
        <v>15</v>
      </c>
      <c r="F3146" t="s">
        <v>11</v>
      </c>
      <c r="G3146" t="s">
        <v>12</v>
      </c>
      <c r="H3146" t="s">
        <v>12</v>
      </c>
      <c r="I3146">
        <v>36</v>
      </c>
      <c r="J3146">
        <f>(C3146-$V$7)/$V$8</f>
        <v>-0.44644197646078804</v>
      </c>
      <c r="K3146" t="str">
        <f t="shared" si="197"/>
        <v>NO</v>
      </c>
      <c r="L3146">
        <f>(I3146-$V$16)/$V$17</f>
        <v>-0.41684216367753391</v>
      </c>
      <c r="M3146" t="str">
        <f t="shared" si="198"/>
        <v>NO</v>
      </c>
      <c r="N3146">
        <f>IF(ISBLANK(C3146),$V$7,C3146)</f>
        <v>295505</v>
      </c>
      <c r="O3146">
        <f>IF(ISBLANK(I3146),$V$16,I3146)</f>
        <v>36</v>
      </c>
      <c r="P3146" t="str">
        <f>IF(ISBLANK(D3146),$U$42,D3146)</f>
        <v>ASALARIADO</v>
      </c>
      <c r="Q3146" s="7" t="str">
        <f t="shared" si="199"/>
        <v>36-45</v>
      </c>
      <c r="R3146" s="7" t="str">
        <f t="shared" si="200"/>
        <v>1</v>
      </c>
    </row>
    <row r="3147" spans="1:18" x14ac:dyDescent="0.3">
      <c r="A3147">
        <v>3146</v>
      </c>
      <c r="B3147" t="s">
        <v>8</v>
      </c>
      <c r="C3147">
        <v>297046</v>
      </c>
      <c r="D3147" t="s">
        <v>16</v>
      </c>
      <c r="E3147" t="s">
        <v>15</v>
      </c>
      <c r="F3147" t="s">
        <v>11</v>
      </c>
      <c r="G3147" t="s">
        <v>12</v>
      </c>
      <c r="H3147" t="s">
        <v>12</v>
      </c>
      <c r="I3147">
        <v>25</v>
      </c>
      <c r="J3147">
        <f>(C3147-$V$7)/$V$8</f>
        <v>-0.44454166866740574</v>
      </c>
      <c r="K3147" t="str">
        <f t="shared" si="197"/>
        <v>NO</v>
      </c>
      <c r="L3147">
        <f>(I3147-$V$16)/$V$17</f>
        <v>-1.1931707945260464</v>
      </c>
      <c r="M3147" t="str">
        <f t="shared" si="198"/>
        <v>NO</v>
      </c>
      <c r="N3147">
        <f>IF(ISBLANK(C3147),$V$7,C3147)</f>
        <v>297046</v>
      </c>
      <c r="O3147">
        <f>IF(ISBLANK(I3147),$V$16,I3147)</f>
        <v>25</v>
      </c>
      <c r="P3147" t="str">
        <f>IF(ISBLANK(D3147),$U$42,D3147)</f>
        <v>ASEGURADO VOLUNTARIO</v>
      </c>
      <c r="Q3147" s="7" t="str">
        <f t="shared" si="199"/>
        <v>18-25</v>
      </c>
      <c r="R3147" s="7" t="str">
        <f t="shared" si="200"/>
        <v>1</v>
      </c>
    </row>
    <row r="3148" spans="1:18" x14ac:dyDescent="0.3">
      <c r="A3148">
        <v>3147</v>
      </c>
      <c r="B3148" t="s">
        <v>14</v>
      </c>
      <c r="C3148">
        <v>457220</v>
      </c>
      <c r="D3148" t="s">
        <v>9</v>
      </c>
      <c r="E3148" t="s">
        <v>10</v>
      </c>
      <c r="F3148" t="s">
        <v>11</v>
      </c>
      <c r="G3148" t="s">
        <v>12</v>
      </c>
      <c r="H3148" t="s">
        <v>12</v>
      </c>
      <c r="I3148">
        <v>25</v>
      </c>
      <c r="J3148">
        <f>(C3148-$V$7)/$V$8</f>
        <v>-0.24702064303651125</v>
      </c>
      <c r="K3148" t="str">
        <f t="shared" si="197"/>
        <v>NO</v>
      </c>
      <c r="L3148">
        <f>(I3148-$V$16)/$V$17</f>
        <v>-1.1931707945260464</v>
      </c>
      <c r="M3148" t="str">
        <f t="shared" si="198"/>
        <v>NO</v>
      </c>
      <c r="N3148">
        <f>IF(ISBLANK(C3148),$V$7,C3148)</f>
        <v>457220</v>
      </c>
      <c r="O3148">
        <f>IF(ISBLANK(I3148),$V$16,I3148)</f>
        <v>25</v>
      </c>
      <c r="P3148" t="str">
        <f>IF(ISBLANK(D3148),$U$42,D3148)</f>
        <v>ASALARIADO</v>
      </c>
      <c r="Q3148" s="7" t="str">
        <f t="shared" si="199"/>
        <v>18-25</v>
      </c>
      <c r="R3148" s="7" t="str">
        <f t="shared" si="200"/>
        <v>3</v>
      </c>
    </row>
    <row r="3149" spans="1:18" x14ac:dyDescent="0.3">
      <c r="A3149">
        <v>3148</v>
      </c>
      <c r="B3149" t="s">
        <v>8</v>
      </c>
      <c r="C3149">
        <v>458557</v>
      </c>
      <c r="D3149" t="s">
        <v>17</v>
      </c>
      <c r="E3149" t="s">
        <v>15</v>
      </c>
      <c r="F3149" t="s">
        <v>11</v>
      </c>
      <c r="G3149" t="s">
        <v>12</v>
      </c>
      <c r="H3149" t="s">
        <v>11</v>
      </c>
      <c r="I3149">
        <v>33</v>
      </c>
      <c r="J3149">
        <f>(C3149-$V$7)/$V$8</f>
        <v>-0.24537190097307707</v>
      </c>
      <c r="K3149" t="str">
        <f t="shared" si="197"/>
        <v>NO</v>
      </c>
      <c r="L3149">
        <f>(I3149-$V$16)/$V$17</f>
        <v>-0.62856815390894638</v>
      </c>
      <c r="M3149" t="str">
        <f t="shared" si="198"/>
        <v>NO</v>
      </c>
      <c r="N3149">
        <f>IF(ISBLANK(C3149),$V$7,C3149)</f>
        <v>458557</v>
      </c>
      <c r="O3149">
        <f>IF(ISBLANK(I3149),$V$16,I3149)</f>
        <v>33</v>
      </c>
      <c r="P3149" t="str">
        <f>IF(ISBLANK(D3149),$U$42,D3149)</f>
        <v>TRABAJADOR INDEPENDIENTE</v>
      </c>
      <c r="Q3149" s="7" t="str">
        <f t="shared" si="199"/>
        <v>26-35</v>
      </c>
      <c r="R3149" s="7" t="str">
        <f t="shared" si="200"/>
        <v>3</v>
      </c>
    </row>
    <row r="3150" spans="1:18" x14ac:dyDescent="0.3">
      <c r="A3150">
        <v>3149</v>
      </c>
      <c r="B3150" t="s">
        <v>14</v>
      </c>
      <c r="C3150">
        <v>308439</v>
      </c>
      <c r="D3150" t="s">
        <v>17</v>
      </c>
      <c r="E3150" t="s">
        <v>15</v>
      </c>
      <c r="F3150" t="s">
        <v>11</v>
      </c>
      <c r="G3150" t="s">
        <v>12</v>
      </c>
      <c r="H3150" t="s">
        <v>11</v>
      </c>
      <c r="I3150">
        <v>31</v>
      </c>
      <c r="J3150">
        <f>(C3150-$V$7)/$V$8</f>
        <v>-0.43049221591594311</v>
      </c>
      <c r="K3150" t="str">
        <f t="shared" si="197"/>
        <v>NO</v>
      </c>
      <c r="L3150">
        <f>(I3150-$V$16)/$V$17</f>
        <v>-0.7697188140632214</v>
      </c>
      <c r="M3150" t="str">
        <f t="shared" si="198"/>
        <v>NO</v>
      </c>
      <c r="N3150">
        <f>IF(ISBLANK(C3150),$V$7,C3150)</f>
        <v>308439</v>
      </c>
      <c r="O3150">
        <f>IF(ISBLANK(I3150),$V$16,I3150)</f>
        <v>31</v>
      </c>
      <c r="P3150" t="str">
        <f>IF(ISBLANK(D3150),$U$42,D3150)</f>
        <v>TRABAJADOR INDEPENDIENTE</v>
      </c>
      <c r="Q3150" s="7" t="str">
        <f t="shared" si="199"/>
        <v>26-35</v>
      </c>
      <c r="R3150" s="7" t="str">
        <f t="shared" si="200"/>
        <v>2</v>
      </c>
    </row>
    <row r="3151" spans="1:18" x14ac:dyDescent="0.3">
      <c r="A3151">
        <v>3150</v>
      </c>
      <c r="B3151" t="s">
        <v>14</v>
      </c>
      <c r="C3151">
        <v>456605</v>
      </c>
      <c r="D3151" t="s">
        <v>13</v>
      </c>
      <c r="E3151" t="s">
        <v>10</v>
      </c>
      <c r="F3151" t="s">
        <v>11</v>
      </c>
      <c r="G3151" t="s">
        <v>12</v>
      </c>
      <c r="H3151" t="s">
        <v>12</v>
      </c>
      <c r="I3151">
        <v>67</v>
      </c>
      <c r="J3151">
        <f>(C3151-$V$7)/$V$8</f>
        <v>-0.2477790397223841</v>
      </c>
      <c r="K3151" t="str">
        <f t="shared" si="197"/>
        <v>NO</v>
      </c>
      <c r="L3151">
        <f>(I3151-$V$16)/$V$17</f>
        <v>1.7709930687137287</v>
      </c>
      <c r="M3151" t="str">
        <f t="shared" si="198"/>
        <v>NO</v>
      </c>
      <c r="N3151">
        <f>IF(ISBLANK(C3151),$V$7,C3151)</f>
        <v>456605</v>
      </c>
      <c r="O3151">
        <f>IF(ISBLANK(I3151),$V$16,I3151)</f>
        <v>67</v>
      </c>
      <c r="P3151" t="str">
        <f>IF(ISBLANK(D3151),$U$42,D3151)</f>
        <v>PENSIONADOS EN SU PROPIO SISTEMA</v>
      </c>
      <c r="Q3151" s="7" t="str">
        <f t="shared" si="199"/>
        <v>56+</v>
      </c>
      <c r="R3151" s="7" t="str">
        <f t="shared" si="200"/>
        <v>3</v>
      </c>
    </row>
    <row r="3152" spans="1:18" x14ac:dyDescent="0.3">
      <c r="A3152">
        <v>3151</v>
      </c>
      <c r="B3152" t="s">
        <v>14</v>
      </c>
      <c r="C3152">
        <v>1542959.58</v>
      </c>
      <c r="D3152" t="s">
        <v>9</v>
      </c>
      <c r="E3152" t="s">
        <v>15</v>
      </c>
      <c r="F3152" t="s">
        <v>11</v>
      </c>
      <c r="G3152" t="s">
        <v>12</v>
      </c>
      <c r="H3152" t="s">
        <v>12</v>
      </c>
      <c r="I3152">
        <v>58</v>
      </c>
      <c r="J3152">
        <f>(C3152-$V$7)/$V$8</f>
        <v>1.0918757784155138</v>
      </c>
      <c r="K3152" t="str">
        <f t="shared" si="197"/>
        <v>NO</v>
      </c>
      <c r="L3152">
        <f>(I3152-$V$16)/$V$17</f>
        <v>1.1358150980194912</v>
      </c>
      <c r="M3152" t="str">
        <f t="shared" si="198"/>
        <v>NO</v>
      </c>
      <c r="N3152">
        <f>IF(ISBLANK(C3152),$V$7,C3152)</f>
        <v>1542959.58</v>
      </c>
      <c r="O3152">
        <f>IF(ISBLANK(I3152),$V$16,I3152)</f>
        <v>58</v>
      </c>
      <c r="P3152" t="str">
        <f>IF(ISBLANK(D3152),$U$42,D3152)</f>
        <v>ASALARIADO</v>
      </c>
      <c r="Q3152" s="7" t="str">
        <f t="shared" si="199"/>
        <v>56+</v>
      </c>
      <c r="R3152" s="7" t="str">
        <f t="shared" si="200"/>
        <v>4</v>
      </c>
    </row>
    <row r="3153" spans="1:18" x14ac:dyDescent="0.3">
      <c r="A3153">
        <v>3152</v>
      </c>
      <c r="B3153" t="s">
        <v>8</v>
      </c>
      <c r="C3153">
        <v>297046</v>
      </c>
      <c r="D3153" t="s">
        <v>17</v>
      </c>
      <c r="E3153" t="s">
        <v>15</v>
      </c>
      <c r="F3153" t="s">
        <v>11</v>
      </c>
      <c r="G3153" t="s">
        <v>12</v>
      </c>
      <c r="H3153" t="s">
        <v>12</v>
      </c>
      <c r="I3153">
        <v>52</v>
      </c>
      <c r="J3153">
        <f>(C3153-$V$7)/$V$8</f>
        <v>-0.44454166866740574</v>
      </c>
      <c r="K3153" t="str">
        <f t="shared" si="197"/>
        <v>NO</v>
      </c>
      <c r="L3153">
        <f>(I3153-$V$16)/$V$17</f>
        <v>0.71236311755666615</v>
      </c>
      <c r="M3153" t="str">
        <f t="shared" si="198"/>
        <v>NO</v>
      </c>
      <c r="N3153">
        <f>IF(ISBLANK(C3153),$V$7,C3153)</f>
        <v>297046</v>
      </c>
      <c r="O3153">
        <f>IF(ISBLANK(I3153),$V$16,I3153)</f>
        <v>52</v>
      </c>
      <c r="P3153" t="str">
        <f>IF(ISBLANK(D3153),$U$42,D3153)</f>
        <v>TRABAJADOR INDEPENDIENTE</v>
      </c>
      <c r="Q3153" s="7" t="str">
        <f t="shared" si="199"/>
        <v>46-55</v>
      </c>
      <c r="R3153" s="7" t="str">
        <f t="shared" si="200"/>
        <v>1</v>
      </c>
    </row>
    <row r="3154" spans="1:18" x14ac:dyDescent="0.3">
      <c r="A3154">
        <v>3153</v>
      </c>
      <c r="B3154" t="s">
        <v>8</v>
      </c>
      <c r="C3154">
        <v>433254</v>
      </c>
      <c r="D3154" t="s">
        <v>17</v>
      </c>
      <c r="E3154" t="s">
        <v>15</v>
      </c>
      <c r="F3154" t="s">
        <v>11</v>
      </c>
      <c r="G3154" t="s">
        <v>12</v>
      </c>
      <c r="H3154" t="s">
        <v>11</v>
      </c>
      <c r="I3154">
        <v>59</v>
      </c>
      <c r="J3154">
        <f>(C3154-$V$7)/$V$8</f>
        <v>-0.2765746836440382</v>
      </c>
      <c r="K3154" t="str">
        <f t="shared" si="197"/>
        <v>NO</v>
      </c>
      <c r="L3154">
        <f>(I3154-$V$16)/$V$17</f>
        <v>1.2063904280966287</v>
      </c>
      <c r="M3154" t="str">
        <f t="shared" si="198"/>
        <v>NO</v>
      </c>
      <c r="N3154">
        <f>IF(ISBLANK(C3154),$V$7,C3154)</f>
        <v>433254</v>
      </c>
      <c r="O3154">
        <f>IF(ISBLANK(I3154),$V$16,I3154)</f>
        <v>59</v>
      </c>
      <c r="P3154" t="str">
        <f>IF(ISBLANK(D3154),$U$42,D3154)</f>
        <v>TRABAJADOR INDEPENDIENTE</v>
      </c>
      <c r="Q3154" s="7" t="str">
        <f t="shared" si="199"/>
        <v>56+</v>
      </c>
      <c r="R3154" s="7" t="str">
        <f t="shared" si="200"/>
        <v>3</v>
      </c>
    </row>
    <row r="3155" spans="1:18" x14ac:dyDescent="0.3">
      <c r="A3155">
        <v>3154</v>
      </c>
      <c r="B3155" t="s">
        <v>8</v>
      </c>
      <c r="C3155">
        <v>471223.1</v>
      </c>
      <c r="D3155" t="s">
        <v>9</v>
      </c>
      <c r="E3155" t="s">
        <v>15</v>
      </c>
      <c r="F3155" t="s">
        <v>11</v>
      </c>
      <c r="G3155" t="s">
        <v>12</v>
      </c>
      <c r="H3155" t="s">
        <v>12</v>
      </c>
      <c r="I3155">
        <v>23</v>
      </c>
      <c r="J3155">
        <f>(C3155-$V$7)/$V$8</f>
        <v>-0.22975250542359046</v>
      </c>
      <c r="K3155" t="str">
        <f t="shared" si="197"/>
        <v>NO</v>
      </c>
      <c r="L3155">
        <f>(I3155-$V$16)/$V$17</f>
        <v>-1.3343214546803215</v>
      </c>
      <c r="M3155" t="str">
        <f t="shared" si="198"/>
        <v>NO</v>
      </c>
      <c r="N3155">
        <f>IF(ISBLANK(C3155),$V$7,C3155)</f>
        <v>471223.1</v>
      </c>
      <c r="O3155">
        <f>IF(ISBLANK(I3155),$V$16,I3155)</f>
        <v>23</v>
      </c>
      <c r="P3155" t="str">
        <f>IF(ISBLANK(D3155),$U$42,D3155)</f>
        <v>ASALARIADO</v>
      </c>
      <c r="Q3155" s="7" t="str">
        <f t="shared" si="199"/>
        <v>18-25</v>
      </c>
      <c r="R3155" s="7" t="str">
        <f t="shared" si="200"/>
        <v>3</v>
      </c>
    </row>
    <row r="3156" spans="1:18" x14ac:dyDescent="0.3">
      <c r="A3156">
        <v>3155</v>
      </c>
      <c r="B3156" t="s">
        <v>14</v>
      </c>
      <c r="C3156">
        <v>532710.84</v>
      </c>
      <c r="D3156" t="s">
        <v>9</v>
      </c>
      <c r="E3156" t="s">
        <v>10</v>
      </c>
      <c r="F3156" t="s">
        <v>11</v>
      </c>
      <c r="G3156" t="s">
        <v>12</v>
      </c>
      <c r="H3156" t="s">
        <v>12</v>
      </c>
      <c r="I3156">
        <v>44</v>
      </c>
      <c r="J3156">
        <f>(C3156-$V$7)/$V$8</f>
        <v>-0.15392795544340782</v>
      </c>
      <c r="K3156" t="str">
        <f t="shared" si="197"/>
        <v>NO</v>
      </c>
      <c r="L3156">
        <f>(I3156-$V$16)/$V$17</f>
        <v>0.14776047693956615</v>
      </c>
      <c r="M3156" t="str">
        <f t="shared" si="198"/>
        <v>NO</v>
      </c>
      <c r="N3156">
        <f>IF(ISBLANK(C3156),$V$7,C3156)</f>
        <v>532710.84</v>
      </c>
      <c r="O3156">
        <f>IF(ISBLANK(I3156),$V$16,I3156)</f>
        <v>44</v>
      </c>
      <c r="P3156" t="str">
        <f>IF(ISBLANK(D3156),$U$42,D3156)</f>
        <v>ASALARIADO</v>
      </c>
      <c r="Q3156" s="7" t="str">
        <f t="shared" si="199"/>
        <v>36-45</v>
      </c>
      <c r="R3156" s="7" t="str">
        <f t="shared" si="200"/>
        <v>3</v>
      </c>
    </row>
    <row r="3157" spans="1:18" x14ac:dyDescent="0.3">
      <c r="A3157">
        <v>3156</v>
      </c>
      <c r="B3157" t="s">
        <v>8</v>
      </c>
      <c r="C3157">
        <v>800000</v>
      </c>
      <c r="D3157" t="s">
        <v>9</v>
      </c>
      <c r="E3157" t="s">
        <v>15</v>
      </c>
      <c r="F3157" t="s">
        <v>11</v>
      </c>
      <c r="G3157" t="s">
        <v>12</v>
      </c>
      <c r="H3157" t="s">
        <v>12</v>
      </c>
      <c r="I3157">
        <v>35</v>
      </c>
      <c r="J3157">
        <f>(C3157-$V$7)/$V$8</f>
        <v>0.17568377319682263</v>
      </c>
      <c r="K3157" t="str">
        <f t="shared" si="197"/>
        <v>NO</v>
      </c>
      <c r="L3157">
        <f>(I3157-$V$16)/$V$17</f>
        <v>-0.48741749375467142</v>
      </c>
      <c r="M3157" t="str">
        <f t="shared" si="198"/>
        <v>NO</v>
      </c>
      <c r="N3157">
        <f>IF(ISBLANK(C3157),$V$7,C3157)</f>
        <v>800000</v>
      </c>
      <c r="O3157">
        <f>IF(ISBLANK(I3157),$V$16,I3157)</f>
        <v>35</v>
      </c>
      <c r="P3157" t="str">
        <f>IF(ISBLANK(D3157),$U$42,D3157)</f>
        <v>ASALARIADO</v>
      </c>
      <c r="Q3157" s="7" t="str">
        <f t="shared" si="199"/>
        <v>26-35</v>
      </c>
      <c r="R3157" s="7" t="str">
        <f t="shared" si="200"/>
        <v>4</v>
      </c>
    </row>
    <row r="3158" spans="1:18" x14ac:dyDescent="0.3">
      <c r="A3158">
        <v>3157</v>
      </c>
      <c r="B3158" t="s">
        <v>14</v>
      </c>
      <c r="C3158">
        <v>2467875.73</v>
      </c>
      <c r="D3158" t="s">
        <v>9</v>
      </c>
      <c r="E3158" t="s">
        <v>10</v>
      </c>
      <c r="F3158" t="s">
        <v>11</v>
      </c>
      <c r="G3158" t="s">
        <v>12</v>
      </c>
      <c r="H3158" t="s">
        <v>12</v>
      </c>
      <c r="I3158">
        <v>31</v>
      </c>
      <c r="J3158">
        <f>(C3158-$V$7)/$V$8</f>
        <v>2.2324503196680157</v>
      </c>
      <c r="K3158" t="str">
        <f t="shared" si="197"/>
        <v>ATIPICO</v>
      </c>
      <c r="L3158">
        <f>(I3158-$V$16)/$V$17</f>
        <v>-0.7697188140632214</v>
      </c>
      <c r="M3158" t="str">
        <f t="shared" si="198"/>
        <v>NO</v>
      </c>
      <c r="N3158">
        <f>IF(ISBLANK(C3158),$V$7,C3158)</f>
        <v>2467875.73</v>
      </c>
      <c r="O3158">
        <f>IF(ISBLANK(I3158),$V$16,I3158)</f>
        <v>31</v>
      </c>
      <c r="P3158" t="str">
        <f>IF(ISBLANK(D3158),$U$42,D3158)</f>
        <v>ASALARIADO</v>
      </c>
      <c r="Q3158" s="7" t="str">
        <f t="shared" si="199"/>
        <v>26-35</v>
      </c>
      <c r="R3158" s="7" t="str">
        <f t="shared" si="200"/>
        <v>4</v>
      </c>
    </row>
    <row r="3159" spans="1:18" x14ac:dyDescent="0.3">
      <c r="A3159">
        <v>3158</v>
      </c>
      <c r="B3159" t="s">
        <v>14</v>
      </c>
      <c r="C3159">
        <v>384515.19</v>
      </c>
      <c r="D3159" t="s">
        <v>9</v>
      </c>
      <c r="E3159" t="s">
        <v>15</v>
      </c>
      <c r="F3159" t="s">
        <v>11</v>
      </c>
      <c r="G3159" t="s">
        <v>12</v>
      </c>
      <c r="H3159" t="s">
        <v>12</v>
      </c>
      <c r="I3159">
        <v>26</v>
      </c>
      <c r="J3159">
        <f>(C3159-$V$7)/$V$8</f>
        <v>-0.33667769498938321</v>
      </c>
      <c r="K3159" t="str">
        <f t="shared" si="197"/>
        <v>NO</v>
      </c>
      <c r="L3159">
        <f>(I3159-$V$16)/$V$17</f>
        <v>-1.1225954644489089</v>
      </c>
      <c r="M3159" t="str">
        <f t="shared" si="198"/>
        <v>NO</v>
      </c>
      <c r="N3159">
        <f>IF(ISBLANK(C3159),$V$7,C3159)</f>
        <v>384515.19</v>
      </c>
      <c r="O3159">
        <f>IF(ISBLANK(I3159),$V$16,I3159)</f>
        <v>26</v>
      </c>
      <c r="P3159" t="str">
        <f>IF(ISBLANK(D3159),$U$42,D3159)</f>
        <v>ASALARIADO</v>
      </c>
      <c r="Q3159" s="7" t="str">
        <f t="shared" si="199"/>
        <v>26-35</v>
      </c>
      <c r="R3159" s="7" t="str">
        <f t="shared" si="200"/>
        <v>2</v>
      </c>
    </row>
    <row r="3160" spans="1:18" x14ac:dyDescent="0.3">
      <c r="A3160">
        <v>3159</v>
      </c>
      <c r="B3160" t="s">
        <v>8</v>
      </c>
      <c r="C3160">
        <v>784810.69</v>
      </c>
      <c r="D3160" t="s">
        <v>9</v>
      </c>
      <c r="E3160" t="s">
        <v>10</v>
      </c>
      <c r="F3160" t="s">
        <v>11</v>
      </c>
      <c r="G3160" t="s">
        <v>12</v>
      </c>
      <c r="H3160" t="s">
        <v>12</v>
      </c>
      <c r="I3160">
        <v>35</v>
      </c>
      <c r="J3160">
        <f>(C3160-$V$7)/$V$8</f>
        <v>0.15695284252252087</v>
      </c>
      <c r="K3160" t="str">
        <f t="shared" si="197"/>
        <v>NO</v>
      </c>
      <c r="L3160">
        <f>(I3160-$V$16)/$V$17</f>
        <v>-0.48741749375467142</v>
      </c>
      <c r="M3160" t="str">
        <f t="shared" si="198"/>
        <v>NO</v>
      </c>
      <c r="N3160">
        <f>IF(ISBLANK(C3160),$V$7,C3160)</f>
        <v>784810.69</v>
      </c>
      <c r="O3160">
        <f>IF(ISBLANK(I3160),$V$16,I3160)</f>
        <v>35</v>
      </c>
      <c r="P3160" t="str">
        <f>IF(ISBLANK(D3160),$U$42,D3160)</f>
        <v>ASALARIADO</v>
      </c>
      <c r="Q3160" s="7" t="str">
        <f t="shared" si="199"/>
        <v>26-35</v>
      </c>
      <c r="R3160" s="7" t="str">
        <f t="shared" si="200"/>
        <v>4</v>
      </c>
    </row>
    <row r="3161" spans="1:18" x14ac:dyDescent="0.3">
      <c r="A3161">
        <v>3160</v>
      </c>
      <c r="B3161" t="s">
        <v>14</v>
      </c>
      <c r="C3161">
        <v>532793</v>
      </c>
      <c r="D3161" t="s">
        <v>9</v>
      </c>
      <c r="E3161" t="s">
        <v>15</v>
      </c>
      <c r="F3161" t="s">
        <v>11</v>
      </c>
      <c r="G3161" t="s">
        <v>12</v>
      </c>
      <c r="H3161" t="s">
        <v>12</v>
      </c>
      <c r="I3161">
        <v>47</v>
      </c>
      <c r="J3161">
        <f>(C3161-$V$7)/$V$8</f>
        <v>-0.15382663857883652</v>
      </c>
      <c r="K3161" t="str">
        <f t="shared" si="197"/>
        <v>NO</v>
      </c>
      <c r="L3161">
        <f>(I3161-$V$16)/$V$17</f>
        <v>0.35948646717097865</v>
      </c>
      <c r="M3161" t="str">
        <f t="shared" si="198"/>
        <v>NO</v>
      </c>
      <c r="N3161">
        <f>IF(ISBLANK(C3161),$V$7,C3161)</f>
        <v>532793</v>
      </c>
      <c r="O3161">
        <f>IF(ISBLANK(I3161),$V$16,I3161)</f>
        <v>47</v>
      </c>
      <c r="P3161" t="str">
        <f>IF(ISBLANK(D3161),$U$42,D3161)</f>
        <v>ASALARIADO</v>
      </c>
      <c r="Q3161" s="7" t="str">
        <f t="shared" si="199"/>
        <v>46-55</v>
      </c>
      <c r="R3161" s="7" t="str">
        <f t="shared" si="200"/>
        <v>3</v>
      </c>
    </row>
    <row r="3162" spans="1:18" x14ac:dyDescent="0.3">
      <c r="A3162">
        <v>3161</v>
      </c>
      <c r="B3162" t="s">
        <v>8</v>
      </c>
      <c r="C3162">
        <v>388390</v>
      </c>
      <c r="D3162" t="s">
        <v>9</v>
      </c>
      <c r="E3162" t="s">
        <v>15</v>
      </c>
      <c r="F3162" t="s">
        <v>11</v>
      </c>
      <c r="G3162" t="s">
        <v>12</v>
      </c>
      <c r="H3162" t="s">
        <v>12</v>
      </c>
      <c r="I3162">
        <v>55</v>
      </c>
      <c r="J3162">
        <f>(C3162-$V$7)/$V$8</f>
        <v>-0.33189941358712788</v>
      </c>
      <c r="K3162" t="str">
        <f t="shared" si="197"/>
        <v>NO</v>
      </c>
      <c r="L3162">
        <f>(I3162-$V$16)/$V$17</f>
        <v>0.92408910778807873</v>
      </c>
      <c r="M3162" t="str">
        <f t="shared" si="198"/>
        <v>NO</v>
      </c>
      <c r="N3162">
        <f>IF(ISBLANK(C3162),$V$7,C3162)</f>
        <v>388390</v>
      </c>
      <c r="O3162">
        <f>IF(ISBLANK(I3162),$V$16,I3162)</f>
        <v>55</v>
      </c>
      <c r="P3162" t="str">
        <f>IF(ISBLANK(D3162),$U$42,D3162)</f>
        <v>ASALARIADO</v>
      </c>
      <c r="Q3162" s="7" t="str">
        <f t="shared" si="199"/>
        <v>46-55</v>
      </c>
      <c r="R3162" s="7" t="str">
        <f t="shared" si="200"/>
        <v>2</v>
      </c>
    </row>
    <row r="3163" spans="1:18" x14ac:dyDescent="0.3">
      <c r="A3163">
        <v>3162</v>
      </c>
      <c r="B3163" t="s">
        <v>14</v>
      </c>
      <c r="C3163">
        <v>410367</v>
      </c>
      <c r="D3163" t="s">
        <v>9</v>
      </c>
      <c r="E3163" t="s">
        <v>15</v>
      </c>
      <c r="F3163" t="s">
        <v>11</v>
      </c>
      <c r="G3163" t="s">
        <v>12</v>
      </c>
      <c r="H3163" t="s">
        <v>12</v>
      </c>
      <c r="I3163">
        <v>38</v>
      </c>
      <c r="J3163">
        <f>(C3163-$V$7)/$V$8</f>
        <v>-0.30479813884659468</v>
      </c>
      <c r="K3163" t="str">
        <f t="shared" si="197"/>
        <v>NO</v>
      </c>
      <c r="L3163">
        <f>(I3163-$V$16)/$V$17</f>
        <v>-0.27569150352325889</v>
      </c>
      <c r="M3163" t="str">
        <f t="shared" si="198"/>
        <v>NO</v>
      </c>
      <c r="N3163">
        <f>IF(ISBLANK(C3163),$V$7,C3163)</f>
        <v>410367</v>
      </c>
      <c r="O3163">
        <f>IF(ISBLANK(I3163),$V$16,I3163)</f>
        <v>38</v>
      </c>
      <c r="P3163" t="str">
        <f>IF(ISBLANK(D3163),$U$42,D3163)</f>
        <v>ASALARIADO</v>
      </c>
      <c r="Q3163" s="7" t="str">
        <f t="shared" si="199"/>
        <v>36-45</v>
      </c>
      <c r="R3163" s="7" t="str">
        <f t="shared" si="200"/>
        <v>3</v>
      </c>
    </row>
    <row r="3164" spans="1:18" x14ac:dyDescent="0.3">
      <c r="A3164">
        <v>3163</v>
      </c>
      <c r="B3164" t="s">
        <v>8</v>
      </c>
      <c r="C3164">
        <v>1583534</v>
      </c>
      <c r="D3164" t="s">
        <v>9</v>
      </c>
      <c r="E3164" t="s">
        <v>10</v>
      </c>
      <c r="F3164" t="s">
        <v>11</v>
      </c>
      <c r="G3164" t="s">
        <v>12</v>
      </c>
      <c r="H3164" t="s">
        <v>12</v>
      </c>
      <c r="I3164">
        <v>59</v>
      </c>
      <c r="J3164">
        <f>(C3164-$V$7)/$V$8</f>
        <v>1.1419107469670806</v>
      </c>
      <c r="K3164" t="str">
        <f t="shared" si="197"/>
        <v>NO</v>
      </c>
      <c r="L3164">
        <f>(I3164-$V$16)/$V$17</f>
        <v>1.2063904280966287</v>
      </c>
      <c r="M3164" t="str">
        <f t="shared" si="198"/>
        <v>NO</v>
      </c>
      <c r="N3164">
        <f>IF(ISBLANK(C3164),$V$7,C3164)</f>
        <v>1583534</v>
      </c>
      <c r="O3164">
        <f>IF(ISBLANK(I3164),$V$16,I3164)</f>
        <v>59</v>
      </c>
      <c r="P3164" t="str">
        <f>IF(ISBLANK(D3164),$U$42,D3164)</f>
        <v>ASALARIADO</v>
      </c>
      <c r="Q3164" s="7" t="str">
        <f t="shared" si="199"/>
        <v>56+</v>
      </c>
      <c r="R3164" s="7" t="str">
        <f t="shared" si="200"/>
        <v>4</v>
      </c>
    </row>
    <row r="3165" spans="1:18" x14ac:dyDescent="0.3">
      <c r="A3165">
        <v>3164</v>
      </c>
      <c r="B3165" t="s">
        <v>8</v>
      </c>
      <c r="C3165">
        <v>356455</v>
      </c>
      <c r="D3165" t="s">
        <v>17</v>
      </c>
      <c r="E3165" t="s">
        <v>15</v>
      </c>
      <c r="F3165" t="s">
        <v>11</v>
      </c>
      <c r="G3165" t="s">
        <v>12</v>
      </c>
      <c r="H3165" t="s">
        <v>11</v>
      </c>
      <c r="I3165">
        <v>36</v>
      </c>
      <c r="J3165">
        <f>(C3165-$V$7)/$V$8</f>
        <v>-0.37128054881208711</v>
      </c>
      <c r="K3165" t="str">
        <f t="shared" si="197"/>
        <v>NO</v>
      </c>
      <c r="L3165">
        <f>(I3165-$V$16)/$V$17</f>
        <v>-0.41684216367753391</v>
      </c>
      <c r="M3165" t="str">
        <f t="shared" si="198"/>
        <v>NO</v>
      </c>
      <c r="N3165">
        <f>IF(ISBLANK(C3165),$V$7,C3165)</f>
        <v>356455</v>
      </c>
      <c r="O3165">
        <f>IF(ISBLANK(I3165),$V$16,I3165)</f>
        <v>36</v>
      </c>
      <c r="P3165" t="str">
        <f>IF(ISBLANK(D3165),$U$42,D3165)</f>
        <v>TRABAJADOR INDEPENDIENTE</v>
      </c>
      <c r="Q3165" s="7" t="str">
        <f t="shared" si="199"/>
        <v>36-45</v>
      </c>
      <c r="R3165" s="7" t="str">
        <f t="shared" si="200"/>
        <v>2</v>
      </c>
    </row>
    <row r="3166" spans="1:18" x14ac:dyDescent="0.3">
      <c r="A3166">
        <v>3165</v>
      </c>
      <c r="B3166" t="s">
        <v>14</v>
      </c>
      <c r="C3166">
        <v>125727.03999999999</v>
      </c>
      <c r="D3166" t="s">
        <v>13</v>
      </c>
      <c r="E3166" t="s">
        <v>10</v>
      </c>
      <c r="F3166" t="s">
        <v>11</v>
      </c>
      <c r="G3166" t="s">
        <v>12</v>
      </c>
      <c r="H3166" t="s">
        <v>12</v>
      </c>
      <c r="I3166">
        <v>73</v>
      </c>
      <c r="J3166">
        <f>(C3166-$V$7)/$V$8</f>
        <v>-0.65580627271811431</v>
      </c>
      <c r="K3166" t="str">
        <f t="shared" si="197"/>
        <v>NO</v>
      </c>
      <c r="L3166">
        <f>(I3166-$V$16)/$V$17</f>
        <v>2.1944450491765539</v>
      </c>
      <c r="M3166" t="str">
        <f t="shared" si="198"/>
        <v>ATIPICO</v>
      </c>
      <c r="N3166">
        <f>IF(ISBLANK(C3166),$V$7,C3166)</f>
        <v>125727.03999999999</v>
      </c>
      <c r="O3166">
        <f>IF(ISBLANK(I3166),$V$16,I3166)</f>
        <v>73</v>
      </c>
      <c r="P3166" t="str">
        <f>IF(ISBLANK(D3166),$U$42,D3166)</f>
        <v>PENSIONADOS EN SU PROPIO SISTEMA</v>
      </c>
      <c r="Q3166" s="7" t="str">
        <f t="shared" si="199"/>
        <v>56+</v>
      </c>
      <c r="R3166" s="7" t="str">
        <f t="shared" si="200"/>
        <v>1</v>
      </c>
    </row>
    <row r="3167" spans="1:18" x14ac:dyDescent="0.3">
      <c r="A3167">
        <v>3166</v>
      </c>
      <c r="B3167" t="s">
        <v>8</v>
      </c>
      <c r="C3167">
        <v>268811.75</v>
      </c>
      <c r="D3167" t="s">
        <v>9</v>
      </c>
      <c r="E3167" t="s">
        <v>10</v>
      </c>
      <c r="F3167" t="s">
        <v>11</v>
      </c>
      <c r="G3167" t="s">
        <v>12</v>
      </c>
      <c r="H3167" t="s">
        <v>12</v>
      </c>
      <c r="I3167">
        <v>33</v>
      </c>
      <c r="J3167">
        <f>(C3167-$V$7)/$V$8</f>
        <v>-0.4793591672496918</v>
      </c>
      <c r="K3167" t="str">
        <f t="shared" si="197"/>
        <v>NO</v>
      </c>
      <c r="L3167">
        <f>(I3167-$V$16)/$V$17</f>
        <v>-0.62856815390894638</v>
      </c>
      <c r="M3167" t="str">
        <f t="shared" si="198"/>
        <v>NO</v>
      </c>
      <c r="N3167">
        <f>IF(ISBLANK(C3167),$V$7,C3167)</f>
        <v>268811.75</v>
      </c>
      <c r="O3167">
        <f>IF(ISBLANK(I3167),$V$16,I3167)</f>
        <v>33</v>
      </c>
      <c r="P3167" t="str">
        <f>IF(ISBLANK(D3167),$U$42,D3167)</f>
        <v>ASALARIADO</v>
      </c>
      <c r="Q3167" s="7" t="str">
        <f t="shared" si="199"/>
        <v>26-35</v>
      </c>
      <c r="R3167" s="7" t="str">
        <f t="shared" si="200"/>
        <v>1</v>
      </c>
    </row>
    <row r="3168" spans="1:18" x14ac:dyDescent="0.3">
      <c r="A3168">
        <v>3167</v>
      </c>
      <c r="B3168" t="s">
        <v>8</v>
      </c>
      <c r="C3168">
        <v>406824</v>
      </c>
      <c r="D3168" t="s">
        <v>9</v>
      </c>
      <c r="E3168" t="s">
        <v>15</v>
      </c>
      <c r="F3168" t="s">
        <v>11</v>
      </c>
      <c r="G3168" t="s">
        <v>12</v>
      </c>
      <c r="H3168" t="s">
        <v>12</v>
      </c>
      <c r="I3168">
        <v>25</v>
      </c>
      <c r="J3168">
        <f>(C3168-$V$7)/$V$8</f>
        <v>-0.30916724365642811</v>
      </c>
      <c r="K3168" t="str">
        <f t="shared" si="197"/>
        <v>NO</v>
      </c>
      <c r="L3168">
        <f>(I3168-$V$16)/$V$17</f>
        <v>-1.1931707945260464</v>
      </c>
      <c r="M3168" t="str">
        <f t="shared" si="198"/>
        <v>NO</v>
      </c>
      <c r="N3168">
        <f>IF(ISBLANK(C3168),$V$7,C3168)</f>
        <v>406824</v>
      </c>
      <c r="O3168">
        <f>IF(ISBLANK(I3168),$V$16,I3168)</f>
        <v>25</v>
      </c>
      <c r="P3168" t="str">
        <f>IF(ISBLANK(D3168),$U$42,D3168)</f>
        <v>ASALARIADO</v>
      </c>
      <c r="Q3168" s="7" t="str">
        <f t="shared" si="199"/>
        <v>18-25</v>
      </c>
      <c r="R3168" s="7" t="str">
        <f t="shared" si="200"/>
        <v>2</v>
      </c>
    </row>
    <row r="3169" spans="1:18" x14ac:dyDescent="0.3">
      <c r="A3169">
        <v>3168</v>
      </c>
      <c r="B3169" t="s">
        <v>8</v>
      </c>
      <c r="C3169">
        <v>1872119</v>
      </c>
      <c r="D3169" t="s">
        <v>9</v>
      </c>
      <c r="E3169" t="s">
        <v>10</v>
      </c>
      <c r="F3169" t="s">
        <v>11</v>
      </c>
      <c r="G3169" t="s">
        <v>12</v>
      </c>
      <c r="H3169" t="s">
        <v>12</v>
      </c>
      <c r="I3169">
        <v>37</v>
      </c>
      <c r="J3169">
        <f>(C3169-$V$7)/$V$8</f>
        <v>1.4977837674428862</v>
      </c>
      <c r="K3169" t="str">
        <f t="shared" si="197"/>
        <v>NO</v>
      </c>
      <c r="L3169">
        <f>(I3169-$V$16)/$V$17</f>
        <v>-0.3462668336003964</v>
      </c>
      <c r="M3169" t="str">
        <f t="shared" si="198"/>
        <v>NO</v>
      </c>
      <c r="N3169">
        <f>IF(ISBLANK(C3169),$V$7,C3169)</f>
        <v>1872119</v>
      </c>
      <c r="O3169">
        <f>IF(ISBLANK(I3169),$V$16,I3169)</f>
        <v>37</v>
      </c>
      <c r="P3169" t="str">
        <f>IF(ISBLANK(D3169),$U$42,D3169)</f>
        <v>ASALARIADO</v>
      </c>
      <c r="Q3169" s="7" t="str">
        <f t="shared" si="199"/>
        <v>36-45</v>
      </c>
      <c r="R3169" s="7" t="str">
        <f t="shared" si="200"/>
        <v>4</v>
      </c>
    </row>
    <row r="3170" spans="1:18" x14ac:dyDescent="0.3">
      <c r="A3170">
        <v>3169</v>
      </c>
      <c r="B3170" t="s">
        <v>8</v>
      </c>
      <c r="C3170">
        <v>1562879</v>
      </c>
      <c r="D3170" t="s">
        <v>9</v>
      </c>
      <c r="E3170" t="s">
        <v>10</v>
      </c>
      <c r="F3170" t="s">
        <v>11</v>
      </c>
      <c r="G3170" t="s">
        <v>12</v>
      </c>
      <c r="H3170" t="s">
        <v>11</v>
      </c>
      <c r="I3170">
        <v>42</v>
      </c>
      <c r="J3170">
        <f>(C3170-$V$7)/$V$8</f>
        <v>1.1164397168098383</v>
      </c>
      <c r="K3170" t="str">
        <f t="shared" si="197"/>
        <v>NO</v>
      </c>
      <c r="L3170">
        <f>(I3170-$V$16)/$V$17</f>
        <v>6.6098167852911317E-3</v>
      </c>
      <c r="M3170" t="str">
        <f t="shared" si="198"/>
        <v>NO</v>
      </c>
      <c r="N3170">
        <f>IF(ISBLANK(C3170),$V$7,C3170)</f>
        <v>1562879</v>
      </c>
      <c r="O3170">
        <f>IF(ISBLANK(I3170),$V$16,I3170)</f>
        <v>42</v>
      </c>
      <c r="P3170" t="str">
        <f>IF(ISBLANK(D3170),$U$42,D3170)</f>
        <v>ASALARIADO</v>
      </c>
      <c r="Q3170" s="7" t="str">
        <f t="shared" si="199"/>
        <v>36-45</v>
      </c>
      <c r="R3170" s="7" t="str">
        <f t="shared" si="200"/>
        <v>4</v>
      </c>
    </row>
    <row r="3171" spans="1:18" x14ac:dyDescent="0.3">
      <c r="A3171">
        <v>3170</v>
      </c>
      <c r="B3171" t="s">
        <v>14</v>
      </c>
      <c r="C3171">
        <v>501500</v>
      </c>
      <c r="D3171" t="s">
        <v>9</v>
      </c>
      <c r="E3171" t="s">
        <v>15</v>
      </c>
      <c r="F3171" t="s">
        <v>11</v>
      </c>
      <c r="G3171" t="s">
        <v>12</v>
      </c>
      <c r="H3171" t="s">
        <v>11</v>
      </c>
      <c r="I3171">
        <v>55</v>
      </c>
      <c r="J3171">
        <f>(C3171-$V$7)/$V$8</f>
        <v>-0.19241608165366503</v>
      </c>
      <c r="K3171" t="str">
        <f t="shared" si="197"/>
        <v>NO</v>
      </c>
      <c r="L3171">
        <f>(I3171-$V$16)/$V$17</f>
        <v>0.92408910778807873</v>
      </c>
      <c r="M3171" t="str">
        <f t="shared" si="198"/>
        <v>NO</v>
      </c>
      <c r="N3171">
        <f>IF(ISBLANK(C3171),$V$7,C3171)</f>
        <v>501500</v>
      </c>
      <c r="O3171">
        <f>IF(ISBLANK(I3171),$V$16,I3171)</f>
        <v>55</v>
      </c>
      <c r="P3171" t="str">
        <f>IF(ISBLANK(D3171),$U$42,D3171)</f>
        <v>ASALARIADO</v>
      </c>
      <c r="Q3171" s="7" t="str">
        <f t="shared" si="199"/>
        <v>46-55</v>
      </c>
      <c r="R3171" s="7" t="str">
        <f t="shared" si="200"/>
        <v>3</v>
      </c>
    </row>
    <row r="3172" spans="1:18" x14ac:dyDescent="0.3">
      <c r="A3172">
        <v>3171</v>
      </c>
      <c r="B3172" t="s">
        <v>14</v>
      </c>
      <c r="C3172">
        <v>458371</v>
      </c>
      <c r="D3172" t="s">
        <v>9</v>
      </c>
      <c r="E3172" t="s">
        <v>10</v>
      </c>
      <c r="F3172" t="s">
        <v>11</v>
      </c>
      <c r="G3172" t="s">
        <v>12</v>
      </c>
      <c r="H3172" t="s">
        <v>11</v>
      </c>
      <c r="I3172">
        <v>43</v>
      </c>
      <c r="J3172">
        <f>(C3172-$V$7)/$V$8</f>
        <v>-0.24560126972685326</v>
      </c>
      <c r="K3172" t="str">
        <f t="shared" si="197"/>
        <v>NO</v>
      </c>
      <c r="L3172">
        <f>(I3172-$V$16)/$V$17</f>
        <v>7.7185146862428639E-2</v>
      </c>
      <c r="M3172" t="str">
        <f t="shared" si="198"/>
        <v>NO</v>
      </c>
      <c r="N3172">
        <f>IF(ISBLANK(C3172),$V$7,C3172)</f>
        <v>458371</v>
      </c>
      <c r="O3172">
        <f>IF(ISBLANK(I3172),$V$16,I3172)</f>
        <v>43</v>
      </c>
      <c r="P3172" t="str">
        <f>IF(ISBLANK(D3172),$U$42,D3172)</f>
        <v>ASALARIADO</v>
      </c>
      <c r="Q3172" s="7" t="str">
        <f t="shared" si="199"/>
        <v>36-45</v>
      </c>
      <c r="R3172" s="7" t="str">
        <f t="shared" si="200"/>
        <v>3</v>
      </c>
    </row>
    <row r="3173" spans="1:18" x14ac:dyDescent="0.3">
      <c r="A3173">
        <v>3172</v>
      </c>
      <c r="B3173" t="s">
        <v>14</v>
      </c>
      <c r="C3173">
        <v>466740</v>
      </c>
      <c r="D3173" t="s">
        <v>9</v>
      </c>
      <c r="E3173" t="s">
        <v>10</v>
      </c>
      <c r="F3173" t="s">
        <v>11</v>
      </c>
      <c r="G3173" t="s">
        <v>12</v>
      </c>
      <c r="H3173" t="s">
        <v>11</v>
      </c>
      <c r="I3173">
        <v>30</v>
      </c>
      <c r="J3173">
        <f>(C3173-$V$7)/$V$8</f>
        <v>-0.23528090897226789</v>
      </c>
      <c r="K3173" t="str">
        <f t="shared" si="197"/>
        <v>NO</v>
      </c>
      <c r="L3173">
        <f>(I3173-$V$16)/$V$17</f>
        <v>-0.84029414414035897</v>
      </c>
      <c r="M3173" t="str">
        <f t="shared" si="198"/>
        <v>NO</v>
      </c>
      <c r="N3173">
        <f>IF(ISBLANK(C3173),$V$7,C3173)</f>
        <v>466740</v>
      </c>
      <c r="O3173">
        <f>IF(ISBLANK(I3173),$V$16,I3173)</f>
        <v>30</v>
      </c>
      <c r="P3173" t="str">
        <f>IF(ISBLANK(D3173),$U$42,D3173)</f>
        <v>ASALARIADO</v>
      </c>
      <c r="Q3173" s="7" t="str">
        <f t="shared" si="199"/>
        <v>26-35</v>
      </c>
      <c r="R3173" s="7" t="str">
        <f t="shared" si="200"/>
        <v>3</v>
      </c>
    </row>
    <row r="3174" spans="1:18" x14ac:dyDescent="0.3">
      <c r="A3174">
        <v>3173</v>
      </c>
      <c r="B3174" t="s">
        <v>8</v>
      </c>
      <c r="C3174">
        <v>416721.88</v>
      </c>
      <c r="D3174" t="s">
        <v>9</v>
      </c>
      <c r="E3174" t="s">
        <v>15</v>
      </c>
      <c r="F3174" t="s">
        <v>11</v>
      </c>
      <c r="G3174" t="s">
        <v>12</v>
      </c>
      <c r="H3174" t="s">
        <v>12</v>
      </c>
      <c r="I3174">
        <v>29</v>
      </c>
      <c r="J3174">
        <f>(C3174-$V$7)/$V$8</f>
        <v>-0.29696152107241619</v>
      </c>
      <c r="K3174" t="str">
        <f t="shared" si="197"/>
        <v>NO</v>
      </c>
      <c r="L3174">
        <f>(I3174-$V$16)/$V$17</f>
        <v>-0.91086947421749642</v>
      </c>
      <c r="M3174" t="str">
        <f t="shared" si="198"/>
        <v>NO</v>
      </c>
      <c r="N3174">
        <f>IF(ISBLANK(C3174),$V$7,C3174)</f>
        <v>416721.88</v>
      </c>
      <c r="O3174">
        <f>IF(ISBLANK(I3174),$V$16,I3174)</f>
        <v>29</v>
      </c>
      <c r="P3174" t="str">
        <f>IF(ISBLANK(D3174),$U$42,D3174)</f>
        <v>ASALARIADO</v>
      </c>
      <c r="Q3174" s="7" t="str">
        <f t="shared" si="199"/>
        <v>26-35</v>
      </c>
      <c r="R3174" s="7" t="str">
        <f t="shared" si="200"/>
        <v>3</v>
      </c>
    </row>
    <row r="3175" spans="1:18" x14ac:dyDescent="0.3">
      <c r="A3175">
        <v>3174</v>
      </c>
      <c r="B3175" t="s">
        <v>8</v>
      </c>
      <c r="C3175">
        <v>518642.73</v>
      </c>
      <c r="D3175" t="s">
        <v>9</v>
      </c>
      <c r="E3175" t="s">
        <v>15</v>
      </c>
      <c r="F3175" t="s">
        <v>11</v>
      </c>
      <c r="G3175" t="s">
        <v>11</v>
      </c>
      <c r="H3175" t="s">
        <v>12</v>
      </c>
      <c r="I3175">
        <v>40</v>
      </c>
      <c r="J3175">
        <f>(C3175-$V$7)/$V$8</f>
        <v>-0.17127626113526942</v>
      </c>
      <c r="K3175" t="str">
        <f t="shared" si="197"/>
        <v>NO</v>
      </c>
      <c r="L3175">
        <f>(I3175-$V$16)/$V$17</f>
        <v>-0.13454084336898386</v>
      </c>
      <c r="M3175" t="str">
        <f t="shared" si="198"/>
        <v>NO</v>
      </c>
      <c r="N3175">
        <f>IF(ISBLANK(C3175),$V$7,C3175)</f>
        <v>518642.73</v>
      </c>
      <c r="O3175">
        <f>IF(ISBLANK(I3175),$V$16,I3175)</f>
        <v>40</v>
      </c>
      <c r="P3175" t="str">
        <f>IF(ISBLANK(D3175),$U$42,D3175)</f>
        <v>ASALARIADO</v>
      </c>
      <c r="Q3175" s="7" t="str">
        <f t="shared" si="199"/>
        <v>36-45</v>
      </c>
      <c r="R3175" s="7" t="str">
        <f t="shared" si="200"/>
        <v>3</v>
      </c>
    </row>
    <row r="3176" spans="1:18" x14ac:dyDescent="0.3">
      <c r="A3176">
        <v>3175</v>
      </c>
      <c r="B3176" t="s">
        <v>8</v>
      </c>
      <c r="C3176">
        <v>297046</v>
      </c>
      <c r="D3176" t="s">
        <v>17</v>
      </c>
      <c r="E3176" t="s">
        <v>15</v>
      </c>
      <c r="F3176" t="s">
        <v>11</v>
      </c>
      <c r="G3176" t="s">
        <v>11</v>
      </c>
      <c r="H3176" t="s">
        <v>11</v>
      </c>
      <c r="I3176">
        <v>36</v>
      </c>
      <c r="J3176">
        <f>(C3176-$V$7)/$V$8</f>
        <v>-0.44454166866740574</v>
      </c>
      <c r="K3176" t="str">
        <f t="shared" si="197"/>
        <v>NO</v>
      </c>
      <c r="L3176">
        <f>(I3176-$V$16)/$V$17</f>
        <v>-0.41684216367753391</v>
      </c>
      <c r="M3176" t="str">
        <f t="shared" si="198"/>
        <v>NO</v>
      </c>
      <c r="N3176">
        <f>IF(ISBLANK(C3176),$V$7,C3176)</f>
        <v>297046</v>
      </c>
      <c r="O3176">
        <f>IF(ISBLANK(I3176),$V$16,I3176)</f>
        <v>36</v>
      </c>
      <c r="P3176" t="str">
        <f>IF(ISBLANK(D3176),$U$42,D3176)</f>
        <v>TRABAJADOR INDEPENDIENTE</v>
      </c>
      <c r="Q3176" s="7" t="str">
        <f t="shared" si="199"/>
        <v>36-45</v>
      </c>
      <c r="R3176" s="7" t="str">
        <f t="shared" si="200"/>
        <v>1</v>
      </c>
    </row>
    <row r="3177" spans="1:18" x14ac:dyDescent="0.3">
      <c r="A3177">
        <v>3176</v>
      </c>
      <c r="B3177" t="s">
        <v>8</v>
      </c>
      <c r="C3177">
        <v>326749</v>
      </c>
      <c r="D3177" t="s">
        <v>17</v>
      </c>
      <c r="E3177" t="s">
        <v>15</v>
      </c>
      <c r="F3177" t="s">
        <v>11</v>
      </c>
      <c r="G3177" t="s">
        <v>12</v>
      </c>
      <c r="H3177" t="s">
        <v>11</v>
      </c>
      <c r="I3177">
        <v>50</v>
      </c>
      <c r="J3177">
        <f>(C3177-$V$7)/$V$8</f>
        <v>-0.40791295848776077</v>
      </c>
      <c r="K3177" t="str">
        <f t="shared" si="197"/>
        <v>NO</v>
      </c>
      <c r="L3177">
        <f>(I3177-$V$16)/$V$17</f>
        <v>0.57121245740239113</v>
      </c>
      <c r="M3177" t="str">
        <f t="shared" si="198"/>
        <v>NO</v>
      </c>
      <c r="N3177">
        <f>IF(ISBLANK(C3177),$V$7,C3177)</f>
        <v>326749</v>
      </c>
      <c r="O3177">
        <f>IF(ISBLANK(I3177),$V$16,I3177)</f>
        <v>50</v>
      </c>
      <c r="P3177" t="str">
        <f>IF(ISBLANK(D3177),$U$42,D3177)</f>
        <v>TRABAJADOR INDEPENDIENTE</v>
      </c>
      <c r="Q3177" s="7" t="str">
        <f t="shared" si="199"/>
        <v>46-55</v>
      </c>
      <c r="R3177" s="7" t="str">
        <f t="shared" si="200"/>
        <v>2</v>
      </c>
    </row>
    <row r="3178" spans="1:18" x14ac:dyDescent="0.3">
      <c r="A3178">
        <v>3177</v>
      </c>
      <c r="B3178" t="s">
        <v>14</v>
      </c>
      <c r="C3178">
        <v>703520.79</v>
      </c>
      <c r="D3178" t="s">
        <v>9</v>
      </c>
      <c r="E3178" t="s">
        <v>15</v>
      </c>
      <c r="F3178" t="s">
        <v>11</v>
      </c>
      <c r="G3178" t="s">
        <v>12</v>
      </c>
      <c r="H3178" t="s">
        <v>12</v>
      </c>
      <c r="I3178">
        <v>36</v>
      </c>
      <c r="J3178">
        <f>(C3178-$V$7)/$V$8</f>
        <v>5.6708955116120105E-2</v>
      </c>
      <c r="K3178" t="str">
        <f t="shared" si="197"/>
        <v>NO</v>
      </c>
      <c r="L3178">
        <f>(I3178-$V$16)/$V$17</f>
        <v>-0.41684216367753391</v>
      </c>
      <c r="M3178" t="str">
        <f t="shared" si="198"/>
        <v>NO</v>
      </c>
      <c r="N3178">
        <f>IF(ISBLANK(C3178),$V$7,C3178)</f>
        <v>703520.79</v>
      </c>
      <c r="O3178">
        <f>IF(ISBLANK(I3178),$V$16,I3178)</f>
        <v>36</v>
      </c>
      <c r="P3178" t="str">
        <f>IF(ISBLANK(D3178),$U$42,D3178)</f>
        <v>ASALARIADO</v>
      </c>
      <c r="Q3178" s="7" t="str">
        <f t="shared" si="199"/>
        <v>36-45</v>
      </c>
      <c r="R3178" s="7" t="str">
        <f t="shared" si="200"/>
        <v>4</v>
      </c>
    </row>
    <row r="3179" spans="1:18" x14ac:dyDescent="0.3">
      <c r="A3179">
        <v>3178</v>
      </c>
      <c r="B3179" t="s">
        <v>8</v>
      </c>
      <c r="C3179">
        <v>360000</v>
      </c>
      <c r="D3179" t="s">
        <v>9</v>
      </c>
      <c r="E3179" t="s">
        <v>15</v>
      </c>
      <c r="F3179" t="s">
        <v>11</v>
      </c>
      <c r="G3179" t="s">
        <v>12</v>
      </c>
      <c r="H3179" t="s">
        <v>12</v>
      </c>
      <c r="I3179">
        <v>23</v>
      </c>
      <c r="J3179">
        <f>(C3179-$V$7)/$V$8</f>
        <v>-0.36690897767156788</v>
      </c>
      <c r="K3179" t="str">
        <f t="shared" si="197"/>
        <v>NO</v>
      </c>
      <c r="L3179">
        <f>(I3179-$V$16)/$V$17</f>
        <v>-1.3343214546803215</v>
      </c>
      <c r="M3179" t="str">
        <f t="shared" si="198"/>
        <v>NO</v>
      </c>
      <c r="N3179">
        <f>IF(ISBLANK(C3179),$V$7,C3179)</f>
        <v>360000</v>
      </c>
      <c r="O3179">
        <f>IF(ISBLANK(I3179),$V$16,I3179)</f>
        <v>23</v>
      </c>
      <c r="P3179" t="str">
        <f>IF(ISBLANK(D3179),$U$42,D3179)</f>
        <v>ASALARIADO</v>
      </c>
      <c r="Q3179" s="7" t="str">
        <f t="shared" si="199"/>
        <v>18-25</v>
      </c>
      <c r="R3179" s="7" t="str">
        <f t="shared" si="200"/>
        <v>2</v>
      </c>
    </row>
    <row r="3180" spans="1:18" x14ac:dyDescent="0.3">
      <c r="A3180">
        <v>3179</v>
      </c>
      <c r="B3180" t="s">
        <v>14</v>
      </c>
      <c r="C3180">
        <v>1251585</v>
      </c>
      <c r="D3180" t="s">
        <v>9</v>
      </c>
      <c r="E3180" t="s">
        <v>10</v>
      </c>
      <c r="F3180" t="s">
        <v>11</v>
      </c>
      <c r="G3180" t="s">
        <v>12</v>
      </c>
      <c r="H3180" t="s">
        <v>11</v>
      </c>
      <c r="I3180">
        <v>50</v>
      </c>
      <c r="J3180">
        <f>(C3180-$V$7)/$V$8</f>
        <v>0.73256274456250936</v>
      </c>
      <c r="K3180" t="str">
        <f t="shared" si="197"/>
        <v>NO</v>
      </c>
      <c r="L3180">
        <f>(I3180-$V$16)/$V$17</f>
        <v>0.57121245740239113</v>
      </c>
      <c r="M3180" t="str">
        <f t="shared" si="198"/>
        <v>NO</v>
      </c>
      <c r="N3180">
        <f>IF(ISBLANK(C3180),$V$7,C3180)</f>
        <v>1251585</v>
      </c>
      <c r="O3180">
        <f>IF(ISBLANK(I3180),$V$16,I3180)</f>
        <v>50</v>
      </c>
      <c r="P3180" t="str">
        <f>IF(ISBLANK(D3180),$U$42,D3180)</f>
        <v>ASALARIADO</v>
      </c>
      <c r="Q3180" s="7" t="str">
        <f t="shared" si="199"/>
        <v>46-55</v>
      </c>
      <c r="R3180" s="7" t="str">
        <f t="shared" si="200"/>
        <v>4</v>
      </c>
    </row>
    <row r="3181" spans="1:18" x14ac:dyDescent="0.3">
      <c r="A3181">
        <v>3180</v>
      </c>
      <c r="B3181" t="s">
        <v>14</v>
      </c>
      <c r="C3181">
        <v>278030</v>
      </c>
      <c r="D3181" t="s">
        <v>18</v>
      </c>
      <c r="E3181" t="s">
        <v>15</v>
      </c>
      <c r="F3181" t="s">
        <v>11</v>
      </c>
      <c r="G3181" t="s">
        <v>12</v>
      </c>
      <c r="H3181" t="s">
        <v>12</v>
      </c>
      <c r="I3181">
        <v>35</v>
      </c>
      <c r="J3181">
        <f>(C3181-$V$7)/$V$8</f>
        <v>-0.46799154082766331</v>
      </c>
      <c r="K3181" t="str">
        <f t="shared" si="197"/>
        <v>NO</v>
      </c>
      <c r="L3181">
        <f>(I3181-$V$16)/$V$17</f>
        <v>-0.48741749375467142</v>
      </c>
      <c r="M3181" t="str">
        <f t="shared" si="198"/>
        <v>NO</v>
      </c>
      <c r="N3181">
        <f>IF(ISBLANK(C3181),$V$7,C3181)</f>
        <v>278030</v>
      </c>
      <c r="O3181">
        <f>IF(ISBLANK(I3181),$V$16,I3181)</f>
        <v>35</v>
      </c>
      <c r="P3181" t="str">
        <f>IF(ISBLANK(D3181),$U$42,D3181)</f>
        <v>CONVENIOS ESPECIALES DE TRABAJADORES INDEPENDIENTES</v>
      </c>
      <c r="Q3181" s="7" t="str">
        <f t="shared" si="199"/>
        <v>26-35</v>
      </c>
      <c r="R3181" s="7" t="str">
        <f t="shared" si="200"/>
        <v>1</v>
      </c>
    </row>
    <row r="3182" spans="1:18" x14ac:dyDescent="0.3">
      <c r="A3182">
        <v>3181</v>
      </c>
      <c r="B3182" t="s">
        <v>14</v>
      </c>
      <c r="C3182">
        <v>473621</v>
      </c>
      <c r="D3182" t="s">
        <v>9</v>
      </c>
      <c r="E3182" t="s">
        <v>10</v>
      </c>
      <c r="F3182" t="s">
        <v>11</v>
      </c>
      <c r="G3182" t="s">
        <v>12</v>
      </c>
      <c r="H3182" t="s">
        <v>11</v>
      </c>
      <c r="I3182">
        <v>48</v>
      </c>
      <c r="J3182">
        <f>(C3182-$V$7)/$V$8</f>
        <v>-0.226795498247892</v>
      </c>
      <c r="K3182" t="str">
        <f t="shared" si="197"/>
        <v>NO</v>
      </c>
      <c r="L3182">
        <f>(I3182-$V$16)/$V$17</f>
        <v>0.43006179724811616</v>
      </c>
      <c r="M3182" t="str">
        <f t="shared" si="198"/>
        <v>NO</v>
      </c>
      <c r="N3182">
        <f>IF(ISBLANK(C3182),$V$7,C3182)</f>
        <v>473621</v>
      </c>
      <c r="O3182">
        <f>IF(ISBLANK(I3182),$V$16,I3182)</f>
        <v>48</v>
      </c>
      <c r="P3182" t="str">
        <f>IF(ISBLANK(D3182),$U$42,D3182)</f>
        <v>ASALARIADO</v>
      </c>
      <c r="Q3182" s="7" t="str">
        <f t="shared" si="199"/>
        <v>46-55</v>
      </c>
      <c r="R3182" s="7" t="str">
        <f t="shared" si="200"/>
        <v>3</v>
      </c>
    </row>
    <row r="3183" spans="1:18" x14ac:dyDescent="0.3">
      <c r="A3183">
        <v>3182</v>
      </c>
      <c r="B3183" t="s">
        <v>8</v>
      </c>
      <c r="C3183">
        <v>559000</v>
      </c>
      <c r="D3183" t="s">
        <v>9</v>
      </c>
      <c r="E3183" t="s">
        <v>15</v>
      </c>
      <c r="F3183" t="s">
        <v>11</v>
      </c>
      <c r="G3183" t="s">
        <v>12</v>
      </c>
      <c r="H3183" t="s">
        <v>12</v>
      </c>
      <c r="I3183">
        <v>33</v>
      </c>
      <c r="J3183">
        <f>(C3183-$V$7)/$V$8</f>
        <v>-0.12150907443790945</v>
      </c>
      <c r="K3183" t="str">
        <f t="shared" si="197"/>
        <v>NO</v>
      </c>
      <c r="L3183">
        <f>(I3183-$V$16)/$V$17</f>
        <v>-0.62856815390894638</v>
      </c>
      <c r="M3183" t="str">
        <f t="shared" si="198"/>
        <v>NO</v>
      </c>
      <c r="N3183">
        <f>IF(ISBLANK(C3183),$V$7,C3183)</f>
        <v>559000</v>
      </c>
      <c r="O3183">
        <f>IF(ISBLANK(I3183),$V$16,I3183)</f>
        <v>33</v>
      </c>
      <c r="P3183" t="str">
        <f>IF(ISBLANK(D3183),$U$42,D3183)</f>
        <v>ASALARIADO</v>
      </c>
      <c r="Q3183" s="7" t="str">
        <f t="shared" si="199"/>
        <v>26-35</v>
      </c>
      <c r="R3183" s="7" t="str">
        <f t="shared" si="200"/>
        <v>3</v>
      </c>
    </row>
    <row r="3184" spans="1:18" x14ac:dyDescent="0.3">
      <c r="A3184">
        <v>3183</v>
      </c>
      <c r="B3184" t="s">
        <v>8</v>
      </c>
      <c r="C3184">
        <v>484144</v>
      </c>
      <c r="D3184" t="s">
        <v>9</v>
      </c>
      <c r="E3184" t="s">
        <v>15</v>
      </c>
      <c r="F3184" t="s">
        <v>11</v>
      </c>
      <c r="G3184" t="s">
        <v>12</v>
      </c>
      <c r="H3184" t="s">
        <v>12</v>
      </c>
      <c r="I3184">
        <v>46</v>
      </c>
      <c r="J3184">
        <f>(C3184-$V$7)/$V$8</f>
        <v>-0.21381889934473727</v>
      </c>
      <c r="K3184" t="str">
        <f t="shared" si="197"/>
        <v>NO</v>
      </c>
      <c r="L3184">
        <f>(I3184-$V$16)/$V$17</f>
        <v>0.28891113709384114</v>
      </c>
      <c r="M3184" t="str">
        <f t="shared" si="198"/>
        <v>NO</v>
      </c>
      <c r="N3184">
        <f>IF(ISBLANK(C3184),$V$7,C3184)</f>
        <v>484144</v>
      </c>
      <c r="O3184">
        <f>IF(ISBLANK(I3184),$V$16,I3184)</f>
        <v>46</v>
      </c>
      <c r="P3184" t="str">
        <f>IF(ISBLANK(D3184),$U$42,D3184)</f>
        <v>ASALARIADO</v>
      </c>
      <c r="Q3184" s="7" t="str">
        <f t="shared" si="199"/>
        <v>46-55</v>
      </c>
      <c r="R3184" s="7" t="str">
        <f t="shared" si="200"/>
        <v>3</v>
      </c>
    </row>
    <row r="3185" spans="1:18" x14ac:dyDescent="0.3">
      <c r="A3185">
        <v>3184</v>
      </c>
      <c r="B3185" t="s">
        <v>14</v>
      </c>
      <c r="C3185">
        <v>278030</v>
      </c>
      <c r="D3185" t="s">
        <v>16</v>
      </c>
      <c r="E3185" t="s">
        <v>15</v>
      </c>
      <c r="F3185" t="s">
        <v>11</v>
      </c>
      <c r="G3185" t="s">
        <v>12</v>
      </c>
      <c r="H3185" t="s">
        <v>12</v>
      </c>
      <c r="I3185">
        <v>26</v>
      </c>
      <c r="J3185">
        <f>(C3185-$V$7)/$V$8</f>
        <v>-0.46799154082766331</v>
      </c>
      <c r="K3185" t="str">
        <f t="shared" si="197"/>
        <v>NO</v>
      </c>
      <c r="L3185">
        <f>(I3185-$V$16)/$V$17</f>
        <v>-1.1225954644489089</v>
      </c>
      <c r="M3185" t="str">
        <f t="shared" si="198"/>
        <v>NO</v>
      </c>
      <c r="N3185">
        <f>IF(ISBLANK(C3185),$V$7,C3185)</f>
        <v>278030</v>
      </c>
      <c r="O3185">
        <f>IF(ISBLANK(I3185),$V$16,I3185)</f>
        <v>26</v>
      </c>
      <c r="P3185" t="str">
        <f>IF(ISBLANK(D3185),$U$42,D3185)</f>
        <v>ASEGURADO VOLUNTARIO</v>
      </c>
      <c r="Q3185" s="7" t="str">
        <f t="shared" si="199"/>
        <v>26-35</v>
      </c>
      <c r="R3185" s="7" t="str">
        <f t="shared" si="200"/>
        <v>1</v>
      </c>
    </row>
    <row r="3186" spans="1:18" x14ac:dyDescent="0.3">
      <c r="A3186">
        <v>3185</v>
      </c>
      <c r="B3186" t="s">
        <v>8</v>
      </c>
      <c r="C3186">
        <v>1000000</v>
      </c>
      <c r="D3186" t="s">
        <v>9</v>
      </c>
      <c r="E3186" t="s">
        <v>15</v>
      </c>
      <c r="F3186" t="s">
        <v>11</v>
      </c>
      <c r="G3186" t="s">
        <v>12</v>
      </c>
      <c r="H3186" t="s">
        <v>12</v>
      </c>
      <c r="I3186">
        <v>24</v>
      </c>
      <c r="J3186">
        <f>(C3186-$V$7)/$V$8</f>
        <v>0.42231684177336382</v>
      </c>
      <c r="K3186" t="str">
        <f t="shared" si="197"/>
        <v>NO</v>
      </c>
      <c r="L3186">
        <f>(I3186-$V$16)/$V$17</f>
        <v>-1.263746124603184</v>
      </c>
      <c r="M3186" t="str">
        <f t="shared" si="198"/>
        <v>NO</v>
      </c>
      <c r="N3186">
        <f>IF(ISBLANK(C3186),$V$7,C3186)</f>
        <v>1000000</v>
      </c>
      <c r="O3186">
        <f>IF(ISBLANK(I3186),$V$16,I3186)</f>
        <v>24</v>
      </c>
      <c r="P3186" t="str">
        <f>IF(ISBLANK(D3186),$U$42,D3186)</f>
        <v>ASALARIADO</v>
      </c>
      <c r="Q3186" s="7" t="str">
        <f t="shared" si="199"/>
        <v>18-25</v>
      </c>
      <c r="R3186" s="7" t="str">
        <f t="shared" si="200"/>
        <v>4</v>
      </c>
    </row>
    <row r="3187" spans="1:18" x14ac:dyDescent="0.3">
      <c r="A3187">
        <v>3186</v>
      </c>
      <c r="B3187" t="s">
        <v>8</v>
      </c>
      <c r="C3187">
        <v>532896.9</v>
      </c>
      <c r="D3187" t="s">
        <v>9</v>
      </c>
      <c r="E3187" t="s">
        <v>10</v>
      </c>
      <c r="F3187" t="s">
        <v>11</v>
      </c>
      <c r="G3187" t="s">
        <v>12</v>
      </c>
      <c r="H3187" t="s">
        <v>12</v>
      </c>
      <c r="I3187">
        <v>35</v>
      </c>
      <c r="J3187">
        <f>(C3187-$V$7)/$V$8</f>
        <v>-0.15369851269971099</v>
      </c>
      <c r="K3187" t="str">
        <f t="shared" si="197"/>
        <v>NO</v>
      </c>
      <c r="L3187">
        <f>(I3187-$V$16)/$V$17</f>
        <v>-0.48741749375467142</v>
      </c>
      <c r="M3187" t="str">
        <f t="shared" si="198"/>
        <v>NO</v>
      </c>
      <c r="N3187">
        <f>IF(ISBLANK(C3187),$V$7,C3187)</f>
        <v>532896.9</v>
      </c>
      <c r="O3187">
        <f>IF(ISBLANK(I3187),$V$16,I3187)</f>
        <v>35</v>
      </c>
      <c r="P3187" t="str">
        <f>IF(ISBLANK(D3187),$U$42,D3187)</f>
        <v>ASALARIADO</v>
      </c>
      <c r="Q3187" s="7" t="str">
        <f t="shared" si="199"/>
        <v>26-35</v>
      </c>
      <c r="R3187" s="7" t="str">
        <f t="shared" si="200"/>
        <v>3</v>
      </c>
    </row>
    <row r="3188" spans="1:18" x14ac:dyDescent="0.3">
      <c r="A3188">
        <v>3187</v>
      </c>
      <c r="B3188" t="s">
        <v>8</v>
      </c>
      <c r="C3188">
        <v>914404.3</v>
      </c>
      <c r="D3188" t="s">
        <v>9</v>
      </c>
      <c r="E3188" t="s">
        <v>15</v>
      </c>
      <c r="F3188" t="s">
        <v>11</v>
      </c>
      <c r="G3188" t="s">
        <v>12</v>
      </c>
      <c r="H3188" t="s">
        <v>12</v>
      </c>
      <c r="I3188">
        <v>29</v>
      </c>
      <c r="J3188">
        <f>(C3188-$V$7)/$V$8</f>
        <v>0.31676319103357864</v>
      </c>
      <c r="K3188" t="str">
        <f t="shared" si="197"/>
        <v>NO</v>
      </c>
      <c r="L3188">
        <f>(I3188-$V$16)/$V$17</f>
        <v>-0.91086947421749642</v>
      </c>
      <c r="M3188" t="str">
        <f t="shared" si="198"/>
        <v>NO</v>
      </c>
      <c r="N3188">
        <f>IF(ISBLANK(C3188),$V$7,C3188)</f>
        <v>914404.3</v>
      </c>
      <c r="O3188">
        <f>IF(ISBLANK(I3188),$V$16,I3188)</f>
        <v>29</v>
      </c>
      <c r="P3188" t="str">
        <f>IF(ISBLANK(D3188),$U$42,D3188)</f>
        <v>ASALARIADO</v>
      </c>
      <c r="Q3188" s="7" t="str">
        <f t="shared" si="199"/>
        <v>26-35</v>
      </c>
      <c r="R3188" s="7" t="str">
        <f t="shared" si="200"/>
        <v>4</v>
      </c>
    </row>
    <row r="3189" spans="1:18" x14ac:dyDescent="0.3">
      <c r="A3189">
        <v>3188</v>
      </c>
      <c r="B3189" t="s">
        <v>8</v>
      </c>
      <c r="C3189">
        <v>680960</v>
      </c>
      <c r="D3189" t="s">
        <v>9</v>
      </c>
      <c r="E3189" t="s">
        <v>10</v>
      </c>
      <c r="F3189" t="s">
        <v>11</v>
      </c>
      <c r="G3189" t="s">
        <v>12</v>
      </c>
      <c r="H3189" t="s">
        <v>12</v>
      </c>
      <c r="I3189">
        <v>32</v>
      </c>
      <c r="J3189">
        <f>(C3189-$V$7)/$V$8</f>
        <v>2.8887770780065342E-2</v>
      </c>
      <c r="K3189" t="str">
        <f t="shared" si="197"/>
        <v>NO</v>
      </c>
      <c r="L3189">
        <f>(I3189-$V$16)/$V$17</f>
        <v>-0.69914348398608395</v>
      </c>
      <c r="M3189" t="str">
        <f t="shared" si="198"/>
        <v>NO</v>
      </c>
      <c r="N3189">
        <f>IF(ISBLANK(C3189),$V$7,C3189)</f>
        <v>680960</v>
      </c>
      <c r="O3189">
        <f>IF(ISBLANK(I3189),$V$16,I3189)</f>
        <v>32</v>
      </c>
      <c r="P3189" t="str">
        <f>IF(ISBLANK(D3189),$U$42,D3189)</f>
        <v>ASALARIADO</v>
      </c>
      <c r="Q3189" s="7" t="str">
        <f t="shared" si="199"/>
        <v>26-35</v>
      </c>
      <c r="R3189" s="7" t="str">
        <f t="shared" si="200"/>
        <v>3</v>
      </c>
    </row>
    <row r="3190" spans="1:18" x14ac:dyDescent="0.3">
      <c r="A3190">
        <v>3189</v>
      </c>
      <c r="B3190" t="s">
        <v>8</v>
      </c>
      <c r="C3190">
        <v>409256.03</v>
      </c>
      <c r="D3190" t="s">
        <v>9</v>
      </c>
      <c r="E3190" t="s">
        <v>15</v>
      </c>
      <c r="F3190" t="s">
        <v>11</v>
      </c>
      <c r="G3190" t="s">
        <v>12</v>
      </c>
      <c r="H3190" t="s">
        <v>12</v>
      </c>
      <c r="I3190">
        <v>34</v>
      </c>
      <c r="J3190">
        <f>(C3190-$V$7)/$V$8</f>
        <v>-0.30616814854757701</v>
      </c>
      <c r="K3190" t="str">
        <f t="shared" si="197"/>
        <v>NO</v>
      </c>
      <c r="L3190">
        <f>(I3190-$V$16)/$V$17</f>
        <v>-0.55799282383180893</v>
      </c>
      <c r="M3190" t="str">
        <f t="shared" si="198"/>
        <v>NO</v>
      </c>
      <c r="N3190">
        <f>IF(ISBLANK(C3190),$V$7,C3190)</f>
        <v>409256.03</v>
      </c>
      <c r="O3190">
        <f>IF(ISBLANK(I3190),$V$16,I3190)</f>
        <v>34</v>
      </c>
      <c r="P3190" t="str">
        <f>IF(ISBLANK(D3190),$U$42,D3190)</f>
        <v>ASALARIADO</v>
      </c>
      <c r="Q3190" s="7" t="str">
        <f t="shared" si="199"/>
        <v>26-35</v>
      </c>
      <c r="R3190" s="7" t="str">
        <f t="shared" si="200"/>
        <v>3</v>
      </c>
    </row>
    <row r="3191" spans="1:18" x14ac:dyDescent="0.3">
      <c r="A3191">
        <v>3190</v>
      </c>
      <c r="B3191" t="s">
        <v>14</v>
      </c>
      <c r="C3191">
        <v>297045</v>
      </c>
      <c r="D3191" t="s">
        <v>17</v>
      </c>
      <c r="E3191" t="s">
        <v>15</v>
      </c>
      <c r="F3191" t="s">
        <v>11</v>
      </c>
      <c r="G3191" t="s">
        <v>12</v>
      </c>
      <c r="H3191" t="s">
        <v>12</v>
      </c>
      <c r="I3191">
        <v>39</v>
      </c>
      <c r="J3191">
        <f>(C3191-$V$7)/$V$8</f>
        <v>-0.44454290183274864</v>
      </c>
      <c r="K3191" t="str">
        <f t="shared" si="197"/>
        <v>NO</v>
      </c>
      <c r="L3191">
        <f>(I3191-$V$16)/$V$17</f>
        <v>-0.20511617344612137</v>
      </c>
      <c r="M3191" t="str">
        <f t="shared" si="198"/>
        <v>NO</v>
      </c>
      <c r="N3191">
        <f>IF(ISBLANK(C3191),$V$7,C3191)</f>
        <v>297045</v>
      </c>
      <c r="O3191">
        <f>IF(ISBLANK(I3191),$V$16,I3191)</f>
        <v>39</v>
      </c>
      <c r="P3191" t="str">
        <f>IF(ISBLANK(D3191),$U$42,D3191)</f>
        <v>TRABAJADOR INDEPENDIENTE</v>
      </c>
      <c r="Q3191" s="7" t="str">
        <f t="shared" si="199"/>
        <v>36-45</v>
      </c>
      <c r="R3191" s="7" t="str">
        <f t="shared" si="200"/>
        <v>1</v>
      </c>
    </row>
    <row r="3192" spans="1:18" x14ac:dyDescent="0.3">
      <c r="A3192">
        <v>3191</v>
      </c>
      <c r="B3192" t="s">
        <v>8</v>
      </c>
      <c r="C3192">
        <v>278030</v>
      </c>
      <c r="D3192" t="s">
        <v>18</v>
      </c>
      <c r="E3192" t="s">
        <v>15</v>
      </c>
      <c r="F3192" t="s">
        <v>11</v>
      </c>
      <c r="G3192" t="s">
        <v>12</v>
      </c>
      <c r="H3192" t="s">
        <v>12</v>
      </c>
      <c r="I3192">
        <v>45</v>
      </c>
      <c r="J3192">
        <f>(C3192-$V$7)/$V$8</f>
        <v>-0.46799154082766331</v>
      </c>
      <c r="K3192" t="str">
        <f t="shared" si="197"/>
        <v>NO</v>
      </c>
      <c r="L3192">
        <f>(I3192-$V$16)/$V$17</f>
        <v>0.21833580701670366</v>
      </c>
      <c r="M3192" t="str">
        <f t="shared" si="198"/>
        <v>NO</v>
      </c>
      <c r="N3192">
        <f>IF(ISBLANK(C3192),$V$7,C3192)</f>
        <v>278030</v>
      </c>
      <c r="O3192">
        <f>IF(ISBLANK(I3192),$V$16,I3192)</f>
        <v>45</v>
      </c>
      <c r="P3192" t="str">
        <f>IF(ISBLANK(D3192),$U$42,D3192)</f>
        <v>CONVENIOS ESPECIALES DE TRABAJADORES INDEPENDIENTES</v>
      </c>
      <c r="Q3192" s="7" t="str">
        <f t="shared" si="199"/>
        <v>36-45</v>
      </c>
      <c r="R3192" s="7" t="str">
        <f t="shared" si="200"/>
        <v>1</v>
      </c>
    </row>
    <row r="3193" spans="1:18" x14ac:dyDescent="0.3">
      <c r="A3193">
        <v>3192</v>
      </c>
      <c r="B3193" t="s">
        <v>8</v>
      </c>
      <c r="C3193">
        <v>762359.6</v>
      </c>
      <c r="D3193" t="s">
        <v>9</v>
      </c>
      <c r="E3193" t="s">
        <v>15</v>
      </c>
      <c r="F3193" t="s">
        <v>11</v>
      </c>
      <c r="G3193" t="s">
        <v>12</v>
      </c>
      <c r="H3193" t="s">
        <v>12</v>
      </c>
      <c r="I3193">
        <v>34</v>
      </c>
      <c r="J3193">
        <f>(C3193-$V$7)/$V$8</f>
        <v>0.1292669364245804</v>
      </c>
      <c r="K3193" t="str">
        <f t="shared" si="197"/>
        <v>NO</v>
      </c>
      <c r="L3193">
        <f>(I3193-$V$16)/$V$17</f>
        <v>-0.55799282383180893</v>
      </c>
      <c r="M3193" t="str">
        <f t="shared" si="198"/>
        <v>NO</v>
      </c>
      <c r="N3193">
        <f>IF(ISBLANK(C3193),$V$7,C3193)</f>
        <v>762359.6</v>
      </c>
      <c r="O3193">
        <f>IF(ISBLANK(I3193),$V$16,I3193)</f>
        <v>34</v>
      </c>
      <c r="P3193" t="str">
        <f>IF(ISBLANK(D3193),$U$42,D3193)</f>
        <v>ASALARIADO</v>
      </c>
      <c r="Q3193" s="7" t="str">
        <f t="shared" si="199"/>
        <v>26-35</v>
      </c>
      <c r="R3193" s="7" t="str">
        <f t="shared" si="200"/>
        <v>4</v>
      </c>
    </row>
    <row r="3194" spans="1:18" x14ac:dyDescent="0.3">
      <c r="A3194">
        <v>3193</v>
      </c>
      <c r="B3194" t="s">
        <v>14</v>
      </c>
      <c r="C3194">
        <v>639148</v>
      </c>
      <c r="D3194" t="s">
        <v>17</v>
      </c>
      <c r="E3194" t="s">
        <v>15</v>
      </c>
      <c r="F3194" t="s">
        <v>11</v>
      </c>
      <c r="G3194" t="s">
        <v>12</v>
      </c>
      <c r="H3194" t="s">
        <v>11</v>
      </c>
      <c r="I3194">
        <v>74</v>
      </c>
      <c r="J3194">
        <f>(C3194-$V$7)/$V$8</f>
        <v>-2.2673338536546354E-2</v>
      </c>
      <c r="K3194" t="str">
        <f t="shared" si="197"/>
        <v>NO</v>
      </c>
      <c r="L3194">
        <f>(I3194-$V$16)/$V$17</f>
        <v>2.2650203792536914</v>
      </c>
      <c r="M3194" t="str">
        <f t="shared" si="198"/>
        <v>ATIPICO</v>
      </c>
      <c r="N3194">
        <f>IF(ISBLANK(C3194),$V$7,C3194)</f>
        <v>639148</v>
      </c>
      <c r="O3194">
        <f>IF(ISBLANK(I3194),$V$16,I3194)</f>
        <v>74</v>
      </c>
      <c r="P3194" t="str">
        <f>IF(ISBLANK(D3194),$U$42,D3194)</f>
        <v>TRABAJADOR INDEPENDIENTE</v>
      </c>
      <c r="Q3194" s="7" t="str">
        <f t="shared" si="199"/>
        <v>56+</v>
      </c>
      <c r="R3194" s="7" t="str">
        <f t="shared" si="200"/>
        <v>3</v>
      </c>
    </row>
    <row r="3195" spans="1:18" x14ac:dyDescent="0.3">
      <c r="A3195">
        <v>3194</v>
      </c>
      <c r="B3195" t="s">
        <v>8</v>
      </c>
      <c r="C3195">
        <v>410495.2</v>
      </c>
      <c r="D3195" t="s">
        <v>9</v>
      </c>
      <c r="E3195" t="s">
        <v>15</v>
      </c>
      <c r="F3195" t="s">
        <v>11</v>
      </c>
      <c r="G3195" t="s">
        <v>11</v>
      </c>
      <c r="H3195" t="s">
        <v>11</v>
      </c>
      <c r="I3195">
        <v>29</v>
      </c>
      <c r="J3195">
        <f>(C3195-$V$7)/$V$8</f>
        <v>-0.3046400470496371</v>
      </c>
      <c r="K3195" t="str">
        <f t="shared" si="197"/>
        <v>NO</v>
      </c>
      <c r="L3195">
        <f>(I3195-$V$16)/$V$17</f>
        <v>-0.91086947421749642</v>
      </c>
      <c r="M3195" t="str">
        <f t="shared" si="198"/>
        <v>NO</v>
      </c>
      <c r="N3195">
        <f>IF(ISBLANK(C3195),$V$7,C3195)</f>
        <v>410495.2</v>
      </c>
      <c r="O3195">
        <f>IF(ISBLANK(I3195),$V$16,I3195)</f>
        <v>29</v>
      </c>
      <c r="P3195" t="str">
        <f>IF(ISBLANK(D3195),$U$42,D3195)</f>
        <v>ASALARIADO</v>
      </c>
      <c r="Q3195" s="7" t="str">
        <f t="shared" si="199"/>
        <v>26-35</v>
      </c>
      <c r="R3195" s="7" t="str">
        <f t="shared" si="200"/>
        <v>3</v>
      </c>
    </row>
    <row r="3196" spans="1:18" x14ac:dyDescent="0.3">
      <c r="A3196">
        <v>3195</v>
      </c>
      <c r="B3196" t="s">
        <v>14</v>
      </c>
      <c r="C3196">
        <v>504218.48</v>
      </c>
      <c r="D3196" t="s">
        <v>9</v>
      </c>
      <c r="E3196" t="s">
        <v>15</v>
      </c>
      <c r="F3196" t="s">
        <v>11</v>
      </c>
      <c r="G3196" t="s">
        <v>11</v>
      </c>
      <c r="H3196" t="s">
        <v>12</v>
      </c>
      <c r="I3196">
        <v>49</v>
      </c>
      <c r="J3196">
        <f>(C3196-$V$7)/$V$8</f>
        <v>-0.18906374633234529</v>
      </c>
      <c r="K3196" t="str">
        <f t="shared" si="197"/>
        <v>NO</v>
      </c>
      <c r="L3196">
        <f>(I3196-$V$16)/$V$17</f>
        <v>0.50063712732525367</v>
      </c>
      <c r="M3196" t="str">
        <f t="shared" si="198"/>
        <v>NO</v>
      </c>
      <c r="N3196">
        <f>IF(ISBLANK(C3196),$V$7,C3196)</f>
        <v>504218.48</v>
      </c>
      <c r="O3196">
        <f>IF(ISBLANK(I3196),$V$16,I3196)</f>
        <v>49</v>
      </c>
      <c r="P3196" t="str">
        <f>IF(ISBLANK(D3196),$U$42,D3196)</f>
        <v>ASALARIADO</v>
      </c>
      <c r="Q3196" s="7" t="str">
        <f t="shared" si="199"/>
        <v>46-55</v>
      </c>
      <c r="R3196" s="7" t="str">
        <f t="shared" si="200"/>
        <v>3</v>
      </c>
    </row>
    <row r="3197" spans="1:18" x14ac:dyDescent="0.3">
      <c r="A3197">
        <v>3196</v>
      </c>
      <c r="B3197" t="s">
        <v>8</v>
      </c>
      <c r="C3197">
        <v>660746</v>
      </c>
      <c r="D3197" t="s">
        <v>9</v>
      </c>
      <c r="E3197" t="s">
        <v>10</v>
      </c>
      <c r="F3197" t="s">
        <v>11</v>
      </c>
      <c r="G3197" t="s">
        <v>12</v>
      </c>
      <c r="H3197" t="s">
        <v>12</v>
      </c>
      <c r="I3197">
        <v>35</v>
      </c>
      <c r="J3197">
        <f>(C3197-$V$7)/$V$8</f>
        <v>3.9605665390343263E-3</v>
      </c>
      <c r="K3197" t="str">
        <f t="shared" si="197"/>
        <v>NO</v>
      </c>
      <c r="L3197">
        <f>(I3197-$V$16)/$V$17</f>
        <v>-0.48741749375467142</v>
      </c>
      <c r="M3197" t="str">
        <f t="shared" si="198"/>
        <v>NO</v>
      </c>
      <c r="N3197">
        <f>IF(ISBLANK(C3197),$V$7,C3197)</f>
        <v>660746</v>
      </c>
      <c r="O3197">
        <f>IF(ISBLANK(I3197),$V$16,I3197)</f>
        <v>35</v>
      </c>
      <c r="P3197" t="str">
        <f>IF(ISBLANK(D3197),$U$42,D3197)</f>
        <v>ASALARIADO</v>
      </c>
      <c r="Q3197" s="7" t="str">
        <f t="shared" si="199"/>
        <v>26-35</v>
      </c>
      <c r="R3197" s="7" t="str">
        <f t="shared" si="200"/>
        <v>3</v>
      </c>
    </row>
    <row r="3198" spans="1:18" x14ac:dyDescent="0.3">
      <c r="A3198">
        <v>3197</v>
      </c>
      <c r="B3198" t="s">
        <v>14</v>
      </c>
      <c r="C3198">
        <v>874538.66</v>
      </c>
      <c r="D3198" t="s">
        <v>9</v>
      </c>
      <c r="E3198" t="s">
        <v>15</v>
      </c>
      <c r="F3198" t="s">
        <v>11</v>
      </c>
      <c r="G3198" t="s">
        <v>12</v>
      </c>
      <c r="H3198" t="s">
        <v>12</v>
      </c>
      <c r="I3198">
        <v>40</v>
      </c>
      <c r="J3198">
        <f>(C3198-$V$7)/$V$8</f>
        <v>0.2676022654137401</v>
      </c>
      <c r="K3198" t="str">
        <f t="shared" si="197"/>
        <v>NO</v>
      </c>
      <c r="L3198">
        <f>(I3198-$V$16)/$V$17</f>
        <v>-0.13454084336898386</v>
      </c>
      <c r="M3198" t="str">
        <f t="shared" si="198"/>
        <v>NO</v>
      </c>
      <c r="N3198">
        <f>IF(ISBLANK(C3198),$V$7,C3198)</f>
        <v>874538.66</v>
      </c>
      <c r="O3198">
        <f>IF(ISBLANK(I3198),$V$16,I3198)</f>
        <v>40</v>
      </c>
      <c r="P3198" t="str">
        <f>IF(ISBLANK(D3198),$U$42,D3198)</f>
        <v>ASALARIADO</v>
      </c>
      <c r="Q3198" s="7" t="str">
        <f t="shared" si="199"/>
        <v>36-45</v>
      </c>
      <c r="R3198" s="7" t="str">
        <f t="shared" si="200"/>
        <v>4</v>
      </c>
    </row>
    <row r="3199" spans="1:18" x14ac:dyDescent="0.3">
      <c r="A3199">
        <v>3198</v>
      </c>
      <c r="B3199" t="s">
        <v>14</v>
      </c>
      <c r="C3199">
        <v>346062</v>
      </c>
      <c r="D3199" t="s">
        <v>16</v>
      </c>
      <c r="E3199" t="s">
        <v>15</v>
      </c>
      <c r="F3199" t="s">
        <v>11</v>
      </c>
      <c r="G3199" t="s">
        <v>12</v>
      </c>
      <c r="H3199" t="s">
        <v>12</v>
      </c>
      <c r="I3199">
        <v>43</v>
      </c>
      <c r="J3199">
        <f>(C3199-$V$7)/$V$8</f>
        <v>-0.38409683622066704</v>
      </c>
      <c r="K3199" t="str">
        <f t="shared" si="197"/>
        <v>NO</v>
      </c>
      <c r="L3199">
        <f>(I3199-$V$16)/$V$17</f>
        <v>7.7185146862428639E-2</v>
      </c>
      <c r="M3199" t="str">
        <f t="shared" si="198"/>
        <v>NO</v>
      </c>
      <c r="N3199">
        <f>IF(ISBLANK(C3199),$V$7,C3199)</f>
        <v>346062</v>
      </c>
      <c r="O3199">
        <f>IF(ISBLANK(I3199),$V$16,I3199)</f>
        <v>43</v>
      </c>
      <c r="P3199" t="str">
        <f>IF(ISBLANK(D3199),$U$42,D3199)</f>
        <v>ASEGURADO VOLUNTARIO</v>
      </c>
      <c r="Q3199" s="7" t="str">
        <f t="shared" si="199"/>
        <v>36-45</v>
      </c>
      <c r="R3199" s="7" t="str">
        <f t="shared" si="200"/>
        <v>2</v>
      </c>
    </row>
    <row r="3200" spans="1:18" x14ac:dyDescent="0.3">
      <c r="A3200">
        <v>3199</v>
      </c>
      <c r="B3200" t="s">
        <v>14</v>
      </c>
      <c r="C3200">
        <v>641782.9</v>
      </c>
      <c r="D3200" t="s">
        <v>9</v>
      </c>
      <c r="E3200" t="s">
        <v>10</v>
      </c>
      <c r="F3200" t="s">
        <v>11</v>
      </c>
      <c r="G3200" t="s">
        <v>11</v>
      </c>
      <c r="H3200" t="s">
        <v>12</v>
      </c>
      <c r="I3200">
        <v>55</v>
      </c>
      <c r="J3200">
        <f>(C3200-$V$7)/$V$8</f>
        <v>-1.9424071174584681E-2</v>
      </c>
      <c r="K3200" t="str">
        <f t="shared" si="197"/>
        <v>NO</v>
      </c>
      <c r="L3200">
        <f>(I3200-$V$16)/$V$17</f>
        <v>0.92408910778807873</v>
      </c>
      <c r="M3200" t="str">
        <f t="shared" si="198"/>
        <v>NO</v>
      </c>
      <c r="N3200">
        <f>IF(ISBLANK(C3200),$V$7,C3200)</f>
        <v>641782.9</v>
      </c>
      <c r="O3200">
        <f>IF(ISBLANK(I3200),$V$16,I3200)</f>
        <v>55</v>
      </c>
      <c r="P3200" t="str">
        <f>IF(ISBLANK(D3200),$U$42,D3200)</f>
        <v>ASALARIADO</v>
      </c>
      <c r="Q3200" s="7" t="str">
        <f t="shared" si="199"/>
        <v>46-55</v>
      </c>
      <c r="R3200" s="7" t="str">
        <f t="shared" si="200"/>
        <v>3</v>
      </c>
    </row>
    <row r="3201" spans="1:18" x14ac:dyDescent="0.3">
      <c r="A3201">
        <v>3200</v>
      </c>
      <c r="B3201" t="s">
        <v>14</v>
      </c>
      <c r="C3201">
        <v>359544.27</v>
      </c>
      <c r="D3201" t="s">
        <v>19</v>
      </c>
      <c r="E3201" t="s">
        <v>15</v>
      </c>
      <c r="F3201" t="s">
        <v>11</v>
      </c>
      <c r="G3201" t="s">
        <v>11</v>
      </c>
      <c r="H3201" t="s">
        <v>12</v>
      </c>
      <c r="I3201">
        <v>32</v>
      </c>
      <c r="J3201">
        <f>(C3201-$V$7)/$V$8</f>
        <v>-0.36747096811327984</v>
      </c>
      <c r="K3201" t="str">
        <f t="shared" si="197"/>
        <v>NO</v>
      </c>
      <c r="L3201">
        <f>(I3201-$V$16)/$V$17</f>
        <v>-0.69914348398608395</v>
      </c>
      <c r="M3201" t="str">
        <f t="shared" si="198"/>
        <v>NO</v>
      </c>
      <c r="N3201">
        <f>IF(ISBLANK(C3201),$V$7,C3201)</f>
        <v>359544.27</v>
      </c>
      <c r="O3201">
        <f>IF(ISBLANK(I3201),$V$16,I3201)</f>
        <v>32</v>
      </c>
      <c r="P3201" t="str">
        <f>IF(ISBLANK(D3201),$U$42,D3201)</f>
        <v>CONVENIOS ESPECIALES DE ASEGURADOS VOLUNTARIOS</v>
      </c>
      <c r="Q3201" s="7" t="str">
        <f t="shared" si="199"/>
        <v>26-35</v>
      </c>
      <c r="R3201" s="7" t="str">
        <f t="shared" si="200"/>
        <v>2</v>
      </c>
    </row>
    <row r="3202" spans="1:18" x14ac:dyDescent="0.3">
      <c r="A3202">
        <v>3201</v>
      </c>
      <c r="B3202" t="s">
        <v>8</v>
      </c>
      <c r="C3202">
        <v>326704.05</v>
      </c>
      <c r="D3202" t="s">
        <v>9</v>
      </c>
      <c r="E3202" t="s">
        <v>10</v>
      </c>
      <c r="F3202" t="s">
        <v>11</v>
      </c>
      <c r="G3202" t="s">
        <v>12</v>
      </c>
      <c r="H3202" t="s">
        <v>12</v>
      </c>
      <c r="I3202">
        <v>33</v>
      </c>
      <c r="J3202">
        <f>(C3202-$V$7)/$V$8</f>
        <v>-0.40796838926992335</v>
      </c>
      <c r="K3202" t="str">
        <f t="shared" ref="K3202:K3265" si="201">IF(ABS(J3202)&gt;1.96,"ATIPICO","NO")</f>
        <v>NO</v>
      </c>
      <c r="L3202">
        <f>(I3202-$V$16)/$V$17</f>
        <v>-0.62856815390894638</v>
      </c>
      <c r="M3202" t="str">
        <f t="shared" ref="M3202:M3265" si="202">IF(ABS(L3202)&gt;1.96,"ATIPICO","NO")</f>
        <v>NO</v>
      </c>
      <c r="N3202">
        <f>IF(ISBLANK(C3202),$V$7,C3202)</f>
        <v>326704.05</v>
      </c>
      <c r="O3202">
        <f>IF(ISBLANK(I3202),$V$16,I3202)</f>
        <v>33</v>
      </c>
      <c r="P3202" t="str">
        <f>IF(ISBLANK(D3202),$U$42,D3202)</f>
        <v>ASALARIADO</v>
      </c>
      <c r="Q3202" s="7" t="str">
        <f t="shared" ref="Q3202:Q3265" si="203">IF(O3202&lt;26,"18-25",IF(O3202&lt;36,"26-35",
 IF(O3202&lt;46,"36-45",IF(O3202&lt;56,"46-55","56+"))))</f>
        <v>26-35</v>
      </c>
      <c r="R3202" s="7" t="str">
        <f t="shared" ref="R3202:R3265" si="204">IF(N3202&lt;300000,"1",
 IF(N3202&lt;=408495,"2",
 IF(N3202&lt;=700000,"3",
 "4")))</f>
        <v>2</v>
      </c>
    </row>
    <row r="3203" spans="1:18" x14ac:dyDescent="0.3">
      <c r="A3203">
        <v>3202</v>
      </c>
      <c r="B3203" t="s">
        <v>8</v>
      </c>
      <c r="C3203">
        <v>300018</v>
      </c>
      <c r="D3203" t="s">
        <v>16</v>
      </c>
      <c r="E3203" t="s">
        <v>15</v>
      </c>
      <c r="F3203" t="s">
        <v>11</v>
      </c>
      <c r="G3203" t="s">
        <v>12</v>
      </c>
      <c r="H3203" t="s">
        <v>12</v>
      </c>
      <c r="I3203">
        <v>85</v>
      </c>
      <c r="J3203">
        <f>(C3203-$V$7)/$V$8</f>
        <v>-0.44087670126835837</v>
      </c>
      <c r="K3203" t="str">
        <f t="shared" si="201"/>
        <v>NO</v>
      </c>
      <c r="L3203">
        <f>(I3203-$V$16)/$V$17</f>
        <v>3.0413490101022038</v>
      </c>
      <c r="M3203" t="str">
        <f t="shared" si="202"/>
        <v>ATIPICO</v>
      </c>
      <c r="N3203">
        <f>IF(ISBLANK(C3203),$V$7,C3203)</f>
        <v>300018</v>
      </c>
      <c r="O3203">
        <f>IF(ISBLANK(I3203),$V$16,I3203)</f>
        <v>85</v>
      </c>
      <c r="P3203" t="str">
        <f>IF(ISBLANK(D3203),$U$42,D3203)</f>
        <v>ASEGURADO VOLUNTARIO</v>
      </c>
      <c r="Q3203" s="7" t="str">
        <f t="shared" si="203"/>
        <v>56+</v>
      </c>
      <c r="R3203" s="7" t="str">
        <f t="shared" si="204"/>
        <v>2</v>
      </c>
    </row>
    <row r="3204" spans="1:18" x14ac:dyDescent="0.3">
      <c r="A3204">
        <v>3203</v>
      </c>
      <c r="B3204" t="s">
        <v>8</v>
      </c>
      <c r="C3204">
        <v>1160637.07</v>
      </c>
      <c r="D3204" t="s">
        <v>9</v>
      </c>
      <c r="E3204" t="s">
        <v>15</v>
      </c>
      <c r="F3204" t="s">
        <v>11</v>
      </c>
      <c r="G3204" t="s">
        <v>12</v>
      </c>
      <c r="H3204" t="s">
        <v>11</v>
      </c>
      <c r="I3204">
        <v>29</v>
      </c>
      <c r="J3204">
        <f>(C3204-$V$7)/$V$8</f>
        <v>0.62040890927958703</v>
      </c>
      <c r="K3204" t="str">
        <f t="shared" si="201"/>
        <v>NO</v>
      </c>
      <c r="L3204">
        <f>(I3204-$V$16)/$V$17</f>
        <v>-0.91086947421749642</v>
      </c>
      <c r="M3204" t="str">
        <f t="shared" si="202"/>
        <v>NO</v>
      </c>
      <c r="N3204">
        <f>IF(ISBLANK(C3204),$V$7,C3204)</f>
        <v>1160637.07</v>
      </c>
      <c r="O3204">
        <f>IF(ISBLANK(I3204),$V$16,I3204)</f>
        <v>29</v>
      </c>
      <c r="P3204" t="str">
        <f>IF(ISBLANK(D3204),$U$42,D3204)</f>
        <v>ASALARIADO</v>
      </c>
      <c r="Q3204" s="7" t="str">
        <f t="shared" si="203"/>
        <v>26-35</v>
      </c>
      <c r="R3204" s="7" t="str">
        <f t="shared" si="204"/>
        <v>4</v>
      </c>
    </row>
    <row r="3205" spans="1:18" x14ac:dyDescent="0.3">
      <c r="A3205">
        <v>3204</v>
      </c>
      <c r="B3205" t="s">
        <v>8</v>
      </c>
      <c r="C3205">
        <v>367220</v>
      </c>
      <c r="D3205" t="s">
        <v>9</v>
      </c>
      <c r="E3205" t="s">
        <v>15</v>
      </c>
      <c r="F3205" t="s">
        <v>11</v>
      </c>
      <c r="G3205" t="s">
        <v>11</v>
      </c>
      <c r="H3205" t="s">
        <v>12</v>
      </c>
      <c r="I3205">
        <v>25</v>
      </c>
      <c r="J3205">
        <f>(C3205-$V$7)/$V$8</f>
        <v>-0.35800552389595475</v>
      </c>
      <c r="K3205" t="str">
        <f t="shared" si="201"/>
        <v>NO</v>
      </c>
      <c r="L3205">
        <f>(I3205-$V$16)/$V$17</f>
        <v>-1.1931707945260464</v>
      </c>
      <c r="M3205" t="str">
        <f t="shared" si="202"/>
        <v>NO</v>
      </c>
      <c r="N3205">
        <f>IF(ISBLANK(C3205),$V$7,C3205)</f>
        <v>367220</v>
      </c>
      <c r="O3205">
        <f>IF(ISBLANK(I3205),$V$16,I3205)</f>
        <v>25</v>
      </c>
      <c r="P3205" t="str">
        <f>IF(ISBLANK(D3205),$U$42,D3205)</f>
        <v>ASALARIADO</v>
      </c>
      <c r="Q3205" s="7" t="str">
        <f t="shared" si="203"/>
        <v>18-25</v>
      </c>
      <c r="R3205" s="7" t="str">
        <f t="shared" si="204"/>
        <v>2</v>
      </c>
    </row>
    <row r="3206" spans="1:18" x14ac:dyDescent="0.3">
      <c r="A3206">
        <v>3205</v>
      </c>
      <c r="B3206" t="s">
        <v>8</v>
      </c>
      <c r="C3206">
        <v>450886</v>
      </c>
      <c r="D3206" t="s">
        <v>17</v>
      </c>
      <c r="E3206" t="s">
        <v>15</v>
      </c>
      <c r="F3206" t="s">
        <v>11</v>
      </c>
      <c r="G3206" t="s">
        <v>11</v>
      </c>
      <c r="H3206" t="s">
        <v>11</v>
      </c>
      <c r="I3206">
        <v>45</v>
      </c>
      <c r="J3206">
        <f>(C3206-$V$7)/$V$8</f>
        <v>-0.25483151231833029</v>
      </c>
      <c r="K3206" t="str">
        <f t="shared" si="201"/>
        <v>NO</v>
      </c>
      <c r="L3206">
        <f>(I3206-$V$16)/$V$17</f>
        <v>0.21833580701670366</v>
      </c>
      <c r="M3206" t="str">
        <f t="shared" si="202"/>
        <v>NO</v>
      </c>
      <c r="N3206">
        <f>IF(ISBLANK(C3206),$V$7,C3206)</f>
        <v>450886</v>
      </c>
      <c r="O3206">
        <f>IF(ISBLANK(I3206),$V$16,I3206)</f>
        <v>45</v>
      </c>
      <c r="P3206" t="str">
        <f>IF(ISBLANK(D3206),$U$42,D3206)</f>
        <v>TRABAJADOR INDEPENDIENTE</v>
      </c>
      <c r="Q3206" s="7" t="str">
        <f t="shared" si="203"/>
        <v>36-45</v>
      </c>
      <c r="R3206" s="7" t="str">
        <f t="shared" si="204"/>
        <v>3</v>
      </c>
    </row>
    <row r="3207" spans="1:18" x14ac:dyDescent="0.3">
      <c r="A3207">
        <v>3206</v>
      </c>
      <c r="B3207" t="s">
        <v>14</v>
      </c>
      <c r="C3207">
        <v>80000</v>
      </c>
      <c r="D3207" t="s">
        <v>9</v>
      </c>
      <c r="E3207" t="s">
        <v>15</v>
      </c>
      <c r="F3207" t="s">
        <v>11</v>
      </c>
      <c r="G3207" t="s">
        <v>12</v>
      </c>
      <c r="H3207" t="s">
        <v>12</v>
      </c>
      <c r="I3207">
        <v>44</v>
      </c>
      <c r="J3207">
        <f>(C3207-$V$7)/$V$8</f>
        <v>-0.71219527367872548</v>
      </c>
      <c r="K3207" t="str">
        <f t="shared" si="201"/>
        <v>NO</v>
      </c>
      <c r="L3207">
        <f>(I3207-$V$16)/$V$17</f>
        <v>0.14776047693956615</v>
      </c>
      <c r="M3207" t="str">
        <f t="shared" si="202"/>
        <v>NO</v>
      </c>
      <c r="N3207">
        <f>IF(ISBLANK(C3207),$V$7,C3207)</f>
        <v>80000</v>
      </c>
      <c r="O3207">
        <f>IF(ISBLANK(I3207),$V$16,I3207)</f>
        <v>44</v>
      </c>
      <c r="P3207" t="str">
        <f>IF(ISBLANK(D3207),$U$42,D3207)</f>
        <v>ASALARIADO</v>
      </c>
      <c r="Q3207" s="7" t="str">
        <f t="shared" si="203"/>
        <v>36-45</v>
      </c>
      <c r="R3207" s="7" t="str">
        <f t="shared" si="204"/>
        <v>1</v>
      </c>
    </row>
    <row r="3208" spans="1:18" x14ac:dyDescent="0.3">
      <c r="A3208">
        <v>3207</v>
      </c>
      <c r="B3208" t="s">
        <v>8</v>
      </c>
      <c r="C3208">
        <v>297046</v>
      </c>
      <c r="D3208" t="s">
        <v>17</v>
      </c>
      <c r="E3208" t="s">
        <v>15</v>
      </c>
      <c r="F3208" t="s">
        <v>11</v>
      </c>
      <c r="G3208" t="s">
        <v>11</v>
      </c>
      <c r="H3208" t="s">
        <v>11</v>
      </c>
      <c r="I3208">
        <v>50</v>
      </c>
      <c r="J3208">
        <f>(C3208-$V$7)/$V$8</f>
        <v>-0.44454166866740574</v>
      </c>
      <c r="K3208" t="str">
        <f t="shared" si="201"/>
        <v>NO</v>
      </c>
      <c r="L3208">
        <f>(I3208-$V$16)/$V$17</f>
        <v>0.57121245740239113</v>
      </c>
      <c r="M3208" t="str">
        <f t="shared" si="202"/>
        <v>NO</v>
      </c>
      <c r="N3208">
        <f>IF(ISBLANK(C3208),$V$7,C3208)</f>
        <v>297046</v>
      </c>
      <c r="O3208">
        <f>IF(ISBLANK(I3208),$V$16,I3208)</f>
        <v>50</v>
      </c>
      <c r="P3208" t="str">
        <f>IF(ISBLANK(D3208),$U$42,D3208)</f>
        <v>TRABAJADOR INDEPENDIENTE</v>
      </c>
      <c r="Q3208" s="7" t="str">
        <f t="shared" si="203"/>
        <v>46-55</v>
      </c>
      <c r="R3208" s="7" t="str">
        <f t="shared" si="204"/>
        <v>1</v>
      </c>
    </row>
    <row r="3209" spans="1:18" x14ac:dyDescent="0.3">
      <c r="A3209">
        <v>3208</v>
      </c>
      <c r="B3209" t="s">
        <v>14</v>
      </c>
      <c r="C3209">
        <v>280000</v>
      </c>
      <c r="D3209" t="s">
        <v>9</v>
      </c>
      <c r="E3209" t="s">
        <v>15</v>
      </c>
      <c r="F3209" t="s">
        <v>11</v>
      </c>
      <c r="G3209" t="s">
        <v>11</v>
      </c>
      <c r="H3209" t="s">
        <v>11</v>
      </c>
      <c r="I3209">
        <v>44</v>
      </c>
      <c r="J3209">
        <f>(C3209-$V$7)/$V$8</f>
        <v>-0.46556220510218438</v>
      </c>
      <c r="K3209" t="str">
        <f t="shared" si="201"/>
        <v>NO</v>
      </c>
      <c r="L3209">
        <f>(I3209-$V$16)/$V$17</f>
        <v>0.14776047693956615</v>
      </c>
      <c r="M3209" t="str">
        <f t="shared" si="202"/>
        <v>NO</v>
      </c>
      <c r="N3209">
        <f>IF(ISBLANK(C3209),$V$7,C3209)</f>
        <v>280000</v>
      </c>
      <c r="O3209">
        <f>IF(ISBLANK(I3209),$V$16,I3209)</f>
        <v>44</v>
      </c>
      <c r="P3209" t="str">
        <f>IF(ISBLANK(D3209),$U$42,D3209)</f>
        <v>ASALARIADO</v>
      </c>
      <c r="Q3209" s="7" t="str">
        <f t="shared" si="203"/>
        <v>36-45</v>
      </c>
      <c r="R3209" s="7" t="str">
        <f t="shared" si="204"/>
        <v>1</v>
      </c>
    </row>
    <row r="3210" spans="1:18" x14ac:dyDescent="0.3">
      <c r="A3210">
        <v>3209</v>
      </c>
      <c r="B3210" t="s">
        <v>14</v>
      </c>
      <c r="C3210">
        <v>575000</v>
      </c>
      <c r="D3210" t="s">
        <v>9</v>
      </c>
      <c r="E3210" t="s">
        <v>15</v>
      </c>
      <c r="F3210" t="s">
        <v>11</v>
      </c>
      <c r="G3210" t="s">
        <v>12</v>
      </c>
      <c r="H3210" t="s">
        <v>11</v>
      </c>
      <c r="I3210">
        <v>21</v>
      </c>
      <c r="J3210">
        <f>(C3210-$V$7)/$V$8</f>
        <v>-0.10177842895178617</v>
      </c>
      <c r="K3210" t="str">
        <f t="shared" si="201"/>
        <v>NO</v>
      </c>
      <c r="L3210">
        <f>(I3210-$V$16)/$V$17</f>
        <v>-1.4754721148345964</v>
      </c>
      <c r="M3210" t="str">
        <f t="shared" si="202"/>
        <v>NO</v>
      </c>
      <c r="N3210">
        <f>IF(ISBLANK(C3210),$V$7,C3210)</f>
        <v>575000</v>
      </c>
      <c r="O3210">
        <f>IF(ISBLANK(I3210),$V$16,I3210)</f>
        <v>21</v>
      </c>
      <c r="P3210" t="str">
        <f>IF(ISBLANK(D3210),$U$42,D3210)</f>
        <v>ASALARIADO</v>
      </c>
      <c r="Q3210" s="7" t="str">
        <f t="shared" si="203"/>
        <v>18-25</v>
      </c>
      <c r="R3210" s="7" t="str">
        <f t="shared" si="204"/>
        <v>3</v>
      </c>
    </row>
    <row r="3211" spans="1:18" x14ac:dyDescent="0.3">
      <c r="A3211">
        <v>3210</v>
      </c>
      <c r="B3211" t="s">
        <v>8</v>
      </c>
      <c r="C3211">
        <v>356455</v>
      </c>
      <c r="D3211" t="s">
        <v>17</v>
      </c>
      <c r="E3211" t="s">
        <v>15</v>
      </c>
      <c r="F3211" t="s">
        <v>11</v>
      </c>
      <c r="G3211" t="s">
        <v>12</v>
      </c>
      <c r="H3211" t="s">
        <v>11</v>
      </c>
      <c r="I3211">
        <v>50</v>
      </c>
      <c r="J3211">
        <f>(C3211-$V$7)/$V$8</f>
        <v>-0.37128054881208711</v>
      </c>
      <c r="K3211" t="str">
        <f t="shared" si="201"/>
        <v>NO</v>
      </c>
      <c r="L3211">
        <f>(I3211-$V$16)/$V$17</f>
        <v>0.57121245740239113</v>
      </c>
      <c r="M3211" t="str">
        <f t="shared" si="202"/>
        <v>NO</v>
      </c>
      <c r="N3211">
        <f>IF(ISBLANK(C3211),$V$7,C3211)</f>
        <v>356455</v>
      </c>
      <c r="O3211">
        <f>IF(ISBLANK(I3211),$V$16,I3211)</f>
        <v>50</v>
      </c>
      <c r="P3211" t="str">
        <f>IF(ISBLANK(D3211),$U$42,D3211)</f>
        <v>TRABAJADOR INDEPENDIENTE</v>
      </c>
      <c r="Q3211" s="7" t="str">
        <f t="shared" si="203"/>
        <v>46-55</v>
      </c>
      <c r="R3211" s="7" t="str">
        <f t="shared" si="204"/>
        <v>2</v>
      </c>
    </row>
    <row r="3212" spans="1:18" x14ac:dyDescent="0.3">
      <c r="A3212">
        <v>3211</v>
      </c>
      <c r="B3212" t="s">
        <v>8</v>
      </c>
      <c r="C3212">
        <v>1250882.3500000001</v>
      </c>
      <c r="D3212" t="s">
        <v>9</v>
      </c>
      <c r="E3212" t="s">
        <v>10</v>
      </c>
      <c r="F3212" t="s">
        <v>11</v>
      </c>
      <c r="G3212" t="s">
        <v>12</v>
      </c>
      <c r="H3212" t="s">
        <v>12</v>
      </c>
      <c r="I3212">
        <v>30</v>
      </c>
      <c r="J3212">
        <f>(C3212-$V$7)/$V$8</f>
        <v>0.73169626093433293</v>
      </c>
      <c r="K3212" t="str">
        <f t="shared" si="201"/>
        <v>NO</v>
      </c>
      <c r="L3212">
        <f>(I3212-$V$16)/$V$17</f>
        <v>-0.84029414414035897</v>
      </c>
      <c r="M3212" t="str">
        <f t="shared" si="202"/>
        <v>NO</v>
      </c>
      <c r="N3212">
        <f>IF(ISBLANK(C3212),$V$7,C3212)</f>
        <v>1250882.3500000001</v>
      </c>
      <c r="O3212">
        <f>IF(ISBLANK(I3212),$V$16,I3212)</f>
        <v>30</v>
      </c>
      <c r="P3212" t="str">
        <f>IF(ISBLANK(D3212),$U$42,D3212)</f>
        <v>ASALARIADO</v>
      </c>
      <c r="Q3212" s="7" t="str">
        <f t="shared" si="203"/>
        <v>26-35</v>
      </c>
      <c r="R3212" s="7" t="str">
        <f t="shared" si="204"/>
        <v>4</v>
      </c>
    </row>
    <row r="3213" spans="1:18" x14ac:dyDescent="0.3">
      <c r="A3213">
        <v>3212</v>
      </c>
      <c r="B3213" t="s">
        <v>8</v>
      </c>
      <c r="C3213">
        <v>1065177</v>
      </c>
      <c r="D3213" t="s">
        <v>16</v>
      </c>
      <c r="E3213" t="s">
        <v>15</v>
      </c>
      <c r="F3213" t="s">
        <v>11</v>
      </c>
      <c r="G3213" t="s">
        <v>12</v>
      </c>
      <c r="H3213" t="s">
        <v>12</v>
      </c>
      <c r="I3213">
        <v>59</v>
      </c>
      <c r="J3213">
        <f>(C3213-$V$7)/$V$8</f>
        <v>0.50269085932642987</v>
      </c>
      <c r="K3213" t="str">
        <f t="shared" si="201"/>
        <v>NO</v>
      </c>
      <c r="L3213">
        <f>(I3213-$V$16)/$V$17</f>
        <v>1.2063904280966287</v>
      </c>
      <c r="M3213" t="str">
        <f t="shared" si="202"/>
        <v>NO</v>
      </c>
      <c r="N3213">
        <f>IF(ISBLANK(C3213),$V$7,C3213)</f>
        <v>1065177</v>
      </c>
      <c r="O3213">
        <f>IF(ISBLANK(I3213),$V$16,I3213)</f>
        <v>59</v>
      </c>
      <c r="P3213" t="str">
        <f>IF(ISBLANK(D3213),$U$42,D3213)</f>
        <v>ASEGURADO VOLUNTARIO</v>
      </c>
      <c r="Q3213" s="7" t="str">
        <f t="shared" si="203"/>
        <v>56+</v>
      </c>
      <c r="R3213" s="7" t="str">
        <f t="shared" si="204"/>
        <v>4</v>
      </c>
    </row>
    <row r="3214" spans="1:18" x14ac:dyDescent="0.3">
      <c r="A3214">
        <v>3213</v>
      </c>
      <c r="B3214" t="s">
        <v>8</v>
      </c>
      <c r="C3214">
        <v>285000</v>
      </c>
      <c r="D3214" t="s">
        <v>9</v>
      </c>
      <c r="E3214" t="s">
        <v>15</v>
      </c>
      <c r="F3214" t="s">
        <v>11</v>
      </c>
      <c r="G3214" t="s">
        <v>12</v>
      </c>
      <c r="H3214" t="s">
        <v>11</v>
      </c>
      <c r="I3214">
        <v>51</v>
      </c>
      <c r="J3214">
        <f>(C3214-$V$7)/$V$8</f>
        <v>-0.45939637838777081</v>
      </c>
      <c r="K3214" t="str">
        <f t="shared" si="201"/>
        <v>NO</v>
      </c>
      <c r="L3214">
        <f>(I3214-$V$16)/$V$17</f>
        <v>0.64178778747952869</v>
      </c>
      <c r="M3214" t="str">
        <f t="shared" si="202"/>
        <v>NO</v>
      </c>
      <c r="N3214">
        <f>IF(ISBLANK(C3214),$V$7,C3214)</f>
        <v>285000</v>
      </c>
      <c r="O3214">
        <f>IF(ISBLANK(I3214),$V$16,I3214)</f>
        <v>51</v>
      </c>
      <c r="P3214" t="str">
        <f>IF(ISBLANK(D3214),$U$42,D3214)</f>
        <v>ASALARIADO</v>
      </c>
      <c r="Q3214" s="7" t="str">
        <f t="shared" si="203"/>
        <v>46-55</v>
      </c>
      <c r="R3214" s="7" t="str">
        <f t="shared" si="204"/>
        <v>1</v>
      </c>
    </row>
    <row r="3215" spans="1:18" x14ac:dyDescent="0.3">
      <c r="A3215">
        <v>3214</v>
      </c>
      <c r="B3215" t="s">
        <v>14</v>
      </c>
      <c r="C3215">
        <v>1279275</v>
      </c>
      <c r="D3215" t="s">
        <v>9</v>
      </c>
      <c r="E3215" t="s">
        <v>10</v>
      </c>
      <c r="F3215" t="s">
        <v>11</v>
      </c>
      <c r="G3215" t="s">
        <v>12</v>
      </c>
      <c r="H3215" t="s">
        <v>12</v>
      </c>
      <c r="I3215">
        <v>31</v>
      </c>
      <c r="J3215">
        <f>(C3215-$V$7)/$V$8</f>
        <v>0.76670909290693146</v>
      </c>
      <c r="K3215" t="str">
        <f t="shared" si="201"/>
        <v>NO</v>
      </c>
      <c r="L3215">
        <f>(I3215-$V$16)/$V$17</f>
        <v>-0.7697188140632214</v>
      </c>
      <c r="M3215" t="str">
        <f t="shared" si="202"/>
        <v>NO</v>
      </c>
      <c r="N3215">
        <f>IF(ISBLANK(C3215),$V$7,C3215)</f>
        <v>1279275</v>
      </c>
      <c r="O3215">
        <f>IF(ISBLANK(I3215),$V$16,I3215)</f>
        <v>31</v>
      </c>
      <c r="P3215" t="str">
        <f>IF(ISBLANK(D3215),$U$42,D3215)</f>
        <v>ASALARIADO</v>
      </c>
      <c r="Q3215" s="7" t="str">
        <f t="shared" si="203"/>
        <v>26-35</v>
      </c>
      <c r="R3215" s="7" t="str">
        <f t="shared" si="204"/>
        <v>4</v>
      </c>
    </row>
    <row r="3216" spans="1:18" x14ac:dyDescent="0.3">
      <c r="A3216">
        <v>3215</v>
      </c>
      <c r="B3216" t="s">
        <v>14</v>
      </c>
      <c r="C3216">
        <v>563332</v>
      </c>
      <c r="D3216" t="s">
        <v>9</v>
      </c>
      <c r="E3216" t="s">
        <v>15</v>
      </c>
      <c r="F3216" t="s">
        <v>11</v>
      </c>
      <c r="G3216" t="s">
        <v>12</v>
      </c>
      <c r="H3216" t="s">
        <v>12</v>
      </c>
      <c r="I3216">
        <v>34</v>
      </c>
      <c r="J3216">
        <f>(C3216-$V$7)/$V$8</f>
        <v>-0.11616700217254157</v>
      </c>
      <c r="K3216" t="str">
        <f t="shared" si="201"/>
        <v>NO</v>
      </c>
      <c r="L3216">
        <f>(I3216-$V$16)/$V$17</f>
        <v>-0.55799282383180893</v>
      </c>
      <c r="M3216" t="str">
        <f t="shared" si="202"/>
        <v>NO</v>
      </c>
      <c r="N3216">
        <f>IF(ISBLANK(C3216),$V$7,C3216)</f>
        <v>563332</v>
      </c>
      <c r="O3216">
        <f>IF(ISBLANK(I3216),$V$16,I3216)</f>
        <v>34</v>
      </c>
      <c r="P3216" t="str">
        <f>IF(ISBLANK(D3216),$U$42,D3216)</f>
        <v>ASALARIADO</v>
      </c>
      <c r="Q3216" s="7" t="str">
        <f t="shared" si="203"/>
        <v>26-35</v>
      </c>
      <c r="R3216" s="7" t="str">
        <f t="shared" si="204"/>
        <v>3</v>
      </c>
    </row>
    <row r="3217" spans="1:18" x14ac:dyDescent="0.3">
      <c r="A3217">
        <v>3216</v>
      </c>
      <c r="B3217" t="s">
        <v>14</v>
      </c>
      <c r="C3217">
        <v>450886</v>
      </c>
      <c r="D3217" t="s">
        <v>16</v>
      </c>
      <c r="E3217" t="s">
        <v>15</v>
      </c>
      <c r="F3217" t="s">
        <v>11</v>
      </c>
      <c r="G3217" t="s">
        <v>11</v>
      </c>
      <c r="H3217" t="s">
        <v>12</v>
      </c>
      <c r="I3217">
        <v>95</v>
      </c>
      <c r="J3217">
        <f>(C3217-$V$7)/$V$8</f>
        <v>-0.25483151231833029</v>
      </c>
      <c r="K3217" t="str">
        <f t="shared" si="201"/>
        <v>NO</v>
      </c>
      <c r="L3217">
        <f>(I3217-$V$16)/$V$17</f>
        <v>3.7471023108735788</v>
      </c>
      <c r="M3217" t="str">
        <f t="shared" si="202"/>
        <v>ATIPICO</v>
      </c>
      <c r="N3217">
        <f>IF(ISBLANK(C3217),$V$7,C3217)</f>
        <v>450886</v>
      </c>
      <c r="O3217">
        <f>IF(ISBLANK(I3217),$V$16,I3217)</f>
        <v>95</v>
      </c>
      <c r="P3217" t="str">
        <f>IF(ISBLANK(D3217),$U$42,D3217)</f>
        <v>ASEGURADO VOLUNTARIO</v>
      </c>
      <c r="Q3217" s="7" t="str">
        <f t="shared" si="203"/>
        <v>56+</v>
      </c>
      <c r="R3217" s="7" t="str">
        <f t="shared" si="204"/>
        <v>3</v>
      </c>
    </row>
    <row r="3218" spans="1:18" x14ac:dyDescent="0.3">
      <c r="A3218">
        <v>3217</v>
      </c>
      <c r="B3218" t="s">
        <v>8</v>
      </c>
      <c r="C3218">
        <v>58985</v>
      </c>
      <c r="D3218" t="s">
        <v>9</v>
      </c>
      <c r="E3218" t="s">
        <v>15</v>
      </c>
      <c r="F3218" t="s">
        <v>11</v>
      </c>
      <c r="G3218" t="s">
        <v>12</v>
      </c>
      <c r="H3218" t="s">
        <v>11</v>
      </c>
      <c r="I3218">
        <v>45</v>
      </c>
      <c r="J3218">
        <f>(C3218-$V$7)/$V$8</f>
        <v>-0.73811024335940556</v>
      </c>
      <c r="K3218" t="str">
        <f t="shared" si="201"/>
        <v>NO</v>
      </c>
      <c r="L3218">
        <f>(I3218-$V$16)/$V$17</f>
        <v>0.21833580701670366</v>
      </c>
      <c r="M3218" t="str">
        <f t="shared" si="202"/>
        <v>NO</v>
      </c>
      <c r="N3218">
        <f>IF(ISBLANK(C3218),$V$7,C3218)</f>
        <v>58985</v>
      </c>
      <c r="O3218">
        <f>IF(ISBLANK(I3218),$V$16,I3218)</f>
        <v>45</v>
      </c>
      <c r="P3218" t="str">
        <f>IF(ISBLANK(D3218),$U$42,D3218)</f>
        <v>ASALARIADO</v>
      </c>
      <c r="Q3218" s="7" t="str">
        <f t="shared" si="203"/>
        <v>36-45</v>
      </c>
      <c r="R3218" s="7" t="str">
        <f t="shared" si="204"/>
        <v>1</v>
      </c>
    </row>
    <row r="3219" spans="1:18" x14ac:dyDescent="0.3">
      <c r="A3219">
        <v>3218</v>
      </c>
      <c r="B3219" t="s">
        <v>8</v>
      </c>
      <c r="C3219">
        <v>278030</v>
      </c>
      <c r="D3219" t="s">
        <v>18</v>
      </c>
      <c r="E3219" t="s">
        <v>15</v>
      </c>
      <c r="F3219" t="s">
        <v>11</v>
      </c>
      <c r="G3219" t="s">
        <v>12</v>
      </c>
      <c r="H3219" t="s">
        <v>12</v>
      </c>
      <c r="I3219">
        <v>35</v>
      </c>
      <c r="J3219">
        <f>(C3219-$V$7)/$V$8</f>
        <v>-0.46799154082766331</v>
      </c>
      <c r="K3219" t="str">
        <f t="shared" si="201"/>
        <v>NO</v>
      </c>
      <c r="L3219">
        <f>(I3219-$V$16)/$V$17</f>
        <v>-0.48741749375467142</v>
      </c>
      <c r="M3219" t="str">
        <f t="shared" si="202"/>
        <v>NO</v>
      </c>
      <c r="N3219">
        <f>IF(ISBLANK(C3219),$V$7,C3219)</f>
        <v>278030</v>
      </c>
      <c r="O3219">
        <f>IF(ISBLANK(I3219),$V$16,I3219)</f>
        <v>35</v>
      </c>
      <c r="P3219" t="str">
        <f>IF(ISBLANK(D3219),$U$42,D3219)</f>
        <v>CONVENIOS ESPECIALES DE TRABAJADORES INDEPENDIENTES</v>
      </c>
      <c r="Q3219" s="7" t="str">
        <f t="shared" si="203"/>
        <v>26-35</v>
      </c>
      <c r="R3219" s="7" t="str">
        <f t="shared" si="204"/>
        <v>1</v>
      </c>
    </row>
    <row r="3220" spans="1:18" x14ac:dyDescent="0.3">
      <c r="A3220">
        <v>3219</v>
      </c>
      <c r="B3220" t="s">
        <v>8</v>
      </c>
      <c r="C3220">
        <v>347737.5</v>
      </c>
      <c r="D3220" t="s">
        <v>9</v>
      </c>
      <c r="E3220" t="s">
        <v>15</v>
      </c>
      <c r="F3220" t="s">
        <v>11</v>
      </c>
      <c r="G3220" t="s">
        <v>12</v>
      </c>
      <c r="H3220" t="s">
        <v>12</v>
      </c>
      <c r="I3220">
        <v>27</v>
      </c>
      <c r="J3220">
        <f>(C3220-$V$7)/$V$8</f>
        <v>-0.38203066768866706</v>
      </c>
      <c r="K3220" t="str">
        <f t="shared" si="201"/>
        <v>NO</v>
      </c>
      <c r="L3220">
        <f>(I3220-$V$16)/$V$17</f>
        <v>-1.0520201343717714</v>
      </c>
      <c r="M3220" t="str">
        <f t="shared" si="202"/>
        <v>NO</v>
      </c>
      <c r="N3220">
        <f>IF(ISBLANK(C3220),$V$7,C3220)</f>
        <v>347737.5</v>
      </c>
      <c r="O3220">
        <f>IF(ISBLANK(I3220),$V$16,I3220)</f>
        <v>27</v>
      </c>
      <c r="P3220" t="str">
        <f>IF(ISBLANK(D3220),$U$42,D3220)</f>
        <v>ASALARIADO</v>
      </c>
      <c r="Q3220" s="7" t="str">
        <f t="shared" si="203"/>
        <v>26-35</v>
      </c>
      <c r="R3220" s="7" t="str">
        <f t="shared" si="204"/>
        <v>2</v>
      </c>
    </row>
    <row r="3221" spans="1:18" x14ac:dyDescent="0.3">
      <c r="A3221">
        <v>3220</v>
      </c>
      <c r="B3221" t="s">
        <v>14</v>
      </c>
      <c r="C3221">
        <v>455206.04</v>
      </c>
      <c r="D3221" t="s">
        <v>9</v>
      </c>
      <c r="E3221" t="s">
        <v>15</v>
      </c>
      <c r="F3221" t="s">
        <v>11</v>
      </c>
      <c r="G3221" t="s">
        <v>12</v>
      </c>
      <c r="H3221" t="s">
        <v>12</v>
      </c>
      <c r="I3221">
        <v>32</v>
      </c>
      <c r="J3221">
        <f>(C3221-$V$7)/$V$8</f>
        <v>-0.24950418871046331</v>
      </c>
      <c r="K3221" t="str">
        <f t="shared" si="201"/>
        <v>NO</v>
      </c>
      <c r="L3221">
        <f>(I3221-$V$16)/$V$17</f>
        <v>-0.69914348398608395</v>
      </c>
      <c r="M3221" t="str">
        <f t="shared" si="202"/>
        <v>NO</v>
      </c>
      <c r="N3221">
        <f>IF(ISBLANK(C3221),$V$7,C3221)</f>
        <v>455206.04</v>
      </c>
      <c r="O3221">
        <f>IF(ISBLANK(I3221),$V$16,I3221)</f>
        <v>32</v>
      </c>
      <c r="P3221" t="str">
        <f>IF(ISBLANK(D3221),$U$42,D3221)</f>
        <v>ASALARIADO</v>
      </c>
      <c r="Q3221" s="7" t="str">
        <f t="shared" si="203"/>
        <v>26-35</v>
      </c>
      <c r="R3221" s="7" t="str">
        <f t="shared" si="204"/>
        <v>3</v>
      </c>
    </row>
    <row r="3222" spans="1:18" x14ac:dyDescent="0.3">
      <c r="A3222">
        <v>3221</v>
      </c>
      <c r="B3222" t="s">
        <v>14</v>
      </c>
      <c r="C3222">
        <v>339794.4</v>
      </c>
      <c r="D3222" t="s">
        <v>9</v>
      </c>
      <c r="E3222" t="s">
        <v>10</v>
      </c>
      <c r="F3222" t="s">
        <v>11</v>
      </c>
      <c r="G3222" t="s">
        <v>12</v>
      </c>
      <c r="H3222" t="s">
        <v>12</v>
      </c>
      <c r="I3222">
        <v>46</v>
      </c>
      <c r="J3222">
        <f>(C3222-$V$7)/$V$8</f>
        <v>-0.39182582332371868</v>
      </c>
      <c r="K3222" t="str">
        <f t="shared" si="201"/>
        <v>NO</v>
      </c>
      <c r="L3222">
        <f>(I3222-$V$16)/$V$17</f>
        <v>0.28891113709384114</v>
      </c>
      <c r="M3222" t="str">
        <f t="shared" si="202"/>
        <v>NO</v>
      </c>
      <c r="N3222">
        <f>IF(ISBLANK(C3222),$V$7,C3222)</f>
        <v>339794.4</v>
      </c>
      <c r="O3222">
        <f>IF(ISBLANK(I3222),$V$16,I3222)</f>
        <v>46</v>
      </c>
      <c r="P3222" t="str">
        <f>IF(ISBLANK(D3222),$U$42,D3222)</f>
        <v>ASALARIADO</v>
      </c>
      <c r="Q3222" s="7" t="str">
        <f t="shared" si="203"/>
        <v>46-55</v>
      </c>
      <c r="R3222" s="7" t="str">
        <f t="shared" si="204"/>
        <v>2</v>
      </c>
    </row>
    <row r="3223" spans="1:18" x14ac:dyDescent="0.3">
      <c r="A3223">
        <v>3222</v>
      </c>
      <c r="B3223" t="s">
        <v>14</v>
      </c>
      <c r="C3223">
        <v>445821</v>
      </c>
      <c r="D3223" t="s">
        <v>17</v>
      </c>
      <c r="E3223" t="s">
        <v>15</v>
      </c>
      <c r="F3223" t="s">
        <v>11</v>
      </c>
      <c r="G3223" t="s">
        <v>12</v>
      </c>
      <c r="H3223" t="s">
        <v>12</v>
      </c>
      <c r="I3223">
        <v>63</v>
      </c>
      <c r="J3223">
        <f>(C3223-$V$7)/$V$8</f>
        <v>-0.26107749478003123</v>
      </c>
      <c r="K3223" t="str">
        <f t="shared" si="201"/>
        <v>NO</v>
      </c>
      <c r="L3223">
        <f>(I3223-$V$16)/$V$17</f>
        <v>1.4886917484051787</v>
      </c>
      <c r="M3223" t="str">
        <f t="shared" si="202"/>
        <v>NO</v>
      </c>
      <c r="N3223">
        <f>IF(ISBLANK(C3223),$V$7,C3223)</f>
        <v>445821</v>
      </c>
      <c r="O3223">
        <f>IF(ISBLANK(I3223),$V$16,I3223)</f>
        <v>63</v>
      </c>
      <c r="P3223" t="str">
        <f>IF(ISBLANK(D3223),$U$42,D3223)</f>
        <v>TRABAJADOR INDEPENDIENTE</v>
      </c>
      <c r="Q3223" s="7" t="str">
        <f t="shared" si="203"/>
        <v>56+</v>
      </c>
      <c r="R3223" s="7" t="str">
        <f t="shared" si="204"/>
        <v>3</v>
      </c>
    </row>
    <row r="3224" spans="1:18" x14ac:dyDescent="0.3">
      <c r="A3224">
        <v>3223</v>
      </c>
      <c r="B3224" t="s">
        <v>8</v>
      </c>
      <c r="C3224">
        <v>326322</v>
      </c>
      <c r="D3224" t="s">
        <v>9</v>
      </c>
      <c r="E3224" t="s">
        <v>15</v>
      </c>
      <c r="F3224" t="s">
        <v>11</v>
      </c>
      <c r="G3224" t="s">
        <v>12</v>
      </c>
      <c r="H3224" t="s">
        <v>12</v>
      </c>
      <c r="I3224">
        <v>57</v>
      </c>
      <c r="J3224">
        <f>(C3224-$V$7)/$V$8</f>
        <v>-0.40843952008917167</v>
      </c>
      <c r="K3224" t="str">
        <f t="shared" si="201"/>
        <v>NO</v>
      </c>
      <c r="L3224">
        <f>(I3224-$V$16)/$V$17</f>
        <v>1.0652397679423538</v>
      </c>
      <c r="M3224" t="str">
        <f t="shared" si="202"/>
        <v>NO</v>
      </c>
      <c r="N3224">
        <f>IF(ISBLANK(C3224),$V$7,C3224)</f>
        <v>326322</v>
      </c>
      <c r="O3224">
        <f>IF(ISBLANK(I3224),$V$16,I3224)</f>
        <v>57</v>
      </c>
      <c r="P3224" t="str">
        <f>IF(ISBLANK(D3224),$U$42,D3224)</f>
        <v>ASALARIADO</v>
      </c>
      <c r="Q3224" s="7" t="str">
        <f t="shared" si="203"/>
        <v>56+</v>
      </c>
      <c r="R3224" s="7" t="str">
        <f t="shared" si="204"/>
        <v>2</v>
      </c>
    </row>
    <row r="3225" spans="1:18" x14ac:dyDescent="0.3">
      <c r="A3225">
        <v>3224</v>
      </c>
      <c r="B3225" t="s">
        <v>8</v>
      </c>
      <c r="C3225">
        <v>278030</v>
      </c>
      <c r="D3225" t="s">
        <v>18</v>
      </c>
      <c r="E3225" t="s">
        <v>15</v>
      </c>
      <c r="F3225" t="s">
        <v>11</v>
      </c>
      <c r="G3225" t="s">
        <v>12</v>
      </c>
      <c r="H3225" t="s">
        <v>12</v>
      </c>
      <c r="I3225">
        <v>57</v>
      </c>
      <c r="J3225">
        <f>(C3225-$V$7)/$V$8</f>
        <v>-0.46799154082766331</v>
      </c>
      <c r="K3225" t="str">
        <f t="shared" si="201"/>
        <v>NO</v>
      </c>
      <c r="L3225">
        <f>(I3225-$V$16)/$V$17</f>
        <v>1.0652397679423538</v>
      </c>
      <c r="M3225" t="str">
        <f t="shared" si="202"/>
        <v>NO</v>
      </c>
      <c r="N3225">
        <f>IF(ISBLANK(C3225),$V$7,C3225)</f>
        <v>278030</v>
      </c>
      <c r="O3225">
        <f>IF(ISBLANK(I3225),$V$16,I3225)</f>
        <v>57</v>
      </c>
      <c r="P3225" t="str">
        <f>IF(ISBLANK(D3225),$U$42,D3225)</f>
        <v>CONVENIOS ESPECIALES DE TRABAJADORES INDEPENDIENTES</v>
      </c>
      <c r="Q3225" s="7" t="str">
        <f t="shared" si="203"/>
        <v>56+</v>
      </c>
      <c r="R3225" s="7" t="str">
        <f t="shared" si="204"/>
        <v>1</v>
      </c>
    </row>
    <row r="3226" spans="1:18" x14ac:dyDescent="0.3">
      <c r="A3226">
        <v>3225</v>
      </c>
      <c r="B3226" t="s">
        <v>8</v>
      </c>
      <c r="C3226">
        <v>300018</v>
      </c>
      <c r="D3226" t="s">
        <v>16</v>
      </c>
      <c r="E3226" t="s">
        <v>15</v>
      </c>
      <c r="F3226" t="s">
        <v>11</v>
      </c>
      <c r="G3226" t="s">
        <v>12</v>
      </c>
      <c r="H3226" t="s">
        <v>12</v>
      </c>
      <c r="I3226">
        <v>60</v>
      </c>
      <c r="J3226">
        <f>(C3226-$V$7)/$V$8</f>
        <v>-0.44087670126835837</v>
      </c>
      <c r="K3226" t="str">
        <f t="shared" si="201"/>
        <v>NO</v>
      </c>
      <c r="L3226">
        <f>(I3226-$V$16)/$V$17</f>
        <v>1.2769657581737661</v>
      </c>
      <c r="M3226" t="str">
        <f t="shared" si="202"/>
        <v>NO</v>
      </c>
      <c r="N3226">
        <f>IF(ISBLANK(C3226),$V$7,C3226)</f>
        <v>300018</v>
      </c>
      <c r="O3226">
        <f>IF(ISBLANK(I3226),$V$16,I3226)</f>
        <v>60</v>
      </c>
      <c r="P3226" t="str">
        <f>IF(ISBLANK(D3226),$U$42,D3226)</f>
        <v>ASEGURADO VOLUNTARIO</v>
      </c>
      <c r="Q3226" s="7" t="str">
        <f t="shared" si="203"/>
        <v>56+</v>
      </c>
      <c r="R3226" s="7" t="str">
        <f t="shared" si="204"/>
        <v>2</v>
      </c>
    </row>
    <row r="3227" spans="1:18" x14ac:dyDescent="0.3">
      <c r="A3227">
        <v>3226</v>
      </c>
      <c r="B3227" t="s">
        <v>14</v>
      </c>
      <c r="C3227">
        <v>420214.94</v>
      </c>
      <c r="D3227" t="s">
        <v>9</v>
      </c>
      <c r="E3227" t="s">
        <v>15</v>
      </c>
      <c r="F3227" t="s">
        <v>11</v>
      </c>
      <c r="G3227" t="s">
        <v>12</v>
      </c>
      <c r="H3227" t="s">
        <v>12</v>
      </c>
      <c r="I3227">
        <v>34</v>
      </c>
      <c r="J3227">
        <f>(C3227-$V$7)/$V$8</f>
        <v>-0.29265400053980634</v>
      </c>
      <c r="K3227" t="str">
        <f t="shared" si="201"/>
        <v>NO</v>
      </c>
      <c r="L3227">
        <f>(I3227-$V$16)/$V$17</f>
        <v>-0.55799282383180893</v>
      </c>
      <c r="M3227" t="str">
        <f t="shared" si="202"/>
        <v>NO</v>
      </c>
      <c r="N3227">
        <f>IF(ISBLANK(C3227),$V$7,C3227)</f>
        <v>420214.94</v>
      </c>
      <c r="O3227">
        <f>IF(ISBLANK(I3227),$V$16,I3227)</f>
        <v>34</v>
      </c>
      <c r="P3227" t="str">
        <f>IF(ISBLANK(D3227),$U$42,D3227)</f>
        <v>ASALARIADO</v>
      </c>
      <c r="Q3227" s="7" t="str">
        <f t="shared" si="203"/>
        <v>26-35</v>
      </c>
      <c r="R3227" s="7" t="str">
        <f t="shared" si="204"/>
        <v>3</v>
      </c>
    </row>
    <row r="3228" spans="1:18" x14ac:dyDescent="0.3">
      <c r="A3228">
        <v>3227</v>
      </c>
      <c r="B3228" t="s">
        <v>8</v>
      </c>
      <c r="C3228">
        <v>202396.55</v>
      </c>
      <c r="D3228" t="s">
        <v>9</v>
      </c>
      <c r="E3228" t="s">
        <v>15</v>
      </c>
      <c r="F3228" t="s">
        <v>11</v>
      </c>
      <c r="G3228" t="s">
        <v>12</v>
      </c>
      <c r="H3228" t="s">
        <v>12</v>
      </c>
      <c r="I3228">
        <v>22</v>
      </c>
      <c r="J3228">
        <f>(C3228-$V$7)/$V$8</f>
        <v>-0.5612600901303153</v>
      </c>
      <c r="K3228" t="str">
        <f t="shared" si="201"/>
        <v>NO</v>
      </c>
      <c r="L3228">
        <f>(I3228-$V$16)/$V$17</f>
        <v>-1.4048967847574589</v>
      </c>
      <c r="M3228" t="str">
        <f t="shared" si="202"/>
        <v>NO</v>
      </c>
      <c r="N3228">
        <f>IF(ISBLANK(C3228),$V$7,C3228)</f>
        <v>202396.55</v>
      </c>
      <c r="O3228">
        <f>IF(ISBLANK(I3228),$V$16,I3228)</f>
        <v>22</v>
      </c>
      <c r="P3228" t="str">
        <f>IF(ISBLANK(D3228),$U$42,D3228)</f>
        <v>ASALARIADO</v>
      </c>
      <c r="Q3228" s="7" t="str">
        <f t="shared" si="203"/>
        <v>18-25</v>
      </c>
      <c r="R3228" s="7" t="str">
        <f t="shared" si="204"/>
        <v>1</v>
      </c>
    </row>
    <row r="3229" spans="1:18" x14ac:dyDescent="0.3">
      <c r="A3229">
        <v>3228</v>
      </c>
      <c r="B3229" t="s">
        <v>8</v>
      </c>
      <c r="C3229">
        <v>1000025.21</v>
      </c>
      <c r="D3229" t="s">
        <v>13</v>
      </c>
      <c r="E3229" t="s">
        <v>10</v>
      </c>
      <c r="F3229" t="s">
        <v>11</v>
      </c>
      <c r="G3229" t="s">
        <v>12</v>
      </c>
      <c r="H3229" t="s">
        <v>12</v>
      </c>
      <c r="I3229">
        <v>67</v>
      </c>
      <c r="J3229">
        <f>(C3229-$V$7)/$V$8</f>
        <v>0.42234792987165781</v>
      </c>
      <c r="K3229" t="str">
        <f t="shared" si="201"/>
        <v>NO</v>
      </c>
      <c r="L3229">
        <f>(I3229-$V$16)/$V$17</f>
        <v>1.7709930687137287</v>
      </c>
      <c r="M3229" t="str">
        <f t="shared" si="202"/>
        <v>NO</v>
      </c>
      <c r="N3229">
        <f>IF(ISBLANK(C3229),$V$7,C3229)</f>
        <v>1000025.21</v>
      </c>
      <c r="O3229">
        <f>IF(ISBLANK(I3229),$V$16,I3229)</f>
        <v>67</v>
      </c>
      <c r="P3229" t="str">
        <f>IF(ISBLANK(D3229),$U$42,D3229)</f>
        <v>PENSIONADOS EN SU PROPIO SISTEMA</v>
      </c>
      <c r="Q3229" s="7" t="str">
        <f t="shared" si="203"/>
        <v>56+</v>
      </c>
      <c r="R3229" s="7" t="str">
        <f t="shared" si="204"/>
        <v>4</v>
      </c>
    </row>
    <row r="3230" spans="1:18" x14ac:dyDescent="0.3">
      <c r="A3230">
        <v>3229</v>
      </c>
      <c r="B3230" t="s">
        <v>8</v>
      </c>
      <c r="C3230">
        <v>924499</v>
      </c>
      <c r="D3230" t="s">
        <v>9</v>
      </c>
      <c r="E3230" t="s">
        <v>10</v>
      </c>
      <c r="F3230" t="s">
        <v>11</v>
      </c>
      <c r="G3230" t="s">
        <v>12</v>
      </c>
      <c r="H3230" t="s">
        <v>12</v>
      </c>
      <c r="I3230">
        <v>42</v>
      </c>
      <c r="J3230">
        <f>(C3230-$V$7)/$V$8</f>
        <v>0.32921162522037661</v>
      </c>
      <c r="K3230" t="str">
        <f t="shared" si="201"/>
        <v>NO</v>
      </c>
      <c r="L3230">
        <f>(I3230-$V$16)/$V$17</f>
        <v>6.6098167852911317E-3</v>
      </c>
      <c r="M3230" t="str">
        <f t="shared" si="202"/>
        <v>NO</v>
      </c>
      <c r="N3230">
        <f>IF(ISBLANK(C3230),$V$7,C3230)</f>
        <v>924499</v>
      </c>
      <c r="O3230">
        <f>IF(ISBLANK(I3230),$V$16,I3230)</f>
        <v>42</v>
      </c>
      <c r="P3230" t="str">
        <f>IF(ISBLANK(D3230),$U$42,D3230)</f>
        <v>ASALARIADO</v>
      </c>
      <c r="Q3230" s="7" t="str">
        <f t="shared" si="203"/>
        <v>36-45</v>
      </c>
      <c r="R3230" s="7" t="str">
        <f t="shared" si="204"/>
        <v>4</v>
      </c>
    </row>
    <row r="3231" spans="1:18" x14ac:dyDescent="0.3">
      <c r="A3231">
        <v>3230</v>
      </c>
      <c r="B3231" t="s">
        <v>8</v>
      </c>
      <c r="C3231">
        <v>336000</v>
      </c>
      <c r="D3231" t="s">
        <v>9</v>
      </c>
      <c r="E3231" t="s">
        <v>15</v>
      </c>
      <c r="F3231" t="s">
        <v>11</v>
      </c>
      <c r="G3231" t="s">
        <v>12</v>
      </c>
      <c r="H3231" t="s">
        <v>11</v>
      </c>
      <c r="I3231">
        <v>39</v>
      </c>
      <c r="J3231">
        <f>(C3231-$V$7)/$V$8</f>
        <v>-0.39650494590075286</v>
      </c>
      <c r="K3231" t="str">
        <f t="shared" si="201"/>
        <v>NO</v>
      </c>
      <c r="L3231">
        <f>(I3231-$V$16)/$V$17</f>
        <v>-0.20511617344612137</v>
      </c>
      <c r="M3231" t="str">
        <f t="shared" si="202"/>
        <v>NO</v>
      </c>
      <c r="N3231">
        <f>IF(ISBLANK(C3231),$V$7,C3231)</f>
        <v>336000</v>
      </c>
      <c r="O3231">
        <f>IF(ISBLANK(I3231),$V$16,I3231)</f>
        <v>39</v>
      </c>
      <c r="P3231" t="str">
        <f>IF(ISBLANK(D3231),$U$42,D3231)</f>
        <v>ASALARIADO</v>
      </c>
      <c r="Q3231" s="7" t="str">
        <f t="shared" si="203"/>
        <v>36-45</v>
      </c>
      <c r="R3231" s="7" t="str">
        <f t="shared" si="204"/>
        <v>2</v>
      </c>
    </row>
    <row r="3232" spans="1:18" x14ac:dyDescent="0.3">
      <c r="A3232">
        <v>3231</v>
      </c>
      <c r="B3232" t="s">
        <v>8</v>
      </c>
      <c r="C3232">
        <v>278030</v>
      </c>
      <c r="D3232" t="s">
        <v>18</v>
      </c>
      <c r="E3232" t="s">
        <v>15</v>
      </c>
      <c r="F3232" t="s">
        <v>11</v>
      </c>
      <c r="G3232" t="s">
        <v>12</v>
      </c>
      <c r="H3232" t="s">
        <v>12</v>
      </c>
      <c r="I3232">
        <v>89</v>
      </c>
      <c r="J3232">
        <f>(C3232-$V$7)/$V$8</f>
        <v>-0.46799154082766331</v>
      </c>
      <c r="K3232" t="str">
        <f t="shared" si="201"/>
        <v>NO</v>
      </c>
      <c r="L3232">
        <f>(I3232-$V$16)/$V$17</f>
        <v>3.3236503304107536</v>
      </c>
      <c r="M3232" t="str">
        <f t="shared" si="202"/>
        <v>ATIPICO</v>
      </c>
      <c r="N3232">
        <f>IF(ISBLANK(C3232),$V$7,C3232)</f>
        <v>278030</v>
      </c>
      <c r="O3232">
        <f>IF(ISBLANK(I3232),$V$16,I3232)</f>
        <v>89</v>
      </c>
      <c r="P3232" t="str">
        <f>IF(ISBLANK(D3232),$U$42,D3232)</f>
        <v>CONVENIOS ESPECIALES DE TRABAJADORES INDEPENDIENTES</v>
      </c>
      <c r="Q3232" s="7" t="str">
        <f t="shared" si="203"/>
        <v>56+</v>
      </c>
      <c r="R3232" s="7" t="str">
        <f t="shared" si="204"/>
        <v>1</v>
      </c>
    </row>
    <row r="3233" spans="1:18" x14ac:dyDescent="0.3">
      <c r="A3233">
        <v>3232</v>
      </c>
      <c r="B3233" t="s">
        <v>8</v>
      </c>
      <c r="C3233">
        <v>1529457.14</v>
      </c>
      <c r="D3233" t="s">
        <v>9</v>
      </c>
      <c r="E3233" t="s">
        <v>15</v>
      </c>
      <c r="F3233" t="s">
        <v>11</v>
      </c>
      <c r="G3233" t="s">
        <v>12</v>
      </c>
      <c r="H3233" t="s">
        <v>12</v>
      </c>
      <c r="I3233">
        <v>32</v>
      </c>
      <c r="J3233">
        <f>(C3233-$V$7)/$V$8</f>
        <v>1.0752250373631604</v>
      </c>
      <c r="K3233" t="str">
        <f t="shared" si="201"/>
        <v>NO</v>
      </c>
      <c r="L3233">
        <f>(I3233-$V$16)/$V$17</f>
        <v>-0.69914348398608395</v>
      </c>
      <c r="M3233" t="str">
        <f t="shared" si="202"/>
        <v>NO</v>
      </c>
      <c r="N3233">
        <f>IF(ISBLANK(C3233),$V$7,C3233)</f>
        <v>1529457.14</v>
      </c>
      <c r="O3233">
        <f>IF(ISBLANK(I3233),$V$16,I3233)</f>
        <v>32</v>
      </c>
      <c r="P3233" t="str">
        <f>IF(ISBLANK(D3233),$U$42,D3233)</f>
        <v>ASALARIADO</v>
      </c>
      <c r="Q3233" s="7" t="str">
        <f t="shared" si="203"/>
        <v>26-35</v>
      </c>
      <c r="R3233" s="7" t="str">
        <f t="shared" si="204"/>
        <v>4</v>
      </c>
    </row>
    <row r="3234" spans="1:18" x14ac:dyDescent="0.3">
      <c r="A3234">
        <v>3233</v>
      </c>
      <c r="B3234" t="s">
        <v>8</v>
      </c>
      <c r="C3234">
        <v>297046</v>
      </c>
      <c r="D3234" t="s">
        <v>17</v>
      </c>
      <c r="E3234" t="s">
        <v>15</v>
      </c>
      <c r="F3234" t="s">
        <v>11</v>
      </c>
      <c r="G3234" t="s">
        <v>12</v>
      </c>
      <c r="H3234" t="s">
        <v>11</v>
      </c>
      <c r="I3234">
        <v>59</v>
      </c>
      <c r="J3234">
        <f>(C3234-$V$7)/$V$8</f>
        <v>-0.44454166866740574</v>
      </c>
      <c r="K3234" t="str">
        <f t="shared" si="201"/>
        <v>NO</v>
      </c>
      <c r="L3234">
        <f>(I3234-$V$16)/$V$17</f>
        <v>1.2063904280966287</v>
      </c>
      <c r="M3234" t="str">
        <f t="shared" si="202"/>
        <v>NO</v>
      </c>
      <c r="N3234">
        <f>IF(ISBLANK(C3234),$V$7,C3234)</f>
        <v>297046</v>
      </c>
      <c r="O3234">
        <f>IF(ISBLANK(I3234),$V$16,I3234)</f>
        <v>59</v>
      </c>
      <c r="P3234" t="str">
        <f>IF(ISBLANK(D3234),$U$42,D3234)</f>
        <v>TRABAJADOR INDEPENDIENTE</v>
      </c>
      <c r="Q3234" s="7" t="str">
        <f t="shared" si="203"/>
        <v>56+</v>
      </c>
      <c r="R3234" s="7" t="str">
        <f t="shared" si="204"/>
        <v>1</v>
      </c>
    </row>
    <row r="3235" spans="1:18" x14ac:dyDescent="0.3">
      <c r="A3235">
        <v>3234</v>
      </c>
      <c r="B3235" t="s">
        <v>8</v>
      </c>
      <c r="C3235">
        <v>358640</v>
      </c>
      <c r="D3235" t="s">
        <v>17</v>
      </c>
      <c r="E3235" t="s">
        <v>15</v>
      </c>
      <c r="F3235" t="s">
        <v>11</v>
      </c>
      <c r="G3235" t="s">
        <v>12</v>
      </c>
      <c r="H3235" t="s">
        <v>11</v>
      </c>
      <c r="I3235">
        <v>63</v>
      </c>
      <c r="J3235">
        <f>(C3235-$V$7)/$V$8</f>
        <v>-0.36858608253788838</v>
      </c>
      <c r="K3235" t="str">
        <f t="shared" si="201"/>
        <v>NO</v>
      </c>
      <c r="L3235">
        <f>(I3235-$V$16)/$V$17</f>
        <v>1.4886917484051787</v>
      </c>
      <c r="M3235" t="str">
        <f t="shared" si="202"/>
        <v>NO</v>
      </c>
      <c r="N3235">
        <f>IF(ISBLANK(C3235),$V$7,C3235)</f>
        <v>358640</v>
      </c>
      <c r="O3235">
        <f>IF(ISBLANK(I3235),$V$16,I3235)</f>
        <v>63</v>
      </c>
      <c r="P3235" t="str">
        <f>IF(ISBLANK(D3235),$U$42,D3235)</f>
        <v>TRABAJADOR INDEPENDIENTE</v>
      </c>
      <c r="Q3235" s="7" t="str">
        <f t="shared" si="203"/>
        <v>56+</v>
      </c>
      <c r="R3235" s="7" t="str">
        <f t="shared" si="204"/>
        <v>2</v>
      </c>
    </row>
    <row r="3236" spans="1:18" x14ac:dyDescent="0.3">
      <c r="A3236">
        <v>3235</v>
      </c>
      <c r="B3236" t="s">
        <v>8</v>
      </c>
      <c r="C3236">
        <v>414416</v>
      </c>
      <c r="D3236" t="s">
        <v>9</v>
      </c>
      <c r="E3236" t="s">
        <v>15</v>
      </c>
      <c r="F3236" t="s">
        <v>11</v>
      </c>
      <c r="G3236" t="s">
        <v>12</v>
      </c>
      <c r="H3236" t="s">
        <v>12</v>
      </c>
      <c r="I3236">
        <v>61</v>
      </c>
      <c r="J3236">
        <f>(C3236-$V$7)/$V$8</f>
        <v>-0.2998050523732626</v>
      </c>
      <c r="K3236" t="str">
        <f t="shared" si="201"/>
        <v>NO</v>
      </c>
      <c r="L3236">
        <f>(I3236-$V$16)/$V$17</f>
        <v>1.3475410882509038</v>
      </c>
      <c r="M3236" t="str">
        <f t="shared" si="202"/>
        <v>NO</v>
      </c>
      <c r="N3236">
        <f>IF(ISBLANK(C3236),$V$7,C3236)</f>
        <v>414416</v>
      </c>
      <c r="O3236">
        <f>IF(ISBLANK(I3236),$V$16,I3236)</f>
        <v>61</v>
      </c>
      <c r="P3236" t="str">
        <f>IF(ISBLANK(D3236),$U$42,D3236)</f>
        <v>ASALARIADO</v>
      </c>
      <c r="Q3236" s="7" t="str">
        <f t="shared" si="203"/>
        <v>56+</v>
      </c>
      <c r="R3236" s="7" t="str">
        <f t="shared" si="204"/>
        <v>3</v>
      </c>
    </row>
    <row r="3237" spans="1:18" x14ac:dyDescent="0.3">
      <c r="A3237">
        <v>3236</v>
      </c>
      <c r="B3237" t="s">
        <v>14</v>
      </c>
      <c r="C3237">
        <v>347256</v>
      </c>
      <c r="D3237" t="s">
        <v>9</v>
      </c>
      <c r="E3237" t="s">
        <v>10</v>
      </c>
      <c r="F3237" t="s">
        <v>11</v>
      </c>
      <c r="G3237" t="s">
        <v>12</v>
      </c>
      <c r="H3237" t="s">
        <v>11</v>
      </c>
      <c r="I3237">
        <v>47</v>
      </c>
      <c r="J3237">
        <f>(C3237-$V$7)/$V$8</f>
        <v>-0.38262443680126512</v>
      </c>
      <c r="K3237" t="str">
        <f t="shared" si="201"/>
        <v>NO</v>
      </c>
      <c r="L3237">
        <f>(I3237-$V$16)/$V$17</f>
        <v>0.35948646717097865</v>
      </c>
      <c r="M3237" t="str">
        <f t="shared" si="202"/>
        <v>NO</v>
      </c>
      <c r="N3237">
        <f>IF(ISBLANK(C3237),$V$7,C3237)</f>
        <v>347256</v>
      </c>
      <c r="O3237">
        <f>IF(ISBLANK(I3237),$V$16,I3237)</f>
        <v>47</v>
      </c>
      <c r="P3237" t="str">
        <f>IF(ISBLANK(D3237),$U$42,D3237)</f>
        <v>ASALARIADO</v>
      </c>
      <c r="Q3237" s="7" t="str">
        <f t="shared" si="203"/>
        <v>46-55</v>
      </c>
      <c r="R3237" s="7" t="str">
        <f t="shared" si="204"/>
        <v>2</v>
      </c>
    </row>
    <row r="3238" spans="1:18" x14ac:dyDescent="0.3">
      <c r="A3238">
        <v>3237</v>
      </c>
      <c r="B3238" t="s">
        <v>8</v>
      </c>
      <c r="C3238">
        <v>1119534</v>
      </c>
      <c r="D3238" t="s">
        <v>17</v>
      </c>
      <c r="E3238" t="s">
        <v>15</v>
      </c>
      <c r="F3238" t="s">
        <v>11</v>
      </c>
      <c r="G3238" t="s">
        <v>12</v>
      </c>
      <c r="H3238" t="s">
        <v>12</v>
      </c>
      <c r="I3238">
        <v>71</v>
      </c>
      <c r="J3238">
        <f>(C3238-$V$7)/$V$8</f>
        <v>0.5697220278695051</v>
      </c>
      <c r="K3238" t="str">
        <f t="shared" si="201"/>
        <v>NO</v>
      </c>
      <c r="L3238">
        <f>(I3238-$V$16)/$V$17</f>
        <v>2.0532943890222786</v>
      </c>
      <c r="M3238" t="str">
        <f t="shared" si="202"/>
        <v>ATIPICO</v>
      </c>
      <c r="N3238">
        <f>IF(ISBLANK(C3238),$V$7,C3238)</f>
        <v>1119534</v>
      </c>
      <c r="O3238">
        <f>IF(ISBLANK(I3238),$V$16,I3238)</f>
        <v>71</v>
      </c>
      <c r="P3238" t="str">
        <f>IF(ISBLANK(D3238),$U$42,D3238)</f>
        <v>TRABAJADOR INDEPENDIENTE</v>
      </c>
      <c r="Q3238" s="7" t="str">
        <f t="shared" si="203"/>
        <v>56+</v>
      </c>
      <c r="R3238" s="7" t="str">
        <f t="shared" si="204"/>
        <v>4</v>
      </c>
    </row>
    <row r="3239" spans="1:18" x14ac:dyDescent="0.3">
      <c r="A3239">
        <v>3238</v>
      </c>
      <c r="B3239" t="s">
        <v>14</v>
      </c>
      <c r="C3239">
        <v>346666.67</v>
      </c>
      <c r="D3239" t="s">
        <v>9</v>
      </c>
      <c r="E3239" t="s">
        <v>15</v>
      </c>
      <c r="F3239" t="s">
        <v>11</v>
      </c>
      <c r="G3239" t="s">
        <v>12</v>
      </c>
      <c r="H3239" t="s">
        <v>12</v>
      </c>
      <c r="I3239">
        <v>38</v>
      </c>
      <c r="J3239">
        <f>(C3239-$V$7)/$V$8</f>
        <v>-0.38335117813278619</v>
      </c>
      <c r="K3239" t="str">
        <f t="shared" si="201"/>
        <v>NO</v>
      </c>
      <c r="L3239">
        <f>(I3239-$V$16)/$V$17</f>
        <v>-0.27569150352325889</v>
      </c>
      <c r="M3239" t="str">
        <f t="shared" si="202"/>
        <v>NO</v>
      </c>
      <c r="N3239">
        <f>IF(ISBLANK(C3239),$V$7,C3239)</f>
        <v>346666.67</v>
      </c>
      <c r="O3239">
        <f>IF(ISBLANK(I3239),$V$16,I3239)</f>
        <v>38</v>
      </c>
      <c r="P3239" t="str">
        <f>IF(ISBLANK(D3239),$U$42,D3239)</f>
        <v>ASALARIADO</v>
      </c>
      <c r="Q3239" s="7" t="str">
        <f t="shared" si="203"/>
        <v>36-45</v>
      </c>
      <c r="R3239" s="7" t="str">
        <f t="shared" si="204"/>
        <v>2</v>
      </c>
    </row>
    <row r="3240" spans="1:18" x14ac:dyDescent="0.3">
      <c r="A3240">
        <v>3239</v>
      </c>
      <c r="B3240" t="s">
        <v>8</v>
      </c>
      <c r="C3240">
        <v>594092</v>
      </c>
      <c r="D3240" t="s">
        <v>17</v>
      </c>
      <c r="E3240" t="s">
        <v>15</v>
      </c>
      <c r="F3240" t="s">
        <v>11</v>
      </c>
      <c r="G3240" t="s">
        <v>12</v>
      </c>
      <c r="H3240" t="s">
        <v>11</v>
      </c>
      <c r="I3240">
        <v>39</v>
      </c>
      <c r="J3240">
        <f>(C3240-$V$7)/$V$8</f>
        <v>-7.8234836225469548E-2</v>
      </c>
      <c r="K3240" t="str">
        <f t="shared" si="201"/>
        <v>NO</v>
      </c>
      <c r="L3240">
        <f>(I3240-$V$16)/$V$17</f>
        <v>-0.20511617344612137</v>
      </c>
      <c r="M3240" t="str">
        <f t="shared" si="202"/>
        <v>NO</v>
      </c>
      <c r="N3240">
        <f>IF(ISBLANK(C3240),$V$7,C3240)</f>
        <v>594092</v>
      </c>
      <c r="O3240">
        <f>IF(ISBLANK(I3240),$V$16,I3240)</f>
        <v>39</v>
      </c>
      <c r="P3240" t="str">
        <f>IF(ISBLANK(D3240),$U$42,D3240)</f>
        <v>TRABAJADOR INDEPENDIENTE</v>
      </c>
      <c r="Q3240" s="7" t="str">
        <f t="shared" si="203"/>
        <v>36-45</v>
      </c>
      <c r="R3240" s="7" t="str">
        <f t="shared" si="204"/>
        <v>3</v>
      </c>
    </row>
    <row r="3241" spans="1:18" x14ac:dyDescent="0.3">
      <c r="A3241">
        <v>3240</v>
      </c>
      <c r="B3241" t="s">
        <v>14</v>
      </c>
      <c r="C3241">
        <v>175000</v>
      </c>
      <c r="D3241" t="s">
        <v>9</v>
      </c>
      <c r="E3241" t="s">
        <v>15</v>
      </c>
      <c r="F3241" t="s">
        <v>11</v>
      </c>
      <c r="G3241" t="s">
        <v>12</v>
      </c>
      <c r="H3241" t="s">
        <v>12</v>
      </c>
      <c r="I3241">
        <v>31</v>
      </c>
      <c r="J3241">
        <f>(C3241-$V$7)/$V$8</f>
        <v>-0.59504456610486844</v>
      </c>
      <c r="K3241" t="str">
        <f t="shared" si="201"/>
        <v>NO</v>
      </c>
      <c r="L3241">
        <f>(I3241-$V$16)/$V$17</f>
        <v>-0.7697188140632214</v>
      </c>
      <c r="M3241" t="str">
        <f t="shared" si="202"/>
        <v>NO</v>
      </c>
      <c r="N3241">
        <f>IF(ISBLANK(C3241),$V$7,C3241)</f>
        <v>175000</v>
      </c>
      <c r="O3241">
        <f>IF(ISBLANK(I3241),$V$16,I3241)</f>
        <v>31</v>
      </c>
      <c r="P3241" t="str">
        <f>IF(ISBLANK(D3241),$U$42,D3241)</f>
        <v>ASALARIADO</v>
      </c>
      <c r="Q3241" s="7" t="str">
        <f t="shared" si="203"/>
        <v>26-35</v>
      </c>
      <c r="R3241" s="7" t="str">
        <f t="shared" si="204"/>
        <v>1</v>
      </c>
    </row>
    <row r="3242" spans="1:18" x14ac:dyDescent="0.3">
      <c r="A3242">
        <v>3241</v>
      </c>
      <c r="B3242" t="s">
        <v>14</v>
      </c>
      <c r="C3242">
        <v>2214734.2999999998</v>
      </c>
      <c r="D3242" t="s">
        <v>9</v>
      </c>
      <c r="E3242" t="s">
        <v>10</v>
      </c>
      <c r="F3242" t="s">
        <v>11</v>
      </c>
      <c r="G3242" t="s">
        <v>12</v>
      </c>
      <c r="H3242" t="s">
        <v>12</v>
      </c>
      <c r="I3242">
        <v>54</v>
      </c>
      <c r="J3242">
        <f>(C3242-$V$7)/$V$8</f>
        <v>1.9202850813442471</v>
      </c>
      <c r="K3242" t="str">
        <f t="shared" si="201"/>
        <v>NO</v>
      </c>
      <c r="L3242">
        <f>(I3242-$V$16)/$V$17</f>
        <v>0.85351377771094117</v>
      </c>
      <c r="M3242" t="str">
        <f t="shared" si="202"/>
        <v>NO</v>
      </c>
      <c r="N3242">
        <f>IF(ISBLANK(C3242),$V$7,C3242)</f>
        <v>2214734.2999999998</v>
      </c>
      <c r="O3242">
        <f>IF(ISBLANK(I3242),$V$16,I3242)</f>
        <v>54</v>
      </c>
      <c r="P3242" t="str">
        <f>IF(ISBLANK(D3242),$U$42,D3242)</f>
        <v>ASALARIADO</v>
      </c>
      <c r="Q3242" s="7" t="str">
        <f t="shared" si="203"/>
        <v>46-55</v>
      </c>
      <c r="R3242" s="7" t="str">
        <f t="shared" si="204"/>
        <v>4</v>
      </c>
    </row>
    <row r="3243" spans="1:18" x14ac:dyDescent="0.3">
      <c r="A3243">
        <v>3242</v>
      </c>
      <c r="B3243" t="s">
        <v>14</v>
      </c>
      <c r="C3243">
        <v>657562.5</v>
      </c>
      <c r="D3243" t="s">
        <v>9</v>
      </c>
      <c r="E3243" t="s">
        <v>10</v>
      </c>
      <c r="F3243" t="s">
        <v>11</v>
      </c>
      <c r="G3243" t="s">
        <v>12</v>
      </c>
      <c r="H3243" t="s">
        <v>12</v>
      </c>
      <c r="I3243">
        <v>27</v>
      </c>
      <c r="J3243">
        <f>(C3243-$V$7)/$V$8</f>
        <v>3.4784669967232785E-5</v>
      </c>
      <c r="K3243" t="str">
        <f t="shared" si="201"/>
        <v>NO</v>
      </c>
      <c r="L3243">
        <f>(I3243-$V$16)/$V$17</f>
        <v>-1.0520201343717714</v>
      </c>
      <c r="M3243" t="str">
        <f t="shared" si="202"/>
        <v>NO</v>
      </c>
      <c r="N3243">
        <f>IF(ISBLANK(C3243),$V$7,C3243)</f>
        <v>657562.5</v>
      </c>
      <c r="O3243">
        <f>IF(ISBLANK(I3243),$V$16,I3243)</f>
        <v>27</v>
      </c>
      <c r="P3243" t="str">
        <f>IF(ISBLANK(D3243),$U$42,D3243)</f>
        <v>ASALARIADO</v>
      </c>
      <c r="Q3243" s="7" t="str">
        <f t="shared" si="203"/>
        <v>26-35</v>
      </c>
      <c r="R3243" s="7" t="str">
        <f t="shared" si="204"/>
        <v>3</v>
      </c>
    </row>
    <row r="3244" spans="1:18" x14ac:dyDescent="0.3">
      <c r="A3244">
        <v>3243</v>
      </c>
      <c r="B3244" t="s">
        <v>8</v>
      </c>
      <c r="C3244">
        <v>297502</v>
      </c>
      <c r="D3244" t="s">
        <v>16</v>
      </c>
      <c r="E3244" t="s">
        <v>15</v>
      </c>
      <c r="F3244" t="s">
        <v>11</v>
      </c>
      <c r="G3244" t="s">
        <v>12</v>
      </c>
      <c r="H3244" t="s">
        <v>12</v>
      </c>
      <c r="I3244">
        <v>67</v>
      </c>
      <c r="J3244">
        <f>(C3244-$V$7)/$V$8</f>
        <v>-0.44397934527105126</v>
      </c>
      <c r="K3244" t="str">
        <f t="shared" si="201"/>
        <v>NO</v>
      </c>
      <c r="L3244">
        <f>(I3244-$V$16)/$V$17</f>
        <v>1.7709930687137287</v>
      </c>
      <c r="M3244" t="str">
        <f t="shared" si="202"/>
        <v>NO</v>
      </c>
      <c r="N3244">
        <f>IF(ISBLANK(C3244),$V$7,C3244)</f>
        <v>297502</v>
      </c>
      <c r="O3244">
        <f>IF(ISBLANK(I3244),$V$16,I3244)</f>
        <v>67</v>
      </c>
      <c r="P3244" t="str">
        <f>IF(ISBLANK(D3244),$U$42,D3244)</f>
        <v>ASEGURADO VOLUNTARIO</v>
      </c>
      <c r="Q3244" s="7" t="str">
        <f t="shared" si="203"/>
        <v>56+</v>
      </c>
      <c r="R3244" s="7" t="str">
        <f t="shared" si="204"/>
        <v>1</v>
      </c>
    </row>
    <row r="3245" spans="1:18" x14ac:dyDescent="0.3">
      <c r="A3245">
        <v>3244</v>
      </c>
      <c r="B3245" t="s">
        <v>8</v>
      </c>
      <c r="C3245">
        <v>422231</v>
      </c>
      <c r="D3245" t="s">
        <v>9</v>
      </c>
      <c r="E3245" t="s">
        <v>10</v>
      </c>
      <c r="F3245" t="s">
        <v>11</v>
      </c>
      <c r="G3245" t="s">
        <v>12</v>
      </c>
      <c r="H3245" t="s">
        <v>12</v>
      </c>
      <c r="I3245">
        <v>49</v>
      </c>
      <c r="J3245">
        <f>(C3245-$V$7)/$V$8</f>
        <v>-0.29016786521863425</v>
      </c>
      <c r="K3245" t="str">
        <f t="shared" si="201"/>
        <v>NO</v>
      </c>
      <c r="L3245">
        <f>(I3245-$V$16)/$V$17</f>
        <v>0.50063712732525367</v>
      </c>
      <c r="M3245" t="str">
        <f t="shared" si="202"/>
        <v>NO</v>
      </c>
      <c r="N3245">
        <f>IF(ISBLANK(C3245),$V$7,C3245)</f>
        <v>422231</v>
      </c>
      <c r="O3245">
        <f>IF(ISBLANK(I3245),$V$16,I3245)</f>
        <v>49</v>
      </c>
      <c r="P3245" t="str">
        <f>IF(ISBLANK(D3245),$U$42,D3245)</f>
        <v>ASALARIADO</v>
      </c>
      <c r="Q3245" s="7" t="str">
        <f t="shared" si="203"/>
        <v>46-55</v>
      </c>
      <c r="R3245" s="7" t="str">
        <f t="shared" si="204"/>
        <v>3</v>
      </c>
    </row>
    <row r="3246" spans="1:18" x14ac:dyDescent="0.3">
      <c r="A3246">
        <v>3245</v>
      </c>
      <c r="B3246" t="s">
        <v>14</v>
      </c>
      <c r="C3246">
        <v>500937.8</v>
      </c>
      <c r="D3246" t="s">
        <v>9</v>
      </c>
      <c r="E3246" t="s">
        <v>15</v>
      </c>
      <c r="F3246" t="s">
        <v>11</v>
      </c>
      <c r="G3246" t="s">
        <v>12</v>
      </c>
      <c r="H3246" t="s">
        <v>12</v>
      </c>
      <c r="I3246">
        <v>50</v>
      </c>
      <c r="J3246">
        <f>(C3246-$V$7)/$V$8</f>
        <v>-0.1931093672094337</v>
      </c>
      <c r="K3246" t="str">
        <f t="shared" si="201"/>
        <v>NO</v>
      </c>
      <c r="L3246">
        <f>(I3246-$V$16)/$V$17</f>
        <v>0.57121245740239113</v>
      </c>
      <c r="M3246" t="str">
        <f t="shared" si="202"/>
        <v>NO</v>
      </c>
      <c r="N3246">
        <f>IF(ISBLANK(C3246),$V$7,C3246)</f>
        <v>500937.8</v>
      </c>
      <c r="O3246">
        <f>IF(ISBLANK(I3246),$V$16,I3246)</f>
        <v>50</v>
      </c>
      <c r="P3246" t="str">
        <f>IF(ISBLANK(D3246),$U$42,D3246)</f>
        <v>ASALARIADO</v>
      </c>
      <c r="Q3246" s="7" t="str">
        <f t="shared" si="203"/>
        <v>46-55</v>
      </c>
      <c r="R3246" s="7" t="str">
        <f t="shared" si="204"/>
        <v>3</v>
      </c>
    </row>
    <row r="3247" spans="1:18" x14ac:dyDescent="0.3">
      <c r="A3247">
        <v>3246</v>
      </c>
      <c r="B3247" t="s">
        <v>8</v>
      </c>
      <c r="C3247">
        <v>278031</v>
      </c>
      <c r="D3247" t="s">
        <v>17</v>
      </c>
      <c r="E3247" t="s">
        <v>15</v>
      </c>
      <c r="F3247" t="s">
        <v>11</v>
      </c>
      <c r="G3247" t="s">
        <v>12</v>
      </c>
      <c r="H3247" t="s">
        <v>12</v>
      </c>
      <c r="I3247">
        <v>42</v>
      </c>
      <c r="J3247">
        <f>(C3247-$V$7)/$V$8</f>
        <v>-0.46799030766232042</v>
      </c>
      <c r="K3247" t="str">
        <f t="shared" si="201"/>
        <v>NO</v>
      </c>
      <c r="L3247">
        <f>(I3247-$V$16)/$V$17</f>
        <v>6.6098167852911317E-3</v>
      </c>
      <c r="M3247" t="str">
        <f t="shared" si="202"/>
        <v>NO</v>
      </c>
      <c r="N3247">
        <f>IF(ISBLANK(C3247),$V$7,C3247)</f>
        <v>278031</v>
      </c>
      <c r="O3247">
        <f>IF(ISBLANK(I3247),$V$16,I3247)</f>
        <v>42</v>
      </c>
      <c r="P3247" t="str">
        <f>IF(ISBLANK(D3247),$U$42,D3247)</f>
        <v>TRABAJADOR INDEPENDIENTE</v>
      </c>
      <c r="Q3247" s="7" t="str">
        <f t="shared" si="203"/>
        <v>36-45</v>
      </c>
      <c r="R3247" s="7" t="str">
        <f t="shared" si="204"/>
        <v>1</v>
      </c>
    </row>
    <row r="3248" spans="1:18" x14ac:dyDescent="0.3">
      <c r="A3248">
        <v>3247</v>
      </c>
      <c r="B3248" t="s">
        <v>8</v>
      </c>
      <c r="C3248">
        <v>180000</v>
      </c>
      <c r="D3248" t="s">
        <v>9</v>
      </c>
      <c r="E3248" t="s">
        <v>15</v>
      </c>
      <c r="F3248" t="s">
        <v>11</v>
      </c>
      <c r="G3248" t="s">
        <v>12</v>
      </c>
      <c r="H3248" t="s">
        <v>11</v>
      </c>
      <c r="I3248">
        <v>41</v>
      </c>
      <c r="J3248">
        <f>(C3248-$V$7)/$V$8</f>
        <v>-0.58887873939045499</v>
      </c>
      <c r="K3248" t="str">
        <f t="shared" si="201"/>
        <v>NO</v>
      </c>
      <c r="L3248">
        <f>(I3248-$V$16)/$V$17</f>
        <v>-6.3965513291846368E-2</v>
      </c>
      <c r="M3248" t="str">
        <f t="shared" si="202"/>
        <v>NO</v>
      </c>
      <c r="N3248">
        <f>IF(ISBLANK(C3248),$V$7,C3248)</f>
        <v>180000</v>
      </c>
      <c r="O3248">
        <f>IF(ISBLANK(I3248),$V$16,I3248)</f>
        <v>41</v>
      </c>
      <c r="P3248" t="str">
        <f>IF(ISBLANK(D3248),$U$42,D3248)</f>
        <v>ASALARIADO</v>
      </c>
      <c r="Q3248" s="7" t="str">
        <f t="shared" si="203"/>
        <v>36-45</v>
      </c>
      <c r="R3248" s="7" t="str">
        <f t="shared" si="204"/>
        <v>1</v>
      </c>
    </row>
    <row r="3249" spans="1:18" x14ac:dyDescent="0.3">
      <c r="A3249">
        <v>3248</v>
      </c>
      <c r="B3249" t="s">
        <v>8</v>
      </c>
      <c r="C3249">
        <v>194000</v>
      </c>
      <c r="D3249" t="s">
        <v>9</v>
      </c>
      <c r="E3249" t="s">
        <v>15</v>
      </c>
      <c r="F3249" t="s">
        <v>11</v>
      </c>
      <c r="G3249" t="s">
        <v>12</v>
      </c>
      <c r="H3249" t="s">
        <v>12</v>
      </c>
      <c r="I3249">
        <v>57</v>
      </c>
      <c r="J3249">
        <f>(C3249-$V$7)/$V$8</f>
        <v>-0.57161442459009704</v>
      </c>
      <c r="K3249" t="str">
        <f t="shared" si="201"/>
        <v>NO</v>
      </c>
      <c r="L3249">
        <f>(I3249-$V$16)/$V$17</f>
        <v>1.0652397679423538</v>
      </c>
      <c r="M3249" t="str">
        <f t="shared" si="202"/>
        <v>NO</v>
      </c>
      <c r="N3249">
        <f>IF(ISBLANK(C3249),$V$7,C3249)</f>
        <v>194000</v>
      </c>
      <c r="O3249">
        <f>IF(ISBLANK(I3249),$V$16,I3249)</f>
        <v>57</v>
      </c>
      <c r="P3249" t="str">
        <f>IF(ISBLANK(D3249),$U$42,D3249)</f>
        <v>ASALARIADO</v>
      </c>
      <c r="Q3249" s="7" t="str">
        <f t="shared" si="203"/>
        <v>56+</v>
      </c>
      <c r="R3249" s="7" t="str">
        <f t="shared" si="204"/>
        <v>1</v>
      </c>
    </row>
    <row r="3250" spans="1:18" x14ac:dyDescent="0.3">
      <c r="A3250">
        <v>3249</v>
      </c>
      <c r="B3250" t="s">
        <v>8</v>
      </c>
      <c r="C3250">
        <v>606313.31000000006</v>
      </c>
      <c r="D3250" t="s">
        <v>13</v>
      </c>
      <c r="E3250" t="s">
        <v>10</v>
      </c>
      <c r="F3250" t="s">
        <v>11</v>
      </c>
      <c r="G3250" t="s">
        <v>12</v>
      </c>
      <c r="H3250" t="s">
        <v>12</v>
      </c>
      <c r="I3250">
        <v>62</v>
      </c>
      <c r="J3250">
        <f>(C3250-$V$7)/$V$8</f>
        <v>-6.3163940288843631E-2</v>
      </c>
      <c r="K3250" t="str">
        <f t="shared" si="201"/>
        <v>NO</v>
      </c>
      <c r="L3250">
        <f>(I3250-$V$16)/$V$17</f>
        <v>1.4181164183280413</v>
      </c>
      <c r="M3250" t="str">
        <f t="shared" si="202"/>
        <v>NO</v>
      </c>
      <c r="N3250">
        <f>IF(ISBLANK(C3250),$V$7,C3250)</f>
        <v>606313.31000000006</v>
      </c>
      <c r="O3250">
        <f>IF(ISBLANK(I3250),$V$16,I3250)</f>
        <v>62</v>
      </c>
      <c r="P3250" t="str">
        <f>IF(ISBLANK(D3250),$U$42,D3250)</f>
        <v>PENSIONADOS EN SU PROPIO SISTEMA</v>
      </c>
      <c r="Q3250" s="7" t="str">
        <f t="shared" si="203"/>
        <v>56+</v>
      </c>
      <c r="R3250" s="7" t="str">
        <f t="shared" si="204"/>
        <v>3</v>
      </c>
    </row>
    <row r="3251" spans="1:18" x14ac:dyDescent="0.3">
      <c r="A3251">
        <v>3250</v>
      </c>
      <c r="B3251" t="s">
        <v>8</v>
      </c>
      <c r="C3251">
        <v>556116.75</v>
      </c>
      <c r="D3251" t="s">
        <v>9</v>
      </c>
      <c r="E3251" t="s">
        <v>15</v>
      </c>
      <c r="F3251" t="s">
        <v>11</v>
      </c>
      <c r="G3251" t="s">
        <v>12</v>
      </c>
      <c r="H3251" t="s">
        <v>12</v>
      </c>
      <c r="I3251">
        <v>52</v>
      </c>
      <c r="J3251">
        <f>(C3251-$V$7)/$V$8</f>
        <v>-0.12506459841277601</v>
      </c>
      <c r="K3251" t="str">
        <f t="shared" si="201"/>
        <v>NO</v>
      </c>
      <c r="L3251">
        <f>(I3251-$V$16)/$V$17</f>
        <v>0.71236311755666615</v>
      </c>
      <c r="M3251" t="str">
        <f t="shared" si="202"/>
        <v>NO</v>
      </c>
      <c r="N3251">
        <f>IF(ISBLANK(C3251),$V$7,C3251)</f>
        <v>556116.75</v>
      </c>
      <c r="O3251">
        <f>IF(ISBLANK(I3251),$V$16,I3251)</f>
        <v>52</v>
      </c>
      <c r="P3251" t="str">
        <f>IF(ISBLANK(D3251),$U$42,D3251)</f>
        <v>ASALARIADO</v>
      </c>
      <c r="Q3251" s="7" t="str">
        <f t="shared" si="203"/>
        <v>46-55</v>
      </c>
      <c r="R3251" s="7" t="str">
        <f t="shared" si="204"/>
        <v>3</v>
      </c>
    </row>
    <row r="3252" spans="1:18" x14ac:dyDescent="0.3">
      <c r="A3252">
        <v>3251</v>
      </c>
      <c r="B3252" t="s">
        <v>8</v>
      </c>
      <c r="C3252">
        <v>1106966.42</v>
      </c>
      <c r="D3252" t="s">
        <v>9</v>
      </c>
      <c r="E3252" t="s">
        <v>10</v>
      </c>
      <c r="F3252" t="s">
        <v>11</v>
      </c>
      <c r="G3252" t="s">
        <v>12</v>
      </c>
      <c r="H3252" t="s">
        <v>12</v>
      </c>
      <c r="I3252">
        <v>36</v>
      </c>
      <c r="J3252">
        <f>(C3252-$V$7)/$V$8</f>
        <v>0.55422412376959918</v>
      </c>
      <c r="K3252" t="str">
        <f t="shared" si="201"/>
        <v>NO</v>
      </c>
      <c r="L3252">
        <f>(I3252-$V$16)/$V$17</f>
        <v>-0.41684216367753391</v>
      </c>
      <c r="M3252" t="str">
        <f t="shared" si="202"/>
        <v>NO</v>
      </c>
      <c r="N3252">
        <f>IF(ISBLANK(C3252),$V$7,C3252)</f>
        <v>1106966.42</v>
      </c>
      <c r="O3252">
        <f>IF(ISBLANK(I3252),$V$16,I3252)</f>
        <v>36</v>
      </c>
      <c r="P3252" t="str">
        <f>IF(ISBLANK(D3252),$U$42,D3252)</f>
        <v>ASALARIADO</v>
      </c>
      <c r="Q3252" s="7" t="str">
        <f t="shared" si="203"/>
        <v>36-45</v>
      </c>
      <c r="R3252" s="7" t="str">
        <f t="shared" si="204"/>
        <v>4</v>
      </c>
    </row>
    <row r="3253" spans="1:18" x14ac:dyDescent="0.3">
      <c r="A3253">
        <v>3252</v>
      </c>
      <c r="B3253" t="s">
        <v>8</v>
      </c>
      <c r="C3253">
        <v>415064.04</v>
      </c>
      <c r="D3253" t="s">
        <v>9</v>
      </c>
      <c r="E3253" t="s">
        <v>15</v>
      </c>
      <c r="F3253" t="s">
        <v>11</v>
      </c>
      <c r="G3253" t="s">
        <v>12</v>
      </c>
      <c r="H3253" t="s">
        <v>12</v>
      </c>
      <c r="I3253">
        <v>24</v>
      </c>
      <c r="J3253">
        <f>(C3253-$V$7)/$V$8</f>
        <v>-0.29900591190446091</v>
      </c>
      <c r="K3253" t="str">
        <f t="shared" si="201"/>
        <v>NO</v>
      </c>
      <c r="L3253">
        <f>(I3253-$V$16)/$V$17</f>
        <v>-1.263746124603184</v>
      </c>
      <c r="M3253" t="str">
        <f t="shared" si="202"/>
        <v>NO</v>
      </c>
      <c r="N3253">
        <f>IF(ISBLANK(C3253),$V$7,C3253)</f>
        <v>415064.04</v>
      </c>
      <c r="O3253">
        <f>IF(ISBLANK(I3253),$V$16,I3253)</f>
        <v>24</v>
      </c>
      <c r="P3253" t="str">
        <f>IF(ISBLANK(D3253),$U$42,D3253)</f>
        <v>ASALARIADO</v>
      </c>
      <c r="Q3253" s="7" t="str">
        <f t="shared" si="203"/>
        <v>18-25</v>
      </c>
      <c r="R3253" s="7" t="str">
        <f t="shared" si="204"/>
        <v>3</v>
      </c>
    </row>
    <row r="3254" spans="1:18" x14ac:dyDescent="0.3">
      <c r="A3254">
        <v>3253</v>
      </c>
      <c r="B3254" t="s">
        <v>8</v>
      </c>
      <c r="C3254">
        <v>500700</v>
      </c>
      <c r="D3254" t="s">
        <v>9</v>
      </c>
      <c r="E3254" t="s">
        <v>15</v>
      </c>
      <c r="F3254" t="s">
        <v>11</v>
      </c>
      <c r="G3254" t="s">
        <v>12</v>
      </c>
      <c r="H3254" t="s">
        <v>12</v>
      </c>
      <c r="I3254">
        <v>50</v>
      </c>
      <c r="J3254">
        <f>(C3254-$V$7)/$V$8</f>
        <v>-0.1934026139279712</v>
      </c>
      <c r="K3254" t="str">
        <f t="shared" si="201"/>
        <v>NO</v>
      </c>
      <c r="L3254">
        <f>(I3254-$V$16)/$V$17</f>
        <v>0.57121245740239113</v>
      </c>
      <c r="M3254" t="str">
        <f t="shared" si="202"/>
        <v>NO</v>
      </c>
      <c r="N3254">
        <f>IF(ISBLANK(C3254),$V$7,C3254)</f>
        <v>500700</v>
      </c>
      <c r="O3254">
        <f>IF(ISBLANK(I3254),$V$16,I3254)</f>
        <v>50</v>
      </c>
      <c r="P3254" t="str">
        <f>IF(ISBLANK(D3254),$U$42,D3254)</f>
        <v>ASALARIADO</v>
      </c>
      <c r="Q3254" s="7" t="str">
        <f t="shared" si="203"/>
        <v>46-55</v>
      </c>
      <c r="R3254" s="7" t="str">
        <f t="shared" si="204"/>
        <v>3</v>
      </c>
    </row>
    <row r="3255" spans="1:18" x14ac:dyDescent="0.3">
      <c r="A3255">
        <v>3254</v>
      </c>
      <c r="B3255" t="s">
        <v>14</v>
      </c>
      <c r="C3255">
        <v>1585515</v>
      </c>
      <c r="D3255" t="s">
        <v>9</v>
      </c>
      <c r="E3255" t="s">
        <v>10</v>
      </c>
      <c r="F3255" t="s">
        <v>11</v>
      </c>
      <c r="G3255" t="s">
        <v>12</v>
      </c>
      <c r="H3255" t="s">
        <v>12</v>
      </c>
      <c r="I3255">
        <v>61</v>
      </c>
      <c r="J3255">
        <f>(C3255-$V$7)/$V$8</f>
        <v>1.1443536475113312</v>
      </c>
      <c r="K3255" t="str">
        <f t="shared" si="201"/>
        <v>NO</v>
      </c>
      <c r="L3255">
        <f>(I3255-$V$16)/$V$17</f>
        <v>1.3475410882509038</v>
      </c>
      <c r="M3255" t="str">
        <f t="shared" si="202"/>
        <v>NO</v>
      </c>
      <c r="N3255">
        <f>IF(ISBLANK(C3255),$V$7,C3255)</f>
        <v>1585515</v>
      </c>
      <c r="O3255">
        <f>IF(ISBLANK(I3255),$V$16,I3255)</f>
        <v>61</v>
      </c>
      <c r="P3255" t="str">
        <f>IF(ISBLANK(D3255),$U$42,D3255)</f>
        <v>ASALARIADO</v>
      </c>
      <c r="Q3255" s="7" t="str">
        <f t="shared" si="203"/>
        <v>56+</v>
      </c>
      <c r="R3255" s="7" t="str">
        <f t="shared" si="204"/>
        <v>4</v>
      </c>
    </row>
    <row r="3256" spans="1:18" x14ac:dyDescent="0.3">
      <c r="A3256">
        <v>3255</v>
      </c>
      <c r="B3256" t="s">
        <v>8</v>
      </c>
      <c r="C3256">
        <v>567425</v>
      </c>
      <c r="D3256" t="s">
        <v>9</v>
      </c>
      <c r="E3256" t="s">
        <v>10</v>
      </c>
      <c r="F3256" t="s">
        <v>11</v>
      </c>
      <c r="G3256" t="s">
        <v>12</v>
      </c>
      <c r="H3256" t="s">
        <v>12</v>
      </c>
      <c r="I3256">
        <v>35</v>
      </c>
      <c r="J3256">
        <f>(C3256-$V$7)/$V$8</f>
        <v>-0.11111965642412266</v>
      </c>
      <c r="K3256" t="str">
        <f t="shared" si="201"/>
        <v>NO</v>
      </c>
      <c r="L3256">
        <f>(I3256-$V$16)/$V$17</f>
        <v>-0.48741749375467142</v>
      </c>
      <c r="M3256" t="str">
        <f t="shared" si="202"/>
        <v>NO</v>
      </c>
      <c r="N3256">
        <f>IF(ISBLANK(C3256),$V$7,C3256)</f>
        <v>567425</v>
      </c>
      <c r="O3256">
        <f>IF(ISBLANK(I3256),$V$16,I3256)</f>
        <v>35</v>
      </c>
      <c r="P3256" t="str">
        <f>IF(ISBLANK(D3256),$U$42,D3256)</f>
        <v>ASALARIADO</v>
      </c>
      <c r="Q3256" s="7" t="str">
        <f t="shared" si="203"/>
        <v>26-35</v>
      </c>
      <c r="R3256" s="7" t="str">
        <f t="shared" si="204"/>
        <v>3</v>
      </c>
    </row>
    <row r="3257" spans="1:18" x14ac:dyDescent="0.3">
      <c r="A3257">
        <v>3256</v>
      </c>
      <c r="B3257" t="s">
        <v>8</v>
      </c>
      <c r="C3257">
        <v>3623771</v>
      </c>
      <c r="D3257" t="s">
        <v>9</v>
      </c>
      <c r="E3257" t="s">
        <v>10</v>
      </c>
      <c r="F3257" t="s">
        <v>11</v>
      </c>
      <c r="G3257" t="s">
        <v>12</v>
      </c>
      <c r="H3257" t="s">
        <v>12</v>
      </c>
      <c r="I3257">
        <v>60</v>
      </c>
      <c r="J3257">
        <f>(C3257-$V$7)/$V$8</f>
        <v>3.6578603066340638</v>
      </c>
      <c r="K3257" t="str">
        <f t="shared" si="201"/>
        <v>ATIPICO</v>
      </c>
      <c r="L3257">
        <f>(I3257-$V$16)/$V$17</f>
        <v>1.2769657581737661</v>
      </c>
      <c r="M3257" t="str">
        <f t="shared" si="202"/>
        <v>NO</v>
      </c>
      <c r="N3257">
        <f>IF(ISBLANK(C3257),$V$7,C3257)</f>
        <v>3623771</v>
      </c>
      <c r="O3257">
        <f>IF(ISBLANK(I3257),$V$16,I3257)</f>
        <v>60</v>
      </c>
      <c r="P3257" t="str">
        <f>IF(ISBLANK(D3257),$U$42,D3257)</f>
        <v>ASALARIADO</v>
      </c>
      <c r="Q3257" s="7" t="str">
        <f t="shared" si="203"/>
        <v>56+</v>
      </c>
      <c r="R3257" s="7" t="str">
        <f t="shared" si="204"/>
        <v>4</v>
      </c>
    </row>
    <row r="3258" spans="1:18" x14ac:dyDescent="0.3">
      <c r="A3258">
        <v>3257</v>
      </c>
      <c r="B3258" t="s">
        <v>14</v>
      </c>
      <c r="C3258">
        <v>310124</v>
      </c>
      <c r="D3258" t="s">
        <v>17</v>
      </c>
      <c r="E3258" t="s">
        <v>15</v>
      </c>
      <c r="F3258" t="s">
        <v>11</v>
      </c>
      <c r="G3258" t="s">
        <v>12</v>
      </c>
      <c r="H3258" t="s">
        <v>12</v>
      </c>
      <c r="I3258">
        <v>48</v>
      </c>
      <c r="J3258">
        <f>(C3258-$V$7)/$V$8</f>
        <v>-0.42841433231318576</v>
      </c>
      <c r="K3258" t="str">
        <f t="shared" si="201"/>
        <v>NO</v>
      </c>
      <c r="L3258">
        <f>(I3258-$V$16)/$V$17</f>
        <v>0.43006179724811616</v>
      </c>
      <c r="M3258" t="str">
        <f t="shared" si="202"/>
        <v>NO</v>
      </c>
      <c r="N3258">
        <f>IF(ISBLANK(C3258),$V$7,C3258)</f>
        <v>310124</v>
      </c>
      <c r="O3258">
        <f>IF(ISBLANK(I3258),$V$16,I3258)</f>
        <v>48</v>
      </c>
      <c r="P3258" t="str">
        <f>IF(ISBLANK(D3258),$U$42,D3258)</f>
        <v>TRABAJADOR INDEPENDIENTE</v>
      </c>
      <c r="Q3258" s="7" t="str">
        <f t="shared" si="203"/>
        <v>46-55</v>
      </c>
      <c r="R3258" s="7" t="str">
        <f t="shared" si="204"/>
        <v>2</v>
      </c>
    </row>
    <row r="3259" spans="1:18" x14ac:dyDescent="0.3">
      <c r="A3259">
        <v>3258</v>
      </c>
      <c r="B3259" t="s">
        <v>8</v>
      </c>
      <c r="C3259">
        <v>559014.66</v>
      </c>
      <c r="D3259" t="s">
        <v>9</v>
      </c>
      <c r="E3259" t="s">
        <v>15</v>
      </c>
      <c r="F3259" t="s">
        <v>11</v>
      </c>
      <c r="G3259" t="s">
        <v>12</v>
      </c>
      <c r="H3259" t="s">
        <v>11</v>
      </c>
      <c r="I3259">
        <v>44</v>
      </c>
      <c r="J3259">
        <f>(C3259-$V$7)/$V$8</f>
        <v>-0.12149099623398275</v>
      </c>
      <c r="K3259" t="str">
        <f t="shared" si="201"/>
        <v>NO</v>
      </c>
      <c r="L3259">
        <f>(I3259-$V$16)/$V$17</f>
        <v>0.14776047693956615</v>
      </c>
      <c r="M3259" t="str">
        <f t="shared" si="202"/>
        <v>NO</v>
      </c>
      <c r="N3259">
        <f>IF(ISBLANK(C3259),$V$7,C3259)</f>
        <v>559014.66</v>
      </c>
      <c r="O3259">
        <f>IF(ISBLANK(I3259),$V$16,I3259)</f>
        <v>44</v>
      </c>
      <c r="P3259" t="str">
        <f>IF(ISBLANK(D3259),$U$42,D3259)</f>
        <v>ASALARIADO</v>
      </c>
      <c r="Q3259" s="7" t="str">
        <f t="shared" si="203"/>
        <v>36-45</v>
      </c>
      <c r="R3259" s="7" t="str">
        <f t="shared" si="204"/>
        <v>3</v>
      </c>
    </row>
    <row r="3260" spans="1:18" x14ac:dyDescent="0.3">
      <c r="A3260">
        <v>3259</v>
      </c>
      <c r="B3260" t="s">
        <v>8</v>
      </c>
      <c r="C3260">
        <v>150000</v>
      </c>
      <c r="D3260" t="s">
        <v>9</v>
      </c>
      <c r="E3260" t="s">
        <v>15</v>
      </c>
      <c r="F3260" t="s">
        <v>11</v>
      </c>
      <c r="G3260" t="s">
        <v>12</v>
      </c>
      <c r="H3260" t="s">
        <v>12</v>
      </c>
      <c r="I3260">
        <v>24</v>
      </c>
      <c r="J3260">
        <f>(C3260-$V$7)/$V$8</f>
        <v>-0.62587369967693607</v>
      </c>
      <c r="K3260" t="str">
        <f t="shared" si="201"/>
        <v>NO</v>
      </c>
      <c r="L3260">
        <f>(I3260-$V$16)/$V$17</f>
        <v>-1.263746124603184</v>
      </c>
      <c r="M3260" t="str">
        <f t="shared" si="202"/>
        <v>NO</v>
      </c>
      <c r="N3260">
        <f>IF(ISBLANK(C3260),$V$7,C3260)</f>
        <v>150000</v>
      </c>
      <c r="O3260">
        <f>IF(ISBLANK(I3260),$V$16,I3260)</f>
        <v>24</v>
      </c>
      <c r="P3260" t="str">
        <f>IF(ISBLANK(D3260),$U$42,D3260)</f>
        <v>ASALARIADO</v>
      </c>
      <c r="Q3260" s="7" t="str">
        <f t="shared" si="203"/>
        <v>18-25</v>
      </c>
      <c r="R3260" s="7" t="str">
        <f t="shared" si="204"/>
        <v>1</v>
      </c>
    </row>
    <row r="3261" spans="1:18" x14ac:dyDescent="0.3">
      <c r="A3261">
        <v>3260</v>
      </c>
      <c r="B3261" t="s">
        <v>8</v>
      </c>
      <c r="C3261">
        <v>280000</v>
      </c>
      <c r="D3261" t="s">
        <v>9</v>
      </c>
      <c r="E3261" t="s">
        <v>15</v>
      </c>
      <c r="F3261" t="s">
        <v>11</v>
      </c>
      <c r="G3261" t="s">
        <v>12</v>
      </c>
      <c r="H3261" t="s">
        <v>12</v>
      </c>
      <c r="I3261">
        <v>40</v>
      </c>
      <c r="J3261">
        <f>(C3261-$V$7)/$V$8</f>
        <v>-0.46556220510218438</v>
      </c>
      <c r="K3261" t="str">
        <f t="shared" si="201"/>
        <v>NO</v>
      </c>
      <c r="L3261">
        <f>(I3261-$V$16)/$V$17</f>
        <v>-0.13454084336898386</v>
      </c>
      <c r="M3261" t="str">
        <f t="shared" si="202"/>
        <v>NO</v>
      </c>
      <c r="N3261">
        <f>IF(ISBLANK(C3261),$V$7,C3261)</f>
        <v>280000</v>
      </c>
      <c r="O3261">
        <f>IF(ISBLANK(I3261),$V$16,I3261)</f>
        <v>40</v>
      </c>
      <c r="P3261" t="str">
        <f>IF(ISBLANK(D3261),$U$42,D3261)</f>
        <v>ASALARIADO</v>
      </c>
      <c r="Q3261" s="7" t="str">
        <f t="shared" si="203"/>
        <v>36-45</v>
      </c>
      <c r="R3261" s="7" t="str">
        <f t="shared" si="204"/>
        <v>1</v>
      </c>
    </row>
    <row r="3262" spans="1:18" x14ac:dyDescent="0.3">
      <c r="A3262">
        <v>3261</v>
      </c>
      <c r="B3262" t="s">
        <v>8</v>
      </c>
      <c r="C3262">
        <v>2667169.88</v>
      </c>
      <c r="D3262" t="s">
        <v>9</v>
      </c>
      <c r="E3262" t="s">
        <v>10</v>
      </c>
      <c r="F3262" t="s">
        <v>11</v>
      </c>
      <c r="G3262" t="s">
        <v>12</v>
      </c>
      <c r="H3262" t="s">
        <v>12</v>
      </c>
      <c r="I3262">
        <v>31</v>
      </c>
      <c r="J3262">
        <f>(C3262-$V$7)/$V$8</f>
        <v>2.478212958487283</v>
      </c>
      <c r="K3262" t="str">
        <f t="shared" si="201"/>
        <v>ATIPICO</v>
      </c>
      <c r="L3262">
        <f>(I3262-$V$16)/$V$17</f>
        <v>-0.7697188140632214</v>
      </c>
      <c r="M3262" t="str">
        <f t="shared" si="202"/>
        <v>NO</v>
      </c>
      <c r="N3262">
        <f>IF(ISBLANK(C3262),$V$7,C3262)</f>
        <v>2667169.88</v>
      </c>
      <c r="O3262">
        <f>IF(ISBLANK(I3262),$V$16,I3262)</f>
        <v>31</v>
      </c>
      <c r="P3262" t="str">
        <f>IF(ISBLANK(D3262),$U$42,D3262)</f>
        <v>ASALARIADO</v>
      </c>
      <c r="Q3262" s="7" t="str">
        <f t="shared" si="203"/>
        <v>26-35</v>
      </c>
      <c r="R3262" s="7" t="str">
        <f t="shared" si="204"/>
        <v>4</v>
      </c>
    </row>
    <row r="3263" spans="1:18" x14ac:dyDescent="0.3">
      <c r="A3263">
        <v>3262</v>
      </c>
      <c r="B3263" t="s">
        <v>8</v>
      </c>
      <c r="C3263">
        <v>315617</v>
      </c>
      <c r="D3263" t="s">
        <v>16</v>
      </c>
      <c r="E3263" t="s">
        <v>15</v>
      </c>
      <c r="F3263" t="s">
        <v>11</v>
      </c>
      <c r="G3263" t="s">
        <v>12</v>
      </c>
      <c r="H3263" t="s">
        <v>12</v>
      </c>
      <c r="I3263">
        <v>44</v>
      </c>
      <c r="J3263">
        <f>(C3263-$V$7)/$V$8</f>
        <v>-0.42164055508473103</v>
      </c>
      <c r="K3263" t="str">
        <f t="shared" si="201"/>
        <v>NO</v>
      </c>
      <c r="L3263">
        <f>(I3263-$V$16)/$V$17</f>
        <v>0.14776047693956615</v>
      </c>
      <c r="M3263" t="str">
        <f t="shared" si="202"/>
        <v>NO</v>
      </c>
      <c r="N3263">
        <f>IF(ISBLANK(C3263),$V$7,C3263)</f>
        <v>315617</v>
      </c>
      <c r="O3263">
        <f>IF(ISBLANK(I3263),$V$16,I3263)</f>
        <v>44</v>
      </c>
      <c r="P3263" t="str">
        <f>IF(ISBLANK(D3263),$U$42,D3263)</f>
        <v>ASEGURADO VOLUNTARIO</v>
      </c>
      <c r="Q3263" s="7" t="str">
        <f t="shared" si="203"/>
        <v>36-45</v>
      </c>
      <c r="R3263" s="7" t="str">
        <f t="shared" si="204"/>
        <v>2</v>
      </c>
    </row>
    <row r="3264" spans="1:18" x14ac:dyDescent="0.3">
      <c r="A3264">
        <v>3263</v>
      </c>
      <c r="B3264" t="s">
        <v>14</v>
      </c>
      <c r="C3264">
        <v>446610.91</v>
      </c>
      <c r="D3264" t="s">
        <v>9</v>
      </c>
      <c r="E3264" t="s">
        <v>15</v>
      </c>
      <c r="F3264" t="s">
        <v>11</v>
      </c>
      <c r="G3264" t="s">
        <v>12</v>
      </c>
      <c r="H3264" t="s">
        <v>12</v>
      </c>
      <c r="I3264">
        <v>23</v>
      </c>
      <c r="J3264">
        <f>(C3264-$V$7)/$V$8</f>
        <v>-0.26010340514403474</v>
      </c>
      <c r="K3264" t="str">
        <f t="shared" si="201"/>
        <v>NO</v>
      </c>
      <c r="L3264">
        <f>(I3264-$V$16)/$V$17</f>
        <v>-1.3343214546803215</v>
      </c>
      <c r="M3264" t="str">
        <f t="shared" si="202"/>
        <v>NO</v>
      </c>
      <c r="N3264">
        <f>IF(ISBLANK(C3264),$V$7,C3264)</f>
        <v>446610.91</v>
      </c>
      <c r="O3264">
        <f>IF(ISBLANK(I3264),$V$16,I3264)</f>
        <v>23</v>
      </c>
      <c r="P3264" t="str">
        <f>IF(ISBLANK(D3264),$U$42,D3264)</f>
        <v>ASALARIADO</v>
      </c>
      <c r="Q3264" s="7" t="str">
        <f t="shared" si="203"/>
        <v>18-25</v>
      </c>
      <c r="R3264" s="7" t="str">
        <f t="shared" si="204"/>
        <v>3</v>
      </c>
    </row>
    <row r="3265" spans="1:18" x14ac:dyDescent="0.3">
      <c r="A3265">
        <v>3264</v>
      </c>
      <c r="B3265" t="s">
        <v>8</v>
      </c>
      <c r="C3265">
        <v>549000</v>
      </c>
      <c r="D3265" t="s">
        <v>9</v>
      </c>
      <c r="E3265" t="s">
        <v>15</v>
      </c>
      <c r="F3265" t="s">
        <v>11</v>
      </c>
      <c r="G3265" t="s">
        <v>12</v>
      </c>
      <c r="H3265" t="s">
        <v>12</v>
      </c>
      <c r="I3265">
        <v>35</v>
      </c>
      <c r="J3265">
        <f>(C3265-$V$7)/$V$8</f>
        <v>-0.13384072786673651</v>
      </c>
      <c r="K3265" t="str">
        <f t="shared" si="201"/>
        <v>NO</v>
      </c>
      <c r="L3265">
        <f>(I3265-$V$16)/$V$17</f>
        <v>-0.48741749375467142</v>
      </c>
      <c r="M3265" t="str">
        <f t="shared" si="202"/>
        <v>NO</v>
      </c>
      <c r="N3265">
        <f>IF(ISBLANK(C3265),$V$7,C3265)</f>
        <v>549000</v>
      </c>
      <c r="O3265">
        <f>IF(ISBLANK(I3265),$V$16,I3265)</f>
        <v>35</v>
      </c>
      <c r="P3265" t="str">
        <f>IF(ISBLANK(D3265),$U$42,D3265)</f>
        <v>ASALARIADO</v>
      </c>
      <c r="Q3265" s="7" t="str">
        <f t="shared" si="203"/>
        <v>26-35</v>
      </c>
      <c r="R3265" s="7" t="str">
        <f t="shared" si="204"/>
        <v>3</v>
      </c>
    </row>
    <row r="3266" spans="1:18" x14ac:dyDescent="0.3">
      <c r="A3266">
        <v>3265</v>
      </c>
      <c r="B3266" t="s">
        <v>14</v>
      </c>
      <c r="C3266">
        <v>370123</v>
      </c>
      <c r="D3266" t="s">
        <v>16</v>
      </c>
      <c r="E3266" t="s">
        <v>15</v>
      </c>
      <c r="F3266" t="s">
        <v>11</v>
      </c>
      <c r="G3266" t="s">
        <v>12</v>
      </c>
      <c r="H3266" t="s">
        <v>12</v>
      </c>
      <c r="I3266">
        <v>53</v>
      </c>
      <c r="J3266">
        <f>(C3266-$V$7)/$V$8</f>
        <v>-0.35442564490556627</v>
      </c>
      <c r="K3266" t="str">
        <f t="shared" ref="K3266:K3329" si="205">IF(ABS(J3266)&gt;1.96,"ATIPICO","NO")</f>
        <v>NO</v>
      </c>
      <c r="L3266">
        <f>(I3266-$V$16)/$V$17</f>
        <v>0.78293844763380371</v>
      </c>
      <c r="M3266" t="str">
        <f t="shared" ref="M3266:M3329" si="206">IF(ABS(L3266)&gt;1.96,"ATIPICO","NO")</f>
        <v>NO</v>
      </c>
      <c r="N3266">
        <f>IF(ISBLANK(C3266),$V$7,C3266)</f>
        <v>370123</v>
      </c>
      <c r="O3266">
        <f>IF(ISBLANK(I3266),$V$16,I3266)</f>
        <v>53</v>
      </c>
      <c r="P3266" t="str">
        <f>IF(ISBLANK(D3266),$U$42,D3266)</f>
        <v>ASEGURADO VOLUNTARIO</v>
      </c>
      <c r="Q3266" s="7" t="str">
        <f t="shared" ref="Q3266:Q3329" si="207">IF(O3266&lt;26,"18-25",IF(O3266&lt;36,"26-35",
 IF(O3266&lt;46,"36-45",IF(O3266&lt;56,"46-55","56+"))))</f>
        <v>46-55</v>
      </c>
      <c r="R3266" s="7" t="str">
        <f t="shared" ref="R3266:R3329" si="208">IF(N3266&lt;300000,"1",
 IF(N3266&lt;=408495,"2",
 IF(N3266&lt;=700000,"3",
 "4")))</f>
        <v>2</v>
      </c>
    </row>
    <row r="3267" spans="1:18" x14ac:dyDescent="0.3">
      <c r="A3267">
        <v>3266</v>
      </c>
      <c r="B3267" t="s">
        <v>8</v>
      </c>
      <c r="C3267">
        <v>5412755.4900000002</v>
      </c>
      <c r="D3267" t="s">
        <v>9</v>
      </c>
      <c r="E3267" t="s">
        <v>15</v>
      </c>
      <c r="F3267" t="s">
        <v>11</v>
      </c>
      <c r="G3267" t="s">
        <v>12</v>
      </c>
      <c r="H3267" t="s">
        <v>12</v>
      </c>
      <c r="I3267">
        <v>34</v>
      </c>
      <c r="J3267">
        <f>(C3267-$V$7)/$V$8</f>
        <v>5.8639739786567562</v>
      </c>
      <c r="K3267" t="str">
        <f t="shared" si="205"/>
        <v>ATIPICO</v>
      </c>
      <c r="L3267">
        <f>(I3267-$V$16)/$V$17</f>
        <v>-0.55799282383180893</v>
      </c>
      <c r="M3267" t="str">
        <f t="shared" si="206"/>
        <v>NO</v>
      </c>
      <c r="N3267">
        <f>IF(ISBLANK(C3267),$V$7,C3267)</f>
        <v>5412755.4900000002</v>
      </c>
      <c r="O3267">
        <f>IF(ISBLANK(I3267),$V$16,I3267)</f>
        <v>34</v>
      </c>
      <c r="P3267" t="str">
        <f>IF(ISBLANK(D3267),$U$42,D3267)</f>
        <v>ASALARIADO</v>
      </c>
      <c r="Q3267" s="7" t="str">
        <f t="shared" si="207"/>
        <v>26-35</v>
      </c>
      <c r="R3267" s="7" t="str">
        <f t="shared" si="208"/>
        <v>4</v>
      </c>
    </row>
    <row r="3268" spans="1:18" x14ac:dyDescent="0.3">
      <c r="A3268">
        <v>3267</v>
      </c>
      <c r="B3268" t="s">
        <v>8</v>
      </c>
      <c r="C3268">
        <v>271250</v>
      </c>
      <c r="D3268" t="s">
        <v>9</v>
      </c>
      <c r="E3268" t="s">
        <v>15</v>
      </c>
      <c r="F3268" t="s">
        <v>11</v>
      </c>
      <c r="G3268" t="s">
        <v>12</v>
      </c>
      <c r="H3268" t="s">
        <v>11</v>
      </c>
      <c r="I3268">
        <v>19</v>
      </c>
      <c r="J3268">
        <f>(C3268-$V$7)/$V$8</f>
        <v>-0.47635240185240807</v>
      </c>
      <c r="K3268" t="str">
        <f t="shared" si="205"/>
        <v>NO</v>
      </c>
      <c r="L3268">
        <f>(I3268-$V$16)/$V$17</f>
        <v>-1.6166227749888715</v>
      </c>
      <c r="M3268" t="str">
        <f t="shared" si="206"/>
        <v>NO</v>
      </c>
      <c r="N3268">
        <f>IF(ISBLANK(C3268),$V$7,C3268)</f>
        <v>271250</v>
      </c>
      <c r="O3268">
        <f>IF(ISBLANK(I3268),$V$16,I3268)</f>
        <v>19</v>
      </c>
      <c r="P3268" t="str">
        <f>IF(ISBLANK(D3268),$U$42,D3268)</f>
        <v>ASALARIADO</v>
      </c>
      <c r="Q3268" s="7" t="str">
        <f t="shared" si="207"/>
        <v>18-25</v>
      </c>
      <c r="R3268" s="7" t="str">
        <f t="shared" si="208"/>
        <v>1</v>
      </c>
    </row>
    <row r="3269" spans="1:18" x14ac:dyDescent="0.3">
      <c r="A3269">
        <v>3268</v>
      </c>
      <c r="B3269" t="s">
        <v>14</v>
      </c>
      <c r="C3269">
        <v>300018</v>
      </c>
      <c r="D3269" t="s">
        <v>16</v>
      </c>
      <c r="E3269" t="s">
        <v>15</v>
      </c>
      <c r="F3269" t="s">
        <v>11</v>
      </c>
      <c r="G3269" t="s">
        <v>12</v>
      </c>
      <c r="H3269" t="s">
        <v>12</v>
      </c>
      <c r="I3269">
        <v>57</v>
      </c>
      <c r="J3269">
        <f>(C3269-$V$7)/$V$8</f>
        <v>-0.44087670126835837</v>
      </c>
      <c r="K3269" t="str">
        <f t="shared" si="205"/>
        <v>NO</v>
      </c>
      <c r="L3269">
        <f>(I3269-$V$16)/$V$17</f>
        <v>1.0652397679423538</v>
      </c>
      <c r="M3269" t="str">
        <f t="shared" si="206"/>
        <v>NO</v>
      </c>
      <c r="N3269">
        <f>IF(ISBLANK(C3269),$V$7,C3269)</f>
        <v>300018</v>
      </c>
      <c r="O3269">
        <f>IF(ISBLANK(I3269),$V$16,I3269)</f>
        <v>57</v>
      </c>
      <c r="P3269" t="str">
        <f>IF(ISBLANK(D3269),$U$42,D3269)</f>
        <v>ASEGURADO VOLUNTARIO</v>
      </c>
      <c r="Q3269" s="7" t="str">
        <f t="shared" si="207"/>
        <v>56+</v>
      </c>
      <c r="R3269" s="7" t="str">
        <f t="shared" si="208"/>
        <v>2</v>
      </c>
    </row>
    <row r="3270" spans="1:18" x14ac:dyDescent="0.3">
      <c r="A3270">
        <v>3269</v>
      </c>
      <c r="B3270" t="s">
        <v>8</v>
      </c>
      <c r="C3270">
        <v>516873</v>
      </c>
      <c r="D3270" t="s">
        <v>17</v>
      </c>
      <c r="E3270" t="s">
        <v>15</v>
      </c>
      <c r="F3270" t="s">
        <v>11</v>
      </c>
      <c r="G3270" t="s">
        <v>12</v>
      </c>
      <c r="H3270" t="s">
        <v>12</v>
      </c>
      <c r="I3270">
        <v>38</v>
      </c>
      <c r="J3270">
        <f>(C3270-$V$7)/$V$8</f>
        <v>-0.17345863083752919</v>
      </c>
      <c r="K3270" t="str">
        <f t="shared" si="205"/>
        <v>NO</v>
      </c>
      <c r="L3270">
        <f>(I3270-$V$16)/$V$17</f>
        <v>-0.27569150352325889</v>
      </c>
      <c r="M3270" t="str">
        <f t="shared" si="206"/>
        <v>NO</v>
      </c>
      <c r="N3270">
        <f>IF(ISBLANK(C3270),$V$7,C3270)</f>
        <v>516873</v>
      </c>
      <c r="O3270">
        <f>IF(ISBLANK(I3270),$V$16,I3270)</f>
        <v>38</v>
      </c>
      <c r="P3270" t="str">
        <f>IF(ISBLANK(D3270),$U$42,D3270)</f>
        <v>TRABAJADOR INDEPENDIENTE</v>
      </c>
      <c r="Q3270" s="7" t="str">
        <f t="shared" si="207"/>
        <v>36-45</v>
      </c>
      <c r="R3270" s="7" t="str">
        <f t="shared" si="208"/>
        <v>3</v>
      </c>
    </row>
    <row r="3271" spans="1:18" x14ac:dyDescent="0.3">
      <c r="A3271">
        <v>3270</v>
      </c>
      <c r="B3271" t="s">
        <v>8</v>
      </c>
      <c r="C3271">
        <v>678863</v>
      </c>
      <c r="D3271" t="s">
        <v>13</v>
      </c>
      <c r="E3271" t="s">
        <v>10</v>
      </c>
      <c r="F3271" t="s">
        <v>11</v>
      </c>
      <c r="G3271" t="s">
        <v>12</v>
      </c>
      <c r="H3271" t="s">
        <v>12</v>
      </c>
      <c r="I3271">
        <v>79</v>
      </c>
      <c r="J3271">
        <f>(C3271-$V$7)/$V$8</f>
        <v>2.6301823056040306E-2</v>
      </c>
      <c r="K3271" t="str">
        <f t="shared" si="205"/>
        <v>NO</v>
      </c>
      <c r="L3271">
        <f>(I3271-$V$16)/$V$17</f>
        <v>2.6178970296393786</v>
      </c>
      <c r="M3271" t="str">
        <f t="shared" si="206"/>
        <v>ATIPICO</v>
      </c>
      <c r="N3271">
        <f>IF(ISBLANK(C3271),$V$7,C3271)</f>
        <v>678863</v>
      </c>
      <c r="O3271">
        <f>IF(ISBLANK(I3271),$V$16,I3271)</f>
        <v>79</v>
      </c>
      <c r="P3271" t="str">
        <f>IF(ISBLANK(D3271),$U$42,D3271)</f>
        <v>PENSIONADOS EN SU PROPIO SISTEMA</v>
      </c>
      <c r="Q3271" s="7" t="str">
        <f t="shared" si="207"/>
        <v>56+</v>
      </c>
      <c r="R3271" s="7" t="str">
        <f t="shared" si="208"/>
        <v>3</v>
      </c>
    </row>
    <row r="3272" spans="1:18" x14ac:dyDescent="0.3">
      <c r="A3272">
        <v>3271</v>
      </c>
      <c r="B3272" t="s">
        <v>8</v>
      </c>
      <c r="C3272">
        <v>362964</v>
      </c>
      <c r="D3272" t="s">
        <v>17</v>
      </c>
      <c r="E3272" t="s">
        <v>15</v>
      </c>
      <c r="F3272" t="s">
        <v>11</v>
      </c>
      <c r="G3272" t="s">
        <v>12</v>
      </c>
      <c r="H3272" t="s">
        <v>11</v>
      </c>
      <c r="I3272">
        <v>52</v>
      </c>
      <c r="J3272">
        <f>(C3272-$V$7)/$V$8</f>
        <v>-0.36325387559526356</v>
      </c>
      <c r="K3272" t="str">
        <f t="shared" si="205"/>
        <v>NO</v>
      </c>
      <c r="L3272">
        <f>(I3272-$V$16)/$V$17</f>
        <v>0.71236311755666615</v>
      </c>
      <c r="M3272" t="str">
        <f t="shared" si="206"/>
        <v>NO</v>
      </c>
      <c r="N3272">
        <f>IF(ISBLANK(C3272),$V$7,C3272)</f>
        <v>362964</v>
      </c>
      <c r="O3272">
        <f>IF(ISBLANK(I3272),$V$16,I3272)</f>
        <v>52</v>
      </c>
      <c r="P3272" t="str">
        <f>IF(ISBLANK(D3272),$U$42,D3272)</f>
        <v>TRABAJADOR INDEPENDIENTE</v>
      </c>
      <c r="Q3272" s="7" t="str">
        <f t="shared" si="207"/>
        <v>46-55</v>
      </c>
      <c r="R3272" s="7" t="str">
        <f t="shared" si="208"/>
        <v>2</v>
      </c>
    </row>
    <row r="3273" spans="1:18" x14ac:dyDescent="0.3">
      <c r="A3273">
        <v>3272</v>
      </c>
      <c r="B3273" t="s">
        <v>8</v>
      </c>
      <c r="C3273">
        <v>639148</v>
      </c>
      <c r="D3273" t="s">
        <v>17</v>
      </c>
      <c r="E3273" t="s">
        <v>15</v>
      </c>
      <c r="F3273" t="s">
        <v>11</v>
      </c>
      <c r="G3273" t="s">
        <v>12</v>
      </c>
      <c r="H3273" t="s">
        <v>11</v>
      </c>
      <c r="I3273">
        <v>43</v>
      </c>
      <c r="J3273">
        <f>(C3273-$V$7)/$V$8</f>
        <v>-2.2673338536546354E-2</v>
      </c>
      <c r="K3273" t="str">
        <f t="shared" si="205"/>
        <v>NO</v>
      </c>
      <c r="L3273">
        <f>(I3273-$V$16)/$V$17</f>
        <v>7.7185146862428639E-2</v>
      </c>
      <c r="M3273" t="str">
        <f t="shared" si="206"/>
        <v>NO</v>
      </c>
      <c r="N3273">
        <f>IF(ISBLANK(C3273),$V$7,C3273)</f>
        <v>639148</v>
      </c>
      <c r="O3273">
        <f>IF(ISBLANK(I3273),$V$16,I3273)</f>
        <v>43</v>
      </c>
      <c r="P3273" t="str">
        <f>IF(ISBLANK(D3273),$U$42,D3273)</f>
        <v>TRABAJADOR INDEPENDIENTE</v>
      </c>
      <c r="Q3273" s="7" t="str">
        <f t="shared" si="207"/>
        <v>36-45</v>
      </c>
      <c r="R3273" s="7" t="str">
        <f t="shared" si="208"/>
        <v>3</v>
      </c>
    </row>
    <row r="3274" spans="1:18" x14ac:dyDescent="0.3">
      <c r="A3274">
        <v>3273</v>
      </c>
      <c r="B3274" t="s">
        <v>14</v>
      </c>
      <c r="C3274">
        <v>100000</v>
      </c>
      <c r="D3274" t="s">
        <v>9</v>
      </c>
      <c r="E3274" t="s">
        <v>15</v>
      </c>
      <c r="F3274" t="s">
        <v>11</v>
      </c>
      <c r="G3274" t="s">
        <v>11</v>
      </c>
      <c r="H3274" t="s">
        <v>12</v>
      </c>
      <c r="I3274">
        <v>30</v>
      </c>
      <c r="J3274">
        <f>(C3274-$V$7)/$V$8</f>
        <v>-0.68753196682107143</v>
      </c>
      <c r="K3274" t="str">
        <f t="shared" si="205"/>
        <v>NO</v>
      </c>
      <c r="L3274">
        <f>(I3274-$V$16)/$V$17</f>
        <v>-0.84029414414035897</v>
      </c>
      <c r="M3274" t="str">
        <f t="shared" si="206"/>
        <v>NO</v>
      </c>
      <c r="N3274">
        <f>IF(ISBLANK(C3274),$V$7,C3274)</f>
        <v>100000</v>
      </c>
      <c r="O3274">
        <f>IF(ISBLANK(I3274),$V$16,I3274)</f>
        <v>30</v>
      </c>
      <c r="P3274" t="str">
        <f>IF(ISBLANK(D3274),$U$42,D3274)</f>
        <v>ASALARIADO</v>
      </c>
      <c r="Q3274" s="7" t="str">
        <f t="shared" si="207"/>
        <v>26-35</v>
      </c>
      <c r="R3274" s="7" t="str">
        <f t="shared" si="208"/>
        <v>1</v>
      </c>
    </row>
    <row r="3275" spans="1:18" x14ac:dyDescent="0.3">
      <c r="A3275">
        <v>3274</v>
      </c>
      <c r="B3275" t="s">
        <v>14</v>
      </c>
      <c r="C3275">
        <v>1160614</v>
      </c>
      <c r="D3275" t="s">
        <v>13</v>
      </c>
      <c r="E3275" t="s">
        <v>10</v>
      </c>
      <c r="F3275" t="s">
        <v>11</v>
      </c>
      <c r="G3275" t="s">
        <v>12</v>
      </c>
      <c r="H3275" t="s">
        <v>12</v>
      </c>
      <c r="I3275">
        <v>65</v>
      </c>
      <c r="J3275">
        <f>(C3275-$V$7)/$V$8</f>
        <v>0.62038046015512671</v>
      </c>
      <c r="K3275" t="str">
        <f t="shared" si="205"/>
        <v>NO</v>
      </c>
      <c r="L3275">
        <f>(I3275-$V$16)/$V$17</f>
        <v>1.6298424085594538</v>
      </c>
      <c r="M3275" t="str">
        <f t="shared" si="206"/>
        <v>NO</v>
      </c>
      <c r="N3275">
        <f>IF(ISBLANK(C3275),$V$7,C3275)</f>
        <v>1160614</v>
      </c>
      <c r="O3275">
        <f>IF(ISBLANK(I3275),$V$16,I3275)</f>
        <v>65</v>
      </c>
      <c r="P3275" t="str">
        <f>IF(ISBLANK(D3275),$U$42,D3275)</f>
        <v>PENSIONADOS EN SU PROPIO SISTEMA</v>
      </c>
      <c r="Q3275" s="7" t="str">
        <f t="shared" si="207"/>
        <v>56+</v>
      </c>
      <c r="R3275" s="7" t="str">
        <f t="shared" si="208"/>
        <v>4</v>
      </c>
    </row>
    <row r="3276" spans="1:18" x14ac:dyDescent="0.3">
      <c r="A3276">
        <v>3275</v>
      </c>
      <c r="B3276" t="s">
        <v>8</v>
      </c>
      <c r="C3276">
        <v>298018</v>
      </c>
      <c r="D3276" t="s">
        <v>17</v>
      </c>
      <c r="E3276" t="s">
        <v>15</v>
      </c>
      <c r="F3276" t="s">
        <v>11</v>
      </c>
      <c r="G3276" t="s">
        <v>11</v>
      </c>
      <c r="H3276" t="s">
        <v>11</v>
      </c>
      <c r="I3276">
        <v>43</v>
      </c>
      <c r="J3276">
        <f>(C3276-$V$7)/$V$8</f>
        <v>-0.44334303195412378</v>
      </c>
      <c r="K3276" t="str">
        <f t="shared" si="205"/>
        <v>NO</v>
      </c>
      <c r="L3276">
        <f>(I3276-$V$16)/$V$17</f>
        <v>7.7185146862428639E-2</v>
      </c>
      <c r="M3276" t="str">
        <f t="shared" si="206"/>
        <v>NO</v>
      </c>
      <c r="N3276">
        <f>IF(ISBLANK(C3276),$V$7,C3276)</f>
        <v>298018</v>
      </c>
      <c r="O3276">
        <f>IF(ISBLANK(I3276),$V$16,I3276)</f>
        <v>43</v>
      </c>
      <c r="P3276" t="str">
        <f>IF(ISBLANK(D3276),$U$42,D3276)</f>
        <v>TRABAJADOR INDEPENDIENTE</v>
      </c>
      <c r="Q3276" s="7" t="str">
        <f t="shared" si="207"/>
        <v>36-45</v>
      </c>
      <c r="R3276" s="7" t="str">
        <f t="shared" si="208"/>
        <v>1</v>
      </c>
    </row>
    <row r="3277" spans="1:18" x14ac:dyDescent="0.3">
      <c r="A3277">
        <v>3276</v>
      </c>
      <c r="B3277" t="s">
        <v>8</v>
      </c>
      <c r="C3277">
        <v>278030.99</v>
      </c>
      <c r="D3277" t="s">
        <v>18</v>
      </c>
      <c r="E3277" t="s">
        <v>15</v>
      </c>
      <c r="F3277" t="s">
        <v>11</v>
      </c>
      <c r="G3277" t="s">
        <v>12</v>
      </c>
      <c r="H3277" t="s">
        <v>12</v>
      </c>
      <c r="I3277">
        <v>25</v>
      </c>
      <c r="J3277">
        <f>(C3277-$V$7)/$V$8</f>
        <v>-0.46799031999397384</v>
      </c>
      <c r="K3277" t="str">
        <f t="shared" si="205"/>
        <v>NO</v>
      </c>
      <c r="L3277">
        <f>(I3277-$V$16)/$V$17</f>
        <v>-1.1931707945260464</v>
      </c>
      <c r="M3277" t="str">
        <f t="shared" si="206"/>
        <v>NO</v>
      </c>
      <c r="N3277">
        <f>IF(ISBLANK(C3277),$V$7,C3277)</f>
        <v>278030.99</v>
      </c>
      <c r="O3277">
        <f>IF(ISBLANK(I3277),$V$16,I3277)</f>
        <v>25</v>
      </c>
      <c r="P3277" t="str">
        <f>IF(ISBLANK(D3277),$U$42,D3277)</f>
        <v>CONVENIOS ESPECIALES DE TRABAJADORES INDEPENDIENTES</v>
      </c>
      <c r="Q3277" s="7" t="str">
        <f t="shared" si="207"/>
        <v>18-25</v>
      </c>
      <c r="R3277" s="7" t="str">
        <f t="shared" si="208"/>
        <v>1</v>
      </c>
    </row>
    <row r="3278" spans="1:18" x14ac:dyDescent="0.3">
      <c r="A3278">
        <v>3277</v>
      </c>
      <c r="B3278" t="s">
        <v>8</v>
      </c>
      <c r="C3278">
        <v>1718999.67</v>
      </c>
      <c r="D3278" t="s">
        <v>9</v>
      </c>
      <c r="E3278" t="s">
        <v>15</v>
      </c>
      <c r="F3278" t="s">
        <v>11</v>
      </c>
      <c r="G3278" t="s">
        <v>11</v>
      </c>
      <c r="H3278" t="s">
        <v>12</v>
      </c>
      <c r="I3278">
        <v>32</v>
      </c>
      <c r="J3278">
        <f>(C3278-$V$7)/$V$8</f>
        <v>1.3089623163614661</v>
      </c>
      <c r="K3278" t="str">
        <f t="shared" si="205"/>
        <v>NO</v>
      </c>
      <c r="L3278">
        <f>(I3278-$V$16)/$V$17</f>
        <v>-0.69914348398608395</v>
      </c>
      <c r="M3278" t="str">
        <f t="shared" si="206"/>
        <v>NO</v>
      </c>
      <c r="N3278">
        <f>IF(ISBLANK(C3278),$V$7,C3278)</f>
        <v>1718999.67</v>
      </c>
      <c r="O3278">
        <f>IF(ISBLANK(I3278),$V$16,I3278)</f>
        <v>32</v>
      </c>
      <c r="P3278" t="str">
        <f>IF(ISBLANK(D3278),$U$42,D3278)</f>
        <v>ASALARIADO</v>
      </c>
      <c r="Q3278" s="7" t="str">
        <f t="shared" si="207"/>
        <v>26-35</v>
      </c>
      <c r="R3278" s="7" t="str">
        <f t="shared" si="208"/>
        <v>4</v>
      </c>
    </row>
    <row r="3279" spans="1:18" x14ac:dyDescent="0.3">
      <c r="A3279">
        <v>3278</v>
      </c>
      <c r="B3279" t="s">
        <v>8</v>
      </c>
      <c r="C3279">
        <v>358468.86</v>
      </c>
      <c r="D3279" t="s">
        <v>9</v>
      </c>
      <c r="E3279" t="s">
        <v>15</v>
      </c>
      <c r="F3279" t="s">
        <v>11</v>
      </c>
      <c r="G3279" t="s">
        <v>12</v>
      </c>
      <c r="H3279" t="s">
        <v>12</v>
      </c>
      <c r="I3279">
        <v>52</v>
      </c>
      <c r="J3279">
        <f>(C3279-$V$7)/$V$8</f>
        <v>-0.36879712645466933</v>
      </c>
      <c r="K3279" t="str">
        <f t="shared" si="205"/>
        <v>NO</v>
      </c>
      <c r="L3279">
        <f>(I3279-$V$16)/$V$17</f>
        <v>0.71236311755666615</v>
      </c>
      <c r="M3279" t="str">
        <f t="shared" si="206"/>
        <v>NO</v>
      </c>
      <c r="N3279">
        <f>IF(ISBLANK(C3279),$V$7,C3279)</f>
        <v>358468.86</v>
      </c>
      <c r="O3279">
        <f>IF(ISBLANK(I3279),$V$16,I3279)</f>
        <v>52</v>
      </c>
      <c r="P3279" t="str">
        <f>IF(ISBLANK(D3279),$U$42,D3279)</f>
        <v>ASALARIADO</v>
      </c>
      <c r="Q3279" s="7" t="str">
        <f t="shared" si="207"/>
        <v>46-55</v>
      </c>
      <c r="R3279" s="7" t="str">
        <f t="shared" si="208"/>
        <v>2</v>
      </c>
    </row>
    <row r="3280" spans="1:18" x14ac:dyDescent="0.3">
      <c r="A3280">
        <v>3279</v>
      </c>
      <c r="B3280" t="s">
        <v>8</v>
      </c>
      <c r="C3280">
        <v>439167</v>
      </c>
      <c r="D3280" t="s">
        <v>9</v>
      </c>
      <c r="E3280" t="s">
        <v>15</v>
      </c>
      <c r="F3280" t="s">
        <v>11</v>
      </c>
      <c r="G3280" t="s">
        <v>12</v>
      </c>
      <c r="H3280" t="s">
        <v>12</v>
      </c>
      <c r="I3280">
        <v>44</v>
      </c>
      <c r="J3280">
        <f>(C3280-$V$7)/$V$8</f>
        <v>-0.26928297697157272</v>
      </c>
      <c r="K3280" t="str">
        <f t="shared" si="205"/>
        <v>NO</v>
      </c>
      <c r="L3280">
        <f>(I3280-$V$16)/$V$17</f>
        <v>0.14776047693956615</v>
      </c>
      <c r="M3280" t="str">
        <f t="shared" si="206"/>
        <v>NO</v>
      </c>
      <c r="N3280">
        <f>IF(ISBLANK(C3280),$V$7,C3280)</f>
        <v>439167</v>
      </c>
      <c r="O3280">
        <f>IF(ISBLANK(I3280),$V$16,I3280)</f>
        <v>44</v>
      </c>
      <c r="P3280" t="str">
        <f>IF(ISBLANK(D3280),$U$42,D3280)</f>
        <v>ASALARIADO</v>
      </c>
      <c r="Q3280" s="7" t="str">
        <f t="shared" si="207"/>
        <v>36-45</v>
      </c>
      <c r="R3280" s="7" t="str">
        <f t="shared" si="208"/>
        <v>3</v>
      </c>
    </row>
    <row r="3281" spans="1:18" x14ac:dyDescent="0.3">
      <c r="A3281">
        <v>3280</v>
      </c>
      <c r="B3281" t="s">
        <v>8</v>
      </c>
      <c r="C3281">
        <v>639148</v>
      </c>
      <c r="D3281" t="s">
        <v>17</v>
      </c>
      <c r="E3281" t="s">
        <v>15</v>
      </c>
      <c r="F3281" t="s">
        <v>11</v>
      </c>
      <c r="G3281" t="s">
        <v>12</v>
      </c>
      <c r="H3281" t="s">
        <v>12</v>
      </c>
      <c r="I3281">
        <v>54</v>
      </c>
      <c r="J3281">
        <f>(C3281-$V$7)/$V$8</f>
        <v>-2.2673338536546354E-2</v>
      </c>
      <c r="K3281" t="str">
        <f t="shared" si="205"/>
        <v>NO</v>
      </c>
      <c r="L3281">
        <f>(I3281-$V$16)/$V$17</f>
        <v>0.85351377771094117</v>
      </c>
      <c r="M3281" t="str">
        <f t="shared" si="206"/>
        <v>NO</v>
      </c>
      <c r="N3281">
        <f>IF(ISBLANK(C3281),$V$7,C3281)</f>
        <v>639148</v>
      </c>
      <c r="O3281">
        <f>IF(ISBLANK(I3281),$V$16,I3281)</f>
        <v>54</v>
      </c>
      <c r="P3281" t="str">
        <f>IF(ISBLANK(D3281),$U$42,D3281)</f>
        <v>TRABAJADOR INDEPENDIENTE</v>
      </c>
      <c r="Q3281" s="7" t="str">
        <f t="shared" si="207"/>
        <v>46-55</v>
      </c>
      <c r="R3281" s="7" t="str">
        <f t="shared" si="208"/>
        <v>3</v>
      </c>
    </row>
    <row r="3282" spans="1:18" x14ac:dyDescent="0.3">
      <c r="A3282">
        <v>3281</v>
      </c>
      <c r="B3282" t="s">
        <v>8</v>
      </c>
      <c r="C3282">
        <v>589824.6</v>
      </c>
      <c r="D3282" t="s">
        <v>9</v>
      </c>
      <c r="E3282" t="s">
        <v>15</v>
      </c>
      <c r="F3282" t="s">
        <v>11</v>
      </c>
      <c r="G3282" t="s">
        <v>12</v>
      </c>
      <c r="H3282" t="s">
        <v>12</v>
      </c>
      <c r="I3282">
        <v>33</v>
      </c>
      <c r="J3282">
        <f>(C3282-$V$7)/$V$8</f>
        <v>-8.3497246009687234E-2</v>
      </c>
      <c r="K3282" t="str">
        <f t="shared" si="205"/>
        <v>NO</v>
      </c>
      <c r="L3282">
        <f>(I3282-$V$16)/$V$17</f>
        <v>-0.62856815390894638</v>
      </c>
      <c r="M3282" t="str">
        <f t="shared" si="206"/>
        <v>NO</v>
      </c>
      <c r="N3282">
        <f>IF(ISBLANK(C3282),$V$7,C3282)</f>
        <v>589824.6</v>
      </c>
      <c r="O3282">
        <f>IF(ISBLANK(I3282),$V$16,I3282)</f>
        <v>33</v>
      </c>
      <c r="P3282" t="str">
        <f>IF(ISBLANK(D3282),$U$42,D3282)</f>
        <v>ASALARIADO</v>
      </c>
      <c r="Q3282" s="7" t="str">
        <f t="shared" si="207"/>
        <v>26-35</v>
      </c>
      <c r="R3282" s="7" t="str">
        <f t="shared" si="208"/>
        <v>3</v>
      </c>
    </row>
    <row r="3283" spans="1:18" x14ac:dyDescent="0.3">
      <c r="A3283">
        <v>3282</v>
      </c>
      <c r="B3283" t="s">
        <v>14</v>
      </c>
      <c r="C3283">
        <v>264315.09999999998</v>
      </c>
      <c r="D3283" t="s">
        <v>9</v>
      </c>
      <c r="E3283" t="s">
        <v>15</v>
      </c>
      <c r="F3283" t="s">
        <v>11</v>
      </c>
      <c r="G3283" t="s">
        <v>12</v>
      </c>
      <c r="H3283" t="s">
        <v>12</v>
      </c>
      <c r="I3283">
        <v>23</v>
      </c>
      <c r="J3283">
        <f>(C3283-$V$7)/$V$8</f>
        <v>-0.48490428018876536</v>
      </c>
      <c r="K3283" t="str">
        <f t="shared" si="205"/>
        <v>NO</v>
      </c>
      <c r="L3283">
        <f>(I3283-$V$16)/$V$17</f>
        <v>-1.3343214546803215</v>
      </c>
      <c r="M3283" t="str">
        <f t="shared" si="206"/>
        <v>NO</v>
      </c>
      <c r="N3283">
        <f>IF(ISBLANK(C3283),$V$7,C3283)</f>
        <v>264315.09999999998</v>
      </c>
      <c r="O3283">
        <f>IF(ISBLANK(I3283),$V$16,I3283)</f>
        <v>23</v>
      </c>
      <c r="P3283" t="str">
        <f>IF(ISBLANK(D3283),$U$42,D3283)</f>
        <v>ASALARIADO</v>
      </c>
      <c r="Q3283" s="7" t="str">
        <f t="shared" si="207"/>
        <v>18-25</v>
      </c>
      <c r="R3283" s="7" t="str">
        <f t="shared" si="208"/>
        <v>1</v>
      </c>
    </row>
    <row r="3284" spans="1:18" x14ac:dyDescent="0.3">
      <c r="A3284">
        <v>3283</v>
      </c>
      <c r="B3284" t="s">
        <v>8</v>
      </c>
      <c r="C3284">
        <v>939801.74</v>
      </c>
      <c r="D3284" t="s">
        <v>9</v>
      </c>
      <c r="E3284" t="s">
        <v>10</v>
      </c>
      <c r="F3284" t="s">
        <v>11</v>
      </c>
      <c r="G3284" t="s">
        <v>12</v>
      </c>
      <c r="H3284" t="s">
        <v>12</v>
      </c>
      <c r="I3284">
        <v>34</v>
      </c>
      <c r="J3284">
        <f>(C3284-$V$7)/$V$8</f>
        <v>0.34808243383952153</v>
      </c>
      <c r="K3284" t="str">
        <f t="shared" si="205"/>
        <v>NO</v>
      </c>
      <c r="L3284">
        <f>(I3284-$V$16)/$V$17</f>
        <v>-0.55799282383180893</v>
      </c>
      <c r="M3284" t="str">
        <f t="shared" si="206"/>
        <v>NO</v>
      </c>
      <c r="N3284">
        <f>IF(ISBLANK(C3284),$V$7,C3284)</f>
        <v>939801.74</v>
      </c>
      <c r="O3284">
        <f>IF(ISBLANK(I3284),$V$16,I3284)</f>
        <v>34</v>
      </c>
      <c r="P3284" t="str">
        <f>IF(ISBLANK(D3284),$U$42,D3284)</f>
        <v>ASALARIADO</v>
      </c>
      <c r="Q3284" s="7" t="str">
        <f t="shared" si="207"/>
        <v>26-35</v>
      </c>
      <c r="R3284" s="7" t="str">
        <f t="shared" si="208"/>
        <v>4</v>
      </c>
    </row>
    <row r="3285" spans="1:18" x14ac:dyDescent="0.3">
      <c r="A3285">
        <v>3284</v>
      </c>
      <c r="B3285" t="s">
        <v>8</v>
      </c>
      <c r="C3285">
        <v>297045</v>
      </c>
      <c r="D3285" t="s">
        <v>16</v>
      </c>
      <c r="E3285" t="s">
        <v>15</v>
      </c>
      <c r="F3285" t="s">
        <v>11</v>
      </c>
      <c r="G3285" t="s">
        <v>11</v>
      </c>
      <c r="H3285" t="s">
        <v>12</v>
      </c>
      <c r="I3285">
        <v>61</v>
      </c>
      <c r="J3285">
        <f>(C3285-$V$7)/$V$8</f>
        <v>-0.44454290183274864</v>
      </c>
      <c r="K3285" t="str">
        <f t="shared" si="205"/>
        <v>NO</v>
      </c>
      <c r="L3285">
        <f>(I3285-$V$16)/$V$17</f>
        <v>1.3475410882509038</v>
      </c>
      <c r="M3285" t="str">
        <f t="shared" si="206"/>
        <v>NO</v>
      </c>
      <c r="N3285">
        <f>IF(ISBLANK(C3285),$V$7,C3285)</f>
        <v>297045</v>
      </c>
      <c r="O3285">
        <f>IF(ISBLANK(I3285),$V$16,I3285)</f>
        <v>61</v>
      </c>
      <c r="P3285" t="str">
        <f>IF(ISBLANK(D3285),$U$42,D3285)</f>
        <v>ASEGURADO VOLUNTARIO</v>
      </c>
      <c r="Q3285" s="7" t="str">
        <f t="shared" si="207"/>
        <v>56+</v>
      </c>
      <c r="R3285" s="7" t="str">
        <f t="shared" si="208"/>
        <v>1</v>
      </c>
    </row>
    <row r="3286" spans="1:18" x14ac:dyDescent="0.3">
      <c r="A3286">
        <v>3285</v>
      </c>
      <c r="B3286" t="s">
        <v>14</v>
      </c>
      <c r="C3286">
        <v>996628.96</v>
      </c>
      <c r="D3286" t="s">
        <v>9</v>
      </c>
      <c r="E3286" t="s">
        <v>10</v>
      </c>
      <c r="F3286" t="s">
        <v>11</v>
      </c>
      <c r="G3286" t="s">
        <v>12</v>
      </c>
      <c r="H3286" t="s">
        <v>12</v>
      </c>
      <c r="I3286">
        <v>34</v>
      </c>
      <c r="J3286">
        <f>(C3286-$V$7)/$V$8</f>
        <v>0.41815979207589243</v>
      </c>
      <c r="K3286" t="str">
        <f t="shared" si="205"/>
        <v>NO</v>
      </c>
      <c r="L3286">
        <f>(I3286-$V$16)/$V$17</f>
        <v>-0.55799282383180893</v>
      </c>
      <c r="M3286" t="str">
        <f t="shared" si="206"/>
        <v>NO</v>
      </c>
      <c r="N3286">
        <f>IF(ISBLANK(C3286),$V$7,C3286)</f>
        <v>996628.96</v>
      </c>
      <c r="O3286">
        <f>IF(ISBLANK(I3286),$V$16,I3286)</f>
        <v>34</v>
      </c>
      <c r="P3286" t="str">
        <f>IF(ISBLANK(D3286),$U$42,D3286)</f>
        <v>ASALARIADO</v>
      </c>
      <c r="Q3286" s="7" t="str">
        <f t="shared" si="207"/>
        <v>26-35</v>
      </c>
      <c r="R3286" s="7" t="str">
        <f t="shared" si="208"/>
        <v>4</v>
      </c>
    </row>
    <row r="3287" spans="1:18" x14ac:dyDescent="0.3">
      <c r="A3287">
        <v>3286</v>
      </c>
      <c r="B3287" t="s">
        <v>8</v>
      </c>
      <c r="C3287">
        <v>600000</v>
      </c>
      <c r="D3287" t="s">
        <v>9</v>
      </c>
      <c r="E3287" t="s">
        <v>15</v>
      </c>
      <c r="F3287" t="s">
        <v>11</v>
      </c>
      <c r="G3287" t="s">
        <v>12</v>
      </c>
      <c r="H3287" t="s">
        <v>12</v>
      </c>
      <c r="I3287">
        <v>48</v>
      </c>
      <c r="J3287">
        <f>(C3287-$V$7)/$V$8</f>
        <v>-7.0949295379718516E-2</v>
      </c>
      <c r="K3287" t="str">
        <f t="shared" si="205"/>
        <v>NO</v>
      </c>
      <c r="L3287">
        <f>(I3287-$V$16)/$V$17</f>
        <v>0.43006179724811616</v>
      </c>
      <c r="M3287" t="str">
        <f t="shared" si="206"/>
        <v>NO</v>
      </c>
      <c r="N3287">
        <f>IF(ISBLANK(C3287),$V$7,C3287)</f>
        <v>600000</v>
      </c>
      <c r="O3287">
        <f>IF(ISBLANK(I3287),$V$16,I3287)</f>
        <v>48</v>
      </c>
      <c r="P3287" t="str">
        <f>IF(ISBLANK(D3287),$U$42,D3287)</f>
        <v>ASALARIADO</v>
      </c>
      <c r="Q3287" s="7" t="str">
        <f t="shared" si="207"/>
        <v>46-55</v>
      </c>
      <c r="R3287" s="7" t="str">
        <f t="shared" si="208"/>
        <v>3</v>
      </c>
    </row>
    <row r="3288" spans="1:18" x14ac:dyDescent="0.3">
      <c r="A3288">
        <v>3287</v>
      </c>
      <c r="B3288" t="s">
        <v>8</v>
      </c>
      <c r="C3288">
        <v>193800</v>
      </c>
      <c r="D3288" t="s">
        <v>9</v>
      </c>
      <c r="E3288" t="s">
        <v>15</v>
      </c>
      <c r="F3288" t="s">
        <v>11</v>
      </c>
      <c r="G3288" t="s">
        <v>12</v>
      </c>
      <c r="H3288" t="s">
        <v>12</v>
      </c>
      <c r="I3288">
        <v>28</v>
      </c>
      <c r="J3288">
        <f>(C3288-$V$7)/$V$8</f>
        <v>-0.57186105765867357</v>
      </c>
      <c r="K3288" t="str">
        <f t="shared" si="205"/>
        <v>NO</v>
      </c>
      <c r="L3288">
        <f>(I3288-$V$16)/$V$17</f>
        <v>-0.98144480429463388</v>
      </c>
      <c r="M3288" t="str">
        <f t="shared" si="206"/>
        <v>NO</v>
      </c>
      <c r="N3288">
        <f>IF(ISBLANK(C3288),$V$7,C3288)</f>
        <v>193800</v>
      </c>
      <c r="O3288">
        <f>IF(ISBLANK(I3288),$V$16,I3288)</f>
        <v>28</v>
      </c>
      <c r="P3288" t="str">
        <f>IF(ISBLANK(D3288),$U$42,D3288)</f>
        <v>ASALARIADO</v>
      </c>
      <c r="Q3288" s="7" t="str">
        <f t="shared" si="207"/>
        <v>26-35</v>
      </c>
      <c r="R3288" s="7" t="str">
        <f t="shared" si="208"/>
        <v>1</v>
      </c>
    </row>
    <row r="3289" spans="1:18" x14ac:dyDescent="0.3">
      <c r="A3289">
        <v>3288</v>
      </c>
      <c r="B3289" t="s">
        <v>8</v>
      </c>
      <c r="C3289">
        <v>278030</v>
      </c>
      <c r="D3289" t="s">
        <v>18</v>
      </c>
      <c r="E3289" t="s">
        <v>15</v>
      </c>
      <c r="F3289" t="s">
        <v>11</v>
      </c>
      <c r="G3289" t="s">
        <v>12</v>
      </c>
      <c r="H3289" t="s">
        <v>12</v>
      </c>
      <c r="I3289">
        <v>30</v>
      </c>
      <c r="J3289">
        <f>(C3289-$V$7)/$V$8</f>
        <v>-0.46799154082766331</v>
      </c>
      <c r="K3289" t="str">
        <f t="shared" si="205"/>
        <v>NO</v>
      </c>
      <c r="L3289">
        <f>(I3289-$V$16)/$V$17</f>
        <v>-0.84029414414035897</v>
      </c>
      <c r="M3289" t="str">
        <f t="shared" si="206"/>
        <v>NO</v>
      </c>
      <c r="N3289">
        <f>IF(ISBLANK(C3289),$V$7,C3289)</f>
        <v>278030</v>
      </c>
      <c r="O3289">
        <f>IF(ISBLANK(I3289),$V$16,I3289)</f>
        <v>30</v>
      </c>
      <c r="P3289" t="str">
        <f>IF(ISBLANK(D3289),$U$42,D3289)</f>
        <v>CONVENIOS ESPECIALES DE TRABAJADORES INDEPENDIENTES</v>
      </c>
      <c r="Q3289" s="7" t="str">
        <f t="shared" si="207"/>
        <v>26-35</v>
      </c>
      <c r="R3289" s="7" t="str">
        <f t="shared" si="208"/>
        <v>1</v>
      </c>
    </row>
    <row r="3290" spans="1:18" x14ac:dyDescent="0.3">
      <c r="A3290">
        <v>3289</v>
      </c>
      <c r="B3290" t="s">
        <v>8</v>
      </c>
      <c r="C3290">
        <v>538043.07999999996</v>
      </c>
      <c r="D3290" t="s">
        <v>9</v>
      </c>
      <c r="E3290" t="s">
        <v>15</v>
      </c>
      <c r="F3290" t="s">
        <v>11</v>
      </c>
      <c r="G3290" t="s">
        <v>12</v>
      </c>
      <c r="H3290" t="s">
        <v>12</v>
      </c>
      <c r="I3290">
        <v>45</v>
      </c>
      <c r="J3290">
        <f>(C3290-$V$7)/$V$8</f>
        <v>-0.14735242187547495</v>
      </c>
      <c r="K3290" t="str">
        <f t="shared" si="205"/>
        <v>NO</v>
      </c>
      <c r="L3290">
        <f>(I3290-$V$16)/$V$17</f>
        <v>0.21833580701670366</v>
      </c>
      <c r="M3290" t="str">
        <f t="shared" si="206"/>
        <v>NO</v>
      </c>
      <c r="N3290">
        <f>IF(ISBLANK(C3290),$V$7,C3290)</f>
        <v>538043.07999999996</v>
      </c>
      <c r="O3290">
        <f>IF(ISBLANK(I3290),$V$16,I3290)</f>
        <v>45</v>
      </c>
      <c r="P3290" t="str">
        <f>IF(ISBLANK(D3290),$U$42,D3290)</f>
        <v>ASALARIADO</v>
      </c>
      <c r="Q3290" s="7" t="str">
        <f t="shared" si="207"/>
        <v>36-45</v>
      </c>
      <c r="R3290" s="7" t="str">
        <f t="shared" si="208"/>
        <v>3</v>
      </c>
    </row>
    <row r="3291" spans="1:18" x14ac:dyDescent="0.3">
      <c r="A3291">
        <v>3290</v>
      </c>
      <c r="B3291" t="s">
        <v>14</v>
      </c>
      <c r="C3291">
        <v>465000</v>
      </c>
      <c r="D3291" t="s">
        <v>9</v>
      </c>
      <c r="E3291" t="s">
        <v>15</v>
      </c>
      <c r="F3291" t="s">
        <v>11</v>
      </c>
      <c r="G3291" t="s">
        <v>12</v>
      </c>
      <c r="H3291" t="s">
        <v>11</v>
      </c>
      <c r="I3291">
        <v>28</v>
      </c>
      <c r="J3291">
        <f>(C3291-$V$7)/$V$8</f>
        <v>-0.23742661666888379</v>
      </c>
      <c r="K3291" t="str">
        <f t="shared" si="205"/>
        <v>NO</v>
      </c>
      <c r="L3291">
        <f>(I3291-$V$16)/$V$17</f>
        <v>-0.98144480429463388</v>
      </c>
      <c r="M3291" t="str">
        <f t="shared" si="206"/>
        <v>NO</v>
      </c>
      <c r="N3291">
        <f>IF(ISBLANK(C3291),$V$7,C3291)</f>
        <v>465000</v>
      </c>
      <c r="O3291">
        <f>IF(ISBLANK(I3291),$V$16,I3291)</f>
        <v>28</v>
      </c>
      <c r="P3291" t="str">
        <f>IF(ISBLANK(D3291),$U$42,D3291)</f>
        <v>ASALARIADO</v>
      </c>
      <c r="Q3291" s="7" t="str">
        <f t="shared" si="207"/>
        <v>26-35</v>
      </c>
      <c r="R3291" s="7" t="str">
        <f t="shared" si="208"/>
        <v>3</v>
      </c>
    </row>
    <row r="3292" spans="1:18" x14ac:dyDescent="0.3">
      <c r="A3292">
        <v>3291</v>
      </c>
      <c r="B3292" t="s">
        <v>8</v>
      </c>
      <c r="C3292">
        <v>318610</v>
      </c>
      <c r="D3292" t="s">
        <v>17</v>
      </c>
      <c r="E3292" t="s">
        <v>15</v>
      </c>
      <c r="F3292" t="s">
        <v>11</v>
      </c>
      <c r="G3292" t="s">
        <v>12</v>
      </c>
      <c r="H3292" t="s">
        <v>12</v>
      </c>
      <c r="I3292">
        <v>44</v>
      </c>
      <c r="J3292">
        <f>(C3292-$V$7)/$V$8</f>
        <v>-0.41794969121348308</v>
      </c>
      <c r="K3292" t="str">
        <f t="shared" si="205"/>
        <v>NO</v>
      </c>
      <c r="L3292">
        <f>(I3292-$V$16)/$V$17</f>
        <v>0.14776047693956615</v>
      </c>
      <c r="M3292" t="str">
        <f t="shared" si="206"/>
        <v>NO</v>
      </c>
      <c r="N3292">
        <f>IF(ISBLANK(C3292),$V$7,C3292)</f>
        <v>318610</v>
      </c>
      <c r="O3292">
        <f>IF(ISBLANK(I3292),$V$16,I3292)</f>
        <v>44</v>
      </c>
      <c r="P3292" t="str">
        <f>IF(ISBLANK(D3292),$U$42,D3292)</f>
        <v>TRABAJADOR INDEPENDIENTE</v>
      </c>
      <c r="Q3292" s="7" t="str">
        <f t="shared" si="207"/>
        <v>36-45</v>
      </c>
      <c r="R3292" s="7" t="str">
        <f t="shared" si="208"/>
        <v>2</v>
      </c>
    </row>
    <row r="3293" spans="1:18" x14ac:dyDescent="0.3">
      <c r="A3293">
        <v>3292</v>
      </c>
      <c r="B3293" t="s">
        <v>14</v>
      </c>
      <c r="C3293">
        <v>272000</v>
      </c>
      <c r="D3293" t="s">
        <v>9</v>
      </c>
      <c r="E3293" t="s">
        <v>15</v>
      </c>
      <c r="F3293" t="s">
        <v>11</v>
      </c>
      <c r="G3293" t="s">
        <v>12</v>
      </c>
      <c r="H3293" t="s">
        <v>12</v>
      </c>
      <c r="I3293">
        <v>60</v>
      </c>
      <c r="J3293">
        <f>(C3293-$V$7)/$V$8</f>
        <v>-0.475427527845246</v>
      </c>
      <c r="K3293" t="str">
        <f t="shared" si="205"/>
        <v>NO</v>
      </c>
      <c r="L3293">
        <f>(I3293-$V$16)/$V$17</f>
        <v>1.2769657581737661</v>
      </c>
      <c r="M3293" t="str">
        <f t="shared" si="206"/>
        <v>NO</v>
      </c>
      <c r="N3293">
        <f>IF(ISBLANK(C3293),$V$7,C3293)</f>
        <v>272000</v>
      </c>
      <c r="O3293">
        <f>IF(ISBLANK(I3293),$V$16,I3293)</f>
        <v>60</v>
      </c>
      <c r="P3293" t="str">
        <f>IF(ISBLANK(D3293),$U$42,D3293)</f>
        <v>ASALARIADO</v>
      </c>
      <c r="Q3293" s="7" t="str">
        <f t="shared" si="207"/>
        <v>56+</v>
      </c>
      <c r="R3293" s="7" t="str">
        <f t="shared" si="208"/>
        <v>1</v>
      </c>
    </row>
    <row r="3294" spans="1:18" x14ac:dyDescent="0.3">
      <c r="A3294">
        <v>3293</v>
      </c>
      <c r="B3294" t="s">
        <v>14</v>
      </c>
      <c r="C3294">
        <v>2588242.2000000002</v>
      </c>
      <c r="D3294" t="s">
        <v>9</v>
      </c>
      <c r="E3294" t="s">
        <v>10</v>
      </c>
      <c r="F3294" t="s">
        <v>11</v>
      </c>
      <c r="G3294" t="s">
        <v>12</v>
      </c>
      <c r="H3294" t="s">
        <v>12</v>
      </c>
      <c r="I3294">
        <v>32</v>
      </c>
      <c r="J3294">
        <f>(C3294-$V$7)/$V$8</f>
        <v>2.3808820789171472</v>
      </c>
      <c r="K3294" t="str">
        <f t="shared" si="205"/>
        <v>ATIPICO</v>
      </c>
      <c r="L3294">
        <f>(I3294-$V$16)/$V$17</f>
        <v>-0.69914348398608395</v>
      </c>
      <c r="M3294" t="str">
        <f t="shared" si="206"/>
        <v>NO</v>
      </c>
      <c r="N3294">
        <f>IF(ISBLANK(C3294),$V$7,C3294)</f>
        <v>2588242.2000000002</v>
      </c>
      <c r="O3294">
        <f>IF(ISBLANK(I3294),$V$16,I3294)</f>
        <v>32</v>
      </c>
      <c r="P3294" t="str">
        <f>IF(ISBLANK(D3294),$U$42,D3294)</f>
        <v>ASALARIADO</v>
      </c>
      <c r="Q3294" s="7" t="str">
        <f t="shared" si="207"/>
        <v>26-35</v>
      </c>
      <c r="R3294" s="7" t="str">
        <f t="shared" si="208"/>
        <v>4</v>
      </c>
    </row>
    <row r="3295" spans="1:18" x14ac:dyDescent="0.3">
      <c r="A3295">
        <v>3294</v>
      </c>
      <c r="B3295" t="s">
        <v>14</v>
      </c>
      <c r="C3295">
        <v>302470</v>
      </c>
      <c r="D3295" t="s">
        <v>17</v>
      </c>
      <c r="E3295" t="s">
        <v>15</v>
      </c>
      <c r="F3295" t="s">
        <v>11</v>
      </c>
      <c r="G3295" t="s">
        <v>12</v>
      </c>
      <c r="H3295" t="s">
        <v>12</v>
      </c>
      <c r="I3295">
        <v>28</v>
      </c>
      <c r="J3295">
        <f>(C3295-$V$7)/$V$8</f>
        <v>-0.43785297984760996</v>
      </c>
      <c r="K3295" t="str">
        <f t="shared" si="205"/>
        <v>NO</v>
      </c>
      <c r="L3295">
        <f>(I3295-$V$16)/$V$17</f>
        <v>-0.98144480429463388</v>
      </c>
      <c r="M3295" t="str">
        <f t="shared" si="206"/>
        <v>NO</v>
      </c>
      <c r="N3295">
        <f>IF(ISBLANK(C3295),$V$7,C3295)</f>
        <v>302470</v>
      </c>
      <c r="O3295">
        <f>IF(ISBLANK(I3295),$V$16,I3295)</f>
        <v>28</v>
      </c>
      <c r="P3295" t="str">
        <f>IF(ISBLANK(D3295),$U$42,D3295)</f>
        <v>TRABAJADOR INDEPENDIENTE</v>
      </c>
      <c r="Q3295" s="7" t="str">
        <f t="shared" si="207"/>
        <v>26-35</v>
      </c>
      <c r="R3295" s="7" t="str">
        <f t="shared" si="208"/>
        <v>2</v>
      </c>
    </row>
    <row r="3296" spans="1:18" x14ac:dyDescent="0.3">
      <c r="A3296">
        <v>3295</v>
      </c>
      <c r="B3296" t="s">
        <v>8</v>
      </c>
      <c r="C3296">
        <v>300018</v>
      </c>
      <c r="D3296" t="s">
        <v>16</v>
      </c>
      <c r="E3296" t="s">
        <v>15</v>
      </c>
      <c r="F3296" t="s">
        <v>12</v>
      </c>
      <c r="G3296" t="s">
        <v>12</v>
      </c>
      <c r="H3296" t="s">
        <v>12</v>
      </c>
      <c r="I3296">
        <v>85</v>
      </c>
      <c r="J3296">
        <f>(C3296-$V$7)/$V$8</f>
        <v>-0.44087670126835837</v>
      </c>
      <c r="K3296" t="str">
        <f t="shared" si="205"/>
        <v>NO</v>
      </c>
      <c r="L3296">
        <f>(I3296-$V$16)/$V$17</f>
        <v>3.0413490101022038</v>
      </c>
      <c r="M3296" t="str">
        <f t="shared" si="206"/>
        <v>ATIPICO</v>
      </c>
      <c r="N3296">
        <f>IF(ISBLANK(C3296),$V$7,C3296)</f>
        <v>300018</v>
      </c>
      <c r="O3296">
        <f>IF(ISBLANK(I3296),$V$16,I3296)</f>
        <v>85</v>
      </c>
      <c r="P3296" t="str">
        <f>IF(ISBLANK(D3296),$U$42,D3296)</f>
        <v>ASEGURADO VOLUNTARIO</v>
      </c>
      <c r="Q3296" s="7" t="str">
        <f t="shared" si="207"/>
        <v>56+</v>
      </c>
      <c r="R3296" s="7" t="str">
        <f t="shared" si="208"/>
        <v>2</v>
      </c>
    </row>
    <row r="3297" spans="1:18" x14ac:dyDescent="0.3">
      <c r="A3297">
        <v>3296</v>
      </c>
      <c r="B3297" t="s">
        <v>14</v>
      </c>
      <c r="C3297">
        <v>509509</v>
      </c>
      <c r="D3297" t="s">
        <v>17</v>
      </c>
      <c r="E3297" t="s">
        <v>15</v>
      </c>
      <c r="F3297" t="s">
        <v>11</v>
      </c>
      <c r="G3297" t="s">
        <v>12</v>
      </c>
      <c r="H3297" t="s">
        <v>11</v>
      </c>
      <c r="I3297">
        <v>36</v>
      </c>
      <c r="J3297">
        <f>(C3297-$V$7)/$V$8</f>
        <v>-0.18253966042251746</v>
      </c>
      <c r="K3297" t="str">
        <f t="shared" si="205"/>
        <v>NO</v>
      </c>
      <c r="L3297">
        <f>(I3297-$V$16)/$V$17</f>
        <v>-0.41684216367753391</v>
      </c>
      <c r="M3297" t="str">
        <f t="shared" si="206"/>
        <v>NO</v>
      </c>
      <c r="N3297">
        <f>IF(ISBLANK(C3297),$V$7,C3297)</f>
        <v>509509</v>
      </c>
      <c r="O3297">
        <f>IF(ISBLANK(I3297),$V$16,I3297)</f>
        <v>36</v>
      </c>
      <c r="P3297" t="str">
        <f>IF(ISBLANK(D3297),$U$42,D3297)</f>
        <v>TRABAJADOR INDEPENDIENTE</v>
      </c>
      <c r="Q3297" s="7" t="str">
        <f t="shared" si="207"/>
        <v>36-45</v>
      </c>
      <c r="R3297" s="7" t="str">
        <f t="shared" si="208"/>
        <v>3</v>
      </c>
    </row>
    <row r="3298" spans="1:18" x14ac:dyDescent="0.3">
      <c r="A3298">
        <v>3297</v>
      </c>
      <c r="B3298" t="s">
        <v>8</v>
      </c>
      <c r="C3298">
        <v>25000</v>
      </c>
      <c r="D3298" t="s">
        <v>9</v>
      </c>
      <c r="E3298" t="s">
        <v>15</v>
      </c>
      <c r="F3298" t="s">
        <v>11</v>
      </c>
      <c r="G3298" t="s">
        <v>12</v>
      </c>
      <c r="H3298" t="s">
        <v>12</v>
      </c>
      <c r="I3298">
        <v>27</v>
      </c>
      <c r="J3298">
        <f>(C3298-$V$7)/$V$8</f>
        <v>-0.7800193675372743</v>
      </c>
      <c r="K3298" t="str">
        <f t="shared" si="205"/>
        <v>NO</v>
      </c>
      <c r="L3298">
        <f>(I3298-$V$16)/$V$17</f>
        <v>-1.0520201343717714</v>
      </c>
      <c r="M3298" t="str">
        <f t="shared" si="206"/>
        <v>NO</v>
      </c>
      <c r="N3298">
        <f>IF(ISBLANK(C3298),$V$7,C3298)</f>
        <v>25000</v>
      </c>
      <c r="O3298">
        <f>IF(ISBLANK(I3298),$V$16,I3298)</f>
        <v>27</v>
      </c>
      <c r="P3298" t="str">
        <f>IF(ISBLANK(D3298),$U$42,D3298)</f>
        <v>ASALARIADO</v>
      </c>
      <c r="Q3298" s="7" t="str">
        <f t="shared" si="207"/>
        <v>26-35</v>
      </c>
      <c r="R3298" s="7" t="str">
        <f t="shared" si="208"/>
        <v>1</v>
      </c>
    </row>
    <row r="3299" spans="1:18" x14ac:dyDescent="0.3">
      <c r="A3299">
        <v>3298</v>
      </c>
      <c r="B3299" t="s">
        <v>14</v>
      </c>
      <c r="C3299">
        <v>355022.46</v>
      </c>
      <c r="D3299" t="s">
        <v>9</v>
      </c>
      <c r="E3299" t="s">
        <v>15</v>
      </c>
      <c r="F3299" t="s">
        <v>11</v>
      </c>
      <c r="G3299" t="s">
        <v>12</v>
      </c>
      <c r="H3299" t="s">
        <v>12</v>
      </c>
      <c r="I3299">
        <v>37</v>
      </c>
      <c r="J3299">
        <f>(C3299-$V$7)/$V$8</f>
        <v>-0.37304710749238024</v>
      </c>
      <c r="K3299" t="str">
        <f t="shared" si="205"/>
        <v>NO</v>
      </c>
      <c r="L3299">
        <f>(I3299-$V$16)/$V$17</f>
        <v>-0.3462668336003964</v>
      </c>
      <c r="M3299" t="str">
        <f t="shared" si="206"/>
        <v>NO</v>
      </c>
      <c r="N3299">
        <f>IF(ISBLANK(C3299),$V$7,C3299)</f>
        <v>355022.46</v>
      </c>
      <c r="O3299">
        <f>IF(ISBLANK(I3299),$V$16,I3299)</f>
        <v>37</v>
      </c>
      <c r="P3299" t="str">
        <f>IF(ISBLANK(D3299),$U$42,D3299)</f>
        <v>ASALARIADO</v>
      </c>
      <c r="Q3299" s="7" t="str">
        <f t="shared" si="207"/>
        <v>36-45</v>
      </c>
      <c r="R3299" s="7" t="str">
        <f t="shared" si="208"/>
        <v>2</v>
      </c>
    </row>
    <row r="3300" spans="1:18" x14ac:dyDescent="0.3">
      <c r="A3300">
        <v>3299</v>
      </c>
      <c r="B3300" t="s">
        <v>14</v>
      </c>
      <c r="C3300">
        <v>727896.34</v>
      </c>
      <c r="D3300" t="s">
        <v>9</v>
      </c>
      <c r="E3300" t="s">
        <v>10</v>
      </c>
      <c r="F3300" t="s">
        <v>11</v>
      </c>
      <c r="G3300" t="s">
        <v>12</v>
      </c>
      <c r="H3300" t="s">
        <v>12</v>
      </c>
      <c r="I3300">
        <v>28</v>
      </c>
      <c r="J3300">
        <f>(C3300-$V$7)/$V$8</f>
        <v>8.6768038589824556E-2</v>
      </c>
      <c r="K3300" t="str">
        <f t="shared" si="205"/>
        <v>NO</v>
      </c>
      <c r="L3300">
        <f>(I3300-$V$16)/$V$17</f>
        <v>-0.98144480429463388</v>
      </c>
      <c r="M3300" t="str">
        <f t="shared" si="206"/>
        <v>NO</v>
      </c>
      <c r="N3300">
        <f>IF(ISBLANK(C3300),$V$7,C3300)</f>
        <v>727896.34</v>
      </c>
      <c r="O3300">
        <f>IF(ISBLANK(I3300),$V$16,I3300)</f>
        <v>28</v>
      </c>
      <c r="P3300" t="str">
        <f>IF(ISBLANK(D3300),$U$42,D3300)</f>
        <v>ASALARIADO</v>
      </c>
      <c r="Q3300" s="7" t="str">
        <f t="shared" si="207"/>
        <v>26-35</v>
      </c>
      <c r="R3300" s="7" t="str">
        <f t="shared" si="208"/>
        <v>4</v>
      </c>
    </row>
    <row r="3301" spans="1:18" x14ac:dyDescent="0.3">
      <c r="A3301">
        <v>3300</v>
      </c>
      <c r="B3301" t="s">
        <v>8</v>
      </c>
      <c r="C3301">
        <v>343393</v>
      </c>
      <c r="D3301" t="s">
        <v>9</v>
      </c>
      <c r="E3301" t="s">
        <v>15</v>
      </c>
      <c r="F3301" t="s">
        <v>11</v>
      </c>
      <c r="G3301" t="s">
        <v>12</v>
      </c>
      <c r="H3301" t="s">
        <v>12</v>
      </c>
      <c r="I3301">
        <v>37</v>
      </c>
      <c r="J3301">
        <f>(C3301-$V$7)/$V$8</f>
        <v>-0.38738815452082098</v>
      </c>
      <c r="K3301" t="str">
        <f t="shared" si="205"/>
        <v>NO</v>
      </c>
      <c r="L3301">
        <f>(I3301-$V$16)/$V$17</f>
        <v>-0.3462668336003964</v>
      </c>
      <c r="M3301" t="str">
        <f t="shared" si="206"/>
        <v>NO</v>
      </c>
      <c r="N3301">
        <f>IF(ISBLANK(C3301),$V$7,C3301)</f>
        <v>343393</v>
      </c>
      <c r="O3301">
        <f>IF(ISBLANK(I3301),$V$16,I3301)</f>
        <v>37</v>
      </c>
      <c r="P3301" t="str">
        <f>IF(ISBLANK(D3301),$U$42,D3301)</f>
        <v>ASALARIADO</v>
      </c>
      <c r="Q3301" s="7" t="str">
        <f t="shared" si="207"/>
        <v>36-45</v>
      </c>
      <c r="R3301" s="7" t="str">
        <f t="shared" si="208"/>
        <v>2</v>
      </c>
    </row>
    <row r="3302" spans="1:18" x14ac:dyDescent="0.3">
      <c r="A3302">
        <v>3301</v>
      </c>
      <c r="B3302" t="s">
        <v>14</v>
      </c>
      <c r="C3302">
        <v>296610</v>
      </c>
      <c r="D3302" t="s">
        <v>16</v>
      </c>
      <c r="E3302" t="s">
        <v>15</v>
      </c>
      <c r="F3302" t="s">
        <v>11</v>
      </c>
      <c r="G3302" t="s">
        <v>12</v>
      </c>
      <c r="H3302" t="s">
        <v>12</v>
      </c>
      <c r="I3302">
        <v>22</v>
      </c>
      <c r="J3302">
        <f>(C3302-$V$7)/$V$8</f>
        <v>-0.44507932875690265</v>
      </c>
      <c r="K3302" t="str">
        <f t="shared" si="205"/>
        <v>NO</v>
      </c>
      <c r="L3302">
        <f>(I3302-$V$16)/$V$17</f>
        <v>-1.4048967847574589</v>
      </c>
      <c r="M3302" t="str">
        <f t="shared" si="206"/>
        <v>NO</v>
      </c>
      <c r="N3302">
        <f>IF(ISBLANK(C3302),$V$7,C3302)</f>
        <v>296610</v>
      </c>
      <c r="O3302">
        <f>IF(ISBLANK(I3302),$V$16,I3302)</f>
        <v>22</v>
      </c>
      <c r="P3302" t="str">
        <f>IF(ISBLANK(D3302),$U$42,D3302)</f>
        <v>ASEGURADO VOLUNTARIO</v>
      </c>
      <c r="Q3302" s="7" t="str">
        <f t="shared" si="207"/>
        <v>18-25</v>
      </c>
      <c r="R3302" s="7" t="str">
        <f t="shared" si="208"/>
        <v>1</v>
      </c>
    </row>
    <row r="3303" spans="1:18" x14ac:dyDescent="0.3">
      <c r="A3303">
        <v>3302</v>
      </c>
      <c r="B3303" t="s">
        <v>8</v>
      </c>
      <c r="C3303">
        <v>1309556</v>
      </c>
      <c r="D3303" t="s">
        <v>13</v>
      </c>
      <c r="E3303" t="s">
        <v>10</v>
      </c>
      <c r="F3303" t="s">
        <v>11</v>
      </c>
      <c r="G3303" t="s">
        <v>12</v>
      </c>
      <c r="H3303" t="s">
        <v>12</v>
      </c>
      <c r="I3303">
        <v>55</v>
      </c>
      <c r="J3303">
        <f>(C3303-$V$7)/$V$8</f>
        <v>0.80405057265476265</v>
      </c>
      <c r="K3303" t="str">
        <f t="shared" si="205"/>
        <v>NO</v>
      </c>
      <c r="L3303">
        <f>(I3303-$V$16)/$V$17</f>
        <v>0.92408910778807873</v>
      </c>
      <c r="M3303" t="str">
        <f t="shared" si="206"/>
        <v>NO</v>
      </c>
      <c r="N3303">
        <f>IF(ISBLANK(C3303),$V$7,C3303)</f>
        <v>1309556</v>
      </c>
      <c r="O3303">
        <f>IF(ISBLANK(I3303),$V$16,I3303)</f>
        <v>55</v>
      </c>
      <c r="P3303" t="str">
        <f>IF(ISBLANK(D3303),$U$42,D3303)</f>
        <v>PENSIONADOS EN SU PROPIO SISTEMA</v>
      </c>
      <c r="Q3303" s="7" t="str">
        <f t="shared" si="207"/>
        <v>46-55</v>
      </c>
      <c r="R3303" s="7" t="str">
        <f t="shared" si="208"/>
        <v>4</v>
      </c>
    </row>
    <row r="3304" spans="1:18" x14ac:dyDescent="0.3">
      <c r="A3304">
        <v>3303</v>
      </c>
      <c r="B3304" t="s">
        <v>8</v>
      </c>
      <c r="C3304">
        <v>278030.99</v>
      </c>
      <c r="D3304" t="s">
        <v>18</v>
      </c>
      <c r="E3304" t="s">
        <v>15</v>
      </c>
      <c r="F3304" t="s">
        <v>11</v>
      </c>
      <c r="G3304" t="s">
        <v>12</v>
      </c>
      <c r="H3304" t="s">
        <v>12</v>
      </c>
      <c r="I3304">
        <v>64</v>
      </c>
      <c r="J3304">
        <f>(C3304-$V$7)/$V$8</f>
        <v>-0.46799031999397384</v>
      </c>
      <c r="K3304" t="str">
        <f t="shared" si="205"/>
        <v>NO</v>
      </c>
      <c r="L3304">
        <f>(I3304-$V$16)/$V$17</f>
        <v>1.5592670784823162</v>
      </c>
      <c r="M3304" t="str">
        <f t="shared" si="206"/>
        <v>NO</v>
      </c>
      <c r="N3304">
        <f>IF(ISBLANK(C3304),$V$7,C3304)</f>
        <v>278030.99</v>
      </c>
      <c r="O3304">
        <f>IF(ISBLANK(I3304),$V$16,I3304)</f>
        <v>64</v>
      </c>
      <c r="P3304" t="str">
        <f>IF(ISBLANK(D3304),$U$42,D3304)</f>
        <v>CONVENIOS ESPECIALES DE TRABAJADORES INDEPENDIENTES</v>
      </c>
      <c r="Q3304" s="7" t="str">
        <f t="shared" si="207"/>
        <v>56+</v>
      </c>
      <c r="R3304" s="7" t="str">
        <f t="shared" si="208"/>
        <v>1</v>
      </c>
    </row>
    <row r="3305" spans="1:18" x14ac:dyDescent="0.3">
      <c r="A3305">
        <v>3304</v>
      </c>
      <c r="B3305" t="s">
        <v>8</v>
      </c>
      <c r="C3305">
        <v>184600</v>
      </c>
      <c r="D3305" t="s">
        <v>9</v>
      </c>
      <c r="E3305" t="s">
        <v>15</v>
      </c>
      <c r="F3305" t="s">
        <v>11</v>
      </c>
      <c r="G3305" t="s">
        <v>12</v>
      </c>
      <c r="H3305" t="s">
        <v>12</v>
      </c>
      <c r="I3305">
        <v>35</v>
      </c>
      <c r="J3305">
        <f>(C3305-$V$7)/$V$8</f>
        <v>-0.58320617881319448</v>
      </c>
      <c r="K3305" t="str">
        <f t="shared" si="205"/>
        <v>NO</v>
      </c>
      <c r="L3305">
        <f>(I3305-$V$16)/$V$17</f>
        <v>-0.48741749375467142</v>
      </c>
      <c r="M3305" t="str">
        <f t="shared" si="206"/>
        <v>NO</v>
      </c>
      <c r="N3305">
        <f>IF(ISBLANK(C3305),$V$7,C3305)</f>
        <v>184600</v>
      </c>
      <c r="O3305">
        <f>IF(ISBLANK(I3305),$V$16,I3305)</f>
        <v>35</v>
      </c>
      <c r="P3305" t="str">
        <f>IF(ISBLANK(D3305),$U$42,D3305)</f>
        <v>ASALARIADO</v>
      </c>
      <c r="Q3305" s="7" t="str">
        <f t="shared" si="207"/>
        <v>26-35</v>
      </c>
      <c r="R3305" s="7" t="str">
        <f t="shared" si="208"/>
        <v>1</v>
      </c>
    </row>
    <row r="3306" spans="1:18" x14ac:dyDescent="0.3">
      <c r="A3306">
        <v>3305</v>
      </c>
      <c r="B3306" t="s">
        <v>14</v>
      </c>
      <c r="C3306">
        <v>1437897</v>
      </c>
      <c r="D3306" t="s">
        <v>9</v>
      </c>
      <c r="E3306" t="s">
        <v>10</v>
      </c>
      <c r="F3306" t="s">
        <v>11</v>
      </c>
      <c r="G3306" t="s">
        <v>12</v>
      </c>
      <c r="H3306" t="s">
        <v>12</v>
      </c>
      <c r="I3306">
        <v>59</v>
      </c>
      <c r="J3306">
        <f>(C3306-$V$7)/$V$8</f>
        <v>0.962316245925672</v>
      </c>
      <c r="K3306" t="str">
        <f t="shared" si="205"/>
        <v>NO</v>
      </c>
      <c r="L3306">
        <f>(I3306-$V$16)/$V$17</f>
        <v>1.2063904280966287</v>
      </c>
      <c r="M3306" t="str">
        <f t="shared" si="206"/>
        <v>NO</v>
      </c>
      <c r="N3306">
        <f>IF(ISBLANK(C3306),$V$7,C3306)</f>
        <v>1437897</v>
      </c>
      <c r="O3306">
        <f>IF(ISBLANK(I3306),$V$16,I3306)</f>
        <v>59</v>
      </c>
      <c r="P3306" t="str">
        <f>IF(ISBLANK(D3306),$U$42,D3306)</f>
        <v>ASALARIADO</v>
      </c>
      <c r="Q3306" s="7" t="str">
        <f t="shared" si="207"/>
        <v>56+</v>
      </c>
      <c r="R3306" s="7" t="str">
        <f t="shared" si="208"/>
        <v>4</v>
      </c>
    </row>
    <row r="3307" spans="1:18" x14ac:dyDescent="0.3">
      <c r="A3307">
        <v>3306</v>
      </c>
      <c r="B3307" t="s">
        <v>8</v>
      </c>
      <c r="C3307">
        <v>298000</v>
      </c>
      <c r="D3307" t="s">
        <v>9</v>
      </c>
      <c r="E3307" t="s">
        <v>15</v>
      </c>
      <c r="F3307" t="s">
        <v>11</v>
      </c>
      <c r="G3307" t="s">
        <v>12</v>
      </c>
      <c r="H3307" t="s">
        <v>12</v>
      </c>
      <c r="I3307">
        <v>31</v>
      </c>
      <c r="J3307">
        <f>(C3307-$V$7)/$V$8</f>
        <v>-0.44336522893029567</v>
      </c>
      <c r="K3307" t="str">
        <f t="shared" si="205"/>
        <v>NO</v>
      </c>
      <c r="L3307">
        <f>(I3307-$V$16)/$V$17</f>
        <v>-0.7697188140632214</v>
      </c>
      <c r="M3307" t="str">
        <f t="shared" si="206"/>
        <v>NO</v>
      </c>
      <c r="N3307">
        <f>IF(ISBLANK(C3307),$V$7,C3307)</f>
        <v>298000</v>
      </c>
      <c r="O3307">
        <f>IF(ISBLANK(I3307),$V$16,I3307)</f>
        <v>31</v>
      </c>
      <c r="P3307" t="str">
        <f>IF(ISBLANK(D3307),$U$42,D3307)</f>
        <v>ASALARIADO</v>
      </c>
      <c r="Q3307" s="7" t="str">
        <f t="shared" si="207"/>
        <v>26-35</v>
      </c>
      <c r="R3307" s="7" t="str">
        <f t="shared" si="208"/>
        <v>1</v>
      </c>
    </row>
    <row r="3308" spans="1:18" x14ac:dyDescent="0.3">
      <c r="A3308">
        <v>3307</v>
      </c>
      <c r="B3308" t="s">
        <v>8</v>
      </c>
      <c r="C3308">
        <v>324750</v>
      </c>
      <c r="D3308" t="s">
        <v>9</v>
      </c>
      <c r="E3308" t="s">
        <v>15</v>
      </c>
      <c r="F3308" t="s">
        <v>11</v>
      </c>
      <c r="G3308" t="s">
        <v>12</v>
      </c>
      <c r="H3308" t="s">
        <v>12</v>
      </c>
      <c r="I3308">
        <v>33</v>
      </c>
      <c r="J3308">
        <f>(C3308-$V$7)/$V$8</f>
        <v>-0.41037805600818328</v>
      </c>
      <c r="K3308" t="str">
        <f t="shared" si="205"/>
        <v>NO</v>
      </c>
      <c r="L3308">
        <f>(I3308-$V$16)/$V$17</f>
        <v>-0.62856815390894638</v>
      </c>
      <c r="M3308" t="str">
        <f t="shared" si="206"/>
        <v>NO</v>
      </c>
      <c r="N3308">
        <f>IF(ISBLANK(C3308),$V$7,C3308)</f>
        <v>324750</v>
      </c>
      <c r="O3308">
        <f>IF(ISBLANK(I3308),$V$16,I3308)</f>
        <v>33</v>
      </c>
      <c r="P3308" t="str">
        <f>IF(ISBLANK(D3308),$U$42,D3308)</f>
        <v>ASALARIADO</v>
      </c>
      <c r="Q3308" s="7" t="str">
        <f t="shared" si="207"/>
        <v>26-35</v>
      </c>
      <c r="R3308" s="7" t="str">
        <f t="shared" si="208"/>
        <v>2</v>
      </c>
    </row>
    <row r="3309" spans="1:18" x14ac:dyDescent="0.3">
      <c r="A3309">
        <v>3308</v>
      </c>
      <c r="B3309" t="s">
        <v>14</v>
      </c>
      <c r="C3309">
        <v>1120416.72</v>
      </c>
      <c r="D3309" t="s">
        <v>9</v>
      </c>
      <c r="E3309" t="s">
        <v>15</v>
      </c>
      <c r="F3309" t="s">
        <v>11</v>
      </c>
      <c r="G3309" t="s">
        <v>12</v>
      </c>
      <c r="H3309" t="s">
        <v>12</v>
      </c>
      <c r="I3309">
        <v>33</v>
      </c>
      <c r="J3309">
        <f>(C3309-$V$7)/$V$8</f>
        <v>0.57081056758097448</v>
      </c>
      <c r="K3309" t="str">
        <f t="shared" si="205"/>
        <v>NO</v>
      </c>
      <c r="L3309">
        <f>(I3309-$V$16)/$V$17</f>
        <v>-0.62856815390894638</v>
      </c>
      <c r="M3309" t="str">
        <f t="shared" si="206"/>
        <v>NO</v>
      </c>
      <c r="N3309">
        <f>IF(ISBLANK(C3309),$V$7,C3309)</f>
        <v>1120416.72</v>
      </c>
      <c r="O3309">
        <f>IF(ISBLANK(I3309),$V$16,I3309)</f>
        <v>33</v>
      </c>
      <c r="P3309" t="str">
        <f>IF(ISBLANK(D3309),$U$42,D3309)</f>
        <v>ASALARIADO</v>
      </c>
      <c r="Q3309" s="7" t="str">
        <f t="shared" si="207"/>
        <v>26-35</v>
      </c>
      <c r="R3309" s="7" t="str">
        <f t="shared" si="208"/>
        <v>4</v>
      </c>
    </row>
    <row r="3310" spans="1:18" x14ac:dyDescent="0.3">
      <c r="A3310">
        <v>3309</v>
      </c>
      <c r="B3310" t="s">
        <v>8</v>
      </c>
      <c r="C3310">
        <v>484940</v>
      </c>
      <c r="D3310" t="s">
        <v>17</v>
      </c>
      <c r="E3310" t="s">
        <v>15</v>
      </c>
      <c r="F3310" t="s">
        <v>11</v>
      </c>
      <c r="G3310" t="s">
        <v>12</v>
      </c>
      <c r="H3310" t="s">
        <v>11</v>
      </c>
      <c r="I3310">
        <v>33</v>
      </c>
      <c r="J3310">
        <f>(C3310-$V$7)/$V$8</f>
        <v>-0.21283729973180265</v>
      </c>
      <c r="K3310" t="str">
        <f t="shared" si="205"/>
        <v>NO</v>
      </c>
      <c r="L3310">
        <f>(I3310-$V$16)/$V$17</f>
        <v>-0.62856815390894638</v>
      </c>
      <c r="M3310" t="str">
        <f t="shared" si="206"/>
        <v>NO</v>
      </c>
      <c r="N3310">
        <f>IF(ISBLANK(C3310),$V$7,C3310)</f>
        <v>484940</v>
      </c>
      <c r="O3310">
        <f>IF(ISBLANK(I3310),$V$16,I3310)</f>
        <v>33</v>
      </c>
      <c r="P3310" t="str">
        <f>IF(ISBLANK(D3310),$U$42,D3310)</f>
        <v>TRABAJADOR INDEPENDIENTE</v>
      </c>
      <c r="Q3310" s="7" t="str">
        <f t="shared" si="207"/>
        <v>26-35</v>
      </c>
      <c r="R3310" s="7" t="str">
        <f t="shared" si="208"/>
        <v>3</v>
      </c>
    </row>
    <row r="3311" spans="1:18" x14ac:dyDescent="0.3">
      <c r="A3311">
        <v>3310</v>
      </c>
      <c r="B3311" t="s">
        <v>14</v>
      </c>
      <c r="C3311">
        <v>467175.25</v>
      </c>
      <c r="D3311" t="s">
        <v>9</v>
      </c>
      <c r="E3311" t="s">
        <v>15</v>
      </c>
      <c r="F3311" t="s">
        <v>11</v>
      </c>
      <c r="G3311" t="s">
        <v>12</v>
      </c>
      <c r="H3311" t="s">
        <v>12</v>
      </c>
      <c r="I3311">
        <v>28</v>
      </c>
      <c r="J3311">
        <f>(C3311-$V$7)/$V$8</f>
        <v>-0.2347441737567782</v>
      </c>
      <c r="K3311" t="str">
        <f t="shared" si="205"/>
        <v>NO</v>
      </c>
      <c r="L3311">
        <f>(I3311-$V$16)/$V$17</f>
        <v>-0.98144480429463388</v>
      </c>
      <c r="M3311" t="str">
        <f t="shared" si="206"/>
        <v>NO</v>
      </c>
      <c r="N3311">
        <f>IF(ISBLANK(C3311),$V$7,C3311)</f>
        <v>467175.25</v>
      </c>
      <c r="O3311">
        <f>IF(ISBLANK(I3311),$V$16,I3311)</f>
        <v>28</v>
      </c>
      <c r="P3311" t="str">
        <f>IF(ISBLANK(D3311),$U$42,D3311)</f>
        <v>ASALARIADO</v>
      </c>
      <c r="Q3311" s="7" t="str">
        <f t="shared" si="207"/>
        <v>26-35</v>
      </c>
      <c r="R3311" s="7" t="str">
        <f t="shared" si="208"/>
        <v>3</v>
      </c>
    </row>
    <row r="3312" spans="1:18" x14ac:dyDescent="0.3">
      <c r="A3312">
        <v>3311</v>
      </c>
      <c r="B3312" t="s">
        <v>14</v>
      </c>
      <c r="C3312">
        <v>405000</v>
      </c>
      <c r="D3312" t="s">
        <v>9</v>
      </c>
      <c r="E3312" t="s">
        <v>15</v>
      </c>
      <c r="F3312" t="s">
        <v>11</v>
      </c>
      <c r="G3312" t="s">
        <v>12</v>
      </c>
      <c r="H3312" t="s">
        <v>12</v>
      </c>
      <c r="I3312">
        <v>41</v>
      </c>
      <c r="J3312">
        <f>(C3312-$V$7)/$V$8</f>
        <v>-0.31141653724184615</v>
      </c>
      <c r="K3312" t="str">
        <f t="shared" si="205"/>
        <v>NO</v>
      </c>
      <c r="L3312">
        <f>(I3312-$V$16)/$V$17</f>
        <v>-6.3965513291846368E-2</v>
      </c>
      <c r="M3312" t="str">
        <f t="shared" si="206"/>
        <v>NO</v>
      </c>
      <c r="N3312">
        <f>IF(ISBLANK(C3312),$V$7,C3312)</f>
        <v>405000</v>
      </c>
      <c r="O3312">
        <f>IF(ISBLANK(I3312),$V$16,I3312)</f>
        <v>41</v>
      </c>
      <c r="P3312" t="str">
        <f>IF(ISBLANK(D3312),$U$42,D3312)</f>
        <v>ASALARIADO</v>
      </c>
      <c r="Q3312" s="7" t="str">
        <f t="shared" si="207"/>
        <v>36-45</v>
      </c>
      <c r="R3312" s="7" t="str">
        <f t="shared" si="208"/>
        <v>2</v>
      </c>
    </row>
    <row r="3313" spans="1:18" x14ac:dyDescent="0.3">
      <c r="A3313">
        <v>3312</v>
      </c>
      <c r="B3313" t="s">
        <v>8</v>
      </c>
      <c r="C3313">
        <v>597549.97</v>
      </c>
      <c r="D3313" t="s">
        <v>9</v>
      </c>
      <c r="E3313" t="s">
        <v>15</v>
      </c>
      <c r="F3313" t="s">
        <v>11</v>
      </c>
      <c r="G3313" t="s">
        <v>12</v>
      </c>
      <c r="H3313" t="s">
        <v>12</v>
      </c>
      <c r="I3313">
        <v>25</v>
      </c>
      <c r="J3313">
        <f>(C3313-$V$7)/$V$8</f>
        <v>-7.3970587464741472E-2</v>
      </c>
      <c r="K3313" t="str">
        <f t="shared" si="205"/>
        <v>NO</v>
      </c>
      <c r="L3313">
        <f>(I3313-$V$16)/$V$17</f>
        <v>-1.1931707945260464</v>
      </c>
      <c r="M3313" t="str">
        <f t="shared" si="206"/>
        <v>NO</v>
      </c>
      <c r="N3313">
        <f>IF(ISBLANK(C3313),$V$7,C3313)</f>
        <v>597549.97</v>
      </c>
      <c r="O3313">
        <f>IF(ISBLANK(I3313),$V$16,I3313)</f>
        <v>25</v>
      </c>
      <c r="P3313" t="str">
        <f>IF(ISBLANK(D3313),$U$42,D3313)</f>
        <v>ASALARIADO</v>
      </c>
      <c r="Q3313" s="7" t="str">
        <f t="shared" si="207"/>
        <v>18-25</v>
      </c>
      <c r="R3313" s="7" t="str">
        <f t="shared" si="208"/>
        <v>3</v>
      </c>
    </row>
    <row r="3314" spans="1:18" x14ac:dyDescent="0.3">
      <c r="A3314">
        <v>3313</v>
      </c>
      <c r="B3314" t="s">
        <v>14</v>
      </c>
      <c r="C3314">
        <v>643308</v>
      </c>
      <c r="D3314" t="s">
        <v>13</v>
      </c>
      <c r="E3314" t="s">
        <v>10</v>
      </c>
      <c r="F3314" t="s">
        <v>11</v>
      </c>
      <c r="G3314" t="s">
        <v>12</v>
      </c>
      <c r="H3314" t="s">
        <v>12</v>
      </c>
      <c r="I3314">
        <v>74</v>
      </c>
      <c r="J3314">
        <f>(C3314-$V$7)/$V$8</f>
        <v>-1.7543370710154296E-2</v>
      </c>
      <c r="K3314" t="str">
        <f t="shared" si="205"/>
        <v>NO</v>
      </c>
      <c r="L3314">
        <f>(I3314-$V$16)/$V$17</f>
        <v>2.2650203792536914</v>
      </c>
      <c r="M3314" t="str">
        <f t="shared" si="206"/>
        <v>ATIPICO</v>
      </c>
      <c r="N3314">
        <f>IF(ISBLANK(C3314),$V$7,C3314)</f>
        <v>643308</v>
      </c>
      <c r="O3314">
        <f>IF(ISBLANK(I3314),$V$16,I3314)</f>
        <v>74</v>
      </c>
      <c r="P3314" t="str">
        <f>IF(ISBLANK(D3314),$U$42,D3314)</f>
        <v>PENSIONADOS EN SU PROPIO SISTEMA</v>
      </c>
      <c r="Q3314" s="7" t="str">
        <f t="shared" si="207"/>
        <v>56+</v>
      </c>
      <c r="R3314" s="7" t="str">
        <f t="shared" si="208"/>
        <v>3</v>
      </c>
    </row>
    <row r="3315" spans="1:18" x14ac:dyDescent="0.3">
      <c r="A3315">
        <v>3314</v>
      </c>
      <c r="B3315" t="s">
        <v>14</v>
      </c>
      <c r="C3315">
        <v>510866</v>
      </c>
      <c r="D3315" t="s">
        <v>9</v>
      </c>
      <c r="E3315" t="s">
        <v>15</v>
      </c>
      <c r="F3315" t="s">
        <v>11</v>
      </c>
      <c r="G3315" t="s">
        <v>12</v>
      </c>
      <c r="H3315" t="s">
        <v>12</v>
      </c>
      <c r="I3315">
        <v>26</v>
      </c>
      <c r="J3315">
        <f>(C3315-$V$7)/$V$8</f>
        <v>-0.18086625505222562</v>
      </c>
      <c r="K3315" t="str">
        <f t="shared" si="205"/>
        <v>NO</v>
      </c>
      <c r="L3315">
        <f>(I3315-$V$16)/$V$17</f>
        <v>-1.1225954644489089</v>
      </c>
      <c r="M3315" t="str">
        <f t="shared" si="206"/>
        <v>NO</v>
      </c>
      <c r="N3315">
        <f>IF(ISBLANK(C3315),$V$7,C3315)</f>
        <v>510866</v>
      </c>
      <c r="O3315">
        <f>IF(ISBLANK(I3315),$V$16,I3315)</f>
        <v>26</v>
      </c>
      <c r="P3315" t="str">
        <f>IF(ISBLANK(D3315),$U$42,D3315)</f>
        <v>ASALARIADO</v>
      </c>
      <c r="Q3315" s="7" t="str">
        <f t="shared" si="207"/>
        <v>26-35</v>
      </c>
      <c r="R3315" s="7" t="str">
        <f t="shared" si="208"/>
        <v>3</v>
      </c>
    </row>
    <row r="3316" spans="1:18" x14ac:dyDescent="0.3">
      <c r="A3316">
        <v>3315</v>
      </c>
      <c r="B3316" t="s">
        <v>8</v>
      </c>
      <c r="C3316">
        <v>297046</v>
      </c>
      <c r="D3316" t="s">
        <v>16</v>
      </c>
      <c r="E3316" t="s">
        <v>15</v>
      </c>
      <c r="F3316" t="s">
        <v>11</v>
      </c>
      <c r="G3316" t="s">
        <v>12</v>
      </c>
      <c r="H3316" t="s">
        <v>12</v>
      </c>
      <c r="I3316">
        <v>36</v>
      </c>
      <c r="J3316">
        <f>(C3316-$V$7)/$V$8</f>
        <v>-0.44454166866740574</v>
      </c>
      <c r="K3316" t="str">
        <f t="shared" si="205"/>
        <v>NO</v>
      </c>
      <c r="L3316">
        <f>(I3316-$V$16)/$V$17</f>
        <v>-0.41684216367753391</v>
      </c>
      <c r="M3316" t="str">
        <f t="shared" si="206"/>
        <v>NO</v>
      </c>
      <c r="N3316">
        <f>IF(ISBLANK(C3316),$V$7,C3316)</f>
        <v>297046</v>
      </c>
      <c r="O3316">
        <f>IF(ISBLANK(I3316),$V$16,I3316)</f>
        <v>36</v>
      </c>
      <c r="P3316" t="str">
        <f>IF(ISBLANK(D3316),$U$42,D3316)</f>
        <v>ASEGURADO VOLUNTARIO</v>
      </c>
      <c r="Q3316" s="7" t="str">
        <f t="shared" si="207"/>
        <v>36-45</v>
      </c>
      <c r="R3316" s="7" t="str">
        <f t="shared" si="208"/>
        <v>1</v>
      </c>
    </row>
    <row r="3317" spans="1:18" x14ac:dyDescent="0.3">
      <c r="A3317">
        <v>3316</v>
      </c>
      <c r="B3317" t="s">
        <v>14</v>
      </c>
      <c r="C3317">
        <v>688499</v>
      </c>
      <c r="D3317" t="s">
        <v>9</v>
      </c>
      <c r="E3317" t="s">
        <v>15</v>
      </c>
      <c r="F3317" t="s">
        <v>11</v>
      </c>
      <c r="G3317" t="s">
        <v>12</v>
      </c>
      <c r="H3317" t="s">
        <v>12</v>
      </c>
      <c r="I3317">
        <v>32</v>
      </c>
      <c r="J3317">
        <f>(C3317-$V$7)/$V$8</f>
        <v>3.8184604300058059E-2</v>
      </c>
      <c r="K3317" t="str">
        <f t="shared" si="205"/>
        <v>NO</v>
      </c>
      <c r="L3317">
        <f>(I3317-$V$16)/$V$17</f>
        <v>-0.69914348398608395</v>
      </c>
      <c r="M3317" t="str">
        <f t="shared" si="206"/>
        <v>NO</v>
      </c>
      <c r="N3317">
        <f>IF(ISBLANK(C3317),$V$7,C3317)</f>
        <v>688499</v>
      </c>
      <c r="O3317">
        <f>IF(ISBLANK(I3317),$V$16,I3317)</f>
        <v>32</v>
      </c>
      <c r="P3317" t="str">
        <f>IF(ISBLANK(D3317),$U$42,D3317)</f>
        <v>ASALARIADO</v>
      </c>
      <c r="Q3317" s="7" t="str">
        <f t="shared" si="207"/>
        <v>26-35</v>
      </c>
      <c r="R3317" s="7" t="str">
        <f t="shared" si="208"/>
        <v>3</v>
      </c>
    </row>
    <row r="3318" spans="1:18" x14ac:dyDescent="0.3">
      <c r="A3318">
        <v>3317</v>
      </c>
      <c r="B3318" t="s">
        <v>8</v>
      </c>
      <c r="C3318">
        <v>310253.48</v>
      </c>
      <c r="D3318" t="s">
        <v>9</v>
      </c>
      <c r="E3318" t="s">
        <v>15</v>
      </c>
      <c r="F3318" t="s">
        <v>11</v>
      </c>
      <c r="G3318" t="s">
        <v>12</v>
      </c>
      <c r="H3318" t="s">
        <v>12</v>
      </c>
      <c r="I3318">
        <v>59</v>
      </c>
      <c r="J3318">
        <f>(C3318-$V$7)/$V$8</f>
        <v>-0.42825466206458929</v>
      </c>
      <c r="K3318" t="str">
        <f t="shared" si="205"/>
        <v>NO</v>
      </c>
      <c r="L3318">
        <f>(I3318-$V$16)/$V$17</f>
        <v>1.2063904280966287</v>
      </c>
      <c r="M3318" t="str">
        <f t="shared" si="206"/>
        <v>NO</v>
      </c>
      <c r="N3318">
        <f>IF(ISBLANK(C3318),$V$7,C3318)</f>
        <v>310253.48</v>
      </c>
      <c r="O3318">
        <f>IF(ISBLANK(I3318),$V$16,I3318)</f>
        <v>59</v>
      </c>
      <c r="P3318" t="str">
        <f>IF(ISBLANK(D3318),$U$42,D3318)</f>
        <v>ASALARIADO</v>
      </c>
      <c r="Q3318" s="7" t="str">
        <f t="shared" si="207"/>
        <v>56+</v>
      </c>
      <c r="R3318" s="7" t="str">
        <f t="shared" si="208"/>
        <v>2</v>
      </c>
    </row>
    <row r="3319" spans="1:18" x14ac:dyDescent="0.3">
      <c r="A3319">
        <v>3318</v>
      </c>
      <c r="B3319" t="s">
        <v>14</v>
      </c>
      <c r="C3319">
        <v>297046</v>
      </c>
      <c r="D3319" t="s">
        <v>16</v>
      </c>
      <c r="E3319" t="s">
        <v>15</v>
      </c>
      <c r="F3319" t="s">
        <v>11</v>
      </c>
      <c r="G3319" t="s">
        <v>12</v>
      </c>
      <c r="H3319" t="s">
        <v>12</v>
      </c>
      <c r="I3319">
        <v>57</v>
      </c>
      <c r="J3319">
        <f>(C3319-$V$7)/$V$8</f>
        <v>-0.44454166866740574</v>
      </c>
      <c r="K3319" t="str">
        <f t="shared" si="205"/>
        <v>NO</v>
      </c>
      <c r="L3319">
        <f>(I3319-$V$16)/$V$17</f>
        <v>1.0652397679423538</v>
      </c>
      <c r="M3319" t="str">
        <f t="shared" si="206"/>
        <v>NO</v>
      </c>
      <c r="N3319">
        <f>IF(ISBLANK(C3319),$V$7,C3319)</f>
        <v>297046</v>
      </c>
      <c r="O3319">
        <f>IF(ISBLANK(I3319),$V$16,I3319)</f>
        <v>57</v>
      </c>
      <c r="P3319" t="str">
        <f>IF(ISBLANK(D3319),$U$42,D3319)</f>
        <v>ASEGURADO VOLUNTARIO</v>
      </c>
      <c r="Q3319" s="7" t="str">
        <f t="shared" si="207"/>
        <v>56+</v>
      </c>
      <c r="R3319" s="7" t="str">
        <f t="shared" si="208"/>
        <v>1</v>
      </c>
    </row>
    <row r="3320" spans="1:18" x14ac:dyDescent="0.3">
      <c r="A3320">
        <v>3319</v>
      </c>
      <c r="B3320" t="s">
        <v>8</v>
      </c>
      <c r="C3320">
        <v>877095.21</v>
      </c>
      <c r="D3320" t="s">
        <v>9</v>
      </c>
      <c r="E3320" t="s">
        <v>15</v>
      </c>
      <c r="F3320" t="s">
        <v>11</v>
      </c>
      <c r="G3320" t="s">
        <v>12</v>
      </c>
      <c r="H3320" t="s">
        <v>12</v>
      </c>
      <c r="I3320">
        <v>43</v>
      </c>
      <c r="J3320">
        <f>(C3320-$V$7)/$V$8</f>
        <v>0.27075491427108678</v>
      </c>
      <c r="K3320" t="str">
        <f t="shared" si="205"/>
        <v>NO</v>
      </c>
      <c r="L3320">
        <f>(I3320-$V$16)/$V$17</f>
        <v>7.7185146862428639E-2</v>
      </c>
      <c r="M3320" t="str">
        <f t="shared" si="206"/>
        <v>NO</v>
      </c>
      <c r="N3320">
        <f>IF(ISBLANK(C3320),$V$7,C3320)</f>
        <v>877095.21</v>
      </c>
      <c r="O3320">
        <f>IF(ISBLANK(I3320),$V$16,I3320)</f>
        <v>43</v>
      </c>
      <c r="P3320" t="str">
        <f>IF(ISBLANK(D3320),$U$42,D3320)</f>
        <v>ASALARIADO</v>
      </c>
      <c r="Q3320" s="7" t="str">
        <f t="shared" si="207"/>
        <v>36-45</v>
      </c>
      <c r="R3320" s="7" t="str">
        <f t="shared" si="208"/>
        <v>4</v>
      </c>
    </row>
    <row r="3321" spans="1:18" x14ac:dyDescent="0.3">
      <c r="A3321">
        <v>3320</v>
      </c>
      <c r="B3321" t="s">
        <v>8</v>
      </c>
      <c r="C3321">
        <v>689245.69</v>
      </c>
      <c r="D3321" t="s">
        <v>9</v>
      </c>
      <c r="E3321" t="s">
        <v>15</v>
      </c>
      <c r="F3321" t="s">
        <v>11</v>
      </c>
      <c r="G3321" t="s">
        <v>12</v>
      </c>
      <c r="H3321" t="s">
        <v>12</v>
      </c>
      <c r="I3321">
        <v>38</v>
      </c>
      <c r="J3321">
        <f>(C3321-$V$7)/$V$8</f>
        <v>3.9105396529935076E-2</v>
      </c>
      <c r="K3321" t="str">
        <f t="shared" si="205"/>
        <v>NO</v>
      </c>
      <c r="L3321">
        <f>(I3321-$V$16)/$V$17</f>
        <v>-0.27569150352325889</v>
      </c>
      <c r="M3321" t="str">
        <f t="shared" si="206"/>
        <v>NO</v>
      </c>
      <c r="N3321">
        <f>IF(ISBLANK(C3321),$V$7,C3321)</f>
        <v>689245.69</v>
      </c>
      <c r="O3321">
        <f>IF(ISBLANK(I3321),$V$16,I3321)</f>
        <v>38</v>
      </c>
      <c r="P3321" t="str">
        <f>IF(ISBLANK(D3321),$U$42,D3321)</f>
        <v>ASALARIADO</v>
      </c>
      <c r="Q3321" s="7" t="str">
        <f t="shared" si="207"/>
        <v>36-45</v>
      </c>
      <c r="R3321" s="7" t="str">
        <f t="shared" si="208"/>
        <v>3</v>
      </c>
    </row>
    <row r="3322" spans="1:18" x14ac:dyDescent="0.3">
      <c r="A3322">
        <v>3321</v>
      </c>
      <c r="B3322" t="s">
        <v>14</v>
      </c>
      <c r="C3322">
        <v>1314275</v>
      </c>
      <c r="D3322" t="s">
        <v>9</v>
      </c>
      <c r="E3322" t="s">
        <v>10</v>
      </c>
      <c r="F3322" t="s">
        <v>11</v>
      </c>
      <c r="G3322" t="s">
        <v>12</v>
      </c>
      <c r="H3322" t="s">
        <v>12</v>
      </c>
      <c r="I3322">
        <v>46</v>
      </c>
      <c r="J3322">
        <f>(C3322-$V$7)/$V$8</f>
        <v>0.80986987990782611</v>
      </c>
      <c r="K3322" t="str">
        <f t="shared" si="205"/>
        <v>NO</v>
      </c>
      <c r="L3322">
        <f>(I3322-$V$16)/$V$17</f>
        <v>0.28891113709384114</v>
      </c>
      <c r="M3322" t="str">
        <f t="shared" si="206"/>
        <v>NO</v>
      </c>
      <c r="N3322">
        <f>IF(ISBLANK(C3322),$V$7,C3322)</f>
        <v>1314275</v>
      </c>
      <c r="O3322">
        <f>IF(ISBLANK(I3322),$V$16,I3322)</f>
        <v>46</v>
      </c>
      <c r="P3322" t="str">
        <f>IF(ISBLANK(D3322),$U$42,D3322)</f>
        <v>ASALARIADO</v>
      </c>
      <c r="Q3322" s="7" t="str">
        <f t="shared" si="207"/>
        <v>46-55</v>
      </c>
      <c r="R3322" s="7" t="str">
        <f t="shared" si="208"/>
        <v>4</v>
      </c>
    </row>
    <row r="3323" spans="1:18" x14ac:dyDescent="0.3">
      <c r="A3323">
        <v>3322</v>
      </c>
      <c r="B3323" t="s">
        <v>14</v>
      </c>
      <c r="C3323">
        <v>540083</v>
      </c>
      <c r="D3323" t="s">
        <v>16</v>
      </c>
      <c r="E3323" t="s">
        <v>15</v>
      </c>
      <c r="F3323" t="s">
        <v>12</v>
      </c>
      <c r="G3323" t="s">
        <v>11</v>
      </c>
      <c r="H3323" t="s">
        <v>11</v>
      </c>
      <c r="I3323">
        <v>73</v>
      </c>
      <c r="J3323">
        <f>(C3323-$V$7)/$V$8</f>
        <v>-0.1448368632292216</v>
      </c>
      <c r="K3323" t="str">
        <f t="shared" si="205"/>
        <v>NO</v>
      </c>
      <c r="L3323">
        <f>(I3323-$V$16)/$V$17</f>
        <v>2.1944450491765539</v>
      </c>
      <c r="M3323" t="str">
        <f t="shared" si="206"/>
        <v>ATIPICO</v>
      </c>
      <c r="N3323">
        <f>IF(ISBLANK(C3323),$V$7,C3323)</f>
        <v>540083</v>
      </c>
      <c r="O3323">
        <f>IF(ISBLANK(I3323),$V$16,I3323)</f>
        <v>73</v>
      </c>
      <c r="P3323" t="str">
        <f>IF(ISBLANK(D3323),$U$42,D3323)</f>
        <v>ASEGURADO VOLUNTARIO</v>
      </c>
      <c r="Q3323" s="7" t="str">
        <f t="shared" si="207"/>
        <v>56+</v>
      </c>
      <c r="R3323" s="7" t="str">
        <f t="shared" si="208"/>
        <v>3</v>
      </c>
    </row>
    <row r="3324" spans="1:18" x14ac:dyDescent="0.3">
      <c r="A3324">
        <v>3323</v>
      </c>
      <c r="B3324" t="s">
        <v>8</v>
      </c>
      <c r="C3324">
        <v>609663</v>
      </c>
      <c r="D3324" t="s">
        <v>9</v>
      </c>
      <c r="E3324" t="s">
        <v>15</v>
      </c>
      <c r="F3324" t="s">
        <v>11</v>
      </c>
      <c r="G3324" t="s">
        <v>12</v>
      </c>
      <c r="H3324" t="s">
        <v>11</v>
      </c>
      <c r="I3324">
        <v>41</v>
      </c>
      <c r="J3324">
        <f>(C3324-$V$7)/$V$8</f>
        <v>-5.9033218671442934E-2</v>
      </c>
      <c r="K3324" t="str">
        <f t="shared" si="205"/>
        <v>NO</v>
      </c>
      <c r="L3324">
        <f>(I3324-$V$16)/$V$17</f>
        <v>-6.3965513291846368E-2</v>
      </c>
      <c r="M3324" t="str">
        <f t="shared" si="206"/>
        <v>NO</v>
      </c>
      <c r="N3324">
        <f>IF(ISBLANK(C3324),$V$7,C3324)</f>
        <v>609663</v>
      </c>
      <c r="O3324">
        <f>IF(ISBLANK(I3324),$V$16,I3324)</f>
        <v>41</v>
      </c>
      <c r="P3324" t="str">
        <f>IF(ISBLANK(D3324),$U$42,D3324)</f>
        <v>ASALARIADO</v>
      </c>
      <c r="Q3324" s="7" t="str">
        <f t="shared" si="207"/>
        <v>36-45</v>
      </c>
      <c r="R3324" s="7" t="str">
        <f t="shared" si="208"/>
        <v>3</v>
      </c>
    </row>
    <row r="3325" spans="1:18" x14ac:dyDescent="0.3">
      <c r="A3325">
        <v>3324</v>
      </c>
      <c r="B3325" t="s">
        <v>8</v>
      </c>
      <c r="C3325">
        <v>727926.26</v>
      </c>
      <c r="D3325" t="s">
        <v>9</v>
      </c>
      <c r="E3325" t="s">
        <v>15</v>
      </c>
      <c r="F3325" t="s">
        <v>11</v>
      </c>
      <c r="G3325" t="s">
        <v>12</v>
      </c>
      <c r="H3325" t="s">
        <v>12</v>
      </c>
      <c r="I3325">
        <v>48</v>
      </c>
      <c r="J3325">
        <f>(C3325-$V$7)/$V$8</f>
        <v>8.6804934896883665E-2</v>
      </c>
      <c r="K3325" t="str">
        <f t="shared" si="205"/>
        <v>NO</v>
      </c>
      <c r="L3325">
        <f>(I3325-$V$16)/$V$17</f>
        <v>0.43006179724811616</v>
      </c>
      <c r="M3325" t="str">
        <f t="shared" si="206"/>
        <v>NO</v>
      </c>
      <c r="N3325">
        <f>IF(ISBLANK(C3325),$V$7,C3325)</f>
        <v>727926.26</v>
      </c>
      <c r="O3325">
        <f>IF(ISBLANK(I3325),$V$16,I3325)</f>
        <v>48</v>
      </c>
      <c r="P3325" t="str">
        <f>IF(ISBLANK(D3325),$U$42,D3325)</f>
        <v>ASALARIADO</v>
      </c>
      <c r="Q3325" s="7" t="str">
        <f t="shared" si="207"/>
        <v>46-55</v>
      </c>
      <c r="R3325" s="7" t="str">
        <f t="shared" si="208"/>
        <v>4</v>
      </c>
    </row>
    <row r="3326" spans="1:18" x14ac:dyDescent="0.3">
      <c r="A3326">
        <v>3325</v>
      </c>
      <c r="B3326" t="s">
        <v>14</v>
      </c>
      <c r="C3326">
        <v>1632331</v>
      </c>
      <c r="D3326" t="s">
        <v>9</v>
      </c>
      <c r="E3326" t="s">
        <v>10</v>
      </c>
      <c r="F3326" t="s">
        <v>11</v>
      </c>
      <c r="G3326" t="s">
        <v>12</v>
      </c>
      <c r="H3326" t="s">
        <v>12</v>
      </c>
      <c r="I3326">
        <v>44</v>
      </c>
      <c r="J3326">
        <f>(C3326-$V$7)/$V$8</f>
        <v>1.2020855162037281</v>
      </c>
      <c r="K3326" t="str">
        <f t="shared" si="205"/>
        <v>NO</v>
      </c>
      <c r="L3326">
        <f>(I3326-$V$16)/$V$17</f>
        <v>0.14776047693956615</v>
      </c>
      <c r="M3326" t="str">
        <f t="shared" si="206"/>
        <v>NO</v>
      </c>
      <c r="N3326">
        <f>IF(ISBLANK(C3326),$V$7,C3326)</f>
        <v>1632331</v>
      </c>
      <c r="O3326">
        <f>IF(ISBLANK(I3326),$V$16,I3326)</f>
        <v>44</v>
      </c>
      <c r="P3326" t="str">
        <f>IF(ISBLANK(D3326),$U$42,D3326)</f>
        <v>ASALARIADO</v>
      </c>
      <c r="Q3326" s="7" t="str">
        <f t="shared" si="207"/>
        <v>36-45</v>
      </c>
      <c r="R3326" s="7" t="str">
        <f t="shared" si="208"/>
        <v>4</v>
      </c>
    </row>
    <row r="3327" spans="1:18" x14ac:dyDescent="0.3">
      <c r="A3327">
        <v>3326</v>
      </c>
      <c r="B3327" t="s">
        <v>8</v>
      </c>
      <c r="C3327">
        <v>444937.63</v>
      </c>
      <c r="D3327" t="s">
        <v>9</v>
      </c>
      <c r="E3327" t="s">
        <v>15</v>
      </c>
      <c r="F3327" t="s">
        <v>11</v>
      </c>
      <c r="G3327" t="s">
        <v>11</v>
      </c>
      <c r="H3327" t="s">
        <v>12</v>
      </c>
      <c r="I3327">
        <v>48</v>
      </c>
      <c r="J3327">
        <f>(C3327-$V$7)/$V$8</f>
        <v>-0.26216683604897351</v>
      </c>
      <c r="K3327" t="str">
        <f t="shared" si="205"/>
        <v>NO</v>
      </c>
      <c r="L3327">
        <f>(I3327-$V$16)/$V$17</f>
        <v>0.43006179724811616</v>
      </c>
      <c r="M3327" t="str">
        <f t="shared" si="206"/>
        <v>NO</v>
      </c>
      <c r="N3327">
        <f>IF(ISBLANK(C3327),$V$7,C3327)</f>
        <v>444937.63</v>
      </c>
      <c r="O3327">
        <f>IF(ISBLANK(I3327),$V$16,I3327)</f>
        <v>48</v>
      </c>
      <c r="P3327" t="str">
        <f>IF(ISBLANK(D3327),$U$42,D3327)</f>
        <v>ASALARIADO</v>
      </c>
      <c r="Q3327" s="7" t="str">
        <f t="shared" si="207"/>
        <v>46-55</v>
      </c>
      <c r="R3327" s="7" t="str">
        <f t="shared" si="208"/>
        <v>3</v>
      </c>
    </row>
    <row r="3328" spans="1:18" x14ac:dyDescent="0.3">
      <c r="A3328">
        <v>3327</v>
      </c>
      <c r="B3328" t="s">
        <v>8</v>
      </c>
      <c r="C3328">
        <v>185956</v>
      </c>
      <c r="D3328" t="s">
        <v>9</v>
      </c>
      <c r="E3328" t="s">
        <v>15</v>
      </c>
      <c r="F3328" t="s">
        <v>11</v>
      </c>
      <c r="G3328" t="s">
        <v>12</v>
      </c>
      <c r="H3328" t="s">
        <v>12</v>
      </c>
      <c r="I3328">
        <v>64</v>
      </c>
      <c r="J3328">
        <f>(C3328-$V$7)/$V$8</f>
        <v>-0.5815340066082455</v>
      </c>
      <c r="K3328" t="str">
        <f t="shared" si="205"/>
        <v>NO</v>
      </c>
      <c r="L3328">
        <f>(I3328-$V$16)/$V$17</f>
        <v>1.5592670784823162</v>
      </c>
      <c r="M3328" t="str">
        <f t="shared" si="206"/>
        <v>NO</v>
      </c>
      <c r="N3328">
        <f>IF(ISBLANK(C3328),$V$7,C3328)</f>
        <v>185956</v>
      </c>
      <c r="O3328">
        <f>IF(ISBLANK(I3328),$V$16,I3328)</f>
        <v>64</v>
      </c>
      <c r="P3328" t="str">
        <f>IF(ISBLANK(D3328),$U$42,D3328)</f>
        <v>ASALARIADO</v>
      </c>
      <c r="Q3328" s="7" t="str">
        <f t="shared" si="207"/>
        <v>56+</v>
      </c>
      <c r="R3328" s="7" t="str">
        <f t="shared" si="208"/>
        <v>1</v>
      </c>
    </row>
    <row r="3329" spans="1:18" x14ac:dyDescent="0.3">
      <c r="A3329">
        <v>3328</v>
      </c>
      <c r="B3329" t="s">
        <v>8</v>
      </c>
      <c r="C3329">
        <v>121368.02</v>
      </c>
      <c r="D3329" t="s">
        <v>9</v>
      </c>
      <c r="E3329" t="s">
        <v>15</v>
      </c>
      <c r="F3329" t="s">
        <v>11</v>
      </c>
      <c r="G3329" t="s">
        <v>12</v>
      </c>
      <c r="H3329" t="s">
        <v>12</v>
      </c>
      <c r="I3329">
        <v>26</v>
      </c>
      <c r="J3329">
        <f>(C3329-$V$7)/$V$8</f>
        <v>-0.66118166511104692</v>
      </c>
      <c r="K3329" t="str">
        <f t="shared" si="205"/>
        <v>NO</v>
      </c>
      <c r="L3329">
        <f>(I3329-$V$16)/$V$17</f>
        <v>-1.1225954644489089</v>
      </c>
      <c r="M3329" t="str">
        <f t="shared" si="206"/>
        <v>NO</v>
      </c>
      <c r="N3329">
        <f>IF(ISBLANK(C3329),$V$7,C3329)</f>
        <v>121368.02</v>
      </c>
      <c r="O3329">
        <f>IF(ISBLANK(I3329),$V$16,I3329)</f>
        <v>26</v>
      </c>
      <c r="P3329" t="str">
        <f>IF(ISBLANK(D3329),$U$42,D3329)</f>
        <v>ASALARIADO</v>
      </c>
      <c r="Q3329" s="7" t="str">
        <f t="shared" si="207"/>
        <v>26-35</v>
      </c>
      <c r="R3329" s="7" t="str">
        <f t="shared" si="208"/>
        <v>1</v>
      </c>
    </row>
    <row r="3330" spans="1:18" x14ac:dyDescent="0.3">
      <c r="A3330">
        <v>3329</v>
      </c>
      <c r="B3330" t="s">
        <v>8</v>
      </c>
      <c r="C3330">
        <v>532800</v>
      </c>
      <c r="D3330" t="s">
        <v>9</v>
      </c>
      <c r="E3330" t="s">
        <v>15</v>
      </c>
      <c r="F3330" t="s">
        <v>11</v>
      </c>
      <c r="G3330" t="s">
        <v>12</v>
      </c>
      <c r="H3330" t="s">
        <v>12</v>
      </c>
      <c r="I3330">
        <v>31</v>
      </c>
      <c r="J3330">
        <f>(C3330-$V$7)/$V$8</f>
        <v>-0.15381800642143634</v>
      </c>
      <c r="K3330" t="str">
        <f t="shared" ref="K3330:K3393" si="209">IF(ABS(J3330)&gt;1.96,"ATIPICO","NO")</f>
        <v>NO</v>
      </c>
      <c r="L3330">
        <f>(I3330-$V$16)/$V$17</f>
        <v>-0.7697188140632214</v>
      </c>
      <c r="M3330" t="str">
        <f t="shared" ref="M3330:M3393" si="210">IF(ABS(L3330)&gt;1.96,"ATIPICO","NO")</f>
        <v>NO</v>
      </c>
      <c r="N3330">
        <f>IF(ISBLANK(C3330),$V$7,C3330)</f>
        <v>532800</v>
      </c>
      <c r="O3330">
        <f>IF(ISBLANK(I3330),$V$16,I3330)</f>
        <v>31</v>
      </c>
      <c r="P3330" t="str">
        <f>IF(ISBLANK(D3330),$U$42,D3330)</f>
        <v>ASALARIADO</v>
      </c>
      <c r="Q3330" s="7" t="str">
        <f t="shared" ref="Q3330:Q3393" si="211">IF(O3330&lt;26,"18-25",IF(O3330&lt;36,"26-35",
 IF(O3330&lt;46,"36-45",IF(O3330&lt;56,"46-55","56+"))))</f>
        <v>26-35</v>
      </c>
      <c r="R3330" s="7" t="str">
        <f t="shared" ref="R3330:R3393" si="212">IF(N3330&lt;300000,"1",
 IF(N3330&lt;=408495,"2",
 IF(N3330&lt;=700000,"3",
 "4")))</f>
        <v>3</v>
      </c>
    </row>
    <row r="3331" spans="1:18" x14ac:dyDescent="0.3">
      <c r="A3331">
        <v>3330</v>
      </c>
      <c r="B3331" t="s">
        <v>8</v>
      </c>
      <c r="C3331">
        <v>1066381.08</v>
      </c>
      <c r="D3331" t="s">
        <v>9</v>
      </c>
      <c r="E3331" t="s">
        <v>15</v>
      </c>
      <c r="F3331" t="s">
        <v>11</v>
      </c>
      <c r="G3331" t="s">
        <v>12</v>
      </c>
      <c r="H3331" t="s">
        <v>12</v>
      </c>
      <c r="I3331">
        <v>29</v>
      </c>
      <c r="J3331">
        <f>(C3331-$V$7)/$V$8</f>
        <v>0.50417568905248822</v>
      </c>
      <c r="K3331" t="str">
        <f t="shared" si="209"/>
        <v>NO</v>
      </c>
      <c r="L3331">
        <f>(I3331-$V$16)/$V$17</f>
        <v>-0.91086947421749642</v>
      </c>
      <c r="M3331" t="str">
        <f t="shared" si="210"/>
        <v>NO</v>
      </c>
      <c r="N3331">
        <f>IF(ISBLANK(C3331),$V$7,C3331)</f>
        <v>1066381.08</v>
      </c>
      <c r="O3331">
        <f>IF(ISBLANK(I3331),$V$16,I3331)</f>
        <v>29</v>
      </c>
      <c r="P3331" t="str">
        <f>IF(ISBLANK(D3331),$U$42,D3331)</f>
        <v>ASALARIADO</v>
      </c>
      <c r="Q3331" s="7" t="str">
        <f t="shared" si="211"/>
        <v>26-35</v>
      </c>
      <c r="R3331" s="7" t="str">
        <f t="shared" si="212"/>
        <v>4</v>
      </c>
    </row>
    <row r="3332" spans="1:18" x14ac:dyDescent="0.3">
      <c r="A3332">
        <v>3331</v>
      </c>
      <c r="B3332" t="s">
        <v>8</v>
      </c>
      <c r="C3332">
        <v>280000</v>
      </c>
      <c r="D3332" t="s">
        <v>17</v>
      </c>
      <c r="E3332" t="s">
        <v>15</v>
      </c>
      <c r="F3332" t="s">
        <v>11</v>
      </c>
      <c r="G3332" t="s">
        <v>12</v>
      </c>
      <c r="H3332" t="s">
        <v>12</v>
      </c>
      <c r="I3332">
        <v>40</v>
      </c>
      <c r="J3332">
        <f>(C3332-$V$7)/$V$8</f>
        <v>-0.46556220510218438</v>
      </c>
      <c r="K3332" t="str">
        <f t="shared" si="209"/>
        <v>NO</v>
      </c>
      <c r="L3332">
        <f>(I3332-$V$16)/$V$17</f>
        <v>-0.13454084336898386</v>
      </c>
      <c r="M3332" t="str">
        <f t="shared" si="210"/>
        <v>NO</v>
      </c>
      <c r="N3332">
        <f>IF(ISBLANK(C3332),$V$7,C3332)</f>
        <v>280000</v>
      </c>
      <c r="O3332">
        <f>IF(ISBLANK(I3332),$V$16,I3332)</f>
        <v>40</v>
      </c>
      <c r="P3332" t="str">
        <f>IF(ISBLANK(D3332),$U$42,D3332)</f>
        <v>TRABAJADOR INDEPENDIENTE</v>
      </c>
      <c r="Q3332" s="7" t="str">
        <f t="shared" si="211"/>
        <v>36-45</v>
      </c>
      <c r="R3332" s="7" t="str">
        <f t="shared" si="212"/>
        <v>1</v>
      </c>
    </row>
    <row r="3333" spans="1:18" x14ac:dyDescent="0.3">
      <c r="A3333">
        <v>3332</v>
      </c>
      <c r="B3333" t="s">
        <v>8</v>
      </c>
      <c r="C3333">
        <v>342225.26</v>
      </c>
      <c r="D3333" t="s">
        <v>9</v>
      </c>
      <c r="E3333" t="s">
        <v>15</v>
      </c>
      <c r="F3333" t="s">
        <v>11</v>
      </c>
      <c r="G3333" t="s">
        <v>12</v>
      </c>
      <c r="H3333" t="s">
        <v>12</v>
      </c>
      <c r="I3333">
        <v>44</v>
      </c>
      <c r="J3333">
        <f>(C3333-$V$7)/$V$8</f>
        <v>-0.38882817101831885</v>
      </c>
      <c r="K3333" t="str">
        <f t="shared" si="209"/>
        <v>NO</v>
      </c>
      <c r="L3333">
        <f>(I3333-$V$16)/$V$17</f>
        <v>0.14776047693956615</v>
      </c>
      <c r="M3333" t="str">
        <f t="shared" si="210"/>
        <v>NO</v>
      </c>
      <c r="N3333">
        <f>IF(ISBLANK(C3333),$V$7,C3333)</f>
        <v>342225.26</v>
      </c>
      <c r="O3333">
        <f>IF(ISBLANK(I3333),$V$16,I3333)</f>
        <v>44</v>
      </c>
      <c r="P3333" t="str">
        <f>IF(ISBLANK(D3333),$U$42,D3333)</f>
        <v>ASALARIADO</v>
      </c>
      <c r="Q3333" s="7" t="str">
        <f t="shared" si="211"/>
        <v>36-45</v>
      </c>
      <c r="R3333" s="7" t="str">
        <f t="shared" si="212"/>
        <v>2</v>
      </c>
    </row>
    <row r="3334" spans="1:18" x14ac:dyDescent="0.3">
      <c r="A3334">
        <v>3333</v>
      </c>
      <c r="B3334" t="s">
        <v>14</v>
      </c>
      <c r="C3334">
        <v>535736.47</v>
      </c>
      <c r="D3334" t="s">
        <v>9</v>
      </c>
      <c r="E3334" t="s">
        <v>15</v>
      </c>
      <c r="F3334" t="s">
        <v>11</v>
      </c>
      <c r="G3334" t="s">
        <v>12</v>
      </c>
      <c r="H3334" t="s">
        <v>12</v>
      </c>
      <c r="I3334">
        <v>35</v>
      </c>
      <c r="J3334">
        <f>(C3334-$V$7)/$V$8</f>
        <v>-0.1501968533870216</v>
      </c>
      <c r="K3334" t="str">
        <f t="shared" si="209"/>
        <v>NO</v>
      </c>
      <c r="L3334">
        <f>(I3334-$V$16)/$V$17</f>
        <v>-0.48741749375467142</v>
      </c>
      <c r="M3334" t="str">
        <f t="shared" si="210"/>
        <v>NO</v>
      </c>
      <c r="N3334">
        <f>IF(ISBLANK(C3334),$V$7,C3334)</f>
        <v>535736.47</v>
      </c>
      <c r="O3334">
        <f>IF(ISBLANK(I3334),$V$16,I3334)</f>
        <v>35</v>
      </c>
      <c r="P3334" t="str">
        <f>IF(ISBLANK(D3334),$U$42,D3334)</f>
        <v>ASALARIADO</v>
      </c>
      <c r="Q3334" s="7" t="str">
        <f t="shared" si="211"/>
        <v>26-35</v>
      </c>
      <c r="R3334" s="7" t="str">
        <f t="shared" si="212"/>
        <v>3</v>
      </c>
    </row>
    <row r="3335" spans="1:18" x14ac:dyDescent="0.3">
      <c r="A3335">
        <v>3334</v>
      </c>
      <c r="B3335" t="s">
        <v>8</v>
      </c>
      <c r="C3335">
        <v>288313.38</v>
      </c>
      <c r="D3335" t="s">
        <v>9</v>
      </c>
      <c r="E3335" t="s">
        <v>15</v>
      </c>
      <c r="F3335" t="s">
        <v>11</v>
      </c>
      <c r="G3335" t="s">
        <v>12</v>
      </c>
      <c r="H3335" t="s">
        <v>12</v>
      </c>
      <c r="I3335">
        <v>57</v>
      </c>
      <c r="J3335">
        <f>(C3335-$V$7)/$V$8</f>
        <v>-0.45531043300397012</v>
      </c>
      <c r="K3335" t="str">
        <f t="shared" si="209"/>
        <v>NO</v>
      </c>
      <c r="L3335">
        <f>(I3335-$V$16)/$V$17</f>
        <v>1.0652397679423538</v>
      </c>
      <c r="M3335" t="str">
        <f t="shared" si="210"/>
        <v>NO</v>
      </c>
      <c r="N3335">
        <f>IF(ISBLANK(C3335),$V$7,C3335)</f>
        <v>288313.38</v>
      </c>
      <c r="O3335">
        <f>IF(ISBLANK(I3335),$V$16,I3335)</f>
        <v>57</v>
      </c>
      <c r="P3335" t="str">
        <f>IF(ISBLANK(D3335),$U$42,D3335)</f>
        <v>ASALARIADO</v>
      </c>
      <c r="Q3335" s="7" t="str">
        <f t="shared" si="211"/>
        <v>56+</v>
      </c>
      <c r="R3335" s="7" t="str">
        <f t="shared" si="212"/>
        <v>1</v>
      </c>
    </row>
    <row r="3336" spans="1:18" x14ac:dyDescent="0.3">
      <c r="A3336">
        <v>3335</v>
      </c>
      <c r="B3336" t="s">
        <v>8</v>
      </c>
      <c r="C3336">
        <v>1374999.99</v>
      </c>
      <c r="D3336" t="s">
        <v>9</v>
      </c>
      <c r="E3336" t="s">
        <v>15</v>
      </c>
      <c r="F3336" t="s">
        <v>11</v>
      </c>
      <c r="G3336" t="s">
        <v>11</v>
      </c>
      <c r="H3336" t="s">
        <v>12</v>
      </c>
      <c r="I3336">
        <v>37</v>
      </c>
      <c r="J3336">
        <f>(C3336-$V$7)/$V$8</f>
        <v>0.88475383302272503</v>
      </c>
      <c r="K3336" t="str">
        <f t="shared" si="209"/>
        <v>NO</v>
      </c>
      <c r="L3336">
        <f>(I3336-$V$16)/$V$17</f>
        <v>-0.3462668336003964</v>
      </c>
      <c r="M3336" t="str">
        <f t="shared" si="210"/>
        <v>NO</v>
      </c>
      <c r="N3336">
        <f>IF(ISBLANK(C3336),$V$7,C3336)</f>
        <v>1374999.99</v>
      </c>
      <c r="O3336">
        <f>IF(ISBLANK(I3336),$V$16,I3336)</f>
        <v>37</v>
      </c>
      <c r="P3336" t="str">
        <f>IF(ISBLANK(D3336),$U$42,D3336)</f>
        <v>ASALARIADO</v>
      </c>
      <c r="Q3336" s="7" t="str">
        <f t="shared" si="211"/>
        <v>36-45</v>
      </c>
      <c r="R3336" s="7" t="str">
        <f t="shared" si="212"/>
        <v>4</v>
      </c>
    </row>
    <row r="3337" spans="1:18" x14ac:dyDescent="0.3">
      <c r="A3337">
        <v>3336</v>
      </c>
      <c r="B3337" t="s">
        <v>14</v>
      </c>
      <c r="C3337">
        <v>748465</v>
      </c>
      <c r="D3337" t="s">
        <v>9</v>
      </c>
      <c r="E3337" t="s">
        <v>10</v>
      </c>
      <c r="F3337" t="s">
        <v>11</v>
      </c>
      <c r="G3337" t="s">
        <v>12</v>
      </c>
      <c r="H3337" t="s">
        <v>12</v>
      </c>
      <c r="I3337">
        <v>40</v>
      </c>
      <c r="J3337">
        <f>(C3337-$V$7)/$V$8</f>
        <v>0.11213259725136239</v>
      </c>
      <c r="K3337" t="str">
        <f t="shared" si="209"/>
        <v>NO</v>
      </c>
      <c r="L3337">
        <f>(I3337-$V$16)/$V$17</f>
        <v>-0.13454084336898386</v>
      </c>
      <c r="M3337" t="str">
        <f t="shared" si="210"/>
        <v>NO</v>
      </c>
      <c r="N3337">
        <f>IF(ISBLANK(C3337),$V$7,C3337)</f>
        <v>748465</v>
      </c>
      <c r="O3337">
        <f>IF(ISBLANK(I3337),$V$16,I3337)</f>
        <v>40</v>
      </c>
      <c r="P3337" t="str">
        <f>IF(ISBLANK(D3337),$U$42,D3337)</f>
        <v>ASALARIADO</v>
      </c>
      <c r="Q3337" s="7" t="str">
        <f t="shared" si="211"/>
        <v>36-45</v>
      </c>
      <c r="R3337" s="7" t="str">
        <f t="shared" si="212"/>
        <v>4</v>
      </c>
    </row>
    <row r="3338" spans="1:18" x14ac:dyDescent="0.3">
      <c r="A3338">
        <v>3337</v>
      </c>
      <c r="B3338" t="s">
        <v>14</v>
      </c>
      <c r="C3338">
        <v>235768.2</v>
      </c>
      <c r="D3338" t="s">
        <v>9</v>
      </c>
      <c r="E3338" t="s">
        <v>10</v>
      </c>
      <c r="F3338" t="s">
        <v>11</v>
      </c>
      <c r="G3338" t="s">
        <v>12</v>
      </c>
      <c r="H3338" t="s">
        <v>12</v>
      </c>
      <c r="I3338">
        <v>47</v>
      </c>
      <c r="J3338">
        <f>(C3338-$V$7)/$V$8</f>
        <v>-0.52010732791550363</v>
      </c>
      <c r="K3338" t="str">
        <f t="shared" si="209"/>
        <v>NO</v>
      </c>
      <c r="L3338">
        <f>(I3338-$V$16)/$V$17</f>
        <v>0.35948646717097865</v>
      </c>
      <c r="M3338" t="str">
        <f t="shared" si="210"/>
        <v>NO</v>
      </c>
      <c r="N3338">
        <f>IF(ISBLANK(C3338),$V$7,C3338)</f>
        <v>235768.2</v>
      </c>
      <c r="O3338">
        <f>IF(ISBLANK(I3338),$V$16,I3338)</f>
        <v>47</v>
      </c>
      <c r="P3338" t="str">
        <f>IF(ISBLANK(D3338),$U$42,D3338)</f>
        <v>ASALARIADO</v>
      </c>
      <c r="Q3338" s="7" t="str">
        <f t="shared" si="211"/>
        <v>46-55</v>
      </c>
      <c r="R3338" s="7" t="str">
        <f t="shared" si="212"/>
        <v>1</v>
      </c>
    </row>
    <row r="3339" spans="1:18" x14ac:dyDescent="0.3">
      <c r="A3339">
        <v>3338</v>
      </c>
      <c r="B3339" t="s">
        <v>8</v>
      </c>
      <c r="C3339">
        <v>11200</v>
      </c>
      <c r="D3339" t="s">
        <v>9</v>
      </c>
      <c r="E3339" t="s">
        <v>15</v>
      </c>
      <c r="F3339" t="s">
        <v>11</v>
      </c>
      <c r="G3339" t="s">
        <v>11</v>
      </c>
      <c r="H3339" t="s">
        <v>11</v>
      </c>
      <c r="I3339">
        <v>24</v>
      </c>
      <c r="J3339">
        <f>(C3339-$V$7)/$V$8</f>
        <v>-0.79703704926905572</v>
      </c>
      <c r="K3339" t="str">
        <f t="shared" si="209"/>
        <v>NO</v>
      </c>
      <c r="L3339">
        <f>(I3339-$V$16)/$V$17</f>
        <v>-1.263746124603184</v>
      </c>
      <c r="M3339" t="str">
        <f t="shared" si="210"/>
        <v>NO</v>
      </c>
      <c r="N3339">
        <f>IF(ISBLANK(C3339),$V$7,C3339)</f>
        <v>11200</v>
      </c>
      <c r="O3339">
        <f>IF(ISBLANK(I3339),$V$16,I3339)</f>
        <v>24</v>
      </c>
      <c r="P3339" t="str">
        <f>IF(ISBLANK(D3339),$U$42,D3339)</f>
        <v>ASALARIADO</v>
      </c>
      <c r="Q3339" s="7" t="str">
        <f t="shared" si="211"/>
        <v>18-25</v>
      </c>
      <c r="R3339" s="7" t="str">
        <f t="shared" si="212"/>
        <v>1</v>
      </c>
    </row>
    <row r="3340" spans="1:18" x14ac:dyDescent="0.3">
      <c r="A3340">
        <v>3339</v>
      </c>
      <c r="B3340" t="s">
        <v>8</v>
      </c>
      <c r="C3340">
        <v>377425.93</v>
      </c>
      <c r="D3340" t="s">
        <v>9</v>
      </c>
      <c r="E3340" t="s">
        <v>15</v>
      </c>
      <c r="F3340" t="s">
        <v>11</v>
      </c>
      <c r="G3340" t="s">
        <v>12</v>
      </c>
      <c r="H3340" t="s">
        <v>12</v>
      </c>
      <c r="I3340">
        <v>54</v>
      </c>
      <c r="J3340">
        <f>(C3340-$V$7)/$V$8</f>
        <v>-0.34541992472806787</v>
      </c>
      <c r="K3340" t="str">
        <f t="shared" si="209"/>
        <v>NO</v>
      </c>
      <c r="L3340">
        <f>(I3340-$V$16)/$V$17</f>
        <v>0.85351377771094117</v>
      </c>
      <c r="M3340" t="str">
        <f t="shared" si="210"/>
        <v>NO</v>
      </c>
      <c r="N3340">
        <f>IF(ISBLANK(C3340),$V$7,C3340)</f>
        <v>377425.93</v>
      </c>
      <c r="O3340">
        <f>IF(ISBLANK(I3340),$V$16,I3340)</f>
        <v>54</v>
      </c>
      <c r="P3340" t="str">
        <f>IF(ISBLANK(D3340),$U$42,D3340)</f>
        <v>ASALARIADO</v>
      </c>
      <c r="Q3340" s="7" t="str">
        <f t="shared" si="211"/>
        <v>46-55</v>
      </c>
      <c r="R3340" s="7" t="str">
        <f t="shared" si="212"/>
        <v>2</v>
      </c>
    </row>
    <row r="3341" spans="1:18" x14ac:dyDescent="0.3">
      <c r="A3341">
        <v>3340</v>
      </c>
      <c r="B3341" t="s">
        <v>8</v>
      </c>
      <c r="C3341">
        <v>297044</v>
      </c>
      <c r="D3341" t="s">
        <v>16</v>
      </c>
      <c r="E3341" t="s">
        <v>15</v>
      </c>
      <c r="F3341" t="s">
        <v>11</v>
      </c>
      <c r="G3341" t="s">
        <v>11</v>
      </c>
      <c r="H3341" t="s">
        <v>12</v>
      </c>
      <c r="I3341">
        <v>55</v>
      </c>
      <c r="J3341">
        <f>(C3341-$V$7)/$V$8</f>
        <v>-0.44454413499809153</v>
      </c>
      <c r="K3341" t="str">
        <f t="shared" si="209"/>
        <v>NO</v>
      </c>
      <c r="L3341">
        <f>(I3341-$V$16)/$V$17</f>
        <v>0.92408910778807873</v>
      </c>
      <c r="M3341" t="str">
        <f t="shared" si="210"/>
        <v>NO</v>
      </c>
      <c r="N3341">
        <f>IF(ISBLANK(C3341),$V$7,C3341)</f>
        <v>297044</v>
      </c>
      <c r="O3341">
        <f>IF(ISBLANK(I3341),$V$16,I3341)</f>
        <v>55</v>
      </c>
      <c r="P3341" t="str">
        <f>IF(ISBLANK(D3341),$U$42,D3341)</f>
        <v>ASEGURADO VOLUNTARIO</v>
      </c>
      <c r="Q3341" s="7" t="str">
        <f t="shared" si="211"/>
        <v>46-55</v>
      </c>
      <c r="R3341" s="7" t="str">
        <f t="shared" si="212"/>
        <v>1</v>
      </c>
    </row>
    <row r="3342" spans="1:18" x14ac:dyDescent="0.3">
      <c r="A3342">
        <v>3341</v>
      </c>
      <c r="B3342" t="s">
        <v>8</v>
      </c>
      <c r="C3342">
        <v>85221.33</v>
      </c>
      <c r="D3342" t="s">
        <v>9</v>
      </c>
      <c r="E3342" t="s">
        <v>15</v>
      </c>
      <c r="F3342" t="s">
        <v>11</v>
      </c>
      <c r="G3342" t="s">
        <v>12</v>
      </c>
      <c r="H3342" t="s">
        <v>12</v>
      </c>
      <c r="I3342">
        <v>52</v>
      </c>
      <c r="J3342">
        <f>(C3342-$V$7)/$V$8</f>
        <v>-0.70575651047897181</v>
      </c>
      <c r="K3342" t="str">
        <f t="shared" si="209"/>
        <v>NO</v>
      </c>
      <c r="L3342">
        <f>(I3342-$V$16)/$V$17</f>
        <v>0.71236311755666615</v>
      </c>
      <c r="M3342" t="str">
        <f t="shared" si="210"/>
        <v>NO</v>
      </c>
      <c r="N3342">
        <f>IF(ISBLANK(C3342),$V$7,C3342)</f>
        <v>85221.33</v>
      </c>
      <c r="O3342">
        <f>IF(ISBLANK(I3342),$V$16,I3342)</f>
        <v>52</v>
      </c>
      <c r="P3342" t="str">
        <f>IF(ISBLANK(D3342),$U$42,D3342)</f>
        <v>ASALARIADO</v>
      </c>
      <c r="Q3342" s="7" t="str">
        <f t="shared" si="211"/>
        <v>46-55</v>
      </c>
      <c r="R3342" s="7" t="str">
        <f t="shared" si="212"/>
        <v>1</v>
      </c>
    </row>
    <row r="3343" spans="1:18" x14ac:dyDescent="0.3">
      <c r="A3343">
        <v>3342</v>
      </c>
      <c r="B3343" t="s">
        <v>8</v>
      </c>
      <c r="C3343">
        <v>297046</v>
      </c>
      <c r="D3343" t="s">
        <v>17</v>
      </c>
      <c r="E3343" t="s">
        <v>15</v>
      </c>
      <c r="F3343" t="s">
        <v>11</v>
      </c>
      <c r="G3343" t="s">
        <v>12</v>
      </c>
      <c r="H3343" t="s">
        <v>12</v>
      </c>
      <c r="I3343">
        <v>59</v>
      </c>
      <c r="J3343">
        <f>(C3343-$V$7)/$V$8</f>
        <v>-0.44454166866740574</v>
      </c>
      <c r="K3343" t="str">
        <f t="shared" si="209"/>
        <v>NO</v>
      </c>
      <c r="L3343">
        <f>(I3343-$V$16)/$V$17</f>
        <v>1.2063904280966287</v>
      </c>
      <c r="M3343" t="str">
        <f t="shared" si="210"/>
        <v>NO</v>
      </c>
      <c r="N3343">
        <f>IF(ISBLANK(C3343),$V$7,C3343)</f>
        <v>297046</v>
      </c>
      <c r="O3343">
        <f>IF(ISBLANK(I3343),$V$16,I3343)</f>
        <v>59</v>
      </c>
      <c r="P3343" t="str">
        <f>IF(ISBLANK(D3343),$U$42,D3343)</f>
        <v>TRABAJADOR INDEPENDIENTE</v>
      </c>
      <c r="Q3343" s="7" t="str">
        <f t="shared" si="211"/>
        <v>56+</v>
      </c>
      <c r="R3343" s="7" t="str">
        <f t="shared" si="212"/>
        <v>1</v>
      </c>
    </row>
    <row r="3344" spans="1:18" x14ac:dyDescent="0.3">
      <c r="A3344">
        <v>3343</v>
      </c>
      <c r="B3344" t="s">
        <v>8</v>
      </c>
      <c r="C3344">
        <v>280000</v>
      </c>
      <c r="D3344" t="s">
        <v>9</v>
      </c>
      <c r="E3344" t="s">
        <v>15</v>
      </c>
      <c r="F3344" t="s">
        <v>11</v>
      </c>
      <c r="G3344" t="s">
        <v>12</v>
      </c>
      <c r="H3344" t="s">
        <v>12</v>
      </c>
      <c r="I3344">
        <v>70</v>
      </c>
      <c r="J3344">
        <f>(C3344-$V$7)/$V$8</f>
        <v>-0.46556220510218438</v>
      </c>
      <c r="K3344" t="str">
        <f t="shared" si="209"/>
        <v>NO</v>
      </c>
      <c r="L3344">
        <f>(I3344-$V$16)/$V$17</f>
        <v>1.9827190589451413</v>
      </c>
      <c r="M3344" t="str">
        <f t="shared" si="210"/>
        <v>ATIPICO</v>
      </c>
      <c r="N3344">
        <f>IF(ISBLANK(C3344),$V$7,C3344)</f>
        <v>280000</v>
      </c>
      <c r="O3344">
        <f>IF(ISBLANK(I3344),$V$16,I3344)</f>
        <v>70</v>
      </c>
      <c r="P3344" t="str">
        <f>IF(ISBLANK(D3344),$U$42,D3344)</f>
        <v>ASALARIADO</v>
      </c>
      <c r="Q3344" s="7" t="str">
        <f t="shared" si="211"/>
        <v>56+</v>
      </c>
      <c r="R3344" s="7" t="str">
        <f t="shared" si="212"/>
        <v>1</v>
      </c>
    </row>
    <row r="3345" spans="1:18" x14ac:dyDescent="0.3">
      <c r="A3345">
        <v>3344</v>
      </c>
      <c r="B3345" t="s">
        <v>8</v>
      </c>
      <c r="C3345">
        <v>400000</v>
      </c>
      <c r="D3345" t="s">
        <v>9</v>
      </c>
      <c r="E3345" t="s">
        <v>15</v>
      </c>
      <c r="F3345" t="s">
        <v>11</v>
      </c>
      <c r="G3345" t="s">
        <v>12</v>
      </c>
      <c r="H3345" t="s">
        <v>12</v>
      </c>
      <c r="I3345">
        <v>47</v>
      </c>
      <c r="J3345">
        <f>(C3345-$V$7)/$V$8</f>
        <v>-0.31758236395625966</v>
      </c>
      <c r="K3345" t="str">
        <f t="shared" si="209"/>
        <v>NO</v>
      </c>
      <c r="L3345">
        <f>(I3345-$V$16)/$V$17</f>
        <v>0.35948646717097865</v>
      </c>
      <c r="M3345" t="str">
        <f t="shared" si="210"/>
        <v>NO</v>
      </c>
      <c r="N3345">
        <f>IF(ISBLANK(C3345),$V$7,C3345)</f>
        <v>400000</v>
      </c>
      <c r="O3345">
        <f>IF(ISBLANK(I3345),$V$16,I3345)</f>
        <v>47</v>
      </c>
      <c r="P3345" t="str">
        <f>IF(ISBLANK(D3345),$U$42,D3345)</f>
        <v>ASALARIADO</v>
      </c>
      <c r="Q3345" s="7" t="str">
        <f t="shared" si="211"/>
        <v>46-55</v>
      </c>
      <c r="R3345" s="7" t="str">
        <f t="shared" si="212"/>
        <v>2</v>
      </c>
    </row>
    <row r="3346" spans="1:18" x14ac:dyDescent="0.3">
      <c r="A3346">
        <v>3345</v>
      </c>
      <c r="B3346" t="s">
        <v>8</v>
      </c>
      <c r="C3346">
        <v>664950.56000000006</v>
      </c>
      <c r="D3346" t="s">
        <v>9</v>
      </c>
      <c r="E3346" t="s">
        <v>15</v>
      </c>
      <c r="F3346" t="s">
        <v>11</v>
      </c>
      <c r="G3346" t="s">
        <v>11</v>
      </c>
      <c r="H3346" t="s">
        <v>12</v>
      </c>
      <c r="I3346">
        <v>38</v>
      </c>
      <c r="J3346">
        <f>(C3346-$V$7)/$V$8</f>
        <v>9.1454842131053048E-3</v>
      </c>
      <c r="K3346" t="str">
        <f t="shared" si="209"/>
        <v>NO</v>
      </c>
      <c r="L3346">
        <f>(I3346-$V$16)/$V$17</f>
        <v>-0.27569150352325889</v>
      </c>
      <c r="M3346" t="str">
        <f t="shared" si="210"/>
        <v>NO</v>
      </c>
      <c r="N3346">
        <f>IF(ISBLANK(C3346),$V$7,C3346)</f>
        <v>664950.56000000006</v>
      </c>
      <c r="O3346">
        <f>IF(ISBLANK(I3346),$V$16,I3346)</f>
        <v>38</v>
      </c>
      <c r="P3346" t="str">
        <f>IF(ISBLANK(D3346),$U$42,D3346)</f>
        <v>ASALARIADO</v>
      </c>
      <c r="Q3346" s="7" t="str">
        <f t="shared" si="211"/>
        <v>36-45</v>
      </c>
      <c r="R3346" s="7" t="str">
        <f t="shared" si="212"/>
        <v>3</v>
      </c>
    </row>
    <row r="3347" spans="1:18" x14ac:dyDescent="0.3">
      <c r="A3347">
        <v>3346</v>
      </c>
      <c r="B3347" t="s">
        <v>14</v>
      </c>
      <c r="C3347">
        <v>580000</v>
      </c>
      <c r="D3347" t="s">
        <v>9</v>
      </c>
      <c r="E3347" t="s">
        <v>15</v>
      </c>
      <c r="F3347" t="s">
        <v>11</v>
      </c>
      <c r="G3347" t="s">
        <v>12</v>
      </c>
      <c r="H3347" t="s">
        <v>12</v>
      </c>
      <c r="I3347">
        <v>25</v>
      </c>
      <c r="J3347">
        <f>(C3347-$V$7)/$V$8</f>
        <v>-9.561260223737264E-2</v>
      </c>
      <c r="K3347" t="str">
        <f t="shared" si="209"/>
        <v>NO</v>
      </c>
      <c r="L3347">
        <f>(I3347-$V$16)/$V$17</f>
        <v>-1.1931707945260464</v>
      </c>
      <c r="M3347" t="str">
        <f t="shared" si="210"/>
        <v>NO</v>
      </c>
      <c r="N3347">
        <f>IF(ISBLANK(C3347),$V$7,C3347)</f>
        <v>580000</v>
      </c>
      <c r="O3347">
        <f>IF(ISBLANK(I3347),$V$16,I3347)</f>
        <v>25</v>
      </c>
      <c r="P3347" t="str">
        <f>IF(ISBLANK(D3347),$U$42,D3347)</f>
        <v>ASALARIADO</v>
      </c>
      <c r="Q3347" s="7" t="str">
        <f t="shared" si="211"/>
        <v>18-25</v>
      </c>
      <c r="R3347" s="7" t="str">
        <f t="shared" si="212"/>
        <v>3</v>
      </c>
    </row>
    <row r="3348" spans="1:18" x14ac:dyDescent="0.3">
      <c r="A3348">
        <v>3347</v>
      </c>
      <c r="B3348" t="s">
        <v>14</v>
      </c>
      <c r="C3348">
        <v>183760</v>
      </c>
      <c r="D3348" t="s">
        <v>9</v>
      </c>
      <c r="E3348" t="s">
        <v>15</v>
      </c>
      <c r="F3348" t="s">
        <v>11</v>
      </c>
      <c r="G3348" t="s">
        <v>11</v>
      </c>
      <c r="H3348" t="s">
        <v>12</v>
      </c>
      <c r="I3348">
        <v>53</v>
      </c>
      <c r="J3348">
        <f>(C3348-$V$7)/$V$8</f>
        <v>-0.58424203770121597</v>
      </c>
      <c r="K3348" t="str">
        <f t="shared" si="209"/>
        <v>NO</v>
      </c>
      <c r="L3348">
        <f>(I3348-$V$16)/$V$17</f>
        <v>0.78293844763380371</v>
      </c>
      <c r="M3348" t="str">
        <f t="shared" si="210"/>
        <v>NO</v>
      </c>
      <c r="N3348">
        <f>IF(ISBLANK(C3348),$V$7,C3348)</f>
        <v>183760</v>
      </c>
      <c r="O3348">
        <f>IF(ISBLANK(I3348),$V$16,I3348)</f>
        <v>53</v>
      </c>
      <c r="P3348" t="str">
        <f>IF(ISBLANK(D3348),$U$42,D3348)</f>
        <v>ASALARIADO</v>
      </c>
      <c r="Q3348" s="7" t="str">
        <f t="shared" si="211"/>
        <v>46-55</v>
      </c>
      <c r="R3348" s="7" t="str">
        <f t="shared" si="212"/>
        <v>1</v>
      </c>
    </row>
    <row r="3349" spans="1:18" x14ac:dyDescent="0.3">
      <c r="A3349">
        <v>3348</v>
      </c>
      <c r="B3349" t="s">
        <v>14</v>
      </c>
      <c r="C3349">
        <v>591000</v>
      </c>
      <c r="D3349" t="s">
        <v>9</v>
      </c>
      <c r="E3349" t="s">
        <v>15</v>
      </c>
      <c r="F3349" t="s">
        <v>11</v>
      </c>
      <c r="G3349" t="s">
        <v>12</v>
      </c>
      <c r="H3349" t="s">
        <v>12</v>
      </c>
      <c r="I3349">
        <v>45</v>
      </c>
      <c r="J3349">
        <f>(C3349-$V$7)/$V$8</f>
        <v>-8.2047783465662869E-2</v>
      </c>
      <c r="K3349" t="str">
        <f t="shared" si="209"/>
        <v>NO</v>
      </c>
      <c r="L3349">
        <f>(I3349-$V$16)/$V$17</f>
        <v>0.21833580701670366</v>
      </c>
      <c r="M3349" t="str">
        <f t="shared" si="210"/>
        <v>NO</v>
      </c>
      <c r="N3349">
        <f>IF(ISBLANK(C3349),$V$7,C3349)</f>
        <v>591000</v>
      </c>
      <c r="O3349">
        <f>IF(ISBLANK(I3349),$V$16,I3349)</f>
        <v>45</v>
      </c>
      <c r="P3349" t="str">
        <f>IF(ISBLANK(D3349),$U$42,D3349)</f>
        <v>ASALARIADO</v>
      </c>
      <c r="Q3349" s="7" t="str">
        <f t="shared" si="211"/>
        <v>36-45</v>
      </c>
      <c r="R3349" s="7" t="str">
        <f t="shared" si="212"/>
        <v>3</v>
      </c>
    </row>
    <row r="3350" spans="1:18" x14ac:dyDescent="0.3">
      <c r="A3350">
        <v>3349</v>
      </c>
      <c r="B3350" t="s">
        <v>8</v>
      </c>
      <c r="C3350">
        <v>1461023.23</v>
      </c>
      <c r="D3350" t="s">
        <v>9</v>
      </c>
      <c r="E3350" t="s">
        <v>15</v>
      </c>
      <c r="F3350" t="s">
        <v>11</v>
      </c>
      <c r="G3350" t="s">
        <v>12</v>
      </c>
      <c r="H3350" t="s">
        <v>12</v>
      </c>
      <c r="I3350">
        <v>30</v>
      </c>
      <c r="J3350">
        <f>(C3350-$V$7)/$V$8</f>
        <v>0.99083471127320633</v>
      </c>
      <c r="K3350" t="str">
        <f t="shared" si="209"/>
        <v>NO</v>
      </c>
      <c r="L3350">
        <f>(I3350-$V$16)/$V$17</f>
        <v>-0.84029414414035897</v>
      </c>
      <c r="M3350" t="str">
        <f t="shared" si="210"/>
        <v>NO</v>
      </c>
      <c r="N3350">
        <f>IF(ISBLANK(C3350),$V$7,C3350)</f>
        <v>1461023.23</v>
      </c>
      <c r="O3350">
        <f>IF(ISBLANK(I3350),$V$16,I3350)</f>
        <v>30</v>
      </c>
      <c r="P3350" t="str">
        <f>IF(ISBLANK(D3350),$U$42,D3350)</f>
        <v>ASALARIADO</v>
      </c>
      <c r="Q3350" s="7" t="str">
        <f t="shared" si="211"/>
        <v>26-35</v>
      </c>
      <c r="R3350" s="7" t="str">
        <f t="shared" si="212"/>
        <v>4</v>
      </c>
    </row>
    <row r="3351" spans="1:18" x14ac:dyDescent="0.3">
      <c r="A3351">
        <v>3350</v>
      </c>
      <c r="B3351" t="s">
        <v>14</v>
      </c>
      <c r="C3351">
        <v>1167041</v>
      </c>
      <c r="D3351" t="s">
        <v>9</v>
      </c>
      <c r="E3351" t="s">
        <v>10</v>
      </c>
      <c r="F3351" t="s">
        <v>11</v>
      </c>
      <c r="G3351" t="s">
        <v>12</v>
      </c>
      <c r="H3351" t="s">
        <v>11</v>
      </c>
      <c r="I3351">
        <v>32</v>
      </c>
      <c r="J3351">
        <f>(C3351-$V$7)/$V$8</f>
        <v>0.62830601381383389</v>
      </c>
      <c r="K3351" t="str">
        <f t="shared" si="209"/>
        <v>NO</v>
      </c>
      <c r="L3351">
        <f>(I3351-$V$16)/$V$17</f>
        <v>-0.69914348398608395</v>
      </c>
      <c r="M3351" t="str">
        <f t="shared" si="210"/>
        <v>NO</v>
      </c>
      <c r="N3351">
        <f>IF(ISBLANK(C3351),$V$7,C3351)</f>
        <v>1167041</v>
      </c>
      <c r="O3351">
        <f>IF(ISBLANK(I3351),$V$16,I3351)</f>
        <v>32</v>
      </c>
      <c r="P3351" t="str">
        <f>IF(ISBLANK(D3351),$U$42,D3351)</f>
        <v>ASALARIADO</v>
      </c>
      <c r="Q3351" s="7" t="str">
        <f t="shared" si="211"/>
        <v>26-35</v>
      </c>
      <c r="R3351" s="7" t="str">
        <f t="shared" si="212"/>
        <v>4</v>
      </c>
    </row>
    <row r="3352" spans="1:18" x14ac:dyDescent="0.3">
      <c r="A3352">
        <v>3351</v>
      </c>
      <c r="B3352" t="s">
        <v>14</v>
      </c>
      <c r="C3352">
        <v>240000</v>
      </c>
      <c r="D3352" t="s">
        <v>9</v>
      </c>
      <c r="E3352" t="s">
        <v>15</v>
      </c>
      <c r="F3352" t="s">
        <v>11</v>
      </c>
      <c r="G3352" t="s">
        <v>11</v>
      </c>
      <c r="H3352" t="s">
        <v>11</v>
      </c>
      <c r="I3352">
        <v>42</v>
      </c>
      <c r="J3352">
        <f>(C3352-$V$7)/$V$8</f>
        <v>-0.5148888188174926</v>
      </c>
      <c r="K3352" t="str">
        <f t="shared" si="209"/>
        <v>NO</v>
      </c>
      <c r="L3352">
        <f>(I3352-$V$16)/$V$17</f>
        <v>6.6098167852911317E-3</v>
      </c>
      <c r="M3352" t="str">
        <f t="shared" si="210"/>
        <v>NO</v>
      </c>
      <c r="N3352">
        <f>IF(ISBLANK(C3352),$V$7,C3352)</f>
        <v>240000</v>
      </c>
      <c r="O3352">
        <f>IF(ISBLANK(I3352),$V$16,I3352)</f>
        <v>42</v>
      </c>
      <c r="P3352" t="str">
        <f>IF(ISBLANK(D3352),$U$42,D3352)</f>
        <v>ASALARIADO</v>
      </c>
      <c r="Q3352" s="7" t="str">
        <f t="shared" si="211"/>
        <v>36-45</v>
      </c>
      <c r="R3352" s="7" t="str">
        <f t="shared" si="212"/>
        <v>1</v>
      </c>
    </row>
    <row r="3353" spans="1:18" x14ac:dyDescent="0.3">
      <c r="A3353">
        <v>3352</v>
      </c>
      <c r="B3353" t="s">
        <v>14</v>
      </c>
      <c r="C3353">
        <v>227197.58</v>
      </c>
      <c r="D3353" t="s">
        <v>9</v>
      </c>
      <c r="E3353" t="s">
        <v>15</v>
      </c>
      <c r="F3353" t="s">
        <v>11</v>
      </c>
      <c r="G3353" t="s">
        <v>12</v>
      </c>
      <c r="H3353" t="s">
        <v>12</v>
      </c>
      <c r="I3353">
        <v>36</v>
      </c>
      <c r="J3353">
        <f>(C3353-$V$7)/$V$8</f>
        <v>-0.53067631946652105</v>
      </c>
      <c r="K3353" t="str">
        <f t="shared" si="209"/>
        <v>NO</v>
      </c>
      <c r="L3353">
        <f>(I3353-$V$16)/$V$17</f>
        <v>-0.41684216367753391</v>
      </c>
      <c r="M3353" t="str">
        <f t="shared" si="210"/>
        <v>NO</v>
      </c>
      <c r="N3353">
        <f>IF(ISBLANK(C3353),$V$7,C3353)</f>
        <v>227197.58</v>
      </c>
      <c r="O3353">
        <f>IF(ISBLANK(I3353),$V$16,I3353)</f>
        <v>36</v>
      </c>
      <c r="P3353" t="str">
        <f>IF(ISBLANK(D3353),$U$42,D3353)</f>
        <v>ASALARIADO</v>
      </c>
      <c r="Q3353" s="7" t="str">
        <f t="shared" si="211"/>
        <v>36-45</v>
      </c>
      <c r="R3353" s="7" t="str">
        <f t="shared" si="212"/>
        <v>1</v>
      </c>
    </row>
    <row r="3354" spans="1:18" x14ac:dyDescent="0.3">
      <c r="A3354">
        <v>3353</v>
      </c>
      <c r="B3354" t="s">
        <v>14</v>
      </c>
      <c r="C3354">
        <v>346384</v>
      </c>
      <c r="D3354" t="s">
        <v>9</v>
      </c>
      <c r="E3354" t="s">
        <v>10</v>
      </c>
      <c r="F3354" t="s">
        <v>11</v>
      </c>
      <c r="G3354" t="s">
        <v>12</v>
      </c>
      <c r="H3354" t="s">
        <v>12</v>
      </c>
      <c r="I3354">
        <v>43</v>
      </c>
      <c r="J3354">
        <f>(C3354-$V$7)/$V$8</f>
        <v>-0.38369975698025882</v>
      </c>
      <c r="K3354" t="str">
        <f t="shared" si="209"/>
        <v>NO</v>
      </c>
      <c r="L3354">
        <f>(I3354-$V$16)/$V$17</f>
        <v>7.7185146862428639E-2</v>
      </c>
      <c r="M3354" t="str">
        <f t="shared" si="210"/>
        <v>NO</v>
      </c>
      <c r="N3354">
        <f>IF(ISBLANK(C3354),$V$7,C3354)</f>
        <v>346384</v>
      </c>
      <c r="O3354">
        <f>IF(ISBLANK(I3354),$V$16,I3354)</f>
        <v>43</v>
      </c>
      <c r="P3354" t="str">
        <f>IF(ISBLANK(D3354),$U$42,D3354)</f>
        <v>ASALARIADO</v>
      </c>
      <c r="Q3354" s="7" t="str">
        <f t="shared" si="211"/>
        <v>36-45</v>
      </c>
      <c r="R3354" s="7" t="str">
        <f t="shared" si="212"/>
        <v>2</v>
      </c>
    </row>
    <row r="3355" spans="1:18" x14ac:dyDescent="0.3">
      <c r="A3355">
        <v>3354</v>
      </c>
      <c r="B3355" t="s">
        <v>8</v>
      </c>
      <c r="C3355">
        <v>821327.28</v>
      </c>
      <c r="D3355" t="s">
        <v>9</v>
      </c>
      <c r="E3355" t="s">
        <v>15</v>
      </c>
      <c r="F3355" t="s">
        <v>11</v>
      </c>
      <c r="G3355" t="s">
        <v>12</v>
      </c>
      <c r="H3355" t="s">
        <v>12</v>
      </c>
      <c r="I3355">
        <v>60</v>
      </c>
      <c r="J3355">
        <f>(C3355-$V$7)/$V$8</f>
        <v>0.20198383575077813</v>
      </c>
      <c r="K3355" t="str">
        <f t="shared" si="209"/>
        <v>NO</v>
      </c>
      <c r="L3355">
        <f>(I3355-$V$16)/$V$17</f>
        <v>1.2769657581737661</v>
      </c>
      <c r="M3355" t="str">
        <f t="shared" si="210"/>
        <v>NO</v>
      </c>
      <c r="N3355">
        <f>IF(ISBLANK(C3355),$V$7,C3355)</f>
        <v>821327.28</v>
      </c>
      <c r="O3355">
        <f>IF(ISBLANK(I3355),$V$16,I3355)</f>
        <v>60</v>
      </c>
      <c r="P3355" t="str">
        <f>IF(ISBLANK(D3355),$U$42,D3355)</f>
        <v>ASALARIADO</v>
      </c>
      <c r="Q3355" s="7" t="str">
        <f t="shared" si="211"/>
        <v>56+</v>
      </c>
      <c r="R3355" s="7" t="str">
        <f t="shared" si="212"/>
        <v>4</v>
      </c>
    </row>
    <row r="3356" spans="1:18" x14ac:dyDescent="0.3">
      <c r="A3356">
        <v>3355</v>
      </c>
      <c r="B3356" t="s">
        <v>8</v>
      </c>
      <c r="C3356">
        <v>350000</v>
      </c>
      <c r="D3356" t="s">
        <v>9</v>
      </c>
      <c r="E3356" t="s">
        <v>15</v>
      </c>
      <c r="F3356" t="s">
        <v>11</v>
      </c>
      <c r="G3356" t="s">
        <v>12</v>
      </c>
      <c r="H3356" t="s">
        <v>12</v>
      </c>
      <c r="I3356">
        <v>36</v>
      </c>
      <c r="J3356">
        <f>(C3356-$V$7)/$V$8</f>
        <v>-0.37924063110039496</v>
      </c>
      <c r="K3356" t="str">
        <f t="shared" si="209"/>
        <v>NO</v>
      </c>
      <c r="L3356">
        <f>(I3356-$V$16)/$V$17</f>
        <v>-0.41684216367753391</v>
      </c>
      <c r="M3356" t="str">
        <f t="shared" si="210"/>
        <v>NO</v>
      </c>
      <c r="N3356">
        <f>IF(ISBLANK(C3356),$V$7,C3356)</f>
        <v>350000</v>
      </c>
      <c r="O3356">
        <f>IF(ISBLANK(I3356),$V$16,I3356)</f>
        <v>36</v>
      </c>
      <c r="P3356" t="str">
        <f>IF(ISBLANK(D3356),$U$42,D3356)</f>
        <v>ASALARIADO</v>
      </c>
      <c r="Q3356" s="7" t="str">
        <f t="shared" si="211"/>
        <v>36-45</v>
      </c>
      <c r="R3356" s="7" t="str">
        <f t="shared" si="212"/>
        <v>2</v>
      </c>
    </row>
    <row r="3357" spans="1:18" x14ac:dyDescent="0.3">
      <c r="A3357">
        <v>3356</v>
      </c>
      <c r="B3357" t="s">
        <v>8</v>
      </c>
      <c r="C3357">
        <v>351536.79</v>
      </c>
      <c r="D3357" t="s">
        <v>9</v>
      </c>
      <c r="E3357" t="s">
        <v>15</v>
      </c>
      <c r="F3357" t="s">
        <v>11</v>
      </c>
      <c r="G3357" t="s">
        <v>12</v>
      </c>
      <c r="H3357" t="s">
        <v>12</v>
      </c>
      <c r="I3357">
        <v>46</v>
      </c>
      <c r="J3357">
        <f>(C3357-$V$7)/$V$8</f>
        <v>-0.37734551493310625</v>
      </c>
      <c r="K3357" t="str">
        <f t="shared" si="209"/>
        <v>NO</v>
      </c>
      <c r="L3357">
        <f>(I3357-$V$16)/$V$17</f>
        <v>0.28891113709384114</v>
      </c>
      <c r="M3357" t="str">
        <f t="shared" si="210"/>
        <v>NO</v>
      </c>
      <c r="N3357">
        <f>IF(ISBLANK(C3357),$V$7,C3357)</f>
        <v>351536.79</v>
      </c>
      <c r="O3357">
        <f>IF(ISBLANK(I3357),$V$16,I3357)</f>
        <v>46</v>
      </c>
      <c r="P3357" t="str">
        <f>IF(ISBLANK(D3357),$U$42,D3357)</f>
        <v>ASALARIADO</v>
      </c>
      <c r="Q3357" s="7" t="str">
        <f t="shared" si="211"/>
        <v>46-55</v>
      </c>
      <c r="R3357" s="7" t="str">
        <f t="shared" si="212"/>
        <v>2</v>
      </c>
    </row>
    <row r="3358" spans="1:18" x14ac:dyDescent="0.3">
      <c r="A3358">
        <v>3357</v>
      </c>
      <c r="B3358" t="s">
        <v>14</v>
      </c>
      <c r="C3358">
        <v>258542.5</v>
      </c>
      <c r="D3358" t="s">
        <v>9</v>
      </c>
      <c r="E3358" t="s">
        <v>15</v>
      </c>
      <c r="F3358" t="s">
        <v>11</v>
      </c>
      <c r="G3358" t="s">
        <v>12</v>
      </c>
      <c r="H3358" t="s">
        <v>12</v>
      </c>
      <c r="I3358">
        <v>53</v>
      </c>
      <c r="J3358">
        <f>(C3358-$V$7)/$V$8</f>
        <v>-0.49202285044709004</v>
      </c>
      <c r="K3358" t="str">
        <f t="shared" si="209"/>
        <v>NO</v>
      </c>
      <c r="L3358">
        <f>(I3358-$V$16)/$V$17</f>
        <v>0.78293844763380371</v>
      </c>
      <c r="M3358" t="str">
        <f t="shared" si="210"/>
        <v>NO</v>
      </c>
      <c r="N3358">
        <f>IF(ISBLANK(C3358),$V$7,C3358)</f>
        <v>258542.5</v>
      </c>
      <c r="O3358">
        <f>IF(ISBLANK(I3358),$V$16,I3358)</f>
        <v>53</v>
      </c>
      <c r="P3358" t="str">
        <f>IF(ISBLANK(D3358),$U$42,D3358)</f>
        <v>ASALARIADO</v>
      </c>
      <c r="Q3358" s="7" t="str">
        <f t="shared" si="211"/>
        <v>46-55</v>
      </c>
      <c r="R3358" s="7" t="str">
        <f t="shared" si="212"/>
        <v>1</v>
      </c>
    </row>
    <row r="3359" spans="1:18" x14ac:dyDescent="0.3">
      <c r="A3359">
        <v>3358</v>
      </c>
      <c r="B3359" t="s">
        <v>14</v>
      </c>
      <c r="C3359">
        <v>297045</v>
      </c>
      <c r="D3359" t="s">
        <v>16</v>
      </c>
      <c r="E3359" t="s">
        <v>15</v>
      </c>
      <c r="F3359" t="s">
        <v>11</v>
      </c>
      <c r="G3359" t="s">
        <v>11</v>
      </c>
      <c r="H3359" t="s">
        <v>12</v>
      </c>
      <c r="I3359">
        <v>40</v>
      </c>
      <c r="J3359">
        <f>(C3359-$V$7)/$V$8</f>
        <v>-0.44454290183274864</v>
      </c>
      <c r="K3359" t="str">
        <f t="shared" si="209"/>
        <v>NO</v>
      </c>
      <c r="L3359">
        <f>(I3359-$V$16)/$V$17</f>
        <v>-0.13454084336898386</v>
      </c>
      <c r="M3359" t="str">
        <f t="shared" si="210"/>
        <v>NO</v>
      </c>
      <c r="N3359">
        <f>IF(ISBLANK(C3359),$V$7,C3359)</f>
        <v>297045</v>
      </c>
      <c r="O3359">
        <f>IF(ISBLANK(I3359),$V$16,I3359)</f>
        <v>40</v>
      </c>
      <c r="P3359" t="str">
        <f>IF(ISBLANK(D3359),$U$42,D3359)</f>
        <v>ASEGURADO VOLUNTARIO</v>
      </c>
      <c r="Q3359" s="7" t="str">
        <f t="shared" si="211"/>
        <v>36-45</v>
      </c>
      <c r="R3359" s="7" t="str">
        <f t="shared" si="212"/>
        <v>1</v>
      </c>
    </row>
    <row r="3360" spans="1:18" x14ac:dyDescent="0.3">
      <c r="A3360">
        <v>3359</v>
      </c>
      <c r="B3360" t="s">
        <v>14</v>
      </c>
      <c r="C3360">
        <v>289729</v>
      </c>
      <c r="D3360" t="s">
        <v>9</v>
      </c>
      <c r="E3360" t="s">
        <v>10</v>
      </c>
      <c r="F3360" t="s">
        <v>11</v>
      </c>
      <c r="G3360" t="s">
        <v>12</v>
      </c>
      <c r="H3360" t="s">
        <v>11</v>
      </c>
      <c r="I3360">
        <v>41</v>
      </c>
      <c r="J3360">
        <f>(C3360-$V$7)/$V$8</f>
        <v>-0.45356473948127851</v>
      </c>
      <c r="K3360" t="str">
        <f t="shared" si="209"/>
        <v>NO</v>
      </c>
      <c r="L3360">
        <f>(I3360-$V$16)/$V$17</f>
        <v>-6.3965513291846368E-2</v>
      </c>
      <c r="M3360" t="str">
        <f t="shared" si="210"/>
        <v>NO</v>
      </c>
      <c r="N3360">
        <f>IF(ISBLANK(C3360),$V$7,C3360)</f>
        <v>289729</v>
      </c>
      <c r="O3360">
        <f>IF(ISBLANK(I3360),$V$16,I3360)</f>
        <v>41</v>
      </c>
      <c r="P3360" t="str">
        <f>IF(ISBLANK(D3360),$U$42,D3360)</f>
        <v>ASALARIADO</v>
      </c>
      <c r="Q3360" s="7" t="str">
        <f t="shared" si="211"/>
        <v>36-45</v>
      </c>
      <c r="R3360" s="7" t="str">
        <f t="shared" si="212"/>
        <v>1</v>
      </c>
    </row>
    <row r="3361" spans="1:18" x14ac:dyDescent="0.3">
      <c r="A3361">
        <v>3360</v>
      </c>
      <c r="B3361" t="s">
        <v>14</v>
      </c>
      <c r="C3361">
        <v>550000</v>
      </c>
      <c r="D3361" t="s">
        <v>9</v>
      </c>
      <c r="E3361" t="s">
        <v>15</v>
      </c>
      <c r="F3361" t="s">
        <v>11</v>
      </c>
      <c r="G3361" t="s">
        <v>12</v>
      </c>
      <c r="H3361" t="s">
        <v>12</v>
      </c>
      <c r="I3361">
        <v>22</v>
      </c>
      <c r="J3361">
        <f>(C3361-$V$7)/$V$8</f>
        <v>-0.13260756252385381</v>
      </c>
      <c r="K3361" t="str">
        <f t="shared" si="209"/>
        <v>NO</v>
      </c>
      <c r="L3361">
        <f>(I3361-$V$16)/$V$17</f>
        <v>-1.4048967847574589</v>
      </c>
      <c r="M3361" t="str">
        <f t="shared" si="210"/>
        <v>NO</v>
      </c>
      <c r="N3361">
        <f>IF(ISBLANK(C3361),$V$7,C3361)</f>
        <v>550000</v>
      </c>
      <c r="O3361">
        <f>IF(ISBLANK(I3361),$V$16,I3361)</f>
        <v>22</v>
      </c>
      <c r="P3361" t="str">
        <f>IF(ISBLANK(D3361),$U$42,D3361)</f>
        <v>ASALARIADO</v>
      </c>
      <c r="Q3361" s="7" t="str">
        <f t="shared" si="211"/>
        <v>18-25</v>
      </c>
      <c r="R3361" s="7" t="str">
        <f t="shared" si="212"/>
        <v>3</v>
      </c>
    </row>
    <row r="3362" spans="1:18" x14ac:dyDescent="0.3">
      <c r="A3362">
        <v>3361</v>
      </c>
      <c r="B3362" t="s">
        <v>14</v>
      </c>
      <c r="C3362">
        <v>1418498.89</v>
      </c>
      <c r="D3362" t="s">
        <v>9</v>
      </c>
      <c r="E3362" t="s">
        <v>15</v>
      </c>
      <c r="F3362" t="s">
        <v>11</v>
      </c>
      <c r="G3362" t="s">
        <v>12</v>
      </c>
      <c r="H3362" t="s">
        <v>12</v>
      </c>
      <c r="I3362">
        <v>48</v>
      </c>
      <c r="J3362">
        <f>(C3362-$V$7)/$V$8</f>
        <v>0.93839516895624542</v>
      </c>
      <c r="K3362" t="str">
        <f t="shared" si="209"/>
        <v>NO</v>
      </c>
      <c r="L3362">
        <f>(I3362-$V$16)/$V$17</f>
        <v>0.43006179724811616</v>
      </c>
      <c r="M3362" t="str">
        <f t="shared" si="210"/>
        <v>NO</v>
      </c>
      <c r="N3362">
        <f>IF(ISBLANK(C3362),$V$7,C3362)</f>
        <v>1418498.89</v>
      </c>
      <c r="O3362">
        <f>IF(ISBLANK(I3362),$V$16,I3362)</f>
        <v>48</v>
      </c>
      <c r="P3362" t="str">
        <f>IF(ISBLANK(D3362),$U$42,D3362)</f>
        <v>ASALARIADO</v>
      </c>
      <c r="Q3362" s="7" t="str">
        <f t="shared" si="211"/>
        <v>46-55</v>
      </c>
      <c r="R3362" s="7" t="str">
        <f t="shared" si="212"/>
        <v>4</v>
      </c>
    </row>
    <row r="3363" spans="1:18" x14ac:dyDescent="0.3">
      <c r="A3363">
        <v>3362</v>
      </c>
      <c r="B3363" t="s">
        <v>8</v>
      </c>
      <c r="C3363">
        <v>2409620.6</v>
      </c>
      <c r="D3363" t="s">
        <v>9</v>
      </c>
      <c r="E3363" t="s">
        <v>10</v>
      </c>
      <c r="F3363" t="s">
        <v>11</v>
      </c>
      <c r="G3363" t="s">
        <v>12</v>
      </c>
      <c r="H3363" t="s">
        <v>12</v>
      </c>
      <c r="I3363">
        <v>52</v>
      </c>
      <c r="J3363">
        <f>(C3363-$V$7)/$V$8</f>
        <v>2.1606121123068895</v>
      </c>
      <c r="K3363" t="str">
        <f t="shared" si="209"/>
        <v>ATIPICO</v>
      </c>
      <c r="L3363">
        <f>(I3363-$V$16)/$V$17</f>
        <v>0.71236311755666615</v>
      </c>
      <c r="M3363" t="str">
        <f t="shared" si="210"/>
        <v>NO</v>
      </c>
      <c r="N3363">
        <f>IF(ISBLANK(C3363),$V$7,C3363)</f>
        <v>2409620.6</v>
      </c>
      <c r="O3363">
        <f>IF(ISBLANK(I3363),$V$16,I3363)</f>
        <v>52</v>
      </c>
      <c r="P3363" t="str">
        <f>IF(ISBLANK(D3363),$U$42,D3363)</f>
        <v>ASALARIADO</v>
      </c>
      <c r="Q3363" s="7" t="str">
        <f t="shared" si="211"/>
        <v>46-55</v>
      </c>
      <c r="R3363" s="7" t="str">
        <f t="shared" si="212"/>
        <v>4</v>
      </c>
    </row>
    <row r="3364" spans="1:18" x14ac:dyDescent="0.3">
      <c r="A3364">
        <v>3363</v>
      </c>
      <c r="B3364" t="s">
        <v>14</v>
      </c>
      <c r="C3364">
        <v>225000</v>
      </c>
      <c r="D3364" t="s">
        <v>9</v>
      </c>
      <c r="E3364" t="s">
        <v>15</v>
      </c>
      <c r="F3364" t="s">
        <v>11</v>
      </c>
      <c r="G3364" t="s">
        <v>12</v>
      </c>
      <c r="H3364" t="s">
        <v>12</v>
      </c>
      <c r="I3364">
        <v>36</v>
      </c>
      <c r="J3364">
        <f>(C3364-$V$7)/$V$8</f>
        <v>-0.5333862989607332</v>
      </c>
      <c r="K3364" t="str">
        <f t="shared" si="209"/>
        <v>NO</v>
      </c>
      <c r="L3364">
        <f>(I3364-$V$16)/$V$17</f>
        <v>-0.41684216367753391</v>
      </c>
      <c r="M3364" t="str">
        <f t="shared" si="210"/>
        <v>NO</v>
      </c>
      <c r="N3364">
        <f>IF(ISBLANK(C3364),$V$7,C3364)</f>
        <v>225000</v>
      </c>
      <c r="O3364">
        <f>IF(ISBLANK(I3364),$V$16,I3364)</f>
        <v>36</v>
      </c>
      <c r="P3364" t="str">
        <f>IF(ISBLANK(D3364),$U$42,D3364)</f>
        <v>ASALARIADO</v>
      </c>
      <c r="Q3364" s="7" t="str">
        <f t="shared" si="211"/>
        <v>36-45</v>
      </c>
      <c r="R3364" s="7" t="str">
        <f t="shared" si="212"/>
        <v>1</v>
      </c>
    </row>
    <row r="3365" spans="1:18" x14ac:dyDescent="0.3">
      <c r="A3365">
        <v>3364</v>
      </c>
      <c r="B3365" t="s">
        <v>14</v>
      </c>
      <c r="C3365">
        <v>578167.4</v>
      </c>
      <c r="D3365" t="s">
        <v>9</v>
      </c>
      <c r="E3365" t="s">
        <v>10</v>
      </c>
      <c r="F3365" t="s">
        <v>11</v>
      </c>
      <c r="G3365" t="s">
        <v>12</v>
      </c>
      <c r="H3365" t="s">
        <v>12</v>
      </c>
      <c r="I3365">
        <v>40</v>
      </c>
      <c r="J3365">
        <f>(C3365-$V$7)/$V$8</f>
        <v>-9.7872501044739449E-2</v>
      </c>
      <c r="K3365" t="str">
        <f t="shared" si="209"/>
        <v>NO</v>
      </c>
      <c r="L3365">
        <f>(I3365-$V$16)/$V$17</f>
        <v>-0.13454084336898386</v>
      </c>
      <c r="M3365" t="str">
        <f t="shared" si="210"/>
        <v>NO</v>
      </c>
      <c r="N3365">
        <f>IF(ISBLANK(C3365),$V$7,C3365)</f>
        <v>578167.4</v>
      </c>
      <c r="O3365">
        <f>IF(ISBLANK(I3365),$V$16,I3365)</f>
        <v>40</v>
      </c>
      <c r="P3365" t="str">
        <f>IF(ISBLANK(D3365),$U$42,D3365)</f>
        <v>ASALARIADO</v>
      </c>
      <c r="Q3365" s="7" t="str">
        <f t="shared" si="211"/>
        <v>36-45</v>
      </c>
      <c r="R3365" s="7" t="str">
        <f t="shared" si="212"/>
        <v>3</v>
      </c>
    </row>
    <row r="3366" spans="1:18" x14ac:dyDescent="0.3">
      <c r="A3366">
        <v>3365</v>
      </c>
      <c r="B3366" t="s">
        <v>14</v>
      </c>
      <c r="C3366">
        <v>282305</v>
      </c>
      <c r="D3366" t="s">
        <v>16</v>
      </c>
      <c r="E3366" t="s">
        <v>15</v>
      </c>
      <c r="F3366" t="s">
        <v>12</v>
      </c>
      <c r="G3366" t="s">
        <v>12</v>
      </c>
      <c r="H3366" t="s">
        <v>12</v>
      </c>
      <c r="I3366">
        <v>65</v>
      </c>
      <c r="J3366">
        <f>(C3366-$V$7)/$V$8</f>
        <v>-0.4627197589868397</v>
      </c>
      <c r="K3366" t="str">
        <f t="shared" si="209"/>
        <v>NO</v>
      </c>
      <c r="L3366">
        <f>(I3366-$V$16)/$V$17</f>
        <v>1.6298424085594538</v>
      </c>
      <c r="M3366" t="str">
        <f t="shared" si="210"/>
        <v>NO</v>
      </c>
      <c r="N3366">
        <f>IF(ISBLANK(C3366),$V$7,C3366)</f>
        <v>282305</v>
      </c>
      <c r="O3366">
        <f>IF(ISBLANK(I3366),$V$16,I3366)</f>
        <v>65</v>
      </c>
      <c r="P3366" t="str">
        <f>IF(ISBLANK(D3366),$U$42,D3366)</f>
        <v>ASEGURADO VOLUNTARIO</v>
      </c>
      <c r="Q3366" s="7" t="str">
        <f t="shared" si="211"/>
        <v>56+</v>
      </c>
      <c r="R3366" s="7" t="str">
        <f t="shared" si="212"/>
        <v>1</v>
      </c>
    </row>
    <row r="3367" spans="1:18" x14ac:dyDescent="0.3">
      <c r="A3367">
        <v>3366</v>
      </c>
      <c r="B3367" t="s">
        <v>14</v>
      </c>
      <c r="C3367">
        <v>585519.47</v>
      </c>
      <c r="D3367" t="s">
        <v>9</v>
      </c>
      <c r="E3367" t="s">
        <v>10</v>
      </c>
      <c r="F3367" t="s">
        <v>11</v>
      </c>
      <c r="G3367" t="s">
        <v>12</v>
      </c>
      <c r="H3367" t="s">
        <v>12</v>
      </c>
      <c r="I3367">
        <v>54</v>
      </c>
      <c r="J3367">
        <f>(C3367-$V$7)/$V$8</f>
        <v>-8.8806183122291854E-2</v>
      </c>
      <c r="K3367" t="str">
        <f t="shared" si="209"/>
        <v>NO</v>
      </c>
      <c r="L3367">
        <f>(I3367-$V$16)/$V$17</f>
        <v>0.85351377771094117</v>
      </c>
      <c r="M3367" t="str">
        <f t="shared" si="210"/>
        <v>NO</v>
      </c>
      <c r="N3367">
        <f>IF(ISBLANK(C3367),$V$7,C3367)</f>
        <v>585519.47</v>
      </c>
      <c r="O3367">
        <f>IF(ISBLANK(I3367),$V$16,I3367)</f>
        <v>54</v>
      </c>
      <c r="P3367" t="str">
        <f>IF(ISBLANK(D3367),$U$42,D3367)</f>
        <v>ASALARIADO</v>
      </c>
      <c r="Q3367" s="7" t="str">
        <f t="shared" si="211"/>
        <v>46-55</v>
      </c>
      <c r="R3367" s="7" t="str">
        <f t="shared" si="212"/>
        <v>3</v>
      </c>
    </row>
    <row r="3368" spans="1:18" x14ac:dyDescent="0.3">
      <c r="A3368">
        <v>3367</v>
      </c>
      <c r="B3368" t="s">
        <v>8</v>
      </c>
      <c r="C3368">
        <v>477206.99</v>
      </c>
      <c r="D3368" t="s">
        <v>9</v>
      </c>
      <c r="E3368" t="s">
        <v>15</v>
      </c>
      <c r="F3368" t="s">
        <v>11</v>
      </c>
      <c r="G3368" t="s">
        <v>12</v>
      </c>
      <c r="H3368" t="s">
        <v>12</v>
      </c>
      <c r="I3368">
        <v>27</v>
      </c>
      <c r="J3368">
        <f>(C3368-$V$7)/$V$8</f>
        <v>-0.22237337965996806</v>
      </c>
      <c r="K3368" t="str">
        <f t="shared" si="209"/>
        <v>NO</v>
      </c>
      <c r="L3368">
        <f>(I3368-$V$16)/$V$17</f>
        <v>-1.0520201343717714</v>
      </c>
      <c r="M3368" t="str">
        <f t="shared" si="210"/>
        <v>NO</v>
      </c>
      <c r="N3368">
        <f>IF(ISBLANK(C3368),$V$7,C3368)</f>
        <v>477206.99</v>
      </c>
      <c r="O3368">
        <f>IF(ISBLANK(I3368),$V$16,I3368)</f>
        <v>27</v>
      </c>
      <c r="P3368" t="str">
        <f>IF(ISBLANK(D3368),$U$42,D3368)</f>
        <v>ASALARIADO</v>
      </c>
      <c r="Q3368" s="7" t="str">
        <f t="shared" si="211"/>
        <v>26-35</v>
      </c>
      <c r="R3368" s="7" t="str">
        <f t="shared" si="212"/>
        <v>3</v>
      </c>
    </row>
    <row r="3369" spans="1:18" x14ac:dyDescent="0.3">
      <c r="A3369">
        <v>3368</v>
      </c>
      <c r="B3369" t="s">
        <v>14</v>
      </c>
      <c r="C3369">
        <v>366740.15</v>
      </c>
      <c r="D3369" t="s">
        <v>9</v>
      </c>
      <c r="E3369" t="s">
        <v>15</v>
      </c>
      <c r="F3369" t="s">
        <v>11</v>
      </c>
      <c r="G3369" t="s">
        <v>12</v>
      </c>
      <c r="H3369" t="s">
        <v>12</v>
      </c>
      <c r="I3369">
        <v>37</v>
      </c>
      <c r="J3369">
        <f>(C3369-$V$7)/$V$8</f>
        <v>-0.35859725828573702</v>
      </c>
      <c r="K3369" t="str">
        <f t="shared" si="209"/>
        <v>NO</v>
      </c>
      <c r="L3369">
        <f>(I3369-$V$16)/$V$17</f>
        <v>-0.3462668336003964</v>
      </c>
      <c r="M3369" t="str">
        <f t="shared" si="210"/>
        <v>NO</v>
      </c>
      <c r="N3369">
        <f>IF(ISBLANK(C3369),$V$7,C3369)</f>
        <v>366740.15</v>
      </c>
      <c r="O3369">
        <f>IF(ISBLANK(I3369),$V$16,I3369)</f>
        <v>37</v>
      </c>
      <c r="P3369" t="str">
        <f>IF(ISBLANK(D3369),$U$42,D3369)</f>
        <v>ASALARIADO</v>
      </c>
      <c r="Q3369" s="7" t="str">
        <f t="shared" si="211"/>
        <v>36-45</v>
      </c>
      <c r="R3369" s="7" t="str">
        <f t="shared" si="212"/>
        <v>2</v>
      </c>
    </row>
    <row r="3370" spans="1:18" x14ac:dyDescent="0.3">
      <c r="A3370">
        <v>3369</v>
      </c>
      <c r="B3370" t="s">
        <v>14</v>
      </c>
      <c r="C3370">
        <v>297045</v>
      </c>
      <c r="D3370" t="s">
        <v>16</v>
      </c>
      <c r="E3370" t="s">
        <v>15</v>
      </c>
      <c r="F3370" t="s">
        <v>11</v>
      </c>
      <c r="G3370" t="s">
        <v>12</v>
      </c>
      <c r="H3370" t="s">
        <v>12</v>
      </c>
      <c r="I3370">
        <v>29</v>
      </c>
      <c r="J3370">
        <f>(C3370-$V$7)/$V$8</f>
        <v>-0.44454290183274864</v>
      </c>
      <c r="K3370" t="str">
        <f t="shared" si="209"/>
        <v>NO</v>
      </c>
      <c r="L3370">
        <f>(I3370-$V$16)/$V$17</f>
        <v>-0.91086947421749642</v>
      </c>
      <c r="M3370" t="str">
        <f t="shared" si="210"/>
        <v>NO</v>
      </c>
      <c r="N3370">
        <f>IF(ISBLANK(C3370),$V$7,C3370)</f>
        <v>297045</v>
      </c>
      <c r="O3370">
        <f>IF(ISBLANK(I3370),$V$16,I3370)</f>
        <v>29</v>
      </c>
      <c r="P3370" t="str">
        <f>IF(ISBLANK(D3370),$U$42,D3370)</f>
        <v>ASEGURADO VOLUNTARIO</v>
      </c>
      <c r="Q3370" s="7" t="str">
        <f t="shared" si="211"/>
        <v>26-35</v>
      </c>
      <c r="R3370" s="7" t="str">
        <f t="shared" si="212"/>
        <v>1</v>
      </c>
    </row>
    <row r="3371" spans="1:18" x14ac:dyDescent="0.3">
      <c r="A3371">
        <v>3370</v>
      </c>
      <c r="B3371" t="s">
        <v>14</v>
      </c>
      <c r="C3371">
        <v>375728</v>
      </c>
      <c r="D3371" t="s">
        <v>9</v>
      </c>
      <c r="E3371" t="s">
        <v>15</v>
      </c>
      <c r="F3371" t="s">
        <v>11</v>
      </c>
      <c r="G3371" t="s">
        <v>11</v>
      </c>
      <c r="H3371" t="s">
        <v>12</v>
      </c>
      <c r="I3371">
        <v>41</v>
      </c>
      <c r="J3371">
        <f>(C3371-$V$7)/$V$8</f>
        <v>-0.34751375315870869</v>
      </c>
      <c r="K3371" t="str">
        <f t="shared" si="209"/>
        <v>NO</v>
      </c>
      <c r="L3371">
        <f>(I3371-$V$16)/$V$17</f>
        <v>-6.3965513291846368E-2</v>
      </c>
      <c r="M3371" t="str">
        <f t="shared" si="210"/>
        <v>NO</v>
      </c>
      <c r="N3371">
        <f>IF(ISBLANK(C3371),$V$7,C3371)</f>
        <v>375728</v>
      </c>
      <c r="O3371">
        <f>IF(ISBLANK(I3371),$V$16,I3371)</f>
        <v>41</v>
      </c>
      <c r="P3371" t="str">
        <f>IF(ISBLANK(D3371),$U$42,D3371)</f>
        <v>ASALARIADO</v>
      </c>
      <c r="Q3371" s="7" t="str">
        <f t="shared" si="211"/>
        <v>36-45</v>
      </c>
      <c r="R3371" s="7" t="str">
        <f t="shared" si="212"/>
        <v>2</v>
      </c>
    </row>
    <row r="3372" spans="1:18" x14ac:dyDescent="0.3">
      <c r="A3372">
        <v>3371</v>
      </c>
      <c r="B3372" t="s">
        <v>8</v>
      </c>
      <c r="C3372">
        <v>541286.99</v>
      </c>
      <c r="D3372" t="s">
        <v>9</v>
      </c>
      <c r="E3372" t="s">
        <v>15</v>
      </c>
      <c r="F3372" t="s">
        <v>11</v>
      </c>
      <c r="G3372" t="s">
        <v>12</v>
      </c>
      <c r="H3372" t="s">
        <v>12</v>
      </c>
      <c r="I3372">
        <v>38</v>
      </c>
      <c r="J3372">
        <f>(C3372-$V$7)/$V$8</f>
        <v>-0.14335214448804426</v>
      </c>
      <c r="K3372" t="str">
        <f t="shared" si="209"/>
        <v>NO</v>
      </c>
      <c r="L3372">
        <f>(I3372-$V$16)/$V$17</f>
        <v>-0.27569150352325889</v>
      </c>
      <c r="M3372" t="str">
        <f t="shared" si="210"/>
        <v>NO</v>
      </c>
      <c r="N3372">
        <f>IF(ISBLANK(C3372),$V$7,C3372)</f>
        <v>541286.99</v>
      </c>
      <c r="O3372">
        <f>IF(ISBLANK(I3372),$V$16,I3372)</f>
        <v>38</v>
      </c>
      <c r="P3372" t="str">
        <f>IF(ISBLANK(D3372),$U$42,D3372)</f>
        <v>ASALARIADO</v>
      </c>
      <c r="Q3372" s="7" t="str">
        <f t="shared" si="211"/>
        <v>36-45</v>
      </c>
      <c r="R3372" s="7" t="str">
        <f t="shared" si="212"/>
        <v>3</v>
      </c>
    </row>
    <row r="3373" spans="1:18" x14ac:dyDescent="0.3">
      <c r="A3373">
        <v>3372</v>
      </c>
      <c r="B3373" t="s">
        <v>8</v>
      </c>
      <c r="C3373">
        <v>1486779</v>
      </c>
      <c r="D3373" t="s">
        <v>13</v>
      </c>
      <c r="E3373" t="s">
        <v>10</v>
      </c>
      <c r="F3373" t="s">
        <v>11</v>
      </c>
      <c r="G3373" t="s">
        <v>12</v>
      </c>
      <c r="H3373" t="s">
        <v>12</v>
      </c>
      <c r="I3373">
        <v>60</v>
      </c>
      <c r="J3373">
        <f>(C3373-$V$7)/$V$8</f>
        <v>1.0225958342164645</v>
      </c>
      <c r="K3373" t="str">
        <f t="shared" si="209"/>
        <v>NO</v>
      </c>
      <c r="L3373">
        <f>(I3373-$V$16)/$V$17</f>
        <v>1.2769657581737661</v>
      </c>
      <c r="M3373" t="str">
        <f t="shared" si="210"/>
        <v>NO</v>
      </c>
      <c r="N3373">
        <f>IF(ISBLANK(C3373),$V$7,C3373)</f>
        <v>1486779</v>
      </c>
      <c r="O3373">
        <f>IF(ISBLANK(I3373),$V$16,I3373)</f>
        <v>60</v>
      </c>
      <c r="P3373" t="str">
        <f>IF(ISBLANK(D3373),$U$42,D3373)</f>
        <v>PENSIONADOS EN SU PROPIO SISTEMA</v>
      </c>
      <c r="Q3373" s="7" t="str">
        <f t="shared" si="211"/>
        <v>56+</v>
      </c>
      <c r="R3373" s="7" t="str">
        <f t="shared" si="212"/>
        <v>4</v>
      </c>
    </row>
    <row r="3374" spans="1:18" x14ac:dyDescent="0.3">
      <c r="A3374">
        <v>3373</v>
      </c>
      <c r="B3374" t="s">
        <v>14</v>
      </c>
      <c r="C3374">
        <v>297045</v>
      </c>
      <c r="D3374" t="s">
        <v>16</v>
      </c>
      <c r="E3374" t="s">
        <v>15</v>
      </c>
      <c r="F3374" t="s">
        <v>11</v>
      </c>
      <c r="G3374" t="s">
        <v>12</v>
      </c>
      <c r="H3374" t="s">
        <v>12</v>
      </c>
      <c r="I3374">
        <v>62</v>
      </c>
      <c r="J3374">
        <f>(C3374-$V$7)/$V$8</f>
        <v>-0.44454290183274864</v>
      </c>
      <c r="K3374" t="str">
        <f t="shared" si="209"/>
        <v>NO</v>
      </c>
      <c r="L3374">
        <f>(I3374-$V$16)/$V$17</f>
        <v>1.4181164183280413</v>
      </c>
      <c r="M3374" t="str">
        <f t="shared" si="210"/>
        <v>NO</v>
      </c>
      <c r="N3374">
        <f>IF(ISBLANK(C3374),$V$7,C3374)</f>
        <v>297045</v>
      </c>
      <c r="O3374">
        <f>IF(ISBLANK(I3374),$V$16,I3374)</f>
        <v>62</v>
      </c>
      <c r="P3374" t="str">
        <f>IF(ISBLANK(D3374),$U$42,D3374)</f>
        <v>ASEGURADO VOLUNTARIO</v>
      </c>
      <c r="Q3374" s="7" t="str">
        <f t="shared" si="211"/>
        <v>56+</v>
      </c>
      <c r="R3374" s="7" t="str">
        <f t="shared" si="212"/>
        <v>1</v>
      </c>
    </row>
    <row r="3375" spans="1:18" x14ac:dyDescent="0.3">
      <c r="A3375">
        <v>3374</v>
      </c>
      <c r="B3375" t="s">
        <v>8</v>
      </c>
      <c r="C3375">
        <v>297046</v>
      </c>
      <c r="D3375" t="s">
        <v>16</v>
      </c>
      <c r="E3375" t="s">
        <v>15</v>
      </c>
      <c r="F3375" t="s">
        <v>11</v>
      </c>
      <c r="G3375" t="s">
        <v>11</v>
      </c>
      <c r="H3375" t="s">
        <v>12</v>
      </c>
      <c r="I3375">
        <v>38</v>
      </c>
      <c r="J3375">
        <f>(C3375-$V$7)/$V$8</f>
        <v>-0.44454166866740574</v>
      </c>
      <c r="K3375" t="str">
        <f t="shared" si="209"/>
        <v>NO</v>
      </c>
      <c r="L3375">
        <f>(I3375-$V$16)/$V$17</f>
        <v>-0.27569150352325889</v>
      </c>
      <c r="M3375" t="str">
        <f t="shared" si="210"/>
        <v>NO</v>
      </c>
      <c r="N3375">
        <f>IF(ISBLANK(C3375),$V$7,C3375)</f>
        <v>297046</v>
      </c>
      <c r="O3375">
        <f>IF(ISBLANK(I3375),$V$16,I3375)</f>
        <v>38</v>
      </c>
      <c r="P3375" t="str">
        <f>IF(ISBLANK(D3375),$U$42,D3375)</f>
        <v>ASEGURADO VOLUNTARIO</v>
      </c>
      <c r="Q3375" s="7" t="str">
        <f t="shared" si="211"/>
        <v>36-45</v>
      </c>
      <c r="R3375" s="7" t="str">
        <f t="shared" si="212"/>
        <v>1</v>
      </c>
    </row>
    <row r="3376" spans="1:18" x14ac:dyDescent="0.3">
      <c r="A3376">
        <v>3375</v>
      </c>
      <c r="B3376" t="s">
        <v>14</v>
      </c>
      <c r="C3376">
        <v>557319</v>
      </c>
      <c r="D3376" t="s">
        <v>17</v>
      </c>
      <c r="E3376" t="s">
        <v>15</v>
      </c>
      <c r="F3376" t="s">
        <v>11</v>
      </c>
      <c r="G3376" t="s">
        <v>12</v>
      </c>
      <c r="H3376" t="s">
        <v>12</v>
      </c>
      <c r="I3376">
        <v>57</v>
      </c>
      <c r="J3376">
        <f>(C3376-$V$7)/$V$8</f>
        <v>-0.12358202537929529</v>
      </c>
      <c r="K3376" t="str">
        <f t="shared" si="209"/>
        <v>NO</v>
      </c>
      <c r="L3376">
        <f>(I3376-$V$16)/$V$17</f>
        <v>1.0652397679423538</v>
      </c>
      <c r="M3376" t="str">
        <f t="shared" si="210"/>
        <v>NO</v>
      </c>
      <c r="N3376">
        <f>IF(ISBLANK(C3376),$V$7,C3376)</f>
        <v>557319</v>
      </c>
      <c r="O3376">
        <f>IF(ISBLANK(I3376),$V$16,I3376)</f>
        <v>57</v>
      </c>
      <c r="P3376" t="str">
        <f>IF(ISBLANK(D3376),$U$42,D3376)</f>
        <v>TRABAJADOR INDEPENDIENTE</v>
      </c>
      <c r="Q3376" s="7" t="str">
        <f t="shared" si="211"/>
        <v>56+</v>
      </c>
      <c r="R3376" s="7" t="str">
        <f t="shared" si="212"/>
        <v>3</v>
      </c>
    </row>
    <row r="3377" spans="1:18" x14ac:dyDescent="0.3">
      <c r="A3377">
        <v>3376</v>
      </c>
      <c r="B3377" t="s">
        <v>8</v>
      </c>
      <c r="C3377">
        <v>833592.1</v>
      </c>
      <c r="D3377" t="s">
        <v>9</v>
      </c>
      <c r="E3377" t="s">
        <v>10</v>
      </c>
      <c r="F3377" t="s">
        <v>11</v>
      </c>
      <c r="G3377" t="s">
        <v>12</v>
      </c>
      <c r="H3377" t="s">
        <v>12</v>
      </c>
      <c r="I3377">
        <v>31</v>
      </c>
      <c r="J3377">
        <f>(C3377-$V$7)/$V$8</f>
        <v>0.21710838671147276</v>
      </c>
      <c r="K3377" t="str">
        <f t="shared" si="209"/>
        <v>NO</v>
      </c>
      <c r="L3377">
        <f>(I3377-$V$16)/$V$17</f>
        <v>-0.7697188140632214</v>
      </c>
      <c r="M3377" t="str">
        <f t="shared" si="210"/>
        <v>NO</v>
      </c>
      <c r="N3377">
        <f>IF(ISBLANK(C3377),$V$7,C3377)</f>
        <v>833592.1</v>
      </c>
      <c r="O3377">
        <f>IF(ISBLANK(I3377),$V$16,I3377)</f>
        <v>31</v>
      </c>
      <c r="P3377" t="str">
        <f>IF(ISBLANK(D3377),$U$42,D3377)</f>
        <v>ASALARIADO</v>
      </c>
      <c r="Q3377" s="7" t="str">
        <f t="shared" si="211"/>
        <v>26-35</v>
      </c>
      <c r="R3377" s="7" t="str">
        <f t="shared" si="212"/>
        <v>4</v>
      </c>
    </row>
    <row r="3378" spans="1:18" x14ac:dyDescent="0.3">
      <c r="A3378">
        <v>3377</v>
      </c>
      <c r="B3378" t="s">
        <v>8</v>
      </c>
      <c r="C3378">
        <v>297950</v>
      </c>
      <c r="D3378" t="s">
        <v>18</v>
      </c>
      <c r="E3378" t="s">
        <v>15</v>
      </c>
      <c r="F3378" t="s">
        <v>11</v>
      </c>
      <c r="G3378" t="s">
        <v>12</v>
      </c>
      <c r="H3378" t="s">
        <v>12</v>
      </c>
      <c r="I3378">
        <v>44</v>
      </c>
      <c r="J3378">
        <f>(C3378-$V$7)/$V$8</f>
        <v>-0.44342688719743978</v>
      </c>
      <c r="K3378" t="str">
        <f t="shared" si="209"/>
        <v>NO</v>
      </c>
      <c r="L3378">
        <f>(I3378-$V$16)/$V$17</f>
        <v>0.14776047693956615</v>
      </c>
      <c r="M3378" t="str">
        <f t="shared" si="210"/>
        <v>NO</v>
      </c>
      <c r="N3378">
        <f>IF(ISBLANK(C3378),$V$7,C3378)</f>
        <v>297950</v>
      </c>
      <c r="O3378">
        <f>IF(ISBLANK(I3378),$V$16,I3378)</f>
        <v>44</v>
      </c>
      <c r="P3378" t="str">
        <f>IF(ISBLANK(D3378),$U$42,D3378)</f>
        <v>CONVENIOS ESPECIALES DE TRABAJADORES INDEPENDIENTES</v>
      </c>
      <c r="Q3378" s="7" t="str">
        <f t="shared" si="211"/>
        <v>36-45</v>
      </c>
      <c r="R3378" s="7" t="str">
        <f t="shared" si="212"/>
        <v>1</v>
      </c>
    </row>
    <row r="3379" spans="1:18" x14ac:dyDescent="0.3">
      <c r="A3379">
        <v>3378</v>
      </c>
      <c r="B3379" t="s">
        <v>8</v>
      </c>
      <c r="C3379">
        <v>356455</v>
      </c>
      <c r="D3379" t="s">
        <v>17</v>
      </c>
      <c r="E3379" t="s">
        <v>15</v>
      </c>
      <c r="F3379" t="s">
        <v>11</v>
      </c>
      <c r="G3379" t="s">
        <v>12</v>
      </c>
      <c r="H3379" t="s">
        <v>11</v>
      </c>
      <c r="I3379">
        <v>40</v>
      </c>
      <c r="J3379">
        <f>(C3379-$V$7)/$V$8</f>
        <v>-0.37128054881208711</v>
      </c>
      <c r="K3379" t="str">
        <f t="shared" si="209"/>
        <v>NO</v>
      </c>
      <c r="L3379">
        <f>(I3379-$V$16)/$V$17</f>
        <v>-0.13454084336898386</v>
      </c>
      <c r="M3379" t="str">
        <f t="shared" si="210"/>
        <v>NO</v>
      </c>
      <c r="N3379">
        <f>IF(ISBLANK(C3379),$V$7,C3379)</f>
        <v>356455</v>
      </c>
      <c r="O3379">
        <f>IF(ISBLANK(I3379),$V$16,I3379)</f>
        <v>40</v>
      </c>
      <c r="P3379" t="str">
        <f>IF(ISBLANK(D3379),$U$42,D3379)</f>
        <v>TRABAJADOR INDEPENDIENTE</v>
      </c>
      <c r="Q3379" s="7" t="str">
        <f t="shared" si="211"/>
        <v>36-45</v>
      </c>
      <c r="R3379" s="7" t="str">
        <f t="shared" si="212"/>
        <v>2</v>
      </c>
    </row>
    <row r="3380" spans="1:18" x14ac:dyDescent="0.3">
      <c r="A3380">
        <v>3379</v>
      </c>
      <c r="B3380" t="s">
        <v>8</v>
      </c>
      <c r="C3380">
        <v>300438.55</v>
      </c>
      <c r="D3380" t="s">
        <v>9</v>
      </c>
      <c r="E3380" t="s">
        <v>15</v>
      </c>
      <c r="F3380" t="s">
        <v>11</v>
      </c>
      <c r="G3380" t="s">
        <v>12</v>
      </c>
      <c r="H3380" t="s">
        <v>12</v>
      </c>
      <c r="I3380">
        <v>19</v>
      </c>
      <c r="J3380">
        <f>(C3380-$V$7)/$V$8</f>
        <v>-0.44035809358340905</v>
      </c>
      <c r="K3380" t="str">
        <f t="shared" si="209"/>
        <v>NO</v>
      </c>
      <c r="L3380">
        <f>(I3380-$V$16)/$V$17</f>
        <v>-1.6166227749888715</v>
      </c>
      <c r="M3380" t="str">
        <f t="shared" si="210"/>
        <v>NO</v>
      </c>
      <c r="N3380">
        <f>IF(ISBLANK(C3380),$V$7,C3380)</f>
        <v>300438.55</v>
      </c>
      <c r="O3380">
        <f>IF(ISBLANK(I3380),$V$16,I3380)</f>
        <v>19</v>
      </c>
      <c r="P3380" t="str">
        <f>IF(ISBLANK(D3380),$U$42,D3380)</f>
        <v>ASALARIADO</v>
      </c>
      <c r="Q3380" s="7" t="str">
        <f t="shared" si="211"/>
        <v>18-25</v>
      </c>
      <c r="R3380" s="7" t="str">
        <f t="shared" si="212"/>
        <v>2</v>
      </c>
    </row>
    <row r="3381" spans="1:18" x14ac:dyDescent="0.3">
      <c r="A3381">
        <v>3380</v>
      </c>
      <c r="B3381" t="s">
        <v>14</v>
      </c>
      <c r="C3381">
        <v>278030</v>
      </c>
      <c r="D3381" t="s">
        <v>19</v>
      </c>
      <c r="E3381" t="s">
        <v>15</v>
      </c>
      <c r="F3381" t="s">
        <v>11</v>
      </c>
      <c r="G3381" t="s">
        <v>12</v>
      </c>
      <c r="H3381" t="s">
        <v>12</v>
      </c>
      <c r="I3381">
        <v>27</v>
      </c>
      <c r="J3381">
        <f>(C3381-$V$7)/$V$8</f>
        <v>-0.46799154082766331</v>
      </c>
      <c r="K3381" t="str">
        <f t="shared" si="209"/>
        <v>NO</v>
      </c>
      <c r="L3381">
        <f>(I3381-$V$16)/$V$17</f>
        <v>-1.0520201343717714</v>
      </c>
      <c r="M3381" t="str">
        <f t="shared" si="210"/>
        <v>NO</v>
      </c>
      <c r="N3381">
        <f>IF(ISBLANK(C3381),$V$7,C3381)</f>
        <v>278030</v>
      </c>
      <c r="O3381">
        <f>IF(ISBLANK(I3381),$V$16,I3381)</f>
        <v>27</v>
      </c>
      <c r="P3381" t="str">
        <f>IF(ISBLANK(D3381),$U$42,D3381)</f>
        <v>CONVENIOS ESPECIALES DE ASEGURADOS VOLUNTARIOS</v>
      </c>
      <c r="Q3381" s="7" t="str">
        <f t="shared" si="211"/>
        <v>26-35</v>
      </c>
      <c r="R3381" s="7" t="str">
        <f t="shared" si="212"/>
        <v>1</v>
      </c>
    </row>
    <row r="3382" spans="1:18" x14ac:dyDescent="0.3">
      <c r="A3382">
        <v>3381</v>
      </c>
      <c r="B3382" t="s">
        <v>8</v>
      </c>
      <c r="C3382">
        <v>354166</v>
      </c>
      <c r="D3382" t="s">
        <v>9</v>
      </c>
      <c r="E3382" t="s">
        <v>15</v>
      </c>
      <c r="F3382" t="s">
        <v>11</v>
      </c>
      <c r="G3382" t="s">
        <v>12</v>
      </c>
      <c r="H3382" t="s">
        <v>12</v>
      </c>
      <c r="I3382">
        <v>25</v>
      </c>
      <c r="J3382">
        <f>(C3382-$V$7)/$V$8</f>
        <v>-0.37410326428194562</v>
      </c>
      <c r="K3382" t="str">
        <f t="shared" si="209"/>
        <v>NO</v>
      </c>
      <c r="L3382">
        <f>(I3382-$V$16)/$V$17</f>
        <v>-1.1931707945260464</v>
      </c>
      <c r="M3382" t="str">
        <f t="shared" si="210"/>
        <v>NO</v>
      </c>
      <c r="N3382">
        <f>IF(ISBLANK(C3382),$V$7,C3382)</f>
        <v>354166</v>
      </c>
      <c r="O3382">
        <f>IF(ISBLANK(I3382),$V$16,I3382)</f>
        <v>25</v>
      </c>
      <c r="P3382" t="str">
        <f>IF(ISBLANK(D3382),$U$42,D3382)</f>
        <v>ASALARIADO</v>
      </c>
      <c r="Q3382" s="7" t="str">
        <f t="shared" si="211"/>
        <v>18-25</v>
      </c>
      <c r="R3382" s="7" t="str">
        <f t="shared" si="212"/>
        <v>2</v>
      </c>
    </row>
    <row r="3383" spans="1:18" x14ac:dyDescent="0.3">
      <c r="A3383">
        <v>3382</v>
      </c>
      <c r="B3383" t="s">
        <v>8</v>
      </c>
      <c r="C3383">
        <v>963859.52</v>
      </c>
      <c r="D3383" t="s">
        <v>9</v>
      </c>
      <c r="E3383" t="s">
        <v>10</v>
      </c>
      <c r="F3383" t="s">
        <v>11</v>
      </c>
      <c r="G3383" t="s">
        <v>12</v>
      </c>
      <c r="H3383" t="s">
        <v>12</v>
      </c>
      <c r="I3383">
        <v>55</v>
      </c>
      <c r="J3383">
        <f>(C3383-$V$7)/$V$8</f>
        <v>0.37774965436221825</v>
      </c>
      <c r="K3383" t="str">
        <f t="shared" si="209"/>
        <v>NO</v>
      </c>
      <c r="L3383">
        <f>(I3383-$V$16)/$V$17</f>
        <v>0.92408910778807873</v>
      </c>
      <c r="M3383" t="str">
        <f t="shared" si="210"/>
        <v>NO</v>
      </c>
      <c r="N3383">
        <f>IF(ISBLANK(C3383),$V$7,C3383)</f>
        <v>963859.52</v>
      </c>
      <c r="O3383">
        <f>IF(ISBLANK(I3383),$V$16,I3383)</f>
        <v>55</v>
      </c>
      <c r="P3383" t="str">
        <f>IF(ISBLANK(D3383),$U$42,D3383)</f>
        <v>ASALARIADO</v>
      </c>
      <c r="Q3383" s="7" t="str">
        <f t="shared" si="211"/>
        <v>46-55</v>
      </c>
      <c r="R3383" s="7" t="str">
        <f t="shared" si="212"/>
        <v>4</v>
      </c>
    </row>
    <row r="3384" spans="1:18" x14ac:dyDescent="0.3">
      <c r="A3384">
        <v>3383</v>
      </c>
      <c r="B3384" t="s">
        <v>8</v>
      </c>
      <c r="C3384">
        <v>1057967.08</v>
      </c>
      <c r="D3384" t="s">
        <v>9</v>
      </c>
      <c r="E3384" t="s">
        <v>15</v>
      </c>
      <c r="F3384" t="s">
        <v>11</v>
      </c>
      <c r="G3384" t="s">
        <v>12</v>
      </c>
      <c r="H3384" t="s">
        <v>12</v>
      </c>
      <c r="I3384">
        <v>31</v>
      </c>
      <c r="J3384">
        <f>(C3384-$V$7)/$V$8</f>
        <v>0.49379983585747311</v>
      </c>
      <c r="K3384" t="str">
        <f t="shared" si="209"/>
        <v>NO</v>
      </c>
      <c r="L3384">
        <f>(I3384-$V$16)/$V$17</f>
        <v>-0.7697188140632214</v>
      </c>
      <c r="M3384" t="str">
        <f t="shared" si="210"/>
        <v>NO</v>
      </c>
      <c r="N3384">
        <f>IF(ISBLANK(C3384),$V$7,C3384)</f>
        <v>1057967.08</v>
      </c>
      <c r="O3384">
        <f>IF(ISBLANK(I3384),$V$16,I3384)</f>
        <v>31</v>
      </c>
      <c r="P3384" t="str">
        <f>IF(ISBLANK(D3384),$U$42,D3384)</f>
        <v>ASALARIADO</v>
      </c>
      <c r="Q3384" s="7" t="str">
        <f t="shared" si="211"/>
        <v>26-35</v>
      </c>
      <c r="R3384" s="7" t="str">
        <f t="shared" si="212"/>
        <v>4</v>
      </c>
    </row>
    <row r="3385" spans="1:18" x14ac:dyDescent="0.3">
      <c r="A3385">
        <v>3384</v>
      </c>
      <c r="B3385" t="s">
        <v>8</v>
      </c>
      <c r="C3385">
        <v>586234.97</v>
      </c>
      <c r="D3385" t="s">
        <v>9</v>
      </c>
      <c r="E3385" t="s">
        <v>15</v>
      </c>
      <c r="F3385" t="s">
        <v>11</v>
      </c>
      <c r="G3385" t="s">
        <v>12</v>
      </c>
      <c r="H3385" t="s">
        <v>12</v>
      </c>
      <c r="I3385">
        <v>57</v>
      </c>
      <c r="J3385">
        <f>(C3385-$V$7)/$V$8</f>
        <v>-8.7923853319459289E-2</v>
      </c>
      <c r="K3385" t="str">
        <f t="shared" si="209"/>
        <v>NO</v>
      </c>
      <c r="L3385">
        <f>(I3385-$V$16)/$V$17</f>
        <v>1.0652397679423538</v>
      </c>
      <c r="M3385" t="str">
        <f t="shared" si="210"/>
        <v>NO</v>
      </c>
      <c r="N3385">
        <f>IF(ISBLANK(C3385),$V$7,C3385)</f>
        <v>586234.97</v>
      </c>
      <c r="O3385">
        <f>IF(ISBLANK(I3385),$V$16,I3385)</f>
        <v>57</v>
      </c>
      <c r="P3385" t="str">
        <f>IF(ISBLANK(D3385),$U$42,D3385)</f>
        <v>ASALARIADO</v>
      </c>
      <c r="Q3385" s="7" t="str">
        <f t="shared" si="211"/>
        <v>56+</v>
      </c>
      <c r="R3385" s="7" t="str">
        <f t="shared" si="212"/>
        <v>3</v>
      </c>
    </row>
    <row r="3386" spans="1:18" x14ac:dyDescent="0.3">
      <c r="A3386">
        <v>3385</v>
      </c>
      <c r="B3386" t="s">
        <v>8</v>
      </c>
      <c r="C3386">
        <v>278030</v>
      </c>
      <c r="D3386" t="s">
        <v>18</v>
      </c>
      <c r="E3386" t="s">
        <v>15</v>
      </c>
      <c r="F3386" t="s">
        <v>11</v>
      </c>
      <c r="G3386" t="s">
        <v>12</v>
      </c>
      <c r="H3386" t="s">
        <v>12</v>
      </c>
      <c r="I3386">
        <v>29</v>
      </c>
      <c r="J3386">
        <f>(C3386-$V$7)/$V$8</f>
        <v>-0.46799154082766331</v>
      </c>
      <c r="K3386" t="str">
        <f t="shared" si="209"/>
        <v>NO</v>
      </c>
      <c r="L3386">
        <f>(I3386-$V$16)/$V$17</f>
        <v>-0.91086947421749642</v>
      </c>
      <c r="M3386" t="str">
        <f t="shared" si="210"/>
        <v>NO</v>
      </c>
      <c r="N3386">
        <f>IF(ISBLANK(C3386),$V$7,C3386)</f>
        <v>278030</v>
      </c>
      <c r="O3386">
        <f>IF(ISBLANK(I3386),$V$16,I3386)</f>
        <v>29</v>
      </c>
      <c r="P3386" t="str">
        <f>IF(ISBLANK(D3386),$U$42,D3386)</f>
        <v>CONVENIOS ESPECIALES DE TRABAJADORES INDEPENDIENTES</v>
      </c>
      <c r="Q3386" s="7" t="str">
        <f t="shared" si="211"/>
        <v>26-35</v>
      </c>
      <c r="R3386" s="7" t="str">
        <f t="shared" si="212"/>
        <v>1</v>
      </c>
    </row>
    <row r="3387" spans="1:18" x14ac:dyDescent="0.3">
      <c r="A3387">
        <v>3386</v>
      </c>
      <c r="B3387" t="s">
        <v>8</v>
      </c>
      <c r="C3387">
        <v>399148</v>
      </c>
      <c r="D3387" t="s">
        <v>17</v>
      </c>
      <c r="E3387" t="s">
        <v>15</v>
      </c>
      <c r="F3387" t="s">
        <v>11</v>
      </c>
      <c r="G3387" t="s">
        <v>12</v>
      </c>
      <c r="H3387" t="s">
        <v>11</v>
      </c>
      <c r="I3387">
        <v>59</v>
      </c>
      <c r="J3387">
        <f>(C3387-$V$7)/$V$8</f>
        <v>-0.31863302082839573</v>
      </c>
      <c r="K3387" t="str">
        <f t="shared" si="209"/>
        <v>NO</v>
      </c>
      <c r="L3387">
        <f>(I3387-$V$16)/$V$17</f>
        <v>1.2063904280966287</v>
      </c>
      <c r="M3387" t="str">
        <f t="shared" si="210"/>
        <v>NO</v>
      </c>
      <c r="N3387">
        <f>IF(ISBLANK(C3387),$V$7,C3387)</f>
        <v>399148</v>
      </c>
      <c r="O3387">
        <f>IF(ISBLANK(I3387),$V$16,I3387)</f>
        <v>59</v>
      </c>
      <c r="P3387" t="str">
        <f>IF(ISBLANK(D3387),$U$42,D3387)</f>
        <v>TRABAJADOR INDEPENDIENTE</v>
      </c>
      <c r="Q3387" s="7" t="str">
        <f t="shared" si="211"/>
        <v>56+</v>
      </c>
      <c r="R3387" s="7" t="str">
        <f t="shared" si="212"/>
        <v>2</v>
      </c>
    </row>
    <row r="3388" spans="1:18" x14ac:dyDescent="0.3">
      <c r="A3388">
        <v>3387</v>
      </c>
      <c r="B3388" t="s">
        <v>14</v>
      </c>
      <c r="C3388">
        <v>1377923.86</v>
      </c>
      <c r="D3388" t="s">
        <v>9</v>
      </c>
      <c r="E3388" t="s">
        <v>15</v>
      </c>
      <c r="F3388" t="s">
        <v>11</v>
      </c>
      <c r="G3388" t="s">
        <v>12</v>
      </c>
      <c r="H3388" t="s">
        <v>12</v>
      </c>
      <c r="I3388">
        <v>56</v>
      </c>
      <c r="J3388">
        <f>(C3388-$V$7)/$V$8</f>
        <v>0.88835944817381962</v>
      </c>
      <c r="K3388" t="str">
        <f t="shared" si="209"/>
        <v>NO</v>
      </c>
      <c r="L3388">
        <f>(I3388-$V$16)/$V$17</f>
        <v>0.99466443786521619</v>
      </c>
      <c r="M3388" t="str">
        <f t="shared" si="210"/>
        <v>NO</v>
      </c>
      <c r="N3388">
        <f>IF(ISBLANK(C3388),$V$7,C3388)</f>
        <v>1377923.86</v>
      </c>
      <c r="O3388">
        <f>IF(ISBLANK(I3388),$V$16,I3388)</f>
        <v>56</v>
      </c>
      <c r="P3388" t="str">
        <f>IF(ISBLANK(D3388),$U$42,D3388)</f>
        <v>ASALARIADO</v>
      </c>
      <c r="Q3388" s="7" t="str">
        <f t="shared" si="211"/>
        <v>56+</v>
      </c>
      <c r="R3388" s="7" t="str">
        <f t="shared" si="212"/>
        <v>4</v>
      </c>
    </row>
    <row r="3389" spans="1:18" x14ac:dyDescent="0.3">
      <c r="A3389">
        <v>3388</v>
      </c>
      <c r="B3389" t="s">
        <v>8</v>
      </c>
      <c r="C3389">
        <v>384000</v>
      </c>
      <c r="D3389" t="s">
        <v>9</v>
      </c>
      <c r="E3389" t="s">
        <v>15</v>
      </c>
      <c r="F3389" t="s">
        <v>11</v>
      </c>
      <c r="G3389" t="s">
        <v>12</v>
      </c>
      <c r="H3389" t="s">
        <v>11</v>
      </c>
      <c r="I3389">
        <v>43</v>
      </c>
      <c r="J3389">
        <f>(C3389-$V$7)/$V$8</f>
        <v>-0.33731300944238296</v>
      </c>
      <c r="K3389" t="str">
        <f t="shared" si="209"/>
        <v>NO</v>
      </c>
      <c r="L3389">
        <f>(I3389-$V$16)/$V$17</f>
        <v>7.7185146862428639E-2</v>
      </c>
      <c r="M3389" t="str">
        <f t="shared" si="210"/>
        <v>NO</v>
      </c>
      <c r="N3389">
        <f>IF(ISBLANK(C3389),$V$7,C3389)</f>
        <v>384000</v>
      </c>
      <c r="O3389">
        <f>IF(ISBLANK(I3389),$V$16,I3389)</f>
        <v>43</v>
      </c>
      <c r="P3389" t="str">
        <f>IF(ISBLANK(D3389),$U$42,D3389)</f>
        <v>ASALARIADO</v>
      </c>
      <c r="Q3389" s="7" t="str">
        <f t="shared" si="211"/>
        <v>36-45</v>
      </c>
      <c r="R3389" s="7" t="str">
        <f t="shared" si="212"/>
        <v>2</v>
      </c>
    </row>
    <row r="3390" spans="1:18" x14ac:dyDescent="0.3">
      <c r="A3390">
        <v>3389</v>
      </c>
      <c r="B3390" t="s">
        <v>8</v>
      </c>
      <c r="C3390">
        <v>641830</v>
      </c>
      <c r="D3390" t="s">
        <v>9</v>
      </c>
      <c r="E3390" t="s">
        <v>15</v>
      </c>
      <c r="F3390" t="s">
        <v>11</v>
      </c>
      <c r="G3390" t="s">
        <v>12</v>
      </c>
      <c r="H3390" t="s">
        <v>12</v>
      </c>
      <c r="I3390">
        <v>50</v>
      </c>
      <c r="J3390">
        <f>(C3390-$V$7)/$V$8</f>
        <v>-1.9365989086934935E-2</v>
      </c>
      <c r="K3390" t="str">
        <f t="shared" si="209"/>
        <v>NO</v>
      </c>
      <c r="L3390">
        <f>(I3390-$V$16)/$V$17</f>
        <v>0.57121245740239113</v>
      </c>
      <c r="M3390" t="str">
        <f t="shared" si="210"/>
        <v>NO</v>
      </c>
      <c r="N3390">
        <f>IF(ISBLANK(C3390),$V$7,C3390)</f>
        <v>641830</v>
      </c>
      <c r="O3390">
        <f>IF(ISBLANK(I3390),$V$16,I3390)</f>
        <v>50</v>
      </c>
      <c r="P3390" t="str">
        <f>IF(ISBLANK(D3390),$U$42,D3390)</f>
        <v>ASALARIADO</v>
      </c>
      <c r="Q3390" s="7" t="str">
        <f t="shared" si="211"/>
        <v>46-55</v>
      </c>
      <c r="R3390" s="7" t="str">
        <f t="shared" si="212"/>
        <v>3</v>
      </c>
    </row>
    <row r="3391" spans="1:18" x14ac:dyDescent="0.3">
      <c r="A3391">
        <v>3390</v>
      </c>
      <c r="B3391" t="s">
        <v>8</v>
      </c>
      <c r="C3391">
        <v>467680.51</v>
      </c>
      <c r="D3391" t="s">
        <v>9</v>
      </c>
      <c r="E3391" t="s">
        <v>15</v>
      </c>
      <c r="F3391" t="s">
        <v>11</v>
      </c>
      <c r="G3391" t="s">
        <v>11</v>
      </c>
      <c r="H3391" t="s">
        <v>12</v>
      </c>
      <c r="I3391">
        <v>31</v>
      </c>
      <c r="J3391">
        <f>(C3391-$V$7)/$V$8</f>
        <v>-0.23412110463563326</v>
      </c>
      <c r="K3391" t="str">
        <f t="shared" si="209"/>
        <v>NO</v>
      </c>
      <c r="L3391">
        <f>(I3391-$V$16)/$V$17</f>
        <v>-0.7697188140632214</v>
      </c>
      <c r="M3391" t="str">
        <f t="shared" si="210"/>
        <v>NO</v>
      </c>
      <c r="N3391">
        <f>IF(ISBLANK(C3391),$V$7,C3391)</f>
        <v>467680.51</v>
      </c>
      <c r="O3391">
        <f>IF(ISBLANK(I3391),$V$16,I3391)</f>
        <v>31</v>
      </c>
      <c r="P3391" t="str">
        <f>IF(ISBLANK(D3391),$U$42,D3391)</f>
        <v>ASALARIADO</v>
      </c>
      <c r="Q3391" s="7" t="str">
        <f t="shared" si="211"/>
        <v>26-35</v>
      </c>
      <c r="R3391" s="7" t="str">
        <f t="shared" si="212"/>
        <v>3</v>
      </c>
    </row>
    <row r="3392" spans="1:18" x14ac:dyDescent="0.3">
      <c r="A3392">
        <v>3391</v>
      </c>
      <c r="B3392" t="s">
        <v>8</v>
      </c>
      <c r="C3392">
        <v>572881</v>
      </c>
      <c r="D3392" t="s">
        <v>9</v>
      </c>
      <c r="E3392" t="s">
        <v>15</v>
      </c>
      <c r="F3392" t="s">
        <v>11</v>
      </c>
      <c r="G3392" t="s">
        <v>12</v>
      </c>
      <c r="H3392" t="s">
        <v>12</v>
      </c>
      <c r="I3392">
        <v>27</v>
      </c>
      <c r="J3392">
        <f>(C3392-$V$7)/$V$8</f>
        <v>-0.10439150631335462</v>
      </c>
      <c r="K3392" t="str">
        <f t="shared" si="209"/>
        <v>NO</v>
      </c>
      <c r="L3392">
        <f>(I3392-$V$16)/$V$17</f>
        <v>-1.0520201343717714</v>
      </c>
      <c r="M3392" t="str">
        <f t="shared" si="210"/>
        <v>NO</v>
      </c>
      <c r="N3392">
        <f>IF(ISBLANK(C3392),$V$7,C3392)</f>
        <v>572881</v>
      </c>
      <c r="O3392">
        <f>IF(ISBLANK(I3392),$V$16,I3392)</f>
        <v>27</v>
      </c>
      <c r="P3392" t="str">
        <f>IF(ISBLANK(D3392),$U$42,D3392)</f>
        <v>ASALARIADO</v>
      </c>
      <c r="Q3392" s="7" t="str">
        <f t="shared" si="211"/>
        <v>26-35</v>
      </c>
      <c r="R3392" s="7" t="str">
        <f t="shared" si="212"/>
        <v>3</v>
      </c>
    </row>
    <row r="3393" spans="1:18" x14ac:dyDescent="0.3">
      <c r="A3393">
        <v>3392</v>
      </c>
      <c r="B3393" t="s">
        <v>8</v>
      </c>
      <c r="C3393">
        <v>450242.43</v>
      </c>
      <c r="D3393" t="s">
        <v>9</v>
      </c>
      <c r="E3393" t="s">
        <v>15</v>
      </c>
      <c r="F3393" t="s">
        <v>11</v>
      </c>
      <c r="G3393" t="s">
        <v>12</v>
      </c>
      <c r="H3393" t="s">
        <v>12</v>
      </c>
      <c r="I3393">
        <v>24</v>
      </c>
      <c r="J3393">
        <f>(C3393-$V$7)/$V$8</f>
        <v>-0.25562514053804936</v>
      </c>
      <c r="K3393" t="str">
        <f t="shared" si="209"/>
        <v>NO</v>
      </c>
      <c r="L3393">
        <f>(I3393-$V$16)/$V$17</f>
        <v>-1.263746124603184</v>
      </c>
      <c r="M3393" t="str">
        <f t="shared" si="210"/>
        <v>NO</v>
      </c>
      <c r="N3393">
        <f>IF(ISBLANK(C3393),$V$7,C3393)</f>
        <v>450242.43</v>
      </c>
      <c r="O3393">
        <f>IF(ISBLANK(I3393),$V$16,I3393)</f>
        <v>24</v>
      </c>
      <c r="P3393" t="str">
        <f>IF(ISBLANK(D3393),$U$42,D3393)</f>
        <v>ASALARIADO</v>
      </c>
      <c r="Q3393" s="7" t="str">
        <f t="shared" si="211"/>
        <v>18-25</v>
      </c>
      <c r="R3393" s="7" t="str">
        <f t="shared" si="212"/>
        <v>3</v>
      </c>
    </row>
    <row r="3394" spans="1:18" x14ac:dyDescent="0.3">
      <c r="A3394">
        <v>3393</v>
      </c>
      <c r="B3394" t="s">
        <v>8</v>
      </c>
      <c r="C3394">
        <v>618962.9</v>
      </c>
      <c r="D3394" t="s">
        <v>9</v>
      </c>
      <c r="E3394" t="s">
        <v>15</v>
      </c>
      <c r="F3394" t="s">
        <v>11</v>
      </c>
      <c r="G3394" t="s">
        <v>12</v>
      </c>
      <c r="H3394" t="s">
        <v>12</v>
      </c>
      <c r="I3394">
        <v>51</v>
      </c>
      <c r="J3394">
        <f>(C3394-$V$7)/$V$8</f>
        <v>-4.7564904299168029E-2</v>
      </c>
      <c r="K3394" t="str">
        <f t="shared" ref="K3394:K3457" si="213">IF(ABS(J3394)&gt;1.96,"ATIPICO","NO")</f>
        <v>NO</v>
      </c>
      <c r="L3394">
        <f>(I3394-$V$16)/$V$17</f>
        <v>0.64178778747952869</v>
      </c>
      <c r="M3394" t="str">
        <f t="shared" ref="M3394:M3457" si="214">IF(ABS(L3394)&gt;1.96,"ATIPICO","NO")</f>
        <v>NO</v>
      </c>
      <c r="N3394">
        <f>IF(ISBLANK(C3394),$V$7,C3394)</f>
        <v>618962.9</v>
      </c>
      <c r="O3394">
        <f>IF(ISBLANK(I3394),$V$16,I3394)</f>
        <v>51</v>
      </c>
      <c r="P3394" t="str">
        <f>IF(ISBLANK(D3394),$U$42,D3394)</f>
        <v>ASALARIADO</v>
      </c>
      <c r="Q3394" s="7" t="str">
        <f t="shared" ref="Q3394:Q3457" si="215">IF(O3394&lt;26,"18-25",IF(O3394&lt;36,"26-35",
 IF(O3394&lt;46,"36-45",IF(O3394&lt;56,"46-55","56+"))))</f>
        <v>46-55</v>
      </c>
      <c r="R3394" s="7" t="str">
        <f t="shared" ref="R3394:R3457" si="216">IF(N3394&lt;300000,"1",
 IF(N3394&lt;=408495,"2",
 IF(N3394&lt;=700000,"3",
 "4")))</f>
        <v>3</v>
      </c>
    </row>
    <row r="3395" spans="1:18" x14ac:dyDescent="0.3">
      <c r="A3395">
        <v>3394</v>
      </c>
      <c r="B3395" t="s">
        <v>14</v>
      </c>
      <c r="C3395">
        <v>319591</v>
      </c>
      <c r="D3395" t="s">
        <v>9</v>
      </c>
      <c r="E3395" t="s">
        <v>15</v>
      </c>
      <c r="F3395" t="s">
        <v>11</v>
      </c>
      <c r="G3395" t="s">
        <v>11</v>
      </c>
      <c r="H3395" t="s">
        <v>12</v>
      </c>
      <c r="I3395">
        <v>34</v>
      </c>
      <c r="J3395">
        <f>(C3395-$V$7)/$V$8</f>
        <v>-0.41673995601211516</v>
      </c>
      <c r="K3395" t="str">
        <f t="shared" si="213"/>
        <v>NO</v>
      </c>
      <c r="L3395">
        <f>(I3395-$V$16)/$V$17</f>
        <v>-0.55799282383180893</v>
      </c>
      <c r="M3395" t="str">
        <f t="shared" si="214"/>
        <v>NO</v>
      </c>
      <c r="N3395">
        <f>IF(ISBLANK(C3395),$V$7,C3395)</f>
        <v>319591</v>
      </c>
      <c r="O3395">
        <f>IF(ISBLANK(I3395),$V$16,I3395)</f>
        <v>34</v>
      </c>
      <c r="P3395" t="str">
        <f>IF(ISBLANK(D3395),$U$42,D3395)</f>
        <v>ASALARIADO</v>
      </c>
      <c r="Q3395" s="7" t="str">
        <f t="shared" si="215"/>
        <v>26-35</v>
      </c>
      <c r="R3395" s="7" t="str">
        <f t="shared" si="216"/>
        <v>2</v>
      </c>
    </row>
    <row r="3396" spans="1:18" x14ac:dyDescent="0.3">
      <c r="A3396">
        <v>3395</v>
      </c>
      <c r="B3396" t="s">
        <v>8</v>
      </c>
      <c r="C3396">
        <v>316412</v>
      </c>
      <c r="D3396" t="s">
        <v>17</v>
      </c>
      <c r="E3396" t="s">
        <v>15</v>
      </c>
      <c r="F3396" t="s">
        <v>11</v>
      </c>
      <c r="G3396" t="s">
        <v>12</v>
      </c>
      <c r="H3396" t="s">
        <v>11</v>
      </c>
      <c r="I3396">
        <v>55</v>
      </c>
      <c r="J3396">
        <f>(C3396-$V$7)/$V$8</f>
        <v>-0.42066018863713928</v>
      </c>
      <c r="K3396" t="str">
        <f t="shared" si="213"/>
        <v>NO</v>
      </c>
      <c r="L3396">
        <f>(I3396-$V$16)/$V$17</f>
        <v>0.92408910778807873</v>
      </c>
      <c r="M3396" t="str">
        <f t="shared" si="214"/>
        <v>NO</v>
      </c>
      <c r="N3396">
        <f>IF(ISBLANK(C3396),$V$7,C3396)</f>
        <v>316412</v>
      </c>
      <c r="O3396">
        <f>IF(ISBLANK(I3396),$V$16,I3396)</f>
        <v>55</v>
      </c>
      <c r="P3396" t="str">
        <f>IF(ISBLANK(D3396),$U$42,D3396)</f>
        <v>TRABAJADOR INDEPENDIENTE</v>
      </c>
      <c r="Q3396" s="7" t="str">
        <f t="shared" si="215"/>
        <v>46-55</v>
      </c>
      <c r="R3396" s="7" t="str">
        <f t="shared" si="216"/>
        <v>2</v>
      </c>
    </row>
    <row r="3397" spans="1:18" x14ac:dyDescent="0.3">
      <c r="A3397">
        <v>3396</v>
      </c>
      <c r="B3397" t="s">
        <v>14</v>
      </c>
      <c r="C3397">
        <v>356455</v>
      </c>
      <c r="D3397" t="s">
        <v>17</v>
      </c>
      <c r="E3397" t="s">
        <v>15</v>
      </c>
      <c r="F3397" t="s">
        <v>11</v>
      </c>
      <c r="G3397" t="s">
        <v>12</v>
      </c>
      <c r="H3397" t="s">
        <v>12</v>
      </c>
      <c r="I3397">
        <v>43</v>
      </c>
      <c r="J3397">
        <f>(C3397-$V$7)/$V$8</f>
        <v>-0.37128054881208711</v>
      </c>
      <c r="K3397" t="str">
        <f t="shared" si="213"/>
        <v>NO</v>
      </c>
      <c r="L3397">
        <f>(I3397-$V$16)/$V$17</f>
        <v>7.7185146862428639E-2</v>
      </c>
      <c r="M3397" t="str">
        <f t="shared" si="214"/>
        <v>NO</v>
      </c>
      <c r="N3397">
        <f>IF(ISBLANK(C3397),$V$7,C3397)</f>
        <v>356455</v>
      </c>
      <c r="O3397">
        <f>IF(ISBLANK(I3397),$V$16,I3397)</f>
        <v>43</v>
      </c>
      <c r="P3397" t="str">
        <f>IF(ISBLANK(D3397),$U$42,D3397)</f>
        <v>TRABAJADOR INDEPENDIENTE</v>
      </c>
      <c r="Q3397" s="7" t="str">
        <f t="shared" si="215"/>
        <v>36-45</v>
      </c>
      <c r="R3397" s="7" t="str">
        <f t="shared" si="216"/>
        <v>2</v>
      </c>
    </row>
    <row r="3398" spans="1:18" x14ac:dyDescent="0.3">
      <c r="A3398">
        <v>3397</v>
      </c>
      <c r="B3398" t="s">
        <v>8</v>
      </c>
      <c r="C3398">
        <v>785855.82</v>
      </c>
      <c r="D3398" t="s">
        <v>9</v>
      </c>
      <c r="E3398" t="s">
        <v>15</v>
      </c>
      <c r="F3398" t="s">
        <v>11</v>
      </c>
      <c r="G3398" t="s">
        <v>12</v>
      </c>
      <c r="H3398" t="s">
        <v>12</v>
      </c>
      <c r="I3398">
        <v>55</v>
      </c>
      <c r="J3398">
        <f>(C3398-$V$7)/$V$8</f>
        <v>0.15824166061732786</v>
      </c>
      <c r="K3398" t="str">
        <f t="shared" si="213"/>
        <v>NO</v>
      </c>
      <c r="L3398">
        <f>(I3398-$V$16)/$V$17</f>
        <v>0.92408910778807873</v>
      </c>
      <c r="M3398" t="str">
        <f t="shared" si="214"/>
        <v>NO</v>
      </c>
      <c r="N3398">
        <f>IF(ISBLANK(C3398),$V$7,C3398)</f>
        <v>785855.82</v>
      </c>
      <c r="O3398">
        <f>IF(ISBLANK(I3398),$V$16,I3398)</f>
        <v>55</v>
      </c>
      <c r="P3398" t="str">
        <f>IF(ISBLANK(D3398),$U$42,D3398)</f>
        <v>ASALARIADO</v>
      </c>
      <c r="Q3398" s="7" t="str">
        <f t="shared" si="215"/>
        <v>46-55</v>
      </c>
      <c r="R3398" s="7" t="str">
        <f t="shared" si="216"/>
        <v>4</v>
      </c>
    </row>
    <row r="3399" spans="1:18" x14ac:dyDescent="0.3">
      <c r="A3399">
        <v>3398</v>
      </c>
      <c r="B3399" t="s">
        <v>8</v>
      </c>
      <c r="C3399">
        <v>420000</v>
      </c>
      <c r="D3399" t="s">
        <v>9</v>
      </c>
      <c r="E3399" t="s">
        <v>15</v>
      </c>
      <c r="F3399" t="s">
        <v>11</v>
      </c>
      <c r="G3399" t="s">
        <v>12</v>
      </c>
      <c r="H3399" t="s">
        <v>12</v>
      </c>
      <c r="I3399">
        <v>52</v>
      </c>
      <c r="J3399">
        <f>(C3399-$V$7)/$V$8</f>
        <v>-0.29291905709860555</v>
      </c>
      <c r="K3399" t="str">
        <f t="shared" si="213"/>
        <v>NO</v>
      </c>
      <c r="L3399">
        <f>(I3399-$V$16)/$V$17</f>
        <v>0.71236311755666615</v>
      </c>
      <c r="M3399" t="str">
        <f t="shared" si="214"/>
        <v>NO</v>
      </c>
      <c r="N3399">
        <f>IF(ISBLANK(C3399),$V$7,C3399)</f>
        <v>420000</v>
      </c>
      <c r="O3399">
        <f>IF(ISBLANK(I3399),$V$16,I3399)</f>
        <v>52</v>
      </c>
      <c r="P3399" t="str">
        <f>IF(ISBLANK(D3399),$U$42,D3399)</f>
        <v>ASALARIADO</v>
      </c>
      <c r="Q3399" s="7" t="str">
        <f t="shared" si="215"/>
        <v>46-55</v>
      </c>
      <c r="R3399" s="7" t="str">
        <f t="shared" si="216"/>
        <v>3</v>
      </c>
    </row>
    <row r="3400" spans="1:18" x14ac:dyDescent="0.3">
      <c r="A3400">
        <v>3399</v>
      </c>
      <c r="B3400" t="s">
        <v>8</v>
      </c>
      <c r="C3400">
        <v>405063</v>
      </c>
      <c r="D3400" t="s">
        <v>17</v>
      </c>
      <c r="E3400" t="s">
        <v>15</v>
      </c>
      <c r="F3400" t="s">
        <v>11</v>
      </c>
      <c r="G3400" t="s">
        <v>12</v>
      </c>
      <c r="H3400" t="s">
        <v>11</v>
      </c>
      <c r="I3400">
        <v>53</v>
      </c>
      <c r="J3400">
        <f>(C3400-$V$7)/$V$8</f>
        <v>-0.31133884782524451</v>
      </c>
      <c r="K3400" t="str">
        <f t="shared" si="213"/>
        <v>NO</v>
      </c>
      <c r="L3400">
        <f>(I3400-$V$16)/$V$17</f>
        <v>0.78293844763380371</v>
      </c>
      <c r="M3400" t="str">
        <f t="shared" si="214"/>
        <v>NO</v>
      </c>
      <c r="N3400">
        <f>IF(ISBLANK(C3400),$V$7,C3400)</f>
        <v>405063</v>
      </c>
      <c r="O3400">
        <f>IF(ISBLANK(I3400),$V$16,I3400)</f>
        <v>53</v>
      </c>
      <c r="P3400" t="str">
        <f>IF(ISBLANK(D3400),$U$42,D3400)</f>
        <v>TRABAJADOR INDEPENDIENTE</v>
      </c>
      <c r="Q3400" s="7" t="str">
        <f t="shared" si="215"/>
        <v>46-55</v>
      </c>
      <c r="R3400" s="7" t="str">
        <f t="shared" si="216"/>
        <v>2</v>
      </c>
    </row>
    <row r="3401" spans="1:18" x14ac:dyDescent="0.3">
      <c r="A3401">
        <v>3400</v>
      </c>
      <c r="B3401" t="s">
        <v>14</v>
      </c>
      <c r="C3401">
        <v>297139</v>
      </c>
      <c r="D3401" t="s">
        <v>16</v>
      </c>
      <c r="E3401" t="s">
        <v>15</v>
      </c>
      <c r="F3401" t="s">
        <v>11</v>
      </c>
      <c r="G3401" t="s">
        <v>11</v>
      </c>
      <c r="H3401" t="s">
        <v>12</v>
      </c>
      <c r="I3401">
        <v>36</v>
      </c>
      <c r="J3401">
        <f>(C3401-$V$7)/$V$8</f>
        <v>-0.44442698429051769</v>
      </c>
      <c r="K3401" t="str">
        <f t="shared" si="213"/>
        <v>NO</v>
      </c>
      <c r="L3401">
        <f>(I3401-$V$16)/$V$17</f>
        <v>-0.41684216367753391</v>
      </c>
      <c r="M3401" t="str">
        <f t="shared" si="214"/>
        <v>NO</v>
      </c>
      <c r="N3401">
        <f>IF(ISBLANK(C3401),$V$7,C3401)</f>
        <v>297139</v>
      </c>
      <c r="O3401">
        <f>IF(ISBLANK(I3401),$V$16,I3401)</f>
        <v>36</v>
      </c>
      <c r="P3401" t="str">
        <f>IF(ISBLANK(D3401),$U$42,D3401)</f>
        <v>ASEGURADO VOLUNTARIO</v>
      </c>
      <c r="Q3401" s="7" t="str">
        <f t="shared" si="215"/>
        <v>36-45</v>
      </c>
      <c r="R3401" s="7" t="str">
        <f t="shared" si="216"/>
        <v>1</v>
      </c>
    </row>
    <row r="3402" spans="1:18" x14ac:dyDescent="0.3">
      <c r="A3402">
        <v>3401</v>
      </c>
      <c r="B3402" t="s">
        <v>8</v>
      </c>
      <c r="C3402">
        <v>175000</v>
      </c>
      <c r="D3402" t="s">
        <v>9</v>
      </c>
      <c r="E3402" t="s">
        <v>15</v>
      </c>
      <c r="F3402" t="s">
        <v>11</v>
      </c>
      <c r="G3402" t="s">
        <v>12</v>
      </c>
      <c r="H3402" t="s">
        <v>12</v>
      </c>
      <c r="I3402">
        <v>32</v>
      </c>
      <c r="J3402">
        <f>(C3402-$V$7)/$V$8</f>
        <v>-0.59504456610486844</v>
      </c>
      <c r="K3402" t="str">
        <f t="shared" si="213"/>
        <v>NO</v>
      </c>
      <c r="L3402">
        <f>(I3402-$V$16)/$V$17</f>
        <v>-0.69914348398608395</v>
      </c>
      <c r="M3402" t="str">
        <f t="shared" si="214"/>
        <v>NO</v>
      </c>
      <c r="N3402">
        <f>IF(ISBLANK(C3402),$V$7,C3402)</f>
        <v>175000</v>
      </c>
      <c r="O3402">
        <f>IF(ISBLANK(I3402),$V$16,I3402)</f>
        <v>32</v>
      </c>
      <c r="P3402" t="str">
        <f>IF(ISBLANK(D3402),$U$42,D3402)</f>
        <v>ASALARIADO</v>
      </c>
      <c r="Q3402" s="7" t="str">
        <f t="shared" si="215"/>
        <v>26-35</v>
      </c>
      <c r="R3402" s="7" t="str">
        <f t="shared" si="216"/>
        <v>1</v>
      </c>
    </row>
    <row r="3403" spans="1:18" x14ac:dyDescent="0.3">
      <c r="A3403">
        <v>3402</v>
      </c>
      <c r="B3403" t="s">
        <v>8</v>
      </c>
      <c r="C3403">
        <v>299647</v>
      </c>
      <c r="D3403" t="s">
        <v>16</v>
      </c>
      <c r="E3403" t="s">
        <v>15</v>
      </c>
      <c r="F3403" t="s">
        <v>12</v>
      </c>
      <c r="G3403" t="s">
        <v>12</v>
      </c>
      <c r="H3403" t="s">
        <v>12</v>
      </c>
      <c r="I3403">
        <v>52</v>
      </c>
      <c r="J3403">
        <f>(C3403-$V$7)/$V$8</f>
        <v>-0.44133420561056785</v>
      </c>
      <c r="K3403" t="str">
        <f t="shared" si="213"/>
        <v>NO</v>
      </c>
      <c r="L3403">
        <f>(I3403-$V$16)/$V$17</f>
        <v>0.71236311755666615</v>
      </c>
      <c r="M3403" t="str">
        <f t="shared" si="214"/>
        <v>NO</v>
      </c>
      <c r="N3403">
        <f>IF(ISBLANK(C3403),$V$7,C3403)</f>
        <v>299647</v>
      </c>
      <c r="O3403">
        <f>IF(ISBLANK(I3403),$V$16,I3403)</f>
        <v>52</v>
      </c>
      <c r="P3403" t="str">
        <f>IF(ISBLANK(D3403),$U$42,D3403)</f>
        <v>ASEGURADO VOLUNTARIO</v>
      </c>
      <c r="Q3403" s="7" t="str">
        <f t="shared" si="215"/>
        <v>46-55</v>
      </c>
      <c r="R3403" s="7" t="str">
        <f t="shared" si="216"/>
        <v>1</v>
      </c>
    </row>
    <row r="3404" spans="1:18" x14ac:dyDescent="0.3">
      <c r="A3404">
        <v>3403</v>
      </c>
      <c r="B3404" t="s">
        <v>8</v>
      </c>
      <c r="C3404">
        <v>1202402.74</v>
      </c>
      <c r="D3404" t="s">
        <v>9</v>
      </c>
      <c r="E3404" t="s">
        <v>10</v>
      </c>
      <c r="F3404" t="s">
        <v>11</v>
      </c>
      <c r="G3404" t="s">
        <v>12</v>
      </c>
      <c r="H3404" t="s">
        <v>12</v>
      </c>
      <c r="I3404">
        <v>53</v>
      </c>
      <c r="J3404">
        <f>(C3404-$V$7)/$V$8</f>
        <v>0.67191288604586297</v>
      </c>
      <c r="K3404" t="str">
        <f t="shared" si="213"/>
        <v>NO</v>
      </c>
      <c r="L3404">
        <f>(I3404-$V$16)/$V$17</f>
        <v>0.78293844763380371</v>
      </c>
      <c r="M3404" t="str">
        <f t="shared" si="214"/>
        <v>NO</v>
      </c>
      <c r="N3404">
        <f>IF(ISBLANK(C3404),$V$7,C3404)</f>
        <v>1202402.74</v>
      </c>
      <c r="O3404">
        <f>IF(ISBLANK(I3404),$V$16,I3404)</f>
        <v>53</v>
      </c>
      <c r="P3404" t="str">
        <f>IF(ISBLANK(D3404),$U$42,D3404)</f>
        <v>ASALARIADO</v>
      </c>
      <c r="Q3404" s="7" t="str">
        <f t="shared" si="215"/>
        <v>46-55</v>
      </c>
      <c r="R3404" s="7" t="str">
        <f t="shared" si="216"/>
        <v>4</v>
      </c>
    </row>
    <row r="3405" spans="1:18" x14ac:dyDescent="0.3">
      <c r="A3405">
        <v>3404</v>
      </c>
      <c r="B3405" t="s">
        <v>8</v>
      </c>
      <c r="C3405">
        <v>264929.65999999997</v>
      </c>
      <c r="D3405" t="s">
        <v>9</v>
      </c>
      <c r="E3405" t="s">
        <v>15</v>
      </c>
      <c r="F3405" t="s">
        <v>11</v>
      </c>
      <c r="G3405" t="s">
        <v>12</v>
      </c>
      <c r="H3405" t="s">
        <v>12</v>
      </c>
      <c r="I3405">
        <v>48</v>
      </c>
      <c r="J3405">
        <f>(C3405-$V$7)/$V$8</f>
        <v>-0.48414642609564335</v>
      </c>
      <c r="K3405" t="str">
        <f t="shared" si="213"/>
        <v>NO</v>
      </c>
      <c r="L3405">
        <f>(I3405-$V$16)/$V$17</f>
        <v>0.43006179724811616</v>
      </c>
      <c r="M3405" t="str">
        <f t="shared" si="214"/>
        <v>NO</v>
      </c>
      <c r="N3405">
        <f>IF(ISBLANK(C3405),$V$7,C3405)</f>
        <v>264929.65999999997</v>
      </c>
      <c r="O3405">
        <f>IF(ISBLANK(I3405),$V$16,I3405)</f>
        <v>48</v>
      </c>
      <c r="P3405" t="str">
        <f>IF(ISBLANK(D3405),$U$42,D3405)</f>
        <v>ASALARIADO</v>
      </c>
      <c r="Q3405" s="7" t="str">
        <f t="shared" si="215"/>
        <v>46-55</v>
      </c>
      <c r="R3405" s="7" t="str">
        <f t="shared" si="216"/>
        <v>1</v>
      </c>
    </row>
    <row r="3406" spans="1:18" x14ac:dyDescent="0.3">
      <c r="A3406">
        <v>3405</v>
      </c>
      <c r="B3406" t="s">
        <v>8</v>
      </c>
      <c r="C3406">
        <v>623902.14</v>
      </c>
      <c r="D3406" t="s">
        <v>9</v>
      </c>
      <c r="E3406" t="s">
        <v>15</v>
      </c>
      <c r="F3406" t="s">
        <v>11</v>
      </c>
      <c r="G3406" t="s">
        <v>12</v>
      </c>
      <c r="H3406" t="s">
        <v>12</v>
      </c>
      <c r="I3406">
        <v>44</v>
      </c>
      <c r="J3406">
        <f>(C3406-$V$7)/$V$8</f>
        <v>-4.1474004710988062E-2</v>
      </c>
      <c r="K3406" t="str">
        <f t="shared" si="213"/>
        <v>NO</v>
      </c>
      <c r="L3406">
        <f>(I3406-$V$16)/$V$17</f>
        <v>0.14776047693956615</v>
      </c>
      <c r="M3406" t="str">
        <f t="shared" si="214"/>
        <v>NO</v>
      </c>
      <c r="N3406">
        <f>IF(ISBLANK(C3406),$V$7,C3406)</f>
        <v>623902.14</v>
      </c>
      <c r="O3406">
        <f>IF(ISBLANK(I3406),$V$16,I3406)</f>
        <v>44</v>
      </c>
      <c r="P3406" t="str">
        <f>IF(ISBLANK(D3406),$U$42,D3406)</f>
        <v>ASALARIADO</v>
      </c>
      <c r="Q3406" s="7" t="str">
        <f t="shared" si="215"/>
        <v>36-45</v>
      </c>
      <c r="R3406" s="7" t="str">
        <f t="shared" si="216"/>
        <v>3</v>
      </c>
    </row>
    <row r="3407" spans="1:18" x14ac:dyDescent="0.3">
      <c r="A3407">
        <v>3406</v>
      </c>
      <c r="B3407" t="s">
        <v>14</v>
      </c>
      <c r="C3407">
        <v>425046</v>
      </c>
      <c r="D3407" t="s">
        <v>9</v>
      </c>
      <c r="E3407" t="s">
        <v>10</v>
      </c>
      <c r="F3407" t="s">
        <v>11</v>
      </c>
      <c r="G3407" t="s">
        <v>12</v>
      </c>
      <c r="H3407" t="s">
        <v>12</v>
      </c>
      <c r="I3407">
        <v>42</v>
      </c>
      <c r="J3407">
        <f>(C3407-$V$7)/$V$8</f>
        <v>-0.2866965047784194</v>
      </c>
      <c r="K3407" t="str">
        <f t="shared" si="213"/>
        <v>NO</v>
      </c>
      <c r="L3407">
        <f>(I3407-$V$16)/$V$17</f>
        <v>6.6098167852911317E-3</v>
      </c>
      <c r="M3407" t="str">
        <f t="shared" si="214"/>
        <v>NO</v>
      </c>
      <c r="N3407">
        <f>IF(ISBLANK(C3407),$V$7,C3407)</f>
        <v>425046</v>
      </c>
      <c r="O3407">
        <f>IF(ISBLANK(I3407),$V$16,I3407)</f>
        <v>42</v>
      </c>
      <c r="P3407" t="str">
        <f>IF(ISBLANK(D3407),$U$42,D3407)</f>
        <v>ASALARIADO</v>
      </c>
      <c r="Q3407" s="7" t="str">
        <f t="shared" si="215"/>
        <v>36-45</v>
      </c>
      <c r="R3407" s="7" t="str">
        <f t="shared" si="216"/>
        <v>3</v>
      </c>
    </row>
    <row r="3408" spans="1:18" x14ac:dyDescent="0.3">
      <c r="A3408">
        <v>3407</v>
      </c>
      <c r="B3408" t="s">
        <v>8</v>
      </c>
      <c r="C3408">
        <v>420375</v>
      </c>
      <c r="D3408" t="s">
        <v>9</v>
      </c>
      <c r="E3408" t="s">
        <v>15</v>
      </c>
      <c r="F3408" t="s">
        <v>11</v>
      </c>
      <c r="G3408" t="s">
        <v>12</v>
      </c>
      <c r="H3408" t="s">
        <v>12</v>
      </c>
      <c r="I3408">
        <v>30</v>
      </c>
      <c r="J3408">
        <f>(C3408-$V$7)/$V$8</f>
        <v>-0.29245662009502454</v>
      </c>
      <c r="K3408" t="str">
        <f t="shared" si="213"/>
        <v>NO</v>
      </c>
      <c r="L3408">
        <f>(I3408-$V$16)/$V$17</f>
        <v>-0.84029414414035897</v>
      </c>
      <c r="M3408" t="str">
        <f t="shared" si="214"/>
        <v>NO</v>
      </c>
      <c r="N3408">
        <f>IF(ISBLANK(C3408),$V$7,C3408)</f>
        <v>420375</v>
      </c>
      <c r="O3408">
        <f>IF(ISBLANK(I3408),$V$16,I3408)</f>
        <v>30</v>
      </c>
      <c r="P3408" t="str">
        <f>IF(ISBLANK(D3408),$U$42,D3408)</f>
        <v>ASALARIADO</v>
      </c>
      <c r="Q3408" s="7" t="str">
        <f t="shared" si="215"/>
        <v>26-35</v>
      </c>
      <c r="R3408" s="7" t="str">
        <f t="shared" si="216"/>
        <v>3</v>
      </c>
    </row>
    <row r="3409" spans="1:18" x14ac:dyDescent="0.3">
      <c r="A3409">
        <v>3408</v>
      </c>
      <c r="B3409" t="s">
        <v>8</v>
      </c>
      <c r="C3409">
        <v>1429399.25</v>
      </c>
      <c r="D3409" t="s">
        <v>9</v>
      </c>
      <c r="E3409" t="s">
        <v>15</v>
      </c>
      <c r="F3409" t="s">
        <v>11</v>
      </c>
      <c r="G3409" t="s">
        <v>12</v>
      </c>
      <c r="H3409" t="s">
        <v>12</v>
      </c>
      <c r="I3409">
        <v>51</v>
      </c>
      <c r="J3409">
        <f>(C3409-$V$7)/$V$8</f>
        <v>0.95183711513319047</v>
      </c>
      <c r="K3409" t="str">
        <f t="shared" si="213"/>
        <v>NO</v>
      </c>
      <c r="L3409">
        <f>(I3409-$V$16)/$V$17</f>
        <v>0.64178778747952869</v>
      </c>
      <c r="M3409" t="str">
        <f t="shared" si="214"/>
        <v>NO</v>
      </c>
      <c r="N3409">
        <f>IF(ISBLANK(C3409),$V$7,C3409)</f>
        <v>1429399.25</v>
      </c>
      <c r="O3409">
        <f>IF(ISBLANK(I3409),$V$16,I3409)</f>
        <v>51</v>
      </c>
      <c r="P3409" t="str">
        <f>IF(ISBLANK(D3409),$U$42,D3409)</f>
        <v>ASALARIADO</v>
      </c>
      <c r="Q3409" s="7" t="str">
        <f t="shared" si="215"/>
        <v>46-55</v>
      </c>
      <c r="R3409" s="7" t="str">
        <f t="shared" si="216"/>
        <v>4</v>
      </c>
    </row>
    <row r="3410" spans="1:18" x14ac:dyDescent="0.3">
      <c r="A3410">
        <v>3409</v>
      </c>
      <c r="B3410" t="s">
        <v>8</v>
      </c>
      <c r="C3410">
        <v>640789.43999999994</v>
      </c>
      <c r="D3410" t="s">
        <v>9</v>
      </c>
      <c r="E3410" t="s">
        <v>15</v>
      </c>
      <c r="F3410" t="s">
        <v>11</v>
      </c>
      <c r="G3410" t="s">
        <v>12</v>
      </c>
      <c r="H3410" t="s">
        <v>12</v>
      </c>
      <c r="I3410">
        <v>23</v>
      </c>
      <c r="J3410">
        <f>(C3410-$V$7)/$V$8</f>
        <v>-2.0649171616125034E-2</v>
      </c>
      <c r="K3410" t="str">
        <f t="shared" si="213"/>
        <v>NO</v>
      </c>
      <c r="L3410">
        <f>(I3410-$V$16)/$V$17</f>
        <v>-1.3343214546803215</v>
      </c>
      <c r="M3410" t="str">
        <f t="shared" si="214"/>
        <v>NO</v>
      </c>
      <c r="N3410">
        <f>IF(ISBLANK(C3410),$V$7,C3410)</f>
        <v>640789.43999999994</v>
      </c>
      <c r="O3410">
        <f>IF(ISBLANK(I3410),$V$16,I3410)</f>
        <v>23</v>
      </c>
      <c r="P3410" t="str">
        <f>IF(ISBLANK(D3410),$U$42,D3410)</f>
        <v>ASALARIADO</v>
      </c>
      <c r="Q3410" s="7" t="str">
        <f t="shared" si="215"/>
        <v>18-25</v>
      </c>
      <c r="R3410" s="7" t="str">
        <f t="shared" si="216"/>
        <v>3</v>
      </c>
    </row>
    <row r="3411" spans="1:18" x14ac:dyDescent="0.3">
      <c r="A3411">
        <v>3410</v>
      </c>
      <c r="B3411" t="s">
        <v>8</v>
      </c>
      <c r="C3411">
        <v>394800</v>
      </c>
      <c r="D3411" t="s">
        <v>9</v>
      </c>
      <c r="E3411" t="s">
        <v>15</v>
      </c>
      <c r="F3411" t="s">
        <v>11</v>
      </c>
      <c r="G3411" t="s">
        <v>12</v>
      </c>
      <c r="H3411" t="s">
        <v>12</v>
      </c>
      <c r="I3411">
        <v>51</v>
      </c>
      <c r="J3411">
        <f>(C3411-$V$7)/$V$8</f>
        <v>-0.32399482373924976</v>
      </c>
      <c r="K3411" t="str">
        <f t="shared" si="213"/>
        <v>NO</v>
      </c>
      <c r="L3411">
        <f>(I3411-$V$16)/$V$17</f>
        <v>0.64178778747952869</v>
      </c>
      <c r="M3411" t="str">
        <f t="shared" si="214"/>
        <v>NO</v>
      </c>
      <c r="N3411">
        <f>IF(ISBLANK(C3411),$V$7,C3411)</f>
        <v>394800</v>
      </c>
      <c r="O3411">
        <f>IF(ISBLANK(I3411),$V$16,I3411)</f>
        <v>51</v>
      </c>
      <c r="P3411" t="str">
        <f>IF(ISBLANK(D3411),$U$42,D3411)</f>
        <v>ASALARIADO</v>
      </c>
      <c r="Q3411" s="7" t="str">
        <f t="shared" si="215"/>
        <v>46-55</v>
      </c>
      <c r="R3411" s="7" t="str">
        <f t="shared" si="216"/>
        <v>2</v>
      </c>
    </row>
    <row r="3412" spans="1:18" x14ac:dyDescent="0.3">
      <c r="A3412">
        <v>3411</v>
      </c>
      <c r="B3412" t="s">
        <v>8</v>
      </c>
      <c r="C3412">
        <v>16858742</v>
      </c>
      <c r="D3412" t="s">
        <v>17</v>
      </c>
      <c r="E3412" t="s">
        <v>15</v>
      </c>
      <c r="F3412" t="s">
        <v>11</v>
      </c>
      <c r="G3412" t="s">
        <v>12</v>
      </c>
      <c r="H3412" t="s">
        <v>12</v>
      </c>
      <c r="I3412">
        <v>75</v>
      </c>
      <c r="J3412">
        <f>(C3412-$V$7)/$V$8</f>
        <v>19.978767857891732</v>
      </c>
      <c r="K3412" t="str">
        <f t="shared" si="213"/>
        <v>ATIPICO</v>
      </c>
      <c r="L3412">
        <f>(I3412-$V$16)/$V$17</f>
        <v>2.3355957093308288</v>
      </c>
      <c r="M3412" t="str">
        <f t="shared" si="214"/>
        <v>ATIPICO</v>
      </c>
      <c r="N3412">
        <f>IF(ISBLANK(C3412),$V$7,C3412)</f>
        <v>16858742</v>
      </c>
      <c r="O3412">
        <f>IF(ISBLANK(I3412),$V$16,I3412)</f>
        <v>75</v>
      </c>
      <c r="P3412" t="str">
        <f>IF(ISBLANK(D3412),$U$42,D3412)</f>
        <v>TRABAJADOR INDEPENDIENTE</v>
      </c>
      <c r="Q3412" s="7" t="str">
        <f t="shared" si="215"/>
        <v>56+</v>
      </c>
      <c r="R3412" s="7" t="str">
        <f t="shared" si="216"/>
        <v>4</v>
      </c>
    </row>
    <row r="3413" spans="1:18" x14ac:dyDescent="0.3">
      <c r="A3413">
        <v>3412</v>
      </c>
      <c r="B3413" t="s">
        <v>8</v>
      </c>
      <c r="C3413">
        <v>485025.35</v>
      </c>
      <c r="D3413" t="s">
        <v>9</v>
      </c>
      <c r="E3413" t="s">
        <v>10</v>
      </c>
      <c r="F3413" t="s">
        <v>11</v>
      </c>
      <c r="G3413" t="s">
        <v>12</v>
      </c>
      <c r="H3413" t="s">
        <v>12</v>
      </c>
      <c r="I3413">
        <v>30</v>
      </c>
      <c r="J3413">
        <f>(C3413-$V$7)/$V$8</f>
        <v>-0.21273204906978763</v>
      </c>
      <c r="K3413" t="str">
        <f t="shared" si="213"/>
        <v>NO</v>
      </c>
      <c r="L3413">
        <f>(I3413-$V$16)/$V$17</f>
        <v>-0.84029414414035897</v>
      </c>
      <c r="M3413" t="str">
        <f t="shared" si="214"/>
        <v>NO</v>
      </c>
      <c r="N3413">
        <f>IF(ISBLANK(C3413),$V$7,C3413)</f>
        <v>485025.35</v>
      </c>
      <c r="O3413">
        <f>IF(ISBLANK(I3413),$V$16,I3413)</f>
        <v>30</v>
      </c>
      <c r="P3413" t="str">
        <f>IF(ISBLANK(D3413),$U$42,D3413)</f>
        <v>ASALARIADO</v>
      </c>
      <c r="Q3413" s="7" t="str">
        <f t="shared" si="215"/>
        <v>26-35</v>
      </c>
      <c r="R3413" s="7" t="str">
        <f t="shared" si="216"/>
        <v>3</v>
      </c>
    </row>
    <row r="3414" spans="1:18" x14ac:dyDescent="0.3">
      <c r="A3414">
        <v>3413</v>
      </c>
      <c r="B3414" t="s">
        <v>8</v>
      </c>
      <c r="C3414">
        <v>263696</v>
      </c>
      <c r="D3414" t="s">
        <v>9</v>
      </c>
      <c r="E3414" t="s">
        <v>15</v>
      </c>
      <c r="F3414" t="s">
        <v>11</v>
      </c>
      <c r="G3414" t="s">
        <v>12</v>
      </c>
      <c r="H3414" t="s">
        <v>11</v>
      </c>
      <c r="I3414">
        <v>60</v>
      </c>
      <c r="J3414">
        <f>(C3414-$V$7)/$V$8</f>
        <v>-0.485667732852544</v>
      </c>
      <c r="K3414" t="str">
        <f t="shared" si="213"/>
        <v>NO</v>
      </c>
      <c r="L3414">
        <f>(I3414-$V$16)/$V$17</f>
        <v>1.2769657581737661</v>
      </c>
      <c r="M3414" t="str">
        <f t="shared" si="214"/>
        <v>NO</v>
      </c>
      <c r="N3414">
        <f>IF(ISBLANK(C3414),$V$7,C3414)</f>
        <v>263696</v>
      </c>
      <c r="O3414">
        <f>IF(ISBLANK(I3414),$V$16,I3414)</f>
        <v>60</v>
      </c>
      <c r="P3414" t="str">
        <f>IF(ISBLANK(D3414),$U$42,D3414)</f>
        <v>ASALARIADO</v>
      </c>
      <c r="Q3414" s="7" t="str">
        <f t="shared" si="215"/>
        <v>56+</v>
      </c>
      <c r="R3414" s="7" t="str">
        <f t="shared" si="216"/>
        <v>1</v>
      </c>
    </row>
    <row r="3415" spans="1:18" x14ac:dyDescent="0.3">
      <c r="A3415">
        <v>3414</v>
      </c>
      <c r="B3415" t="s">
        <v>8</v>
      </c>
      <c r="C3415">
        <v>362773</v>
      </c>
      <c r="D3415" t="s">
        <v>9</v>
      </c>
      <c r="E3415" t="s">
        <v>10</v>
      </c>
      <c r="F3415" t="s">
        <v>11</v>
      </c>
      <c r="G3415" t="s">
        <v>12</v>
      </c>
      <c r="H3415" t="s">
        <v>12</v>
      </c>
      <c r="I3415">
        <v>27</v>
      </c>
      <c r="J3415">
        <f>(C3415-$V$7)/$V$8</f>
        <v>-0.36348941017575415</v>
      </c>
      <c r="K3415" t="str">
        <f t="shared" si="213"/>
        <v>NO</v>
      </c>
      <c r="L3415">
        <f>(I3415-$V$16)/$V$17</f>
        <v>-1.0520201343717714</v>
      </c>
      <c r="M3415" t="str">
        <f t="shared" si="214"/>
        <v>NO</v>
      </c>
      <c r="N3415">
        <f>IF(ISBLANK(C3415),$V$7,C3415)</f>
        <v>362773</v>
      </c>
      <c r="O3415">
        <f>IF(ISBLANK(I3415),$V$16,I3415)</f>
        <v>27</v>
      </c>
      <c r="P3415" t="str">
        <f>IF(ISBLANK(D3415),$U$42,D3415)</f>
        <v>ASALARIADO</v>
      </c>
      <c r="Q3415" s="7" t="str">
        <f t="shared" si="215"/>
        <v>26-35</v>
      </c>
      <c r="R3415" s="7" t="str">
        <f t="shared" si="216"/>
        <v>2</v>
      </c>
    </row>
    <row r="3416" spans="1:18" x14ac:dyDescent="0.3">
      <c r="A3416">
        <v>3415</v>
      </c>
      <c r="B3416" t="s">
        <v>8</v>
      </c>
      <c r="C3416">
        <v>4006214.55</v>
      </c>
      <c r="D3416" t="s">
        <v>9</v>
      </c>
      <c r="E3416" t="s">
        <v>10</v>
      </c>
      <c r="F3416" t="s">
        <v>11</v>
      </c>
      <c r="G3416" t="s">
        <v>12</v>
      </c>
      <c r="H3416" t="s">
        <v>12</v>
      </c>
      <c r="I3416">
        <v>51</v>
      </c>
      <c r="J3416">
        <f>(C3416-$V$7)/$V$8</f>
        <v>4.1294764381030928</v>
      </c>
      <c r="K3416" t="str">
        <f t="shared" si="213"/>
        <v>ATIPICO</v>
      </c>
      <c r="L3416">
        <f>(I3416-$V$16)/$V$17</f>
        <v>0.64178778747952869</v>
      </c>
      <c r="M3416" t="str">
        <f t="shared" si="214"/>
        <v>NO</v>
      </c>
      <c r="N3416">
        <f>IF(ISBLANK(C3416),$V$7,C3416)</f>
        <v>4006214.55</v>
      </c>
      <c r="O3416">
        <f>IF(ISBLANK(I3416),$V$16,I3416)</f>
        <v>51</v>
      </c>
      <c r="P3416" t="str">
        <f>IF(ISBLANK(D3416),$U$42,D3416)</f>
        <v>ASALARIADO</v>
      </c>
      <c r="Q3416" s="7" t="str">
        <f t="shared" si="215"/>
        <v>46-55</v>
      </c>
      <c r="R3416" s="7" t="str">
        <f t="shared" si="216"/>
        <v>4</v>
      </c>
    </row>
    <row r="3417" spans="1:18" x14ac:dyDescent="0.3">
      <c r="A3417">
        <v>3416</v>
      </c>
      <c r="B3417" t="s">
        <v>8</v>
      </c>
      <c r="C3417">
        <v>476556.35</v>
      </c>
      <c r="D3417" t="s">
        <v>9</v>
      </c>
      <c r="E3417" t="s">
        <v>15</v>
      </c>
      <c r="F3417" t="s">
        <v>11</v>
      </c>
      <c r="G3417" t="s">
        <v>12</v>
      </c>
      <c r="H3417" t="s">
        <v>12</v>
      </c>
      <c r="I3417">
        <v>26</v>
      </c>
      <c r="J3417">
        <f>(C3417-$V$7)/$V$8</f>
        <v>-0.22317572635866126</v>
      </c>
      <c r="K3417" t="str">
        <f t="shared" si="213"/>
        <v>NO</v>
      </c>
      <c r="L3417">
        <f>(I3417-$V$16)/$V$17</f>
        <v>-1.1225954644489089</v>
      </c>
      <c r="M3417" t="str">
        <f t="shared" si="214"/>
        <v>NO</v>
      </c>
      <c r="N3417">
        <f>IF(ISBLANK(C3417),$V$7,C3417)</f>
        <v>476556.35</v>
      </c>
      <c r="O3417">
        <f>IF(ISBLANK(I3417),$V$16,I3417)</f>
        <v>26</v>
      </c>
      <c r="P3417" t="str">
        <f>IF(ISBLANK(D3417),$U$42,D3417)</f>
        <v>ASALARIADO</v>
      </c>
      <c r="Q3417" s="7" t="str">
        <f t="shared" si="215"/>
        <v>26-35</v>
      </c>
      <c r="R3417" s="7" t="str">
        <f t="shared" si="216"/>
        <v>3</v>
      </c>
    </row>
    <row r="3418" spans="1:18" x14ac:dyDescent="0.3">
      <c r="A3418">
        <v>3417</v>
      </c>
      <c r="B3418" t="s">
        <v>8</v>
      </c>
      <c r="C3418">
        <v>672285.72</v>
      </c>
      <c r="D3418" t="s">
        <v>9</v>
      </c>
      <c r="E3418" t="s">
        <v>15</v>
      </c>
      <c r="F3418" t="s">
        <v>11</v>
      </c>
      <c r="G3418" t="s">
        <v>12</v>
      </c>
      <c r="H3418" t="s">
        <v>12</v>
      </c>
      <c r="I3418">
        <v>40</v>
      </c>
      <c r="J3418">
        <f>(C3418-$V$7)/$V$8</f>
        <v>1.8190949309604711E-2</v>
      </c>
      <c r="K3418" t="str">
        <f t="shared" si="213"/>
        <v>NO</v>
      </c>
      <c r="L3418">
        <f>(I3418-$V$16)/$V$17</f>
        <v>-0.13454084336898386</v>
      </c>
      <c r="M3418" t="str">
        <f t="shared" si="214"/>
        <v>NO</v>
      </c>
      <c r="N3418">
        <f>IF(ISBLANK(C3418),$V$7,C3418)</f>
        <v>672285.72</v>
      </c>
      <c r="O3418">
        <f>IF(ISBLANK(I3418),$V$16,I3418)</f>
        <v>40</v>
      </c>
      <c r="P3418" t="str">
        <f>IF(ISBLANK(D3418),$U$42,D3418)</f>
        <v>ASALARIADO</v>
      </c>
      <c r="Q3418" s="7" t="str">
        <f t="shared" si="215"/>
        <v>36-45</v>
      </c>
      <c r="R3418" s="7" t="str">
        <f t="shared" si="216"/>
        <v>3</v>
      </c>
    </row>
    <row r="3419" spans="1:18" x14ac:dyDescent="0.3">
      <c r="A3419">
        <v>3418</v>
      </c>
      <c r="B3419" t="s">
        <v>8</v>
      </c>
      <c r="C3419">
        <v>501333.33</v>
      </c>
      <c r="D3419" t="s">
        <v>9</v>
      </c>
      <c r="E3419" t="s">
        <v>15</v>
      </c>
      <c r="F3419" t="s">
        <v>11</v>
      </c>
      <c r="G3419" t="s">
        <v>12</v>
      </c>
      <c r="H3419" t="s">
        <v>12</v>
      </c>
      <c r="I3419">
        <v>41</v>
      </c>
      <c r="J3419">
        <f>(C3419-$V$7)/$V$8</f>
        <v>-0.19262161332136327</v>
      </c>
      <c r="K3419" t="str">
        <f t="shared" si="213"/>
        <v>NO</v>
      </c>
      <c r="L3419">
        <f>(I3419-$V$16)/$V$17</f>
        <v>-6.3965513291846368E-2</v>
      </c>
      <c r="M3419" t="str">
        <f t="shared" si="214"/>
        <v>NO</v>
      </c>
      <c r="N3419">
        <f>IF(ISBLANK(C3419),$V$7,C3419)</f>
        <v>501333.33</v>
      </c>
      <c r="O3419">
        <f>IF(ISBLANK(I3419),$V$16,I3419)</f>
        <v>41</v>
      </c>
      <c r="P3419" t="str">
        <f>IF(ISBLANK(D3419),$U$42,D3419)</f>
        <v>ASALARIADO</v>
      </c>
      <c r="Q3419" s="7" t="str">
        <f t="shared" si="215"/>
        <v>36-45</v>
      </c>
      <c r="R3419" s="7" t="str">
        <f t="shared" si="216"/>
        <v>3</v>
      </c>
    </row>
    <row r="3420" spans="1:18" x14ac:dyDescent="0.3">
      <c r="A3420">
        <v>3419</v>
      </c>
      <c r="B3420" t="s">
        <v>14</v>
      </c>
      <c r="C3420">
        <v>1038075</v>
      </c>
      <c r="D3420" t="s">
        <v>13</v>
      </c>
      <c r="E3420" t="s">
        <v>10</v>
      </c>
      <c r="F3420" t="s">
        <v>11</v>
      </c>
      <c r="G3420" t="s">
        <v>12</v>
      </c>
      <c r="H3420" t="s">
        <v>12</v>
      </c>
      <c r="I3420">
        <v>62</v>
      </c>
      <c r="J3420">
        <f>(C3420-$V$7)/$V$8</f>
        <v>0.46926961220362279</v>
      </c>
      <c r="K3420" t="str">
        <f t="shared" si="213"/>
        <v>NO</v>
      </c>
      <c r="L3420">
        <f>(I3420-$V$16)/$V$17</f>
        <v>1.4181164183280413</v>
      </c>
      <c r="M3420" t="str">
        <f t="shared" si="214"/>
        <v>NO</v>
      </c>
      <c r="N3420">
        <f>IF(ISBLANK(C3420),$V$7,C3420)</f>
        <v>1038075</v>
      </c>
      <c r="O3420">
        <f>IF(ISBLANK(I3420),$V$16,I3420)</f>
        <v>62</v>
      </c>
      <c r="P3420" t="str">
        <f>IF(ISBLANK(D3420),$U$42,D3420)</f>
        <v>PENSIONADOS EN SU PROPIO SISTEMA</v>
      </c>
      <c r="Q3420" s="7" t="str">
        <f t="shared" si="215"/>
        <v>56+</v>
      </c>
      <c r="R3420" s="7" t="str">
        <f t="shared" si="216"/>
        <v>4</v>
      </c>
    </row>
    <row r="3421" spans="1:18" x14ac:dyDescent="0.3">
      <c r="A3421">
        <v>3420</v>
      </c>
      <c r="B3421" t="s">
        <v>8</v>
      </c>
      <c r="C3421">
        <v>685502.53</v>
      </c>
      <c r="D3421" t="s">
        <v>9</v>
      </c>
      <c r="E3421" t="s">
        <v>15</v>
      </c>
      <c r="F3421" t="s">
        <v>11</v>
      </c>
      <c r="G3421" t="s">
        <v>12</v>
      </c>
      <c r="H3421" t="s">
        <v>11</v>
      </c>
      <c r="I3421">
        <v>58</v>
      </c>
      <c r="J3421">
        <f>(C3421-$V$7)/$V$8</f>
        <v>3.4489461345070353E-2</v>
      </c>
      <c r="K3421" t="str">
        <f t="shared" si="213"/>
        <v>NO</v>
      </c>
      <c r="L3421">
        <f>(I3421-$V$16)/$V$17</f>
        <v>1.1358150980194912</v>
      </c>
      <c r="M3421" t="str">
        <f t="shared" si="214"/>
        <v>NO</v>
      </c>
      <c r="N3421">
        <f>IF(ISBLANK(C3421),$V$7,C3421)</f>
        <v>685502.53</v>
      </c>
      <c r="O3421">
        <f>IF(ISBLANK(I3421),$V$16,I3421)</f>
        <v>58</v>
      </c>
      <c r="P3421" t="str">
        <f>IF(ISBLANK(D3421),$U$42,D3421)</f>
        <v>ASALARIADO</v>
      </c>
      <c r="Q3421" s="7" t="str">
        <f t="shared" si="215"/>
        <v>56+</v>
      </c>
      <c r="R3421" s="7" t="str">
        <f t="shared" si="216"/>
        <v>3</v>
      </c>
    </row>
    <row r="3422" spans="1:18" x14ac:dyDescent="0.3">
      <c r="A3422">
        <v>3421</v>
      </c>
      <c r="B3422" t="s">
        <v>8</v>
      </c>
      <c r="C3422">
        <v>389050</v>
      </c>
      <c r="D3422" t="s">
        <v>9</v>
      </c>
      <c r="E3422" t="s">
        <v>15</v>
      </c>
      <c r="F3422" t="s">
        <v>11</v>
      </c>
      <c r="G3422" t="s">
        <v>11</v>
      </c>
      <c r="H3422" t="s">
        <v>11</v>
      </c>
      <c r="I3422">
        <v>36</v>
      </c>
      <c r="J3422">
        <f>(C3422-$V$7)/$V$8</f>
        <v>-0.33108552446082529</v>
      </c>
      <c r="K3422" t="str">
        <f t="shared" si="213"/>
        <v>NO</v>
      </c>
      <c r="L3422">
        <f>(I3422-$V$16)/$V$17</f>
        <v>-0.41684216367753391</v>
      </c>
      <c r="M3422" t="str">
        <f t="shared" si="214"/>
        <v>NO</v>
      </c>
      <c r="N3422">
        <f>IF(ISBLANK(C3422),$V$7,C3422)</f>
        <v>389050</v>
      </c>
      <c r="O3422">
        <f>IF(ISBLANK(I3422),$V$16,I3422)</f>
        <v>36</v>
      </c>
      <c r="P3422" t="str">
        <f>IF(ISBLANK(D3422),$U$42,D3422)</f>
        <v>ASALARIADO</v>
      </c>
      <c r="Q3422" s="7" t="str">
        <f t="shared" si="215"/>
        <v>36-45</v>
      </c>
      <c r="R3422" s="7" t="str">
        <f t="shared" si="216"/>
        <v>2</v>
      </c>
    </row>
    <row r="3423" spans="1:18" x14ac:dyDescent="0.3">
      <c r="A3423">
        <v>3422</v>
      </c>
      <c r="B3423" t="s">
        <v>8</v>
      </c>
      <c r="C3423">
        <v>959035</v>
      </c>
      <c r="D3423" t="s">
        <v>17</v>
      </c>
      <c r="E3423" t="s">
        <v>15</v>
      </c>
      <c r="F3423" t="s">
        <v>11</v>
      </c>
      <c r="G3423" t="s">
        <v>12</v>
      </c>
      <c r="H3423" t="s">
        <v>11</v>
      </c>
      <c r="I3423">
        <v>68</v>
      </c>
      <c r="J3423">
        <f>(C3423-$V$7)/$V$8</f>
        <v>0.37180022350217373</v>
      </c>
      <c r="K3423" t="str">
        <f t="shared" si="213"/>
        <v>NO</v>
      </c>
      <c r="L3423">
        <f>(I3423-$V$16)/$V$17</f>
        <v>1.8415683987908662</v>
      </c>
      <c r="M3423" t="str">
        <f t="shared" si="214"/>
        <v>NO</v>
      </c>
      <c r="N3423">
        <f>IF(ISBLANK(C3423),$V$7,C3423)</f>
        <v>959035</v>
      </c>
      <c r="O3423">
        <f>IF(ISBLANK(I3423),$V$16,I3423)</f>
        <v>68</v>
      </c>
      <c r="P3423" t="str">
        <f>IF(ISBLANK(D3423),$U$42,D3423)</f>
        <v>TRABAJADOR INDEPENDIENTE</v>
      </c>
      <c r="Q3423" s="7" t="str">
        <f t="shared" si="215"/>
        <v>56+</v>
      </c>
      <c r="R3423" s="7" t="str">
        <f t="shared" si="216"/>
        <v>4</v>
      </c>
    </row>
    <row r="3424" spans="1:18" x14ac:dyDescent="0.3">
      <c r="A3424">
        <v>3423</v>
      </c>
      <c r="B3424" t="s">
        <v>8</v>
      </c>
      <c r="C3424">
        <v>400000</v>
      </c>
      <c r="D3424" t="s">
        <v>9</v>
      </c>
      <c r="E3424" t="s">
        <v>15</v>
      </c>
      <c r="F3424" t="s">
        <v>11</v>
      </c>
      <c r="G3424" t="s">
        <v>12</v>
      </c>
      <c r="H3424" t="s">
        <v>12</v>
      </c>
      <c r="I3424">
        <v>26</v>
      </c>
      <c r="J3424">
        <f>(C3424-$V$7)/$V$8</f>
        <v>-0.31758236395625966</v>
      </c>
      <c r="K3424" t="str">
        <f t="shared" si="213"/>
        <v>NO</v>
      </c>
      <c r="L3424">
        <f>(I3424-$V$16)/$V$17</f>
        <v>-1.1225954644489089</v>
      </c>
      <c r="M3424" t="str">
        <f t="shared" si="214"/>
        <v>NO</v>
      </c>
      <c r="N3424">
        <f>IF(ISBLANK(C3424),$V$7,C3424)</f>
        <v>400000</v>
      </c>
      <c r="O3424">
        <f>IF(ISBLANK(I3424),$V$16,I3424)</f>
        <v>26</v>
      </c>
      <c r="P3424" t="str">
        <f>IF(ISBLANK(D3424),$U$42,D3424)</f>
        <v>ASALARIADO</v>
      </c>
      <c r="Q3424" s="7" t="str">
        <f t="shared" si="215"/>
        <v>26-35</v>
      </c>
      <c r="R3424" s="7" t="str">
        <f t="shared" si="216"/>
        <v>2</v>
      </c>
    </row>
    <row r="3425" spans="1:18" x14ac:dyDescent="0.3">
      <c r="A3425">
        <v>3424</v>
      </c>
      <c r="B3425" t="s">
        <v>14</v>
      </c>
      <c r="C3425">
        <v>675000</v>
      </c>
      <c r="D3425" t="s">
        <v>9</v>
      </c>
      <c r="E3425" t="s">
        <v>15</v>
      </c>
      <c r="F3425" t="s">
        <v>11</v>
      </c>
      <c r="G3425" t="s">
        <v>12</v>
      </c>
      <c r="H3425" t="s">
        <v>12</v>
      </c>
      <c r="I3425">
        <v>27</v>
      </c>
      <c r="J3425">
        <f>(C3425-$V$7)/$V$8</f>
        <v>2.1538105336484415E-2</v>
      </c>
      <c r="K3425" t="str">
        <f t="shared" si="213"/>
        <v>NO</v>
      </c>
      <c r="L3425">
        <f>(I3425-$V$16)/$V$17</f>
        <v>-1.0520201343717714</v>
      </c>
      <c r="M3425" t="str">
        <f t="shared" si="214"/>
        <v>NO</v>
      </c>
      <c r="N3425">
        <f>IF(ISBLANK(C3425),$V$7,C3425)</f>
        <v>675000</v>
      </c>
      <c r="O3425">
        <f>IF(ISBLANK(I3425),$V$16,I3425)</f>
        <v>27</v>
      </c>
      <c r="P3425" t="str">
        <f>IF(ISBLANK(D3425),$U$42,D3425)</f>
        <v>ASALARIADO</v>
      </c>
      <c r="Q3425" s="7" t="str">
        <f t="shared" si="215"/>
        <v>26-35</v>
      </c>
      <c r="R3425" s="7" t="str">
        <f t="shared" si="216"/>
        <v>3</v>
      </c>
    </row>
    <row r="3426" spans="1:18" x14ac:dyDescent="0.3">
      <c r="A3426">
        <v>3425</v>
      </c>
      <c r="B3426" t="s">
        <v>8</v>
      </c>
      <c r="C3426">
        <v>277828.07</v>
      </c>
      <c r="D3426" t="s">
        <v>9</v>
      </c>
      <c r="E3426" t="s">
        <v>15</v>
      </c>
      <c r="F3426" t="s">
        <v>11</v>
      </c>
      <c r="G3426" t="s">
        <v>12</v>
      </c>
      <c r="H3426" t="s">
        <v>12</v>
      </c>
      <c r="I3426">
        <v>22</v>
      </c>
      <c r="J3426">
        <f>(C3426-$V$7)/$V$8</f>
        <v>-0.46824055390535158</v>
      </c>
      <c r="K3426" t="str">
        <f t="shared" si="213"/>
        <v>NO</v>
      </c>
      <c r="L3426">
        <f>(I3426-$V$16)/$V$17</f>
        <v>-1.4048967847574589</v>
      </c>
      <c r="M3426" t="str">
        <f t="shared" si="214"/>
        <v>NO</v>
      </c>
      <c r="N3426">
        <f>IF(ISBLANK(C3426),$V$7,C3426)</f>
        <v>277828.07</v>
      </c>
      <c r="O3426">
        <f>IF(ISBLANK(I3426),$V$16,I3426)</f>
        <v>22</v>
      </c>
      <c r="P3426" t="str">
        <f>IF(ISBLANK(D3426),$U$42,D3426)</f>
        <v>ASALARIADO</v>
      </c>
      <c r="Q3426" s="7" t="str">
        <f t="shared" si="215"/>
        <v>18-25</v>
      </c>
      <c r="R3426" s="7" t="str">
        <f t="shared" si="216"/>
        <v>1</v>
      </c>
    </row>
    <row r="3427" spans="1:18" x14ac:dyDescent="0.3">
      <c r="A3427">
        <v>3426</v>
      </c>
      <c r="B3427" t="s">
        <v>8</v>
      </c>
      <c r="C3427">
        <v>270000</v>
      </c>
      <c r="D3427" t="s">
        <v>9</v>
      </c>
      <c r="E3427" t="s">
        <v>15</v>
      </c>
      <c r="F3427" t="s">
        <v>11</v>
      </c>
      <c r="G3427" t="s">
        <v>12</v>
      </c>
      <c r="H3427" t="s">
        <v>12</v>
      </c>
      <c r="I3427">
        <v>58</v>
      </c>
      <c r="J3427">
        <f>(C3427-$V$7)/$V$8</f>
        <v>-0.47789385853101141</v>
      </c>
      <c r="K3427" t="str">
        <f t="shared" si="213"/>
        <v>NO</v>
      </c>
      <c r="L3427">
        <f>(I3427-$V$16)/$V$17</f>
        <v>1.1358150980194912</v>
      </c>
      <c r="M3427" t="str">
        <f t="shared" si="214"/>
        <v>NO</v>
      </c>
      <c r="N3427">
        <f>IF(ISBLANK(C3427),$V$7,C3427)</f>
        <v>270000</v>
      </c>
      <c r="O3427">
        <f>IF(ISBLANK(I3427),$V$16,I3427)</f>
        <v>58</v>
      </c>
      <c r="P3427" t="str">
        <f>IF(ISBLANK(D3427),$U$42,D3427)</f>
        <v>ASALARIADO</v>
      </c>
      <c r="Q3427" s="7" t="str">
        <f t="shared" si="215"/>
        <v>56+</v>
      </c>
      <c r="R3427" s="7" t="str">
        <f t="shared" si="216"/>
        <v>1</v>
      </c>
    </row>
    <row r="3428" spans="1:18" x14ac:dyDescent="0.3">
      <c r="A3428">
        <v>3427</v>
      </c>
      <c r="B3428" t="s">
        <v>14</v>
      </c>
      <c r="C3428">
        <v>514380</v>
      </c>
      <c r="D3428" t="s">
        <v>9</v>
      </c>
      <c r="E3428" t="s">
        <v>10</v>
      </c>
      <c r="F3428" t="s">
        <v>11</v>
      </c>
      <c r="G3428" t="s">
        <v>12</v>
      </c>
      <c r="H3428" t="s">
        <v>12</v>
      </c>
      <c r="I3428">
        <v>57</v>
      </c>
      <c r="J3428">
        <f>(C3428-$V$7)/$V$8</f>
        <v>-0.17653291203733579</v>
      </c>
      <c r="K3428" t="str">
        <f t="shared" si="213"/>
        <v>NO</v>
      </c>
      <c r="L3428">
        <f>(I3428-$V$16)/$V$17</f>
        <v>1.0652397679423538</v>
      </c>
      <c r="M3428" t="str">
        <f t="shared" si="214"/>
        <v>NO</v>
      </c>
      <c r="N3428">
        <f>IF(ISBLANK(C3428),$V$7,C3428)</f>
        <v>514380</v>
      </c>
      <c r="O3428">
        <f>IF(ISBLANK(I3428),$V$16,I3428)</f>
        <v>57</v>
      </c>
      <c r="P3428" t="str">
        <f>IF(ISBLANK(D3428),$U$42,D3428)</f>
        <v>ASALARIADO</v>
      </c>
      <c r="Q3428" s="7" t="str">
        <f t="shared" si="215"/>
        <v>56+</v>
      </c>
      <c r="R3428" s="7" t="str">
        <f t="shared" si="216"/>
        <v>3</v>
      </c>
    </row>
    <row r="3429" spans="1:18" x14ac:dyDescent="0.3">
      <c r="A3429">
        <v>3428</v>
      </c>
      <c r="B3429" t="s">
        <v>8</v>
      </c>
      <c r="C3429">
        <v>995069.79</v>
      </c>
      <c r="D3429" t="s">
        <v>9</v>
      </c>
      <c r="E3429" t="s">
        <v>15</v>
      </c>
      <c r="F3429" t="s">
        <v>11</v>
      </c>
      <c r="G3429" t="s">
        <v>12</v>
      </c>
      <c r="H3429" t="s">
        <v>12</v>
      </c>
      <c r="I3429">
        <v>37</v>
      </c>
      <c r="J3429">
        <f>(C3429-$V$7)/$V$8</f>
        <v>0.41623707766823009</v>
      </c>
      <c r="K3429" t="str">
        <f t="shared" si="213"/>
        <v>NO</v>
      </c>
      <c r="L3429">
        <f>(I3429-$V$16)/$V$17</f>
        <v>-0.3462668336003964</v>
      </c>
      <c r="M3429" t="str">
        <f t="shared" si="214"/>
        <v>NO</v>
      </c>
      <c r="N3429">
        <f>IF(ISBLANK(C3429),$V$7,C3429)</f>
        <v>995069.79</v>
      </c>
      <c r="O3429">
        <f>IF(ISBLANK(I3429),$V$16,I3429)</f>
        <v>37</v>
      </c>
      <c r="P3429" t="str">
        <f>IF(ISBLANK(D3429),$U$42,D3429)</f>
        <v>ASALARIADO</v>
      </c>
      <c r="Q3429" s="7" t="str">
        <f t="shared" si="215"/>
        <v>36-45</v>
      </c>
      <c r="R3429" s="7" t="str">
        <f t="shared" si="216"/>
        <v>4</v>
      </c>
    </row>
    <row r="3430" spans="1:18" x14ac:dyDescent="0.3">
      <c r="A3430">
        <v>3429</v>
      </c>
      <c r="B3430" t="s">
        <v>8</v>
      </c>
      <c r="C3430">
        <v>278500</v>
      </c>
      <c r="D3430" t="s">
        <v>9</v>
      </c>
      <c r="E3430" t="s">
        <v>15</v>
      </c>
      <c r="F3430" t="s">
        <v>11</v>
      </c>
      <c r="G3430" t="s">
        <v>12</v>
      </c>
      <c r="H3430" t="s">
        <v>12</v>
      </c>
      <c r="I3430">
        <v>43</v>
      </c>
      <c r="J3430">
        <f>(C3430-$V$7)/$V$8</f>
        <v>-0.46741195311650841</v>
      </c>
      <c r="K3430" t="str">
        <f t="shared" si="213"/>
        <v>NO</v>
      </c>
      <c r="L3430">
        <f>(I3430-$V$16)/$V$17</f>
        <v>7.7185146862428639E-2</v>
      </c>
      <c r="M3430" t="str">
        <f t="shared" si="214"/>
        <v>NO</v>
      </c>
      <c r="N3430">
        <f>IF(ISBLANK(C3430),$V$7,C3430)</f>
        <v>278500</v>
      </c>
      <c r="O3430">
        <f>IF(ISBLANK(I3430),$V$16,I3430)</f>
        <v>43</v>
      </c>
      <c r="P3430" t="str">
        <f>IF(ISBLANK(D3430),$U$42,D3430)</f>
        <v>ASALARIADO</v>
      </c>
      <c r="Q3430" s="7" t="str">
        <f t="shared" si="215"/>
        <v>36-45</v>
      </c>
      <c r="R3430" s="7" t="str">
        <f t="shared" si="216"/>
        <v>1</v>
      </c>
    </row>
    <row r="3431" spans="1:18" x14ac:dyDescent="0.3">
      <c r="A3431">
        <v>3430</v>
      </c>
      <c r="B3431" t="s">
        <v>14</v>
      </c>
      <c r="C3431">
        <v>368282</v>
      </c>
      <c r="D3431" t="s">
        <v>9</v>
      </c>
      <c r="E3431" t="s">
        <v>15</v>
      </c>
      <c r="F3431" t="s">
        <v>11</v>
      </c>
      <c r="G3431" t="s">
        <v>12</v>
      </c>
      <c r="H3431" t="s">
        <v>12</v>
      </c>
      <c r="I3431">
        <v>54</v>
      </c>
      <c r="J3431">
        <f>(C3431-$V$7)/$V$8</f>
        <v>-0.35669590230181336</v>
      </c>
      <c r="K3431" t="str">
        <f t="shared" si="213"/>
        <v>NO</v>
      </c>
      <c r="L3431">
        <f>(I3431-$V$16)/$V$17</f>
        <v>0.85351377771094117</v>
      </c>
      <c r="M3431" t="str">
        <f t="shared" si="214"/>
        <v>NO</v>
      </c>
      <c r="N3431">
        <f>IF(ISBLANK(C3431),$V$7,C3431)</f>
        <v>368282</v>
      </c>
      <c r="O3431">
        <f>IF(ISBLANK(I3431),$V$16,I3431)</f>
        <v>54</v>
      </c>
      <c r="P3431" t="str">
        <f>IF(ISBLANK(D3431),$U$42,D3431)</f>
        <v>ASALARIADO</v>
      </c>
      <c r="Q3431" s="7" t="str">
        <f t="shared" si="215"/>
        <v>46-55</v>
      </c>
      <c r="R3431" s="7" t="str">
        <f t="shared" si="216"/>
        <v>2</v>
      </c>
    </row>
    <row r="3432" spans="1:18" x14ac:dyDescent="0.3">
      <c r="A3432">
        <v>3431</v>
      </c>
      <c r="B3432" t="s">
        <v>14</v>
      </c>
      <c r="C3432">
        <v>509509</v>
      </c>
      <c r="D3432" t="s">
        <v>17</v>
      </c>
      <c r="E3432" t="s">
        <v>15</v>
      </c>
      <c r="F3432" t="s">
        <v>11</v>
      </c>
      <c r="G3432" t="s">
        <v>12</v>
      </c>
      <c r="H3432" t="s">
        <v>11</v>
      </c>
      <c r="I3432">
        <v>45</v>
      </c>
      <c r="J3432">
        <f>(C3432-$V$7)/$V$8</f>
        <v>-0.18253966042251746</v>
      </c>
      <c r="K3432" t="str">
        <f t="shared" si="213"/>
        <v>NO</v>
      </c>
      <c r="L3432">
        <f>(I3432-$V$16)/$V$17</f>
        <v>0.21833580701670366</v>
      </c>
      <c r="M3432" t="str">
        <f t="shared" si="214"/>
        <v>NO</v>
      </c>
      <c r="N3432">
        <f>IF(ISBLANK(C3432),$V$7,C3432)</f>
        <v>509509</v>
      </c>
      <c r="O3432">
        <f>IF(ISBLANK(I3432),$V$16,I3432)</f>
        <v>45</v>
      </c>
      <c r="P3432" t="str">
        <f>IF(ISBLANK(D3432),$U$42,D3432)</f>
        <v>TRABAJADOR INDEPENDIENTE</v>
      </c>
      <c r="Q3432" s="7" t="str">
        <f t="shared" si="215"/>
        <v>36-45</v>
      </c>
      <c r="R3432" s="7" t="str">
        <f t="shared" si="216"/>
        <v>3</v>
      </c>
    </row>
    <row r="3433" spans="1:18" x14ac:dyDescent="0.3">
      <c r="A3433">
        <v>3432</v>
      </c>
      <c r="B3433" t="s">
        <v>14</v>
      </c>
      <c r="C3433">
        <v>690000</v>
      </c>
      <c r="D3433" t="s">
        <v>9</v>
      </c>
      <c r="E3433" t="s">
        <v>15</v>
      </c>
      <c r="F3433" t="s">
        <v>11</v>
      </c>
      <c r="G3433" t="s">
        <v>12</v>
      </c>
      <c r="H3433" t="s">
        <v>12</v>
      </c>
      <c r="I3433">
        <v>40</v>
      </c>
      <c r="J3433">
        <f>(C3433-$V$7)/$V$8</f>
        <v>4.0035585479725001E-2</v>
      </c>
      <c r="K3433" t="str">
        <f t="shared" si="213"/>
        <v>NO</v>
      </c>
      <c r="L3433">
        <f>(I3433-$V$16)/$V$17</f>
        <v>-0.13454084336898386</v>
      </c>
      <c r="M3433" t="str">
        <f t="shared" si="214"/>
        <v>NO</v>
      </c>
      <c r="N3433">
        <f>IF(ISBLANK(C3433),$V$7,C3433)</f>
        <v>690000</v>
      </c>
      <c r="O3433">
        <f>IF(ISBLANK(I3433),$V$16,I3433)</f>
        <v>40</v>
      </c>
      <c r="P3433" t="str">
        <f>IF(ISBLANK(D3433),$U$42,D3433)</f>
        <v>ASALARIADO</v>
      </c>
      <c r="Q3433" s="7" t="str">
        <f t="shared" si="215"/>
        <v>36-45</v>
      </c>
      <c r="R3433" s="7" t="str">
        <f t="shared" si="216"/>
        <v>3</v>
      </c>
    </row>
    <row r="3434" spans="1:18" x14ac:dyDescent="0.3">
      <c r="A3434">
        <v>3433</v>
      </c>
      <c r="B3434" t="s">
        <v>8</v>
      </c>
      <c r="C3434">
        <v>404463</v>
      </c>
      <c r="D3434" t="s">
        <v>17</v>
      </c>
      <c r="E3434" t="s">
        <v>15</v>
      </c>
      <c r="F3434" t="s">
        <v>11</v>
      </c>
      <c r="G3434" t="s">
        <v>12</v>
      </c>
      <c r="H3434" t="s">
        <v>12</v>
      </c>
      <c r="I3434">
        <v>50</v>
      </c>
      <c r="J3434">
        <f>(C3434-$V$7)/$V$8</f>
        <v>-0.31207874703097416</v>
      </c>
      <c r="K3434" t="str">
        <f t="shared" si="213"/>
        <v>NO</v>
      </c>
      <c r="L3434">
        <f>(I3434-$V$16)/$V$17</f>
        <v>0.57121245740239113</v>
      </c>
      <c r="M3434" t="str">
        <f t="shared" si="214"/>
        <v>NO</v>
      </c>
      <c r="N3434">
        <f>IF(ISBLANK(C3434),$V$7,C3434)</f>
        <v>404463</v>
      </c>
      <c r="O3434">
        <f>IF(ISBLANK(I3434),$V$16,I3434)</f>
        <v>50</v>
      </c>
      <c r="P3434" t="str">
        <f>IF(ISBLANK(D3434),$U$42,D3434)</f>
        <v>TRABAJADOR INDEPENDIENTE</v>
      </c>
      <c r="Q3434" s="7" t="str">
        <f t="shared" si="215"/>
        <v>46-55</v>
      </c>
      <c r="R3434" s="7" t="str">
        <f t="shared" si="216"/>
        <v>2</v>
      </c>
    </row>
    <row r="3435" spans="1:18" x14ac:dyDescent="0.3">
      <c r="A3435">
        <v>3434</v>
      </c>
      <c r="B3435" t="s">
        <v>8</v>
      </c>
      <c r="C3435">
        <v>873081</v>
      </c>
      <c r="D3435" t="s">
        <v>9</v>
      </c>
      <c r="E3435" t="s">
        <v>10</v>
      </c>
      <c r="F3435" t="s">
        <v>11</v>
      </c>
      <c r="G3435" t="s">
        <v>12</v>
      </c>
      <c r="H3435" t="s">
        <v>12</v>
      </c>
      <c r="I3435">
        <v>36</v>
      </c>
      <c r="J3435">
        <f>(C3435-$V$7)/$V$8</f>
        <v>0.26580472962003365</v>
      </c>
      <c r="K3435" t="str">
        <f t="shared" si="213"/>
        <v>NO</v>
      </c>
      <c r="L3435">
        <f>(I3435-$V$16)/$V$17</f>
        <v>-0.41684216367753391</v>
      </c>
      <c r="M3435" t="str">
        <f t="shared" si="214"/>
        <v>NO</v>
      </c>
      <c r="N3435">
        <f>IF(ISBLANK(C3435),$V$7,C3435)</f>
        <v>873081</v>
      </c>
      <c r="O3435">
        <f>IF(ISBLANK(I3435),$V$16,I3435)</f>
        <v>36</v>
      </c>
      <c r="P3435" t="str">
        <f>IF(ISBLANK(D3435),$U$42,D3435)</f>
        <v>ASALARIADO</v>
      </c>
      <c r="Q3435" s="7" t="str">
        <f t="shared" si="215"/>
        <v>36-45</v>
      </c>
      <c r="R3435" s="7" t="str">
        <f t="shared" si="216"/>
        <v>4</v>
      </c>
    </row>
    <row r="3436" spans="1:18" x14ac:dyDescent="0.3">
      <c r="A3436">
        <v>3435</v>
      </c>
      <c r="B3436" t="s">
        <v>14</v>
      </c>
      <c r="C3436">
        <v>298186</v>
      </c>
      <c r="D3436" t="s">
        <v>16</v>
      </c>
      <c r="E3436" t="s">
        <v>15</v>
      </c>
      <c r="F3436" t="s">
        <v>11</v>
      </c>
      <c r="G3436" t="s">
        <v>12</v>
      </c>
      <c r="H3436" t="s">
        <v>12</v>
      </c>
      <c r="I3436">
        <v>54</v>
      </c>
      <c r="J3436">
        <f>(C3436-$V$7)/$V$8</f>
        <v>-0.44313586017651946</v>
      </c>
      <c r="K3436" t="str">
        <f t="shared" si="213"/>
        <v>NO</v>
      </c>
      <c r="L3436">
        <f>(I3436-$V$16)/$V$17</f>
        <v>0.85351377771094117</v>
      </c>
      <c r="M3436" t="str">
        <f t="shared" si="214"/>
        <v>NO</v>
      </c>
      <c r="N3436">
        <f>IF(ISBLANK(C3436),$V$7,C3436)</f>
        <v>298186</v>
      </c>
      <c r="O3436">
        <f>IF(ISBLANK(I3436),$V$16,I3436)</f>
        <v>54</v>
      </c>
      <c r="P3436" t="str">
        <f>IF(ISBLANK(D3436),$U$42,D3436)</f>
        <v>ASEGURADO VOLUNTARIO</v>
      </c>
      <c r="Q3436" s="7" t="str">
        <f t="shared" si="215"/>
        <v>46-55</v>
      </c>
      <c r="R3436" s="7" t="str">
        <f t="shared" si="216"/>
        <v>1</v>
      </c>
    </row>
    <row r="3437" spans="1:18" x14ac:dyDescent="0.3">
      <c r="A3437">
        <v>3436</v>
      </c>
      <c r="B3437" t="s">
        <v>14</v>
      </c>
      <c r="C3437">
        <v>1088763.67</v>
      </c>
      <c r="D3437" t="s">
        <v>9</v>
      </c>
      <c r="E3437" t="s">
        <v>15</v>
      </c>
      <c r="F3437" t="s">
        <v>11</v>
      </c>
      <c r="G3437" t="s">
        <v>12</v>
      </c>
      <c r="H3437" t="s">
        <v>12</v>
      </c>
      <c r="I3437">
        <v>36</v>
      </c>
      <c r="J3437">
        <f>(C3437-$V$7)/$V$8</f>
        <v>0.53177712332444105</v>
      </c>
      <c r="K3437" t="str">
        <f t="shared" si="213"/>
        <v>NO</v>
      </c>
      <c r="L3437">
        <f>(I3437-$V$16)/$V$17</f>
        <v>-0.41684216367753391</v>
      </c>
      <c r="M3437" t="str">
        <f t="shared" si="214"/>
        <v>NO</v>
      </c>
      <c r="N3437">
        <f>IF(ISBLANK(C3437),$V$7,C3437)</f>
        <v>1088763.67</v>
      </c>
      <c r="O3437">
        <f>IF(ISBLANK(I3437),$V$16,I3437)</f>
        <v>36</v>
      </c>
      <c r="P3437" t="str">
        <f>IF(ISBLANK(D3437),$U$42,D3437)</f>
        <v>ASALARIADO</v>
      </c>
      <c r="Q3437" s="7" t="str">
        <f t="shared" si="215"/>
        <v>36-45</v>
      </c>
      <c r="R3437" s="7" t="str">
        <f t="shared" si="216"/>
        <v>4</v>
      </c>
    </row>
    <row r="3438" spans="1:18" x14ac:dyDescent="0.3">
      <c r="A3438">
        <v>3437</v>
      </c>
      <c r="B3438" t="s">
        <v>8</v>
      </c>
      <c r="C3438">
        <v>300000</v>
      </c>
      <c r="D3438" t="s">
        <v>16</v>
      </c>
      <c r="E3438" t="s">
        <v>15</v>
      </c>
      <c r="F3438" t="s">
        <v>11</v>
      </c>
      <c r="G3438" t="s">
        <v>11</v>
      </c>
      <c r="H3438" t="s">
        <v>12</v>
      </c>
      <c r="I3438">
        <v>32</v>
      </c>
      <c r="J3438">
        <f>(C3438-$V$7)/$V$8</f>
        <v>-0.44089889824453027</v>
      </c>
      <c r="K3438" t="str">
        <f t="shared" si="213"/>
        <v>NO</v>
      </c>
      <c r="L3438">
        <f>(I3438-$V$16)/$V$17</f>
        <v>-0.69914348398608395</v>
      </c>
      <c r="M3438" t="str">
        <f t="shared" si="214"/>
        <v>NO</v>
      </c>
      <c r="N3438">
        <f>IF(ISBLANK(C3438),$V$7,C3438)</f>
        <v>300000</v>
      </c>
      <c r="O3438">
        <f>IF(ISBLANK(I3438),$V$16,I3438)</f>
        <v>32</v>
      </c>
      <c r="P3438" t="str">
        <f>IF(ISBLANK(D3438),$U$42,D3438)</f>
        <v>ASEGURADO VOLUNTARIO</v>
      </c>
      <c r="Q3438" s="7" t="str">
        <f t="shared" si="215"/>
        <v>26-35</v>
      </c>
      <c r="R3438" s="7" t="str">
        <f t="shared" si="216"/>
        <v>2</v>
      </c>
    </row>
    <row r="3439" spans="1:18" x14ac:dyDescent="0.3">
      <c r="A3439">
        <v>3438</v>
      </c>
      <c r="B3439" t="s">
        <v>8</v>
      </c>
      <c r="C3439">
        <v>934810.14</v>
      </c>
      <c r="D3439" t="s">
        <v>9</v>
      </c>
      <c r="E3439" t="s">
        <v>10</v>
      </c>
      <c r="F3439" t="s">
        <v>11</v>
      </c>
      <c r="G3439" t="s">
        <v>12</v>
      </c>
      <c r="H3439" t="s">
        <v>12</v>
      </c>
      <c r="I3439">
        <v>34</v>
      </c>
      <c r="J3439">
        <f>(C3439-$V$7)/$V$8</f>
        <v>0.34192696571398823</v>
      </c>
      <c r="K3439" t="str">
        <f t="shared" si="213"/>
        <v>NO</v>
      </c>
      <c r="L3439">
        <f>(I3439-$V$16)/$V$17</f>
        <v>-0.55799282383180893</v>
      </c>
      <c r="M3439" t="str">
        <f t="shared" si="214"/>
        <v>NO</v>
      </c>
      <c r="N3439">
        <f>IF(ISBLANK(C3439),$V$7,C3439)</f>
        <v>934810.14</v>
      </c>
      <c r="O3439">
        <f>IF(ISBLANK(I3439),$V$16,I3439)</f>
        <v>34</v>
      </c>
      <c r="P3439" t="str">
        <f>IF(ISBLANK(D3439),$U$42,D3439)</f>
        <v>ASALARIADO</v>
      </c>
      <c r="Q3439" s="7" t="str">
        <f t="shared" si="215"/>
        <v>26-35</v>
      </c>
      <c r="R3439" s="7" t="str">
        <f t="shared" si="216"/>
        <v>4</v>
      </c>
    </row>
    <row r="3440" spans="1:18" x14ac:dyDescent="0.3">
      <c r="A3440">
        <v>3439</v>
      </c>
      <c r="B3440" t="s">
        <v>14</v>
      </c>
      <c r="C3440">
        <v>278030</v>
      </c>
      <c r="D3440" t="s">
        <v>18</v>
      </c>
      <c r="E3440" t="s">
        <v>15</v>
      </c>
      <c r="F3440" t="s">
        <v>11</v>
      </c>
      <c r="G3440" t="s">
        <v>11</v>
      </c>
      <c r="H3440" t="s">
        <v>12</v>
      </c>
      <c r="I3440">
        <v>29</v>
      </c>
      <c r="J3440">
        <f>(C3440-$V$7)/$V$8</f>
        <v>-0.46799154082766331</v>
      </c>
      <c r="K3440" t="str">
        <f t="shared" si="213"/>
        <v>NO</v>
      </c>
      <c r="L3440">
        <f>(I3440-$V$16)/$V$17</f>
        <v>-0.91086947421749642</v>
      </c>
      <c r="M3440" t="str">
        <f t="shared" si="214"/>
        <v>NO</v>
      </c>
      <c r="N3440">
        <f>IF(ISBLANK(C3440),$V$7,C3440)</f>
        <v>278030</v>
      </c>
      <c r="O3440">
        <f>IF(ISBLANK(I3440),$V$16,I3440)</f>
        <v>29</v>
      </c>
      <c r="P3440" t="str">
        <f>IF(ISBLANK(D3440),$U$42,D3440)</f>
        <v>CONVENIOS ESPECIALES DE TRABAJADORES INDEPENDIENTES</v>
      </c>
      <c r="Q3440" s="7" t="str">
        <f t="shared" si="215"/>
        <v>26-35</v>
      </c>
      <c r="R3440" s="7" t="str">
        <f t="shared" si="216"/>
        <v>1</v>
      </c>
    </row>
    <row r="3441" spans="1:18" x14ac:dyDescent="0.3">
      <c r="A3441">
        <v>3440</v>
      </c>
      <c r="B3441" t="s">
        <v>14</v>
      </c>
      <c r="C3441">
        <v>765893.37</v>
      </c>
      <c r="D3441" t="s">
        <v>9</v>
      </c>
      <c r="E3441" t="s">
        <v>15</v>
      </c>
      <c r="F3441" t="s">
        <v>11</v>
      </c>
      <c r="G3441" t="s">
        <v>12</v>
      </c>
      <c r="H3441" t="s">
        <v>12</v>
      </c>
      <c r="I3441">
        <v>24</v>
      </c>
      <c r="J3441">
        <f>(C3441-$V$7)/$V$8</f>
        <v>0.13362465911829904</v>
      </c>
      <c r="K3441" t="str">
        <f t="shared" si="213"/>
        <v>NO</v>
      </c>
      <c r="L3441">
        <f>(I3441-$V$16)/$V$17</f>
        <v>-1.263746124603184</v>
      </c>
      <c r="M3441" t="str">
        <f t="shared" si="214"/>
        <v>NO</v>
      </c>
      <c r="N3441">
        <f>IF(ISBLANK(C3441),$V$7,C3441)</f>
        <v>765893.37</v>
      </c>
      <c r="O3441">
        <f>IF(ISBLANK(I3441),$V$16,I3441)</f>
        <v>24</v>
      </c>
      <c r="P3441" t="str">
        <f>IF(ISBLANK(D3441),$U$42,D3441)</f>
        <v>ASALARIADO</v>
      </c>
      <c r="Q3441" s="7" t="str">
        <f t="shared" si="215"/>
        <v>18-25</v>
      </c>
      <c r="R3441" s="7" t="str">
        <f t="shared" si="216"/>
        <v>4</v>
      </c>
    </row>
    <row r="3442" spans="1:18" x14ac:dyDescent="0.3">
      <c r="A3442">
        <v>3441</v>
      </c>
      <c r="B3442" t="s">
        <v>8</v>
      </c>
      <c r="C3442">
        <v>425426.15</v>
      </c>
      <c r="D3442" t="s">
        <v>9</v>
      </c>
      <c r="E3442" t="s">
        <v>15</v>
      </c>
      <c r="F3442" t="s">
        <v>11</v>
      </c>
      <c r="G3442" t="s">
        <v>12</v>
      </c>
      <c r="H3442" t="s">
        <v>12</v>
      </c>
      <c r="I3442">
        <v>21</v>
      </c>
      <c r="J3442">
        <f>(C3442-$V$7)/$V$8</f>
        <v>-0.28622771697332255</v>
      </c>
      <c r="K3442" t="str">
        <f t="shared" si="213"/>
        <v>NO</v>
      </c>
      <c r="L3442">
        <f>(I3442-$V$16)/$V$17</f>
        <v>-1.4754721148345964</v>
      </c>
      <c r="M3442" t="str">
        <f t="shared" si="214"/>
        <v>NO</v>
      </c>
      <c r="N3442">
        <f>IF(ISBLANK(C3442),$V$7,C3442)</f>
        <v>425426.15</v>
      </c>
      <c r="O3442">
        <f>IF(ISBLANK(I3442),$V$16,I3442)</f>
        <v>21</v>
      </c>
      <c r="P3442" t="str">
        <f>IF(ISBLANK(D3442),$U$42,D3442)</f>
        <v>ASALARIADO</v>
      </c>
      <c r="Q3442" s="7" t="str">
        <f t="shared" si="215"/>
        <v>18-25</v>
      </c>
      <c r="R3442" s="7" t="str">
        <f t="shared" si="216"/>
        <v>3</v>
      </c>
    </row>
    <row r="3443" spans="1:18" x14ac:dyDescent="0.3">
      <c r="A3443">
        <v>3442</v>
      </c>
      <c r="B3443" t="s">
        <v>14</v>
      </c>
      <c r="C3443">
        <v>655560</v>
      </c>
      <c r="D3443" t="s">
        <v>9</v>
      </c>
      <c r="E3443" t="s">
        <v>10</v>
      </c>
      <c r="F3443" t="s">
        <v>11</v>
      </c>
      <c r="G3443" t="s">
        <v>12</v>
      </c>
      <c r="H3443" t="s">
        <v>12</v>
      </c>
      <c r="I3443">
        <v>39</v>
      </c>
      <c r="J3443">
        <f>(C3443-$V$7)/$V$8</f>
        <v>-2.4346289291553853E-3</v>
      </c>
      <c r="K3443" t="str">
        <f t="shared" si="213"/>
        <v>NO</v>
      </c>
      <c r="L3443">
        <f>(I3443-$V$16)/$V$17</f>
        <v>-0.20511617344612137</v>
      </c>
      <c r="M3443" t="str">
        <f t="shared" si="214"/>
        <v>NO</v>
      </c>
      <c r="N3443">
        <f>IF(ISBLANK(C3443),$V$7,C3443)</f>
        <v>655560</v>
      </c>
      <c r="O3443">
        <f>IF(ISBLANK(I3443),$V$16,I3443)</f>
        <v>39</v>
      </c>
      <c r="P3443" t="str">
        <f>IF(ISBLANK(D3443),$U$42,D3443)</f>
        <v>ASALARIADO</v>
      </c>
      <c r="Q3443" s="7" t="str">
        <f t="shared" si="215"/>
        <v>36-45</v>
      </c>
      <c r="R3443" s="7" t="str">
        <f t="shared" si="216"/>
        <v>3</v>
      </c>
    </row>
    <row r="3444" spans="1:18" x14ac:dyDescent="0.3">
      <c r="A3444">
        <v>3443</v>
      </c>
      <c r="B3444" t="s">
        <v>8</v>
      </c>
      <c r="C3444">
        <v>106848</v>
      </c>
      <c r="D3444" t="s">
        <v>9</v>
      </c>
      <c r="E3444" t="s">
        <v>15</v>
      </c>
      <c r="F3444" t="s">
        <v>11</v>
      </c>
      <c r="G3444" t="s">
        <v>11</v>
      </c>
      <c r="H3444" t="s">
        <v>12</v>
      </c>
      <c r="I3444">
        <v>36</v>
      </c>
      <c r="J3444">
        <f>(C3444-$V$7)/$V$8</f>
        <v>-0.67908725055301067</v>
      </c>
      <c r="K3444" t="str">
        <f t="shared" si="213"/>
        <v>NO</v>
      </c>
      <c r="L3444">
        <f>(I3444-$V$16)/$V$17</f>
        <v>-0.41684216367753391</v>
      </c>
      <c r="M3444" t="str">
        <f t="shared" si="214"/>
        <v>NO</v>
      </c>
      <c r="N3444">
        <f>IF(ISBLANK(C3444),$V$7,C3444)</f>
        <v>106848</v>
      </c>
      <c r="O3444">
        <f>IF(ISBLANK(I3444),$V$16,I3444)</f>
        <v>36</v>
      </c>
      <c r="P3444" t="str">
        <f>IF(ISBLANK(D3444),$U$42,D3444)</f>
        <v>ASALARIADO</v>
      </c>
      <c r="Q3444" s="7" t="str">
        <f t="shared" si="215"/>
        <v>36-45</v>
      </c>
      <c r="R3444" s="7" t="str">
        <f t="shared" si="216"/>
        <v>1</v>
      </c>
    </row>
    <row r="3445" spans="1:18" x14ac:dyDescent="0.3">
      <c r="A3445">
        <v>3444</v>
      </c>
      <c r="B3445" t="s">
        <v>8</v>
      </c>
      <c r="C3445">
        <v>1492130.65</v>
      </c>
      <c r="D3445" t="s">
        <v>9</v>
      </c>
      <c r="E3445" t="s">
        <v>10</v>
      </c>
      <c r="F3445" t="s">
        <v>11</v>
      </c>
      <c r="G3445" t="s">
        <v>12</v>
      </c>
      <c r="H3445" t="s">
        <v>12</v>
      </c>
      <c r="I3445">
        <v>58</v>
      </c>
      <c r="J3445">
        <f>(C3445-$V$7)/$V$8</f>
        <v>1.0291953035237025</v>
      </c>
      <c r="K3445" t="str">
        <f t="shared" si="213"/>
        <v>NO</v>
      </c>
      <c r="L3445">
        <f>(I3445-$V$16)/$V$17</f>
        <v>1.1358150980194912</v>
      </c>
      <c r="M3445" t="str">
        <f t="shared" si="214"/>
        <v>NO</v>
      </c>
      <c r="N3445">
        <f>IF(ISBLANK(C3445),$V$7,C3445)</f>
        <v>1492130.65</v>
      </c>
      <c r="O3445">
        <f>IF(ISBLANK(I3445),$V$16,I3445)</f>
        <v>58</v>
      </c>
      <c r="P3445" t="str">
        <f>IF(ISBLANK(D3445),$U$42,D3445)</f>
        <v>ASALARIADO</v>
      </c>
      <c r="Q3445" s="7" t="str">
        <f t="shared" si="215"/>
        <v>56+</v>
      </c>
      <c r="R3445" s="7" t="str">
        <f t="shared" si="216"/>
        <v>4</v>
      </c>
    </row>
    <row r="3446" spans="1:18" x14ac:dyDescent="0.3">
      <c r="A3446">
        <v>3445</v>
      </c>
      <c r="B3446" t="s">
        <v>8</v>
      </c>
      <c r="C3446">
        <v>175130</v>
      </c>
      <c r="D3446" t="s">
        <v>9</v>
      </c>
      <c r="E3446" t="s">
        <v>10</v>
      </c>
      <c r="F3446" t="s">
        <v>11</v>
      </c>
      <c r="G3446" t="s">
        <v>12</v>
      </c>
      <c r="H3446" t="s">
        <v>12</v>
      </c>
      <c r="I3446">
        <v>36</v>
      </c>
      <c r="J3446">
        <f>(C3446-$V$7)/$V$8</f>
        <v>-0.59488425461029371</v>
      </c>
      <c r="K3446" t="str">
        <f t="shared" si="213"/>
        <v>NO</v>
      </c>
      <c r="L3446">
        <f>(I3446-$V$16)/$V$17</f>
        <v>-0.41684216367753391</v>
      </c>
      <c r="M3446" t="str">
        <f t="shared" si="214"/>
        <v>NO</v>
      </c>
      <c r="N3446">
        <f>IF(ISBLANK(C3446),$V$7,C3446)</f>
        <v>175130</v>
      </c>
      <c r="O3446">
        <f>IF(ISBLANK(I3446),$V$16,I3446)</f>
        <v>36</v>
      </c>
      <c r="P3446" t="str">
        <f>IF(ISBLANK(D3446),$U$42,D3446)</f>
        <v>ASALARIADO</v>
      </c>
      <c r="Q3446" s="7" t="str">
        <f t="shared" si="215"/>
        <v>36-45</v>
      </c>
      <c r="R3446" s="7" t="str">
        <f t="shared" si="216"/>
        <v>1</v>
      </c>
    </row>
    <row r="3447" spans="1:18" x14ac:dyDescent="0.3">
      <c r="A3447">
        <v>3446</v>
      </c>
      <c r="B3447" t="s">
        <v>14</v>
      </c>
      <c r="C3447">
        <v>516452.8</v>
      </c>
      <c r="D3447" t="s">
        <v>9</v>
      </c>
      <c r="E3447" t="s">
        <v>10</v>
      </c>
      <c r="F3447" t="s">
        <v>11</v>
      </c>
      <c r="G3447" t="s">
        <v>12</v>
      </c>
      <c r="H3447" t="s">
        <v>12</v>
      </c>
      <c r="I3447">
        <v>30</v>
      </c>
      <c r="J3447">
        <f>(C3447-$V$7)/$V$8</f>
        <v>-0.17397680691460854</v>
      </c>
      <c r="K3447" t="str">
        <f t="shared" si="213"/>
        <v>NO</v>
      </c>
      <c r="L3447">
        <f>(I3447-$V$16)/$V$17</f>
        <v>-0.84029414414035897</v>
      </c>
      <c r="M3447" t="str">
        <f t="shared" si="214"/>
        <v>NO</v>
      </c>
      <c r="N3447">
        <f>IF(ISBLANK(C3447),$V$7,C3447)</f>
        <v>516452.8</v>
      </c>
      <c r="O3447">
        <f>IF(ISBLANK(I3447),$V$16,I3447)</f>
        <v>30</v>
      </c>
      <c r="P3447" t="str">
        <f>IF(ISBLANK(D3447),$U$42,D3447)</f>
        <v>ASALARIADO</v>
      </c>
      <c r="Q3447" s="7" t="str">
        <f t="shared" si="215"/>
        <v>26-35</v>
      </c>
      <c r="R3447" s="7" t="str">
        <f t="shared" si="216"/>
        <v>3</v>
      </c>
    </row>
    <row r="3448" spans="1:18" x14ac:dyDescent="0.3">
      <c r="A3448">
        <v>3447</v>
      </c>
      <c r="B3448" t="s">
        <v>8</v>
      </c>
      <c r="C3448">
        <v>11292323.83</v>
      </c>
      <c r="D3448" t="s">
        <v>9</v>
      </c>
      <c r="E3448" t="s">
        <v>15</v>
      </c>
      <c r="F3448" t="s">
        <v>11</v>
      </c>
      <c r="G3448" t="s">
        <v>11</v>
      </c>
      <c r="H3448" t="s">
        <v>12</v>
      </c>
      <c r="I3448">
        <v>55</v>
      </c>
      <c r="J3448">
        <f>(C3448-$V$7)/$V$8</f>
        <v>13.114453886655157</v>
      </c>
      <c r="K3448" t="str">
        <f t="shared" si="213"/>
        <v>ATIPICO</v>
      </c>
      <c r="L3448">
        <f>(I3448-$V$16)/$V$17</f>
        <v>0.92408910778807873</v>
      </c>
      <c r="M3448" t="str">
        <f t="shared" si="214"/>
        <v>NO</v>
      </c>
      <c r="N3448">
        <f>IF(ISBLANK(C3448),$V$7,C3448)</f>
        <v>11292323.83</v>
      </c>
      <c r="O3448">
        <f>IF(ISBLANK(I3448),$V$16,I3448)</f>
        <v>55</v>
      </c>
      <c r="P3448" t="str">
        <f>IF(ISBLANK(D3448),$U$42,D3448)</f>
        <v>ASALARIADO</v>
      </c>
      <c r="Q3448" s="7" t="str">
        <f t="shared" si="215"/>
        <v>46-55</v>
      </c>
      <c r="R3448" s="7" t="str">
        <f t="shared" si="216"/>
        <v>4</v>
      </c>
    </row>
    <row r="3449" spans="1:18" x14ac:dyDescent="0.3">
      <c r="A3449">
        <v>3448</v>
      </c>
      <c r="B3449" t="s">
        <v>14</v>
      </c>
      <c r="C3449">
        <v>815000</v>
      </c>
      <c r="D3449" t="s">
        <v>9</v>
      </c>
      <c r="E3449" t="s">
        <v>10</v>
      </c>
      <c r="F3449" t="s">
        <v>11</v>
      </c>
      <c r="G3449" t="s">
        <v>12</v>
      </c>
      <c r="H3449" t="s">
        <v>12</v>
      </c>
      <c r="I3449">
        <v>29</v>
      </c>
      <c r="J3449">
        <f>(C3449-$V$7)/$V$8</f>
        <v>0.19418125334006323</v>
      </c>
      <c r="K3449" t="str">
        <f t="shared" si="213"/>
        <v>NO</v>
      </c>
      <c r="L3449">
        <f>(I3449-$V$16)/$V$17</f>
        <v>-0.91086947421749642</v>
      </c>
      <c r="M3449" t="str">
        <f t="shared" si="214"/>
        <v>NO</v>
      </c>
      <c r="N3449">
        <f>IF(ISBLANK(C3449),$V$7,C3449)</f>
        <v>815000</v>
      </c>
      <c r="O3449">
        <f>IF(ISBLANK(I3449),$V$16,I3449)</f>
        <v>29</v>
      </c>
      <c r="P3449" t="str">
        <f>IF(ISBLANK(D3449),$U$42,D3449)</f>
        <v>ASALARIADO</v>
      </c>
      <c r="Q3449" s="7" t="str">
        <f t="shared" si="215"/>
        <v>26-35</v>
      </c>
      <c r="R3449" s="7" t="str">
        <f t="shared" si="216"/>
        <v>4</v>
      </c>
    </row>
    <row r="3450" spans="1:18" x14ac:dyDescent="0.3">
      <c r="A3450">
        <v>3449</v>
      </c>
      <c r="B3450" t="s">
        <v>14</v>
      </c>
      <c r="C3450">
        <v>1450033.3</v>
      </c>
      <c r="D3450" t="s">
        <v>9</v>
      </c>
      <c r="E3450" t="s">
        <v>10</v>
      </c>
      <c r="F3450" t="s">
        <v>11</v>
      </c>
      <c r="G3450" t="s">
        <v>12</v>
      </c>
      <c r="H3450" t="s">
        <v>12</v>
      </c>
      <c r="I3450">
        <v>32</v>
      </c>
      <c r="J3450">
        <f>(C3450-$V$7)/$V$8</f>
        <v>0.97728231047649949</v>
      </c>
      <c r="K3450" t="str">
        <f t="shared" si="213"/>
        <v>NO</v>
      </c>
      <c r="L3450">
        <f>(I3450-$V$16)/$V$17</f>
        <v>-0.69914348398608395</v>
      </c>
      <c r="M3450" t="str">
        <f t="shared" si="214"/>
        <v>NO</v>
      </c>
      <c r="N3450">
        <f>IF(ISBLANK(C3450),$V$7,C3450)</f>
        <v>1450033.3</v>
      </c>
      <c r="O3450">
        <f>IF(ISBLANK(I3450),$V$16,I3450)</f>
        <v>32</v>
      </c>
      <c r="P3450" t="str">
        <f>IF(ISBLANK(D3450),$U$42,D3450)</f>
        <v>ASALARIADO</v>
      </c>
      <c r="Q3450" s="7" t="str">
        <f t="shared" si="215"/>
        <v>26-35</v>
      </c>
      <c r="R3450" s="7" t="str">
        <f t="shared" si="216"/>
        <v>4</v>
      </c>
    </row>
    <row r="3451" spans="1:18" x14ac:dyDescent="0.3">
      <c r="A3451">
        <v>3450</v>
      </c>
      <c r="B3451" t="s">
        <v>8</v>
      </c>
      <c r="C3451">
        <v>439415.1</v>
      </c>
      <c r="D3451" t="s">
        <v>9</v>
      </c>
      <c r="E3451" t="s">
        <v>15</v>
      </c>
      <c r="F3451" t="s">
        <v>11</v>
      </c>
      <c r="G3451" t="s">
        <v>12</v>
      </c>
      <c r="H3451" t="s">
        <v>12</v>
      </c>
      <c r="I3451">
        <v>52</v>
      </c>
      <c r="J3451">
        <f>(C3451-$V$7)/$V$8</f>
        <v>-0.26897702865000356</v>
      </c>
      <c r="K3451" t="str">
        <f t="shared" si="213"/>
        <v>NO</v>
      </c>
      <c r="L3451">
        <f>(I3451-$V$16)/$V$17</f>
        <v>0.71236311755666615</v>
      </c>
      <c r="M3451" t="str">
        <f t="shared" si="214"/>
        <v>NO</v>
      </c>
      <c r="N3451">
        <f>IF(ISBLANK(C3451),$V$7,C3451)</f>
        <v>439415.1</v>
      </c>
      <c r="O3451">
        <f>IF(ISBLANK(I3451),$V$16,I3451)</f>
        <v>52</v>
      </c>
      <c r="P3451" t="str">
        <f>IF(ISBLANK(D3451),$U$42,D3451)</f>
        <v>ASALARIADO</v>
      </c>
      <c r="Q3451" s="7" t="str">
        <f t="shared" si="215"/>
        <v>46-55</v>
      </c>
      <c r="R3451" s="7" t="str">
        <f t="shared" si="216"/>
        <v>3</v>
      </c>
    </row>
    <row r="3452" spans="1:18" x14ac:dyDescent="0.3">
      <c r="A3452">
        <v>3451</v>
      </c>
      <c r="B3452" t="s">
        <v>8</v>
      </c>
      <c r="C3452">
        <v>405063</v>
      </c>
      <c r="D3452" t="s">
        <v>16</v>
      </c>
      <c r="E3452" t="s">
        <v>15</v>
      </c>
      <c r="F3452" t="s">
        <v>11</v>
      </c>
      <c r="G3452" t="s">
        <v>12</v>
      </c>
      <c r="H3452" t="s">
        <v>11</v>
      </c>
      <c r="I3452">
        <v>63</v>
      </c>
      <c r="J3452">
        <f>(C3452-$V$7)/$V$8</f>
        <v>-0.31133884782524451</v>
      </c>
      <c r="K3452" t="str">
        <f t="shared" si="213"/>
        <v>NO</v>
      </c>
      <c r="L3452">
        <f>(I3452-$V$16)/$V$17</f>
        <v>1.4886917484051787</v>
      </c>
      <c r="M3452" t="str">
        <f t="shared" si="214"/>
        <v>NO</v>
      </c>
      <c r="N3452">
        <f>IF(ISBLANK(C3452),$V$7,C3452)</f>
        <v>405063</v>
      </c>
      <c r="O3452">
        <f>IF(ISBLANK(I3452),$V$16,I3452)</f>
        <v>63</v>
      </c>
      <c r="P3452" t="str">
        <f>IF(ISBLANK(D3452),$U$42,D3452)</f>
        <v>ASEGURADO VOLUNTARIO</v>
      </c>
      <c r="Q3452" s="7" t="str">
        <f t="shared" si="215"/>
        <v>56+</v>
      </c>
      <c r="R3452" s="7" t="str">
        <f t="shared" si="216"/>
        <v>2</v>
      </c>
    </row>
    <row r="3453" spans="1:18" x14ac:dyDescent="0.3">
      <c r="A3453">
        <v>3452</v>
      </c>
      <c r="B3453" t="s">
        <v>8</v>
      </c>
      <c r="C3453">
        <v>914285.71</v>
      </c>
      <c r="D3453" t="s">
        <v>9</v>
      </c>
      <c r="E3453" t="s">
        <v>15</v>
      </c>
      <c r="F3453" t="s">
        <v>11</v>
      </c>
      <c r="G3453" t="s">
        <v>12</v>
      </c>
      <c r="H3453" t="s">
        <v>12</v>
      </c>
      <c r="I3453">
        <v>43</v>
      </c>
      <c r="J3453">
        <f>(C3453-$V$7)/$V$8</f>
        <v>0.31661694995556605</v>
      </c>
      <c r="K3453" t="str">
        <f t="shared" si="213"/>
        <v>NO</v>
      </c>
      <c r="L3453">
        <f>(I3453-$V$16)/$V$17</f>
        <v>7.7185146862428639E-2</v>
      </c>
      <c r="M3453" t="str">
        <f t="shared" si="214"/>
        <v>NO</v>
      </c>
      <c r="N3453">
        <f>IF(ISBLANK(C3453),$V$7,C3453)</f>
        <v>914285.71</v>
      </c>
      <c r="O3453">
        <f>IF(ISBLANK(I3453),$V$16,I3453)</f>
        <v>43</v>
      </c>
      <c r="P3453" t="str">
        <f>IF(ISBLANK(D3453),$U$42,D3453)</f>
        <v>ASALARIADO</v>
      </c>
      <c r="Q3453" s="7" t="str">
        <f t="shared" si="215"/>
        <v>36-45</v>
      </c>
      <c r="R3453" s="7" t="str">
        <f t="shared" si="216"/>
        <v>4</v>
      </c>
    </row>
    <row r="3454" spans="1:18" x14ac:dyDescent="0.3">
      <c r="A3454">
        <v>3453</v>
      </c>
      <c r="B3454" t="s">
        <v>8</v>
      </c>
      <c r="C3454">
        <v>598673</v>
      </c>
      <c r="D3454" t="s">
        <v>17</v>
      </c>
      <c r="E3454" t="s">
        <v>15</v>
      </c>
      <c r="F3454" t="s">
        <v>12</v>
      </c>
      <c r="G3454" t="s">
        <v>12</v>
      </c>
      <c r="H3454" t="s">
        <v>11</v>
      </c>
      <c r="I3454">
        <v>45</v>
      </c>
      <c r="J3454">
        <f>(C3454-$V$7)/$V$8</f>
        <v>-7.258570578972387E-2</v>
      </c>
      <c r="K3454" t="str">
        <f t="shared" si="213"/>
        <v>NO</v>
      </c>
      <c r="L3454">
        <f>(I3454-$V$16)/$V$17</f>
        <v>0.21833580701670366</v>
      </c>
      <c r="M3454" t="str">
        <f t="shared" si="214"/>
        <v>NO</v>
      </c>
      <c r="N3454">
        <f>IF(ISBLANK(C3454),$V$7,C3454)</f>
        <v>598673</v>
      </c>
      <c r="O3454">
        <f>IF(ISBLANK(I3454),$V$16,I3454)</f>
        <v>45</v>
      </c>
      <c r="P3454" t="str">
        <f>IF(ISBLANK(D3454),$U$42,D3454)</f>
        <v>TRABAJADOR INDEPENDIENTE</v>
      </c>
      <c r="Q3454" s="7" t="str">
        <f t="shared" si="215"/>
        <v>36-45</v>
      </c>
      <c r="R3454" s="7" t="str">
        <f t="shared" si="216"/>
        <v>3</v>
      </c>
    </row>
    <row r="3455" spans="1:18" x14ac:dyDescent="0.3">
      <c r="A3455">
        <v>3454</v>
      </c>
      <c r="B3455" t="s">
        <v>14</v>
      </c>
      <c r="C3455">
        <v>622035.84</v>
      </c>
      <c r="D3455" t="s">
        <v>9</v>
      </c>
      <c r="E3455" t="s">
        <v>10</v>
      </c>
      <c r="F3455" t="s">
        <v>11</v>
      </c>
      <c r="G3455" t="s">
        <v>12</v>
      </c>
      <c r="H3455" t="s">
        <v>12</v>
      </c>
      <c r="I3455">
        <v>27</v>
      </c>
      <c r="J3455">
        <f>(C3455-$V$7)/$V$8</f>
        <v>-4.3775461190410113E-2</v>
      </c>
      <c r="K3455" t="str">
        <f t="shared" si="213"/>
        <v>NO</v>
      </c>
      <c r="L3455">
        <f>(I3455-$V$16)/$V$17</f>
        <v>-1.0520201343717714</v>
      </c>
      <c r="M3455" t="str">
        <f t="shared" si="214"/>
        <v>NO</v>
      </c>
      <c r="N3455">
        <f>IF(ISBLANK(C3455),$V$7,C3455)</f>
        <v>622035.84</v>
      </c>
      <c r="O3455">
        <f>IF(ISBLANK(I3455),$V$16,I3455)</f>
        <v>27</v>
      </c>
      <c r="P3455" t="str">
        <f>IF(ISBLANK(D3455),$U$42,D3455)</f>
        <v>ASALARIADO</v>
      </c>
      <c r="Q3455" s="7" t="str">
        <f t="shared" si="215"/>
        <v>26-35</v>
      </c>
      <c r="R3455" s="7" t="str">
        <f t="shared" si="216"/>
        <v>3</v>
      </c>
    </row>
    <row r="3456" spans="1:18" x14ac:dyDescent="0.3">
      <c r="A3456">
        <v>3455</v>
      </c>
      <c r="B3456" t="s">
        <v>8</v>
      </c>
      <c r="C3456">
        <v>450000</v>
      </c>
      <c r="D3456" t="s">
        <v>9</v>
      </c>
      <c r="E3456" t="s">
        <v>10</v>
      </c>
      <c r="F3456" t="s">
        <v>11</v>
      </c>
      <c r="G3456" t="s">
        <v>12</v>
      </c>
      <c r="H3456" t="s">
        <v>12</v>
      </c>
      <c r="I3456">
        <v>25</v>
      </c>
      <c r="J3456">
        <f>(C3456-$V$7)/$V$8</f>
        <v>-0.25592409681212436</v>
      </c>
      <c r="K3456" t="str">
        <f t="shared" si="213"/>
        <v>NO</v>
      </c>
      <c r="L3456">
        <f>(I3456-$V$16)/$V$17</f>
        <v>-1.1931707945260464</v>
      </c>
      <c r="M3456" t="str">
        <f t="shared" si="214"/>
        <v>NO</v>
      </c>
      <c r="N3456">
        <f>IF(ISBLANK(C3456),$V$7,C3456)</f>
        <v>450000</v>
      </c>
      <c r="O3456">
        <f>IF(ISBLANK(I3456),$V$16,I3456)</f>
        <v>25</v>
      </c>
      <c r="P3456" t="str">
        <f>IF(ISBLANK(D3456),$U$42,D3456)</f>
        <v>ASALARIADO</v>
      </c>
      <c r="Q3456" s="7" t="str">
        <f t="shared" si="215"/>
        <v>18-25</v>
      </c>
      <c r="R3456" s="7" t="str">
        <f t="shared" si="216"/>
        <v>3</v>
      </c>
    </row>
    <row r="3457" spans="1:18" x14ac:dyDescent="0.3">
      <c r="A3457">
        <v>3456</v>
      </c>
      <c r="B3457" t="s">
        <v>8</v>
      </c>
      <c r="C3457">
        <v>40000</v>
      </c>
      <c r="D3457" t="s">
        <v>9</v>
      </c>
      <c r="E3457" t="s">
        <v>15</v>
      </c>
      <c r="F3457" t="s">
        <v>11</v>
      </c>
      <c r="G3457" t="s">
        <v>12</v>
      </c>
      <c r="H3457" t="s">
        <v>12</v>
      </c>
      <c r="I3457">
        <v>22</v>
      </c>
      <c r="J3457">
        <f>(C3457-$V$7)/$V$8</f>
        <v>-0.7615218873940337</v>
      </c>
      <c r="K3457" t="str">
        <f t="shared" si="213"/>
        <v>NO</v>
      </c>
      <c r="L3457">
        <f>(I3457-$V$16)/$V$17</f>
        <v>-1.4048967847574589</v>
      </c>
      <c r="M3457" t="str">
        <f t="shared" si="214"/>
        <v>NO</v>
      </c>
      <c r="N3457">
        <f>IF(ISBLANK(C3457),$V$7,C3457)</f>
        <v>40000</v>
      </c>
      <c r="O3457">
        <f>IF(ISBLANK(I3457),$V$16,I3457)</f>
        <v>22</v>
      </c>
      <c r="P3457" t="str">
        <f>IF(ISBLANK(D3457),$U$42,D3457)</f>
        <v>ASALARIADO</v>
      </c>
      <c r="Q3457" s="7" t="str">
        <f t="shared" si="215"/>
        <v>18-25</v>
      </c>
      <c r="R3457" s="7" t="str">
        <f t="shared" si="216"/>
        <v>1</v>
      </c>
    </row>
    <row r="3458" spans="1:18" x14ac:dyDescent="0.3">
      <c r="A3458">
        <v>3457</v>
      </c>
      <c r="B3458" t="s">
        <v>14</v>
      </c>
      <c r="C3458">
        <v>925327.23</v>
      </c>
      <c r="D3458" t="s">
        <v>13</v>
      </c>
      <c r="E3458" t="s">
        <v>10</v>
      </c>
      <c r="F3458" t="s">
        <v>11</v>
      </c>
      <c r="G3458" t="s">
        <v>12</v>
      </c>
      <c r="H3458" t="s">
        <v>12</v>
      </c>
      <c r="I3458">
        <v>86</v>
      </c>
      <c r="J3458">
        <f>(C3458-$V$7)/$V$8</f>
        <v>0.33023296975231237</v>
      </c>
      <c r="K3458" t="str">
        <f t="shared" ref="K3458:K3521" si="217">IF(ABS(J3458)&gt;1.96,"ATIPICO","NO")</f>
        <v>NO</v>
      </c>
      <c r="L3458">
        <f>(I3458-$V$16)/$V$17</f>
        <v>3.1119243401793413</v>
      </c>
      <c r="M3458" t="str">
        <f t="shared" ref="M3458:M3521" si="218">IF(ABS(L3458)&gt;1.96,"ATIPICO","NO")</f>
        <v>ATIPICO</v>
      </c>
      <c r="N3458">
        <f>IF(ISBLANK(C3458),$V$7,C3458)</f>
        <v>925327.23</v>
      </c>
      <c r="O3458">
        <f>IF(ISBLANK(I3458),$V$16,I3458)</f>
        <v>86</v>
      </c>
      <c r="P3458" t="str">
        <f>IF(ISBLANK(D3458),$U$42,D3458)</f>
        <v>PENSIONADOS EN SU PROPIO SISTEMA</v>
      </c>
      <c r="Q3458" s="7" t="str">
        <f t="shared" ref="Q3458:Q3521" si="219">IF(O3458&lt;26,"18-25",IF(O3458&lt;36,"26-35",
 IF(O3458&lt;46,"36-45",IF(O3458&lt;56,"46-55","56+"))))</f>
        <v>56+</v>
      </c>
      <c r="R3458" s="7" t="str">
        <f t="shared" ref="R3458:R3521" si="220">IF(N3458&lt;300000,"1",
 IF(N3458&lt;=408495,"2",
 IF(N3458&lt;=700000,"3",
 "4")))</f>
        <v>4</v>
      </c>
    </row>
    <row r="3459" spans="1:18" x14ac:dyDescent="0.3">
      <c r="A3459">
        <v>3458</v>
      </c>
      <c r="B3459" t="s">
        <v>14</v>
      </c>
      <c r="C3459">
        <v>647099</v>
      </c>
      <c r="D3459" t="s">
        <v>9</v>
      </c>
      <c r="E3459" t="s">
        <v>10</v>
      </c>
      <c r="F3459" t="s">
        <v>11</v>
      </c>
      <c r="G3459" t="s">
        <v>12</v>
      </c>
      <c r="H3459" t="s">
        <v>12</v>
      </c>
      <c r="I3459">
        <v>35</v>
      </c>
      <c r="J3459">
        <f>(C3459-$V$7)/$V$8</f>
        <v>-1.2868440895285958E-2</v>
      </c>
      <c r="K3459" t="str">
        <f t="shared" si="217"/>
        <v>NO</v>
      </c>
      <c r="L3459">
        <f>(I3459-$V$16)/$V$17</f>
        <v>-0.48741749375467142</v>
      </c>
      <c r="M3459" t="str">
        <f t="shared" si="218"/>
        <v>NO</v>
      </c>
      <c r="N3459">
        <f>IF(ISBLANK(C3459),$V$7,C3459)</f>
        <v>647099</v>
      </c>
      <c r="O3459">
        <f>IF(ISBLANK(I3459),$V$16,I3459)</f>
        <v>35</v>
      </c>
      <c r="P3459" t="str">
        <f>IF(ISBLANK(D3459),$U$42,D3459)</f>
        <v>ASALARIADO</v>
      </c>
      <c r="Q3459" s="7" t="str">
        <f t="shared" si="219"/>
        <v>26-35</v>
      </c>
      <c r="R3459" s="7" t="str">
        <f t="shared" si="220"/>
        <v>3</v>
      </c>
    </row>
    <row r="3460" spans="1:18" x14ac:dyDescent="0.3">
      <c r="A3460">
        <v>3459</v>
      </c>
      <c r="B3460" t="s">
        <v>8</v>
      </c>
      <c r="C3460">
        <v>762280</v>
      </c>
      <c r="D3460" t="s">
        <v>9</v>
      </c>
      <c r="E3460" t="s">
        <v>15</v>
      </c>
      <c r="F3460" t="s">
        <v>11</v>
      </c>
      <c r="G3460" t="s">
        <v>12</v>
      </c>
      <c r="H3460" t="s">
        <v>12</v>
      </c>
      <c r="I3460">
        <v>39</v>
      </c>
      <c r="J3460">
        <f>(C3460-$V$7)/$V$8</f>
        <v>0.12916877646328698</v>
      </c>
      <c r="K3460" t="str">
        <f t="shared" si="217"/>
        <v>NO</v>
      </c>
      <c r="L3460">
        <f>(I3460-$V$16)/$V$17</f>
        <v>-0.20511617344612137</v>
      </c>
      <c r="M3460" t="str">
        <f t="shared" si="218"/>
        <v>NO</v>
      </c>
      <c r="N3460">
        <f>IF(ISBLANK(C3460),$V$7,C3460)</f>
        <v>762280</v>
      </c>
      <c r="O3460">
        <f>IF(ISBLANK(I3460),$V$16,I3460)</f>
        <v>39</v>
      </c>
      <c r="P3460" t="str">
        <f>IF(ISBLANK(D3460),$U$42,D3460)</f>
        <v>ASALARIADO</v>
      </c>
      <c r="Q3460" s="7" t="str">
        <f t="shared" si="219"/>
        <v>36-45</v>
      </c>
      <c r="R3460" s="7" t="str">
        <f t="shared" si="220"/>
        <v>4</v>
      </c>
    </row>
    <row r="3461" spans="1:18" x14ac:dyDescent="0.3">
      <c r="A3461">
        <v>3460</v>
      </c>
      <c r="B3461" t="s">
        <v>8</v>
      </c>
      <c r="C3461">
        <v>2000000</v>
      </c>
      <c r="D3461" t="s">
        <v>9</v>
      </c>
      <c r="E3461" t="s">
        <v>15</v>
      </c>
      <c r="F3461" t="s">
        <v>11</v>
      </c>
      <c r="G3461" t="s">
        <v>12</v>
      </c>
      <c r="H3461" t="s">
        <v>12</v>
      </c>
      <c r="I3461">
        <v>32</v>
      </c>
      <c r="J3461">
        <f>(C3461-$V$7)/$V$8</f>
        <v>1.6554821846560697</v>
      </c>
      <c r="K3461" t="str">
        <f t="shared" si="217"/>
        <v>NO</v>
      </c>
      <c r="L3461">
        <f>(I3461-$V$16)/$V$17</f>
        <v>-0.69914348398608395</v>
      </c>
      <c r="M3461" t="str">
        <f t="shared" si="218"/>
        <v>NO</v>
      </c>
      <c r="N3461">
        <f>IF(ISBLANK(C3461),$V$7,C3461)</f>
        <v>2000000</v>
      </c>
      <c r="O3461">
        <f>IF(ISBLANK(I3461),$V$16,I3461)</f>
        <v>32</v>
      </c>
      <c r="P3461" t="str">
        <f>IF(ISBLANK(D3461),$U$42,D3461)</f>
        <v>ASALARIADO</v>
      </c>
      <c r="Q3461" s="7" t="str">
        <f t="shared" si="219"/>
        <v>26-35</v>
      </c>
      <c r="R3461" s="7" t="str">
        <f t="shared" si="220"/>
        <v>4</v>
      </c>
    </row>
    <row r="3462" spans="1:18" x14ac:dyDescent="0.3">
      <c r="A3462">
        <v>3461</v>
      </c>
      <c r="B3462" t="s">
        <v>8</v>
      </c>
      <c r="C3462">
        <v>1200000</v>
      </c>
      <c r="D3462" t="s">
        <v>9</v>
      </c>
      <c r="E3462" t="s">
        <v>15</v>
      </c>
      <c r="F3462" t="s">
        <v>11</v>
      </c>
      <c r="G3462" t="s">
        <v>12</v>
      </c>
      <c r="H3462" t="s">
        <v>12</v>
      </c>
      <c r="I3462">
        <v>30</v>
      </c>
      <c r="J3462">
        <f>(C3462-$V$7)/$V$8</f>
        <v>0.66894991034990492</v>
      </c>
      <c r="K3462" t="str">
        <f t="shared" si="217"/>
        <v>NO</v>
      </c>
      <c r="L3462">
        <f>(I3462-$V$16)/$V$17</f>
        <v>-0.84029414414035897</v>
      </c>
      <c r="M3462" t="str">
        <f t="shared" si="218"/>
        <v>NO</v>
      </c>
      <c r="N3462">
        <f>IF(ISBLANK(C3462),$V$7,C3462)</f>
        <v>1200000</v>
      </c>
      <c r="O3462">
        <f>IF(ISBLANK(I3462),$V$16,I3462)</f>
        <v>30</v>
      </c>
      <c r="P3462" t="str">
        <f>IF(ISBLANK(D3462),$U$42,D3462)</f>
        <v>ASALARIADO</v>
      </c>
      <c r="Q3462" s="7" t="str">
        <f t="shared" si="219"/>
        <v>26-35</v>
      </c>
      <c r="R3462" s="7" t="str">
        <f t="shared" si="220"/>
        <v>4</v>
      </c>
    </row>
    <row r="3463" spans="1:18" x14ac:dyDescent="0.3">
      <c r="A3463">
        <v>3462</v>
      </c>
      <c r="B3463" t="s">
        <v>14</v>
      </c>
      <c r="C3463">
        <v>299647</v>
      </c>
      <c r="D3463" t="s">
        <v>16</v>
      </c>
      <c r="E3463" t="s">
        <v>15</v>
      </c>
      <c r="F3463" t="s">
        <v>11</v>
      </c>
      <c r="G3463" t="s">
        <v>12</v>
      </c>
      <c r="H3463" t="s">
        <v>12</v>
      </c>
      <c r="I3463">
        <v>55</v>
      </c>
      <c r="J3463">
        <f>(C3463-$V$7)/$V$8</f>
        <v>-0.44133420561056785</v>
      </c>
      <c r="K3463" t="str">
        <f t="shared" si="217"/>
        <v>NO</v>
      </c>
      <c r="L3463">
        <f>(I3463-$V$16)/$V$17</f>
        <v>0.92408910778807873</v>
      </c>
      <c r="M3463" t="str">
        <f t="shared" si="218"/>
        <v>NO</v>
      </c>
      <c r="N3463">
        <f>IF(ISBLANK(C3463),$V$7,C3463)</f>
        <v>299647</v>
      </c>
      <c r="O3463">
        <f>IF(ISBLANK(I3463),$V$16,I3463)</f>
        <v>55</v>
      </c>
      <c r="P3463" t="str">
        <f>IF(ISBLANK(D3463),$U$42,D3463)</f>
        <v>ASEGURADO VOLUNTARIO</v>
      </c>
      <c r="Q3463" s="7" t="str">
        <f t="shared" si="219"/>
        <v>46-55</v>
      </c>
      <c r="R3463" s="7" t="str">
        <f t="shared" si="220"/>
        <v>1</v>
      </c>
    </row>
    <row r="3464" spans="1:18" x14ac:dyDescent="0.3">
      <c r="A3464">
        <v>3463</v>
      </c>
      <c r="B3464" t="s">
        <v>8</v>
      </c>
      <c r="C3464">
        <v>1195224</v>
      </c>
      <c r="D3464" t="s">
        <v>9</v>
      </c>
      <c r="E3464" t="s">
        <v>15</v>
      </c>
      <c r="F3464" t="s">
        <v>11</v>
      </c>
      <c r="G3464" t="s">
        <v>12</v>
      </c>
      <c r="H3464" t="s">
        <v>12</v>
      </c>
      <c r="I3464">
        <v>28</v>
      </c>
      <c r="J3464">
        <f>(C3464-$V$7)/$V$8</f>
        <v>0.66306031267229715</v>
      </c>
      <c r="K3464" t="str">
        <f t="shared" si="217"/>
        <v>NO</v>
      </c>
      <c r="L3464">
        <f>(I3464-$V$16)/$V$17</f>
        <v>-0.98144480429463388</v>
      </c>
      <c r="M3464" t="str">
        <f t="shared" si="218"/>
        <v>NO</v>
      </c>
      <c r="N3464">
        <f>IF(ISBLANK(C3464),$V$7,C3464)</f>
        <v>1195224</v>
      </c>
      <c r="O3464">
        <f>IF(ISBLANK(I3464),$V$16,I3464)</f>
        <v>28</v>
      </c>
      <c r="P3464" t="str">
        <f>IF(ISBLANK(D3464),$U$42,D3464)</f>
        <v>ASALARIADO</v>
      </c>
      <c r="Q3464" s="7" t="str">
        <f t="shared" si="219"/>
        <v>26-35</v>
      </c>
      <c r="R3464" s="7" t="str">
        <f t="shared" si="220"/>
        <v>4</v>
      </c>
    </row>
    <row r="3465" spans="1:18" x14ac:dyDescent="0.3">
      <c r="A3465">
        <v>3464</v>
      </c>
      <c r="B3465" t="s">
        <v>8</v>
      </c>
      <c r="C3465">
        <v>4268905.2300000004</v>
      </c>
      <c r="D3465" t="s">
        <v>9</v>
      </c>
      <c r="E3465" t="s">
        <v>15</v>
      </c>
      <c r="F3465" t="s">
        <v>11</v>
      </c>
      <c r="G3465" t="s">
        <v>12</v>
      </c>
      <c r="H3465" t="s">
        <v>12</v>
      </c>
      <c r="I3465">
        <v>61</v>
      </c>
      <c r="J3465">
        <f>(C3465-$V$7)/$V$8</f>
        <v>4.453417480577385</v>
      </c>
      <c r="K3465" t="str">
        <f t="shared" si="217"/>
        <v>ATIPICO</v>
      </c>
      <c r="L3465">
        <f>(I3465-$V$16)/$V$17</f>
        <v>1.3475410882509038</v>
      </c>
      <c r="M3465" t="str">
        <f t="shared" si="218"/>
        <v>NO</v>
      </c>
      <c r="N3465">
        <f>IF(ISBLANK(C3465),$V$7,C3465)</f>
        <v>4268905.2300000004</v>
      </c>
      <c r="O3465">
        <f>IF(ISBLANK(I3465),$V$16,I3465)</f>
        <v>61</v>
      </c>
      <c r="P3465" t="str">
        <f>IF(ISBLANK(D3465),$U$42,D3465)</f>
        <v>ASALARIADO</v>
      </c>
      <c r="Q3465" s="7" t="str">
        <f t="shared" si="219"/>
        <v>56+</v>
      </c>
      <c r="R3465" s="7" t="str">
        <f t="shared" si="220"/>
        <v>4</v>
      </c>
    </row>
    <row r="3466" spans="1:18" x14ac:dyDescent="0.3">
      <c r="A3466">
        <v>3465</v>
      </c>
      <c r="B3466" t="s">
        <v>8</v>
      </c>
      <c r="C3466">
        <v>677945.4</v>
      </c>
      <c r="D3466" t="s">
        <v>9</v>
      </c>
      <c r="E3466" t="s">
        <v>15</v>
      </c>
      <c r="F3466" t="s">
        <v>11</v>
      </c>
      <c r="G3466" t="s">
        <v>12</v>
      </c>
      <c r="H3466" t="s">
        <v>12</v>
      </c>
      <c r="I3466">
        <v>61</v>
      </c>
      <c r="J3466">
        <f>(C3466-$V$7)/$V$8</f>
        <v>2.5170270537411166E-2</v>
      </c>
      <c r="K3466" t="str">
        <f t="shared" si="217"/>
        <v>NO</v>
      </c>
      <c r="L3466">
        <f>(I3466-$V$16)/$V$17</f>
        <v>1.3475410882509038</v>
      </c>
      <c r="M3466" t="str">
        <f t="shared" si="218"/>
        <v>NO</v>
      </c>
      <c r="N3466">
        <f>IF(ISBLANK(C3466),$V$7,C3466)</f>
        <v>677945.4</v>
      </c>
      <c r="O3466">
        <f>IF(ISBLANK(I3466),$V$16,I3466)</f>
        <v>61</v>
      </c>
      <c r="P3466" t="str">
        <f>IF(ISBLANK(D3466),$U$42,D3466)</f>
        <v>ASALARIADO</v>
      </c>
      <c r="Q3466" s="7" t="str">
        <f t="shared" si="219"/>
        <v>56+</v>
      </c>
      <c r="R3466" s="7" t="str">
        <f t="shared" si="220"/>
        <v>3</v>
      </c>
    </row>
    <row r="3467" spans="1:18" x14ac:dyDescent="0.3">
      <c r="A3467">
        <v>3466</v>
      </c>
      <c r="B3467" t="s">
        <v>8</v>
      </c>
      <c r="C3467">
        <v>434729</v>
      </c>
      <c r="D3467" t="s">
        <v>9</v>
      </c>
      <c r="E3467" t="s">
        <v>15</v>
      </c>
      <c r="F3467" t="s">
        <v>11</v>
      </c>
      <c r="G3467" t="s">
        <v>12</v>
      </c>
      <c r="H3467" t="s">
        <v>12</v>
      </c>
      <c r="I3467">
        <v>40</v>
      </c>
      <c r="J3467">
        <f>(C3467-$V$7)/$V$8</f>
        <v>-0.27475576476328617</v>
      </c>
      <c r="K3467" t="str">
        <f t="shared" si="217"/>
        <v>NO</v>
      </c>
      <c r="L3467">
        <f>(I3467-$V$16)/$V$17</f>
        <v>-0.13454084336898386</v>
      </c>
      <c r="M3467" t="str">
        <f t="shared" si="218"/>
        <v>NO</v>
      </c>
      <c r="N3467">
        <f>IF(ISBLANK(C3467),$V$7,C3467)</f>
        <v>434729</v>
      </c>
      <c r="O3467">
        <f>IF(ISBLANK(I3467),$V$16,I3467)</f>
        <v>40</v>
      </c>
      <c r="P3467" t="str">
        <f>IF(ISBLANK(D3467),$U$42,D3467)</f>
        <v>ASALARIADO</v>
      </c>
      <c r="Q3467" s="7" t="str">
        <f t="shared" si="219"/>
        <v>36-45</v>
      </c>
      <c r="R3467" s="7" t="str">
        <f t="shared" si="220"/>
        <v>3</v>
      </c>
    </row>
    <row r="3468" spans="1:18" x14ac:dyDescent="0.3">
      <c r="A3468">
        <v>3467</v>
      </c>
      <c r="B3468" t="s">
        <v>14</v>
      </c>
      <c r="C3468">
        <v>817963.42</v>
      </c>
      <c r="D3468" t="s">
        <v>9</v>
      </c>
      <c r="E3468" t="s">
        <v>10</v>
      </c>
      <c r="F3468" t="s">
        <v>11</v>
      </c>
      <c r="G3468" t="s">
        <v>12</v>
      </c>
      <c r="H3468" t="s">
        <v>12</v>
      </c>
      <c r="I3468">
        <v>52</v>
      </c>
      <c r="J3468">
        <f>(C3468-$V$7)/$V$8</f>
        <v>0.19783564018046873</v>
      </c>
      <c r="K3468" t="str">
        <f t="shared" si="217"/>
        <v>NO</v>
      </c>
      <c r="L3468">
        <f>(I3468-$V$16)/$V$17</f>
        <v>0.71236311755666615</v>
      </c>
      <c r="M3468" t="str">
        <f t="shared" si="218"/>
        <v>NO</v>
      </c>
      <c r="N3468">
        <f>IF(ISBLANK(C3468),$V$7,C3468)</f>
        <v>817963.42</v>
      </c>
      <c r="O3468">
        <f>IF(ISBLANK(I3468),$V$16,I3468)</f>
        <v>52</v>
      </c>
      <c r="P3468" t="str">
        <f>IF(ISBLANK(D3468),$U$42,D3468)</f>
        <v>ASALARIADO</v>
      </c>
      <c r="Q3468" s="7" t="str">
        <f t="shared" si="219"/>
        <v>46-55</v>
      </c>
      <c r="R3468" s="7" t="str">
        <f t="shared" si="220"/>
        <v>4</v>
      </c>
    </row>
    <row r="3469" spans="1:18" x14ac:dyDescent="0.3">
      <c r="A3469">
        <v>3468</v>
      </c>
      <c r="B3469" t="s">
        <v>14</v>
      </c>
      <c r="C3469">
        <v>278030</v>
      </c>
      <c r="D3469" t="s">
        <v>16</v>
      </c>
      <c r="E3469" t="s">
        <v>15</v>
      </c>
      <c r="F3469" t="s">
        <v>11</v>
      </c>
      <c r="G3469" t="s">
        <v>12</v>
      </c>
      <c r="H3469" t="s">
        <v>12</v>
      </c>
      <c r="I3469">
        <v>55</v>
      </c>
      <c r="J3469">
        <f>(C3469-$V$7)/$V$8</f>
        <v>-0.46799154082766331</v>
      </c>
      <c r="K3469" t="str">
        <f t="shared" si="217"/>
        <v>NO</v>
      </c>
      <c r="L3469">
        <f>(I3469-$V$16)/$V$17</f>
        <v>0.92408910778807873</v>
      </c>
      <c r="M3469" t="str">
        <f t="shared" si="218"/>
        <v>NO</v>
      </c>
      <c r="N3469">
        <f>IF(ISBLANK(C3469),$V$7,C3469)</f>
        <v>278030</v>
      </c>
      <c r="O3469">
        <f>IF(ISBLANK(I3469),$V$16,I3469)</f>
        <v>55</v>
      </c>
      <c r="P3469" t="str">
        <f>IF(ISBLANK(D3469),$U$42,D3469)</f>
        <v>ASEGURADO VOLUNTARIO</v>
      </c>
      <c r="Q3469" s="7" t="str">
        <f t="shared" si="219"/>
        <v>46-55</v>
      </c>
      <c r="R3469" s="7" t="str">
        <f t="shared" si="220"/>
        <v>1</v>
      </c>
    </row>
    <row r="3470" spans="1:18" x14ac:dyDescent="0.3">
      <c r="A3470">
        <v>3469</v>
      </c>
      <c r="B3470" t="s">
        <v>14</v>
      </c>
      <c r="C3470">
        <v>400000</v>
      </c>
      <c r="D3470" t="s">
        <v>9</v>
      </c>
      <c r="E3470" t="s">
        <v>15</v>
      </c>
      <c r="F3470" t="s">
        <v>11</v>
      </c>
      <c r="G3470" t="s">
        <v>12</v>
      </c>
      <c r="H3470" t="s">
        <v>12</v>
      </c>
      <c r="I3470">
        <v>40</v>
      </c>
      <c r="J3470">
        <f>(C3470-$V$7)/$V$8</f>
        <v>-0.31758236395625966</v>
      </c>
      <c r="K3470" t="str">
        <f t="shared" si="217"/>
        <v>NO</v>
      </c>
      <c r="L3470">
        <f>(I3470-$V$16)/$V$17</f>
        <v>-0.13454084336898386</v>
      </c>
      <c r="M3470" t="str">
        <f t="shared" si="218"/>
        <v>NO</v>
      </c>
      <c r="N3470">
        <f>IF(ISBLANK(C3470),$V$7,C3470)</f>
        <v>400000</v>
      </c>
      <c r="O3470">
        <f>IF(ISBLANK(I3470),$V$16,I3470)</f>
        <v>40</v>
      </c>
      <c r="P3470" t="str">
        <f>IF(ISBLANK(D3470),$U$42,D3470)</f>
        <v>ASALARIADO</v>
      </c>
      <c r="Q3470" s="7" t="str">
        <f t="shared" si="219"/>
        <v>36-45</v>
      </c>
      <c r="R3470" s="7" t="str">
        <f t="shared" si="220"/>
        <v>2</v>
      </c>
    </row>
    <row r="3471" spans="1:18" x14ac:dyDescent="0.3">
      <c r="A3471">
        <v>3470</v>
      </c>
      <c r="B3471" t="s">
        <v>8</v>
      </c>
      <c r="C3471">
        <v>324880</v>
      </c>
      <c r="D3471" t="s">
        <v>9</v>
      </c>
      <c r="E3471" t="s">
        <v>15</v>
      </c>
      <c r="F3471" t="s">
        <v>11</v>
      </c>
      <c r="G3471" t="s">
        <v>12</v>
      </c>
      <c r="H3471" t="s">
        <v>12</v>
      </c>
      <c r="I3471">
        <v>37</v>
      </c>
      <c r="J3471">
        <f>(C3471-$V$7)/$V$8</f>
        <v>-0.41021774451360854</v>
      </c>
      <c r="K3471" t="str">
        <f t="shared" si="217"/>
        <v>NO</v>
      </c>
      <c r="L3471">
        <f>(I3471-$V$16)/$V$17</f>
        <v>-0.3462668336003964</v>
      </c>
      <c r="M3471" t="str">
        <f t="shared" si="218"/>
        <v>NO</v>
      </c>
      <c r="N3471">
        <f>IF(ISBLANK(C3471),$V$7,C3471)</f>
        <v>324880</v>
      </c>
      <c r="O3471">
        <f>IF(ISBLANK(I3471),$V$16,I3471)</f>
        <v>37</v>
      </c>
      <c r="P3471" t="str">
        <f>IF(ISBLANK(D3471),$U$42,D3471)</f>
        <v>ASALARIADO</v>
      </c>
      <c r="Q3471" s="7" t="str">
        <f t="shared" si="219"/>
        <v>36-45</v>
      </c>
      <c r="R3471" s="7" t="str">
        <f t="shared" si="220"/>
        <v>2</v>
      </c>
    </row>
    <row r="3472" spans="1:18" x14ac:dyDescent="0.3">
      <c r="A3472">
        <v>3471</v>
      </c>
      <c r="B3472" t="s">
        <v>8</v>
      </c>
      <c r="C3472">
        <v>427070.54</v>
      </c>
      <c r="D3472" t="s">
        <v>9</v>
      </c>
      <c r="E3472" t="s">
        <v>15</v>
      </c>
      <c r="F3472" t="s">
        <v>11</v>
      </c>
      <c r="G3472" t="s">
        <v>11</v>
      </c>
      <c r="H3472" t="s">
        <v>12</v>
      </c>
      <c r="I3472">
        <v>61</v>
      </c>
      <c r="J3472">
        <f>(C3472-$V$7)/$V$8</f>
        <v>-0.28419991221513968</v>
      </c>
      <c r="K3472" t="str">
        <f t="shared" si="217"/>
        <v>NO</v>
      </c>
      <c r="L3472">
        <f>(I3472-$V$16)/$V$17</f>
        <v>1.3475410882509038</v>
      </c>
      <c r="M3472" t="str">
        <f t="shared" si="218"/>
        <v>NO</v>
      </c>
      <c r="N3472">
        <f>IF(ISBLANK(C3472),$V$7,C3472)</f>
        <v>427070.54</v>
      </c>
      <c r="O3472">
        <f>IF(ISBLANK(I3472),$V$16,I3472)</f>
        <v>61</v>
      </c>
      <c r="P3472" t="str">
        <f>IF(ISBLANK(D3472),$U$42,D3472)</f>
        <v>ASALARIADO</v>
      </c>
      <c r="Q3472" s="7" t="str">
        <f t="shared" si="219"/>
        <v>56+</v>
      </c>
      <c r="R3472" s="7" t="str">
        <f t="shared" si="220"/>
        <v>3</v>
      </c>
    </row>
    <row r="3473" spans="1:18" x14ac:dyDescent="0.3">
      <c r="A3473">
        <v>3472</v>
      </c>
      <c r="B3473" t="s">
        <v>8</v>
      </c>
      <c r="C3473">
        <v>300018</v>
      </c>
      <c r="D3473" t="s">
        <v>17</v>
      </c>
      <c r="E3473" t="s">
        <v>15</v>
      </c>
      <c r="F3473" t="s">
        <v>11</v>
      </c>
      <c r="G3473" t="s">
        <v>12</v>
      </c>
      <c r="H3473" t="s">
        <v>11</v>
      </c>
      <c r="I3473">
        <v>47</v>
      </c>
      <c r="J3473">
        <f>(C3473-$V$7)/$V$8</f>
        <v>-0.44087670126835837</v>
      </c>
      <c r="K3473" t="str">
        <f t="shared" si="217"/>
        <v>NO</v>
      </c>
      <c r="L3473">
        <f>(I3473-$V$16)/$V$17</f>
        <v>0.35948646717097865</v>
      </c>
      <c r="M3473" t="str">
        <f t="shared" si="218"/>
        <v>NO</v>
      </c>
      <c r="N3473">
        <f>IF(ISBLANK(C3473),$V$7,C3473)</f>
        <v>300018</v>
      </c>
      <c r="O3473">
        <f>IF(ISBLANK(I3473),$V$16,I3473)</f>
        <v>47</v>
      </c>
      <c r="P3473" t="str">
        <f>IF(ISBLANK(D3473),$U$42,D3473)</f>
        <v>TRABAJADOR INDEPENDIENTE</v>
      </c>
      <c r="Q3473" s="7" t="str">
        <f t="shared" si="219"/>
        <v>46-55</v>
      </c>
      <c r="R3473" s="7" t="str">
        <f t="shared" si="220"/>
        <v>2</v>
      </c>
    </row>
    <row r="3474" spans="1:18" x14ac:dyDescent="0.3">
      <c r="A3474">
        <v>3473</v>
      </c>
      <c r="B3474" t="s">
        <v>8</v>
      </c>
      <c r="C3474">
        <v>285000</v>
      </c>
      <c r="D3474" t="s">
        <v>9</v>
      </c>
      <c r="E3474" t="s">
        <v>15</v>
      </c>
      <c r="F3474" t="s">
        <v>11</v>
      </c>
      <c r="G3474" t="s">
        <v>11</v>
      </c>
      <c r="H3474" t="s">
        <v>12</v>
      </c>
      <c r="I3474">
        <v>29</v>
      </c>
      <c r="J3474">
        <f>(C3474-$V$7)/$V$8</f>
        <v>-0.45939637838777081</v>
      </c>
      <c r="K3474" t="str">
        <f t="shared" si="217"/>
        <v>NO</v>
      </c>
      <c r="L3474">
        <f>(I3474-$V$16)/$V$17</f>
        <v>-0.91086947421749642</v>
      </c>
      <c r="M3474" t="str">
        <f t="shared" si="218"/>
        <v>NO</v>
      </c>
      <c r="N3474">
        <f>IF(ISBLANK(C3474),$V$7,C3474)</f>
        <v>285000</v>
      </c>
      <c r="O3474">
        <f>IF(ISBLANK(I3474),$V$16,I3474)</f>
        <v>29</v>
      </c>
      <c r="P3474" t="str">
        <f>IF(ISBLANK(D3474),$U$42,D3474)</f>
        <v>ASALARIADO</v>
      </c>
      <c r="Q3474" s="7" t="str">
        <f t="shared" si="219"/>
        <v>26-35</v>
      </c>
      <c r="R3474" s="7" t="str">
        <f t="shared" si="220"/>
        <v>1</v>
      </c>
    </row>
    <row r="3475" spans="1:18" x14ac:dyDescent="0.3">
      <c r="A3475">
        <v>3474</v>
      </c>
      <c r="B3475" t="s">
        <v>8</v>
      </c>
      <c r="C3475">
        <v>383254</v>
      </c>
      <c r="D3475" t="s">
        <v>17</v>
      </c>
      <c r="E3475" t="s">
        <v>15</v>
      </c>
      <c r="F3475" t="s">
        <v>11</v>
      </c>
      <c r="G3475" t="s">
        <v>12</v>
      </c>
      <c r="H3475" t="s">
        <v>12</v>
      </c>
      <c r="I3475">
        <v>45</v>
      </c>
      <c r="J3475">
        <f>(C3475-$V$7)/$V$8</f>
        <v>-0.33823295078817345</v>
      </c>
      <c r="K3475" t="str">
        <f t="shared" si="217"/>
        <v>NO</v>
      </c>
      <c r="L3475">
        <f>(I3475-$V$16)/$V$17</f>
        <v>0.21833580701670366</v>
      </c>
      <c r="M3475" t="str">
        <f t="shared" si="218"/>
        <v>NO</v>
      </c>
      <c r="N3475">
        <f>IF(ISBLANK(C3475),$V$7,C3475)</f>
        <v>383254</v>
      </c>
      <c r="O3475">
        <f>IF(ISBLANK(I3475),$V$16,I3475)</f>
        <v>45</v>
      </c>
      <c r="P3475" t="str">
        <f>IF(ISBLANK(D3475),$U$42,D3475)</f>
        <v>TRABAJADOR INDEPENDIENTE</v>
      </c>
      <c r="Q3475" s="7" t="str">
        <f t="shared" si="219"/>
        <v>36-45</v>
      </c>
      <c r="R3475" s="7" t="str">
        <f t="shared" si="220"/>
        <v>2</v>
      </c>
    </row>
    <row r="3476" spans="1:18" x14ac:dyDescent="0.3">
      <c r="A3476">
        <v>3475</v>
      </c>
      <c r="B3476" t="s">
        <v>8</v>
      </c>
      <c r="C3476">
        <v>299647</v>
      </c>
      <c r="D3476" t="s">
        <v>16</v>
      </c>
      <c r="E3476" t="s">
        <v>15</v>
      </c>
      <c r="F3476" t="s">
        <v>11</v>
      </c>
      <c r="G3476" t="s">
        <v>12</v>
      </c>
      <c r="H3476" t="s">
        <v>12</v>
      </c>
      <c r="I3476">
        <v>82</v>
      </c>
      <c r="J3476">
        <f>(C3476-$V$7)/$V$8</f>
        <v>-0.44133420561056785</v>
      </c>
      <c r="K3476" t="str">
        <f t="shared" si="217"/>
        <v>NO</v>
      </c>
      <c r="L3476">
        <f>(I3476-$V$16)/$V$17</f>
        <v>2.8296230198707915</v>
      </c>
      <c r="M3476" t="str">
        <f t="shared" si="218"/>
        <v>ATIPICO</v>
      </c>
      <c r="N3476">
        <f>IF(ISBLANK(C3476),$V$7,C3476)</f>
        <v>299647</v>
      </c>
      <c r="O3476">
        <f>IF(ISBLANK(I3476),$V$16,I3476)</f>
        <v>82</v>
      </c>
      <c r="P3476" t="str">
        <f>IF(ISBLANK(D3476),$U$42,D3476)</f>
        <v>ASEGURADO VOLUNTARIO</v>
      </c>
      <c r="Q3476" s="7" t="str">
        <f t="shared" si="219"/>
        <v>56+</v>
      </c>
      <c r="R3476" s="7" t="str">
        <f t="shared" si="220"/>
        <v>1</v>
      </c>
    </row>
    <row r="3477" spans="1:18" x14ac:dyDescent="0.3">
      <c r="A3477">
        <v>3476</v>
      </c>
      <c r="B3477" t="s">
        <v>14</v>
      </c>
      <c r="C3477">
        <v>388243.95</v>
      </c>
      <c r="D3477" t="s">
        <v>9</v>
      </c>
      <c r="E3477" t="s">
        <v>15</v>
      </c>
      <c r="F3477" t="s">
        <v>11</v>
      </c>
      <c r="G3477" t="s">
        <v>12</v>
      </c>
      <c r="H3477" t="s">
        <v>12</v>
      </c>
      <c r="I3477">
        <v>27</v>
      </c>
      <c r="J3477">
        <f>(C3477-$V$7)/$V$8</f>
        <v>-0.33207951738545588</v>
      </c>
      <c r="K3477" t="str">
        <f t="shared" si="217"/>
        <v>NO</v>
      </c>
      <c r="L3477">
        <f>(I3477-$V$16)/$V$17</f>
        <v>-1.0520201343717714</v>
      </c>
      <c r="M3477" t="str">
        <f t="shared" si="218"/>
        <v>NO</v>
      </c>
      <c r="N3477">
        <f>IF(ISBLANK(C3477),$V$7,C3477)</f>
        <v>388243.95</v>
      </c>
      <c r="O3477">
        <f>IF(ISBLANK(I3477),$V$16,I3477)</f>
        <v>27</v>
      </c>
      <c r="P3477" t="str">
        <f>IF(ISBLANK(D3477),$U$42,D3477)</f>
        <v>ASALARIADO</v>
      </c>
      <c r="Q3477" s="7" t="str">
        <f t="shared" si="219"/>
        <v>26-35</v>
      </c>
      <c r="R3477" s="7" t="str">
        <f t="shared" si="220"/>
        <v>2</v>
      </c>
    </row>
    <row r="3478" spans="1:18" x14ac:dyDescent="0.3">
      <c r="A3478">
        <v>3477</v>
      </c>
      <c r="B3478" t="s">
        <v>8</v>
      </c>
      <c r="C3478">
        <v>403164.44</v>
      </c>
      <c r="D3478" t="s">
        <v>9</v>
      </c>
      <c r="E3478" t="s">
        <v>15</v>
      </c>
      <c r="F3478" t="s">
        <v>11</v>
      </c>
      <c r="G3478" t="s">
        <v>12</v>
      </c>
      <c r="H3478" t="s">
        <v>12</v>
      </c>
      <c r="I3478">
        <v>62</v>
      </c>
      <c r="J3478">
        <f>(C3478-$V$7)/$V$8</f>
        <v>-0.31368008621862792</v>
      </c>
      <c r="K3478" t="str">
        <f t="shared" si="217"/>
        <v>NO</v>
      </c>
      <c r="L3478">
        <f>(I3478-$V$16)/$V$17</f>
        <v>1.4181164183280413</v>
      </c>
      <c r="M3478" t="str">
        <f t="shared" si="218"/>
        <v>NO</v>
      </c>
      <c r="N3478">
        <f>IF(ISBLANK(C3478),$V$7,C3478)</f>
        <v>403164.44</v>
      </c>
      <c r="O3478">
        <f>IF(ISBLANK(I3478),$V$16,I3478)</f>
        <v>62</v>
      </c>
      <c r="P3478" t="str">
        <f>IF(ISBLANK(D3478),$U$42,D3478)</f>
        <v>ASALARIADO</v>
      </c>
      <c r="Q3478" s="7" t="str">
        <f t="shared" si="219"/>
        <v>56+</v>
      </c>
      <c r="R3478" s="7" t="str">
        <f t="shared" si="220"/>
        <v>2</v>
      </c>
    </row>
    <row r="3479" spans="1:18" x14ac:dyDescent="0.3">
      <c r="A3479">
        <v>3478</v>
      </c>
      <c r="B3479" t="s">
        <v>8</v>
      </c>
      <c r="C3479">
        <v>14173194</v>
      </c>
      <c r="D3479" t="s">
        <v>13</v>
      </c>
      <c r="E3479" t="s">
        <v>10</v>
      </c>
      <c r="F3479" t="s">
        <v>11</v>
      </c>
      <c r="G3479" t="s">
        <v>12</v>
      </c>
      <c r="H3479" t="s">
        <v>12</v>
      </c>
      <c r="I3479">
        <v>73</v>
      </c>
      <c r="J3479">
        <f>(C3479-$V$7)/$V$8</f>
        <v>16.667043137643766</v>
      </c>
      <c r="K3479" t="str">
        <f t="shared" si="217"/>
        <v>ATIPICO</v>
      </c>
      <c r="L3479">
        <f>(I3479-$V$16)/$V$17</f>
        <v>2.1944450491765539</v>
      </c>
      <c r="M3479" t="str">
        <f t="shared" si="218"/>
        <v>ATIPICO</v>
      </c>
      <c r="N3479">
        <f>IF(ISBLANK(C3479),$V$7,C3479)</f>
        <v>14173194</v>
      </c>
      <c r="O3479">
        <f>IF(ISBLANK(I3479),$V$16,I3479)</f>
        <v>73</v>
      </c>
      <c r="P3479" t="str">
        <f>IF(ISBLANK(D3479),$U$42,D3479)</f>
        <v>PENSIONADOS EN SU PROPIO SISTEMA</v>
      </c>
      <c r="Q3479" s="7" t="str">
        <f t="shared" si="219"/>
        <v>56+</v>
      </c>
      <c r="R3479" s="7" t="str">
        <f t="shared" si="220"/>
        <v>4</v>
      </c>
    </row>
    <row r="3480" spans="1:18" x14ac:dyDescent="0.3">
      <c r="A3480">
        <v>3479</v>
      </c>
      <c r="B3480" t="s">
        <v>8</v>
      </c>
      <c r="C3480">
        <v>295206.84999999998</v>
      </c>
      <c r="D3480" t="s">
        <v>9</v>
      </c>
      <c r="E3480" t="s">
        <v>15</v>
      </c>
      <c r="F3480" t="s">
        <v>11</v>
      </c>
      <c r="G3480" t="s">
        <v>12</v>
      </c>
      <c r="H3480" t="s">
        <v>12</v>
      </c>
      <c r="I3480">
        <v>22</v>
      </c>
      <c r="J3480">
        <f>(C3480-$V$7)/$V$8</f>
        <v>-0.44680964470776852</v>
      </c>
      <c r="K3480" t="str">
        <f t="shared" si="217"/>
        <v>NO</v>
      </c>
      <c r="L3480">
        <f>(I3480-$V$16)/$V$17</f>
        <v>-1.4048967847574589</v>
      </c>
      <c r="M3480" t="str">
        <f t="shared" si="218"/>
        <v>NO</v>
      </c>
      <c r="N3480">
        <f>IF(ISBLANK(C3480),$V$7,C3480)</f>
        <v>295206.84999999998</v>
      </c>
      <c r="O3480">
        <f>IF(ISBLANK(I3480),$V$16,I3480)</f>
        <v>22</v>
      </c>
      <c r="P3480" t="str">
        <f>IF(ISBLANK(D3480),$U$42,D3480)</f>
        <v>ASALARIADO</v>
      </c>
      <c r="Q3480" s="7" t="str">
        <f t="shared" si="219"/>
        <v>18-25</v>
      </c>
      <c r="R3480" s="7" t="str">
        <f t="shared" si="220"/>
        <v>1</v>
      </c>
    </row>
    <row r="3481" spans="1:18" x14ac:dyDescent="0.3">
      <c r="A3481">
        <v>3480</v>
      </c>
      <c r="B3481" t="s">
        <v>8</v>
      </c>
      <c r="C3481">
        <v>1006500</v>
      </c>
      <c r="D3481" t="s">
        <v>9</v>
      </c>
      <c r="E3481" t="s">
        <v>15</v>
      </c>
      <c r="F3481" t="s">
        <v>11</v>
      </c>
      <c r="G3481" t="s">
        <v>12</v>
      </c>
      <c r="H3481" t="s">
        <v>12</v>
      </c>
      <c r="I3481">
        <v>25</v>
      </c>
      <c r="J3481">
        <f>(C3481-$V$7)/$V$8</f>
        <v>0.43033241650210136</v>
      </c>
      <c r="K3481" t="str">
        <f t="shared" si="217"/>
        <v>NO</v>
      </c>
      <c r="L3481">
        <f>(I3481-$V$16)/$V$17</f>
        <v>-1.1931707945260464</v>
      </c>
      <c r="M3481" t="str">
        <f t="shared" si="218"/>
        <v>NO</v>
      </c>
      <c r="N3481">
        <f>IF(ISBLANK(C3481),$V$7,C3481)</f>
        <v>1006500</v>
      </c>
      <c r="O3481">
        <f>IF(ISBLANK(I3481),$V$16,I3481)</f>
        <v>25</v>
      </c>
      <c r="P3481" t="str">
        <f>IF(ISBLANK(D3481),$U$42,D3481)</f>
        <v>ASALARIADO</v>
      </c>
      <c r="Q3481" s="7" t="str">
        <f t="shared" si="219"/>
        <v>18-25</v>
      </c>
      <c r="R3481" s="7" t="str">
        <f t="shared" si="220"/>
        <v>4</v>
      </c>
    </row>
    <row r="3482" spans="1:18" x14ac:dyDescent="0.3">
      <c r="A3482">
        <v>3481</v>
      </c>
      <c r="B3482" t="s">
        <v>14</v>
      </c>
      <c r="C3482">
        <v>1314729</v>
      </c>
      <c r="D3482" t="s">
        <v>9</v>
      </c>
      <c r="E3482" t="s">
        <v>10</v>
      </c>
      <c r="F3482" t="s">
        <v>11</v>
      </c>
      <c r="G3482" t="s">
        <v>12</v>
      </c>
      <c r="H3482" t="s">
        <v>12</v>
      </c>
      <c r="I3482">
        <v>35</v>
      </c>
      <c r="J3482">
        <f>(C3482-$V$7)/$V$8</f>
        <v>0.81042973697349485</v>
      </c>
      <c r="K3482" t="str">
        <f t="shared" si="217"/>
        <v>NO</v>
      </c>
      <c r="L3482">
        <f>(I3482-$V$16)/$V$17</f>
        <v>-0.48741749375467142</v>
      </c>
      <c r="M3482" t="str">
        <f t="shared" si="218"/>
        <v>NO</v>
      </c>
      <c r="N3482">
        <f>IF(ISBLANK(C3482),$V$7,C3482)</f>
        <v>1314729</v>
      </c>
      <c r="O3482">
        <f>IF(ISBLANK(I3482),$V$16,I3482)</f>
        <v>35</v>
      </c>
      <c r="P3482" t="str">
        <f>IF(ISBLANK(D3482),$U$42,D3482)</f>
        <v>ASALARIADO</v>
      </c>
      <c r="Q3482" s="7" t="str">
        <f t="shared" si="219"/>
        <v>26-35</v>
      </c>
      <c r="R3482" s="7" t="str">
        <f t="shared" si="220"/>
        <v>4</v>
      </c>
    </row>
    <row r="3483" spans="1:18" x14ac:dyDescent="0.3">
      <c r="A3483">
        <v>3482</v>
      </c>
      <c r="B3483" t="s">
        <v>14</v>
      </c>
      <c r="C3483">
        <v>568820</v>
      </c>
      <c r="D3483" t="s">
        <v>9</v>
      </c>
      <c r="E3483" t="s">
        <v>15</v>
      </c>
      <c r="F3483" t="s">
        <v>11</v>
      </c>
      <c r="G3483" t="s">
        <v>12</v>
      </c>
      <c r="H3483" t="s">
        <v>12</v>
      </c>
      <c r="I3483">
        <v>28</v>
      </c>
      <c r="J3483">
        <f>(C3483-$V$7)/$V$8</f>
        <v>-0.10939939077080128</v>
      </c>
      <c r="K3483" t="str">
        <f t="shared" si="217"/>
        <v>NO</v>
      </c>
      <c r="L3483">
        <f>(I3483-$V$16)/$V$17</f>
        <v>-0.98144480429463388</v>
      </c>
      <c r="M3483" t="str">
        <f t="shared" si="218"/>
        <v>NO</v>
      </c>
      <c r="N3483">
        <f>IF(ISBLANK(C3483),$V$7,C3483)</f>
        <v>568820</v>
      </c>
      <c r="O3483">
        <f>IF(ISBLANK(I3483),$V$16,I3483)</f>
        <v>28</v>
      </c>
      <c r="P3483" t="str">
        <f>IF(ISBLANK(D3483),$U$42,D3483)</f>
        <v>ASALARIADO</v>
      </c>
      <c r="Q3483" s="7" t="str">
        <f t="shared" si="219"/>
        <v>26-35</v>
      </c>
      <c r="R3483" s="7" t="str">
        <f t="shared" si="220"/>
        <v>3</v>
      </c>
    </row>
    <row r="3484" spans="1:18" x14ac:dyDescent="0.3">
      <c r="A3484">
        <v>3483</v>
      </c>
      <c r="B3484" t="s">
        <v>8</v>
      </c>
      <c r="C3484">
        <v>63720</v>
      </c>
      <c r="D3484" t="s">
        <v>9</v>
      </c>
      <c r="E3484" t="s">
        <v>15</v>
      </c>
      <c r="F3484" t="s">
        <v>11</v>
      </c>
      <c r="G3484" t="s">
        <v>11</v>
      </c>
      <c r="H3484" t="s">
        <v>11</v>
      </c>
      <c r="I3484">
        <v>22</v>
      </c>
      <c r="J3484">
        <f>(C3484-$V$7)/$V$8</f>
        <v>-0.732271205460856</v>
      </c>
      <c r="K3484" t="str">
        <f t="shared" si="217"/>
        <v>NO</v>
      </c>
      <c r="L3484">
        <f>(I3484-$V$16)/$V$17</f>
        <v>-1.4048967847574589</v>
      </c>
      <c r="M3484" t="str">
        <f t="shared" si="218"/>
        <v>NO</v>
      </c>
      <c r="N3484">
        <f>IF(ISBLANK(C3484),$V$7,C3484)</f>
        <v>63720</v>
      </c>
      <c r="O3484">
        <f>IF(ISBLANK(I3484),$V$16,I3484)</f>
        <v>22</v>
      </c>
      <c r="P3484" t="str">
        <f>IF(ISBLANK(D3484),$U$42,D3484)</f>
        <v>ASALARIADO</v>
      </c>
      <c r="Q3484" s="7" t="str">
        <f t="shared" si="219"/>
        <v>18-25</v>
      </c>
      <c r="R3484" s="7" t="str">
        <f t="shared" si="220"/>
        <v>1</v>
      </c>
    </row>
    <row r="3485" spans="1:18" x14ac:dyDescent="0.3">
      <c r="A3485">
        <v>3484</v>
      </c>
      <c r="B3485" t="s">
        <v>8</v>
      </c>
      <c r="C3485">
        <v>684986</v>
      </c>
      <c r="D3485" t="s">
        <v>9</v>
      </c>
      <c r="E3485" t="s">
        <v>15</v>
      </c>
      <c r="F3485" t="s">
        <v>11</v>
      </c>
      <c r="G3485" t="s">
        <v>12</v>
      </c>
      <c r="H3485" t="s">
        <v>12</v>
      </c>
      <c r="I3485">
        <v>44</v>
      </c>
      <c r="J3485">
        <f>(C3485-$V$7)/$V$8</f>
        <v>3.3852494450511111E-2</v>
      </c>
      <c r="K3485" t="str">
        <f t="shared" si="217"/>
        <v>NO</v>
      </c>
      <c r="L3485">
        <f>(I3485-$V$16)/$V$17</f>
        <v>0.14776047693956615</v>
      </c>
      <c r="M3485" t="str">
        <f t="shared" si="218"/>
        <v>NO</v>
      </c>
      <c r="N3485">
        <f>IF(ISBLANK(C3485),$V$7,C3485)</f>
        <v>684986</v>
      </c>
      <c r="O3485">
        <f>IF(ISBLANK(I3485),$V$16,I3485)</f>
        <v>44</v>
      </c>
      <c r="P3485" t="str">
        <f>IF(ISBLANK(D3485),$U$42,D3485)</f>
        <v>ASALARIADO</v>
      </c>
      <c r="Q3485" s="7" t="str">
        <f t="shared" si="219"/>
        <v>36-45</v>
      </c>
      <c r="R3485" s="7" t="str">
        <f t="shared" si="220"/>
        <v>3</v>
      </c>
    </row>
    <row r="3486" spans="1:18" x14ac:dyDescent="0.3">
      <c r="A3486">
        <v>3485</v>
      </c>
      <c r="B3486" t="s">
        <v>8</v>
      </c>
      <c r="C3486">
        <v>246000</v>
      </c>
      <c r="D3486" t="s">
        <v>9</v>
      </c>
      <c r="E3486" t="s">
        <v>15</v>
      </c>
      <c r="F3486" t="s">
        <v>11</v>
      </c>
      <c r="G3486" t="s">
        <v>12</v>
      </c>
      <c r="H3486" t="s">
        <v>12</v>
      </c>
      <c r="I3486">
        <v>38</v>
      </c>
      <c r="J3486">
        <f>(C3486-$V$7)/$V$8</f>
        <v>-0.50748982676019638</v>
      </c>
      <c r="K3486" t="str">
        <f t="shared" si="217"/>
        <v>NO</v>
      </c>
      <c r="L3486">
        <f>(I3486-$V$16)/$V$17</f>
        <v>-0.27569150352325889</v>
      </c>
      <c r="M3486" t="str">
        <f t="shared" si="218"/>
        <v>NO</v>
      </c>
      <c r="N3486">
        <f>IF(ISBLANK(C3486),$V$7,C3486)</f>
        <v>246000</v>
      </c>
      <c r="O3486">
        <f>IF(ISBLANK(I3486),$V$16,I3486)</f>
        <v>38</v>
      </c>
      <c r="P3486" t="str">
        <f>IF(ISBLANK(D3486),$U$42,D3486)</f>
        <v>ASALARIADO</v>
      </c>
      <c r="Q3486" s="7" t="str">
        <f t="shared" si="219"/>
        <v>36-45</v>
      </c>
      <c r="R3486" s="7" t="str">
        <f t="shared" si="220"/>
        <v>1</v>
      </c>
    </row>
    <row r="3487" spans="1:18" x14ac:dyDescent="0.3">
      <c r="A3487">
        <v>3486</v>
      </c>
      <c r="B3487" t="s">
        <v>8</v>
      </c>
      <c r="C3487">
        <v>337480</v>
      </c>
      <c r="D3487" t="s">
        <v>17</v>
      </c>
      <c r="E3487" t="s">
        <v>15</v>
      </c>
      <c r="F3487" t="s">
        <v>11</v>
      </c>
      <c r="G3487" t="s">
        <v>12</v>
      </c>
      <c r="H3487" t="s">
        <v>12</v>
      </c>
      <c r="I3487">
        <v>29</v>
      </c>
      <c r="J3487">
        <f>(C3487-$V$7)/$V$8</f>
        <v>-0.39467986119328646</v>
      </c>
      <c r="K3487" t="str">
        <f t="shared" si="217"/>
        <v>NO</v>
      </c>
      <c r="L3487">
        <f>(I3487-$V$16)/$V$17</f>
        <v>-0.91086947421749642</v>
      </c>
      <c r="M3487" t="str">
        <f t="shared" si="218"/>
        <v>NO</v>
      </c>
      <c r="N3487">
        <f>IF(ISBLANK(C3487),$V$7,C3487)</f>
        <v>337480</v>
      </c>
      <c r="O3487">
        <f>IF(ISBLANK(I3487),$V$16,I3487)</f>
        <v>29</v>
      </c>
      <c r="P3487" t="str">
        <f>IF(ISBLANK(D3487),$U$42,D3487)</f>
        <v>TRABAJADOR INDEPENDIENTE</v>
      </c>
      <c r="Q3487" s="7" t="str">
        <f t="shared" si="219"/>
        <v>26-35</v>
      </c>
      <c r="R3487" s="7" t="str">
        <f t="shared" si="220"/>
        <v>2</v>
      </c>
    </row>
    <row r="3488" spans="1:18" x14ac:dyDescent="0.3">
      <c r="A3488">
        <v>3487</v>
      </c>
      <c r="B3488" t="s">
        <v>8</v>
      </c>
      <c r="C3488">
        <v>485860</v>
      </c>
      <c r="D3488" t="s">
        <v>17</v>
      </c>
      <c r="E3488" t="s">
        <v>15</v>
      </c>
      <c r="F3488" t="s">
        <v>11</v>
      </c>
      <c r="G3488" t="s">
        <v>12</v>
      </c>
      <c r="H3488" t="s">
        <v>12</v>
      </c>
      <c r="I3488">
        <v>42</v>
      </c>
      <c r="J3488">
        <f>(C3488-$V$7)/$V$8</f>
        <v>-0.21170278761635056</v>
      </c>
      <c r="K3488" t="str">
        <f t="shared" si="217"/>
        <v>NO</v>
      </c>
      <c r="L3488">
        <f>(I3488-$V$16)/$V$17</f>
        <v>6.6098167852911317E-3</v>
      </c>
      <c r="M3488" t="str">
        <f t="shared" si="218"/>
        <v>NO</v>
      </c>
      <c r="N3488">
        <f>IF(ISBLANK(C3488),$V$7,C3488)</f>
        <v>485860</v>
      </c>
      <c r="O3488">
        <f>IF(ISBLANK(I3488),$V$16,I3488)</f>
        <v>42</v>
      </c>
      <c r="P3488" t="str">
        <f>IF(ISBLANK(D3488),$U$42,D3488)</f>
        <v>TRABAJADOR INDEPENDIENTE</v>
      </c>
      <c r="Q3488" s="7" t="str">
        <f t="shared" si="219"/>
        <v>36-45</v>
      </c>
      <c r="R3488" s="7" t="str">
        <f t="shared" si="220"/>
        <v>3</v>
      </c>
    </row>
    <row r="3489" spans="1:18" x14ac:dyDescent="0.3">
      <c r="A3489">
        <v>3488</v>
      </c>
      <c r="B3489" t="s">
        <v>14</v>
      </c>
      <c r="C3489">
        <v>889137</v>
      </c>
      <c r="D3489" t="s">
        <v>9</v>
      </c>
      <c r="E3489" t="s">
        <v>10</v>
      </c>
      <c r="F3489" t="s">
        <v>11</v>
      </c>
      <c r="G3489" t="s">
        <v>12</v>
      </c>
      <c r="H3489" t="s">
        <v>11</v>
      </c>
      <c r="I3489">
        <v>40</v>
      </c>
      <c r="J3489">
        <f>(C3489-$V$7)/$V$8</f>
        <v>0.28560443236535837</v>
      </c>
      <c r="K3489" t="str">
        <f t="shared" si="217"/>
        <v>NO</v>
      </c>
      <c r="L3489">
        <f>(I3489-$V$16)/$V$17</f>
        <v>-0.13454084336898386</v>
      </c>
      <c r="M3489" t="str">
        <f t="shared" si="218"/>
        <v>NO</v>
      </c>
      <c r="N3489">
        <f>IF(ISBLANK(C3489),$V$7,C3489)</f>
        <v>889137</v>
      </c>
      <c r="O3489">
        <f>IF(ISBLANK(I3489),$V$16,I3489)</f>
        <v>40</v>
      </c>
      <c r="P3489" t="str">
        <f>IF(ISBLANK(D3489),$U$42,D3489)</f>
        <v>ASALARIADO</v>
      </c>
      <c r="Q3489" s="7" t="str">
        <f t="shared" si="219"/>
        <v>36-45</v>
      </c>
      <c r="R3489" s="7" t="str">
        <f t="shared" si="220"/>
        <v>4</v>
      </c>
    </row>
    <row r="3490" spans="1:18" x14ac:dyDescent="0.3">
      <c r="A3490">
        <v>3489</v>
      </c>
      <c r="B3490" t="s">
        <v>8</v>
      </c>
      <c r="C3490">
        <v>324000</v>
      </c>
      <c r="D3490" t="s">
        <v>9</v>
      </c>
      <c r="E3490" t="s">
        <v>15</v>
      </c>
      <c r="F3490" t="s">
        <v>11</v>
      </c>
      <c r="G3490" t="s">
        <v>12</v>
      </c>
      <c r="H3490" t="s">
        <v>11</v>
      </c>
      <c r="I3490">
        <v>55</v>
      </c>
      <c r="J3490">
        <f>(C3490-$V$7)/$V$8</f>
        <v>-0.41130293001534529</v>
      </c>
      <c r="K3490" t="str">
        <f t="shared" si="217"/>
        <v>NO</v>
      </c>
      <c r="L3490">
        <f>(I3490-$V$16)/$V$17</f>
        <v>0.92408910778807873</v>
      </c>
      <c r="M3490" t="str">
        <f t="shared" si="218"/>
        <v>NO</v>
      </c>
      <c r="N3490">
        <f>IF(ISBLANK(C3490),$V$7,C3490)</f>
        <v>324000</v>
      </c>
      <c r="O3490">
        <f>IF(ISBLANK(I3490),$V$16,I3490)</f>
        <v>55</v>
      </c>
      <c r="P3490" t="str">
        <f>IF(ISBLANK(D3490),$U$42,D3490)</f>
        <v>ASALARIADO</v>
      </c>
      <c r="Q3490" s="7" t="str">
        <f t="shared" si="219"/>
        <v>46-55</v>
      </c>
      <c r="R3490" s="7" t="str">
        <f t="shared" si="220"/>
        <v>2</v>
      </c>
    </row>
    <row r="3491" spans="1:18" x14ac:dyDescent="0.3">
      <c r="A3491">
        <v>3490</v>
      </c>
      <c r="B3491" t="s">
        <v>14</v>
      </c>
      <c r="C3491">
        <v>716100</v>
      </c>
      <c r="D3491" t="s">
        <v>9</v>
      </c>
      <c r="E3491" t="s">
        <v>10</v>
      </c>
      <c r="F3491" t="s">
        <v>11</v>
      </c>
      <c r="G3491" t="s">
        <v>12</v>
      </c>
      <c r="H3491" t="s">
        <v>11</v>
      </c>
      <c r="I3491">
        <v>29</v>
      </c>
      <c r="J3491">
        <f>(C3491-$V$7)/$V$8</f>
        <v>7.2221200928963628E-2</v>
      </c>
      <c r="K3491" t="str">
        <f t="shared" si="217"/>
        <v>NO</v>
      </c>
      <c r="L3491">
        <f>(I3491-$V$16)/$V$17</f>
        <v>-0.91086947421749642</v>
      </c>
      <c r="M3491" t="str">
        <f t="shared" si="218"/>
        <v>NO</v>
      </c>
      <c r="N3491">
        <f>IF(ISBLANK(C3491),$V$7,C3491)</f>
        <v>716100</v>
      </c>
      <c r="O3491">
        <f>IF(ISBLANK(I3491),$V$16,I3491)</f>
        <v>29</v>
      </c>
      <c r="P3491" t="str">
        <f>IF(ISBLANK(D3491),$U$42,D3491)</f>
        <v>ASALARIADO</v>
      </c>
      <c r="Q3491" s="7" t="str">
        <f t="shared" si="219"/>
        <v>26-35</v>
      </c>
      <c r="R3491" s="7" t="str">
        <f t="shared" si="220"/>
        <v>4</v>
      </c>
    </row>
    <row r="3492" spans="1:18" x14ac:dyDescent="0.3">
      <c r="A3492">
        <v>3491</v>
      </c>
      <c r="B3492" t="s">
        <v>8</v>
      </c>
      <c r="C3492">
        <v>100000</v>
      </c>
      <c r="D3492" t="s">
        <v>9</v>
      </c>
      <c r="E3492" t="s">
        <v>15</v>
      </c>
      <c r="F3492" t="s">
        <v>11</v>
      </c>
      <c r="G3492" t="s">
        <v>12</v>
      </c>
      <c r="H3492" t="s">
        <v>11</v>
      </c>
      <c r="I3492">
        <v>52</v>
      </c>
      <c r="J3492">
        <f>(C3492-$V$7)/$V$8</f>
        <v>-0.68753196682107143</v>
      </c>
      <c r="K3492" t="str">
        <f t="shared" si="217"/>
        <v>NO</v>
      </c>
      <c r="L3492">
        <f>(I3492-$V$16)/$V$17</f>
        <v>0.71236311755666615</v>
      </c>
      <c r="M3492" t="str">
        <f t="shared" si="218"/>
        <v>NO</v>
      </c>
      <c r="N3492">
        <f>IF(ISBLANK(C3492),$V$7,C3492)</f>
        <v>100000</v>
      </c>
      <c r="O3492">
        <f>IF(ISBLANK(I3492),$V$16,I3492)</f>
        <v>52</v>
      </c>
      <c r="P3492" t="str">
        <f>IF(ISBLANK(D3492),$U$42,D3492)</f>
        <v>ASALARIADO</v>
      </c>
      <c r="Q3492" s="7" t="str">
        <f t="shared" si="219"/>
        <v>46-55</v>
      </c>
      <c r="R3492" s="7" t="str">
        <f t="shared" si="220"/>
        <v>1</v>
      </c>
    </row>
    <row r="3493" spans="1:18" x14ac:dyDescent="0.3">
      <c r="A3493">
        <v>3492</v>
      </c>
      <c r="B3493" t="s">
        <v>14</v>
      </c>
      <c r="C3493">
        <v>550234.51</v>
      </c>
      <c r="D3493" t="s">
        <v>9</v>
      </c>
      <c r="E3493" t="s">
        <v>15</v>
      </c>
      <c r="F3493" t="s">
        <v>11</v>
      </c>
      <c r="G3493" t="s">
        <v>12</v>
      </c>
      <c r="H3493" t="s">
        <v>12</v>
      </c>
      <c r="I3493">
        <v>41</v>
      </c>
      <c r="J3493">
        <f>(C3493-$V$7)/$V$8</f>
        <v>-0.13231837291929438</v>
      </c>
      <c r="K3493" t="str">
        <f t="shared" si="217"/>
        <v>NO</v>
      </c>
      <c r="L3493">
        <f>(I3493-$V$16)/$V$17</f>
        <v>-6.3965513291846368E-2</v>
      </c>
      <c r="M3493" t="str">
        <f t="shared" si="218"/>
        <v>NO</v>
      </c>
      <c r="N3493">
        <f>IF(ISBLANK(C3493),$V$7,C3493)</f>
        <v>550234.51</v>
      </c>
      <c r="O3493">
        <f>IF(ISBLANK(I3493),$V$16,I3493)</f>
        <v>41</v>
      </c>
      <c r="P3493" t="str">
        <f>IF(ISBLANK(D3493),$U$42,D3493)</f>
        <v>ASALARIADO</v>
      </c>
      <c r="Q3493" s="7" t="str">
        <f t="shared" si="219"/>
        <v>36-45</v>
      </c>
      <c r="R3493" s="7" t="str">
        <f t="shared" si="220"/>
        <v>3</v>
      </c>
    </row>
    <row r="3494" spans="1:18" x14ac:dyDescent="0.3">
      <c r="A3494">
        <v>3493</v>
      </c>
      <c r="B3494" t="s">
        <v>8</v>
      </c>
      <c r="C3494">
        <v>297046</v>
      </c>
      <c r="D3494" t="s">
        <v>16</v>
      </c>
      <c r="E3494" t="s">
        <v>15</v>
      </c>
      <c r="F3494" t="s">
        <v>11</v>
      </c>
      <c r="G3494" t="s">
        <v>12</v>
      </c>
      <c r="H3494" t="s">
        <v>12</v>
      </c>
      <c r="I3494">
        <v>61</v>
      </c>
      <c r="J3494">
        <f>(C3494-$V$7)/$V$8</f>
        <v>-0.44454166866740574</v>
      </c>
      <c r="K3494" t="str">
        <f t="shared" si="217"/>
        <v>NO</v>
      </c>
      <c r="L3494">
        <f>(I3494-$V$16)/$V$17</f>
        <v>1.3475410882509038</v>
      </c>
      <c r="M3494" t="str">
        <f t="shared" si="218"/>
        <v>NO</v>
      </c>
      <c r="N3494">
        <f>IF(ISBLANK(C3494),$V$7,C3494)</f>
        <v>297046</v>
      </c>
      <c r="O3494">
        <f>IF(ISBLANK(I3494),$V$16,I3494)</f>
        <v>61</v>
      </c>
      <c r="P3494" t="str">
        <f>IF(ISBLANK(D3494),$U$42,D3494)</f>
        <v>ASEGURADO VOLUNTARIO</v>
      </c>
      <c r="Q3494" s="7" t="str">
        <f t="shared" si="219"/>
        <v>56+</v>
      </c>
      <c r="R3494" s="7" t="str">
        <f t="shared" si="220"/>
        <v>1</v>
      </c>
    </row>
    <row r="3495" spans="1:18" x14ac:dyDescent="0.3">
      <c r="A3495">
        <v>3494</v>
      </c>
      <c r="B3495" t="s">
        <v>14</v>
      </c>
      <c r="C3495">
        <v>600000</v>
      </c>
      <c r="D3495" t="s">
        <v>9</v>
      </c>
      <c r="E3495" t="s">
        <v>15</v>
      </c>
      <c r="F3495" t="s">
        <v>11</v>
      </c>
      <c r="G3495" t="s">
        <v>12</v>
      </c>
      <c r="H3495" t="s">
        <v>12</v>
      </c>
      <c r="I3495">
        <v>36</v>
      </c>
      <c r="J3495">
        <f>(C3495-$V$7)/$V$8</f>
        <v>-7.0949295379718516E-2</v>
      </c>
      <c r="K3495" t="str">
        <f t="shared" si="217"/>
        <v>NO</v>
      </c>
      <c r="L3495">
        <f>(I3495-$V$16)/$V$17</f>
        <v>-0.41684216367753391</v>
      </c>
      <c r="M3495" t="str">
        <f t="shared" si="218"/>
        <v>NO</v>
      </c>
      <c r="N3495">
        <f>IF(ISBLANK(C3495),$V$7,C3495)</f>
        <v>600000</v>
      </c>
      <c r="O3495">
        <f>IF(ISBLANK(I3495),$V$16,I3495)</f>
        <v>36</v>
      </c>
      <c r="P3495" t="str">
        <f>IF(ISBLANK(D3495),$U$42,D3495)</f>
        <v>ASALARIADO</v>
      </c>
      <c r="Q3495" s="7" t="str">
        <f t="shared" si="219"/>
        <v>36-45</v>
      </c>
      <c r="R3495" s="7" t="str">
        <f t="shared" si="220"/>
        <v>3</v>
      </c>
    </row>
    <row r="3496" spans="1:18" x14ac:dyDescent="0.3">
      <c r="A3496">
        <v>3495</v>
      </c>
      <c r="B3496" t="s">
        <v>14</v>
      </c>
      <c r="C3496">
        <v>512783.28</v>
      </c>
      <c r="D3496" t="s">
        <v>9</v>
      </c>
      <c r="E3496" t="s">
        <v>15</v>
      </c>
      <c r="F3496" t="s">
        <v>11</v>
      </c>
      <c r="G3496" t="s">
        <v>12</v>
      </c>
      <c r="H3496" t="s">
        <v>12</v>
      </c>
      <c r="I3496">
        <v>26</v>
      </c>
      <c r="J3496">
        <f>(C3496-$V$7)/$V$8</f>
        <v>-0.17850193180362342</v>
      </c>
      <c r="K3496" t="str">
        <f t="shared" si="217"/>
        <v>NO</v>
      </c>
      <c r="L3496">
        <f>(I3496-$V$16)/$V$17</f>
        <v>-1.1225954644489089</v>
      </c>
      <c r="M3496" t="str">
        <f t="shared" si="218"/>
        <v>NO</v>
      </c>
      <c r="N3496">
        <f>IF(ISBLANK(C3496),$V$7,C3496)</f>
        <v>512783.28</v>
      </c>
      <c r="O3496">
        <f>IF(ISBLANK(I3496),$V$16,I3496)</f>
        <v>26</v>
      </c>
      <c r="P3496" t="str">
        <f>IF(ISBLANK(D3496),$U$42,D3496)</f>
        <v>ASALARIADO</v>
      </c>
      <c r="Q3496" s="7" t="str">
        <f t="shared" si="219"/>
        <v>26-35</v>
      </c>
      <c r="R3496" s="7" t="str">
        <f t="shared" si="220"/>
        <v>3</v>
      </c>
    </row>
    <row r="3497" spans="1:18" x14ac:dyDescent="0.3">
      <c r="A3497">
        <v>3496</v>
      </c>
      <c r="B3497" t="s">
        <v>8</v>
      </c>
      <c r="C3497">
        <v>84000</v>
      </c>
      <c r="D3497" t="s">
        <v>9</v>
      </c>
      <c r="E3497" t="s">
        <v>15</v>
      </c>
      <c r="F3497" t="s">
        <v>11</v>
      </c>
      <c r="G3497" t="s">
        <v>12</v>
      </c>
      <c r="H3497" t="s">
        <v>12</v>
      </c>
      <c r="I3497">
        <v>56</v>
      </c>
      <c r="J3497">
        <f>(C3497-$V$7)/$V$8</f>
        <v>-0.70726261230719467</v>
      </c>
      <c r="K3497" t="str">
        <f t="shared" si="217"/>
        <v>NO</v>
      </c>
      <c r="L3497">
        <f>(I3497-$V$16)/$V$17</f>
        <v>0.99466443786521619</v>
      </c>
      <c r="M3497" t="str">
        <f t="shared" si="218"/>
        <v>NO</v>
      </c>
      <c r="N3497">
        <f>IF(ISBLANK(C3497),$V$7,C3497)</f>
        <v>84000</v>
      </c>
      <c r="O3497">
        <f>IF(ISBLANK(I3497),$V$16,I3497)</f>
        <v>56</v>
      </c>
      <c r="P3497" t="str">
        <f>IF(ISBLANK(D3497),$U$42,D3497)</f>
        <v>ASALARIADO</v>
      </c>
      <c r="Q3497" s="7" t="str">
        <f t="shared" si="219"/>
        <v>56+</v>
      </c>
      <c r="R3497" s="7" t="str">
        <f t="shared" si="220"/>
        <v>1</v>
      </c>
    </row>
    <row r="3498" spans="1:18" x14ac:dyDescent="0.3">
      <c r="A3498">
        <v>3497</v>
      </c>
      <c r="B3498" t="s">
        <v>14</v>
      </c>
      <c r="C3498">
        <v>689218.5</v>
      </c>
      <c r="D3498" t="s">
        <v>9</v>
      </c>
      <c r="E3498" t="s">
        <v>10</v>
      </c>
      <c r="F3498" t="s">
        <v>11</v>
      </c>
      <c r="G3498" t="s">
        <v>12</v>
      </c>
      <c r="H3498" t="s">
        <v>12</v>
      </c>
      <c r="I3498">
        <v>37</v>
      </c>
      <c r="J3498">
        <f>(C3498-$V$7)/$V$8</f>
        <v>3.9071866764262164E-2</v>
      </c>
      <c r="K3498" t="str">
        <f t="shared" si="217"/>
        <v>NO</v>
      </c>
      <c r="L3498">
        <f>(I3498-$V$16)/$V$17</f>
        <v>-0.3462668336003964</v>
      </c>
      <c r="M3498" t="str">
        <f t="shared" si="218"/>
        <v>NO</v>
      </c>
      <c r="N3498">
        <f>IF(ISBLANK(C3498),$V$7,C3498)</f>
        <v>689218.5</v>
      </c>
      <c r="O3498">
        <f>IF(ISBLANK(I3498),$V$16,I3498)</f>
        <v>37</v>
      </c>
      <c r="P3498" t="str">
        <f>IF(ISBLANK(D3498),$U$42,D3498)</f>
        <v>ASALARIADO</v>
      </c>
      <c r="Q3498" s="7" t="str">
        <f t="shared" si="219"/>
        <v>36-45</v>
      </c>
      <c r="R3498" s="7" t="str">
        <f t="shared" si="220"/>
        <v>3</v>
      </c>
    </row>
    <row r="3499" spans="1:18" x14ac:dyDescent="0.3">
      <c r="A3499">
        <v>3498</v>
      </c>
      <c r="B3499" t="s">
        <v>14</v>
      </c>
      <c r="C3499">
        <v>384658.4</v>
      </c>
      <c r="D3499" t="s">
        <v>9</v>
      </c>
      <c r="E3499" t="s">
        <v>15</v>
      </c>
      <c r="F3499" t="s">
        <v>11</v>
      </c>
      <c r="G3499" t="s">
        <v>12</v>
      </c>
      <c r="H3499" t="s">
        <v>12</v>
      </c>
      <c r="I3499">
        <v>43</v>
      </c>
      <c r="J3499">
        <f>(C3499-$V$7)/$V$8</f>
        <v>-0.33650109338062895</v>
      </c>
      <c r="K3499" t="str">
        <f t="shared" si="217"/>
        <v>NO</v>
      </c>
      <c r="L3499">
        <f>(I3499-$V$16)/$V$17</f>
        <v>7.7185146862428639E-2</v>
      </c>
      <c r="M3499" t="str">
        <f t="shared" si="218"/>
        <v>NO</v>
      </c>
      <c r="N3499">
        <f>IF(ISBLANK(C3499),$V$7,C3499)</f>
        <v>384658.4</v>
      </c>
      <c r="O3499">
        <f>IF(ISBLANK(I3499),$V$16,I3499)</f>
        <v>43</v>
      </c>
      <c r="P3499" t="str">
        <f>IF(ISBLANK(D3499),$U$42,D3499)</f>
        <v>ASALARIADO</v>
      </c>
      <c r="Q3499" s="7" t="str">
        <f t="shared" si="219"/>
        <v>36-45</v>
      </c>
      <c r="R3499" s="7" t="str">
        <f t="shared" si="220"/>
        <v>2</v>
      </c>
    </row>
    <row r="3500" spans="1:18" x14ac:dyDescent="0.3">
      <c r="A3500">
        <v>3499</v>
      </c>
      <c r="B3500" t="s">
        <v>8</v>
      </c>
      <c r="C3500">
        <v>140000</v>
      </c>
      <c r="D3500" t="s">
        <v>9</v>
      </c>
      <c r="E3500" t="s">
        <v>15</v>
      </c>
      <c r="F3500" t="s">
        <v>11</v>
      </c>
      <c r="G3500" t="s">
        <v>11</v>
      </c>
      <c r="H3500" t="s">
        <v>12</v>
      </c>
      <c r="I3500">
        <v>57</v>
      </c>
      <c r="J3500">
        <f>(C3500-$V$7)/$V$8</f>
        <v>-0.63820535310576321</v>
      </c>
      <c r="K3500" t="str">
        <f t="shared" si="217"/>
        <v>NO</v>
      </c>
      <c r="L3500">
        <f>(I3500-$V$16)/$V$17</f>
        <v>1.0652397679423538</v>
      </c>
      <c r="M3500" t="str">
        <f t="shared" si="218"/>
        <v>NO</v>
      </c>
      <c r="N3500">
        <f>IF(ISBLANK(C3500),$V$7,C3500)</f>
        <v>140000</v>
      </c>
      <c r="O3500">
        <f>IF(ISBLANK(I3500),$V$16,I3500)</f>
        <v>57</v>
      </c>
      <c r="P3500" t="str">
        <f>IF(ISBLANK(D3500),$U$42,D3500)</f>
        <v>ASALARIADO</v>
      </c>
      <c r="Q3500" s="7" t="str">
        <f t="shared" si="219"/>
        <v>56+</v>
      </c>
      <c r="R3500" s="7" t="str">
        <f t="shared" si="220"/>
        <v>1</v>
      </c>
    </row>
    <row r="3501" spans="1:18" x14ac:dyDescent="0.3">
      <c r="A3501">
        <v>3500</v>
      </c>
      <c r="B3501" t="s">
        <v>8</v>
      </c>
      <c r="C3501">
        <v>297046</v>
      </c>
      <c r="D3501" t="s">
        <v>17</v>
      </c>
      <c r="E3501" t="s">
        <v>15</v>
      </c>
      <c r="F3501" t="s">
        <v>11</v>
      </c>
      <c r="G3501" t="s">
        <v>12</v>
      </c>
      <c r="H3501" t="s">
        <v>11</v>
      </c>
      <c r="I3501">
        <v>61</v>
      </c>
      <c r="J3501">
        <f>(C3501-$V$7)/$V$8</f>
        <v>-0.44454166866740574</v>
      </c>
      <c r="K3501" t="str">
        <f t="shared" si="217"/>
        <v>NO</v>
      </c>
      <c r="L3501">
        <f>(I3501-$V$16)/$V$17</f>
        <v>1.3475410882509038</v>
      </c>
      <c r="M3501" t="str">
        <f t="shared" si="218"/>
        <v>NO</v>
      </c>
      <c r="N3501">
        <f>IF(ISBLANK(C3501),$V$7,C3501)</f>
        <v>297046</v>
      </c>
      <c r="O3501">
        <f>IF(ISBLANK(I3501),$V$16,I3501)</f>
        <v>61</v>
      </c>
      <c r="P3501" t="str">
        <f>IF(ISBLANK(D3501),$U$42,D3501)</f>
        <v>TRABAJADOR INDEPENDIENTE</v>
      </c>
      <c r="Q3501" s="7" t="str">
        <f t="shared" si="219"/>
        <v>56+</v>
      </c>
      <c r="R3501" s="7" t="str">
        <f t="shared" si="220"/>
        <v>1</v>
      </c>
    </row>
    <row r="3502" spans="1:18" x14ac:dyDescent="0.3">
      <c r="A3502">
        <v>3501</v>
      </c>
      <c r="B3502" t="s">
        <v>14</v>
      </c>
      <c r="C3502">
        <v>277753.92</v>
      </c>
      <c r="D3502" t="s">
        <v>9</v>
      </c>
      <c r="E3502" t="s">
        <v>15</v>
      </c>
      <c r="F3502" t="s">
        <v>11</v>
      </c>
      <c r="G3502" t="s">
        <v>12</v>
      </c>
      <c r="H3502" t="s">
        <v>12</v>
      </c>
      <c r="I3502">
        <v>20</v>
      </c>
      <c r="J3502">
        <f>(C3502-$V$7)/$V$8</f>
        <v>-0.46833199311552637</v>
      </c>
      <c r="K3502" t="str">
        <f t="shared" si="217"/>
        <v>NO</v>
      </c>
      <c r="L3502">
        <f>(I3502-$V$16)/$V$17</f>
        <v>-1.5460474449117341</v>
      </c>
      <c r="M3502" t="str">
        <f t="shared" si="218"/>
        <v>NO</v>
      </c>
      <c r="N3502">
        <f>IF(ISBLANK(C3502),$V$7,C3502)</f>
        <v>277753.92</v>
      </c>
      <c r="O3502">
        <f>IF(ISBLANK(I3502),$V$16,I3502)</f>
        <v>20</v>
      </c>
      <c r="P3502" t="str">
        <f>IF(ISBLANK(D3502),$U$42,D3502)</f>
        <v>ASALARIADO</v>
      </c>
      <c r="Q3502" s="7" t="str">
        <f t="shared" si="219"/>
        <v>18-25</v>
      </c>
      <c r="R3502" s="7" t="str">
        <f t="shared" si="220"/>
        <v>1</v>
      </c>
    </row>
    <row r="3503" spans="1:18" x14ac:dyDescent="0.3">
      <c r="A3503">
        <v>3502</v>
      </c>
      <c r="B3503" t="s">
        <v>14</v>
      </c>
      <c r="C3503">
        <v>278030</v>
      </c>
      <c r="D3503" t="s">
        <v>18</v>
      </c>
      <c r="E3503" t="s">
        <v>15</v>
      </c>
      <c r="F3503" t="s">
        <v>11</v>
      </c>
      <c r="G3503" t="s">
        <v>12</v>
      </c>
      <c r="H3503" t="s">
        <v>12</v>
      </c>
      <c r="I3503">
        <v>54</v>
      </c>
      <c r="J3503">
        <f>(C3503-$V$7)/$V$8</f>
        <v>-0.46799154082766331</v>
      </c>
      <c r="K3503" t="str">
        <f t="shared" si="217"/>
        <v>NO</v>
      </c>
      <c r="L3503">
        <f>(I3503-$V$16)/$V$17</f>
        <v>0.85351377771094117</v>
      </c>
      <c r="M3503" t="str">
        <f t="shared" si="218"/>
        <v>NO</v>
      </c>
      <c r="N3503">
        <f>IF(ISBLANK(C3503),$V$7,C3503)</f>
        <v>278030</v>
      </c>
      <c r="O3503">
        <f>IF(ISBLANK(I3503),$V$16,I3503)</f>
        <v>54</v>
      </c>
      <c r="P3503" t="str">
        <f>IF(ISBLANK(D3503),$U$42,D3503)</f>
        <v>CONVENIOS ESPECIALES DE TRABAJADORES INDEPENDIENTES</v>
      </c>
      <c r="Q3503" s="7" t="str">
        <f t="shared" si="219"/>
        <v>46-55</v>
      </c>
      <c r="R3503" s="7" t="str">
        <f t="shared" si="220"/>
        <v>1</v>
      </c>
    </row>
    <row r="3504" spans="1:18" x14ac:dyDescent="0.3">
      <c r="A3504">
        <v>3503</v>
      </c>
      <c r="B3504" t="s">
        <v>8</v>
      </c>
      <c r="C3504">
        <v>742483</v>
      </c>
      <c r="D3504" t="s">
        <v>17</v>
      </c>
      <c r="E3504" t="s">
        <v>15</v>
      </c>
      <c r="F3504" t="s">
        <v>11</v>
      </c>
      <c r="G3504" t="s">
        <v>12</v>
      </c>
      <c r="H3504" t="s">
        <v>11</v>
      </c>
      <c r="I3504">
        <v>70</v>
      </c>
      <c r="J3504">
        <f>(C3504-$V$7)/$V$8</f>
        <v>0.10475580217023805</v>
      </c>
      <c r="K3504" t="str">
        <f t="shared" si="217"/>
        <v>NO</v>
      </c>
      <c r="L3504">
        <f>(I3504-$V$16)/$V$17</f>
        <v>1.9827190589451413</v>
      </c>
      <c r="M3504" t="str">
        <f t="shared" si="218"/>
        <v>ATIPICO</v>
      </c>
      <c r="N3504">
        <f>IF(ISBLANK(C3504),$V$7,C3504)</f>
        <v>742483</v>
      </c>
      <c r="O3504">
        <f>IF(ISBLANK(I3504),$V$16,I3504)</f>
        <v>70</v>
      </c>
      <c r="P3504" t="str">
        <f>IF(ISBLANK(D3504),$U$42,D3504)</f>
        <v>TRABAJADOR INDEPENDIENTE</v>
      </c>
      <c r="Q3504" s="7" t="str">
        <f t="shared" si="219"/>
        <v>56+</v>
      </c>
      <c r="R3504" s="7" t="str">
        <f t="shared" si="220"/>
        <v>4</v>
      </c>
    </row>
    <row r="3505" spans="1:18" x14ac:dyDescent="0.3">
      <c r="A3505">
        <v>3504</v>
      </c>
      <c r="B3505" t="s">
        <v>8</v>
      </c>
      <c r="C3505">
        <v>460800</v>
      </c>
      <c r="D3505" t="s">
        <v>9</v>
      </c>
      <c r="E3505" t="s">
        <v>10</v>
      </c>
      <c r="F3505" t="s">
        <v>11</v>
      </c>
      <c r="G3505" t="s">
        <v>12</v>
      </c>
      <c r="H3505" t="s">
        <v>12</v>
      </c>
      <c r="I3505">
        <v>60</v>
      </c>
      <c r="J3505">
        <f>(C3505-$V$7)/$V$8</f>
        <v>-0.24260591110899116</v>
      </c>
      <c r="K3505" t="str">
        <f t="shared" si="217"/>
        <v>NO</v>
      </c>
      <c r="L3505">
        <f>(I3505-$V$16)/$V$17</f>
        <v>1.2769657581737661</v>
      </c>
      <c r="M3505" t="str">
        <f t="shared" si="218"/>
        <v>NO</v>
      </c>
      <c r="N3505">
        <f>IF(ISBLANK(C3505),$V$7,C3505)</f>
        <v>460800</v>
      </c>
      <c r="O3505">
        <f>IF(ISBLANK(I3505),$V$16,I3505)</f>
        <v>60</v>
      </c>
      <c r="P3505" t="str">
        <f>IF(ISBLANK(D3505),$U$42,D3505)</f>
        <v>ASALARIADO</v>
      </c>
      <c r="Q3505" s="7" t="str">
        <f t="shared" si="219"/>
        <v>56+</v>
      </c>
      <c r="R3505" s="7" t="str">
        <f t="shared" si="220"/>
        <v>3</v>
      </c>
    </row>
    <row r="3506" spans="1:18" x14ac:dyDescent="0.3">
      <c r="A3506">
        <v>3505</v>
      </c>
      <c r="B3506" t="s">
        <v>8</v>
      </c>
      <c r="C3506">
        <v>350402.66</v>
      </c>
      <c r="D3506" t="s">
        <v>9</v>
      </c>
      <c r="E3506" t="s">
        <v>15</v>
      </c>
      <c r="F3506" t="s">
        <v>11</v>
      </c>
      <c r="G3506" t="s">
        <v>12</v>
      </c>
      <c r="H3506" t="s">
        <v>12</v>
      </c>
      <c r="I3506">
        <v>22</v>
      </c>
      <c r="J3506">
        <f>(C3506-$V$7)/$V$8</f>
        <v>-0.37874408474342985</v>
      </c>
      <c r="K3506" t="str">
        <f t="shared" si="217"/>
        <v>NO</v>
      </c>
      <c r="L3506">
        <f>(I3506-$V$16)/$V$17</f>
        <v>-1.4048967847574589</v>
      </c>
      <c r="M3506" t="str">
        <f t="shared" si="218"/>
        <v>NO</v>
      </c>
      <c r="N3506">
        <f>IF(ISBLANK(C3506),$V$7,C3506)</f>
        <v>350402.66</v>
      </c>
      <c r="O3506">
        <f>IF(ISBLANK(I3506),$V$16,I3506)</f>
        <v>22</v>
      </c>
      <c r="P3506" t="str">
        <f>IF(ISBLANK(D3506),$U$42,D3506)</f>
        <v>ASALARIADO</v>
      </c>
      <c r="Q3506" s="7" t="str">
        <f t="shared" si="219"/>
        <v>18-25</v>
      </c>
      <c r="R3506" s="7" t="str">
        <f t="shared" si="220"/>
        <v>2</v>
      </c>
    </row>
    <row r="3507" spans="1:18" x14ac:dyDescent="0.3">
      <c r="A3507">
        <v>3506</v>
      </c>
      <c r="B3507" t="s">
        <v>8</v>
      </c>
      <c r="C3507">
        <v>915119.76</v>
      </c>
      <c r="D3507" t="s">
        <v>9</v>
      </c>
      <c r="E3507" t="s">
        <v>15</v>
      </c>
      <c r="F3507" t="s">
        <v>11</v>
      </c>
      <c r="G3507" t="s">
        <v>12</v>
      </c>
      <c r="H3507" t="s">
        <v>12</v>
      </c>
      <c r="I3507">
        <v>37</v>
      </c>
      <c r="J3507">
        <f>(C3507-$V$7)/$V$8</f>
        <v>0.31764547150979744</v>
      </c>
      <c r="K3507" t="str">
        <f t="shared" si="217"/>
        <v>NO</v>
      </c>
      <c r="L3507">
        <f>(I3507-$V$16)/$V$17</f>
        <v>-0.3462668336003964</v>
      </c>
      <c r="M3507" t="str">
        <f t="shared" si="218"/>
        <v>NO</v>
      </c>
      <c r="N3507">
        <f>IF(ISBLANK(C3507),$V$7,C3507)</f>
        <v>915119.76</v>
      </c>
      <c r="O3507">
        <f>IF(ISBLANK(I3507),$V$16,I3507)</f>
        <v>37</v>
      </c>
      <c r="P3507" t="str">
        <f>IF(ISBLANK(D3507),$U$42,D3507)</f>
        <v>ASALARIADO</v>
      </c>
      <c r="Q3507" s="7" t="str">
        <f t="shared" si="219"/>
        <v>36-45</v>
      </c>
      <c r="R3507" s="7" t="str">
        <f t="shared" si="220"/>
        <v>4</v>
      </c>
    </row>
    <row r="3508" spans="1:18" x14ac:dyDescent="0.3">
      <c r="A3508">
        <v>3507</v>
      </c>
      <c r="B3508" t="s">
        <v>14</v>
      </c>
      <c r="C3508">
        <v>155242.92000000001</v>
      </c>
      <c r="D3508" t="s">
        <v>9</v>
      </c>
      <c r="E3508" t="s">
        <v>15</v>
      </c>
      <c r="F3508" t="s">
        <v>11</v>
      </c>
      <c r="G3508" t="s">
        <v>12</v>
      </c>
      <c r="H3508" t="s">
        <v>12</v>
      </c>
      <c r="I3508">
        <v>24</v>
      </c>
      <c r="J3508">
        <f>(C3508-$V$7)/$V$8</f>
        <v>-0.61940831243742944</v>
      </c>
      <c r="K3508" t="str">
        <f t="shared" si="217"/>
        <v>NO</v>
      </c>
      <c r="L3508">
        <f>(I3508-$V$16)/$V$17</f>
        <v>-1.263746124603184</v>
      </c>
      <c r="M3508" t="str">
        <f t="shared" si="218"/>
        <v>NO</v>
      </c>
      <c r="N3508">
        <f>IF(ISBLANK(C3508),$V$7,C3508)</f>
        <v>155242.92000000001</v>
      </c>
      <c r="O3508">
        <f>IF(ISBLANK(I3508),$V$16,I3508)</f>
        <v>24</v>
      </c>
      <c r="P3508" t="str">
        <f>IF(ISBLANK(D3508),$U$42,D3508)</f>
        <v>ASALARIADO</v>
      </c>
      <c r="Q3508" s="7" t="str">
        <f t="shared" si="219"/>
        <v>18-25</v>
      </c>
      <c r="R3508" s="7" t="str">
        <f t="shared" si="220"/>
        <v>1</v>
      </c>
    </row>
    <row r="3509" spans="1:18" x14ac:dyDescent="0.3">
      <c r="A3509">
        <v>3508</v>
      </c>
      <c r="B3509" t="s">
        <v>14</v>
      </c>
      <c r="C3509">
        <v>358973</v>
      </c>
      <c r="D3509" t="s">
        <v>9</v>
      </c>
      <c r="E3509" t="s">
        <v>15</v>
      </c>
      <c r="F3509" t="s">
        <v>11</v>
      </c>
      <c r="G3509" t="s">
        <v>12</v>
      </c>
      <c r="H3509" t="s">
        <v>12</v>
      </c>
      <c r="I3509">
        <v>24</v>
      </c>
      <c r="J3509">
        <f>(C3509-$V$7)/$V$8</f>
        <v>-0.36817543847870843</v>
      </c>
      <c r="K3509" t="str">
        <f t="shared" si="217"/>
        <v>NO</v>
      </c>
      <c r="L3509">
        <f>(I3509-$V$16)/$V$17</f>
        <v>-1.263746124603184</v>
      </c>
      <c r="M3509" t="str">
        <f t="shared" si="218"/>
        <v>NO</v>
      </c>
      <c r="N3509">
        <f>IF(ISBLANK(C3509),$V$7,C3509)</f>
        <v>358973</v>
      </c>
      <c r="O3509">
        <f>IF(ISBLANK(I3509),$V$16,I3509)</f>
        <v>24</v>
      </c>
      <c r="P3509" t="str">
        <f>IF(ISBLANK(D3509),$U$42,D3509)</f>
        <v>ASALARIADO</v>
      </c>
      <c r="Q3509" s="7" t="str">
        <f t="shared" si="219"/>
        <v>18-25</v>
      </c>
      <c r="R3509" s="7" t="str">
        <f t="shared" si="220"/>
        <v>2</v>
      </c>
    </row>
    <row r="3510" spans="1:18" x14ac:dyDescent="0.3">
      <c r="A3510">
        <v>3509</v>
      </c>
      <c r="B3510" t="s">
        <v>8</v>
      </c>
      <c r="C3510">
        <v>15000</v>
      </c>
      <c r="D3510" t="s">
        <v>9</v>
      </c>
      <c r="E3510" t="s">
        <v>15</v>
      </c>
      <c r="F3510" t="s">
        <v>11</v>
      </c>
      <c r="G3510" t="s">
        <v>12</v>
      </c>
      <c r="H3510" t="s">
        <v>12</v>
      </c>
      <c r="I3510">
        <v>42</v>
      </c>
      <c r="J3510">
        <f>(C3510-$V$7)/$V$8</f>
        <v>-0.79235102096610144</v>
      </c>
      <c r="K3510" t="str">
        <f t="shared" si="217"/>
        <v>NO</v>
      </c>
      <c r="L3510">
        <f>(I3510-$V$16)/$V$17</f>
        <v>6.6098167852911317E-3</v>
      </c>
      <c r="M3510" t="str">
        <f t="shared" si="218"/>
        <v>NO</v>
      </c>
      <c r="N3510">
        <f>IF(ISBLANK(C3510),$V$7,C3510)</f>
        <v>15000</v>
      </c>
      <c r="O3510">
        <f>IF(ISBLANK(I3510),$V$16,I3510)</f>
        <v>42</v>
      </c>
      <c r="P3510" t="str">
        <f>IF(ISBLANK(D3510),$U$42,D3510)</f>
        <v>ASALARIADO</v>
      </c>
      <c r="Q3510" s="7" t="str">
        <f t="shared" si="219"/>
        <v>36-45</v>
      </c>
      <c r="R3510" s="7" t="str">
        <f t="shared" si="220"/>
        <v>1</v>
      </c>
    </row>
    <row r="3511" spans="1:18" x14ac:dyDescent="0.3">
      <c r="A3511">
        <v>3510</v>
      </c>
      <c r="B3511" t="s">
        <v>8</v>
      </c>
      <c r="C3511">
        <v>403612.34</v>
      </c>
      <c r="D3511" t="s">
        <v>9</v>
      </c>
      <c r="E3511" t="s">
        <v>15</v>
      </c>
      <c r="F3511" t="s">
        <v>11</v>
      </c>
      <c r="G3511" t="s">
        <v>12</v>
      </c>
      <c r="H3511" t="s">
        <v>12</v>
      </c>
      <c r="I3511">
        <v>37</v>
      </c>
      <c r="J3511">
        <f>(C3511-$V$7)/$V$8</f>
        <v>-0.31312775146155075</v>
      </c>
      <c r="K3511" t="str">
        <f t="shared" si="217"/>
        <v>NO</v>
      </c>
      <c r="L3511">
        <f>(I3511-$V$16)/$V$17</f>
        <v>-0.3462668336003964</v>
      </c>
      <c r="M3511" t="str">
        <f t="shared" si="218"/>
        <v>NO</v>
      </c>
      <c r="N3511">
        <f>IF(ISBLANK(C3511),$V$7,C3511)</f>
        <v>403612.34</v>
      </c>
      <c r="O3511">
        <f>IF(ISBLANK(I3511),$V$16,I3511)</f>
        <v>37</v>
      </c>
      <c r="P3511" t="str">
        <f>IF(ISBLANK(D3511),$U$42,D3511)</f>
        <v>ASALARIADO</v>
      </c>
      <c r="Q3511" s="7" t="str">
        <f t="shared" si="219"/>
        <v>36-45</v>
      </c>
      <c r="R3511" s="7" t="str">
        <f t="shared" si="220"/>
        <v>2</v>
      </c>
    </row>
    <row r="3512" spans="1:18" x14ac:dyDescent="0.3">
      <c r="A3512">
        <v>3511</v>
      </c>
      <c r="B3512" t="s">
        <v>14</v>
      </c>
      <c r="C3512">
        <v>702145.6</v>
      </c>
      <c r="D3512" t="s">
        <v>9</v>
      </c>
      <c r="E3512" t="s">
        <v>10</v>
      </c>
      <c r="F3512" t="s">
        <v>11</v>
      </c>
      <c r="G3512" t="s">
        <v>12</v>
      </c>
      <c r="H3512" t="s">
        <v>12</v>
      </c>
      <c r="I3512">
        <v>35</v>
      </c>
      <c r="J3512">
        <f>(C3512-$V$7)/$V$8</f>
        <v>5.5013118468241161E-2</v>
      </c>
      <c r="K3512" t="str">
        <f t="shared" si="217"/>
        <v>NO</v>
      </c>
      <c r="L3512">
        <f>(I3512-$V$16)/$V$17</f>
        <v>-0.48741749375467142</v>
      </c>
      <c r="M3512" t="str">
        <f t="shared" si="218"/>
        <v>NO</v>
      </c>
      <c r="N3512">
        <f>IF(ISBLANK(C3512),$V$7,C3512)</f>
        <v>702145.6</v>
      </c>
      <c r="O3512">
        <f>IF(ISBLANK(I3512),$V$16,I3512)</f>
        <v>35</v>
      </c>
      <c r="P3512" t="str">
        <f>IF(ISBLANK(D3512),$U$42,D3512)</f>
        <v>ASALARIADO</v>
      </c>
      <c r="Q3512" s="7" t="str">
        <f t="shared" si="219"/>
        <v>26-35</v>
      </c>
      <c r="R3512" s="7" t="str">
        <f t="shared" si="220"/>
        <v>4</v>
      </c>
    </row>
    <row r="3513" spans="1:18" x14ac:dyDescent="0.3">
      <c r="A3513">
        <v>3512</v>
      </c>
      <c r="B3513" t="s">
        <v>8</v>
      </c>
      <c r="C3513">
        <v>540982.97</v>
      </c>
      <c r="D3513" t="s">
        <v>9</v>
      </c>
      <c r="E3513" t="s">
        <v>10</v>
      </c>
      <c r="F3513" t="s">
        <v>11</v>
      </c>
      <c r="G3513" t="s">
        <v>12</v>
      </c>
      <c r="H3513" t="s">
        <v>12</v>
      </c>
      <c r="I3513">
        <v>29</v>
      </c>
      <c r="J3513">
        <f>(C3513-$V$7)/$V$8</f>
        <v>-0.14372705141558748</v>
      </c>
      <c r="K3513" t="str">
        <f t="shared" si="217"/>
        <v>NO</v>
      </c>
      <c r="L3513">
        <f>(I3513-$V$16)/$V$17</f>
        <v>-0.91086947421749642</v>
      </c>
      <c r="M3513" t="str">
        <f t="shared" si="218"/>
        <v>NO</v>
      </c>
      <c r="N3513">
        <f>IF(ISBLANK(C3513),$V$7,C3513)</f>
        <v>540982.97</v>
      </c>
      <c r="O3513">
        <f>IF(ISBLANK(I3513),$V$16,I3513)</f>
        <v>29</v>
      </c>
      <c r="P3513" t="str">
        <f>IF(ISBLANK(D3513),$U$42,D3513)</f>
        <v>ASALARIADO</v>
      </c>
      <c r="Q3513" s="7" t="str">
        <f t="shared" si="219"/>
        <v>26-35</v>
      </c>
      <c r="R3513" s="7" t="str">
        <f t="shared" si="220"/>
        <v>3</v>
      </c>
    </row>
    <row r="3514" spans="1:18" x14ac:dyDescent="0.3">
      <c r="A3514">
        <v>3513</v>
      </c>
      <c r="B3514" t="s">
        <v>8</v>
      </c>
      <c r="C3514">
        <v>399945.97</v>
      </c>
      <c r="D3514" t="s">
        <v>13</v>
      </c>
      <c r="E3514" t="s">
        <v>10</v>
      </c>
      <c r="F3514" t="s">
        <v>11</v>
      </c>
      <c r="G3514" t="s">
        <v>12</v>
      </c>
      <c r="H3514" t="s">
        <v>12</v>
      </c>
      <c r="I3514">
        <v>92</v>
      </c>
      <c r="J3514">
        <f>(C3514-$V$7)/$V$8</f>
        <v>-0.31764899187973566</v>
      </c>
      <c r="K3514" t="str">
        <f t="shared" si="217"/>
        <v>NO</v>
      </c>
      <c r="L3514">
        <f>(I3514-$V$16)/$V$17</f>
        <v>3.5353763206421664</v>
      </c>
      <c r="M3514" t="str">
        <f t="shared" si="218"/>
        <v>ATIPICO</v>
      </c>
      <c r="N3514">
        <f>IF(ISBLANK(C3514),$V$7,C3514)</f>
        <v>399945.97</v>
      </c>
      <c r="O3514">
        <f>IF(ISBLANK(I3514),$V$16,I3514)</f>
        <v>92</v>
      </c>
      <c r="P3514" t="str">
        <f>IF(ISBLANK(D3514),$U$42,D3514)</f>
        <v>PENSIONADOS EN SU PROPIO SISTEMA</v>
      </c>
      <c r="Q3514" s="7" t="str">
        <f t="shared" si="219"/>
        <v>56+</v>
      </c>
      <c r="R3514" s="7" t="str">
        <f t="shared" si="220"/>
        <v>2</v>
      </c>
    </row>
    <row r="3515" spans="1:18" x14ac:dyDescent="0.3">
      <c r="A3515">
        <v>3514</v>
      </c>
      <c r="B3515" t="s">
        <v>8</v>
      </c>
      <c r="C3515">
        <v>470000</v>
      </c>
      <c r="D3515" t="s">
        <v>9</v>
      </c>
      <c r="E3515" t="s">
        <v>15</v>
      </c>
      <c r="F3515" t="s">
        <v>11</v>
      </c>
      <c r="G3515" t="s">
        <v>12</v>
      </c>
      <c r="H3515" t="s">
        <v>12</v>
      </c>
      <c r="I3515">
        <v>39</v>
      </c>
      <c r="J3515">
        <f>(C3515-$V$7)/$V$8</f>
        <v>-0.23126078995447027</v>
      </c>
      <c r="K3515" t="str">
        <f t="shared" si="217"/>
        <v>NO</v>
      </c>
      <c r="L3515">
        <f>(I3515-$V$16)/$V$17</f>
        <v>-0.20511617344612137</v>
      </c>
      <c r="M3515" t="str">
        <f t="shared" si="218"/>
        <v>NO</v>
      </c>
      <c r="N3515">
        <f>IF(ISBLANK(C3515),$V$7,C3515)</f>
        <v>470000</v>
      </c>
      <c r="O3515">
        <f>IF(ISBLANK(I3515),$V$16,I3515)</f>
        <v>39</v>
      </c>
      <c r="P3515" t="str">
        <f>IF(ISBLANK(D3515),$U$42,D3515)</f>
        <v>ASALARIADO</v>
      </c>
      <c r="Q3515" s="7" t="str">
        <f t="shared" si="219"/>
        <v>36-45</v>
      </c>
      <c r="R3515" s="7" t="str">
        <f t="shared" si="220"/>
        <v>3</v>
      </c>
    </row>
    <row r="3516" spans="1:18" x14ac:dyDescent="0.3">
      <c r="A3516">
        <v>3515</v>
      </c>
      <c r="B3516" t="s">
        <v>8</v>
      </c>
      <c r="C3516">
        <v>514062</v>
      </c>
      <c r="D3516" t="s">
        <v>17</v>
      </c>
      <c r="E3516" t="s">
        <v>15</v>
      </c>
      <c r="F3516" t="s">
        <v>11</v>
      </c>
      <c r="G3516" t="s">
        <v>12</v>
      </c>
      <c r="H3516" t="s">
        <v>11</v>
      </c>
      <c r="I3516">
        <v>62</v>
      </c>
      <c r="J3516">
        <f>(C3516-$V$7)/$V$8</f>
        <v>-0.17692505861637248</v>
      </c>
      <c r="K3516" t="str">
        <f t="shared" si="217"/>
        <v>NO</v>
      </c>
      <c r="L3516">
        <f>(I3516-$V$16)/$V$17</f>
        <v>1.4181164183280413</v>
      </c>
      <c r="M3516" t="str">
        <f t="shared" si="218"/>
        <v>NO</v>
      </c>
      <c r="N3516">
        <f>IF(ISBLANK(C3516),$V$7,C3516)</f>
        <v>514062</v>
      </c>
      <c r="O3516">
        <f>IF(ISBLANK(I3516),$V$16,I3516)</f>
        <v>62</v>
      </c>
      <c r="P3516" t="str">
        <f>IF(ISBLANK(D3516),$U$42,D3516)</f>
        <v>TRABAJADOR INDEPENDIENTE</v>
      </c>
      <c r="Q3516" s="7" t="str">
        <f t="shared" si="219"/>
        <v>56+</v>
      </c>
      <c r="R3516" s="7" t="str">
        <f t="shared" si="220"/>
        <v>3</v>
      </c>
    </row>
    <row r="3517" spans="1:18" x14ac:dyDescent="0.3">
      <c r="A3517">
        <v>3516</v>
      </c>
      <c r="B3517" t="s">
        <v>14</v>
      </c>
      <c r="C3517">
        <v>278030</v>
      </c>
      <c r="D3517" t="s">
        <v>18</v>
      </c>
      <c r="E3517" t="s">
        <v>15</v>
      </c>
      <c r="F3517" t="s">
        <v>11</v>
      </c>
      <c r="G3517" t="s">
        <v>12</v>
      </c>
      <c r="H3517" t="s">
        <v>12</v>
      </c>
      <c r="I3517">
        <v>69</v>
      </c>
      <c r="J3517">
        <f>(C3517-$V$7)/$V$8</f>
        <v>-0.46799154082766331</v>
      </c>
      <c r="K3517" t="str">
        <f t="shared" si="217"/>
        <v>NO</v>
      </c>
      <c r="L3517">
        <f>(I3517-$V$16)/$V$17</f>
        <v>1.9121437288680037</v>
      </c>
      <c r="M3517" t="str">
        <f t="shared" si="218"/>
        <v>NO</v>
      </c>
      <c r="N3517">
        <f>IF(ISBLANK(C3517),$V$7,C3517)</f>
        <v>278030</v>
      </c>
      <c r="O3517">
        <f>IF(ISBLANK(I3517),$V$16,I3517)</f>
        <v>69</v>
      </c>
      <c r="P3517" t="str">
        <f>IF(ISBLANK(D3517),$U$42,D3517)</f>
        <v>CONVENIOS ESPECIALES DE TRABAJADORES INDEPENDIENTES</v>
      </c>
      <c r="Q3517" s="7" t="str">
        <f t="shared" si="219"/>
        <v>56+</v>
      </c>
      <c r="R3517" s="7" t="str">
        <f t="shared" si="220"/>
        <v>1</v>
      </c>
    </row>
    <row r="3518" spans="1:18" x14ac:dyDescent="0.3">
      <c r="A3518">
        <v>3517</v>
      </c>
      <c r="B3518" t="s">
        <v>14</v>
      </c>
      <c r="C3518">
        <v>331181</v>
      </c>
      <c r="D3518" t="s">
        <v>17</v>
      </c>
      <c r="E3518" t="s">
        <v>15</v>
      </c>
      <c r="F3518" t="s">
        <v>11</v>
      </c>
      <c r="G3518" t="s">
        <v>12</v>
      </c>
      <c r="H3518" t="s">
        <v>12</v>
      </c>
      <c r="I3518">
        <v>59</v>
      </c>
      <c r="J3518">
        <f>(C3518-$V$7)/$V$8</f>
        <v>-0.40244756968810458</v>
      </c>
      <c r="K3518" t="str">
        <f t="shared" si="217"/>
        <v>NO</v>
      </c>
      <c r="L3518">
        <f>(I3518-$V$16)/$V$17</f>
        <v>1.2063904280966287</v>
      </c>
      <c r="M3518" t="str">
        <f t="shared" si="218"/>
        <v>NO</v>
      </c>
      <c r="N3518">
        <f>IF(ISBLANK(C3518),$V$7,C3518)</f>
        <v>331181</v>
      </c>
      <c r="O3518">
        <f>IF(ISBLANK(I3518),$V$16,I3518)</f>
        <v>59</v>
      </c>
      <c r="P3518" t="str">
        <f>IF(ISBLANK(D3518),$U$42,D3518)</f>
        <v>TRABAJADOR INDEPENDIENTE</v>
      </c>
      <c r="Q3518" s="7" t="str">
        <f t="shared" si="219"/>
        <v>56+</v>
      </c>
      <c r="R3518" s="7" t="str">
        <f t="shared" si="220"/>
        <v>2</v>
      </c>
    </row>
    <row r="3519" spans="1:18" x14ac:dyDescent="0.3">
      <c r="A3519">
        <v>3518</v>
      </c>
      <c r="B3519" t="s">
        <v>8</v>
      </c>
      <c r="C3519">
        <v>1516000</v>
      </c>
      <c r="D3519" t="s">
        <v>9</v>
      </c>
      <c r="E3519" t="s">
        <v>15</v>
      </c>
      <c r="F3519" t="s">
        <v>11</v>
      </c>
      <c r="G3519" t="s">
        <v>12</v>
      </c>
      <c r="H3519" t="s">
        <v>12</v>
      </c>
      <c r="I3519">
        <v>32</v>
      </c>
      <c r="J3519">
        <f>(C3519-$V$7)/$V$8</f>
        <v>1.05863015870084</v>
      </c>
      <c r="K3519" t="str">
        <f t="shared" si="217"/>
        <v>NO</v>
      </c>
      <c r="L3519">
        <f>(I3519-$V$16)/$V$17</f>
        <v>-0.69914348398608395</v>
      </c>
      <c r="M3519" t="str">
        <f t="shared" si="218"/>
        <v>NO</v>
      </c>
      <c r="N3519">
        <f>IF(ISBLANK(C3519),$V$7,C3519)</f>
        <v>1516000</v>
      </c>
      <c r="O3519">
        <f>IF(ISBLANK(I3519),$V$16,I3519)</f>
        <v>32</v>
      </c>
      <c r="P3519" t="str">
        <f>IF(ISBLANK(D3519),$U$42,D3519)</f>
        <v>ASALARIADO</v>
      </c>
      <c r="Q3519" s="7" t="str">
        <f t="shared" si="219"/>
        <v>26-35</v>
      </c>
      <c r="R3519" s="7" t="str">
        <f t="shared" si="220"/>
        <v>4</v>
      </c>
    </row>
    <row r="3520" spans="1:18" x14ac:dyDescent="0.3">
      <c r="A3520">
        <v>3519</v>
      </c>
      <c r="B3520" t="s">
        <v>14</v>
      </c>
      <c r="C3520">
        <v>298821</v>
      </c>
      <c r="D3520" t="s">
        <v>16</v>
      </c>
      <c r="E3520" t="s">
        <v>15</v>
      </c>
      <c r="F3520" t="s">
        <v>11</v>
      </c>
      <c r="G3520" t="s">
        <v>12</v>
      </c>
      <c r="H3520" t="s">
        <v>12</v>
      </c>
      <c r="I3520">
        <v>47</v>
      </c>
      <c r="J3520">
        <f>(C3520-$V$7)/$V$8</f>
        <v>-0.44235280018378897</v>
      </c>
      <c r="K3520" t="str">
        <f t="shared" si="217"/>
        <v>NO</v>
      </c>
      <c r="L3520">
        <f>(I3520-$V$16)/$V$17</f>
        <v>0.35948646717097865</v>
      </c>
      <c r="M3520" t="str">
        <f t="shared" si="218"/>
        <v>NO</v>
      </c>
      <c r="N3520">
        <f>IF(ISBLANK(C3520),$V$7,C3520)</f>
        <v>298821</v>
      </c>
      <c r="O3520">
        <f>IF(ISBLANK(I3520),$V$16,I3520)</f>
        <v>47</v>
      </c>
      <c r="P3520" t="str">
        <f>IF(ISBLANK(D3520),$U$42,D3520)</f>
        <v>ASEGURADO VOLUNTARIO</v>
      </c>
      <c r="Q3520" s="7" t="str">
        <f t="shared" si="219"/>
        <v>46-55</v>
      </c>
      <c r="R3520" s="7" t="str">
        <f t="shared" si="220"/>
        <v>1</v>
      </c>
    </row>
    <row r="3521" spans="1:18" x14ac:dyDescent="0.3">
      <c r="A3521">
        <v>3520</v>
      </c>
      <c r="B3521" t="s">
        <v>8</v>
      </c>
      <c r="C3521">
        <v>550000</v>
      </c>
      <c r="D3521" t="s">
        <v>9</v>
      </c>
      <c r="E3521" t="s">
        <v>15</v>
      </c>
      <c r="F3521" t="s">
        <v>11</v>
      </c>
      <c r="G3521" t="s">
        <v>11</v>
      </c>
      <c r="H3521" t="s">
        <v>12</v>
      </c>
      <c r="I3521">
        <v>31</v>
      </c>
      <c r="J3521">
        <f>(C3521-$V$7)/$V$8</f>
        <v>-0.13260756252385381</v>
      </c>
      <c r="K3521" t="str">
        <f t="shared" si="217"/>
        <v>NO</v>
      </c>
      <c r="L3521">
        <f>(I3521-$V$16)/$V$17</f>
        <v>-0.7697188140632214</v>
      </c>
      <c r="M3521" t="str">
        <f t="shared" si="218"/>
        <v>NO</v>
      </c>
      <c r="N3521">
        <f>IF(ISBLANK(C3521),$V$7,C3521)</f>
        <v>550000</v>
      </c>
      <c r="O3521">
        <f>IF(ISBLANK(I3521),$V$16,I3521)</f>
        <v>31</v>
      </c>
      <c r="P3521" t="str">
        <f>IF(ISBLANK(D3521),$U$42,D3521)</f>
        <v>ASALARIADO</v>
      </c>
      <c r="Q3521" s="7" t="str">
        <f t="shared" si="219"/>
        <v>26-35</v>
      </c>
      <c r="R3521" s="7" t="str">
        <f t="shared" si="220"/>
        <v>3</v>
      </c>
    </row>
    <row r="3522" spans="1:18" x14ac:dyDescent="0.3">
      <c r="A3522">
        <v>3521</v>
      </c>
      <c r="B3522" t="s">
        <v>14</v>
      </c>
      <c r="C3522">
        <v>1941122</v>
      </c>
      <c r="D3522" t="s">
        <v>9</v>
      </c>
      <c r="E3522" t="s">
        <v>15</v>
      </c>
      <c r="F3522" t="s">
        <v>11</v>
      </c>
      <c r="G3522" t="s">
        <v>12</v>
      </c>
      <c r="H3522" t="s">
        <v>12</v>
      </c>
      <c r="I3522">
        <v>35</v>
      </c>
      <c r="J3522">
        <f>(C3522-$V$7)/$V$8</f>
        <v>1.5828758755978216</v>
      </c>
      <c r="K3522" t="str">
        <f t="shared" ref="K3522:K3585" si="221">IF(ABS(J3522)&gt;1.96,"ATIPICO","NO")</f>
        <v>NO</v>
      </c>
      <c r="L3522">
        <f>(I3522-$V$16)/$V$17</f>
        <v>-0.48741749375467142</v>
      </c>
      <c r="M3522" t="str">
        <f t="shared" ref="M3522:M3585" si="222">IF(ABS(L3522)&gt;1.96,"ATIPICO","NO")</f>
        <v>NO</v>
      </c>
      <c r="N3522">
        <f>IF(ISBLANK(C3522),$V$7,C3522)</f>
        <v>1941122</v>
      </c>
      <c r="O3522">
        <f>IF(ISBLANK(I3522),$V$16,I3522)</f>
        <v>35</v>
      </c>
      <c r="P3522" t="str">
        <f>IF(ISBLANK(D3522),$U$42,D3522)</f>
        <v>ASALARIADO</v>
      </c>
      <c r="Q3522" s="7" t="str">
        <f t="shared" ref="Q3522:Q3585" si="223">IF(O3522&lt;26,"18-25",IF(O3522&lt;36,"26-35",
 IF(O3522&lt;46,"36-45",IF(O3522&lt;56,"46-55","56+"))))</f>
        <v>26-35</v>
      </c>
      <c r="R3522" s="7" t="str">
        <f t="shared" ref="R3522:R3585" si="224">IF(N3522&lt;300000,"1",
 IF(N3522&lt;=408495,"2",
 IF(N3522&lt;=700000,"3",
 "4")))</f>
        <v>4</v>
      </c>
    </row>
    <row r="3523" spans="1:18" x14ac:dyDescent="0.3">
      <c r="A3523">
        <v>3522</v>
      </c>
      <c r="B3523" t="s">
        <v>8</v>
      </c>
      <c r="C3523">
        <v>520421</v>
      </c>
      <c r="D3523" t="s">
        <v>17</v>
      </c>
      <c r="E3523" t="s">
        <v>15</v>
      </c>
      <c r="F3523" t="s">
        <v>11</v>
      </c>
      <c r="G3523" t="s">
        <v>12</v>
      </c>
      <c r="H3523" t="s">
        <v>11</v>
      </c>
      <c r="I3523">
        <v>58</v>
      </c>
      <c r="J3523">
        <f>(C3523-$V$7)/$V$8</f>
        <v>-0.16908336020098136</v>
      </c>
      <c r="K3523" t="str">
        <f t="shared" si="221"/>
        <v>NO</v>
      </c>
      <c r="L3523">
        <f>(I3523-$V$16)/$V$17</f>
        <v>1.1358150980194912</v>
      </c>
      <c r="M3523" t="str">
        <f t="shared" si="222"/>
        <v>NO</v>
      </c>
      <c r="N3523">
        <f>IF(ISBLANK(C3523),$V$7,C3523)</f>
        <v>520421</v>
      </c>
      <c r="O3523">
        <f>IF(ISBLANK(I3523),$V$16,I3523)</f>
        <v>58</v>
      </c>
      <c r="P3523" t="str">
        <f>IF(ISBLANK(D3523),$U$42,D3523)</f>
        <v>TRABAJADOR INDEPENDIENTE</v>
      </c>
      <c r="Q3523" s="7" t="str">
        <f t="shared" si="223"/>
        <v>56+</v>
      </c>
      <c r="R3523" s="7" t="str">
        <f t="shared" si="224"/>
        <v>3</v>
      </c>
    </row>
    <row r="3524" spans="1:18" x14ac:dyDescent="0.3">
      <c r="A3524">
        <v>3523</v>
      </c>
      <c r="B3524" t="s">
        <v>14</v>
      </c>
      <c r="C3524">
        <v>266312.05</v>
      </c>
      <c r="D3524" t="s">
        <v>9</v>
      </c>
      <c r="E3524" t="s">
        <v>15</v>
      </c>
      <c r="F3524" t="s">
        <v>11</v>
      </c>
      <c r="G3524" t="s">
        <v>12</v>
      </c>
      <c r="H3524" t="s">
        <v>12</v>
      </c>
      <c r="I3524">
        <v>21</v>
      </c>
      <c r="J3524">
        <f>(C3524-$V$7)/$V$8</f>
        <v>-0.48244171065729569</v>
      </c>
      <c r="K3524" t="str">
        <f t="shared" si="221"/>
        <v>NO</v>
      </c>
      <c r="L3524">
        <f>(I3524-$V$16)/$V$17</f>
        <v>-1.4754721148345964</v>
      </c>
      <c r="M3524" t="str">
        <f t="shared" si="222"/>
        <v>NO</v>
      </c>
      <c r="N3524">
        <f>IF(ISBLANK(C3524),$V$7,C3524)</f>
        <v>266312.05</v>
      </c>
      <c r="O3524">
        <f>IF(ISBLANK(I3524),$V$16,I3524)</f>
        <v>21</v>
      </c>
      <c r="P3524" t="str">
        <f>IF(ISBLANK(D3524),$U$42,D3524)</f>
        <v>ASALARIADO</v>
      </c>
      <c r="Q3524" s="7" t="str">
        <f t="shared" si="223"/>
        <v>18-25</v>
      </c>
      <c r="R3524" s="7" t="str">
        <f t="shared" si="224"/>
        <v>1</v>
      </c>
    </row>
    <row r="3525" spans="1:18" x14ac:dyDescent="0.3">
      <c r="A3525">
        <v>3524</v>
      </c>
      <c r="B3525" t="s">
        <v>8</v>
      </c>
      <c r="C3525">
        <v>2743997</v>
      </c>
      <c r="D3525" t="s">
        <v>9</v>
      </c>
      <c r="E3525" t="s">
        <v>15</v>
      </c>
      <c r="F3525" t="s">
        <v>11</v>
      </c>
      <c r="G3525" t="s">
        <v>12</v>
      </c>
      <c r="H3525" t="s">
        <v>12</v>
      </c>
      <c r="I3525">
        <v>45</v>
      </c>
      <c r="J3525">
        <f>(C3525-$V$7)/$V$8</f>
        <v>2.5729535002647741</v>
      </c>
      <c r="K3525" t="str">
        <f t="shared" si="221"/>
        <v>ATIPICO</v>
      </c>
      <c r="L3525">
        <f>(I3525-$V$16)/$V$17</f>
        <v>0.21833580701670366</v>
      </c>
      <c r="M3525" t="str">
        <f t="shared" si="222"/>
        <v>NO</v>
      </c>
      <c r="N3525">
        <f>IF(ISBLANK(C3525),$V$7,C3525)</f>
        <v>2743997</v>
      </c>
      <c r="O3525">
        <f>IF(ISBLANK(I3525),$V$16,I3525)</f>
        <v>45</v>
      </c>
      <c r="P3525" t="str">
        <f>IF(ISBLANK(D3525),$U$42,D3525)</f>
        <v>ASALARIADO</v>
      </c>
      <c r="Q3525" s="7" t="str">
        <f t="shared" si="223"/>
        <v>36-45</v>
      </c>
      <c r="R3525" s="7" t="str">
        <f t="shared" si="224"/>
        <v>4</v>
      </c>
    </row>
    <row r="3526" spans="1:18" x14ac:dyDescent="0.3">
      <c r="A3526">
        <v>3525</v>
      </c>
      <c r="B3526" t="s">
        <v>14</v>
      </c>
      <c r="C3526">
        <v>1125734.83</v>
      </c>
      <c r="D3526" t="s">
        <v>9</v>
      </c>
      <c r="E3526" t="s">
        <v>10</v>
      </c>
      <c r="F3526" t="s">
        <v>11</v>
      </c>
      <c r="G3526" t="s">
        <v>12</v>
      </c>
      <c r="H3526" t="s">
        <v>12</v>
      </c>
      <c r="I3526">
        <v>47</v>
      </c>
      <c r="J3526">
        <f>(C3526-$V$7)/$V$8</f>
        <v>0.57736867652261259</v>
      </c>
      <c r="K3526" t="str">
        <f t="shared" si="221"/>
        <v>NO</v>
      </c>
      <c r="L3526">
        <f>(I3526-$V$16)/$V$17</f>
        <v>0.35948646717097865</v>
      </c>
      <c r="M3526" t="str">
        <f t="shared" si="222"/>
        <v>NO</v>
      </c>
      <c r="N3526">
        <f>IF(ISBLANK(C3526),$V$7,C3526)</f>
        <v>1125734.83</v>
      </c>
      <c r="O3526">
        <f>IF(ISBLANK(I3526),$V$16,I3526)</f>
        <v>47</v>
      </c>
      <c r="P3526" t="str">
        <f>IF(ISBLANK(D3526),$U$42,D3526)</f>
        <v>ASALARIADO</v>
      </c>
      <c r="Q3526" s="7" t="str">
        <f t="shared" si="223"/>
        <v>46-55</v>
      </c>
      <c r="R3526" s="7" t="str">
        <f t="shared" si="224"/>
        <v>4</v>
      </c>
    </row>
    <row r="3527" spans="1:18" x14ac:dyDescent="0.3">
      <c r="A3527">
        <v>3526</v>
      </c>
      <c r="B3527" t="s">
        <v>8</v>
      </c>
      <c r="C3527">
        <v>298270</v>
      </c>
      <c r="D3527" t="s">
        <v>9</v>
      </c>
      <c r="E3527" t="s">
        <v>15</v>
      </c>
      <c r="F3527" t="s">
        <v>11</v>
      </c>
      <c r="G3527" t="s">
        <v>12</v>
      </c>
      <c r="H3527" t="s">
        <v>12</v>
      </c>
      <c r="I3527">
        <v>25</v>
      </c>
      <c r="J3527">
        <f>(C3527-$V$7)/$V$8</f>
        <v>-0.44303227428771735</v>
      </c>
      <c r="K3527" t="str">
        <f t="shared" si="221"/>
        <v>NO</v>
      </c>
      <c r="L3527">
        <f>(I3527-$V$16)/$V$17</f>
        <v>-1.1931707945260464</v>
      </c>
      <c r="M3527" t="str">
        <f t="shared" si="222"/>
        <v>NO</v>
      </c>
      <c r="N3527">
        <f>IF(ISBLANK(C3527),$V$7,C3527)</f>
        <v>298270</v>
      </c>
      <c r="O3527">
        <f>IF(ISBLANK(I3527),$V$16,I3527)</f>
        <v>25</v>
      </c>
      <c r="P3527" t="str">
        <f>IF(ISBLANK(D3527),$U$42,D3527)</f>
        <v>ASALARIADO</v>
      </c>
      <c r="Q3527" s="7" t="str">
        <f t="shared" si="223"/>
        <v>18-25</v>
      </c>
      <c r="R3527" s="7" t="str">
        <f t="shared" si="224"/>
        <v>1</v>
      </c>
    </row>
    <row r="3528" spans="1:18" x14ac:dyDescent="0.3">
      <c r="A3528">
        <v>3527</v>
      </c>
      <c r="B3528" t="s">
        <v>8</v>
      </c>
      <c r="C3528">
        <v>266400</v>
      </c>
      <c r="D3528" t="s">
        <v>9</v>
      </c>
      <c r="E3528" t="s">
        <v>15</v>
      </c>
      <c r="F3528" t="s">
        <v>11</v>
      </c>
      <c r="G3528" t="s">
        <v>12</v>
      </c>
      <c r="H3528" t="s">
        <v>11</v>
      </c>
      <c r="I3528">
        <v>36</v>
      </c>
      <c r="J3528">
        <f>(C3528-$V$7)/$V$8</f>
        <v>-0.48233325376538916</v>
      </c>
      <c r="K3528" t="str">
        <f t="shared" si="221"/>
        <v>NO</v>
      </c>
      <c r="L3528">
        <f>(I3528-$V$16)/$V$17</f>
        <v>-0.41684216367753391</v>
      </c>
      <c r="M3528" t="str">
        <f t="shared" si="222"/>
        <v>NO</v>
      </c>
      <c r="N3528">
        <f>IF(ISBLANK(C3528),$V$7,C3528)</f>
        <v>266400</v>
      </c>
      <c r="O3528">
        <f>IF(ISBLANK(I3528),$V$16,I3528)</f>
        <v>36</v>
      </c>
      <c r="P3528" t="str">
        <f>IF(ISBLANK(D3528),$U$42,D3528)</f>
        <v>ASALARIADO</v>
      </c>
      <c r="Q3528" s="7" t="str">
        <f t="shared" si="223"/>
        <v>36-45</v>
      </c>
      <c r="R3528" s="7" t="str">
        <f t="shared" si="224"/>
        <v>1</v>
      </c>
    </row>
    <row r="3529" spans="1:18" x14ac:dyDescent="0.3">
      <c r="A3529">
        <v>3528</v>
      </c>
      <c r="B3529" t="s">
        <v>8</v>
      </c>
      <c r="C3529">
        <v>297046</v>
      </c>
      <c r="D3529" t="s">
        <v>17</v>
      </c>
      <c r="E3529" t="s">
        <v>15</v>
      </c>
      <c r="F3529" t="s">
        <v>11</v>
      </c>
      <c r="G3529" t="s">
        <v>12</v>
      </c>
      <c r="H3529" t="s">
        <v>12</v>
      </c>
      <c r="I3529">
        <v>57</v>
      </c>
      <c r="J3529">
        <f>(C3529-$V$7)/$V$8</f>
        <v>-0.44454166866740574</v>
      </c>
      <c r="K3529" t="str">
        <f t="shared" si="221"/>
        <v>NO</v>
      </c>
      <c r="L3529">
        <f>(I3529-$V$16)/$V$17</f>
        <v>1.0652397679423538</v>
      </c>
      <c r="M3529" t="str">
        <f t="shared" si="222"/>
        <v>NO</v>
      </c>
      <c r="N3529">
        <f>IF(ISBLANK(C3529),$V$7,C3529)</f>
        <v>297046</v>
      </c>
      <c r="O3529">
        <f>IF(ISBLANK(I3529),$V$16,I3529)</f>
        <v>57</v>
      </c>
      <c r="P3529" t="str">
        <f>IF(ISBLANK(D3529),$U$42,D3529)</f>
        <v>TRABAJADOR INDEPENDIENTE</v>
      </c>
      <c r="Q3529" s="7" t="str">
        <f t="shared" si="223"/>
        <v>56+</v>
      </c>
      <c r="R3529" s="7" t="str">
        <f t="shared" si="224"/>
        <v>1</v>
      </c>
    </row>
    <row r="3530" spans="1:18" x14ac:dyDescent="0.3">
      <c r="A3530">
        <v>3529</v>
      </c>
      <c r="B3530" t="s">
        <v>8</v>
      </c>
      <c r="C3530">
        <v>103000</v>
      </c>
      <c r="D3530" t="s">
        <v>9</v>
      </c>
      <c r="E3530" t="s">
        <v>15</v>
      </c>
      <c r="F3530" t="s">
        <v>11</v>
      </c>
      <c r="G3530" t="s">
        <v>11</v>
      </c>
      <c r="H3530" t="s">
        <v>11</v>
      </c>
      <c r="I3530">
        <v>37</v>
      </c>
      <c r="J3530">
        <f>(C3530-$V$7)/$V$8</f>
        <v>-0.68383247079242326</v>
      </c>
      <c r="K3530" t="str">
        <f t="shared" si="221"/>
        <v>NO</v>
      </c>
      <c r="L3530">
        <f>(I3530-$V$16)/$V$17</f>
        <v>-0.3462668336003964</v>
      </c>
      <c r="M3530" t="str">
        <f t="shared" si="222"/>
        <v>NO</v>
      </c>
      <c r="N3530">
        <f>IF(ISBLANK(C3530),$V$7,C3530)</f>
        <v>103000</v>
      </c>
      <c r="O3530">
        <f>IF(ISBLANK(I3530),$V$16,I3530)</f>
        <v>37</v>
      </c>
      <c r="P3530" t="str">
        <f>IF(ISBLANK(D3530),$U$42,D3530)</f>
        <v>ASALARIADO</v>
      </c>
      <c r="Q3530" s="7" t="str">
        <f t="shared" si="223"/>
        <v>36-45</v>
      </c>
      <c r="R3530" s="7" t="str">
        <f t="shared" si="224"/>
        <v>1</v>
      </c>
    </row>
    <row r="3531" spans="1:18" x14ac:dyDescent="0.3">
      <c r="A3531">
        <v>3530</v>
      </c>
      <c r="B3531" t="s">
        <v>8</v>
      </c>
      <c r="C3531">
        <v>746762</v>
      </c>
      <c r="D3531" t="s">
        <v>9</v>
      </c>
      <c r="E3531" t="s">
        <v>10</v>
      </c>
      <c r="F3531" t="s">
        <v>11</v>
      </c>
      <c r="G3531" t="s">
        <v>12</v>
      </c>
      <c r="H3531" t="s">
        <v>12</v>
      </c>
      <c r="I3531">
        <v>33</v>
      </c>
      <c r="J3531">
        <f>(C3531-$V$7)/$V$8</f>
        <v>0.11003251667243315</v>
      </c>
      <c r="K3531" t="str">
        <f t="shared" si="221"/>
        <v>NO</v>
      </c>
      <c r="L3531">
        <f>(I3531-$V$16)/$V$17</f>
        <v>-0.62856815390894638</v>
      </c>
      <c r="M3531" t="str">
        <f t="shared" si="222"/>
        <v>NO</v>
      </c>
      <c r="N3531">
        <f>IF(ISBLANK(C3531),$V$7,C3531)</f>
        <v>746762</v>
      </c>
      <c r="O3531">
        <f>IF(ISBLANK(I3531),$V$16,I3531)</f>
        <v>33</v>
      </c>
      <c r="P3531" t="str">
        <f>IF(ISBLANK(D3531),$U$42,D3531)</f>
        <v>ASALARIADO</v>
      </c>
      <c r="Q3531" s="7" t="str">
        <f t="shared" si="223"/>
        <v>26-35</v>
      </c>
      <c r="R3531" s="7" t="str">
        <f t="shared" si="224"/>
        <v>4</v>
      </c>
    </row>
    <row r="3532" spans="1:18" x14ac:dyDescent="0.3">
      <c r="A3532">
        <v>3531</v>
      </c>
      <c r="B3532" t="s">
        <v>8</v>
      </c>
      <c r="C3532">
        <v>312000</v>
      </c>
      <c r="D3532" t="s">
        <v>9</v>
      </c>
      <c r="E3532" t="s">
        <v>15</v>
      </c>
      <c r="F3532" t="s">
        <v>11</v>
      </c>
      <c r="G3532" t="s">
        <v>12</v>
      </c>
      <c r="H3532" t="s">
        <v>11</v>
      </c>
      <c r="I3532">
        <v>39</v>
      </c>
      <c r="J3532">
        <f>(C3532-$V$7)/$V$8</f>
        <v>-0.42610091412993778</v>
      </c>
      <c r="K3532" t="str">
        <f t="shared" si="221"/>
        <v>NO</v>
      </c>
      <c r="L3532">
        <f>(I3532-$V$16)/$V$17</f>
        <v>-0.20511617344612137</v>
      </c>
      <c r="M3532" t="str">
        <f t="shared" si="222"/>
        <v>NO</v>
      </c>
      <c r="N3532">
        <f>IF(ISBLANK(C3532),$V$7,C3532)</f>
        <v>312000</v>
      </c>
      <c r="O3532">
        <f>IF(ISBLANK(I3532),$V$16,I3532)</f>
        <v>39</v>
      </c>
      <c r="P3532" t="str">
        <f>IF(ISBLANK(D3532),$U$42,D3532)</f>
        <v>ASALARIADO</v>
      </c>
      <c r="Q3532" s="7" t="str">
        <f t="shared" si="223"/>
        <v>36-45</v>
      </c>
      <c r="R3532" s="7" t="str">
        <f t="shared" si="224"/>
        <v>2</v>
      </c>
    </row>
    <row r="3533" spans="1:18" x14ac:dyDescent="0.3">
      <c r="A3533">
        <v>3532</v>
      </c>
      <c r="B3533" t="s">
        <v>14</v>
      </c>
      <c r="C3533">
        <v>302470</v>
      </c>
      <c r="D3533" t="s">
        <v>16</v>
      </c>
      <c r="E3533" t="s">
        <v>15</v>
      </c>
      <c r="F3533" t="s">
        <v>11</v>
      </c>
      <c r="G3533" t="s">
        <v>11</v>
      </c>
      <c r="H3533" t="s">
        <v>12</v>
      </c>
      <c r="I3533">
        <v>28</v>
      </c>
      <c r="J3533">
        <f>(C3533-$V$7)/$V$8</f>
        <v>-0.43785297984760996</v>
      </c>
      <c r="K3533" t="str">
        <f t="shared" si="221"/>
        <v>NO</v>
      </c>
      <c r="L3533">
        <f>(I3533-$V$16)/$V$17</f>
        <v>-0.98144480429463388</v>
      </c>
      <c r="M3533" t="str">
        <f t="shared" si="222"/>
        <v>NO</v>
      </c>
      <c r="N3533">
        <f>IF(ISBLANK(C3533),$V$7,C3533)</f>
        <v>302470</v>
      </c>
      <c r="O3533">
        <f>IF(ISBLANK(I3533),$V$16,I3533)</f>
        <v>28</v>
      </c>
      <c r="P3533" t="str">
        <f>IF(ISBLANK(D3533),$U$42,D3533)</f>
        <v>ASEGURADO VOLUNTARIO</v>
      </c>
      <c r="Q3533" s="7" t="str">
        <f t="shared" si="223"/>
        <v>26-35</v>
      </c>
      <c r="R3533" s="7" t="str">
        <f t="shared" si="224"/>
        <v>2</v>
      </c>
    </row>
    <row r="3534" spans="1:18" x14ac:dyDescent="0.3">
      <c r="A3534">
        <v>3533</v>
      </c>
      <c r="B3534" t="s">
        <v>8</v>
      </c>
      <c r="C3534">
        <v>242811.62</v>
      </c>
      <c r="D3534" t="s">
        <v>13</v>
      </c>
      <c r="E3534" t="s">
        <v>10</v>
      </c>
      <c r="F3534" t="s">
        <v>11</v>
      </c>
      <c r="G3534" t="s">
        <v>12</v>
      </c>
      <c r="H3534" t="s">
        <v>12</v>
      </c>
      <c r="I3534">
        <v>67</v>
      </c>
      <c r="J3534">
        <f>(C3534-$V$7)/$V$8</f>
        <v>-0.51142162647613676</v>
      </c>
      <c r="K3534" t="str">
        <f t="shared" si="221"/>
        <v>NO</v>
      </c>
      <c r="L3534">
        <f>(I3534-$V$16)/$V$17</f>
        <v>1.7709930687137287</v>
      </c>
      <c r="M3534" t="str">
        <f t="shared" si="222"/>
        <v>NO</v>
      </c>
      <c r="N3534">
        <f>IF(ISBLANK(C3534),$V$7,C3534)</f>
        <v>242811.62</v>
      </c>
      <c r="O3534">
        <f>IF(ISBLANK(I3534),$V$16,I3534)</f>
        <v>67</v>
      </c>
      <c r="P3534" t="str">
        <f>IF(ISBLANK(D3534),$U$42,D3534)</f>
        <v>PENSIONADOS EN SU PROPIO SISTEMA</v>
      </c>
      <c r="Q3534" s="7" t="str">
        <f t="shared" si="223"/>
        <v>56+</v>
      </c>
      <c r="R3534" s="7" t="str">
        <f t="shared" si="224"/>
        <v>1</v>
      </c>
    </row>
    <row r="3535" spans="1:18" x14ac:dyDescent="0.3">
      <c r="A3535">
        <v>3534</v>
      </c>
      <c r="B3535" t="s">
        <v>14</v>
      </c>
      <c r="C3535">
        <v>510544</v>
      </c>
      <c r="D3535" t="s">
        <v>9</v>
      </c>
      <c r="E3535" t="s">
        <v>15</v>
      </c>
      <c r="F3535" t="s">
        <v>11</v>
      </c>
      <c r="G3535" t="s">
        <v>12</v>
      </c>
      <c r="H3535" t="s">
        <v>12</v>
      </c>
      <c r="I3535">
        <v>39</v>
      </c>
      <c r="J3535">
        <f>(C3535-$V$7)/$V$8</f>
        <v>-0.18126333429263386</v>
      </c>
      <c r="K3535" t="str">
        <f t="shared" si="221"/>
        <v>NO</v>
      </c>
      <c r="L3535">
        <f>(I3535-$V$16)/$V$17</f>
        <v>-0.20511617344612137</v>
      </c>
      <c r="M3535" t="str">
        <f t="shared" si="222"/>
        <v>NO</v>
      </c>
      <c r="N3535">
        <f>IF(ISBLANK(C3535),$V$7,C3535)</f>
        <v>510544</v>
      </c>
      <c r="O3535">
        <f>IF(ISBLANK(I3535),$V$16,I3535)</f>
        <v>39</v>
      </c>
      <c r="P3535" t="str">
        <f>IF(ISBLANK(D3535),$U$42,D3535)</f>
        <v>ASALARIADO</v>
      </c>
      <c r="Q3535" s="7" t="str">
        <f t="shared" si="223"/>
        <v>36-45</v>
      </c>
      <c r="R3535" s="7" t="str">
        <f t="shared" si="224"/>
        <v>3</v>
      </c>
    </row>
    <row r="3536" spans="1:18" x14ac:dyDescent="0.3">
      <c r="A3536">
        <v>3535</v>
      </c>
      <c r="B3536" t="s">
        <v>8</v>
      </c>
      <c r="C3536">
        <v>639148</v>
      </c>
      <c r="D3536" t="s">
        <v>17</v>
      </c>
      <c r="E3536" t="s">
        <v>15</v>
      </c>
      <c r="F3536" t="s">
        <v>11</v>
      </c>
      <c r="G3536" t="s">
        <v>12</v>
      </c>
      <c r="H3536" t="s">
        <v>12</v>
      </c>
      <c r="I3536">
        <v>73</v>
      </c>
      <c r="J3536">
        <f>(C3536-$V$7)/$V$8</f>
        <v>-2.2673338536546354E-2</v>
      </c>
      <c r="K3536" t="str">
        <f t="shared" si="221"/>
        <v>NO</v>
      </c>
      <c r="L3536">
        <f>(I3536-$V$16)/$V$17</f>
        <v>2.1944450491765539</v>
      </c>
      <c r="M3536" t="str">
        <f t="shared" si="222"/>
        <v>ATIPICO</v>
      </c>
      <c r="N3536">
        <f>IF(ISBLANK(C3536),$V$7,C3536)</f>
        <v>639148</v>
      </c>
      <c r="O3536">
        <f>IF(ISBLANK(I3536),$V$16,I3536)</f>
        <v>73</v>
      </c>
      <c r="P3536" t="str">
        <f>IF(ISBLANK(D3536),$U$42,D3536)</f>
        <v>TRABAJADOR INDEPENDIENTE</v>
      </c>
      <c r="Q3536" s="7" t="str">
        <f t="shared" si="223"/>
        <v>56+</v>
      </c>
      <c r="R3536" s="7" t="str">
        <f t="shared" si="224"/>
        <v>3</v>
      </c>
    </row>
    <row r="3537" spans="1:18" x14ac:dyDescent="0.3">
      <c r="A3537">
        <v>3536</v>
      </c>
      <c r="B3537" t="s">
        <v>8</v>
      </c>
      <c r="C3537">
        <v>417679</v>
      </c>
      <c r="D3537" t="s">
        <v>17</v>
      </c>
      <c r="E3537" t="s">
        <v>15</v>
      </c>
      <c r="F3537" t="s">
        <v>11</v>
      </c>
      <c r="G3537" t="s">
        <v>12</v>
      </c>
      <c r="H3537" t="s">
        <v>11</v>
      </c>
      <c r="I3537">
        <v>47</v>
      </c>
      <c r="J3537">
        <f>(C3537-$V$7)/$V$8</f>
        <v>-0.29578123385943633</v>
      </c>
      <c r="K3537" t="str">
        <f t="shared" si="221"/>
        <v>NO</v>
      </c>
      <c r="L3537">
        <f>(I3537-$V$16)/$V$17</f>
        <v>0.35948646717097865</v>
      </c>
      <c r="M3537" t="str">
        <f t="shared" si="222"/>
        <v>NO</v>
      </c>
      <c r="N3537">
        <f>IF(ISBLANK(C3537),$V$7,C3537)</f>
        <v>417679</v>
      </c>
      <c r="O3537">
        <f>IF(ISBLANK(I3537),$V$16,I3537)</f>
        <v>47</v>
      </c>
      <c r="P3537" t="str">
        <f>IF(ISBLANK(D3537),$U$42,D3537)</f>
        <v>TRABAJADOR INDEPENDIENTE</v>
      </c>
      <c r="Q3537" s="7" t="str">
        <f t="shared" si="223"/>
        <v>46-55</v>
      </c>
      <c r="R3537" s="7" t="str">
        <f t="shared" si="224"/>
        <v>3</v>
      </c>
    </row>
    <row r="3538" spans="1:18" x14ac:dyDescent="0.3">
      <c r="A3538">
        <v>3537</v>
      </c>
      <c r="B3538" t="s">
        <v>14</v>
      </c>
      <c r="C3538">
        <v>283144</v>
      </c>
      <c r="D3538" t="s">
        <v>9</v>
      </c>
      <c r="E3538" t="s">
        <v>15</v>
      </c>
      <c r="F3538" t="s">
        <v>11</v>
      </c>
      <c r="G3538" t="s">
        <v>12</v>
      </c>
      <c r="H3538" t="s">
        <v>12</v>
      </c>
      <c r="I3538">
        <v>38</v>
      </c>
      <c r="J3538">
        <f>(C3538-$V$7)/$V$8</f>
        <v>-0.46168513326416116</v>
      </c>
      <c r="K3538" t="str">
        <f t="shared" si="221"/>
        <v>NO</v>
      </c>
      <c r="L3538">
        <f>(I3538-$V$16)/$V$17</f>
        <v>-0.27569150352325889</v>
      </c>
      <c r="M3538" t="str">
        <f t="shared" si="222"/>
        <v>NO</v>
      </c>
      <c r="N3538">
        <f>IF(ISBLANK(C3538),$V$7,C3538)</f>
        <v>283144</v>
      </c>
      <c r="O3538">
        <f>IF(ISBLANK(I3538),$V$16,I3538)</f>
        <v>38</v>
      </c>
      <c r="P3538" t="str">
        <f>IF(ISBLANK(D3538),$U$42,D3538)</f>
        <v>ASALARIADO</v>
      </c>
      <c r="Q3538" s="7" t="str">
        <f t="shared" si="223"/>
        <v>36-45</v>
      </c>
      <c r="R3538" s="7" t="str">
        <f t="shared" si="224"/>
        <v>1</v>
      </c>
    </row>
    <row r="3539" spans="1:18" x14ac:dyDescent="0.3">
      <c r="A3539">
        <v>3538</v>
      </c>
      <c r="B3539" t="s">
        <v>8</v>
      </c>
      <c r="C3539">
        <v>468729</v>
      </c>
      <c r="D3539" t="s">
        <v>9</v>
      </c>
      <c r="E3539" t="s">
        <v>10</v>
      </c>
      <c r="F3539" t="s">
        <v>11</v>
      </c>
      <c r="G3539" t="s">
        <v>12</v>
      </c>
      <c r="H3539" t="s">
        <v>12</v>
      </c>
      <c r="I3539">
        <v>39</v>
      </c>
      <c r="J3539">
        <f>(C3539-$V$7)/$V$8</f>
        <v>-0.23282814310527419</v>
      </c>
      <c r="K3539" t="str">
        <f t="shared" si="221"/>
        <v>NO</v>
      </c>
      <c r="L3539">
        <f>(I3539-$V$16)/$V$17</f>
        <v>-0.20511617344612137</v>
      </c>
      <c r="M3539" t="str">
        <f t="shared" si="222"/>
        <v>NO</v>
      </c>
      <c r="N3539">
        <f>IF(ISBLANK(C3539),$V$7,C3539)</f>
        <v>468729</v>
      </c>
      <c r="O3539">
        <f>IF(ISBLANK(I3539),$V$16,I3539)</f>
        <v>39</v>
      </c>
      <c r="P3539" t="str">
        <f>IF(ISBLANK(D3539),$U$42,D3539)</f>
        <v>ASALARIADO</v>
      </c>
      <c r="Q3539" s="7" t="str">
        <f t="shared" si="223"/>
        <v>36-45</v>
      </c>
      <c r="R3539" s="7" t="str">
        <f t="shared" si="224"/>
        <v>3</v>
      </c>
    </row>
    <row r="3540" spans="1:18" x14ac:dyDescent="0.3">
      <c r="A3540">
        <v>3539</v>
      </c>
      <c r="B3540" t="s">
        <v>8</v>
      </c>
      <c r="C3540">
        <v>413858.99</v>
      </c>
      <c r="D3540" t="s">
        <v>9</v>
      </c>
      <c r="E3540" t="s">
        <v>15</v>
      </c>
      <c r="F3540" t="s">
        <v>11</v>
      </c>
      <c r="G3540" t="s">
        <v>12</v>
      </c>
      <c r="H3540" t="s">
        <v>11</v>
      </c>
      <c r="I3540">
        <v>60</v>
      </c>
      <c r="J3540">
        <f>(C3540-$V$7)/$V$8</f>
        <v>-0.30049193780090172</v>
      </c>
      <c r="K3540" t="str">
        <f t="shared" si="221"/>
        <v>NO</v>
      </c>
      <c r="L3540">
        <f>(I3540-$V$16)/$V$17</f>
        <v>1.2769657581737661</v>
      </c>
      <c r="M3540" t="str">
        <f t="shared" si="222"/>
        <v>NO</v>
      </c>
      <c r="N3540">
        <f>IF(ISBLANK(C3540),$V$7,C3540)</f>
        <v>413858.99</v>
      </c>
      <c r="O3540">
        <f>IF(ISBLANK(I3540),$V$16,I3540)</f>
        <v>60</v>
      </c>
      <c r="P3540" t="str">
        <f>IF(ISBLANK(D3540),$U$42,D3540)</f>
        <v>ASALARIADO</v>
      </c>
      <c r="Q3540" s="7" t="str">
        <f t="shared" si="223"/>
        <v>56+</v>
      </c>
      <c r="R3540" s="7" t="str">
        <f t="shared" si="224"/>
        <v>3</v>
      </c>
    </row>
    <row r="3541" spans="1:18" x14ac:dyDescent="0.3">
      <c r="A3541">
        <v>3540</v>
      </c>
      <c r="B3541" t="s">
        <v>8</v>
      </c>
      <c r="C3541">
        <v>585136.5</v>
      </c>
      <c r="D3541" t="s">
        <v>9</v>
      </c>
      <c r="E3541" t="s">
        <v>10</v>
      </c>
      <c r="F3541" t="s">
        <v>11</v>
      </c>
      <c r="G3541" t="s">
        <v>12</v>
      </c>
      <c r="H3541" t="s">
        <v>12</v>
      </c>
      <c r="I3541">
        <v>30</v>
      </c>
      <c r="J3541">
        <f>(C3541-$V$7)/$V$8</f>
        <v>-8.9278448453655609E-2</v>
      </c>
      <c r="K3541" t="str">
        <f t="shared" si="221"/>
        <v>NO</v>
      </c>
      <c r="L3541">
        <f>(I3541-$V$16)/$V$17</f>
        <v>-0.84029414414035897</v>
      </c>
      <c r="M3541" t="str">
        <f t="shared" si="222"/>
        <v>NO</v>
      </c>
      <c r="N3541">
        <f>IF(ISBLANK(C3541),$V$7,C3541)</f>
        <v>585136.5</v>
      </c>
      <c r="O3541">
        <f>IF(ISBLANK(I3541),$V$16,I3541)</f>
        <v>30</v>
      </c>
      <c r="P3541" t="str">
        <f>IF(ISBLANK(D3541),$U$42,D3541)</f>
        <v>ASALARIADO</v>
      </c>
      <c r="Q3541" s="7" t="str">
        <f t="shared" si="223"/>
        <v>26-35</v>
      </c>
      <c r="R3541" s="7" t="str">
        <f t="shared" si="224"/>
        <v>3</v>
      </c>
    </row>
    <row r="3542" spans="1:18" x14ac:dyDescent="0.3">
      <c r="A3542">
        <v>3541</v>
      </c>
      <c r="B3542" t="s">
        <v>14</v>
      </c>
      <c r="C3542">
        <v>11900</v>
      </c>
      <c r="D3542" t="s">
        <v>9</v>
      </c>
      <c r="E3542" t="s">
        <v>15</v>
      </c>
      <c r="F3542" t="s">
        <v>11</v>
      </c>
      <c r="G3542" t="s">
        <v>12</v>
      </c>
      <c r="H3542" t="s">
        <v>12</v>
      </c>
      <c r="I3542">
        <v>45</v>
      </c>
      <c r="J3542">
        <f>(C3542-$V$7)/$V$8</f>
        <v>-0.79617383352903781</v>
      </c>
      <c r="K3542" t="str">
        <f t="shared" si="221"/>
        <v>NO</v>
      </c>
      <c r="L3542">
        <f>(I3542-$V$16)/$V$17</f>
        <v>0.21833580701670366</v>
      </c>
      <c r="M3542" t="str">
        <f t="shared" si="222"/>
        <v>NO</v>
      </c>
      <c r="N3542">
        <f>IF(ISBLANK(C3542),$V$7,C3542)</f>
        <v>11900</v>
      </c>
      <c r="O3542">
        <f>IF(ISBLANK(I3542),$V$16,I3542)</f>
        <v>45</v>
      </c>
      <c r="P3542" t="str">
        <f>IF(ISBLANK(D3542),$U$42,D3542)</f>
        <v>ASALARIADO</v>
      </c>
      <c r="Q3542" s="7" t="str">
        <f t="shared" si="223"/>
        <v>36-45</v>
      </c>
      <c r="R3542" s="7" t="str">
        <f t="shared" si="224"/>
        <v>1</v>
      </c>
    </row>
    <row r="3543" spans="1:18" x14ac:dyDescent="0.3">
      <c r="A3543">
        <v>3542</v>
      </c>
      <c r="B3543" t="s">
        <v>8</v>
      </c>
      <c r="C3543">
        <v>371501</v>
      </c>
      <c r="D3543" t="s">
        <v>9</v>
      </c>
      <c r="E3543" t="s">
        <v>15</v>
      </c>
      <c r="F3543" t="s">
        <v>11</v>
      </c>
      <c r="G3543" t="s">
        <v>11</v>
      </c>
      <c r="H3543" t="s">
        <v>12</v>
      </c>
      <c r="I3543">
        <v>59</v>
      </c>
      <c r="J3543">
        <f>(C3543-$V$7)/$V$8</f>
        <v>-0.35272634306307393</v>
      </c>
      <c r="K3543" t="str">
        <f t="shared" si="221"/>
        <v>NO</v>
      </c>
      <c r="L3543">
        <f>(I3543-$V$16)/$V$17</f>
        <v>1.2063904280966287</v>
      </c>
      <c r="M3543" t="str">
        <f t="shared" si="222"/>
        <v>NO</v>
      </c>
      <c r="N3543">
        <f>IF(ISBLANK(C3543),$V$7,C3543)</f>
        <v>371501</v>
      </c>
      <c r="O3543">
        <f>IF(ISBLANK(I3543),$V$16,I3543)</f>
        <v>59</v>
      </c>
      <c r="P3543" t="str">
        <f>IF(ISBLANK(D3543),$U$42,D3543)</f>
        <v>ASALARIADO</v>
      </c>
      <c r="Q3543" s="7" t="str">
        <f t="shared" si="223"/>
        <v>56+</v>
      </c>
      <c r="R3543" s="7" t="str">
        <f t="shared" si="224"/>
        <v>2</v>
      </c>
    </row>
    <row r="3544" spans="1:18" x14ac:dyDescent="0.3">
      <c r="A3544">
        <v>3543</v>
      </c>
      <c r="B3544" t="s">
        <v>8</v>
      </c>
      <c r="C3544">
        <v>639148</v>
      </c>
      <c r="D3544" t="s">
        <v>17</v>
      </c>
      <c r="E3544" t="s">
        <v>15</v>
      </c>
      <c r="F3544" t="s">
        <v>11</v>
      </c>
      <c r="G3544" t="s">
        <v>12</v>
      </c>
      <c r="H3544" t="s">
        <v>11</v>
      </c>
      <c r="I3544">
        <v>66</v>
      </c>
      <c r="J3544">
        <f>(C3544-$V$7)/$V$8</f>
        <v>-2.2673338536546354E-2</v>
      </c>
      <c r="K3544" t="str">
        <f t="shared" si="221"/>
        <v>NO</v>
      </c>
      <c r="L3544">
        <f>(I3544-$V$16)/$V$17</f>
        <v>1.7004177386365913</v>
      </c>
      <c r="M3544" t="str">
        <f t="shared" si="222"/>
        <v>NO</v>
      </c>
      <c r="N3544">
        <f>IF(ISBLANK(C3544),$V$7,C3544)</f>
        <v>639148</v>
      </c>
      <c r="O3544">
        <f>IF(ISBLANK(I3544),$V$16,I3544)</f>
        <v>66</v>
      </c>
      <c r="P3544" t="str">
        <f>IF(ISBLANK(D3544),$U$42,D3544)</f>
        <v>TRABAJADOR INDEPENDIENTE</v>
      </c>
      <c r="Q3544" s="7" t="str">
        <f t="shared" si="223"/>
        <v>56+</v>
      </c>
      <c r="R3544" s="7" t="str">
        <f t="shared" si="224"/>
        <v>3</v>
      </c>
    </row>
    <row r="3545" spans="1:18" x14ac:dyDescent="0.3">
      <c r="A3545">
        <v>3544</v>
      </c>
      <c r="B3545" t="s">
        <v>14</v>
      </c>
      <c r="C3545">
        <v>707308.6</v>
      </c>
      <c r="D3545" t="s">
        <v>9</v>
      </c>
      <c r="E3545" t="s">
        <v>15</v>
      </c>
      <c r="F3545" t="s">
        <v>11</v>
      </c>
      <c r="G3545" t="s">
        <v>12</v>
      </c>
      <c r="H3545" t="s">
        <v>12</v>
      </c>
      <c r="I3545">
        <v>36</v>
      </c>
      <c r="J3545">
        <f>(C3545-$V$7)/$V$8</f>
        <v>6.1379951133544573E-2</v>
      </c>
      <c r="K3545" t="str">
        <f t="shared" si="221"/>
        <v>NO</v>
      </c>
      <c r="L3545">
        <f>(I3545-$V$16)/$V$17</f>
        <v>-0.41684216367753391</v>
      </c>
      <c r="M3545" t="str">
        <f t="shared" si="222"/>
        <v>NO</v>
      </c>
      <c r="N3545">
        <f>IF(ISBLANK(C3545),$V$7,C3545)</f>
        <v>707308.6</v>
      </c>
      <c r="O3545">
        <f>IF(ISBLANK(I3545),$V$16,I3545)</f>
        <v>36</v>
      </c>
      <c r="P3545" t="str">
        <f>IF(ISBLANK(D3545),$U$42,D3545)</f>
        <v>ASALARIADO</v>
      </c>
      <c r="Q3545" s="7" t="str">
        <f t="shared" si="223"/>
        <v>36-45</v>
      </c>
      <c r="R3545" s="7" t="str">
        <f t="shared" si="224"/>
        <v>4</v>
      </c>
    </row>
    <row r="3546" spans="1:18" x14ac:dyDescent="0.3">
      <c r="A3546">
        <v>3545</v>
      </c>
      <c r="B3546" t="s">
        <v>8</v>
      </c>
      <c r="C3546">
        <v>573826</v>
      </c>
      <c r="D3546" t="s">
        <v>16</v>
      </c>
      <c r="E3546" t="s">
        <v>15</v>
      </c>
      <c r="F3546" t="s">
        <v>11</v>
      </c>
      <c r="G3546" t="s">
        <v>11</v>
      </c>
      <c r="H3546" t="s">
        <v>12</v>
      </c>
      <c r="I3546">
        <v>38</v>
      </c>
      <c r="J3546">
        <f>(C3546-$V$7)/$V$8</f>
        <v>-0.10322616506433047</v>
      </c>
      <c r="K3546" t="str">
        <f t="shared" si="221"/>
        <v>NO</v>
      </c>
      <c r="L3546">
        <f>(I3546-$V$16)/$V$17</f>
        <v>-0.27569150352325889</v>
      </c>
      <c r="M3546" t="str">
        <f t="shared" si="222"/>
        <v>NO</v>
      </c>
      <c r="N3546">
        <f>IF(ISBLANK(C3546),$V$7,C3546)</f>
        <v>573826</v>
      </c>
      <c r="O3546">
        <f>IF(ISBLANK(I3546),$V$16,I3546)</f>
        <v>38</v>
      </c>
      <c r="P3546" t="str">
        <f>IF(ISBLANK(D3546),$U$42,D3546)</f>
        <v>ASEGURADO VOLUNTARIO</v>
      </c>
      <c r="Q3546" s="7" t="str">
        <f t="shared" si="223"/>
        <v>36-45</v>
      </c>
      <c r="R3546" s="7" t="str">
        <f t="shared" si="224"/>
        <v>3</v>
      </c>
    </row>
    <row r="3547" spans="1:18" x14ac:dyDescent="0.3">
      <c r="A3547">
        <v>3546</v>
      </c>
      <c r="B3547" t="s">
        <v>14</v>
      </c>
      <c r="C3547">
        <v>1355000</v>
      </c>
      <c r="D3547" t="s">
        <v>9</v>
      </c>
      <c r="E3547" t="s">
        <v>15</v>
      </c>
      <c r="F3547" t="s">
        <v>11</v>
      </c>
      <c r="G3547" t="s">
        <v>12</v>
      </c>
      <c r="H3547" t="s">
        <v>12</v>
      </c>
      <c r="I3547">
        <v>43</v>
      </c>
      <c r="J3547">
        <f>(C3547-$V$7)/$V$8</f>
        <v>0.86009053849672434</v>
      </c>
      <c r="K3547" t="str">
        <f t="shared" si="221"/>
        <v>NO</v>
      </c>
      <c r="L3547">
        <f>(I3547-$V$16)/$V$17</f>
        <v>7.7185146862428639E-2</v>
      </c>
      <c r="M3547" t="str">
        <f t="shared" si="222"/>
        <v>NO</v>
      </c>
      <c r="N3547">
        <f>IF(ISBLANK(C3547),$V$7,C3547)</f>
        <v>1355000</v>
      </c>
      <c r="O3547">
        <f>IF(ISBLANK(I3547),$V$16,I3547)</f>
        <v>43</v>
      </c>
      <c r="P3547" t="str">
        <f>IF(ISBLANK(D3547),$U$42,D3547)</f>
        <v>ASALARIADO</v>
      </c>
      <c r="Q3547" s="7" t="str">
        <f t="shared" si="223"/>
        <v>36-45</v>
      </c>
      <c r="R3547" s="7" t="str">
        <f t="shared" si="224"/>
        <v>4</v>
      </c>
    </row>
    <row r="3548" spans="1:18" x14ac:dyDescent="0.3">
      <c r="A3548">
        <v>3547</v>
      </c>
      <c r="B3548" t="s">
        <v>14</v>
      </c>
      <c r="C3548">
        <v>1414474</v>
      </c>
      <c r="D3548" t="s">
        <v>13</v>
      </c>
      <c r="E3548" t="s">
        <v>10</v>
      </c>
      <c r="F3548" t="s">
        <v>11</v>
      </c>
      <c r="G3548" t="s">
        <v>12</v>
      </c>
      <c r="H3548" t="s">
        <v>12</v>
      </c>
      <c r="I3548">
        <v>56</v>
      </c>
      <c r="J3548">
        <f>(C3548-$V$7)/$V$8</f>
        <v>0.9334318140993304</v>
      </c>
      <c r="K3548" t="str">
        <f t="shared" si="221"/>
        <v>NO</v>
      </c>
      <c r="L3548">
        <f>(I3548-$V$16)/$V$17</f>
        <v>0.99466443786521619</v>
      </c>
      <c r="M3548" t="str">
        <f t="shared" si="222"/>
        <v>NO</v>
      </c>
      <c r="N3548">
        <f>IF(ISBLANK(C3548),$V$7,C3548)</f>
        <v>1414474</v>
      </c>
      <c r="O3548">
        <f>IF(ISBLANK(I3548),$V$16,I3548)</f>
        <v>56</v>
      </c>
      <c r="P3548" t="str">
        <f>IF(ISBLANK(D3548),$U$42,D3548)</f>
        <v>PENSIONADOS EN SU PROPIO SISTEMA</v>
      </c>
      <c r="Q3548" s="7" t="str">
        <f t="shared" si="223"/>
        <v>56+</v>
      </c>
      <c r="R3548" s="7" t="str">
        <f t="shared" si="224"/>
        <v>4</v>
      </c>
    </row>
    <row r="3549" spans="1:18" x14ac:dyDescent="0.3">
      <c r="A3549">
        <v>3548</v>
      </c>
      <c r="B3549" t="s">
        <v>8</v>
      </c>
      <c r="C3549">
        <v>297280</v>
      </c>
      <c r="D3549" t="s">
        <v>16</v>
      </c>
      <c r="E3549" t="s">
        <v>15</v>
      </c>
      <c r="F3549" t="s">
        <v>11</v>
      </c>
      <c r="G3549" t="s">
        <v>12</v>
      </c>
      <c r="H3549" t="s">
        <v>12</v>
      </c>
      <c r="I3549">
        <v>64</v>
      </c>
      <c r="J3549">
        <f>(C3549-$V$7)/$V$8</f>
        <v>-0.44425310797717121</v>
      </c>
      <c r="K3549" t="str">
        <f t="shared" si="221"/>
        <v>NO</v>
      </c>
      <c r="L3549">
        <f>(I3549-$V$16)/$V$17</f>
        <v>1.5592670784823162</v>
      </c>
      <c r="M3549" t="str">
        <f t="shared" si="222"/>
        <v>NO</v>
      </c>
      <c r="N3549">
        <f>IF(ISBLANK(C3549),$V$7,C3549)</f>
        <v>297280</v>
      </c>
      <c r="O3549">
        <f>IF(ISBLANK(I3549),$V$16,I3549)</f>
        <v>64</v>
      </c>
      <c r="P3549" t="str">
        <f>IF(ISBLANK(D3549),$U$42,D3549)</f>
        <v>ASEGURADO VOLUNTARIO</v>
      </c>
      <c r="Q3549" s="7" t="str">
        <f t="shared" si="223"/>
        <v>56+</v>
      </c>
      <c r="R3549" s="7" t="str">
        <f t="shared" si="224"/>
        <v>1</v>
      </c>
    </row>
    <row r="3550" spans="1:18" x14ac:dyDescent="0.3">
      <c r="A3550">
        <v>3549</v>
      </c>
      <c r="B3550" t="s">
        <v>14</v>
      </c>
      <c r="C3550">
        <v>542430</v>
      </c>
      <c r="D3550" t="s">
        <v>9</v>
      </c>
      <c r="E3550" t="s">
        <v>15</v>
      </c>
      <c r="F3550" t="s">
        <v>11</v>
      </c>
      <c r="G3550" t="s">
        <v>12</v>
      </c>
      <c r="H3550" t="s">
        <v>12</v>
      </c>
      <c r="I3550">
        <v>29</v>
      </c>
      <c r="J3550">
        <f>(C3550-$V$7)/$V$8</f>
        <v>-0.1419426241694759</v>
      </c>
      <c r="K3550" t="str">
        <f t="shared" si="221"/>
        <v>NO</v>
      </c>
      <c r="L3550">
        <f>(I3550-$V$16)/$V$17</f>
        <v>-0.91086947421749642</v>
      </c>
      <c r="M3550" t="str">
        <f t="shared" si="222"/>
        <v>NO</v>
      </c>
      <c r="N3550">
        <f>IF(ISBLANK(C3550),$V$7,C3550)</f>
        <v>542430</v>
      </c>
      <c r="O3550">
        <f>IF(ISBLANK(I3550),$V$16,I3550)</f>
        <v>29</v>
      </c>
      <c r="P3550" t="str">
        <f>IF(ISBLANK(D3550),$U$42,D3550)</f>
        <v>ASALARIADO</v>
      </c>
      <c r="Q3550" s="7" t="str">
        <f t="shared" si="223"/>
        <v>26-35</v>
      </c>
      <c r="R3550" s="7" t="str">
        <f t="shared" si="224"/>
        <v>3</v>
      </c>
    </row>
    <row r="3551" spans="1:18" x14ac:dyDescent="0.3">
      <c r="A3551">
        <v>3550</v>
      </c>
      <c r="B3551" t="s">
        <v>8</v>
      </c>
      <c r="C3551">
        <v>1186247.24</v>
      </c>
      <c r="D3551" t="s">
        <v>9</v>
      </c>
      <c r="E3551" t="s">
        <v>15</v>
      </c>
      <c r="F3551" t="s">
        <v>11</v>
      </c>
      <c r="G3551" t="s">
        <v>12</v>
      </c>
      <c r="H3551" t="s">
        <v>12</v>
      </c>
      <c r="I3551">
        <v>58</v>
      </c>
      <c r="J3551">
        <f>(C3551-$V$7)/$V$8</f>
        <v>0.6519904833489214</v>
      </c>
      <c r="K3551" t="str">
        <f t="shared" si="221"/>
        <v>NO</v>
      </c>
      <c r="L3551">
        <f>(I3551-$V$16)/$V$17</f>
        <v>1.1358150980194912</v>
      </c>
      <c r="M3551" t="str">
        <f t="shared" si="222"/>
        <v>NO</v>
      </c>
      <c r="N3551">
        <f>IF(ISBLANK(C3551),$V$7,C3551)</f>
        <v>1186247.24</v>
      </c>
      <c r="O3551">
        <f>IF(ISBLANK(I3551),$V$16,I3551)</f>
        <v>58</v>
      </c>
      <c r="P3551" t="str">
        <f>IF(ISBLANK(D3551),$U$42,D3551)</f>
        <v>ASALARIADO</v>
      </c>
      <c r="Q3551" s="7" t="str">
        <f t="shared" si="223"/>
        <v>56+</v>
      </c>
      <c r="R3551" s="7" t="str">
        <f t="shared" si="224"/>
        <v>4</v>
      </c>
    </row>
    <row r="3552" spans="1:18" x14ac:dyDescent="0.3">
      <c r="A3552">
        <v>3551</v>
      </c>
      <c r="B3552" t="s">
        <v>14</v>
      </c>
      <c r="C3552">
        <v>495975</v>
      </c>
      <c r="D3552" t="s">
        <v>17</v>
      </c>
      <c r="E3552" t="s">
        <v>15</v>
      </c>
      <c r="F3552" t="s">
        <v>11</v>
      </c>
      <c r="G3552" t="s">
        <v>12</v>
      </c>
      <c r="H3552" t="s">
        <v>11</v>
      </c>
      <c r="I3552">
        <v>56</v>
      </c>
      <c r="J3552">
        <f>(C3552-$V$7)/$V$8</f>
        <v>-0.19922932017309197</v>
      </c>
      <c r="K3552" t="str">
        <f t="shared" si="221"/>
        <v>NO</v>
      </c>
      <c r="L3552">
        <f>(I3552-$V$16)/$V$17</f>
        <v>0.99466443786521619</v>
      </c>
      <c r="M3552" t="str">
        <f t="shared" si="222"/>
        <v>NO</v>
      </c>
      <c r="N3552">
        <f>IF(ISBLANK(C3552),$V$7,C3552)</f>
        <v>495975</v>
      </c>
      <c r="O3552">
        <f>IF(ISBLANK(I3552),$V$16,I3552)</f>
        <v>56</v>
      </c>
      <c r="P3552" t="str">
        <f>IF(ISBLANK(D3552),$U$42,D3552)</f>
        <v>TRABAJADOR INDEPENDIENTE</v>
      </c>
      <c r="Q3552" s="7" t="str">
        <f t="shared" si="223"/>
        <v>56+</v>
      </c>
      <c r="R3552" s="7" t="str">
        <f t="shared" si="224"/>
        <v>3</v>
      </c>
    </row>
    <row r="3553" spans="1:18" x14ac:dyDescent="0.3">
      <c r="A3553">
        <v>3552</v>
      </c>
      <c r="B3553" t="s">
        <v>8</v>
      </c>
      <c r="C3553">
        <v>490122</v>
      </c>
      <c r="D3553" t="s">
        <v>17</v>
      </c>
      <c r="E3553" t="s">
        <v>15</v>
      </c>
      <c r="F3553" t="s">
        <v>11</v>
      </c>
      <c r="G3553" t="s">
        <v>11</v>
      </c>
      <c r="H3553" t="s">
        <v>11</v>
      </c>
      <c r="I3553">
        <v>45</v>
      </c>
      <c r="J3553">
        <f>(C3553-$V$7)/$V$8</f>
        <v>-0.20644703692498445</v>
      </c>
      <c r="K3553" t="str">
        <f t="shared" si="221"/>
        <v>NO</v>
      </c>
      <c r="L3553">
        <f>(I3553-$V$16)/$V$17</f>
        <v>0.21833580701670366</v>
      </c>
      <c r="M3553" t="str">
        <f t="shared" si="222"/>
        <v>NO</v>
      </c>
      <c r="N3553">
        <f>IF(ISBLANK(C3553),$V$7,C3553)</f>
        <v>490122</v>
      </c>
      <c r="O3553">
        <f>IF(ISBLANK(I3553),$V$16,I3553)</f>
        <v>45</v>
      </c>
      <c r="P3553" t="str">
        <f>IF(ISBLANK(D3553),$U$42,D3553)</f>
        <v>TRABAJADOR INDEPENDIENTE</v>
      </c>
      <c r="Q3553" s="7" t="str">
        <f t="shared" si="223"/>
        <v>36-45</v>
      </c>
      <c r="R3553" s="7" t="str">
        <f t="shared" si="224"/>
        <v>3</v>
      </c>
    </row>
    <row r="3554" spans="1:18" x14ac:dyDescent="0.3">
      <c r="A3554">
        <v>3553</v>
      </c>
      <c r="B3554" t="s">
        <v>14</v>
      </c>
      <c r="C3554">
        <v>358000</v>
      </c>
      <c r="D3554" t="s">
        <v>9</v>
      </c>
      <c r="E3554" t="s">
        <v>15</v>
      </c>
      <c r="F3554" t="s">
        <v>11</v>
      </c>
      <c r="G3554" t="s">
        <v>12</v>
      </c>
      <c r="H3554" t="s">
        <v>11</v>
      </c>
      <c r="I3554">
        <v>35</v>
      </c>
      <c r="J3554">
        <f>(C3554-$V$7)/$V$8</f>
        <v>-0.36937530835733334</v>
      </c>
      <c r="K3554" t="str">
        <f t="shared" si="221"/>
        <v>NO</v>
      </c>
      <c r="L3554">
        <f>(I3554-$V$16)/$V$17</f>
        <v>-0.48741749375467142</v>
      </c>
      <c r="M3554" t="str">
        <f t="shared" si="222"/>
        <v>NO</v>
      </c>
      <c r="N3554">
        <f>IF(ISBLANK(C3554),$V$7,C3554)</f>
        <v>358000</v>
      </c>
      <c r="O3554">
        <f>IF(ISBLANK(I3554),$V$16,I3554)</f>
        <v>35</v>
      </c>
      <c r="P3554" t="str">
        <f>IF(ISBLANK(D3554),$U$42,D3554)</f>
        <v>ASALARIADO</v>
      </c>
      <c r="Q3554" s="7" t="str">
        <f t="shared" si="223"/>
        <v>26-35</v>
      </c>
      <c r="R3554" s="7" t="str">
        <f t="shared" si="224"/>
        <v>2</v>
      </c>
    </row>
    <row r="3555" spans="1:18" x14ac:dyDescent="0.3">
      <c r="A3555">
        <v>3554</v>
      </c>
      <c r="B3555" t="s">
        <v>14</v>
      </c>
      <c r="C3555">
        <v>233615</v>
      </c>
      <c r="D3555" t="s">
        <v>9</v>
      </c>
      <c r="E3555" t="s">
        <v>15</v>
      </c>
      <c r="F3555" t="s">
        <v>11</v>
      </c>
      <c r="G3555" t="s">
        <v>12</v>
      </c>
      <c r="H3555" t="s">
        <v>12</v>
      </c>
      <c r="I3555">
        <v>20</v>
      </c>
      <c r="J3555">
        <f>(C3555-$V$7)/$V$8</f>
        <v>-0.52276257953179872</v>
      </c>
      <c r="K3555" t="str">
        <f t="shared" si="221"/>
        <v>NO</v>
      </c>
      <c r="L3555">
        <f>(I3555-$V$16)/$V$17</f>
        <v>-1.5460474449117341</v>
      </c>
      <c r="M3555" t="str">
        <f t="shared" si="222"/>
        <v>NO</v>
      </c>
      <c r="N3555">
        <f>IF(ISBLANK(C3555),$V$7,C3555)</f>
        <v>233615</v>
      </c>
      <c r="O3555">
        <f>IF(ISBLANK(I3555),$V$16,I3555)</f>
        <v>20</v>
      </c>
      <c r="P3555" t="str">
        <f>IF(ISBLANK(D3555),$U$42,D3555)</f>
        <v>ASALARIADO</v>
      </c>
      <c r="Q3555" s="7" t="str">
        <f t="shared" si="223"/>
        <v>18-25</v>
      </c>
      <c r="R3555" s="7" t="str">
        <f t="shared" si="224"/>
        <v>1</v>
      </c>
    </row>
    <row r="3556" spans="1:18" x14ac:dyDescent="0.3">
      <c r="A3556">
        <v>3555</v>
      </c>
      <c r="B3556" t="s">
        <v>8</v>
      </c>
      <c r="C3556">
        <v>540287.05000000005</v>
      </c>
      <c r="D3556" t="s">
        <v>9</v>
      </c>
      <c r="E3556" t="s">
        <v>15</v>
      </c>
      <c r="F3556" t="s">
        <v>11</v>
      </c>
      <c r="G3556" t="s">
        <v>12</v>
      </c>
      <c r="H3556" t="s">
        <v>12</v>
      </c>
      <c r="I3556">
        <v>40</v>
      </c>
      <c r="J3556">
        <f>(C3556-$V$7)/$V$8</f>
        <v>-0.14458523584100633</v>
      </c>
      <c r="K3556" t="str">
        <f t="shared" si="221"/>
        <v>NO</v>
      </c>
      <c r="L3556">
        <f>(I3556-$V$16)/$V$17</f>
        <v>-0.13454084336898386</v>
      </c>
      <c r="M3556" t="str">
        <f t="shared" si="222"/>
        <v>NO</v>
      </c>
      <c r="N3556">
        <f>IF(ISBLANK(C3556),$V$7,C3556)</f>
        <v>540287.05000000005</v>
      </c>
      <c r="O3556">
        <f>IF(ISBLANK(I3556),$V$16,I3556)</f>
        <v>40</v>
      </c>
      <c r="P3556" t="str">
        <f>IF(ISBLANK(D3556),$U$42,D3556)</f>
        <v>ASALARIADO</v>
      </c>
      <c r="Q3556" s="7" t="str">
        <f t="shared" si="223"/>
        <v>36-45</v>
      </c>
      <c r="R3556" s="7" t="str">
        <f t="shared" si="224"/>
        <v>3</v>
      </c>
    </row>
    <row r="3557" spans="1:18" x14ac:dyDescent="0.3">
      <c r="A3557">
        <v>3556</v>
      </c>
      <c r="B3557" t="s">
        <v>14</v>
      </c>
      <c r="C3557">
        <v>862543.82</v>
      </c>
      <c r="D3557" t="s">
        <v>9</v>
      </c>
      <c r="E3557" t="s">
        <v>10</v>
      </c>
      <c r="F3557" t="s">
        <v>11</v>
      </c>
      <c r="G3557" t="s">
        <v>12</v>
      </c>
      <c r="H3557" t="s">
        <v>12</v>
      </c>
      <c r="I3557">
        <v>37</v>
      </c>
      <c r="J3557">
        <f>(C3557-$V$7)/$V$8</f>
        <v>0.25281064443231682</v>
      </c>
      <c r="K3557" t="str">
        <f t="shared" si="221"/>
        <v>NO</v>
      </c>
      <c r="L3557">
        <f>(I3557-$V$16)/$V$17</f>
        <v>-0.3462668336003964</v>
      </c>
      <c r="M3557" t="str">
        <f t="shared" si="222"/>
        <v>NO</v>
      </c>
      <c r="N3557">
        <f>IF(ISBLANK(C3557),$V$7,C3557)</f>
        <v>862543.82</v>
      </c>
      <c r="O3557">
        <f>IF(ISBLANK(I3557),$V$16,I3557)</f>
        <v>37</v>
      </c>
      <c r="P3557" t="str">
        <f>IF(ISBLANK(D3557),$U$42,D3557)</f>
        <v>ASALARIADO</v>
      </c>
      <c r="Q3557" s="7" t="str">
        <f t="shared" si="223"/>
        <v>36-45</v>
      </c>
      <c r="R3557" s="7" t="str">
        <f t="shared" si="224"/>
        <v>4</v>
      </c>
    </row>
    <row r="3558" spans="1:18" x14ac:dyDescent="0.3">
      <c r="A3558">
        <v>3557</v>
      </c>
      <c r="B3558" t="s">
        <v>8</v>
      </c>
      <c r="C3558">
        <v>331181</v>
      </c>
      <c r="D3558" t="s">
        <v>17</v>
      </c>
      <c r="E3558" t="s">
        <v>15</v>
      </c>
      <c r="F3558" t="s">
        <v>11</v>
      </c>
      <c r="G3558" t="s">
        <v>12</v>
      </c>
      <c r="H3558" t="s">
        <v>11</v>
      </c>
      <c r="I3558">
        <v>51</v>
      </c>
      <c r="J3558">
        <f>(C3558-$V$7)/$V$8</f>
        <v>-0.40244756968810458</v>
      </c>
      <c r="K3558" t="str">
        <f t="shared" si="221"/>
        <v>NO</v>
      </c>
      <c r="L3558">
        <f>(I3558-$V$16)/$V$17</f>
        <v>0.64178778747952869</v>
      </c>
      <c r="M3558" t="str">
        <f t="shared" si="222"/>
        <v>NO</v>
      </c>
      <c r="N3558">
        <f>IF(ISBLANK(C3558),$V$7,C3558)</f>
        <v>331181</v>
      </c>
      <c r="O3558">
        <f>IF(ISBLANK(I3558),$V$16,I3558)</f>
        <v>51</v>
      </c>
      <c r="P3558" t="str">
        <f>IF(ISBLANK(D3558),$U$42,D3558)</f>
        <v>TRABAJADOR INDEPENDIENTE</v>
      </c>
      <c r="Q3558" s="7" t="str">
        <f t="shared" si="223"/>
        <v>46-55</v>
      </c>
      <c r="R3558" s="7" t="str">
        <f t="shared" si="224"/>
        <v>2</v>
      </c>
    </row>
    <row r="3559" spans="1:18" x14ac:dyDescent="0.3">
      <c r="A3559">
        <v>3558</v>
      </c>
      <c r="B3559" t="s">
        <v>14</v>
      </c>
      <c r="C3559">
        <v>4805416.75</v>
      </c>
      <c r="D3559" t="s">
        <v>9</v>
      </c>
      <c r="E3559" t="s">
        <v>10</v>
      </c>
      <c r="F3559" t="s">
        <v>11</v>
      </c>
      <c r="G3559" t="s">
        <v>12</v>
      </c>
      <c r="H3559" t="s">
        <v>12</v>
      </c>
      <c r="I3559">
        <v>60</v>
      </c>
      <c r="J3559">
        <f>(C3559-$V$7)/$V$8</f>
        <v>5.1150248930987052</v>
      </c>
      <c r="K3559" t="str">
        <f t="shared" si="221"/>
        <v>ATIPICO</v>
      </c>
      <c r="L3559">
        <f>(I3559-$V$16)/$V$17</f>
        <v>1.2769657581737661</v>
      </c>
      <c r="M3559" t="str">
        <f t="shared" si="222"/>
        <v>NO</v>
      </c>
      <c r="N3559">
        <f>IF(ISBLANK(C3559),$V$7,C3559)</f>
        <v>4805416.75</v>
      </c>
      <c r="O3559">
        <f>IF(ISBLANK(I3559),$V$16,I3559)</f>
        <v>60</v>
      </c>
      <c r="P3559" t="str">
        <f>IF(ISBLANK(D3559),$U$42,D3559)</f>
        <v>ASALARIADO</v>
      </c>
      <c r="Q3559" s="7" t="str">
        <f t="shared" si="223"/>
        <v>56+</v>
      </c>
      <c r="R3559" s="7" t="str">
        <f t="shared" si="224"/>
        <v>4</v>
      </c>
    </row>
    <row r="3560" spans="1:18" x14ac:dyDescent="0.3">
      <c r="A3560">
        <v>3559</v>
      </c>
      <c r="B3560" t="s">
        <v>8</v>
      </c>
      <c r="C3560">
        <v>857231</v>
      </c>
      <c r="D3560" t="s">
        <v>9</v>
      </c>
      <c r="E3560" t="s">
        <v>15</v>
      </c>
      <c r="F3560" t="s">
        <v>11</v>
      </c>
      <c r="G3560" t="s">
        <v>12</v>
      </c>
      <c r="H3560" t="s">
        <v>12</v>
      </c>
      <c r="I3560">
        <v>35</v>
      </c>
      <c r="J3560">
        <f>(C3560-$V$7)/$V$8</f>
        <v>0.24625905893534278</v>
      </c>
      <c r="K3560" t="str">
        <f t="shared" si="221"/>
        <v>NO</v>
      </c>
      <c r="L3560">
        <f>(I3560-$V$16)/$V$17</f>
        <v>-0.48741749375467142</v>
      </c>
      <c r="M3560" t="str">
        <f t="shared" si="222"/>
        <v>NO</v>
      </c>
      <c r="N3560">
        <f>IF(ISBLANK(C3560),$V$7,C3560)</f>
        <v>857231</v>
      </c>
      <c r="O3560">
        <f>IF(ISBLANK(I3560),$V$16,I3560)</f>
        <v>35</v>
      </c>
      <c r="P3560" t="str">
        <f>IF(ISBLANK(D3560),$U$42,D3560)</f>
        <v>ASALARIADO</v>
      </c>
      <c r="Q3560" s="7" t="str">
        <f t="shared" si="223"/>
        <v>26-35</v>
      </c>
      <c r="R3560" s="7" t="str">
        <f t="shared" si="224"/>
        <v>4</v>
      </c>
    </row>
    <row r="3561" spans="1:18" x14ac:dyDescent="0.3">
      <c r="A3561">
        <v>3560</v>
      </c>
      <c r="B3561" t="s">
        <v>14</v>
      </c>
      <c r="C3561">
        <v>297050</v>
      </c>
      <c r="D3561" t="s">
        <v>16</v>
      </c>
      <c r="E3561" t="s">
        <v>15</v>
      </c>
      <c r="F3561" t="s">
        <v>12</v>
      </c>
      <c r="G3561" t="s">
        <v>12</v>
      </c>
      <c r="H3561" t="s">
        <v>11</v>
      </c>
      <c r="I3561">
        <v>27</v>
      </c>
      <c r="J3561">
        <f>(C3561-$V$7)/$V$8</f>
        <v>-0.44453673600603422</v>
      </c>
      <c r="K3561" t="str">
        <f t="shared" si="221"/>
        <v>NO</v>
      </c>
      <c r="L3561">
        <f>(I3561-$V$16)/$V$17</f>
        <v>-1.0520201343717714</v>
      </c>
      <c r="M3561" t="str">
        <f t="shared" si="222"/>
        <v>NO</v>
      </c>
      <c r="N3561">
        <f>IF(ISBLANK(C3561),$V$7,C3561)</f>
        <v>297050</v>
      </c>
      <c r="O3561">
        <f>IF(ISBLANK(I3561),$V$16,I3561)</f>
        <v>27</v>
      </c>
      <c r="P3561" t="str">
        <f>IF(ISBLANK(D3561),$U$42,D3561)</f>
        <v>ASEGURADO VOLUNTARIO</v>
      </c>
      <c r="Q3561" s="7" t="str">
        <f t="shared" si="223"/>
        <v>26-35</v>
      </c>
      <c r="R3561" s="7" t="str">
        <f t="shared" si="224"/>
        <v>1</v>
      </c>
    </row>
    <row r="3562" spans="1:18" x14ac:dyDescent="0.3">
      <c r="A3562">
        <v>3561</v>
      </c>
      <c r="B3562" t="s">
        <v>14</v>
      </c>
      <c r="C3562">
        <v>541045</v>
      </c>
      <c r="D3562" t="s">
        <v>9</v>
      </c>
      <c r="E3562" t="s">
        <v>15</v>
      </c>
      <c r="F3562" t="s">
        <v>11</v>
      </c>
      <c r="G3562" t="s">
        <v>12</v>
      </c>
      <c r="H3562" t="s">
        <v>12</v>
      </c>
      <c r="I3562">
        <v>28</v>
      </c>
      <c r="J3562">
        <f>(C3562-$V$7)/$V$8</f>
        <v>-0.14365055816936845</v>
      </c>
      <c r="K3562" t="str">
        <f t="shared" si="221"/>
        <v>NO</v>
      </c>
      <c r="L3562">
        <f>(I3562-$V$16)/$V$17</f>
        <v>-0.98144480429463388</v>
      </c>
      <c r="M3562" t="str">
        <f t="shared" si="222"/>
        <v>NO</v>
      </c>
      <c r="N3562">
        <f>IF(ISBLANK(C3562),$V$7,C3562)</f>
        <v>541045</v>
      </c>
      <c r="O3562">
        <f>IF(ISBLANK(I3562),$V$16,I3562)</f>
        <v>28</v>
      </c>
      <c r="P3562" t="str">
        <f>IF(ISBLANK(D3562),$U$42,D3562)</f>
        <v>ASALARIADO</v>
      </c>
      <c r="Q3562" s="7" t="str">
        <f t="shared" si="223"/>
        <v>26-35</v>
      </c>
      <c r="R3562" s="7" t="str">
        <f t="shared" si="224"/>
        <v>3</v>
      </c>
    </row>
    <row r="3563" spans="1:18" x14ac:dyDescent="0.3">
      <c r="A3563">
        <v>3562</v>
      </c>
      <c r="B3563" t="s">
        <v>8</v>
      </c>
      <c r="C3563">
        <v>623822</v>
      </c>
      <c r="D3563" t="s">
        <v>9</v>
      </c>
      <c r="E3563" t="s">
        <v>15</v>
      </c>
      <c r="F3563" t="s">
        <v>11</v>
      </c>
      <c r="G3563" t="s">
        <v>12</v>
      </c>
      <c r="H3563" t="s">
        <v>12</v>
      </c>
      <c r="I3563">
        <v>27</v>
      </c>
      <c r="J3563">
        <f>(C3563-$V$7)/$V$8</f>
        <v>-4.1572830581566703E-2</v>
      </c>
      <c r="K3563" t="str">
        <f t="shared" si="221"/>
        <v>NO</v>
      </c>
      <c r="L3563">
        <f>(I3563-$V$16)/$V$17</f>
        <v>-1.0520201343717714</v>
      </c>
      <c r="M3563" t="str">
        <f t="shared" si="222"/>
        <v>NO</v>
      </c>
      <c r="N3563">
        <f>IF(ISBLANK(C3563),$V$7,C3563)</f>
        <v>623822</v>
      </c>
      <c r="O3563">
        <f>IF(ISBLANK(I3563),$V$16,I3563)</f>
        <v>27</v>
      </c>
      <c r="P3563" t="str">
        <f>IF(ISBLANK(D3563),$U$42,D3563)</f>
        <v>ASALARIADO</v>
      </c>
      <c r="Q3563" s="7" t="str">
        <f t="shared" si="223"/>
        <v>26-35</v>
      </c>
      <c r="R3563" s="7" t="str">
        <f t="shared" si="224"/>
        <v>3</v>
      </c>
    </row>
    <row r="3564" spans="1:18" x14ac:dyDescent="0.3">
      <c r="A3564">
        <v>3563</v>
      </c>
      <c r="B3564" t="s">
        <v>8</v>
      </c>
      <c r="C3564">
        <v>476987</v>
      </c>
      <c r="D3564" t="s">
        <v>17</v>
      </c>
      <c r="E3564" t="s">
        <v>15</v>
      </c>
      <c r="F3564" t="s">
        <v>11</v>
      </c>
      <c r="G3564" t="s">
        <v>12</v>
      </c>
      <c r="H3564" t="s">
        <v>12</v>
      </c>
      <c r="I3564">
        <v>52</v>
      </c>
      <c r="J3564">
        <f>(C3564-$V$7)/$V$8</f>
        <v>-0.2226446637037488</v>
      </c>
      <c r="K3564" t="str">
        <f t="shared" si="221"/>
        <v>NO</v>
      </c>
      <c r="L3564">
        <f>(I3564-$V$16)/$V$17</f>
        <v>0.71236311755666615</v>
      </c>
      <c r="M3564" t="str">
        <f t="shared" si="222"/>
        <v>NO</v>
      </c>
      <c r="N3564">
        <f>IF(ISBLANK(C3564),$V$7,C3564)</f>
        <v>476987</v>
      </c>
      <c r="O3564">
        <f>IF(ISBLANK(I3564),$V$16,I3564)</f>
        <v>52</v>
      </c>
      <c r="P3564" t="str">
        <f>IF(ISBLANK(D3564),$U$42,D3564)</f>
        <v>TRABAJADOR INDEPENDIENTE</v>
      </c>
      <c r="Q3564" s="7" t="str">
        <f t="shared" si="223"/>
        <v>46-55</v>
      </c>
      <c r="R3564" s="7" t="str">
        <f t="shared" si="224"/>
        <v>3</v>
      </c>
    </row>
    <row r="3565" spans="1:18" x14ac:dyDescent="0.3">
      <c r="A3565">
        <v>3564</v>
      </c>
      <c r="B3565" t="s">
        <v>8</v>
      </c>
      <c r="C3565">
        <v>1976257</v>
      </c>
      <c r="D3565" t="s">
        <v>9</v>
      </c>
      <c r="E3565" t="s">
        <v>10</v>
      </c>
      <c r="F3565" t="s">
        <v>11</v>
      </c>
      <c r="G3565" t="s">
        <v>12</v>
      </c>
      <c r="H3565" t="s">
        <v>12</v>
      </c>
      <c r="I3565">
        <v>56</v>
      </c>
      <c r="J3565">
        <f>(C3565-$V$7)/$V$8</f>
        <v>1.6262031399200054</v>
      </c>
      <c r="K3565" t="str">
        <f t="shared" si="221"/>
        <v>NO</v>
      </c>
      <c r="L3565">
        <f>(I3565-$V$16)/$V$17</f>
        <v>0.99466443786521619</v>
      </c>
      <c r="M3565" t="str">
        <f t="shared" si="222"/>
        <v>NO</v>
      </c>
      <c r="N3565">
        <f>IF(ISBLANK(C3565),$V$7,C3565)</f>
        <v>1976257</v>
      </c>
      <c r="O3565">
        <f>IF(ISBLANK(I3565),$V$16,I3565)</f>
        <v>56</v>
      </c>
      <c r="P3565" t="str">
        <f>IF(ISBLANK(D3565),$U$42,D3565)</f>
        <v>ASALARIADO</v>
      </c>
      <c r="Q3565" s="7" t="str">
        <f t="shared" si="223"/>
        <v>56+</v>
      </c>
      <c r="R3565" s="7" t="str">
        <f t="shared" si="224"/>
        <v>4</v>
      </c>
    </row>
    <row r="3566" spans="1:18" x14ac:dyDescent="0.3">
      <c r="A3566">
        <v>3565</v>
      </c>
      <c r="B3566" t="s">
        <v>14</v>
      </c>
      <c r="C3566">
        <v>361783</v>
      </c>
      <c r="D3566" t="s">
        <v>16</v>
      </c>
      <c r="E3566" t="s">
        <v>15</v>
      </c>
      <c r="F3566" t="s">
        <v>11</v>
      </c>
      <c r="G3566" t="s">
        <v>12</v>
      </c>
      <c r="H3566" t="s">
        <v>11</v>
      </c>
      <c r="I3566">
        <v>52</v>
      </c>
      <c r="J3566">
        <f>(C3566-$V$7)/$V$8</f>
        <v>-0.36471024386520806</v>
      </c>
      <c r="K3566" t="str">
        <f t="shared" si="221"/>
        <v>NO</v>
      </c>
      <c r="L3566">
        <f>(I3566-$V$16)/$V$17</f>
        <v>0.71236311755666615</v>
      </c>
      <c r="M3566" t="str">
        <f t="shared" si="222"/>
        <v>NO</v>
      </c>
      <c r="N3566">
        <f>IF(ISBLANK(C3566),$V$7,C3566)</f>
        <v>361783</v>
      </c>
      <c r="O3566">
        <f>IF(ISBLANK(I3566),$V$16,I3566)</f>
        <v>52</v>
      </c>
      <c r="P3566" t="str">
        <f>IF(ISBLANK(D3566),$U$42,D3566)</f>
        <v>ASEGURADO VOLUNTARIO</v>
      </c>
      <c r="Q3566" s="7" t="str">
        <f t="shared" si="223"/>
        <v>46-55</v>
      </c>
      <c r="R3566" s="7" t="str">
        <f t="shared" si="224"/>
        <v>2</v>
      </c>
    </row>
    <row r="3567" spans="1:18" x14ac:dyDescent="0.3">
      <c r="A3567">
        <v>3566</v>
      </c>
      <c r="B3567" t="s">
        <v>8</v>
      </c>
      <c r="C3567">
        <v>279985.18</v>
      </c>
      <c r="D3567" t="s">
        <v>9</v>
      </c>
      <c r="E3567" t="s">
        <v>15</v>
      </c>
      <c r="F3567" t="s">
        <v>11</v>
      </c>
      <c r="G3567" t="s">
        <v>12</v>
      </c>
      <c r="H3567" t="s">
        <v>12</v>
      </c>
      <c r="I3567">
        <v>37</v>
      </c>
      <c r="J3567">
        <f>(C3567-$V$7)/$V$8</f>
        <v>-0.46558048061256591</v>
      </c>
      <c r="K3567" t="str">
        <f t="shared" si="221"/>
        <v>NO</v>
      </c>
      <c r="L3567">
        <f>(I3567-$V$16)/$V$17</f>
        <v>-0.3462668336003964</v>
      </c>
      <c r="M3567" t="str">
        <f t="shared" si="222"/>
        <v>NO</v>
      </c>
      <c r="N3567">
        <f>IF(ISBLANK(C3567),$V$7,C3567)</f>
        <v>279985.18</v>
      </c>
      <c r="O3567">
        <f>IF(ISBLANK(I3567),$V$16,I3567)</f>
        <v>37</v>
      </c>
      <c r="P3567" t="str">
        <f>IF(ISBLANK(D3567),$U$42,D3567)</f>
        <v>ASALARIADO</v>
      </c>
      <c r="Q3567" s="7" t="str">
        <f t="shared" si="223"/>
        <v>36-45</v>
      </c>
      <c r="R3567" s="7" t="str">
        <f t="shared" si="224"/>
        <v>1</v>
      </c>
    </row>
    <row r="3568" spans="1:18" x14ac:dyDescent="0.3">
      <c r="A3568">
        <v>3567</v>
      </c>
      <c r="B3568" t="s">
        <v>8</v>
      </c>
      <c r="C3568">
        <v>380000</v>
      </c>
      <c r="D3568" t="s">
        <v>9</v>
      </c>
      <c r="E3568" t="s">
        <v>15</v>
      </c>
      <c r="F3568" t="s">
        <v>11</v>
      </c>
      <c r="G3568" t="s">
        <v>12</v>
      </c>
      <c r="H3568" t="s">
        <v>12</v>
      </c>
      <c r="I3568">
        <v>32</v>
      </c>
      <c r="J3568">
        <f>(C3568-$V$7)/$V$8</f>
        <v>-0.34224567081391377</v>
      </c>
      <c r="K3568" t="str">
        <f t="shared" si="221"/>
        <v>NO</v>
      </c>
      <c r="L3568">
        <f>(I3568-$V$16)/$V$17</f>
        <v>-0.69914348398608395</v>
      </c>
      <c r="M3568" t="str">
        <f t="shared" si="222"/>
        <v>NO</v>
      </c>
      <c r="N3568">
        <f>IF(ISBLANK(C3568),$V$7,C3568)</f>
        <v>380000</v>
      </c>
      <c r="O3568">
        <f>IF(ISBLANK(I3568),$V$16,I3568)</f>
        <v>32</v>
      </c>
      <c r="P3568" t="str">
        <f>IF(ISBLANK(D3568),$U$42,D3568)</f>
        <v>ASALARIADO</v>
      </c>
      <c r="Q3568" s="7" t="str">
        <f t="shared" si="223"/>
        <v>26-35</v>
      </c>
      <c r="R3568" s="7" t="str">
        <f t="shared" si="224"/>
        <v>2</v>
      </c>
    </row>
    <row r="3569" spans="1:18" x14ac:dyDescent="0.3">
      <c r="A3569">
        <v>3568</v>
      </c>
      <c r="B3569" t="s">
        <v>8</v>
      </c>
      <c r="C3569">
        <v>4102647.12</v>
      </c>
      <c r="D3569" t="s">
        <v>9</v>
      </c>
      <c r="E3569" t="s">
        <v>15</v>
      </c>
      <c r="F3569" t="s">
        <v>11</v>
      </c>
      <c r="G3569" t="s">
        <v>12</v>
      </c>
      <c r="H3569" t="s">
        <v>12</v>
      </c>
      <c r="I3569">
        <v>34</v>
      </c>
      <c r="J3569">
        <f>(C3569-$V$7)/$V$8</f>
        <v>4.2483937413522037</v>
      </c>
      <c r="K3569" t="str">
        <f t="shared" si="221"/>
        <v>ATIPICO</v>
      </c>
      <c r="L3569">
        <f>(I3569-$V$16)/$V$17</f>
        <v>-0.55799282383180893</v>
      </c>
      <c r="M3569" t="str">
        <f t="shared" si="222"/>
        <v>NO</v>
      </c>
      <c r="N3569">
        <f>IF(ISBLANK(C3569),$V$7,C3569)</f>
        <v>4102647.12</v>
      </c>
      <c r="O3569">
        <f>IF(ISBLANK(I3569),$V$16,I3569)</f>
        <v>34</v>
      </c>
      <c r="P3569" t="str">
        <f>IF(ISBLANK(D3569),$U$42,D3569)</f>
        <v>ASALARIADO</v>
      </c>
      <c r="Q3569" s="7" t="str">
        <f t="shared" si="223"/>
        <v>26-35</v>
      </c>
      <c r="R3569" s="7" t="str">
        <f t="shared" si="224"/>
        <v>4</v>
      </c>
    </row>
    <row r="3570" spans="1:18" x14ac:dyDescent="0.3">
      <c r="A3570">
        <v>3569</v>
      </c>
      <c r="B3570" t="s">
        <v>14</v>
      </c>
      <c r="C3570">
        <v>413618.8</v>
      </c>
      <c r="D3570" t="s">
        <v>9</v>
      </c>
      <c r="E3570" t="s">
        <v>15</v>
      </c>
      <c r="F3570" t="s">
        <v>11</v>
      </c>
      <c r="G3570" t="s">
        <v>12</v>
      </c>
      <c r="H3570" t="s">
        <v>12</v>
      </c>
      <c r="I3570">
        <v>35</v>
      </c>
      <c r="J3570">
        <f>(C3570-$V$7)/$V$8</f>
        <v>-0.30078813178460867</v>
      </c>
      <c r="K3570" t="str">
        <f t="shared" si="221"/>
        <v>NO</v>
      </c>
      <c r="L3570">
        <f>(I3570-$V$16)/$V$17</f>
        <v>-0.48741749375467142</v>
      </c>
      <c r="M3570" t="str">
        <f t="shared" si="222"/>
        <v>NO</v>
      </c>
      <c r="N3570">
        <f>IF(ISBLANK(C3570),$V$7,C3570)</f>
        <v>413618.8</v>
      </c>
      <c r="O3570">
        <f>IF(ISBLANK(I3570),$V$16,I3570)</f>
        <v>35</v>
      </c>
      <c r="P3570" t="str">
        <f>IF(ISBLANK(D3570),$U$42,D3570)</f>
        <v>ASALARIADO</v>
      </c>
      <c r="Q3570" s="7" t="str">
        <f t="shared" si="223"/>
        <v>26-35</v>
      </c>
      <c r="R3570" s="7" t="str">
        <f t="shared" si="224"/>
        <v>3</v>
      </c>
    </row>
    <row r="3571" spans="1:18" x14ac:dyDescent="0.3">
      <c r="A3571">
        <v>3570</v>
      </c>
      <c r="B3571" t="s">
        <v>8</v>
      </c>
      <c r="C3571">
        <v>295477</v>
      </c>
      <c r="D3571" t="s">
        <v>9</v>
      </c>
      <c r="E3571" t="s">
        <v>10</v>
      </c>
      <c r="F3571" t="s">
        <v>11</v>
      </c>
      <c r="G3571" t="s">
        <v>12</v>
      </c>
      <c r="H3571" t="s">
        <v>12</v>
      </c>
      <c r="I3571">
        <v>28</v>
      </c>
      <c r="J3571">
        <f>(C3571-$V$7)/$V$8</f>
        <v>-0.44647650509038872</v>
      </c>
      <c r="K3571" t="str">
        <f t="shared" si="221"/>
        <v>NO</v>
      </c>
      <c r="L3571">
        <f>(I3571-$V$16)/$V$17</f>
        <v>-0.98144480429463388</v>
      </c>
      <c r="M3571" t="str">
        <f t="shared" si="222"/>
        <v>NO</v>
      </c>
      <c r="N3571">
        <f>IF(ISBLANK(C3571),$V$7,C3571)</f>
        <v>295477</v>
      </c>
      <c r="O3571">
        <f>IF(ISBLANK(I3571),$V$16,I3571)</f>
        <v>28</v>
      </c>
      <c r="P3571" t="str">
        <f>IF(ISBLANK(D3571),$U$42,D3571)</f>
        <v>ASALARIADO</v>
      </c>
      <c r="Q3571" s="7" t="str">
        <f t="shared" si="223"/>
        <v>26-35</v>
      </c>
      <c r="R3571" s="7" t="str">
        <f t="shared" si="224"/>
        <v>1</v>
      </c>
    </row>
    <row r="3572" spans="1:18" x14ac:dyDescent="0.3">
      <c r="A3572">
        <v>3571</v>
      </c>
      <c r="B3572" t="s">
        <v>8</v>
      </c>
      <c r="C3572">
        <v>300018</v>
      </c>
      <c r="D3572" t="s">
        <v>17</v>
      </c>
      <c r="E3572" t="s">
        <v>15</v>
      </c>
      <c r="F3572" t="s">
        <v>11</v>
      </c>
      <c r="G3572" t="s">
        <v>12</v>
      </c>
      <c r="H3572" t="s">
        <v>12</v>
      </c>
      <c r="I3572">
        <v>61</v>
      </c>
      <c r="J3572">
        <f>(C3572-$V$7)/$V$8</f>
        <v>-0.44087670126835837</v>
      </c>
      <c r="K3572" t="str">
        <f t="shared" si="221"/>
        <v>NO</v>
      </c>
      <c r="L3572">
        <f>(I3572-$V$16)/$V$17</f>
        <v>1.3475410882509038</v>
      </c>
      <c r="M3572" t="str">
        <f t="shared" si="222"/>
        <v>NO</v>
      </c>
      <c r="N3572">
        <f>IF(ISBLANK(C3572),$V$7,C3572)</f>
        <v>300018</v>
      </c>
      <c r="O3572">
        <f>IF(ISBLANK(I3572),$V$16,I3572)</f>
        <v>61</v>
      </c>
      <c r="P3572" t="str">
        <f>IF(ISBLANK(D3572),$U$42,D3572)</f>
        <v>TRABAJADOR INDEPENDIENTE</v>
      </c>
      <c r="Q3572" s="7" t="str">
        <f t="shared" si="223"/>
        <v>56+</v>
      </c>
      <c r="R3572" s="7" t="str">
        <f t="shared" si="224"/>
        <v>2</v>
      </c>
    </row>
    <row r="3573" spans="1:18" x14ac:dyDescent="0.3">
      <c r="A3573">
        <v>3572</v>
      </c>
      <c r="B3573" t="s">
        <v>8</v>
      </c>
      <c r="C3573">
        <v>1700000</v>
      </c>
      <c r="D3573" t="s">
        <v>9</v>
      </c>
      <c r="E3573" t="s">
        <v>15</v>
      </c>
      <c r="F3573" t="s">
        <v>11</v>
      </c>
      <c r="G3573" t="s">
        <v>12</v>
      </c>
      <c r="H3573" t="s">
        <v>12</v>
      </c>
      <c r="I3573">
        <v>45</v>
      </c>
      <c r="J3573">
        <f>(C3573-$V$7)/$V$8</f>
        <v>1.2855325817912577</v>
      </c>
      <c r="K3573" t="str">
        <f t="shared" si="221"/>
        <v>NO</v>
      </c>
      <c r="L3573">
        <f>(I3573-$V$16)/$V$17</f>
        <v>0.21833580701670366</v>
      </c>
      <c r="M3573" t="str">
        <f t="shared" si="222"/>
        <v>NO</v>
      </c>
      <c r="N3573">
        <f>IF(ISBLANK(C3573),$V$7,C3573)</f>
        <v>1700000</v>
      </c>
      <c r="O3573">
        <f>IF(ISBLANK(I3573),$V$16,I3573)</f>
        <v>45</v>
      </c>
      <c r="P3573" t="str">
        <f>IF(ISBLANK(D3573),$U$42,D3573)</f>
        <v>ASALARIADO</v>
      </c>
      <c r="Q3573" s="7" t="str">
        <f t="shared" si="223"/>
        <v>36-45</v>
      </c>
      <c r="R3573" s="7" t="str">
        <f t="shared" si="224"/>
        <v>4</v>
      </c>
    </row>
    <row r="3574" spans="1:18" x14ac:dyDescent="0.3">
      <c r="A3574">
        <v>3573</v>
      </c>
      <c r="B3574" t="s">
        <v>14</v>
      </c>
      <c r="C3574">
        <v>1260977.05</v>
      </c>
      <c r="D3574" t="s">
        <v>9</v>
      </c>
      <c r="E3574" t="s">
        <v>10</v>
      </c>
      <c r="F3574" t="s">
        <v>11</v>
      </c>
      <c r="G3574" t="s">
        <v>12</v>
      </c>
      <c r="H3574" t="s">
        <v>12</v>
      </c>
      <c r="I3574">
        <v>38</v>
      </c>
      <c r="J3574">
        <f>(C3574-$V$7)/$V$8</f>
        <v>0.74414469512113091</v>
      </c>
      <c r="K3574" t="str">
        <f t="shared" si="221"/>
        <v>NO</v>
      </c>
      <c r="L3574">
        <f>(I3574-$V$16)/$V$17</f>
        <v>-0.27569150352325889</v>
      </c>
      <c r="M3574" t="str">
        <f t="shared" si="222"/>
        <v>NO</v>
      </c>
      <c r="N3574">
        <f>IF(ISBLANK(C3574),$V$7,C3574)</f>
        <v>1260977.05</v>
      </c>
      <c r="O3574">
        <f>IF(ISBLANK(I3574),$V$16,I3574)</f>
        <v>38</v>
      </c>
      <c r="P3574" t="str">
        <f>IF(ISBLANK(D3574),$U$42,D3574)</f>
        <v>ASALARIADO</v>
      </c>
      <c r="Q3574" s="7" t="str">
        <f t="shared" si="223"/>
        <v>36-45</v>
      </c>
      <c r="R3574" s="7" t="str">
        <f t="shared" si="224"/>
        <v>4</v>
      </c>
    </row>
    <row r="3575" spans="1:18" x14ac:dyDescent="0.3">
      <c r="A3575">
        <v>3574</v>
      </c>
      <c r="B3575" t="s">
        <v>8</v>
      </c>
      <c r="C3575">
        <v>885053.25</v>
      </c>
      <c r="D3575" t="s">
        <v>9</v>
      </c>
      <c r="E3575" t="s">
        <v>10</v>
      </c>
      <c r="F3575" t="s">
        <v>11</v>
      </c>
      <c r="G3575" t="s">
        <v>12</v>
      </c>
      <c r="H3575" t="s">
        <v>12</v>
      </c>
      <c r="I3575">
        <v>35</v>
      </c>
      <c r="J3575">
        <f>(C3575-$V$7)/$V$8</f>
        <v>0.28056849339636114</v>
      </c>
      <c r="K3575" t="str">
        <f t="shared" si="221"/>
        <v>NO</v>
      </c>
      <c r="L3575">
        <f>(I3575-$V$16)/$V$17</f>
        <v>-0.48741749375467142</v>
      </c>
      <c r="M3575" t="str">
        <f t="shared" si="222"/>
        <v>NO</v>
      </c>
      <c r="N3575">
        <f>IF(ISBLANK(C3575),$V$7,C3575)</f>
        <v>885053.25</v>
      </c>
      <c r="O3575">
        <f>IF(ISBLANK(I3575),$V$16,I3575)</f>
        <v>35</v>
      </c>
      <c r="P3575" t="str">
        <f>IF(ISBLANK(D3575),$U$42,D3575)</f>
        <v>ASALARIADO</v>
      </c>
      <c r="Q3575" s="7" t="str">
        <f t="shared" si="223"/>
        <v>26-35</v>
      </c>
      <c r="R3575" s="7" t="str">
        <f t="shared" si="224"/>
        <v>4</v>
      </c>
    </row>
    <row r="3576" spans="1:18" x14ac:dyDescent="0.3">
      <c r="A3576">
        <v>3575</v>
      </c>
      <c r="B3576" t="s">
        <v>14</v>
      </c>
      <c r="C3576">
        <v>722010.7</v>
      </c>
      <c r="D3576" t="s">
        <v>9</v>
      </c>
      <c r="E3576" t="s">
        <v>10</v>
      </c>
      <c r="F3576" t="s">
        <v>11</v>
      </c>
      <c r="G3576" t="s">
        <v>12</v>
      </c>
      <c r="H3576" t="s">
        <v>12</v>
      </c>
      <c r="I3576">
        <v>36</v>
      </c>
      <c r="J3576">
        <f>(C3576-$V$7)/$V$8</f>
        <v>7.951007132114038E-2</v>
      </c>
      <c r="K3576" t="str">
        <f t="shared" si="221"/>
        <v>NO</v>
      </c>
      <c r="L3576">
        <f>(I3576-$V$16)/$V$17</f>
        <v>-0.41684216367753391</v>
      </c>
      <c r="M3576" t="str">
        <f t="shared" si="222"/>
        <v>NO</v>
      </c>
      <c r="N3576">
        <f>IF(ISBLANK(C3576),$V$7,C3576)</f>
        <v>722010.7</v>
      </c>
      <c r="O3576">
        <f>IF(ISBLANK(I3576),$V$16,I3576)</f>
        <v>36</v>
      </c>
      <c r="P3576" t="str">
        <f>IF(ISBLANK(D3576),$U$42,D3576)</f>
        <v>ASALARIADO</v>
      </c>
      <c r="Q3576" s="7" t="str">
        <f t="shared" si="223"/>
        <v>36-45</v>
      </c>
      <c r="R3576" s="7" t="str">
        <f t="shared" si="224"/>
        <v>4</v>
      </c>
    </row>
    <row r="3577" spans="1:18" x14ac:dyDescent="0.3">
      <c r="A3577">
        <v>3576</v>
      </c>
      <c r="B3577" t="s">
        <v>8</v>
      </c>
      <c r="C3577">
        <v>413166</v>
      </c>
      <c r="D3577" t="s">
        <v>9</v>
      </c>
      <c r="E3577" t="s">
        <v>15</v>
      </c>
      <c r="F3577" t="s">
        <v>11</v>
      </c>
      <c r="G3577" t="s">
        <v>12</v>
      </c>
      <c r="H3577" t="s">
        <v>12</v>
      </c>
      <c r="I3577">
        <v>49</v>
      </c>
      <c r="J3577">
        <f>(C3577-$V$7)/$V$8</f>
        <v>-0.301346509051866</v>
      </c>
      <c r="K3577" t="str">
        <f t="shared" si="221"/>
        <v>NO</v>
      </c>
      <c r="L3577">
        <f>(I3577-$V$16)/$V$17</f>
        <v>0.50063712732525367</v>
      </c>
      <c r="M3577" t="str">
        <f t="shared" si="222"/>
        <v>NO</v>
      </c>
      <c r="N3577">
        <f>IF(ISBLANK(C3577),$V$7,C3577)</f>
        <v>413166</v>
      </c>
      <c r="O3577">
        <f>IF(ISBLANK(I3577),$V$16,I3577)</f>
        <v>49</v>
      </c>
      <c r="P3577" t="str">
        <f>IF(ISBLANK(D3577),$U$42,D3577)</f>
        <v>ASALARIADO</v>
      </c>
      <c r="Q3577" s="7" t="str">
        <f t="shared" si="223"/>
        <v>46-55</v>
      </c>
      <c r="R3577" s="7" t="str">
        <f t="shared" si="224"/>
        <v>3</v>
      </c>
    </row>
    <row r="3578" spans="1:18" x14ac:dyDescent="0.3">
      <c r="A3578">
        <v>3577</v>
      </c>
      <c r="B3578" t="s">
        <v>14</v>
      </c>
      <c r="C3578">
        <v>356455</v>
      </c>
      <c r="D3578" t="s">
        <v>17</v>
      </c>
      <c r="E3578" t="s">
        <v>15</v>
      </c>
      <c r="F3578" t="s">
        <v>11</v>
      </c>
      <c r="G3578" t="s">
        <v>11</v>
      </c>
      <c r="H3578" t="s">
        <v>11</v>
      </c>
      <c r="I3578">
        <v>52</v>
      </c>
      <c r="J3578">
        <f>(C3578-$V$7)/$V$8</f>
        <v>-0.37128054881208711</v>
      </c>
      <c r="K3578" t="str">
        <f t="shared" si="221"/>
        <v>NO</v>
      </c>
      <c r="L3578">
        <f>(I3578-$V$16)/$V$17</f>
        <v>0.71236311755666615</v>
      </c>
      <c r="M3578" t="str">
        <f t="shared" si="222"/>
        <v>NO</v>
      </c>
      <c r="N3578">
        <f>IF(ISBLANK(C3578),$V$7,C3578)</f>
        <v>356455</v>
      </c>
      <c r="O3578">
        <f>IF(ISBLANK(I3578),$V$16,I3578)</f>
        <v>52</v>
      </c>
      <c r="P3578" t="str">
        <f>IF(ISBLANK(D3578),$U$42,D3578)</f>
        <v>TRABAJADOR INDEPENDIENTE</v>
      </c>
      <c r="Q3578" s="7" t="str">
        <f t="shared" si="223"/>
        <v>46-55</v>
      </c>
      <c r="R3578" s="7" t="str">
        <f t="shared" si="224"/>
        <v>2</v>
      </c>
    </row>
    <row r="3579" spans="1:18" x14ac:dyDescent="0.3">
      <c r="A3579">
        <v>3578</v>
      </c>
      <c r="B3579" t="s">
        <v>14</v>
      </c>
      <c r="C3579">
        <v>300000</v>
      </c>
      <c r="D3579" t="s">
        <v>9</v>
      </c>
      <c r="E3579" t="s">
        <v>15</v>
      </c>
      <c r="F3579" t="s">
        <v>11</v>
      </c>
      <c r="G3579" t="s">
        <v>11</v>
      </c>
      <c r="H3579" t="s">
        <v>12</v>
      </c>
      <c r="I3579">
        <v>41</v>
      </c>
      <c r="J3579">
        <f>(C3579-$V$7)/$V$8</f>
        <v>-0.44089889824453027</v>
      </c>
      <c r="K3579" t="str">
        <f t="shared" si="221"/>
        <v>NO</v>
      </c>
      <c r="L3579">
        <f>(I3579-$V$16)/$V$17</f>
        <v>-6.3965513291846368E-2</v>
      </c>
      <c r="M3579" t="str">
        <f t="shared" si="222"/>
        <v>NO</v>
      </c>
      <c r="N3579">
        <f>IF(ISBLANK(C3579),$V$7,C3579)</f>
        <v>300000</v>
      </c>
      <c r="O3579">
        <f>IF(ISBLANK(I3579),$V$16,I3579)</f>
        <v>41</v>
      </c>
      <c r="P3579" t="str">
        <f>IF(ISBLANK(D3579),$U$42,D3579)</f>
        <v>ASALARIADO</v>
      </c>
      <c r="Q3579" s="7" t="str">
        <f t="shared" si="223"/>
        <v>36-45</v>
      </c>
      <c r="R3579" s="7" t="str">
        <f t="shared" si="224"/>
        <v>2</v>
      </c>
    </row>
    <row r="3580" spans="1:18" x14ac:dyDescent="0.3">
      <c r="A3580">
        <v>3579</v>
      </c>
      <c r="B3580" t="s">
        <v>14</v>
      </c>
      <c r="C3580">
        <v>1642647</v>
      </c>
      <c r="D3580" t="s">
        <v>13</v>
      </c>
      <c r="E3580" t="s">
        <v>10</v>
      </c>
      <c r="F3580" t="s">
        <v>11</v>
      </c>
      <c r="G3580" t="s">
        <v>12</v>
      </c>
      <c r="H3580" t="s">
        <v>12</v>
      </c>
      <c r="I3580">
        <v>59</v>
      </c>
      <c r="J3580">
        <f>(C3580-$V$7)/$V$8</f>
        <v>1.2148068498809059</v>
      </c>
      <c r="K3580" t="str">
        <f t="shared" si="221"/>
        <v>NO</v>
      </c>
      <c r="L3580">
        <f>(I3580-$V$16)/$V$17</f>
        <v>1.2063904280966287</v>
      </c>
      <c r="M3580" t="str">
        <f t="shared" si="222"/>
        <v>NO</v>
      </c>
      <c r="N3580">
        <f>IF(ISBLANK(C3580),$V$7,C3580)</f>
        <v>1642647</v>
      </c>
      <c r="O3580">
        <f>IF(ISBLANK(I3580),$V$16,I3580)</f>
        <v>59</v>
      </c>
      <c r="P3580" t="str">
        <f>IF(ISBLANK(D3580),$U$42,D3580)</f>
        <v>PENSIONADOS EN SU PROPIO SISTEMA</v>
      </c>
      <c r="Q3580" s="7" t="str">
        <f t="shared" si="223"/>
        <v>56+</v>
      </c>
      <c r="R3580" s="7" t="str">
        <f t="shared" si="224"/>
        <v>4</v>
      </c>
    </row>
    <row r="3581" spans="1:18" x14ac:dyDescent="0.3">
      <c r="A3581">
        <v>3580</v>
      </c>
      <c r="B3581" t="s">
        <v>8</v>
      </c>
      <c r="C3581">
        <v>200000</v>
      </c>
      <c r="D3581" t="s">
        <v>9</v>
      </c>
      <c r="E3581" t="s">
        <v>15</v>
      </c>
      <c r="F3581" t="s">
        <v>11</v>
      </c>
      <c r="G3581" t="s">
        <v>12</v>
      </c>
      <c r="H3581" t="s">
        <v>11</v>
      </c>
      <c r="I3581">
        <v>30</v>
      </c>
      <c r="J3581">
        <f>(C3581-$V$7)/$V$8</f>
        <v>-0.56421543253280082</v>
      </c>
      <c r="K3581" t="str">
        <f t="shared" si="221"/>
        <v>NO</v>
      </c>
      <c r="L3581">
        <f>(I3581-$V$16)/$V$17</f>
        <v>-0.84029414414035897</v>
      </c>
      <c r="M3581" t="str">
        <f t="shared" si="222"/>
        <v>NO</v>
      </c>
      <c r="N3581">
        <f>IF(ISBLANK(C3581),$V$7,C3581)</f>
        <v>200000</v>
      </c>
      <c r="O3581">
        <f>IF(ISBLANK(I3581),$V$16,I3581)</f>
        <v>30</v>
      </c>
      <c r="P3581" t="str">
        <f>IF(ISBLANK(D3581),$U$42,D3581)</f>
        <v>ASALARIADO</v>
      </c>
      <c r="Q3581" s="7" t="str">
        <f t="shared" si="223"/>
        <v>26-35</v>
      </c>
      <c r="R3581" s="7" t="str">
        <f t="shared" si="224"/>
        <v>1</v>
      </c>
    </row>
    <row r="3582" spans="1:18" x14ac:dyDescent="0.3">
      <c r="A3582">
        <v>3581</v>
      </c>
      <c r="B3582" t="s">
        <v>8</v>
      </c>
      <c r="C3582">
        <v>278030</v>
      </c>
      <c r="D3582" t="s">
        <v>18</v>
      </c>
      <c r="E3582" t="s">
        <v>15</v>
      </c>
      <c r="F3582" t="s">
        <v>11</v>
      </c>
      <c r="G3582" t="s">
        <v>12</v>
      </c>
      <c r="H3582" t="s">
        <v>12</v>
      </c>
      <c r="I3582">
        <v>35</v>
      </c>
      <c r="J3582">
        <f>(C3582-$V$7)/$V$8</f>
        <v>-0.46799154082766331</v>
      </c>
      <c r="K3582" t="str">
        <f t="shared" si="221"/>
        <v>NO</v>
      </c>
      <c r="L3582">
        <f>(I3582-$V$16)/$V$17</f>
        <v>-0.48741749375467142</v>
      </c>
      <c r="M3582" t="str">
        <f t="shared" si="222"/>
        <v>NO</v>
      </c>
      <c r="N3582">
        <f>IF(ISBLANK(C3582),$V$7,C3582)</f>
        <v>278030</v>
      </c>
      <c r="O3582">
        <f>IF(ISBLANK(I3582),$V$16,I3582)</f>
        <v>35</v>
      </c>
      <c r="P3582" t="str">
        <f>IF(ISBLANK(D3582),$U$42,D3582)</f>
        <v>CONVENIOS ESPECIALES DE TRABAJADORES INDEPENDIENTES</v>
      </c>
      <c r="Q3582" s="7" t="str">
        <f t="shared" si="223"/>
        <v>26-35</v>
      </c>
      <c r="R3582" s="7" t="str">
        <f t="shared" si="224"/>
        <v>1</v>
      </c>
    </row>
    <row r="3583" spans="1:18" x14ac:dyDescent="0.3">
      <c r="A3583">
        <v>3582</v>
      </c>
      <c r="B3583" t="s">
        <v>8</v>
      </c>
      <c r="C3583">
        <v>1184243</v>
      </c>
      <c r="D3583" t="s">
        <v>9</v>
      </c>
      <c r="E3583" t="s">
        <v>10</v>
      </c>
      <c r="F3583" t="s">
        <v>11</v>
      </c>
      <c r="G3583" t="s">
        <v>12</v>
      </c>
      <c r="H3583" t="s">
        <v>11</v>
      </c>
      <c r="I3583">
        <v>37</v>
      </c>
      <c r="J3583">
        <f>(C3583-$V$7)/$V$8</f>
        <v>0.6495189240421021</v>
      </c>
      <c r="K3583" t="str">
        <f t="shared" si="221"/>
        <v>NO</v>
      </c>
      <c r="L3583">
        <f>(I3583-$V$16)/$V$17</f>
        <v>-0.3462668336003964</v>
      </c>
      <c r="M3583" t="str">
        <f t="shared" si="222"/>
        <v>NO</v>
      </c>
      <c r="N3583">
        <f>IF(ISBLANK(C3583),$V$7,C3583)</f>
        <v>1184243</v>
      </c>
      <c r="O3583">
        <f>IF(ISBLANK(I3583),$V$16,I3583)</f>
        <v>37</v>
      </c>
      <c r="P3583" t="str">
        <f>IF(ISBLANK(D3583),$U$42,D3583)</f>
        <v>ASALARIADO</v>
      </c>
      <c r="Q3583" s="7" t="str">
        <f t="shared" si="223"/>
        <v>36-45</v>
      </c>
      <c r="R3583" s="7" t="str">
        <f t="shared" si="224"/>
        <v>4</v>
      </c>
    </row>
    <row r="3584" spans="1:18" x14ac:dyDescent="0.3">
      <c r="A3584">
        <v>3583</v>
      </c>
      <c r="B3584" t="s">
        <v>14</v>
      </c>
      <c r="C3584">
        <v>1586732.18</v>
      </c>
      <c r="D3584" t="s">
        <v>9</v>
      </c>
      <c r="E3584" t="s">
        <v>10</v>
      </c>
      <c r="F3584" t="s">
        <v>11</v>
      </c>
      <c r="G3584" t="s">
        <v>12</v>
      </c>
      <c r="H3584" t="s">
        <v>12</v>
      </c>
      <c r="I3584">
        <v>70</v>
      </c>
      <c r="J3584">
        <f>(C3584-$V$7)/$V$8</f>
        <v>1.1458546317033811</v>
      </c>
      <c r="K3584" t="str">
        <f t="shared" si="221"/>
        <v>NO</v>
      </c>
      <c r="L3584">
        <f>(I3584-$V$16)/$V$17</f>
        <v>1.9827190589451413</v>
      </c>
      <c r="M3584" t="str">
        <f t="shared" si="222"/>
        <v>ATIPICO</v>
      </c>
      <c r="N3584">
        <f>IF(ISBLANK(C3584),$V$7,C3584)</f>
        <v>1586732.18</v>
      </c>
      <c r="O3584">
        <f>IF(ISBLANK(I3584),$V$16,I3584)</f>
        <v>70</v>
      </c>
      <c r="P3584" t="str">
        <f>IF(ISBLANK(D3584),$U$42,D3584)</f>
        <v>ASALARIADO</v>
      </c>
      <c r="Q3584" s="7" t="str">
        <f t="shared" si="223"/>
        <v>56+</v>
      </c>
      <c r="R3584" s="7" t="str">
        <f t="shared" si="224"/>
        <v>4</v>
      </c>
    </row>
    <row r="3585" spans="1:18" x14ac:dyDescent="0.3">
      <c r="A3585">
        <v>3584</v>
      </c>
      <c r="B3585" t="s">
        <v>8</v>
      </c>
      <c r="C3585">
        <v>100000</v>
      </c>
      <c r="D3585" t="s">
        <v>9</v>
      </c>
      <c r="E3585" t="s">
        <v>15</v>
      </c>
      <c r="F3585" t="s">
        <v>11</v>
      </c>
      <c r="G3585" t="s">
        <v>12</v>
      </c>
      <c r="H3585" t="s">
        <v>11</v>
      </c>
      <c r="I3585">
        <v>41</v>
      </c>
      <c r="J3585">
        <f>(C3585-$V$7)/$V$8</f>
        <v>-0.68753196682107143</v>
      </c>
      <c r="K3585" t="str">
        <f t="shared" si="221"/>
        <v>NO</v>
      </c>
      <c r="L3585">
        <f>(I3585-$V$16)/$V$17</f>
        <v>-6.3965513291846368E-2</v>
      </c>
      <c r="M3585" t="str">
        <f t="shared" si="222"/>
        <v>NO</v>
      </c>
      <c r="N3585">
        <f>IF(ISBLANK(C3585),$V$7,C3585)</f>
        <v>100000</v>
      </c>
      <c r="O3585">
        <f>IF(ISBLANK(I3585),$V$16,I3585)</f>
        <v>41</v>
      </c>
      <c r="P3585" t="str">
        <f>IF(ISBLANK(D3585),$U$42,D3585)</f>
        <v>ASALARIADO</v>
      </c>
      <c r="Q3585" s="7" t="str">
        <f t="shared" si="223"/>
        <v>36-45</v>
      </c>
      <c r="R3585" s="7" t="str">
        <f t="shared" si="224"/>
        <v>1</v>
      </c>
    </row>
    <row r="3586" spans="1:18" x14ac:dyDescent="0.3">
      <c r="A3586">
        <v>3585</v>
      </c>
      <c r="B3586" t="s">
        <v>8</v>
      </c>
      <c r="C3586">
        <v>1198242.1599999999</v>
      </c>
      <c r="D3586" t="s">
        <v>9</v>
      </c>
      <c r="E3586" t="s">
        <v>15</v>
      </c>
      <c r="F3586" t="s">
        <v>11</v>
      </c>
      <c r="G3586" t="s">
        <v>12</v>
      </c>
      <c r="H3586" t="s">
        <v>12</v>
      </c>
      <c r="I3586">
        <v>28</v>
      </c>
      <c r="J3586">
        <f>(C3586-$V$7)/$V$8</f>
        <v>0.66678220298357194</v>
      </c>
      <c r="K3586" t="str">
        <f t="shared" ref="K3586:K3649" si="225">IF(ABS(J3586)&gt;1.96,"ATIPICO","NO")</f>
        <v>NO</v>
      </c>
      <c r="L3586">
        <f>(I3586-$V$16)/$V$17</f>
        <v>-0.98144480429463388</v>
      </c>
      <c r="M3586" t="str">
        <f t="shared" ref="M3586:M3649" si="226">IF(ABS(L3586)&gt;1.96,"ATIPICO","NO")</f>
        <v>NO</v>
      </c>
      <c r="N3586">
        <f>IF(ISBLANK(C3586),$V$7,C3586)</f>
        <v>1198242.1599999999</v>
      </c>
      <c r="O3586">
        <f>IF(ISBLANK(I3586),$V$16,I3586)</f>
        <v>28</v>
      </c>
      <c r="P3586" t="str">
        <f>IF(ISBLANK(D3586),$U$42,D3586)</f>
        <v>ASALARIADO</v>
      </c>
      <c r="Q3586" s="7" t="str">
        <f t="shared" ref="Q3586:Q3649" si="227">IF(O3586&lt;26,"18-25",IF(O3586&lt;36,"26-35",
 IF(O3586&lt;46,"36-45",IF(O3586&lt;56,"46-55","56+"))))</f>
        <v>26-35</v>
      </c>
      <c r="R3586" s="7" t="str">
        <f t="shared" ref="R3586:R3649" si="228">IF(N3586&lt;300000,"1",
 IF(N3586&lt;=408495,"2",
 IF(N3586&lt;=700000,"3",
 "4")))</f>
        <v>4</v>
      </c>
    </row>
    <row r="3587" spans="1:18" x14ac:dyDescent="0.3">
      <c r="A3587">
        <v>3586</v>
      </c>
      <c r="B3587" t="s">
        <v>8</v>
      </c>
      <c r="C3587">
        <v>470162.5</v>
      </c>
      <c r="D3587" t="s">
        <v>9</v>
      </c>
      <c r="E3587" t="s">
        <v>15</v>
      </c>
      <c r="F3587" t="s">
        <v>11</v>
      </c>
      <c r="G3587" t="s">
        <v>12</v>
      </c>
      <c r="H3587" t="s">
        <v>12</v>
      </c>
      <c r="I3587">
        <v>43</v>
      </c>
      <c r="J3587">
        <f>(C3587-$V$7)/$V$8</f>
        <v>-0.23106040058625182</v>
      </c>
      <c r="K3587" t="str">
        <f t="shared" si="225"/>
        <v>NO</v>
      </c>
      <c r="L3587">
        <f>(I3587-$V$16)/$V$17</f>
        <v>7.7185146862428639E-2</v>
      </c>
      <c r="M3587" t="str">
        <f t="shared" si="226"/>
        <v>NO</v>
      </c>
      <c r="N3587">
        <f>IF(ISBLANK(C3587),$V$7,C3587)</f>
        <v>470162.5</v>
      </c>
      <c r="O3587">
        <f>IF(ISBLANK(I3587),$V$16,I3587)</f>
        <v>43</v>
      </c>
      <c r="P3587" t="str">
        <f>IF(ISBLANK(D3587),$U$42,D3587)</f>
        <v>ASALARIADO</v>
      </c>
      <c r="Q3587" s="7" t="str">
        <f t="shared" si="227"/>
        <v>36-45</v>
      </c>
      <c r="R3587" s="7" t="str">
        <f t="shared" si="228"/>
        <v>3</v>
      </c>
    </row>
    <row r="3588" spans="1:18" x14ac:dyDescent="0.3">
      <c r="A3588">
        <v>3587</v>
      </c>
      <c r="B3588" t="s">
        <v>8</v>
      </c>
      <c r="C3588">
        <v>300018</v>
      </c>
      <c r="D3588" t="s">
        <v>17</v>
      </c>
      <c r="E3588" t="s">
        <v>15</v>
      </c>
      <c r="F3588" t="s">
        <v>11</v>
      </c>
      <c r="G3588" t="s">
        <v>12</v>
      </c>
      <c r="H3588" t="s">
        <v>11</v>
      </c>
      <c r="I3588">
        <v>51</v>
      </c>
      <c r="J3588">
        <f>(C3588-$V$7)/$V$8</f>
        <v>-0.44087670126835837</v>
      </c>
      <c r="K3588" t="str">
        <f t="shared" si="225"/>
        <v>NO</v>
      </c>
      <c r="L3588">
        <f>(I3588-$V$16)/$V$17</f>
        <v>0.64178778747952869</v>
      </c>
      <c r="M3588" t="str">
        <f t="shared" si="226"/>
        <v>NO</v>
      </c>
      <c r="N3588">
        <f>IF(ISBLANK(C3588),$V$7,C3588)</f>
        <v>300018</v>
      </c>
      <c r="O3588">
        <f>IF(ISBLANK(I3588),$V$16,I3588)</f>
        <v>51</v>
      </c>
      <c r="P3588" t="str">
        <f>IF(ISBLANK(D3588),$U$42,D3588)</f>
        <v>TRABAJADOR INDEPENDIENTE</v>
      </c>
      <c r="Q3588" s="7" t="str">
        <f t="shared" si="227"/>
        <v>46-55</v>
      </c>
      <c r="R3588" s="7" t="str">
        <f t="shared" si="228"/>
        <v>2</v>
      </c>
    </row>
    <row r="3589" spans="1:18" x14ac:dyDescent="0.3">
      <c r="A3589">
        <v>3588</v>
      </c>
      <c r="B3589" t="s">
        <v>14</v>
      </c>
      <c r="C3589">
        <v>671005</v>
      </c>
      <c r="D3589" t="s">
        <v>9</v>
      </c>
      <c r="E3589" t="s">
        <v>15</v>
      </c>
      <c r="F3589" t="s">
        <v>11</v>
      </c>
      <c r="G3589" t="s">
        <v>12</v>
      </c>
      <c r="H3589" t="s">
        <v>11</v>
      </c>
      <c r="I3589">
        <v>30</v>
      </c>
      <c r="J3589">
        <f>(C3589-$V$7)/$V$8</f>
        <v>1.6611609791668005E-2</v>
      </c>
      <c r="K3589" t="str">
        <f t="shared" si="225"/>
        <v>NO</v>
      </c>
      <c r="L3589">
        <f>(I3589-$V$16)/$V$17</f>
        <v>-0.84029414414035897</v>
      </c>
      <c r="M3589" t="str">
        <f t="shared" si="226"/>
        <v>NO</v>
      </c>
      <c r="N3589">
        <f>IF(ISBLANK(C3589),$V$7,C3589)</f>
        <v>671005</v>
      </c>
      <c r="O3589">
        <f>IF(ISBLANK(I3589),$V$16,I3589)</f>
        <v>30</v>
      </c>
      <c r="P3589" t="str">
        <f>IF(ISBLANK(D3589),$U$42,D3589)</f>
        <v>ASALARIADO</v>
      </c>
      <c r="Q3589" s="7" t="str">
        <f t="shared" si="227"/>
        <v>26-35</v>
      </c>
      <c r="R3589" s="7" t="str">
        <f t="shared" si="228"/>
        <v>3</v>
      </c>
    </row>
    <row r="3590" spans="1:18" x14ac:dyDescent="0.3">
      <c r="A3590">
        <v>3589</v>
      </c>
      <c r="B3590" t="s">
        <v>8</v>
      </c>
      <c r="C3590">
        <v>278030</v>
      </c>
      <c r="D3590" t="s">
        <v>18</v>
      </c>
      <c r="E3590" t="s">
        <v>15</v>
      </c>
      <c r="F3590" t="s">
        <v>11</v>
      </c>
      <c r="G3590" t="s">
        <v>12</v>
      </c>
      <c r="H3590" t="s">
        <v>12</v>
      </c>
      <c r="I3590">
        <v>50</v>
      </c>
      <c r="J3590">
        <f>(C3590-$V$7)/$V$8</f>
        <v>-0.46799154082766331</v>
      </c>
      <c r="K3590" t="str">
        <f t="shared" si="225"/>
        <v>NO</v>
      </c>
      <c r="L3590">
        <f>(I3590-$V$16)/$V$17</f>
        <v>0.57121245740239113</v>
      </c>
      <c r="M3590" t="str">
        <f t="shared" si="226"/>
        <v>NO</v>
      </c>
      <c r="N3590">
        <f>IF(ISBLANK(C3590),$V$7,C3590)</f>
        <v>278030</v>
      </c>
      <c r="O3590">
        <f>IF(ISBLANK(I3590),$V$16,I3590)</f>
        <v>50</v>
      </c>
      <c r="P3590" t="str">
        <f>IF(ISBLANK(D3590),$U$42,D3590)</f>
        <v>CONVENIOS ESPECIALES DE TRABAJADORES INDEPENDIENTES</v>
      </c>
      <c r="Q3590" s="7" t="str">
        <f t="shared" si="227"/>
        <v>46-55</v>
      </c>
      <c r="R3590" s="7" t="str">
        <f t="shared" si="228"/>
        <v>1</v>
      </c>
    </row>
    <row r="3591" spans="1:18" x14ac:dyDescent="0.3">
      <c r="A3591">
        <v>3590</v>
      </c>
      <c r="B3591" t="s">
        <v>8</v>
      </c>
      <c r="C3591">
        <v>4039119.56</v>
      </c>
      <c r="D3591" t="s">
        <v>9</v>
      </c>
      <c r="E3591" t="s">
        <v>10</v>
      </c>
      <c r="F3591" t="s">
        <v>11</v>
      </c>
      <c r="G3591" t="s">
        <v>12</v>
      </c>
      <c r="H3591" t="s">
        <v>12</v>
      </c>
      <c r="I3591">
        <v>59</v>
      </c>
      <c r="J3591">
        <f>(C3591-$V$7)/$V$8</f>
        <v>4.1700537560423019</v>
      </c>
      <c r="K3591" t="str">
        <f t="shared" si="225"/>
        <v>ATIPICO</v>
      </c>
      <c r="L3591">
        <f>(I3591-$V$16)/$V$17</f>
        <v>1.2063904280966287</v>
      </c>
      <c r="M3591" t="str">
        <f t="shared" si="226"/>
        <v>NO</v>
      </c>
      <c r="N3591">
        <f>IF(ISBLANK(C3591),$V$7,C3591)</f>
        <v>4039119.56</v>
      </c>
      <c r="O3591">
        <f>IF(ISBLANK(I3591),$V$16,I3591)</f>
        <v>59</v>
      </c>
      <c r="P3591" t="str">
        <f>IF(ISBLANK(D3591),$U$42,D3591)</f>
        <v>ASALARIADO</v>
      </c>
      <c r="Q3591" s="7" t="str">
        <f t="shared" si="227"/>
        <v>56+</v>
      </c>
      <c r="R3591" s="7" t="str">
        <f t="shared" si="228"/>
        <v>4</v>
      </c>
    </row>
    <row r="3592" spans="1:18" x14ac:dyDescent="0.3">
      <c r="A3592">
        <v>3591</v>
      </c>
      <c r="B3592" t="s">
        <v>14</v>
      </c>
      <c r="C3592">
        <v>297046</v>
      </c>
      <c r="D3592" t="s">
        <v>16</v>
      </c>
      <c r="E3592" t="s">
        <v>15</v>
      </c>
      <c r="F3592" t="s">
        <v>11</v>
      </c>
      <c r="G3592" t="s">
        <v>12</v>
      </c>
      <c r="H3592" t="s">
        <v>12</v>
      </c>
      <c r="I3592">
        <v>25</v>
      </c>
      <c r="J3592">
        <f>(C3592-$V$7)/$V$8</f>
        <v>-0.44454166866740574</v>
      </c>
      <c r="K3592" t="str">
        <f t="shared" si="225"/>
        <v>NO</v>
      </c>
      <c r="L3592">
        <f>(I3592-$V$16)/$V$17</f>
        <v>-1.1931707945260464</v>
      </c>
      <c r="M3592" t="str">
        <f t="shared" si="226"/>
        <v>NO</v>
      </c>
      <c r="N3592">
        <f>IF(ISBLANK(C3592),$V$7,C3592)</f>
        <v>297046</v>
      </c>
      <c r="O3592">
        <f>IF(ISBLANK(I3592),$V$16,I3592)</f>
        <v>25</v>
      </c>
      <c r="P3592" t="str">
        <f>IF(ISBLANK(D3592),$U$42,D3592)</f>
        <v>ASEGURADO VOLUNTARIO</v>
      </c>
      <c r="Q3592" s="7" t="str">
        <f t="shared" si="227"/>
        <v>18-25</v>
      </c>
      <c r="R3592" s="7" t="str">
        <f t="shared" si="228"/>
        <v>1</v>
      </c>
    </row>
    <row r="3593" spans="1:18" x14ac:dyDescent="0.3">
      <c r="A3593">
        <v>3592</v>
      </c>
      <c r="B3593" t="s">
        <v>8</v>
      </c>
      <c r="C3593">
        <v>9720000</v>
      </c>
      <c r="D3593" t="s">
        <v>9</v>
      </c>
      <c r="E3593" t="s">
        <v>15</v>
      </c>
      <c r="F3593" t="s">
        <v>11</v>
      </c>
      <c r="G3593" t="s">
        <v>11</v>
      </c>
      <c r="H3593" t="s">
        <v>12</v>
      </c>
      <c r="I3593">
        <v>38</v>
      </c>
      <c r="J3593">
        <f>(C3593-$V$7)/$V$8</f>
        <v>11.175518631710558</v>
      </c>
      <c r="K3593" t="str">
        <f t="shared" si="225"/>
        <v>ATIPICO</v>
      </c>
      <c r="L3593">
        <f>(I3593-$V$16)/$V$17</f>
        <v>-0.27569150352325889</v>
      </c>
      <c r="M3593" t="str">
        <f t="shared" si="226"/>
        <v>NO</v>
      </c>
      <c r="N3593">
        <f>IF(ISBLANK(C3593),$V$7,C3593)</f>
        <v>9720000</v>
      </c>
      <c r="O3593">
        <f>IF(ISBLANK(I3593),$V$16,I3593)</f>
        <v>38</v>
      </c>
      <c r="P3593" t="str">
        <f>IF(ISBLANK(D3593),$U$42,D3593)</f>
        <v>ASALARIADO</v>
      </c>
      <c r="Q3593" s="7" t="str">
        <f t="shared" si="227"/>
        <v>36-45</v>
      </c>
      <c r="R3593" s="7" t="str">
        <f t="shared" si="228"/>
        <v>4</v>
      </c>
    </row>
    <row r="3594" spans="1:18" x14ac:dyDescent="0.3">
      <c r="A3594">
        <v>3593</v>
      </c>
      <c r="B3594" t="s">
        <v>8</v>
      </c>
      <c r="C3594">
        <v>385347.22</v>
      </c>
      <c r="D3594" t="s">
        <v>9</v>
      </c>
      <c r="E3594" t="s">
        <v>15</v>
      </c>
      <c r="F3594" t="s">
        <v>11</v>
      </c>
      <c r="G3594" t="s">
        <v>12</v>
      </c>
      <c r="H3594" t="s">
        <v>12</v>
      </c>
      <c r="I3594">
        <v>35</v>
      </c>
      <c r="J3594">
        <f>(C3594-$V$7)/$V$8</f>
        <v>-0.33565166442914457</v>
      </c>
      <c r="K3594" t="str">
        <f t="shared" si="225"/>
        <v>NO</v>
      </c>
      <c r="L3594">
        <f>(I3594-$V$16)/$V$17</f>
        <v>-0.48741749375467142</v>
      </c>
      <c r="M3594" t="str">
        <f t="shared" si="226"/>
        <v>NO</v>
      </c>
      <c r="N3594">
        <f>IF(ISBLANK(C3594),$V$7,C3594)</f>
        <v>385347.22</v>
      </c>
      <c r="O3594">
        <f>IF(ISBLANK(I3594),$V$16,I3594)</f>
        <v>35</v>
      </c>
      <c r="P3594" t="str">
        <f>IF(ISBLANK(D3594),$U$42,D3594)</f>
        <v>ASALARIADO</v>
      </c>
      <c r="Q3594" s="7" t="str">
        <f t="shared" si="227"/>
        <v>26-35</v>
      </c>
      <c r="R3594" s="7" t="str">
        <f t="shared" si="228"/>
        <v>2</v>
      </c>
    </row>
    <row r="3595" spans="1:18" x14ac:dyDescent="0.3">
      <c r="A3595">
        <v>3594</v>
      </c>
      <c r="B3595" t="s">
        <v>8</v>
      </c>
      <c r="C3595">
        <v>515000</v>
      </c>
      <c r="D3595" t="s">
        <v>9</v>
      </c>
      <c r="E3595" t="s">
        <v>15</v>
      </c>
      <c r="F3595" t="s">
        <v>11</v>
      </c>
      <c r="G3595" t="s">
        <v>12</v>
      </c>
      <c r="H3595" t="s">
        <v>12</v>
      </c>
      <c r="I3595">
        <v>36</v>
      </c>
      <c r="J3595">
        <f>(C3595-$V$7)/$V$8</f>
        <v>-0.17576834952474851</v>
      </c>
      <c r="K3595" t="str">
        <f t="shared" si="225"/>
        <v>NO</v>
      </c>
      <c r="L3595">
        <f>(I3595-$V$16)/$V$17</f>
        <v>-0.41684216367753391</v>
      </c>
      <c r="M3595" t="str">
        <f t="shared" si="226"/>
        <v>NO</v>
      </c>
      <c r="N3595">
        <f>IF(ISBLANK(C3595),$V$7,C3595)</f>
        <v>515000</v>
      </c>
      <c r="O3595">
        <f>IF(ISBLANK(I3595),$V$16,I3595)</f>
        <v>36</v>
      </c>
      <c r="P3595" t="str">
        <f>IF(ISBLANK(D3595),$U$42,D3595)</f>
        <v>ASALARIADO</v>
      </c>
      <c r="Q3595" s="7" t="str">
        <f t="shared" si="227"/>
        <v>36-45</v>
      </c>
      <c r="R3595" s="7" t="str">
        <f t="shared" si="228"/>
        <v>3</v>
      </c>
    </row>
    <row r="3596" spans="1:18" x14ac:dyDescent="0.3">
      <c r="A3596">
        <v>3595</v>
      </c>
      <c r="B3596" t="s">
        <v>8</v>
      </c>
      <c r="C3596">
        <v>952625</v>
      </c>
      <c r="D3596" t="s">
        <v>9</v>
      </c>
      <c r="E3596" t="s">
        <v>15</v>
      </c>
      <c r="F3596" t="s">
        <v>11</v>
      </c>
      <c r="G3596" t="s">
        <v>12</v>
      </c>
      <c r="H3596" t="s">
        <v>12</v>
      </c>
      <c r="I3596">
        <v>53</v>
      </c>
      <c r="J3596">
        <f>(C3596-$V$7)/$V$8</f>
        <v>0.36389563365429561</v>
      </c>
      <c r="K3596" t="str">
        <f t="shared" si="225"/>
        <v>NO</v>
      </c>
      <c r="L3596">
        <f>(I3596-$V$16)/$V$17</f>
        <v>0.78293844763380371</v>
      </c>
      <c r="M3596" t="str">
        <f t="shared" si="226"/>
        <v>NO</v>
      </c>
      <c r="N3596">
        <f>IF(ISBLANK(C3596),$V$7,C3596)</f>
        <v>952625</v>
      </c>
      <c r="O3596">
        <f>IF(ISBLANK(I3596),$V$16,I3596)</f>
        <v>53</v>
      </c>
      <c r="P3596" t="str">
        <f>IF(ISBLANK(D3596),$U$42,D3596)</f>
        <v>ASALARIADO</v>
      </c>
      <c r="Q3596" s="7" t="str">
        <f t="shared" si="227"/>
        <v>46-55</v>
      </c>
      <c r="R3596" s="7" t="str">
        <f t="shared" si="228"/>
        <v>4</v>
      </c>
    </row>
    <row r="3597" spans="1:18" x14ac:dyDescent="0.3">
      <c r="A3597">
        <v>3596</v>
      </c>
      <c r="B3597" t="s">
        <v>8</v>
      </c>
      <c r="C3597">
        <v>395044.25</v>
      </c>
      <c r="D3597" t="s">
        <v>9</v>
      </c>
      <c r="E3597" t="s">
        <v>10</v>
      </c>
      <c r="F3597" t="s">
        <v>11</v>
      </c>
      <c r="G3597" t="s">
        <v>12</v>
      </c>
      <c r="H3597" t="s">
        <v>12</v>
      </c>
      <c r="I3597">
        <v>56</v>
      </c>
      <c r="J3597">
        <f>(C3597-$V$7)/$V$8</f>
        <v>-0.32369362310425065</v>
      </c>
      <c r="K3597" t="str">
        <f t="shared" si="225"/>
        <v>NO</v>
      </c>
      <c r="L3597">
        <f>(I3597-$V$16)/$V$17</f>
        <v>0.99466443786521619</v>
      </c>
      <c r="M3597" t="str">
        <f t="shared" si="226"/>
        <v>NO</v>
      </c>
      <c r="N3597">
        <f>IF(ISBLANK(C3597),$V$7,C3597)</f>
        <v>395044.25</v>
      </c>
      <c r="O3597">
        <f>IF(ISBLANK(I3597),$V$16,I3597)</f>
        <v>56</v>
      </c>
      <c r="P3597" t="str">
        <f>IF(ISBLANK(D3597),$U$42,D3597)</f>
        <v>ASALARIADO</v>
      </c>
      <c r="Q3597" s="7" t="str">
        <f t="shared" si="227"/>
        <v>56+</v>
      </c>
      <c r="R3597" s="7" t="str">
        <f t="shared" si="228"/>
        <v>2</v>
      </c>
    </row>
    <row r="3598" spans="1:18" x14ac:dyDescent="0.3">
      <c r="A3598">
        <v>3597</v>
      </c>
      <c r="B3598" t="s">
        <v>8</v>
      </c>
      <c r="C3598">
        <v>270000</v>
      </c>
      <c r="D3598" t="s">
        <v>9</v>
      </c>
      <c r="E3598" t="s">
        <v>15</v>
      </c>
      <c r="F3598" t="s">
        <v>11</v>
      </c>
      <c r="G3598" t="s">
        <v>12</v>
      </c>
      <c r="H3598" t="s">
        <v>12</v>
      </c>
      <c r="I3598">
        <v>40</v>
      </c>
      <c r="J3598">
        <f>(C3598-$V$7)/$V$8</f>
        <v>-0.47789385853101141</v>
      </c>
      <c r="K3598" t="str">
        <f t="shared" si="225"/>
        <v>NO</v>
      </c>
      <c r="L3598">
        <f>(I3598-$V$16)/$V$17</f>
        <v>-0.13454084336898386</v>
      </c>
      <c r="M3598" t="str">
        <f t="shared" si="226"/>
        <v>NO</v>
      </c>
      <c r="N3598">
        <f>IF(ISBLANK(C3598),$V$7,C3598)</f>
        <v>270000</v>
      </c>
      <c r="O3598">
        <f>IF(ISBLANK(I3598),$V$16,I3598)</f>
        <v>40</v>
      </c>
      <c r="P3598" t="str">
        <f>IF(ISBLANK(D3598),$U$42,D3598)</f>
        <v>ASALARIADO</v>
      </c>
      <c r="Q3598" s="7" t="str">
        <f t="shared" si="227"/>
        <v>36-45</v>
      </c>
      <c r="R3598" s="7" t="str">
        <f t="shared" si="228"/>
        <v>1</v>
      </c>
    </row>
    <row r="3599" spans="1:18" x14ac:dyDescent="0.3">
      <c r="A3599">
        <v>3598</v>
      </c>
      <c r="B3599" t="s">
        <v>14</v>
      </c>
      <c r="C3599">
        <v>2586394.5</v>
      </c>
      <c r="D3599" t="s">
        <v>9</v>
      </c>
      <c r="E3599" t="s">
        <v>10</v>
      </c>
      <c r="F3599" t="s">
        <v>11</v>
      </c>
      <c r="G3599" t="s">
        <v>12</v>
      </c>
      <c r="H3599" t="s">
        <v>12</v>
      </c>
      <c r="I3599">
        <v>32</v>
      </c>
      <c r="J3599">
        <f>(C3599-$V$7)/$V$8</f>
        <v>2.3786035593131025</v>
      </c>
      <c r="K3599" t="str">
        <f t="shared" si="225"/>
        <v>ATIPICO</v>
      </c>
      <c r="L3599">
        <f>(I3599-$V$16)/$V$17</f>
        <v>-0.69914348398608395</v>
      </c>
      <c r="M3599" t="str">
        <f t="shared" si="226"/>
        <v>NO</v>
      </c>
      <c r="N3599">
        <f>IF(ISBLANK(C3599),$V$7,C3599)</f>
        <v>2586394.5</v>
      </c>
      <c r="O3599">
        <f>IF(ISBLANK(I3599),$V$16,I3599)</f>
        <v>32</v>
      </c>
      <c r="P3599" t="str">
        <f>IF(ISBLANK(D3599),$U$42,D3599)</f>
        <v>ASALARIADO</v>
      </c>
      <c r="Q3599" s="7" t="str">
        <f t="shared" si="227"/>
        <v>26-35</v>
      </c>
      <c r="R3599" s="7" t="str">
        <f t="shared" si="228"/>
        <v>4</v>
      </c>
    </row>
    <row r="3600" spans="1:18" x14ac:dyDescent="0.3">
      <c r="A3600">
        <v>3599</v>
      </c>
      <c r="B3600" t="s">
        <v>8</v>
      </c>
      <c r="C3600">
        <v>302470</v>
      </c>
      <c r="D3600" t="s">
        <v>17</v>
      </c>
      <c r="E3600" t="s">
        <v>15</v>
      </c>
      <c r="F3600" t="s">
        <v>11</v>
      </c>
      <c r="G3600" t="s">
        <v>12</v>
      </c>
      <c r="H3600" t="s">
        <v>12</v>
      </c>
      <c r="I3600">
        <v>53</v>
      </c>
      <c r="J3600">
        <f>(C3600-$V$7)/$V$8</f>
        <v>-0.43785297984760996</v>
      </c>
      <c r="K3600" t="str">
        <f t="shared" si="225"/>
        <v>NO</v>
      </c>
      <c r="L3600">
        <f>(I3600-$V$16)/$V$17</f>
        <v>0.78293844763380371</v>
      </c>
      <c r="M3600" t="str">
        <f t="shared" si="226"/>
        <v>NO</v>
      </c>
      <c r="N3600">
        <f>IF(ISBLANK(C3600),$V$7,C3600)</f>
        <v>302470</v>
      </c>
      <c r="O3600">
        <f>IF(ISBLANK(I3600),$V$16,I3600)</f>
        <v>53</v>
      </c>
      <c r="P3600" t="str">
        <f>IF(ISBLANK(D3600),$U$42,D3600)</f>
        <v>TRABAJADOR INDEPENDIENTE</v>
      </c>
      <c r="Q3600" s="7" t="str">
        <f t="shared" si="227"/>
        <v>46-55</v>
      </c>
      <c r="R3600" s="7" t="str">
        <f t="shared" si="228"/>
        <v>2</v>
      </c>
    </row>
    <row r="3601" spans="1:18" x14ac:dyDescent="0.3">
      <c r="A3601">
        <v>3600</v>
      </c>
      <c r="B3601" t="s">
        <v>14</v>
      </c>
      <c r="C3601">
        <v>731424</v>
      </c>
      <c r="D3601" t="s">
        <v>9</v>
      </c>
      <c r="E3601" t="s">
        <v>10</v>
      </c>
      <c r="F3601" t="s">
        <v>11</v>
      </c>
      <c r="G3601" t="s">
        <v>12</v>
      </c>
      <c r="H3601" t="s">
        <v>11</v>
      </c>
      <c r="I3601">
        <v>28</v>
      </c>
      <c r="J3601">
        <f>(C3601-$V$7)/$V$8</f>
        <v>9.1118226643298203E-2</v>
      </c>
      <c r="K3601" t="str">
        <f t="shared" si="225"/>
        <v>NO</v>
      </c>
      <c r="L3601">
        <f>(I3601-$V$16)/$V$17</f>
        <v>-0.98144480429463388</v>
      </c>
      <c r="M3601" t="str">
        <f t="shared" si="226"/>
        <v>NO</v>
      </c>
      <c r="N3601">
        <f>IF(ISBLANK(C3601),$V$7,C3601)</f>
        <v>731424</v>
      </c>
      <c r="O3601">
        <f>IF(ISBLANK(I3601),$V$16,I3601)</f>
        <v>28</v>
      </c>
      <c r="P3601" t="str">
        <f>IF(ISBLANK(D3601),$U$42,D3601)</f>
        <v>ASALARIADO</v>
      </c>
      <c r="Q3601" s="7" t="str">
        <f t="shared" si="227"/>
        <v>26-35</v>
      </c>
      <c r="R3601" s="7" t="str">
        <f t="shared" si="228"/>
        <v>4</v>
      </c>
    </row>
    <row r="3602" spans="1:18" x14ac:dyDescent="0.3">
      <c r="A3602">
        <v>3601</v>
      </c>
      <c r="B3602" t="s">
        <v>14</v>
      </c>
      <c r="C3602">
        <v>239683.08</v>
      </c>
      <c r="D3602" t="s">
        <v>9</v>
      </c>
      <c r="E3602" t="s">
        <v>15</v>
      </c>
      <c r="F3602" t="s">
        <v>11</v>
      </c>
      <c r="G3602" t="s">
        <v>12</v>
      </c>
      <c r="H3602" t="s">
        <v>12</v>
      </c>
      <c r="I3602">
        <v>38</v>
      </c>
      <c r="J3602">
        <f>(C3602-$V$7)/$V$8</f>
        <v>-0.51527963357795903</v>
      </c>
      <c r="K3602" t="str">
        <f t="shared" si="225"/>
        <v>NO</v>
      </c>
      <c r="L3602">
        <f>(I3602-$V$16)/$V$17</f>
        <v>-0.27569150352325889</v>
      </c>
      <c r="M3602" t="str">
        <f t="shared" si="226"/>
        <v>NO</v>
      </c>
      <c r="N3602">
        <f>IF(ISBLANK(C3602),$V$7,C3602)</f>
        <v>239683.08</v>
      </c>
      <c r="O3602">
        <f>IF(ISBLANK(I3602),$V$16,I3602)</f>
        <v>38</v>
      </c>
      <c r="P3602" t="str">
        <f>IF(ISBLANK(D3602),$U$42,D3602)</f>
        <v>ASALARIADO</v>
      </c>
      <c r="Q3602" s="7" t="str">
        <f t="shared" si="227"/>
        <v>36-45</v>
      </c>
      <c r="R3602" s="7" t="str">
        <f t="shared" si="228"/>
        <v>1</v>
      </c>
    </row>
    <row r="3603" spans="1:18" x14ac:dyDescent="0.3">
      <c r="A3603">
        <v>3602</v>
      </c>
      <c r="B3603" t="s">
        <v>8</v>
      </c>
      <c r="C3603">
        <v>278030</v>
      </c>
      <c r="D3603" t="s">
        <v>18</v>
      </c>
      <c r="E3603" t="s">
        <v>15</v>
      </c>
      <c r="F3603" t="s">
        <v>11</v>
      </c>
      <c r="G3603" t="s">
        <v>12</v>
      </c>
      <c r="H3603" t="s">
        <v>12</v>
      </c>
      <c r="I3603">
        <v>56</v>
      </c>
      <c r="J3603">
        <f>(C3603-$V$7)/$V$8</f>
        <v>-0.46799154082766331</v>
      </c>
      <c r="K3603" t="str">
        <f t="shared" si="225"/>
        <v>NO</v>
      </c>
      <c r="L3603">
        <f>(I3603-$V$16)/$V$17</f>
        <v>0.99466443786521619</v>
      </c>
      <c r="M3603" t="str">
        <f t="shared" si="226"/>
        <v>NO</v>
      </c>
      <c r="N3603">
        <f>IF(ISBLANK(C3603),$V$7,C3603)</f>
        <v>278030</v>
      </c>
      <c r="O3603">
        <f>IF(ISBLANK(I3603),$V$16,I3603)</f>
        <v>56</v>
      </c>
      <c r="P3603" t="str">
        <f>IF(ISBLANK(D3603),$U$42,D3603)</f>
        <v>CONVENIOS ESPECIALES DE TRABAJADORES INDEPENDIENTES</v>
      </c>
      <c r="Q3603" s="7" t="str">
        <f t="shared" si="227"/>
        <v>56+</v>
      </c>
      <c r="R3603" s="7" t="str">
        <f t="shared" si="228"/>
        <v>1</v>
      </c>
    </row>
    <row r="3604" spans="1:18" x14ac:dyDescent="0.3">
      <c r="A3604">
        <v>3603</v>
      </c>
      <c r="B3604" t="s">
        <v>8</v>
      </c>
      <c r="C3604">
        <v>377350.76</v>
      </c>
      <c r="D3604" t="s">
        <v>9</v>
      </c>
      <c r="E3604" t="s">
        <v>15</v>
      </c>
      <c r="F3604" t="s">
        <v>11</v>
      </c>
      <c r="G3604" t="s">
        <v>12</v>
      </c>
      <c r="H3604" t="s">
        <v>12</v>
      </c>
      <c r="I3604">
        <v>35</v>
      </c>
      <c r="J3604">
        <f>(C3604-$V$7)/$V$8</f>
        <v>-0.34551262176689235</v>
      </c>
      <c r="K3604" t="str">
        <f t="shared" si="225"/>
        <v>NO</v>
      </c>
      <c r="L3604">
        <f>(I3604-$V$16)/$V$17</f>
        <v>-0.48741749375467142</v>
      </c>
      <c r="M3604" t="str">
        <f t="shared" si="226"/>
        <v>NO</v>
      </c>
      <c r="N3604">
        <f>IF(ISBLANK(C3604),$V$7,C3604)</f>
        <v>377350.76</v>
      </c>
      <c r="O3604">
        <f>IF(ISBLANK(I3604),$V$16,I3604)</f>
        <v>35</v>
      </c>
      <c r="P3604" t="str">
        <f>IF(ISBLANK(D3604),$U$42,D3604)</f>
        <v>ASALARIADO</v>
      </c>
      <c r="Q3604" s="7" t="str">
        <f t="shared" si="227"/>
        <v>26-35</v>
      </c>
      <c r="R3604" s="7" t="str">
        <f t="shared" si="228"/>
        <v>2</v>
      </c>
    </row>
    <row r="3605" spans="1:18" x14ac:dyDescent="0.3">
      <c r="A3605">
        <v>3604</v>
      </c>
      <c r="B3605" t="s">
        <v>14</v>
      </c>
      <c r="C3605">
        <v>297046</v>
      </c>
      <c r="D3605" t="s">
        <v>17</v>
      </c>
      <c r="E3605" t="s">
        <v>15</v>
      </c>
      <c r="F3605" t="s">
        <v>11</v>
      </c>
      <c r="G3605" t="s">
        <v>12</v>
      </c>
      <c r="H3605" t="s">
        <v>11</v>
      </c>
      <c r="I3605">
        <v>38</v>
      </c>
      <c r="J3605">
        <f>(C3605-$V$7)/$V$8</f>
        <v>-0.44454166866740574</v>
      </c>
      <c r="K3605" t="str">
        <f t="shared" si="225"/>
        <v>NO</v>
      </c>
      <c r="L3605">
        <f>(I3605-$V$16)/$V$17</f>
        <v>-0.27569150352325889</v>
      </c>
      <c r="M3605" t="str">
        <f t="shared" si="226"/>
        <v>NO</v>
      </c>
      <c r="N3605">
        <f>IF(ISBLANK(C3605),$V$7,C3605)</f>
        <v>297046</v>
      </c>
      <c r="O3605">
        <f>IF(ISBLANK(I3605),$V$16,I3605)</f>
        <v>38</v>
      </c>
      <c r="P3605" t="str">
        <f>IF(ISBLANK(D3605),$U$42,D3605)</f>
        <v>TRABAJADOR INDEPENDIENTE</v>
      </c>
      <c r="Q3605" s="7" t="str">
        <f t="shared" si="227"/>
        <v>36-45</v>
      </c>
      <c r="R3605" s="7" t="str">
        <f t="shared" si="228"/>
        <v>1</v>
      </c>
    </row>
    <row r="3606" spans="1:18" x14ac:dyDescent="0.3">
      <c r="A3606">
        <v>3605</v>
      </c>
      <c r="B3606" t="s">
        <v>8</v>
      </c>
      <c r="C3606">
        <v>297046</v>
      </c>
      <c r="D3606" t="s">
        <v>16</v>
      </c>
      <c r="E3606" t="s">
        <v>15</v>
      </c>
      <c r="F3606" t="s">
        <v>11</v>
      </c>
      <c r="G3606" t="s">
        <v>12</v>
      </c>
      <c r="H3606" t="s">
        <v>12</v>
      </c>
      <c r="I3606">
        <v>43</v>
      </c>
      <c r="J3606">
        <f>(C3606-$V$7)/$V$8</f>
        <v>-0.44454166866740574</v>
      </c>
      <c r="K3606" t="str">
        <f t="shared" si="225"/>
        <v>NO</v>
      </c>
      <c r="L3606">
        <f>(I3606-$V$16)/$V$17</f>
        <v>7.7185146862428639E-2</v>
      </c>
      <c r="M3606" t="str">
        <f t="shared" si="226"/>
        <v>NO</v>
      </c>
      <c r="N3606">
        <f>IF(ISBLANK(C3606),$V$7,C3606)</f>
        <v>297046</v>
      </c>
      <c r="O3606">
        <f>IF(ISBLANK(I3606),$V$16,I3606)</f>
        <v>43</v>
      </c>
      <c r="P3606" t="str">
        <f>IF(ISBLANK(D3606),$U$42,D3606)</f>
        <v>ASEGURADO VOLUNTARIO</v>
      </c>
      <c r="Q3606" s="7" t="str">
        <f t="shared" si="227"/>
        <v>36-45</v>
      </c>
      <c r="R3606" s="7" t="str">
        <f t="shared" si="228"/>
        <v>1</v>
      </c>
    </row>
    <row r="3607" spans="1:18" x14ac:dyDescent="0.3">
      <c r="A3607">
        <v>3606</v>
      </c>
      <c r="B3607" t="s">
        <v>8</v>
      </c>
      <c r="C3607">
        <v>299441</v>
      </c>
      <c r="D3607" t="s">
        <v>17</v>
      </c>
      <c r="E3607" t="s">
        <v>15</v>
      </c>
      <c r="F3607" t="s">
        <v>11</v>
      </c>
      <c r="G3607" t="s">
        <v>12</v>
      </c>
      <c r="H3607" t="s">
        <v>12</v>
      </c>
      <c r="I3607">
        <v>34</v>
      </c>
      <c r="J3607">
        <f>(C3607-$V$7)/$V$8</f>
        <v>-0.4415882376712017</v>
      </c>
      <c r="K3607" t="str">
        <f t="shared" si="225"/>
        <v>NO</v>
      </c>
      <c r="L3607">
        <f>(I3607-$V$16)/$V$17</f>
        <v>-0.55799282383180893</v>
      </c>
      <c r="M3607" t="str">
        <f t="shared" si="226"/>
        <v>NO</v>
      </c>
      <c r="N3607">
        <f>IF(ISBLANK(C3607),$V$7,C3607)</f>
        <v>299441</v>
      </c>
      <c r="O3607">
        <f>IF(ISBLANK(I3607),$V$16,I3607)</f>
        <v>34</v>
      </c>
      <c r="P3607" t="str">
        <f>IF(ISBLANK(D3607),$U$42,D3607)</f>
        <v>TRABAJADOR INDEPENDIENTE</v>
      </c>
      <c r="Q3607" s="7" t="str">
        <f t="shared" si="227"/>
        <v>26-35</v>
      </c>
      <c r="R3607" s="7" t="str">
        <f t="shared" si="228"/>
        <v>1</v>
      </c>
    </row>
    <row r="3608" spans="1:18" x14ac:dyDescent="0.3">
      <c r="A3608">
        <v>3607</v>
      </c>
      <c r="B3608" t="s">
        <v>14</v>
      </c>
      <c r="C3608">
        <v>298390</v>
      </c>
      <c r="D3608" t="s">
        <v>16</v>
      </c>
      <c r="E3608" t="s">
        <v>15</v>
      </c>
      <c r="F3608" t="s">
        <v>11</v>
      </c>
      <c r="G3608" t="s">
        <v>12</v>
      </c>
      <c r="H3608" t="s">
        <v>12</v>
      </c>
      <c r="I3608">
        <v>35</v>
      </c>
      <c r="J3608">
        <f>(C3608-$V$7)/$V$8</f>
        <v>-0.4428842944465714</v>
      </c>
      <c r="K3608" t="str">
        <f t="shared" si="225"/>
        <v>NO</v>
      </c>
      <c r="L3608">
        <f>(I3608-$V$16)/$V$17</f>
        <v>-0.48741749375467142</v>
      </c>
      <c r="M3608" t="str">
        <f t="shared" si="226"/>
        <v>NO</v>
      </c>
      <c r="N3608">
        <f>IF(ISBLANK(C3608),$V$7,C3608)</f>
        <v>298390</v>
      </c>
      <c r="O3608">
        <f>IF(ISBLANK(I3608),$V$16,I3608)</f>
        <v>35</v>
      </c>
      <c r="P3608" t="str">
        <f>IF(ISBLANK(D3608),$U$42,D3608)</f>
        <v>ASEGURADO VOLUNTARIO</v>
      </c>
      <c r="Q3608" s="7" t="str">
        <f t="shared" si="227"/>
        <v>26-35</v>
      </c>
      <c r="R3608" s="7" t="str">
        <f t="shared" si="228"/>
        <v>1</v>
      </c>
    </row>
    <row r="3609" spans="1:18" x14ac:dyDescent="0.3">
      <c r="A3609">
        <v>3608</v>
      </c>
      <c r="B3609" t="s">
        <v>14</v>
      </c>
      <c r="C3609">
        <v>774085</v>
      </c>
      <c r="D3609" t="s">
        <v>9</v>
      </c>
      <c r="E3609" t="s">
        <v>15</v>
      </c>
      <c r="F3609" t="s">
        <v>11</v>
      </c>
      <c r="G3609" t="s">
        <v>12</v>
      </c>
      <c r="H3609" t="s">
        <v>12</v>
      </c>
      <c r="I3609">
        <v>48</v>
      </c>
      <c r="J3609">
        <f>(C3609-$V$7)/$V$8</f>
        <v>0.14372629333601733</v>
      </c>
      <c r="K3609" t="str">
        <f t="shared" si="225"/>
        <v>NO</v>
      </c>
      <c r="L3609">
        <f>(I3609-$V$16)/$V$17</f>
        <v>0.43006179724811616</v>
      </c>
      <c r="M3609" t="str">
        <f t="shared" si="226"/>
        <v>NO</v>
      </c>
      <c r="N3609">
        <f>IF(ISBLANK(C3609),$V$7,C3609)</f>
        <v>774085</v>
      </c>
      <c r="O3609">
        <f>IF(ISBLANK(I3609),$V$16,I3609)</f>
        <v>48</v>
      </c>
      <c r="P3609" t="str">
        <f>IF(ISBLANK(D3609),$U$42,D3609)</f>
        <v>ASALARIADO</v>
      </c>
      <c r="Q3609" s="7" t="str">
        <f t="shared" si="227"/>
        <v>46-55</v>
      </c>
      <c r="R3609" s="7" t="str">
        <f t="shared" si="228"/>
        <v>4</v>
      </c>
    </row>
    <row r="3610" spans="1:18" x14ac:dyDescent="0.3">
      <c r="A3610">
        <v>3609</v>
      </c>
      <c r="B3610" t="s">
        <v>14</v>
      </c>
      <c r="C3610">
        <v>297502</v>
      </c>
      <c r="D3610" t="s">
        <v>16</v>
      </c>
      <c r="E3610" t="s">
        <v>15</v>
      </c>
      <c r="F3610" t="s">
        <v>11</v>
      </c>
      <c r="G3610" t="s">
        <v>12</v>
      </c>
      <c r="H3610" t="s">
        <v>12</v>
      </c>
      <c r="I3610">
        <v>26</v>
      </c>
      <c r="J3610">
        <f>(C3610-$V$7)/$V$8</f>
        <v>-0.44397934527105126</v>
      </c>
      <c r="K3610" t="str">
        <f t="shared" si="225"/>
        <v>NO</v>
      </c>
      <c r="L3610">
        <f>(I3610-$V$16)/$V$17</f>
        <v>-1.1225954644489089</v>
      </c>
      <c r="M3610" t="str">
        <f t="shared" si="226"/>
        <v>NO</v>
      </c>
      <c r="N3610">
        <f>IF(ISBLANK(C3610),$V$7,C3610)</f>
        <v>297502</v>
      </c>
      <c r="O3610">
        <f>IF(ISBLANK(I3610),$V$16,I3610)</f>
        <v>26</v>
      </c>
      <c r="P3610" t="str">
        <f>IF(ISBLANK(D3610),$U$42,D3610)</f>
        <v>ASEGURADO VOLUNTARIO</v>
      </c>
      <c r="Q3610" s="7" t="str">
        <f t="shared" si="227"/>
        <v>26-35</v>
      </c>
      <c r="R3610" s="7" t="str">
        <f t="shared" si="228"/>
        <v>1</v>
      </c>
    </row>
    <row r="3611" spans="1:18" x14ac:dyDescent="0.3">
      <c r="A3611">
        <v>3610</v>
      </c>
      <c r="B3611" t="s">
        <v>14</v>
      </c>
      <c r="C3611">
        <v>224002.5</v>
      </c>
      <c r="D3611" t="s">
        <v>9</v>
      </c>
      <c r="E3611" t="s">
        <v>10</v>
      </c>
      <c r="F3611" t="s">
        <v>11</v>
      </c>
      <c r="G3611" t="s">
        <v>12</v>
      </c>
      <c r="H3611" t="s">
        <v>12</v>
      </c>
      <c r="I3611">
        <v>60</v>
      </c>
      <c r="J3611">
        <f>(C3611-$V$7)/$V$8</f>
        <v>-0.53461638139025869</v>
      </c>
      <c r="K3611" t="str">
        <f t="shared" si="225"/>
        <v>NO</v>
      </c>
      <c r="L3611">
        <f>(I3611-$V$16)/$V$17</f>
        <v>1.2769657581737661</v>
      </c>
      <c r="M3611" t="str">
        <f t="shared" si="226"/>
        <v>NO</v>
      </c>
      <c r="N3611">
        <f>IF(ISBLANK(C3611),$V$7,C3611)</f>
        <v>224002.5</v>
      </c>
      <c r="O3611">
        <f>IF(ISBLANK(I3611),$V$16,I3611)</f>
        <v>60</v>
      </c>
      <c r="P3611" t="str">
        <f>IF(ISBLANK(D3611),$U$42,D3611)</f>
        <v>ASALARIADO</v>
      </c>
      <c r="Q3611" s="7" t="str">
        <f t="shared" si="227"/>
        <v>56+</v>
      </c>
      <c r="R3611" s="7" t="str">
        <f t="shared" si="228"/>
        <v>1</v>
      </c>
    </row>
    <row r="3612" spans="1:18" x14ac:dyDescent="0.3">
      <c r="A3612">
        <v>3611</v>
      </c>
      <c r="B3612" t="s">
        <v>8</v>
      </c>
      <c r="C3612">
        <v>445567</v>
      </c>
      <c r="D3612" t="s">
        <v>17</v>
      </c>
      <c r="E3612" t="s">
        <v>15</v>
      </c>
      <c r="F3612" t="s">
        <v>11</v>
      </c>
      <c r="G3612" t="s">
        <v>12</v>
      </c>
      <c r="H3612" t="s">
        <v>12</v>
      </c>
      <c r="I3612">
        <v>47</v>
      </c>
      <c r="J3612">
        <f>(C3612-$V$7)/$V$8</f>
        <v>-0.26139071877712344</v>
      </c>
      <c r="K3612" t="str">
        <f t="shared" si="225"/>
        <v>NO</v>
      </c>
      <c r="L3612">
        <f>(I3612-$V$16)/$V$17</f>
        <v>0.35948646717097865</v>
      </c>
      <c r="M3612" t="str">
        <f t="shared" si="226"/>
        <v>NO</v>
      </c>
      <c r="N3612">
        <f>IF(ISBLANK(C3612),$V$7,C3612)</f>
        <v>445567</v>
      </c>
      <c r="O3612">
        <f>IF(ISBLANK(I3612),$V$16,I3612)</f>
        <v>47</v>
      </c>
      <c r="P3612" t="str">
        <f>IF(ISBLANK(D3612),$U$42,D3612)</f>
        <v>TRABAJADOR INDEPENDIENTE</v>
      </c>
      <c r="Q3612" s="7" t="str">
        <f t="shared" si="227"/>
        <v>46-55</v>
      </c>
      <c r="R3612" s="7" t="str">
        <f t="shared" si="228"/>
        <v>3</v>
      </c>
    </row>
    <row r="3613" spans="1:18" x14ac:dyDescent="0.3">
      <c r="A3613">
        <v>3612</v>
      </c>
      <c r="B3613" t="s">
        <v>8</v>
      </c>
      <c r="C3613">
        <v>297058</v>
      </c>
      <c r="D3613" t="s">
        <v>17</v>
      </c>
      <c r="E3613" t="s">
        <v>15</v>
      </c>
      <c r="F3613" t="s">
        <v>11</v>
      </c>
      <c r="G3613" t="s">
        <v>12</v>
      </c>
      <c r="H3613" t="s">
        <v>12</v>
      </c>
      <c r="I3613">
        <v>53</v>
      </c>
      <c r="J3613">
        <f>(C3613-$V$7)/$V$8</f>
        <v>-0.44452687068329116</v>
      </c>
      <c r="K3613" t="str">
        <f t="shared" si="225"/>
        <v>NO</v>
      </c>
      <c r="L3613">
        <f>(I3613-$V$16)/$V$17</f>
        <v>0.78293844763380371</v>
      </c>
      <c r="M3613" t="str">
        <f t="shared" si="226"/>
        <v>NO</v>
      </c>
      <c r="N3613">
        <f>IF(ISBLANK(C3613),$V$7,C3613)</f>
        <v>297058</v>
      </c>
      <c r="O3613">
        <f>IF(ISBLANK(I3613),$V$16,I3613)</f>
        <v>53</v>
      </c>
      <c r="P3613" t="str">
        <f>IF(ISBLANK(D3613),$U$42,D3613)</f>
        <v>TRABAJADOR INDEPENDIENTE</v>
      </c>
      <c r="Q3613" s="7" t="str">
        <f t="shared" si="227"/>
        <v>46-55</v>
      </c>
      <c r="R3613" s="7" t="str">
        <f t="shared" si="228"/>
        <v>1</v>
      </c>
    </row>
    <row r="3614" spans="1:18" x14ac:dyDescent="0.3">
      <c r="A3614">
        <v>3613</v>
      </c>
      <c r="B3614" t="s">
        <v>8</v>
      </c>
      <c r="C3614">
        <v>200000</v>
      </c>
      <c r="D3614" t="s">
        <v>9</v>
      </c>
      <c r="E3614" t="s">
        <v>15</v>
      </c>
      <c r="F3614" t="s">
        <v>11</v>
      </c>
      <c r="G3614" t="s">
        <v>12</v>
      </c>
      <c r="H3614" t="s">
        <v>12</v>
      </c>
      <c r="I3614">
        <v>30</v>
      </c>
      <c r="J3614">
        <f>(C3614-$V$7)/$V$8</f>
        <v>-0.56421543253280082</v>
      </c>
      <c r="K3614" t="str">
        <f t="shared" si="225"/>
        <v>NO</v>
      </c>
      <c r="L3614">
        <f>(I3614-$V$16)/$V$17</f>
        <v>-0.84029414414035897</v>
      </c>
      <c r="M3614" t="str">
        <f t="shared" si="226"/>
        <v>NO</v>
      </c>
      <c r="N3614">
        <f>IF(ISBLANK(C3614),$V$7,C3614)</f>
        <v>200000</v>
      </c>
      <c r="O3614">
        <f>IF(ISBLANK(I3614),$V$16,I3614)</f>
        <v>30</v>
      </c>
      <c r="P3614" t="str">
        <f>IF(ISBLANK(D3614),$U$42,D3614)</f>
        <v>ASALARIADO</v>
      </c>
      <c r="Q3614" s="7" t="str">
        <f t="shared" si="227"/>
        <v>26-35</v>
      </c>
      <c r="R3614" s="7" t="str">
        <f t="shared" si="228"/>
        <v>1</v>
      </c>
    </row>
    <row r="3615" spans="1:18" x14ac:dyDescent="0.3">
      <c r="A3615">
        <v>3614</v>
      </c>
      <c r="B3615" t="s">
        <v>8</v>
      </c>
      <c r="C3615">
        <v>283803.05</v>
      </c>
      <c r="D3615" t="s">
        <v>9</v>
      </c>
      <c r="E3615" t="s">
        <v>15</v>
      </c>
      <c r="F3615" t="s">
        <v>11</v>
      </c>
      <c r="G3615" t="s">
        <v>12</v>
      </c>
      <c r="H3615" t="s">
        <v>12</v>
      </c>
      <c r="I3615">
        <v>19</v>
      </c>
      <c r="J3615">
        <f>(C3615-$V$7)/$V$8</f>
        <v>-0.46087241564493431</v>
      </c>
      <c r="K3615" t="str">
        <f t="shared" si="225"/>
        <v>NO</v>
      </c>
      <c r="L3615">
        <f>(I3615-$V$16)/$V$17</f>
        <v>-1.6166227749888715</v>
      </c>
      <c r="M3615" t="str">
        <f t="shared" si="226"/>
        <v>NO</v>
      </c>
      <c r="N3615">
        <f>IF(ISBLANK(C3615),$V$7,C3615)</f>
        <v>283803.05</v>
      </c>
      <c r="O3615">
        <f>IF(ISBLANK(I3615),$V$16,I3615)</f>
        <v>19</v>
      </c>
      <c r="P3615" t="str">
        <f>IF(ISBLANK(D3615),$U$42,D3615)</f>
        <v>ASALARIADO</v>
      </c>
      <c r="Q3615" s="7" t="str">
        <f t="shared" si="227"/>
        <v>18-25</v>
      </c>
      <c r="R3615" s="7" t="str">
        <f t="shared" si="228"/>
        <v>1</v>
      </c>
    </row>
    <row r="3616" spans="1:18" x14ac:dyDescent="0.3">
      <c r="A3616">
        <v>3615</v>
      </c>
      <c r="B3616" t="s">
        <v>8</v>
      </c>
      <c r="C3616">
        <v>361590.25</v>
      </c>
      <c r="D3616" t="s">
        <v>9</v>
      </c>
      <c r="E3616" t="s">
        <v>15</v>
      </c>
      <c r="F3616" t="s">
        <v>11</v>
      </c>
      <c r="G3616" t="s">
        <v>12</v>
      </c>
      <c r="H3616" t="s">
        <v>12</v>
      </c>
      <c r="I3616">
        <v>32</v>
      </c>
      <c r="J3616">
        <f>(C3616-$V$7)/$V$8</f>
        <v>-0.3649479364850487</v>
      </c>
      <c r="K3616" t="str">
        <f t="shared" si="225"/>
        <v>NO</v>
      </c>
      <c r="L3616">
        <f>(I3616-$V$16)/$V$17</f>
        <v>-0.69914348398608395</v>
      </c>
      <c r="M3616" t="str">
        <f t="shared" si="226"/>
        <v>NO</v>
      </c>
      <c r="N3616">
        <f>IF(ISBLANK(C3616),$V$7,C3616)</f>
        <v>361590.25</v>
      </c>
      <c r="O3616">
        <f>IF(ISBLANK(I3616),$V$16,I3616)</f>
        <v>32</v>
      </c>
      <c r="P3616" t="str">
        <f>IF(ISBLANK(D3616),$U$42,D3616)</f>
        <v>ASALARIADO</v>
      </c>
      <c r="Q3616" s="7" t="str">
        <f t="shared" si="227"/>
        <v>26-35</v>
      </c>
      <c r="R3616" s="7" t="str">
        <f t="shared" si="228"/>
        <v>2</v>
      </c>
    </row>
    <row r="3617" spans="1:18" x14ac:dyDescent="0.3">
      <c r="A3617">
        <v>3616</v>
      </c>
      <c r="B3617" t="s">
        <v>8</v>
      </c>
      <c r="C3617">
        <v>620412.30000000005</v>
      </c>
      <c r="D3617" t="s">
        <v>9</v>
      </c>
      <c r="E3617" t="s">
        <v>10</v>
      </c>
      <c r="F3617" t="s">
        <v>11</v>
      </c>
      <c r="G3617" t="s">
        <v>12</v>
      </c>
      <c r="H3617" t="s">
        <v>12</v>
      </c>
      <c r="I3617">
        <v>54</v>
      </c>
      <c r="J3617">
        <f>(C3617-$V$7)/$V$8</f>
        <v>-4.5777554451193803E-2</v>
      </c>
      <c r="K3617" t="str">
        <f t="shared" si="225"/>
        <v>NO</v>
      </c>
      <c r="L3617">
        <f>(I3617-$V$16)/$V$17</f>
        <v>0.85351377771094117</v>
      </c>
      <c r="M3617" t="str">
        <f t="shared" si="226"/>
        <v>NO</v>
      </c>
      <c r="N3617">
        <f>IF(ISBLANK(C3617),$V$7,C3617)</f>
        <v>620412.30000000005</v>
      </c>
      <c r="O3617">
        <f>IF(ISBLANK(I3617),$V$16,I3617)</f>
        <v>54</v>
      </c>
      <c r="P3617" t="str">
        <f>IF(ISBLANK(D3617),$U$42,D3617)</f>
        <v>ASALARIADO</v>
      </c>
      <c r="Q3617" s="7" t="str">
        <f t="shared" si="227"/>
        <v>46-55</v>
      </c>
      <c r="R3617" s="7" t="str">
        <f t="shared" si="228"/>
        <v>3</v>
      </c>
    </row>
    <row r="3618" spans="1:18" x14ac:dyDescent="0.3">
      <c r="A3618">
        <v>3617</v>
      </c>
      <c r="B3618" t="s">
        <v>8</v>
      </c>
      <c r="C3618">
        <v>278000</v>
      </c>
      <c r="D3618" t="s">
        <v>9</v>
      </c>
      <c r="E3618" t="s">
        <v>15</v>
      </c>
      <c r="F3618" t="s">
        <v>11</v>
      </c>
      <c r="G3618" t="s">
        <v>11</v>
      </c>
      <c r="H3618" t="s">
        <v>11</v>
      </c>
      <c r="I3618">
        <v>37</v>
      </c>
      <c r="J3618">
        <f>(C3618-$V$7)/$V$8</f>
        <v>-0.46802853578794978</v>
      </c>
      <c r="K3618" t="str">
        <f t="shared" si="225"/>
        <v>NO</v>
      </c>
      <c r="L3618">
        <f>(I3618-$V$16)/$V$17</f>
        <v>-0.3462668336003964</v>
      </c>
      <c r="M3618" t="str">
        <f t="shared" si="226"/>
        <v>NO</v>
      </c>
      <c r="N3618">
        <f>IF(ISBLANK(C3618),$V$7,C3618)</f>
        <v>278000</v>
      </c>
      <c r="O3618">
        <f>IF(ISBLANK(I3618),$V$16,I3618)</f>
        <v>37</v>
      </c>
      <c r="P3618" t="str">
        <f>IF(ISBLANK(D3618),$U$42,D3618)</f>
        <v>ASALARIADO</v>
      </c>
      <c r="Q3618" s="7" t="str">
        <f t="shared" si="227"/>
        <v>36-45</v>
      </c>
      <c r="R3618" s="7" t="str">
        <f t="shared" si="228"/>
        <v>1</v>
      </c>
    </row>
    <row r="3619" spans="1:18" x14ac:dyDescent="0.3">
      <c r="A3619">
        <v>3618</v>
      </c>
      <c r="B3619" t="s">
        <v>8</v>
      </c>
      <c r="C3619">
        <v>492250.24</v>
      </c>
      <c r="D3619" t="s">
        <v>9</v>
      </c>
      <c r="E3619" t="s">
        <v>15</v>
      </c>
      <c r="F3619" t="s">
        <v>11</v>
      </c>
      <c r="G3619" t="s">
        <v>12</v>
      </c>
      <c r="H3619" t="s">
        <v>12</v>
      </c>
      <c r="I3619">
        <v>39</v>
      </c>
      <c r="J3619">
        <f>(C3619-$V$7)/$V$8</f>
        <v>-0.20382256511564778</v>
      </c>
      <c r="K3619" t="str">
        <f t="shared" si="225"/>
        <v>NO</v>
      </c>
      <c r="L3619">
        <f>(I3619-$V$16)/$V$17</f>
        <v>-0.20511617344612137</v>
      </c>
      <c r="M3619" t="str">
        <f t="shared" si="226"/>
        <v>NO</v>
      </c>
      <c r="N3619">
        <f>IF(ISBLANK(C3619),$V$7,C3619)</f>
        <v>492250.24</v>
      </c>
      <c r="O3619">
        <f>IF(ISBLANK(I3619),$V$16,I3619)</f>
        <v>39</v>
      </c>
      <c r="P3619" t="str">
        <f>IF(ISBLANK(D3619),$U$42,D3619)</f>
        <v>ASALARIADO</v>
      </c>
      <c r="Q3619" s="7" t="str">
        <f t="shared" si="227"/>
        <v>36-45</v>
      </c>
      <c r="R3619" s="7" t="str">
        <f t="shared" si="228"/>
        <v>3</v>
      </c>
    </row>
    <row r="3620" spans="1:18" x14ac:dyDescent="0.3">
      <c r="A3620">
        <v>3619</v>
      </c>
      <c r="B3620" t="s">
        <v>14</v>
      </c>
      <c r="C3620">
        <v>297046</v>
      </c>
      <c r="D3620" t="s">
        <v>17</v>
      </c>
      <c r="E3620" t="s">
        <v>15</v>
      </c>
      <c r="F3620" t="s">
        <v>11</v>
      </c>
      <c r="G3620" t="s">
        <v>12</v>
      </c>
      <c r="H3620" t="s">
        <v>11</v>
      </c>
      <c r="I3620">
        <v>53</v>
      </c>
      <c r="J3620">
        <f>(C3620-$V$7)/$V$8</f>
        <v>-0.44454166866740574</v>
      </c>
      <c r="K3620" t="str">
        <f t="shared" si="225"/>
        <v>NO</v>
      </c>
      <c r="L3620">
        <f>(I3620-$V$16)/$V$17</f>
        <v>0.78293844763380371</v>
      </c>
      <c r="M3620" t="str">
        <f t="shared" si="226"/>
        <v>NO</v>
      </c>
      <c r="N3620">
        <f>IF(ISBLANK(C3620),$V$7,C3620)</f>
        <v>297046</v>
      </c>
      <c r="O3620">
        <f>IF(ISBLANK(I3620),$V$16,I3620)</f>
        <v>53</v>
      </c>
      <c r="P3620" t="str">
        <f>IF(ISBLANK(D3620),$U$42,D3620)</f>
        <v>TRABAJADOR INDEPENDIENTE</v>
      </c>
      <c r="Q3620" s="7" t="str">
        <f t="shared" si="227"/>
        <v>46-55</v>
      </c>
      <c r="R3620" s="7" t="str">
        <f t="shared" si="228"/>
        <v>1</v>
      </c>
    </row>
    <row r="3621" spans="1:18" x14ac:dyDescent="0.3">
      <c r="A3621">
        <v>3620</v>
      </c>
      <c r="B3621" t="s">
        <v>8</v>
      </c>
      <c r="C3621">
        <v>1396054.5</v>
      </c>
      <c r="D3621" t="s">
        <v>9</v>
      </c>
      <c r="E3621" t="s">
        <v>10</v>
      </c>
      <c r="F3621" t="s">
        <v>11</v>
      </c>
      <c r="G3621" t="s">
        <v>12</v>
      </c>
      <c r="H3621" t="s">
        <v>12</v>
      </c>
      <c r="I3621">
        <v>40</v>
      </c>
      <c r="J3621">
        <f>(C3621-$V$7)/$V$8</f>
        <v>0.91071752506610237</v>
      </c>
      <c r="K3621" t="str">
        <f t="shared" si="225"/>
        <v>NO</v>
      </c>
      <c r="L3621">
        <f>(I3621-$V$16)/$V$17</f>
        <v>-0.13454084336898386</v>
      </c>
      <c r="M3621" t="str">
        <f t="shared" si="226"/>
        <v>NO</v>
      </c>
      <c r="N3621">
        <f>IF(ISBLANK(C3621),$V$7,C3621)</f>
        <v>1396054.5</v>
      </c>
      <c r="O3621">
        <f>IF(ISBLANK(I3621),$V$16,I3621)</f>
        <v>40</v>
      </c>
      <c r="P3621" t="str">
        <f>IF(ISBLANK(D3621),$U$42,D3621)</f>
        <v>ASALARIADO</v>
      </c>
      <c r="Q3621" s="7" t="str">
        <f t="shared" si="227"/>
        <v>36-45</v>
      </c>
      <c r="R3621" s="7" t="str">
        <f t="shared" si="228"/>
        <v>4</v>
      </c>
    </row>
    <row r="3622" spans="1:18" x14ac:dyDescent="0.3">
      <c r="A3622">
        <v>3621</v>
      </c>
      <c r="B3622" t="s">
        <v>14</v>
      </c>
      <c r="C3622">
        <v>604940</v>
      </c>
      <c r="D3622" t="s">
        <v>17</v>
      </c>
      <c r="E3622" t="s">
        <v>15</v>
      </c>
      <c r="F3622" t="s">
        <v>11</v>
      </c>
      <c r="G3622" t="s">
        <v>12</v>
      </c>
      <c r="H3622" t="s">
        <v>12</v>
      </c>
      <c r="I3622">
        <v>30</v>
      </c>
      <c r="J3622">
        <f>(C3622-$V$7)/$V$8</f>
        <v>-6.485745858587795E-2</v>
      </c>
      <c r="K3622" t="str">
        <f t="shared" si="225"/>
        <v>NO</v>
      </c>
      <c r="L3622">
        <f>(I3622-$V$16)/$V$17</f>
        <v>-0.84029414414035897</v>
      </c>
      <c r="M3622" t="str">
        <f t="shared" si="226"/>
        <v>NO</v>
      </c>
      <c r="N3622">
        <f>IF(ISBLANK(C3622),$V$7,C3622)</f>
        <v>604940</v>
      </c>
      <c r="O3622">
        <f>IF(ISBLANK(I3622),$V$16,I3622)</f>
        <v>30</v>
      </c>
      <c r="P3622" t="str">
        <f>IF(ISBLANK(D3622),$U$42,D3622)</f>
        <v>TRABAJADOR INDEPENDIENTE</v>
      </c>
      <c r="Q3622" s="7" t="str">
        <f t="shared" si="227"/>
        <v>26-35</v>
      </c>
      <c r="R3622" s="7" t="str">
        <f t="shared" si="228"/>
        <v>3</v>
      </c>
    </row>
    <row r="3623" spans="1:18" x14ac:dyDescent="0.3">
      <c r="A3623">
        <v>3622</v>
      </c>
      <c r="B3623" t="s">
        <v>8</v>
      </c>
      <c r="C3623">
        <v>200000</v>
      </c>
      <c r="D3623" t="s">
        <v>9</v>
      </c>
      <c r="E3623" t="s">
        <v>15</v>
      </c>
      <c r="F3623" t="s">
        <v>11</v>
      </c>
      <c r="G3623" t="s">
        <v>12</v>
      </c>
      <c r="H3623" t="s">
        <v>12</v>
      </c>
      <c r="I3623">
        <v>61</v>
      </c>
      <c r="J3623">
        <f>(C3623-$V$7)/$V$8</f>
        <v>-0.56421543253280082</v>
      </c>
      <c r="K3623" t="str">
        <f t="shared" si="225"/>
        <v>NO</v>
      </c>
      <c r="L3623">
        <f>(I3623-$V$16)/$V$17</f>
        <v>1.3475410882509038</v>
      </c>
      <c r="M3623" t="str">
        <f t="shared" si="226"/>
        <v>NO</v>
      </c>
      <c r="N3623">
        <f>IF(ISBLANK(C3623),$V$7,C3623)</f>
        <v>200000</v>
      </c>
      <c r="O3623">
        <f>IF(ISBLANK(I3623),$V$16,I3623)</f>
        <v>61</v>
      </c>
      <c r="P3623" t="str">
        <f>IF(ISBLANK(D3623),$U$42,D3623)</f>
        <v>ASALARIADO</v>
      </c>
      <c r="Q3623" s="7" t="str">
        <f t="shared" si="227"/>
        <v>56+</v>
      </c>
      <c r="R3623" s="7" t="str">
        <f t="shared" si="228"/>
        <v>1</v>
      </c>
    </row>
    <row r="3624" spans="1:18" x14ac:dyDescent="0.3">
      <c r="A3624">
        <v>3623</v>
      </c>
      <c r="B3624" t="s">
        <v>14</v>
      </c>
      <c r="C3624">
        <v>592421.67000000004</v>
      </c>
      <c r="D3624" t="s">
        <v>9</v>
      </c>
      <c r="E3624" t="s">
        <v>15</v>
      </c>
      <c r="F3624" t="s">
        <v>11</v>
      </c>
      <c r="G3624" t="s">
        <v>12</v>
      </c>
      <c r="H3624" t="s">
        <v>12</v>
      </c>
      <c r="I3624">
        <v>29</v>
      </c>
      <c r="J3624">
        <f>(C3624-$V$7)/$V$8</f>
        <v>-8.029462929264676E-2</v>
      </c>
      <c r="K3624" t="str">
        <f t="shared" si="225"/>
        <v>NO</v>
      </c>
      <c r="L3624">
        <f>(I3624-$V$16)/$V$17</f>
        <v>-0.91086947421749642</v>
      </c>
      <c r="M3624" t="str">
        <f t="shared" si="226"/>
        <v>NO</v>
      </c>
      <c r="N3624">
        <f>IF(ISBLANK(C3624),$V$7,C3624)</f>
        <v>592421.67000000004</v>
      </c>
      <c r="O3624">
        <f>IF(ISBLANK(I3624),$V$16,I3624)</f>
        <v>29</v>
      </c>
      <c r="P3624" t="str">
        <f>IF(ISBLANK(D3624),$U$42,D3624)</f>
        <v>ASALARIADO</v>
      </c>
      <c r="Q3624" s="7" t="str">
        <f t="shared" si="227"/>
        <v>26-35</v>
      </c>
      <c r="R3624" s="7" t="str">
        <f t="shared" si="228"/>
        <v>3</v>
      </c>
    </row>
    <row r="3625" spans="1:18" x14ac:dyDescent="0.3">
      <c r="A3625">
        <v>3624</v>
      </c>
      <c r="B3625" t="s">
        <v>8</v>
      </c>
      <c r="C3625">
        <v>419680</v>
      </c>
      <c r="D3625" t="s">
        <v>9</v>
      </c>
      <c r="E3625" t="s">
        <v>15</v>
      </c>
      <c r="F3625" t="s">
        <v>11</v>
      </c>
      <c r="G3625" t="s">
        <v>12</v>
      </c>
      <c r="H3625" t="s">
        <v>12</v>
      </c>
      <c r="I3625">
        <v>51</v>
      </c>
      <c r="J3625">
        <f>(C3625-$V$7)/$V$8</f>
        <v>-0.29331367000832803</v>
      </c>
      <c r="K3625" t="str">
        <f t="shared" si="225"/>
        <v>NO</v>
      </c>
      <c r="L3625">
        <f>(I3625-$V$16)/$V$17</f>
        <v>0.64178778747952869</v>
      </c>
      <c r="M3625" t="str">
        <f t="shared" si="226"/>
        <v>NO</v>
      </c>
      <c r="N3625">
        <f>IF(ISBLANK(C3625),$V$7,C3625)</f>
        <v>419680</v>
      </c>
      <c r="O3625">
        <f>IF(ISBLANK(I3625),$V$16,I3625)</f>
        <v>51</v>
      </c>
      <c r="P3625" t="str">
        <f>IF(ISBLANK(D3625),$U$42,D3625)</f>
        <v>ASALARIADO</v>
      </c>
      <c r="Q3625" s="7" t="str">
        <f t="shared" si="227"/>
        <v>46-55</v>
      </c>
      <c r="R3625" s="7" t="str">
        <f t="shared" si="228"/>
        <v>3</v>
      </c>
    </row>
    <row r="3626" spans="1:18" x14ac:dyDescent="0.3">
      <c r="A3626">
        <v>3625</v>
      </c>
      <c r="B3626" t="s">
        <v>8</v>
      </c>
      <c r="C3626">
        <v>2054741</v>
      </c>
      <c r="D3626" t="s">
        <v>9</v>
      </c>
      <c r="E3626" t="s">
        <v>10</v>
      </c>
      <c r="F3626" t="s">
        <v>11</v>
      </c>
      <c r="G3626" t="s">
        <v>12</v>
      </c>
      <c r="H3626" t="s">
        <v>11</v>
      </c>
      <c r="I3626">
        <v>60</v>
      </c>
      <c r="J3626">
        <f>(C3626-$V$7)/$V$8</f>
        <v>1.7229868886908117</v>
      </c>
      <c r="K3626" t="str">
        <f t="shared" si="225"/>
        <v>NO</v>
      </c>
      <c r="L3626">
        <f>(I3626-$V$16)/$V$17</f>
        <v>1.2769657581737661</v>
      </c>
      <c r="M3626" t="str">
        <f t="shared" si="226"/>
        <v>NO</v>
      </c>
      <c r="N3626">
        <f>IF(ISBLANK(C3626),$V$7,C3626)</f>
        <v>2054741</v>
      </c>
      <c r="O3626">
        <f>IF(ISBLANK(I3626),$V$16,I3626)</f>
        <v>60</v>
      </c>
      <c r="P3626" t="str">
        <f>IF(ISBLANK(D3626),$U$42,D3626)</f>
        <v>ASALARIADO</v>
      </c>
      <c r="Q3626" s="7" t="str">
        <f t="shared" si="227"/>
        <v>56+</v>
      </c>
      <c r="R3626" s="7" t="str">
        <f t="shared" si="228"/>
        <v>4</v>
      </c>
    </row>
    <row r="3627" spans="1:18" x14ac:dyDescent="0.3">
      <c r="A3627">
        <v>3626</v>
      </c>
      <c r="B3627" t="s">
        <v>8</v>
      </c>
      <c r="C3627">
        <v>241993.84</v>
      </c>
      <c r="D3627" t="s">
        <v>9</v>
      </c>
      <c r="E3627" t="s">
        <v>10</v>
      </c>
      <c r="F3627" t="s">
        <v>11</v>
      </c>
      <c r="G3627" t="s">
        <v>12</v>
      </c>
      <c r="H3627" t="s">
        <v>12</v>
      </c>
      <c r="I3627">
        <v>36</v>
      </c>
      <c r="J3627">
        <f>(C3627-$V$7)/$V$8</f>
        <v>-0.51243008443023941</v>
      </c>
      <c r="K3627" t="str">
        <f t="shared" si="225"/>
        <v>NO</v>
      </c>
      <c r="L3627">
        <f>(I3627-$V$16)/$V$17</f>
        <v>-0.41684216367753391</v>
      </c>
      <c r="M3627" t="str">
        <f t="shared" si="226"/>
        <v>NO</v>
      </c>
      <c r="N3627">
        <f>IF(ISBLANK(C3627),$V$7,C3627)</f>
        <v>241993.84</v>
      </c>
      <c r="O3627">
        <f>IF(ISBLANK(I3627),$V$16,I3627)</f>
        <v>36</v>
      </c>
      <c r="P3627" t="str">
        <f>IF(ISBLANK(D3627),$U$42,D3627)</f>
        <v>ASALARIADO</v>
      </c>
      <c r="Q3627" s="7" t="str">
        <f t="shared" si="227"/>
        <v>36-45</v>
      </c>
      <c r="R3627" s="7" t="str">
        <f t="shared" si="228"/>
        <v>1</v>
      </c>
    </row>
    <row r="3628" spans="1:18" x14ac:dyDescent="0.3">
      <c r="A3628">
        <v>3627</v>
      </c>
      <c r="B3628" t="s">
        <v>8</v>
      </c>
      <c r="C3628">
        <v>671573</v>
      </c>
      <c r="D3628" t="s">
        <v>9</v>
      </c>
      <c r="E3628" t="s">
        <v>10</v>
      </c>
      <c r="F3628" t="s">
        <v>11</v>
      </c>
      <c r="G3628" t="s">
        <v>12</v>
      </c>
      <c r="H3628" t="s">
        <v>12</v>
      </c>
      <c r="I3628">
        <v>41</v>
      </c>
      <c r="J3628">
        <f>(C3628-$V$7)/$V$8</f>
        <v>1.7312047706425381E-2</v>
      </c>
      <c r="K3628" t="str">
        <f t="shared" si="225"/>
        <v>NO</v>
      </c>
      <c r="L3628">
        <f>(I3628-$V$16)/$V$17</f>
        <v>-6.3965513291846368E-2</v>
      </c>
      <c r="M3628" t="str">
        <f t="shared" si="226"/>
        <v>NO</v>
      </c>
      <c r="N3628">
        <f>IF(ISBLANK(C3628),$V$7,C3628)</f>
        <v>671573</v>
      </c>
      <c r="O3628">
        <f>IF(ISBLANK(I3628),$V$16,I3628)</f>
        <v>41</v>
      </c>
      <c r="P3628" t="str">
        <f>IF(ISBLANK(D3628),$U$42,D3628)</f>
        <v>ASALARIADO</v>
      </c>
      <c r="Q3628" s="7" t="str">
        <f t="shared" si="227"/>
        <v>36-45</v>
      </c>
      <c r="R3628" s="7" t="str">
        <f t="shared" si="228"/>
        <v>3</v>
      </c>
    </row>
    <row r="3629" spans="1:18" x14ac:dyDescent="0.3">
      <c r="A3629">
        <v>3628</v>
      </c>
      <c r="B3629" t="s">
        <v>14</v>
      </c>
      <c r="C3629">
        <v>278030.99</v>
      </c>
      <c r="D3629" t="s">
        <v>17</v>
      </c>
      <c r="E3629" t="s">
        <v>15</v>
      </c>
      <c r="F3629" t="s">
        <v>11</v>
      </c>
      <c r="G3629" t="s">
        <v>11</v>
      </c>
      <c r="H3629" t="s">
        <v>12</v>
      </c>
      <c r="I3629">
        <v>30</v>
      </c>
      <c r="J3629">
        <f>(C3629-$V$7)/$V$8</f>
        <v>-0.46799031999397384</v>
      </c>
      <c r="K3629" t="str">
        <f t="shared" si="225"/>
        <v>NO</v>
      </c>
      <c r="L3629">
        <f>(I3629-$V$16)/$V$17</f>
        <v>-0.84029414414035897</v>
      </c>
      <c r="M3629" t="str">
        <f t="shared" si="226"/>
        <v>NO</v>
      </c>
      <c r="N3629">
        <f>IF(ISBLANK(C3629),$V$7,C3629)</f>
        <v>278030.99</v>
      </c>
      <c r="O3629">
        <f>IF(ISBLANK(I3629),$V$16,I3629)</f>
        <v>30</v>
      </c>
      <c r="P3629" t="str">
        <f>IF(ISBLANK(D3629),$U$42,D3629)</f>
        <v>TRABAJADOR INDEPENDIENTE</v>
      </c>
      <c r="Q3629" s="7" t="str">
        <f t="shared" si="227"/>
        <v>26-35</v>
      </c>
      <c r="R3629" s="7" t="str">
        <f t="shared" si="228"/>
        <v>1</v>
      </c>
    </row>
    <row r="3630" spans="1:18" x14ac:dyDescent="0.3">
      <c r="A3630">
        <v>3629</v>
      </c>
      <c r="B3630" t="s">
        <v>8</v>
      </c>
      <c r="C3630">
        <v>1557874</v>
      </c>
      <c r="D3630" t="s">
        <v>9</v>
      </c>
      <c r="E3630" t="s">
        <v>10</v>
      </c>
      <c r="F3630" t="s">
        <v>11</v>
      </c>
      <c r="G3630" t="s">
        <v>12</v>
      </c>
      <c r="H3630" t="s">
        <v>11</v>
      </c>
      <c r="I3630">
        <v>32</v>
      </c>
      <c r="J3630">
        <f>(C3630-$V$7)/$V$8</f>
        <v>1.1102677242687105</v>
      </c>
      <c r="K3630" t="str">
        <f t="shared" si="225"/>
        <v>NO</v>
      </c>
      <c r="L3630">
        <f>(I3630-$V$16)/$V$17</f>
        <v>-0.69914348398608395</v>
      </c>
      <c r="M3630" t="str">
        <f t="shared" si="226"/>
        <v>NO</v>
      </c>
      <c r="N3630">
        <f>IF(ISBLANK(C3630),$V$7,C3630)</f>
        <v>1557874</v>
      </c>
      <c r="O3630">
        <f>IF(ISBLANK(I3630),$V$16,I3630)</f>
        <v>32</v>
      </c>
      <c r="P3630" t="str">
        <f>IF(ISBLANK(D3630),$U$42,D3630)</f>
        <v>ASALARIADO</v>
      </c>
      <c r="Q3630" s="7" t="str">
        <f t="shared" si="227"/>
        <v>26-35</v>
      </c>
      <c r="R3630" s="7" t="str">
        <f t="shared" si="228"/>
        <v>4</v>
      </c>
    </row>
    <row r="3631" spans="1:18" x14ac:dyDescent="0.3">
      <c r="A3631">
        <v>3630</v>
      </c>
      <c r="B3631" t="s">
        <v>14</v>
      </c>
      <c r="C3631">
        <v>320979.96999999997</v>
      </c>
      <c r="D3631" t="s">
        <v>9</v>
      </c>
      <c r="E3631" t="s">
        <v>15</v>
      </c>
      <c r="F3631" t="s">
        <v>11</v>
      </c>
      <c r="G3631" t="s">
        <v>12</v>
      </c>
      <c r="H3631" t="s">
        <v>12</v>
      </c>
      <c r="I3631">
        <v>29</v>
      </c>
      <c r="J3631">
        <f>(C3631-$V$7)/$V$8</f>
        <v>-0.4150271263458114</v>
      </c>
      <c r="K3631" t="str">
        <f t="shared" si="225"/>
        <v>NO</v>
      </c>
      <c r="L3631">
        <f>(I3631-$V$16)/$V$17</f>
        <v>-0.91086947421749642</v>
      </c>
      <c r="M3631" t="str">
        <f t="shared" si="226"/>
        <v>NO</v>
      </c>
      <c r="N3631">
        <f>IF(ISBLANK(C3631),$V$7,C3631)</f>
        <v>320979.96999999997</v>
      </c>
      <c r="O3631">
        <f>IF(ISBLANK(I3631),$V$16,I3631)</f>
        <v>29</v>
      </c>
      <c r="P3631" t="str">
        <f>IF(ISBLANK(D3631),$U$42,D3631)</f>
        <v>ASALARIADO</v>
      </c>
      <c r="Q3631" s="7" t="str">
        <f t="shared" si="227"/>
        <v>26-35</v>
      </c>
      <c r="R3631" s="7" t="str">
        <f t="shared" si="228"/>
        <v>2</v>
      </c>
    </row>
    <row r="3632" spans="1:18" x14ac:dyDescent="0.3">
      <c r="A3632">
        <v>3631</v>
      </c>
      <c r="B3632" t="s">
        <v>14</v>
      </c>
      <c r="C3632">
        <v>119964</v>
      </c>
      <c r="D3632" t="s">
        <v>9</v>
      </c>
      <c r="E3632" t="s">
        <v>10</v>
      </c>
      <c r="F3632" t="s">
        <v>11</v>
      </c>
      <c r="G3632" t="s">
        <v>12</v>
      </c>
      <c r="H3632" t="s">
        <v>11</v>
      </c>
      <c r="I3632">
        <v>25</v>
      </c>
      <c r="J3632">
        <f>(C3632-$V$7)/$V$8</f>
        <v>-0.66291305391576105</v>
      </c>
      <c r="K3632" t="str">
        <f t="shared" si="225"/>
        <v>NO</v>
      </c>
      <c r="L3632">
        <f>(I3632-$V$16)/$V$17</f>
        <v>-1.1931707945260464</v>
      </c>
      <c r="M3632" t="str">
        <f t="shared" si="226"/>
        <v>NO</v>
      </c>
      <c r="N3632">
        <f>IF(ISBLANK(C3632),$V$7,C3632)</f>
        <v>119964</v>
      </c>
      <c r="O3632">
        <f>IF(ISBLANK(I3632),$V$16,I3632)</f>
        <v>25</v>
      </c>
      <c r="P3632" t="str">
        <f>IF(ISBLANK(D3632),$U$42,D3632)</f>
        <v>ASALARIADO</v>
      </c>
      <c r="Q3632" s="7" t="str">
        <f t="shared" si="227"/>
        <v>18-25</v>
      </c>
      <c r="R3632" s="7" t="str">
        <f t="shared" si="228"/>
        <v>1</v>
      </c>
    </row>
    <row r="3633" spans="1:18" x14ac:dyDescent="0.3">
      <c r="A3633">
        <v>3632</v>
      </c>
      <c r="B3633" t="s">
        <v>8</v>
      </c>
      <c r="C3633">
        <v>444011.07</v>
      </c>
      <c r="D3633" t="s">
        <v>9</v>
      </c>
      <c r="E3633" t="s">
        <v>15</v>
      </c>
      <c r="F3633" t="s">
        <v>11</v>
      </c>
      <c r="G3633" t="s">
        <v>12</v>
      </c>
      <c r="H3633" t="s">
        <v>12</v>
      </c>
      <c r="I3633">
        <v>23</v>
      </c>
      <c r="J3633">
        <f>(C3633-$V$7)/$V$8</f>
        <v>-0.26330943772907489</v>
      </c>
      <c r="K3633" t="str">
        <f t="shared" si="225"/>
        <v>NO</v>
      </c>
      <c r="L3633">
        <f>(I3633-$V$16)/$V$17</f>
        <v>-1.3343214546803215</v>
      </c>
      <c r="M3633" t="str">
        <f t="shared" si="226"/>
        <v>NO</v>
      </c>
      <c r="N3633">
        <f>IF(ISBLANK(C3633),$V$7,C3633)</f>
        <v>444011.07</v>
      </c>
      <c r="O3633">
        <f>IF(ISBLANK(I3633),$V$16,I3633)</f>
        <v>23</v>
      </c>
      <c r="P3633" t="str">
        <f>IF(ISBLANK(D3633),$U$42,D3633)</f>
        <v>ASALARIADO</v>
      </c>
      <c r="Q3633" s="7" t="str">
        <f t="shared" si="227"/>
        <v>18-25</v>
      </c>
      <c r="R3633" s="7" t="str">
        <f t="shared" si="228"/>
        <v>3</v>
      </c>
    </row>
    <row r="3634" spans="1:18" x14ac:dyDescent="0.3">
      <c r="A3634">
        <v>3633</v>
      </c>
      <c r="B3634" t="s">
        <v>8</v>
      </c>
      <c r="C3634">
        <v>391531</v>
      </c>
      <c r="D3634" t="s">
        <v>9</v>
      </c>
      <c r="E3634" t="s">
        <v>15</v>
      </c>
      <c r="F3634" t="s">
        <v>11</v>
      </c>
      <c r="G3634" t="s">
        <v>11</v>
      </c>
      <c r="H3634" t="s">
        <v>12</v>
      </c>
      <c r="I3634">
        <v>41</v>
      </c>
      <c r="J3634">
        <f>(C3634-$V$7)/$V$8</f>
        <v>-0.32802604124513329</v>
      </c>
      <c r="K3634" t="str">
        <f t="shared" si="225"/>
        <v>NO</v>
      </c>
      <c r="L3634">
        <f>(I3634-$V$16)/$V$17</f>
        <v>-6.3965513291846368E-2</v>
      </c>
      <c r="M3634" t="str">
        <f t="shared" si="226"/>
        <v>NO</v>
      </c>
      <c r="N3634">
        <f>IF(ISBLANK(C3634),$V$7,C3634)</f>
        <v>391531</v>
      </c>
      <c r="O3634">
        <f>IF(ISBLANK(I3634),$V$16,I3634)</f>
        <v>41</v>
      </c>
      <c r="P3634" t="str">
        <f>IF(ISBLANK(D3634),$U$42,D3634)</f>
        <v>ASALARIADO</v>
      </c>
      <c r="Q3634" s="7" t="str">
        <f t="shared" si="227"/>
        <v>36-45</v>
      </c>
      <c r="R3634" s="7" t="str">
        <f t="shared" si="228"/>
        <v>2</v>
      </c>
    </row>
    <row r="3635" spans="1:18" x14ac:dyDescent="0.3">
      <c r="A3635">
        <v>3634</v>
      </c>
      <c r="B3635" t="s">
        <v>14</v>
      </c>
      <c r="C3635">
        <v>1845577.5</v>
      </c>
      <c r="D3635" t="s">
        <v>9</v>
      </c>
      <c r="E3635" t="s">
        <v>15</v>
      </c>
      <c r="F3635" t="s">
        <v>11</v>
      </c>
      <c r="G3635" t="s">
        <v>11</v>
      </c>
      <c r="H3635" t="s">
        <v>12</v>
      </c>
      <c r="I3635">
        <v>33</v>
      </c>
      <c r="J3635">
        <f>(C3635-$V$7)/$V$8</f>
        <v>1.4650537094947649</v>
      </c>
      <c r="K3635" t="str">
        <f t="shared" si="225"/>
        <v>NO</v>
      </c>
      <c r="L3635">
        <f>(I3635-$V$16)/$V$17</f>
        <v>-0.62856815390894638</v>
      </c>
      <c r="M3635" t="str">
        <f t="shared" si="226"/>
        <v>NO</v>
      </c>
      <c r="N3635">
        <f>IF(ISBLANK(C3635),$V$7,C3635)</f>
        <v>1845577.5</v>
      </c>
      <c r="O3635">
        <f>IF(ISBLANK(I3635),$V$16,I3635)</f>
        <v>33</v>
      </c>
      <c r="P3635" t="str">
        <f>IF(ISBLANK(D3635),$U$42,D3635)</f>
        <v>ASALARIADO</v>
      </c>
      <c r="Q3635" s="7" t="str">
        <f t="shared" si="227"/>
        <v>26-35</v>
      </c>
      <c r="R3635" s="7" t="str">
        <f t="shared" si="228"/>
        <v>4</v>
      </c>
    </row>
    <row r="3636" spans="1:18" x14ac:dyDescent="0.3">
      <c r="A3636">
        <v>3635</v>
      </c>
      <c r="B3636" t="s">
        <v>8</v>
      </c>
      <c r="C3636">
        <v>297046</v>
      </c>
      <c r="D3636" t="s">
        <v>17</v>
      </c>
      <c r="E3636" t="s">
        <v>15</v>
      </c>
      <c r="F3636" t="s">
        <v>11</v>
      </c>
      <c r="G3636" t="s">
        <v>12</v>
      </c>
      <c r="H3636" t="s">
        <v>12</v>
      </c>
      <c r="I3636">
        <v>41</v>
      </c>
      <c r="J3636">
        <f>(C3636-$V$7)/$V$8</f>
        <v>-0.44454166866740574</v>
      </c>
      <c r="K3636" t="str">
        <f t="shared" si="225"/>
        <v>NO</v>
      </c>
      <c r="L3636">
        <f>(I3636-$V$16)/$V$17</f>
        <v>-6.3965513291846368E-2</v>
      </c>
      <c r="M3636" t="str">
        <f t="shared" si="226"/>
        <v>NO</v>
      </c>
      <c r="N3636">
        <f>IF(ISBLANK(C3636),$V$7,C3636)</f>
        <v>297046</v>
      </c>
      <c r="O3636">
        <f>IF(ISBLANK(I3636),$V$16,I3636)</f>
        <v>41</v>
      </c>
      <c r="P3636" t="str">
        <f>IF(ISBLANK(D3636),$U$42,D3636)</f>
        <v>TRABAJADOR INDEPENDIENTE</v>
      </c>
      <c r="Q3636" s="7" t="str">
        <f t="shared" si="227"/>
        <v>36-45</v>
      </c>
      <c r="R3636" s="7" t="str">
        <f t="shared" si="228"/>
        <v>1</v>
      </c>
    </row>
    <row r="3637" spans="1:18" x14ac:dyDescent="0.3">
      <c r="A3637">
        <v>3636</v>
      </c>
      <c r="B3637" t="s">
        <v>8</v>
      </c>
      <c r="C3637">
        <v>299784</v>
      </c>
      <c r="D3637" t="s">
        <v>17</v>
      </c>
      <c r="E3637" t="s">
        <v>15</v>
      </c>
      <c r="F3637" t="s">
        <v>11</v>
      </c>
      <c r="G3637" t="s">
        <v>12</v>
      </c>
      <c r="H3637" t="s">
        <v>12</v>
      </c>
      <c r="I3637">
        <v>33</v>
      </c>
      <c r="J3637">
        <f>(C3637-$V$7)/$V$8</f>
        <v>-0.4411652619585929</v>
      </c>
      <c r="K3637" t="str">
        <f t="shared" si="225"/>
        <v>NO</v>
      </c>
      <c r="L3637">
        <f>(I3637-$V$16)/$V$17</f>
        <v>-0.62856815390894638</v>
      </c>
      <c r="M3637" t="str">
        <f t="shared" si="226"/>
        <v>NO</v>
      </c>
      <c r="N3637">
        <f>IF(ISBLANK(C3637),$V$7,C3637)</f>
        <v>299784</v>
      </c>
      <c r="O3637">
        <f>IF(ISBLANK(I3637),$V$16,I3637)</f>
        <v>33</v>
      </c>
      <c r="P3637" t="str">
        <f>IF(ISBLANK(D3637),$U$42,D3637)</f>
        <v>TRABAJADOR INDEPENDIENTE</v>
      </c>
      <c r="Q3637" s="7" t="str">
        <f t="shared" si="227"/>
        <v>26-35</v>
      </c>
      <c r="R3637" s="7" t="str">
        <f t="shared" si="228"/>
        <v>1</v>
      </c>
    </row>
    <row r="3638" spans="1:18" x14ac:dyDescent="0.3">
      <c r="A3638">
        <v>3637</v>
      </c>
      <c r="B3638" t="s">
        <v>8</v>
      </c>
      <c r="C3638">
        <v>668500</v>
      </c>
      <c r="D3638" t="s">
        <v>9</v>
      </c>
      <c r="E3638" t="s">
        <v>15</v>
      </c>
      <c r="F3638" t="s">
        <v>11</v>
      </c>
      <c r="G3638" t="s">
        <v>12</v>
      </c>
      <c r="H3638" t="s">
        <v>12</v>
      </c>
      <c r="I3638">
        <v>34</v>
      </c>
      <c r="J3638">
        <f>(C3638-$V$7)/$V$8</f>
        <v>1.3522530607746826E-2</v>
      </c>
      <c r="K3638" t="str">
        <f t="shared" si="225"/>
        <v>NO</v>
      </c>
      <c r="L3638">
        <f>(I3638-$V$16)/$V$17</f>
        <v>-0.55799282383180893</v>
      </c>
      <c r="M3638" t="str">
        <f t="shared" si="226"/>
        <v>NO</v>
      </c>
      <c r="N3638">
        <f>IF(ISBLANK(C3638),$V$7,C3638)</f>
        <v>668500</v>
      </c>
      <c r="O3638">
        <f>IF(ISBLANK(I3638),$V$16,I3638)</f>
        <v>34</v>
      </c>
      <c r="P3638" t="str">
        <f>IF(ISBLANK(D3638),$U$42,D3638)</f>
        <v>ASALARIADO</v>
      </c>
      <c r="Q3638" s="7" t="str">
        <f t="shared" si="227"/>
        <v>26-35</v>
      </c>
      <c r="R3638" s="7" t="str">
        <f t="shared" si="228"/>
        <v>3</v>
      </c>
    </row>
    <row r="3639" spans="1:18" x14ac:dyDescent="0.3">
      <c r="A3639">
        <v>3638</v>
      </c>
      <c r="B3639" t="s">
        <v>14</v>
      </c>
      <c r="C3639">
        <v>278030</v>
      </c>
      <c r="D3639" t="s">
        <v>18</v>
      </c>
      <c r="E3639" t="s">
        <v>15</v>
      </c>
      <c r="F3639" t="s">
        <v>11</v>
      </c>
      <c r="G3639" t="s">
        <v>12</v>
      </c>
      <c r="H3639" t="s">
        <v>12</v>
      </c>
      <c r="I3639">
        <v>32</v>
      </c>
      <c r="J3639">
        <f>(C3639-$V$7)/$V$8</f>
        <v>-0.46799154082766331</v>
      </c>
      <c r="K3639" t="str">
        <f t="shared" si="225"/>
        <v>NO</v>
      </c>
      <c r="L3639">
        <f>(I3639-$V$16)/$V$17</f>
        <v>-0.69914348398608395</v>
      </c>
      <c r="M3639" t="str">
        <f t="shared" si="226"/>
        <v>NO</v>
      </c>
      <c r="N3639">
        <f>IF(ISBLANK(C3639),$V$7,C3639)</f>
        <v>278030</v>
      </c>
      <c r="O3639">
        <f>IF(ISBLANK(I3639),$V$16,I3639)</f>
        <v>32</v>
      </c>
      <c r="P3639" t="str">
        <f>IF(ISBLANK(D3639),$U$42,D3639)</f>
        <v>CONVENIOS ESPECIALES DE TRABAJADORES INDEPENDIENTES</v>
      </c>
      <c r="Q3639" s="7" t="str">
        <f t="shared" si="227"/>
        <v>26-35</v>
      </c>
      <c r="R3639" s="7" t="str">
        <f t="shared" si="228"/>
        <v>1</v>
      </c>
    </row>
    <row r="3640" spans="1:18" x14ac:dyDescent="0.3">
      <c r="A3640">
        <v>3639</v>
      </c>
      <c r="B3640" t="s">
        <v>14</v>
      </c>
      <c r="C3640">
        <v>507944</v>
      </c>
      <c r="D3640" t="s">
        <v>17</v>
      </c>
      <c r="E3640" t="s">
        <v>15</v>
      </c>
      <c r="F3640" t="s">
        <v>11</v>
      </c>
      <c r="G3640" t="s">
        <v>12</v>
      </c>
      <c r="H3640" t="s">
        <v>11</v>
      </c>
      <c r="I3640">
        <v>77</v>
      </c>
      <c r="J3640">
        <f>(C3640-$V$7)/$V$8</f>
        <v>-0.18446956418412888</v>
      </c>
      <c r="K3640" t="str">
        <f t="shared" si="225"/>
        <v>NO</v>
      </c>
      <c r="L3640">
        <f>(I3640-$V$16)/$V$17</f>
        <v>2.4767463694851037</v>
      </c>
      <c r="M3640" t="str">
        <f t="shared" si="226"/>
        <v>ATIPICO</v>
      </c>
      <c r="N3640">
        <f>IF(ISBLANK(C3640),$V$7,C3640)</f>
        <v>507944</v>
      </c>
      <c r="O3640">
        <f>IF(ISBLANK(I3640),$V$16,I3640)</f>
        <v>77</v>
      </c>
      <c r="P3640" t="str">
        <f>IF(ISBLANK(D3640),$U$42,D3640)</f>
        <v>TRABAJADOR INDEPENDIENTE</v>
      </c>
      <c r="Q3640" s="7" t="str">
        <f t="shared" si="227"/>
        <v>56+</v>
      </c>
      <c r="R3640" s="7" t="str">
        <f t="shared" si="228"/>
        <v>3</v>
      </c>
    </row>
    <row r="3641" spans="1:18" x14ac:dyDescent="0.3">
      <c r="A3641">
        <v>3640</v>
      </c>
      <c r="B3641" t="s">
        <v>14</v>
      </c>
      <c r="C3641">
        <v>300018</v>
      </c>
      <c r="D3641" t="s">
        <v>16</v>
      </c>
      <c r="E3641" t="s">
        <v>15</v>
      </c>
      <c r="F3641" t="s">
        <v>11</v>
      </c>
      <c r="G3641" t="s">
        <v>12</v>
      </c>
      <c r="H3641" t="s">
        <v>12</v>
      </c>
      <c r="I3641">
        <v>57</v>
      </c>
      <c r="J3641">
        <f>(C3641-$V$7)/$V$8</f>
        <v>-0.44087670126835837</v>
      </c>
      <c r="K3641" t="str">
        <f t="shared" si="225"/>
        <v>NO</v>
      </c>
      <c r="L3641">
        <f>(I3641-$V$16)/$V$17</f>
        <v>1.0652397679423538</v>
      </c>
      <c r="M3641" t="str">
        <f t="shared" si="226"/>
        <v>NO</v>
      </c>
      <c r="N3641">
        <f>IF(ISBLANK(C3641),$V$7,C3641)</f>
        <v>300018</v>
      </c>
      <c r="O3641">
        <f>IF(ISBLANK(I3641),$V$16,I3641)</f>
        <v>57</v>
      </c>
      <c r="P3641" t="str">
        <f>IF(ISBLANK(D3641),$U$42,D3641)</f>
        <v>ASEGURADO VOLUNTARIO</v>
      </c>
      <c r="Q3641" s="7" t="str">
        <f t="shared" si="227"/>
        <v>56+</v>
      </c>
      <c r="R3641" s="7" t="str">
        <f t="shared" si="228"/>
        <v>2</v>
      </c>
    </row>
    <row r="3642" spans="1:18" x14ac:dyDescent="0.3">
      <c r="A3642">
        <v>3641</v>
      </c>
      <c r="B3642" t="s">
        <v>14</v>
      </c>
      <c r="C3642">
        <v>367500</v>
      </c>
      <c r="D3642" t="s">
        <v>9</v>
      </c>
      <c r="E3642" t="s">
        <v>15</v>
      </c>
      <c r="F3642" t="s">
        <v>11</v>
      </c>
      <c r="G3642" t="s">
        <v>12</v>
      </c>
      <c r="H3642" t="s">
        <v>12</v>
      </c>
      <c r="I3642">
        <v>54</v>
      </c>
      <c r="J3642">
        <f>(C3642-$V$7)/$V$8</f>
        <v>-0.35766023759994758</v>
      </c>
      <c r="K3642" t="str">
        <f t="shared" si="225"/>
        <v>NO</v>
      </c>
      <c r="L3642">
        <f>(I3642-$V$16)/$V$17</f>
        <v>0.85351377771094117</v>
      </c>
      <c r="M3642" t="str">
        <f t="shared" si="226"/>
        <v>NO</v>
      </c>
      <c r="N3642">
        <f>IF(ISBLANK(C3642),$V$7,C3642)</f>
        <v>367500</v>
      </c>
      <c r="O3642">
        <f>IF(ISBLANK(I3642),$V$16,I3642)</f>
        <v>54</v>
      </c>
      <c r="P3642" t="str">
        <f>IF(ISBLANK(D3642),$U$42,D3642)</f>
        <v>ASALARIADO</v>
      </c>
      <c r="Q3642" s="7" t="str">
        <f t="shared" si="227"/>
        <v>46-55</v>
      </c>
      <c r="R3642" s="7" t="str">
        <f t="shared" si="228"/>
        <v>2</v>
      </c>
    </row>
    <row r="3643" spans="1:18" x14ac:dyDescent="0.3">
      <c r="A3643">
        <v>3642</v>
      </c>
      <c r="B3643" t="s">
        <v>14</v>
      </c>
      <c r="C3643">
        <v>1576048</v>
      </c>
      <c r="D3643" t="s">
        <v>17</v>
      </c>
      <c r="E3643" t="s">
        <v>15</v>
      </c>
      <c r="F3643" t="s">
        <v>11</v>
      </c>
      <c r="G3643" t="s">
        <v>12</v>
      </c>
      <c r="H3643" t="s">
        <v>11</v>
      </c>
      <c r="I3643">
        <v>56</v>
      </c>
      <c r="J3643">
        <f>(C3643-$V$7)/$V$8</f>
        <v>1.1326792712102607</v>
      </c>
      <c r="K3643" t="str">
        <f t="shared" si="225"/>
        <v>NO</v>
      </c>
      <c r="L3643">
        <f>(I3643-$V$16)/$V$17</f>
        <v>0.99466443786521619</v>
      </c>
      <c r="M3643" t="str">
        <f t="shared" si="226"/>
        <v>NO</v>
      </c>
      <c r="N3643">
        <f>IF(ISBLANK(C3643),$V$7,C3643)</f>
        <v>1576048</v>
      </c>
      <c r="O3643">
        <f>IF(ISBLANK(I3643),$V$16,I3643)</f>
        <v>56</v>
      </c>
      <c r="P3643" t="str">
        <f>IF(ISBLANK(D3643),$U$42,D3643)</f>
        <v>TRABAJADOR INDEPENDIENTE</v>
      </c>
      <c r="Q3643" s="7" t="str">
        <f t="shared" si="227"/>
        <v>56+</v>
      </c>
      <c r="R3643" s="7" t="str">
        <f t="shared" si="228"/>
        <v>4</v>
      </c>
    </row>
    <row r="3644" spans="1:18" x14ac:dyDescent="0.3">
      <c r="A3644">
        <v>3643</v>
      </c>
      <c r="B3644" t="s">
        <v>14</v>
      </c>
      <c r="C3644">
        <v>392276</v>
      </c>
      <c r="D3644" t="s">
        <v>9</v>
      </c>
      <c r="E3644" t="s">
        <v>10</v>
      </c>
      <c r="F3644" t="s">
        <v>11</v>
      </c>
      <c r="G3644" t="s">
        <v>12</v>
      </c>
      <c r="H3644" t="s">
        <v>11</v>
      </c>
      <c r="I3644">
        <v>61</v>
      </c>
      <c r="J3644">
        <f>(C3644-$V$7)/$V$8</f>
        <v>-0.3271073330646857</v>
      </c>
      <c r="K3644" t="str">
        <f t="shared" si="225"/>
        <v>NO</v>
      </c>
      <c r="L3644">
        <f>(I3644-$V$16)/$V$17</f>
        <v>1.3475410882509038</v>
      </c>
      <c r="M3644" t="str">
        <f t="shared" si="226"/>
        <v>NO</v>
      </c>
      <c r="N3644">
        <f>IF(ISBLANK(C3644),$V$7,C3644)</f>
        <v>392276</v>
      </c>
      <c r="O3644">
        <f>IF(ISBLANK(I3644),$V$16,I3644)</f>
        <v>61</v>
      </c>
      <c r="P3644" t="str">
        <f>IF(ISBLANK(D3644),$U$42,D3644)</f>
        <v>ASALARIADO</v>
      </c>
      <c r="Q3644" s="7" t="str">
        <f t="shared" si="227"/>
        <v>56+</v>
      </c>
      <c r="R3644" s="7" t="str">
        <f t="shared" si="228"/>
        <v>2</v>
      </c>
    </row>
    <row r="3645" spans="1:18" x14ac:dyDescent="0.3">
      <c r="A3645">
        <v>3644</v>
      </c>
      <c r="B3645" t="s">
        <v>8</v>
      </c>
      <c r="C3645">
        <v>474037</v>
      </c>
      <c r="D3645" t="s">
        <v>9</v>
      </c>
      <c r="E3645" t="s">
        <v>15</v>
      </c>
      <c r="F3645" t="s">
        <v>11</v>
      </c>
      <c r="G3645" t="s">
        <v>12</v>
      </c>
      <c r="H3645" t="s">
        <v>12</v>
      </c>
      <c r="I3645">
        <v>30</v>
      </c>
      <c r="J3645">
        <f>(C3645-$V$7)/$V$8</f>
        <v>-0.22628250146525278</v>
      </c>
      <c r="K3645" t="str">
        <f t="shared" si="225"/>
        <v>NO</v>
      </c>
      <c r="L3645">
        <f>(I3645-$V$16)/$V$17</f>
        <v>-0.84029414414035897</v>
      </c>
      <c r="M3645" t="str">
        <f t="shared" si="226"/>
        <v>NO</v>
      </c>
      <c r="N3645">
        <f>IF(ISBLANK(C3645),$V$7,C3645)</f>
        <v>474037</v>
      </c>
      <c r="O3645">
        <f>IF(ISBLANK(I3645),$V$16,I3645)</f>
        <v>30</v>
      </c>
      <c r="P3645" t="str">
        <f>IF(ISBLANK(D3645),$U$42,D3645)</f>
        <v>ASALARIADO</v>
      </c>
      <c r="Q3645" s="7" t="str">
        <f t="shared" si="227"/>
        <v>26-35</v>
      </c>
      <c r="R3645" s="7" t="str">
        <f t="shared" si="228"/>
        <v>3</v>
      </c>
    </row>
    <row r="3646" spans="1:18" x14ac:dyDescent="0.3">
      <c r="A3646">
        <v>3645</v>
      </c>
      <c r="B3646" t="s">
        <v>14</v>
      </c>
      <c r="C3646">
        <v>1494240.1</v>
      </c>
      <c r="D3646" t="s">
        <v>9</v>
      </c>
      <c r="E3646" t="s">
        <v>15</v>
      </c>
      <c r="F3646" t="s">
        <v>11</v>
      </c>
      <c r="G3646" t="s">
        <v>12</v>
      </c>
      <c r="H3646" t="s">
        <v>12</v>
      </c>
      <c r="I3646">
        <v>32</v>
      </c>
      <c r="J3646">
        <f>(C3646-$V$7)/$V$8</f>
        <v>1.0317966041562467</v>
      </c>
      <c r="K3646" t="str">
        <f t="shared" si="225"/>
        <v>NO</v>
      </c>
      <c r="L3646">
        <f>(I3646-$V$16)/$V$17</f>
        <v>-0.69914348398608395</v>
      </c>
      <c r="M3646" t="str">
        <f t="shared" si="226"/>
        <v>NO</v>
      </c>
      <c r="N3646">
        <f>IF(ISBLANK(C3646),$V$7,C3646)</f>
        <v>1494240.1</v>
      </c>
      <c r="O3646">
        <f>IF(ISBLANK(I3646),$V$16,I3646)</f>
        <v>32</v>
      </c>
      <c r="P3646" t="str">
        <f>IF(ISBLANK(D3646),$U$42,D3646)</f>
        <v>ASALARIADO</v>
      </c>
      <c r="Q3646" s="7" t="str">
        <f t="shared" si="227"/>
        <v>26-35</v>
      </c>
      <c r="R3646" s="7" t="str">
        <f t="shared" si="228"/>
        <v>4</v>
      </c>
    </row>
    <row r="3647" spans="1:18" x14ac:dyDescent="0.3">
      <c r="A3647">
        <v>3646</v>
      </c>
      <c r="B3647" t="s">
        <v>14</v>
      </c>
      <c r="C3647">
        <v>386136</v>
      </c>
      <c r="D3647" t="s">
        <v>9</v>
      </c>
      <c r="E3647" t="s">
        <v>15</v>
      </c>
      <c r="F3647" t="s">
        <v>11</v>
      </c>
      <c r="G3647" t="s">
        <v>12</v>
      </c>
      <c r="H3647" t="s">
        <v>12</v>
      </c>
      <c r="I3647">
        <v>21</v>
      </c>
      <c r="J3647">
        <f>(C3647-$V$7)/$V$8</f>
        <v>-0.3346789682699855</v>
      </c>
      <c r="K3647" t="str">
        <f t="shared" si="225"/>
        <v>NO</v>
      </c>
      <c r="L3647">
        <f>(I3647-$V$16)/$V$17</f>
        <v>-1.4754721148345964</v>
      </c>
      <c r="M3647" t="str">
        <f t="shared" si="226"/>
        <v>NO</v>
      </c>
      <c r="N3647">
        <f>IF(ISBLANK(C3647),$V$7,C3647)</f>
        <v>386136</v>
      </c>
      <c r="O3647">
        <f>IF(ISBLANK(I3647),$V$16,I3647)</f>
        <v>21</v>
      </c>
      <c r="P3647" t="str">
        <f>IF(ISBLANK(D3647),$U$42,D3647)</f>
        <v>ASALARIADO</v>
      </c>
      <c r="Q3647" s="7" t="str">
        <f t="shared" si="227"/>
        <v>18-25</v>
      </c>
      <c r="R3647" s="7" t="str">
        <f t="shared" si="228"/>
        <v>2</v>
      </c>
    </row>
    <row r="3648" spans="1:18" x14ac:dyDescent="0.3">
      <c r="A3648">
        <v>3647</v>
      </c>
      <c r="B3648" t="s">
        <v>8</v>
      </c>
      <c r="C3648">
        <v>390581.32</v>
      </c>
      <c r="D3648" t="s">
        <v>9</v>
      </c>
      <c r="E3648" t="s">
        <v>15</v>
      </c>
      <c r="F3648" t="s">
        <v>11</v>
      </c>
      <c r="G3648" t="s">
        <v>12</v>
      </c>
      <c r="H3648" t="s">
        <v>12</v>
      </c>
      <c r="I3648">
        <v>22</v>
      </c>
      <c r="J3648">
        <f>(C3648-$V$7)/$V$8</f>
        <v>-0.32919715370796215</v>
      </c>
      <c r="K3648" t="str">
        <f t="shared" si="225"/>
        <v>NO</v>
      </c>
      <c r="L3648">
        <f>(I3648-$V$16)/$V$17</f>
        <v>-1.4048967847574589</v>
      </c>
      <c r="M3648" t="str">
        <f t="shared" si="226"/>
        <v>NO</v>
      </c>
      <c r="N3648">
        <f>IF(ISBLANK(C3648),$V$7,C3648)</f>
        <v>390581.32</v>
      </c>
      <c r="O3648">
        <f>IF(ISBLANK(I3648),$V$16,I3648)</f>
        <v>22</v>
      </c>
      <c r="P3648" t="str">
        <f>IF(ISBLANK(D3648),$U$42,D3648)</f>
        <v>ASALARIADO</v>
      </c>
      <c r="Q3648" s="7" t="str">
        <f t="shared" si="227"/>
        <v>18-25</v>
      </c>
      <c r="R3648" s="7" t="str">
        <f t="shared" si="228"/>
        <v>2</v>
      </c>
    </row>
    <row r="3649" spans="1:18" x14ac:dyDescent="0.3">
      <c r="A3649">
        <v>3648</v>
      </c>
      <c r="B3649" t="s">
        <v>14</v>
      </c>
      <c r="C3649">
        <v>433902.87</v>
      </c>
      <c r="D3649" t="s">
        <v>9</v>
      </c>
      <c r="E3649" t="s">
        <v>15</v>
      </c>
      <c r="F3649" t="s">
        <v>11</v>
      </c>
      <c r="G3649" t="s">
        <v>12</v>
      </c>
      <c r="H3649" t="s">
        <v>12</v>
      </c>
      <c r="I3649">
        <v>31</v>
      </c>
      <c r="J3649">
        <f>(C3649-$V$7)/$V$8</f>
        <v>-0.27577451964800187</v>
      </c>
      <c r="K3649" t="str">
        <f t="shared" si="225"/>
        <v>NO</v>
      </c>
      <c r="L3649">
        <f>(I3649-$V$16)/$V$17</f>
        <v>-0.7697188140632214</v>
      </c>
      <c r="M3649" t="str">
        <f t="shared" si="226"/>
        <v>NO</v>
      </c>
      <c r="N3649">
        <f>IF(ISBLANK(C3649),$V$7,C3649)</f>
        <v>433902.87</v>
      </c>
      <c r="O3649">
        <f>IF(ISBLANK(I3649),$V$16,I3649)</f>
        <v>31</v>
      </c>
      <c r="P3649" t="str">
        <f>IF(ISBLANK(D3649),$U$42,D3649)</f>
        <v>ASALARIADO</v>
      </c>
      <c r="Q3649" s="7" t="str">
        <f t="shared" si="227"/>
        <v>26-35</v>
      </c>
      <c r="R3649" s="7" t="str">
        <f t="shared" si="228"/>
        <v>3</v>
      </c>
    </row>
    <row r="3650" spans="1:18" x14ac:dyDescent="0.3">
      <c r="A3650">
        <v>3649</v>
      </c>
      <c r="B3650" t="s">
        <v>8</v>
      </c>
      <c r="C3650">
        <v>295000</v>
      </c>
      <c r="D3650" t="s">
        <v>9</v>
      </c>
      <c r="E3650" t="s">
        <v>15</v>
      </c>
      <c r="F3650" t="s">
        <v>11</v>
      </c>
      <c r="G3650" t="s">
        <v>12</v>
      </c>
      <c r="H3650" t="s">
        <v>12</v>
      </c>
      <c r="I3650">
        <v>26</v>
      </c>
      <c r="J3650">
        <f>(C3650-$V$7)/$V$8</f>
        <v>-0.44706472495894378</v>
      </c>
      <c r="K3650" t="str">
        <f t="shared" ref="K3650:K3713" si="229">IF(ABS(J3650)&gt;1.96,"ATIPICO","NO")</f>
        <v>NO</v>
      </c>
      <c r="L3650">
        <f>(I3650-$V$16)/$V$17</f>
        <v>-1.1225954644489089</v>
      </c>
      <c r="M3650" t="str">
        <f t="shared" ref="M3650:M3713" si="230">IF(ABS(L3650)&gt;1.96,"ATIPICO","NO")</f>
        <v>NO</v>
      </c>
      <c r="N3650">
        <f>IF(ISBLANK(C3650),$V$7,C3650)</f>
        <v>295000</v>
      </c>
      <c r="O3650">
        <f>IF(ISBLANK(I3650),$V$16,I3650)</f>
        <v>26</v>
      </c>
      <c r="P3650" t="str">
        <f>IF(ISBLANK(D3650),$U$42,D3650)</f>
        <v>ASALARIADO</v>
      </c>
      <c r="Q3650" s="7" t="str">
        <f t="shared" ref="Q3650:Q3713" si="231">IF(O3650&lt;26,"18-25",IF(O3650&lt;36,"26-35",
 IF(O3650&lt;46,"36-45",IF(O3650&lt;56,"46-55","56+"))))</f>
        <v>26-35</v>
      </c>
      <c r="R3650" s="7" t="str">
        <f t="shared" ref="R3650:R3713" si="232">IF(N3650&lt;300000,"1",
 IF(N3650&lt;=408495,"2",
 IF(N3650&lt;=700000,"3",
 "4")))</f>
        <v>1</v>
      </c>
    </row>
    <row r="3651" spans="1:18" x14ac:dyDescent="0.3">
      <c r="A3651">
        <v>3650</v>
      </c>
      <c r="B3651" t="s">
        <v>8</v>
      </c>
      <c r="C3651">
        <v>300018</v>
      </c>
      <c r="D3651" t="s">
        <v>17</v>
      </c>
      <c r="E3651" t="s">
        <v>15</v>
      </c>
      <c r="F3651" t="s">
        <v>11</v>
      </c>
      <c r="G3651" t="s">
        <v>12</v>
      </c>
      <c r="H3651" t="s">
        <v>11</v>
      </c>
      <c r="I3651">
        <v>42</v>
      </c>
      <c r="J3651">
        <f>(C3651-$V$7)/$V$8</f>
        <v>-0.44087670126835837</v>
      </c>
      <c r="K3651" t="str">
        <f t="shared" si="229"/>
        <v>NO</v>
      </c>
      <c r="L3651">
        <f>(I3651-$V$16)/$V$17</f>
        <v>6.6098167852911317E-3</v>
      </c>
      <c r="M3651" t="str">
        <f t="shared" si="230"/>
        <v>NO</v>
      </c>
      <c r="N3651">
        <f>IF(ISBLANK(C3651),$V$7,C3651)</f>
        <v>300018</v>
      </c>
      <c r="O3651">
        <f>IF(ISBLANK(I3651),$V$16,I3651)</f>
        <v>42</v>
      </c>
      <c r="P3651" t="str">
        <f>IF(ISBLANK(D3651),$U$42,D3651)</f>
        <v>TRABAJADOR INDEPENDIENTE</v>
      </c>
      <c r="Q3651" s="7" t="str">
        <f t="shared" si="231"/>
        <v>36-45</v>
      </c>
      <c r="R3651" s="7" t="str">
        <f t="shared" si="232"/>
        <v>2</v>
      </c>
    </row>
    <row r="3652" spans="1:18" x14ac:dyDescent="0.3">
      <c r="A3652">
        <v>3651</v>
      </c>
      <c r="B3652" t="s">
        <v>8</v>
      </c>
      <c r="C3652">
        <v>617046.87</v>
      </c>
      <c r="D3652" t="s">
        <v>9</v>
      </c>
      <c r="E3652" t="s">
        <v>15</v>
      </c>
      <c r="F3652" t="s">
        <v>11</v>
      </c>
      <c r="G3652" t="s">
        <v>11</v>
      </c>
      <c r="H3652" t="s">
        <v>12</v>
      </c>
      <c r="I3652">
        <v>23</v>
      </c>
      <c r="J3652">
        <f>(C3652-$V$7)/$V$8</f>
        <v>-4.9927686091091612E-2</v>
      </c>
      <c r="K3652" t="str">
        <f t="shared" si="229"/>
        <v>NO</v>
      </c>
      <c r="L3652">
        <f>(I3652-$V$16)/$V$17</f>
        <v>-1.3343214546803215</v>
      </c>
      <c r="M3652" t="str">
        <f t="shared" si="230"/>
        <v>NO</v>
      </c>
      <c r="N3652">
        <f>IF(ISBLANK(C3652),$V$7,C3652)</f>
        <v>617046.87</v>
      </c>
      <c r="O3652">
        <f>IF(ISBLANK(I3652),$V$16,I3652)</f>
        <v>23</v>
      </c>
      <c r="P3652" t="str">
        <f>IF(ISBLANK(D3652),$U$42,D3652)</f>
        <v>ASALARIADO</v>
      </c>
      <c r="Q3652" s="7" t="str">
        <f t="shared" si="231"/>
        <v>18-25</v>
      </c>
      <c r="R3652" s="7" t="str">
        <f t="shared" si="232"/>
        <v>3</v>
      </c>
    </row>
    <row r="3653" spans="1:18" x14ac:dyDescent="0.3">
      <c r="A3653">
        <v>3652</v>
      </c>
      <c r="B3653" t="s">
        <v>14</v>
      </c>
      <c r="C3653">
        <v>650000</v>
      </c>
      <c r="D3653" t="s">
        <v>9</v>
      </c>
      <c r="E3653" t="s">
        <v>15</v>
      </c>
      <c r="F3653" t="s">
        <v>11</v>
      </c>
      <c r="G3653" t="s">
        <v>12</v>
      </c>
      <c r="H3653" t="s">
        <v>12</v>
      </c>
      <c r="I3653">
        <v>27</v>
      </c>
      <c r="J3653">
        <f>(C3653-$V$7)/$V$8</f>
        <v>-9.2910282355832298E-3</v>
      </c>
      <c r="K3653" t="str">
        <f t="shared" si="229"/>
        <v>NO</v>
      </c>
      <c r="L3653">
        <f>(I3653-$V$16)/$V$17</f>
        <v>-1.0520201343717714</v>
      </c>
      <c r="M3653" t="str">
        <f t="shared" si="230"/>
        <v>NO</v>
      </c>
      <c r="N3653">
        <f>IF(ISBLANK(C3653),$V$7,C3653)</f>
        <v>650000</v>
      </c>
      <c r="O3653">
        <f>IF(ISBLANK(I3653),$V$16,I3653)</f>
        <v>27</v>
      </c>
      <c r="P3653" t="str">
        <f>IF(ISBLANK(D3653),$U$42,D3653)</f>
        <v>ASALARIADO</v>
      </c>
      <c r="Q3653" s="7" t="str">
        <f t="shared" si="231"/>
        <v>26-35</v>
      </c>
      <c r="R3653" s="7" t="str">
        <f t="shared" si="232"/>
        <v>3</v>
      </c>
    </row>
    <row r="3654" spans="1:18" x14ac:dyDescent="0.3">
      <c r="A3654">
        <v>3653</v>
      </c>
      <c r="B3654" t="s">
        <v>8</v>
      </c>
      <c r="C3654">
        <v>3394970.65</v>
      </c>
      <c r="D3654" t="s">
        <v>9</v>
      </c>
      <c r="E3654" t="s">
        <v>15</v>
      </c>
      <c r="F3654" t="s">
        <v>11</v>
      </c>
      <c r="G3654" t="s">
        <v>12</v>
      </c>
      <c r="H3654" t="s">
        <v>12</v>
      </c>
      <c r="I3654">
        <v>38</v>
      </c>
      <c r="J3654">
        <f>(C3654-$V$7)/$V$8</f>
        <v>3.3757116445746305</v>
      </c>
      <c r="K3654" t="str">
        <f t="shared" si="229"/>
        <v>ATIPICO</v>
      </c>
      <c r="L3654">
        <f>(I3654-$V$16)/$V$17</f>
        <v>-0.27569150352325889</v>
      </c>
      <c r="M3654" t="str">
        <f t="shared" si="230"/>
        <v>NO</v>
      </c>
      <c r="N3654">
        <f>IF(ISBLANK(C3654),$V$7,C3654)</f>
        <v>3394970.65</v>
      </c>
      <c r="O3654">
        <f>IF(ISBLANK(I3654),$V$16,I3654)</f>
        <v>38</v>
      </c>
      <c r="P3654" t="str">
        <f>IF(ISBLANK(D3654),$U$42,D3654)</f>
        <v>ASALARIADO</v>
      </c>
      <c r="Q3654" s="7" t="str">
        <f t="shared" si="231"/>
        <v>36-45</v>
      </c>
      <c r="R3654" s="7" t="str">
        <f t="shared" si="232"/>
        <v>4</v>
      </c>
    </row>
    <row r="3655" spans="1:18" x14ac:dyDescent="0.3">
      <c r="A3655">
        <v>3654</v>
      </c>
      <c r="B3655" t="s">
        <v>14</v>
      </c>
      <c r="C3655">
        <v>30995</v>
      </c>
      <c r="D3655" t="s">
        <v>9</v>
      </c>
      <c r="E3655" t="s">
        <v>15</v>
      </c>
      <c r="F3655" t="s">
        <v>11</v>
      </c>
      <c r="G3655" t="s">
        <v>12</v>
      </c>
      <c r="H3655" t="s">
        <v>12</v>
      </c>
      <c r="I3655">
        <v>31</v>
      </c>
      <c r="J3655">
        <f>(C3655-$V$7)/$V$8</f>
        <v>-0.7726265413066925</v>
      </c>
      <c r="K3655" t="str">
        <f t="shared" si="229"/>
        <v>NO</v>
      </c>
      <c r="L3655">
        <f>(I3655-$V$16)/$V$17</f>
        <v>-0.7697188140632214</v>
      </c>
      <c r="M3655" t="str">
        <f t="shared" si="230"/>
        <v>NO</v>
      </c>
      <c r="N3655">
        <f>IF(ISBLANK(C3655),$V$7,C3655)</f>
        <v>30995</v>
      </c>
      <c r="O3655">
        <f>IF(ISBLANK(I3655),$V$16,I3655)</f>
        <v>31</v>
      </c>
      <c r="P3655" t="str">
        <f>IF(ISBLANK(D3655),$U$42,D3655)</f>
        <v>ASALARIADO</v>
      </c>
      <c r="Q3655" s="7" t="str">
        <f t="shared" si="231"/>
        <v>26-35</v>
      </c>
      <c r="R3655" s="7" t="str">
        <f t="shared" si="232"/>
        <v>1</v>
      </c>
    </row>
    <row r="3656" spans="1:18" x14ac:dyDescent="0.3">
      <c r="A3656">
        <v>3655</v>
      </c>
      <c r="B3656" t="s">
        <v>14</v>
      </c>
      <c r="C3656">
        <v>351950.66</v>
      </c>
      <c r="D3656" t="s">
        <v>9</v>
      </c>
      <c r="E3656" t="s">
        <v>15</v>
      </c>
      <c r="F3656" t="s">
        <v>11</v>
      </c>
      <c r="G3656" t="s">
        <v>11</v>
      </c>
      <c r="H3656" t="s">
        <v>12</v>
      </c>
      <c r="I3656">
        <v>46</v>
      </c>
      <c r="J3656">
        <f>(C3656-$V$7)/$V$8</f>
        <v>-0.3768351447926474</v>
      </c>
      <c r="K3656" t="str">
        <f t="shared" si="229"/>
        <v>NO</v>
      </c>
      <c r="L3656">
        <f>(I3656-$V$16)/$V$17</f>
        <v>0.28891113709384114</v>
      </c>
      <c r="M3656" t="str">
        <f t="shared" si="230"/>
        <v>NO</v>
      </c>
      <c r="N3656">
        <f>IF(ISBLANK(C3656),$V$7,C3656)</f>
        <v>351950.66</v>
      </c>
      <c r="O3656">
        <f>IF(ISBLANK(I3656),$V$16,I3656)</f>
        <v>46</v>
      </c>
      <c r="P3656" t="str">
        <f>IF(ISBLANK(D3656),$U$42,D3656)</f>
        <v>ASALARIADO</v>
      </c>
      <c r="Q3656" s="7" t="str">
        <f t="shared" si="231"/>
        <v>46-55</v>
      </c>
      <c r="R3656" s="7" t="str">
        <f t="shared" si="232"/>
        <v>2</v>
      </c>
    </row>
    <row r="3657" spans="1:18" x14ac:dyDescent="0.3">
      <c r="A3657">
        <v>3656</v>
      </c>
      <c r="B3657" t="s">
        <v>14</v>
      </c>
      <c r="C3657">
        <v>590320</v>
      </c>
      <c r="D3657" t="s">
        <v>9</v>
      </c>
      <c r="E3657" t="s">
        <v>15</v>
      </c>
      <c r="F3657" t="s">
        <v>11</v>
      </c>
      <c r="G3657" t="s">
        <v>12</v>
      </c>
      <c r="H3657" t="s">
        <v>12</v>
      </c>
      <c r="I3657">
        <v>30</v>
      </c>
      <c r="J3657">
        <f>(C3657-$V$7)/$V$8</f>
        <v>-8.2886335898823105E-2</v>
      </c>
      <c r="K3657" t="str">
        <f t="shared" si="229"/>
        <v>NO</v>
      </c>
      <c r="L3657">
        <f>(I3657-$V$16)/$V$17</f>
        <v>-0.84029414414035897</v>
      </c>
      <c r="M3657" t="str">
        <f t="shared" si="230"/>
        <v>NO</v>
      </c>
      <c r="N3657">
        <f>IF(ISBLANK(C3657),$V$7,C3657)</f>
        <v>590320</v>
      </c>
      <c r="O3657">
        <f>IF(ISBLANK(I3657),$V$16,I3657)</f>
        <v>30</v>
      </c>
      <c r="P3657" t="str">
        <f>IF(ISBLANK(D3657),$U$42,D3657)</f>
        <v>ASALARIADO</v>
      </c>
      <c r="Q3657" s="7" t="str">
        <f t="shared" si="231"/>
        <v>26-35</v>
      </c>
      <c r="R3657" s="7" t="str">
        <f t="shared" si="232"/>
        <v>3</v>
      </c>
    </row>
    <row r="3658" spans="1:18" x14ac:dyDescent="0.3">
      <c r="A3658">
        <v>3657</v>
      </c>
      <c r="B3658" t="s">
        <v>8</v>
      </c>
      <c r="C3658">
        <v>321054.98</v>
      </c>
      <c r="D3658" t="s">
        <v>9</v>
      </c>
      <c r="E3658" t="s">
        <v>15</v>
      </c>
      <c r="F3658" t="s">
        <v>11</v>
      </c>
      <c r="G3658" t="s">
        <v>12</v>
      </c>
      <c r="H3658" t="s">
        <v>12</v>
      </c>
      <c r="I3658">
        <v>51</v>
      </c>
      <c r="J3658">
        <f>(C3658-$V$7)/$V$8</f>
        <v>-0.41493462661344177</v>
      </c>
      <c r="K3658" t="str">
        <f t="shared" si="229"/>
        <v>NO</v>
      </c>
      <c r="L3658">
        <f>(I3658-$V$16)/$V$17</f>
        <v>0.64178778747952869</v>
      </c>
      <c r="M3658" t="str">
        <f t="shared" si="230"/>
        <v>NO</v>
      </c>
      <c r="N3658">
        <f>IF(ISBLANK(C3658),$V$7,C3658)</f>
        <v>321054.98</v>
      </c>
      <c r="O3658">
        <f>IF(ISBLANK(I3658),$V$16,I3658)</f>
        <v>51</v>
      </c>
      <c r="P3658" t="str">
        <f>IF(ISBLANK(D3658),$U$42,D3658)</f>
        <v>ASALARIADO</v>
      </c>
      <c r="Q3658" s="7" t="str">
        <f t="shared" si="231"/>
        <v>46-55</v>
      </c>
      <c r="R3658" s="7" t="str">
        <f t="shared" si="232"/>
        <v>2</v>
      </c>
    </row>
    <row r="3659" spans="1:18" x14ac:dyDescent="0.3">
      <c r="A3659">
        <v>3658</v>
      </c>
      <c r="B3659" t="s">
        <v>14</v>
      </c>
      <c r="C3659">
        <v>403433.03</v>
      </c>
      <c r="D3659" t="s">
        <v>9</v>
      </c>
      <c r="E3659" t="s">
        <v>15</v>
      </c>
      <c r="F3659" t="s">
        <v>11</v>
      </c>
      <c r="G3659" t="s">
        <v>12</v>
      </c>
      <c r="H3659" t="s">
        <v>11</v>
      </c>
      <c r="I3659">
        <v>26</v>
      </c>
      <c r="J3659">
        <f>(C3659-$V$7)/$V$8</f>
        <v>-0.31334887033918302</v>
      </c>
      <c r="K3659" t="str">
        <f t="shared" si="229"/>
        <v>NO</v>
      </c>
      <c r="L3659">
        <f>(I3659-$V$16)/$V$17</f>
        <v>-1.1225954644489089</v>
      </c>
      <c r="M3659" t="str">
        <f t="shared" si="230"/>
        <v>NO</v>
      </c>
      <c r="N3659">
        <f>IF(ISBLANK(C3659),$V$7,C3659)</f>
        <v>403433.03</v>
      </c>
      <c r="O3659">
        <f>IF(ISBLANK(I3659),$V$16,I3659)</f>
        <v>26</v>
      </c>
      <c r="P3659" t="str">
        <f>IF(ISBLANK(D3659),$U$42,D3659)</f>
        <v>ASALARIADO</v>
      </c>
      <c r="Q3659" s="7" t="str">
        <f t="shared" si="231"/>
        <v>26-35</v>
      </c>
      <c r="R3659" s="7" t="str">
        <f t="shared" si="232"/>
        <v>2</v>
      </c>
    </row>
    <row r="3660" spans="1:18" x14ac:dyDescent="0.3">
      <c r="A3660">
        <v>3659</v>
      </c>
      <c r="B3660" t="s">
        <v>8</v>
      </c>
      <c r="C3660">
        <v>400000</v>
      </c>
      <c r="D3660" t="s">
        <v>9</v>
      </c>
      <c r="E3660" t="s">
        <v>15</v>
      </c>
      <c r="F3660" t="s">
        <v>11</v>
      </c>
      <c r="G3660" t="s">
        <v>11</v>
      </c>
      <c r="H3660" t="s">
        <v>12</v>
      </c>
      <c r="I3660">
        <v>30</v>
      </c>
      <c r="J3660">
        <f>(C3660-$V$7)/$V$8</f>
        <v>-0.31758236395625966</v>
      </c>
      <c r="K3660" t="str">
        <f t="shared" si="229"/>
        <v>NO</v>
      </c>
      <c r="L3660">
        <f>(I3660-$V$16)/$V$17</f>
        <v>-0.84029414414035897</v>
      </c>
      <c r="M3660" t="str">
        <f t="shared" si="230"/>
        <v>NO</v>
      </c>
      <c r="N3660">
        <f>IF(ISBLANK(C3660),$V$7,C3660)</f>
        <v>400000</v>
      </c>
      <c r="O3660">
        <f>IF(ISBLANK(I3660),$V$16,I3660)</f>
        <v>30</v>
      </c>
      <c r="P3660" t="str">
        <f>IF(ISBLANK(D3660),$U$42,D3660)</f>
        <v>ASALARIADO</v>
      </c>
      <c r="Q3660" s="7" t="str">
        <f t="shared" si="231"/>
        <v>26-35</v>
      </c>
      <c r="R3660" s="7" t="str">
        <f t="shared" si="232"/>
        <v>2</v>
      </c>
    </row>
    <row r="3661" spans="1:18" x14ac:dyDescent="0.3">
      <c r="A3661">
        <v>3660</v>
      </c>
      <c r="B3661" t="s">
        <v>8</v>
      </c>
      <c r="C3661">
        <v>2345522.5</v>
      </c>
      <c r="D3661" t="s">
        <v>9</v>
      </c>
      <c r="E3661" t="s">
        <v>10</v>
      </c>
      <c r="F3661" t="s">
        <v>11</v>
      </c>
      <c r="G3661" t="s">
        <v>12</v>
      </c>
      <c r="H3661" t="s">
        <v>12</v>
      </c>
      <c r="I3661">
        <v>48</v>
      </c>
      <c r="J3661">
        <f>(C3661-$V$7)/$V$8</f>
        <v>2.0815685568422593</v>
      </c>
      <c r="K3661" t="str">
        <f t="shared" si="229"/>
        <v>ATIPICO</v>
      </c>
      <c r="L3661">
        <f>(I3661-$V$16)/$V$17</f>
        <v>0.43006179724811616</v>
      </c>
      <c r="M3661" t="str">
        <f t="shared" si="230"/>
        <v>NO</v>
      </c>
      <c r="N3661">
        <f>IF(ISBLANK(C3661),$V$7,C3661)</f>
        <v>2345522.5</v>
      </c>
      <c r="O3661">
        <f>IF(ISBLANK(I3661),$V$16,I3661)</f>
        <v>48</v>
      </c>
      <c r="P3661" t="str">
        <f>IF(ISBLANK(D3661),$U$42,D3661)</f>
        <v>ASALARIADO</v>
      </c>
      <c r="Q3661" s="7" t="str">
        <f t="shared" si="231"/>
        <v>46-55</v>
      </c>
      <c r="R3661" s="7" t="str">
        <f t="shared" si="232"/>
        <v>4</v>
      </c>
    </row>
    <row r="3662" spans="1:18" x14ac:dyDescent="0.3">
      <c r="A3662">
        <v>3661</v>
      </c>
      <c r="B3662" t="s">
        <v>8</v>
      </c>
      <c r="C3662">
        <v>480577</v>
      </c>
      <c r="D3662" t="s">
        <v>17</v>
      </c>
      <c r="E3662" t="s">
        <v>15</v>
      </c>
      <c r="F3662" t="s">
        <v>11</v>
      </c>
      <c r="G3662" t="s">
        <v>12</v>
      </c>
      <c r="H3662" t="s">
        <v>12</v>
      </c>
      <c r="I3662">
        <v>49</v>
      </c>
      <c r="J3662">
        <f>(C3662-$V$7)/$V$8</f>
        <v>-0.21821760012279989</v>
      </c>
      <c r="K3662" t="str">
        <f t="shared" si="229"/>
        <v>NO</v>
      </c>
      <c r="L3662">
        <f>(I3662-$V$16)/$V$17</f>
        <v>0.50063712732525367</v>
      </c>
      <c r="M3662" t="str">
        <f t="shared" si="230"/>
        <v>NO</v>
      </c>
      <c r="N3662">
        <f>IF(ISBLANK(C3662),$V$7,C3662)</f>
        <v>480577</v>
      </c>
      <c r="O3662">
        <f>IF(ISBLANK(I3662),$V$16,I3662)</f>
        <v>49</v>
      </c>
      <c r="P3662" t="str">
        <f>IF(ISBLANK(D3662),$U$42,D3662)</f>
        <v>TRABAJADOR INDEPENDIENTE</v>
      </c>
      <c r="Q3662" s="7" t="str">
        <f t="shared" si="231"/>
        <v>46-55</v>
      </c>
      <c r="R3662" s="7" t="str">
        <f t="shared" si="232"/>
        <v>3</v>
      </c>
    </row>
    <row r="3663" spans="1:18" x14ac:dyDescent="0.3">
      <c r="A3663">
        <v>3662</v>
      </c>
      <c r="B3663" t="s">
        <v>8</v>
      </c>
      <c r="C3663">
        <v>458437</v>
      </c>
      <c r="D3663" t="s">
        <v>9</v>
      </c>
      <c r="E3663" t="s">
        <v>15</v>
      </c>
      <c r="F3663" t="s">
        <v>11</v>
      </c>
      <c r="G3663" t="s">
        <v>12</v>
      </c>
      <c r="H3663" t="s">
        <v>12</v>
      </c>
      <c r="I3663">
        <v>27</v>
      </c>
      <c r="J3663">
        <f>(C3663-$V$7)/$V$8</f>
        <v>-0.24551988081422299</v>
      </c>
      <c r="K3663" t="str">
        <f t="shared" si="229"/>
        <v>NO</v>
      </c>
      <c r="L3663">
        <f>(I3663-$V$16)/$V$17</f>
        <v>-1.0520201343717714</v>
      </c>
      <c r="M3663" t="str">
        <f t="shared" si="230"/>
        <v>NO</v>
      </c>
      <c r="N3663">
        <f>IF(ISBLANK(C3663),$V$7,C3663)</f>
        <v>458437</v>
      </c>
      <c r="O3663">
        <f>IF(ISBLANK(I3663),$V$16,I3663)</f>
        <v>27</v>
      </c>
      <c r="P3663" t="str">
        <f>IF(ISBLANK(D3663),$U$42,D3663)</f>
        <v>ASALARIADO</v>
      </c>
      <c r="Q3663" s="7" t="str">
        <f t="shared" si="231"/>
        <v>26-35</v>
      </c>
      <c r="R3663" s="7" t="str">
        <f t="shared" si="232"/>
        <v>3</v>
      </c>
    </row>
    <row r="3664" spans="1:18" x14ac:dyDescent="0.3">
      <c r="A3664">
        <v>3663</v>
      </c>
      <c r="B3664" t="s">
        <v>14</v>
      </c>
      <c r="C3664">
        <v>314569</v>
      </c>
      <c r="D3664" t="s">
        <v>16</v>
      </c>
      <c r="E3664" t="s">
        <v>15</v>
      </c>
      <c r="F3664" t="s">
        <v>11</v>
      </c>
      <c r="G3664" t="s">
        <v>12</v>
      </c>
      <c r="H3664" t="s">
        <v>12</v>
      </c>
      <c r="I3664">
        <v>61</v>
      </c>
      <c r="J3664">
        <f>(C3664-$V$7)/$V$8</f>
        <v>-0.4229329123640721</v>
      </c>
      <c r="K3664" t="str">
        <f t="shared" si="229"/>
        <v>NO</v>
      </c>
      <c r="L3664">
        <f>(I3664-$V$16)/$V$17</f>
        <v>1.3475410882509038</v>
      </c>
      <c r="M3664" t="str">
        <f t="shared" si="230"/>
        <v>NO</v>
      </c>
      <c r="N3664">
        <f>IF(ISBLANK(C3664),$V$7,C3664)</f>
        <v>314569</v>
      </c>
      <c r="O3664">
        <f>IF(ISBLANK(I3664),$V$16,I3664)</f>
        <v>61</v>
      </c>
      <c r="P3664" t="str">
        <f>IF(ISBLANK(D3664),$U$42,D3664)</f>
        <v>ASEGURADO VOLUNTARIO</v>
      </c>
      <c r="Q3664" s="7" t="str">
        <f t="shared" si="231"/>
        <v>56+</v>
      </c>
      <c r="R3664" s="7" t="str">
        <f t="shared" si="232"/>
        <v>2</v>
      </c>
    </row>
    <row r="3665" spans="1:18" x14ac:dyDescent="0.3">
      <c r="A3665">
        <v>3664</v>
      </c>
      <c r="B3665" t="s">
        <v>8</v>
      </c>
      <c r="C3665">
        <v>84000</v>
      </c>
      <c r="D3665" t="s">
        <v>9</v>
      </c>
      <c r="E3665" t="s">
        <v>15</v>
      </c>
      <c r="F3665" t="s">
        <v>11</v>
      </c>
      <c r="G3665" t="s">
        <v>12</v>
      </c>
      <c r="H3665" t="s">
        <v>11</v>
      </c>
      <c r="I3665">
        <v>32</v>
      </c>
      <c r="J3665">
        <f>(C3665-$V$7)/$V$8</f>
        <v>-0.70726261230719467</v>
      </c>
      <c r="K3665" t="str">
        <f t="shared" si="229"/>
        <v>NO</v>
      </c>
      <c r="L3665">
        <f>(I3665-$V$16)/$V$17</f>
        <v>-0.69914348398608395</v>
      </c>
      <c r="M3665" t="str">
        <f t="shared" si="230"/>
        <v>NO</v>
      </c>
      <c r="N3665">
        <f>IF(ISBLANK(C3665),$V$7,C3665)</f>
        <v>84000</v>
      </c>
      <c r="O3665">
        <f>IF(ISBLANK(I3665),$V$16,I3665)</f>
        <v>32</v>
      </c>
      <c r="P3665" t="str">
        <f>IF(ISBLANK(D3665),$U$42,D3665)</f>
        <v>ASALARIADO</v>
      </c>
      <c r="Q3665" s="7" t="str">
        <f t="shared" si="231"/>
        <v>26-35</v>
      </c>
      <c r="R3665" s="7" t="str">
        <f t="shared" si="232"/>
        <v>1</v>
      </c>
    </row>
    <row r="3666" spans="1:18" x14ac:dyDescent="0.3">
      <c r="A3666">
        <v>3665</v>
      </c>
      <c r="B3666" t="s">
        <v>14</v>
      </c>
      <c r="C3666">
        <v>297046</v>
      </c>
      <c r="D3666" t="s">
        <v>16</v>
      </c>
      <c r="E3666" t="s">
        <v>15</v>
      </c>
      <c r="F3666" t="s">
        <v>12</v>
      </c>
      <c r="G3666" t="s">
        <v>11</v>
      </c>
      <c r="H3666" t="s">
        <v>11</v>
      </c>
      <c r="I3666">
        <v>20</v>
      </c>
      <c r="J3666">
        <f>(C3666-$V$7)/$V$8</f>
        <v>-0.44454166866740574</v>
      </c>
      <c r="K3666" t="str">
        <f t="shared" si="229"/>
        <v>NO</v>
      </c>
      <c r="L3666">
        <f>(I3666-$V$16)/$V$17</f>
        <v>-1.5460474449117341</v>
      </c>
      <c r="M3666" t="str">
        <f t="shared" si="230"/>
        <v>NO</v>
      </c>
      <c r="N3666">
        <f>IF(ISBLANK(C3666),$V$7,C3666)</f>
        <v>297046</v>
      </c>
      <c r="O3666">
        <f>IF(ISBLANK(I3666),$V$16,I3666)</f>
        <v>20</v>
      </c>
      <c r="P3666" t="str">
        <f>IF(ISBLANK(D3666),$U$42,D3666)</f>
        <v>ASEGURADO VOLUNTARIO</v>
      </c>
      <c r="Q3666" s="7" t="str">
        <f t="shared" si="231"/>
        <v>18-25</v>
      </c>
      <c r="R3666" s="7" t="str">
        <f t="shared" si="232"/>
        <v>1</v>
      </c>
    </row>
    <row r="3667" spans="1:18" x14ac:dyDescent="0.3">
      <c r="A3667">
        <v>3666</v>
      </c>
      <c r="B3667" t="s">
        <v>14</v>
      </c>
      <c r="C3667">
        <v>464076.6</v>
      </c>
      <c r="D3667" t="s">
        <v>9</v>
      </c>
      <c r="E3667" t="s">
        <v>15</v>
      </c>
      <c r="F3667" t="s">
        <v>11</v>
      </c>
      <c r="G3667" t="s">
        <v>12</v>
      </c>
      <c r="H3667" t="s">
        <v>12</v>
      </c>
      <c r="I3667">
        <v>30</v>
      </c>
      <c r="J3667">
        <f>(C3667-$V$7)/$V$8</f>
        <v>-0.23856532154650173</v>
      </c>
      <c r="K3667" t="str">
        <f t="shared" si="229"/>
        <v>NO</v>
      </c>
      <c r="L3667">
        <f>(I3667-$V$16)/$V$17</f>
        <v>-0.84029414414035897</v>
      </c>
      <c r="M3667" t="str">
        <f t="shared" si="230"/>
        <v>NO</v>
      </c>
      <c r="N3667">
        <f>IF(ISBLANK(C3667),$V$7,C3667)</f>
        <v>464076.6</v>
      </c>
      <c r="O3667">
        <f>IF(ISBLANK(I3667),$V$16,I3667)</f>
        <v>30</v>
      </c>
      <c r="P3667" t="str">
        <f>IF(ISBLANK(D3667),$U$42,D3667)</f>
        <v>ASALARIADO</v>
      </c>
      <c r="Q3667" s="7" t="str">
        <f t="shared" si="231"/>
        <v>26-35</v>
      </c>
      <c r="R3667" s="7" t="str">
        <f t="shared" si="232"/>
        <v>3</v>
      </c>
    </row>
    <row r="3668" spans="1:18" x14ac:dyDescent="0.3">
      <c r="A3668">
        <v>3667</v>
      </c>
      <c r="B3668" t="s">
        <v>14</v>
      </c>
      <c r="C3668">
        <v>358976.25</v>
      </c>
      <c r="D3668" t="s">
        <v>9</v>
      </c>
      <c r="E3668" t="s">
        <v>15</v>
      </c>
      <c r="F3668" t="s">
        <v>11</v>
      </c>
      <c r="G3668" t="s">
        <v>12</v>
      </c>
      <c r="H3668" t="s">
        <v>12</v>
      </c>
      <c r="I3668">
        <v>19</v>
      </c>
      <c r="J3668">
        <f>(C3668-$V$7)/$V$8</f>
        <v>-0.36817143069134406</v>
      </c>
      <c r="K3668" t="str">
        <f t="shared" si="229"/>
        <v>NO</v>
      </c>
      <c r="L3668">
        <f>(I3668-$V$16)/$V$17</f>
        <v>-1.6166227749888715</v>
      </c>
      <c r="M3668" t="str">
        <f t="shared" si="230"/>
        <v>NO</v>
      </c>
      <c r="N3668">
        <f>IF(ISBLANK(C3668),$V$7,C3668)</f>
        <v>358976.25</v>
      </c>
      <c r="O3668">
        <f>IF(ISBLANK(I3668),$V$16,I3668)</f>
        <v>19</v>
      </c>
      <c r="P3668" t="str">
        <f>IF(ISBLANK(D3668),$U$42,D3668)</f>
        <v>ASALARIADO</v>
      </c>
      <c r="Q3668" s="7" t="str">
        <f t="shared" si="231"/>
        <v>18-25</v>
      </c>
      <c r="R3668" s="7" t="str">
        <f t="shared" si="232"/>
        <v>2</v>
      </c>
    </row>
    <row r="3669" spans="1:18" x14ac:dyDescent="0.3">
      <c r="A3669">
        <v>3668</v>
      </c>
      <c r="B3669" t="s">
        <v>14</v>
      </c>
      <c r="C3669">
        <v>359544.27</v>
      </c>
      <c r="D3669" t="s">
        <v>19</v>
      </c>
      <c r="E3669" t="s">
        <v>15</v>
      </c>
      <c r="F3669" t="s">
        <v>11</v>
      </c>
      <c r="G3669" t="s">
        <v>11</v>
      </c>
      <c r="H3669" t="s">
        <v>12</v>
      </c>
      <c r="I3669">
        <v>29</v>
      </c>
      <c r="J3669">
        <f>(C3669-$V$7)/$V$8</f>
        <v>-0.36747096811327984</v>
      </c>
      <c r="K3669" t="str">
        <f t="shared" si="229"/>
        <v>NO</v>
      </c>
      <c r="L3669">
        <f>(I3669-$V$16)/$V$17</f>
        <v>-0.91086947421749642</v>
      </c>
      <c r="M3669" t="str">
        <f t="shared" si="230"/>
        <v>NO</v>
      </c>
      <c r="N3669">
        <f>IF(ISBLANK(C3669),$V$7,C3669)</f>
        <v>359544.27</v>
      </c>
      <c r="O3669">
        <f>IF(ISBLANK(I3669),$V$16,I3669)</f>
        <v>29</v>
      </c>
      <c r="P3669" t="str">
        <f>IF(ISBLANK(D3669),$U$42,D3669)</f>
        <v>CONVENIOS ESPECIALES DE ASEGURADOS VOLUNTARIOS</v>
      </c>
      <c r="Q3669" s="7" t="str">
        <f t="shared" si="231"/>
        <v>26-35</v>
      </c>
      <c r="R3669" s="7" t="str">
        <f t="shared" si="232"/>
        <v>2</v>
      </c>
    </row>
    <row r="3670" spans="1:18" x14ac:dyDescent="0.3">
      <c r="A3670">
        <v>3669</v>
      </c>
      <c r="B3670" t="s">
        <v>8</v>
      </c>
      <c r="C3670">
        <v>278030</v>
      </c>
      <c r="D3670" t="s">
        <v>18</v>
      </c>
      <c r="E3670" t="s">
        <v>15</v>
      </c>
      <c r="F3670" t="s">
        <v>11</v>
      </c>
      <c r="G3670" t="s">
        <v>12</v>
      </c>
      <c r="H3670" t="s">
        <v>12</v>
      </c>
      <c r="I3670">
        <v>43</v>
      </c>
      <c r="J3670">
        <f>(C3670-$V$7)/$V$8</f>
        <v>-0.46799154082766331</v>
      </c>
      <c r="K3670" t="str">
        <f t="shared" si="229"/>
        <v>NO</v>
      </c>
      <c r="L3670">
        <f>(I3670-$V$16)/$V$17</f>
        <v>7.7185146862428639E-2</v>
      </c>
      <c r="M3670" t="str">
        <f t="shared" si="230"/>
        <v>NO</v>
      </c>
      <c r="N3670">
        <f>IF(ISBLANK(C3670),$V$7,C3670)</f>
        <v>278030</v>
      </c>
      <c r="O3670">
        <f>IF(ISBLANK(I3670),$V$16,I3670)</f>
        <v>43</v>
      </c>
      <c r="P3670" t="str">
        <f>IF(ISBLANK(D3670),$U$42,D3670)</f>
        <v>CONVENIOS ESPECIALES DE TRABAJADORES INDEPENDIENTES</v>
      </c>
      <c r="Q3670" s="7" t="str">
        <f t="shared" si="231"/>
        <v>36-45</v>
      </c>
      <c r="R3670" s="7" t="str">
        <f t="shared" si="232"/>
        <v>1</v>
      </c>
    </row>
    <row r="3671" spans="1:18" x14ac:dyDescent="0.3">
      <c r="A3671">
        <v>3670</v>
      </c>
      <c r="B3671" t="s">
        <v>8</v>
      </c>
      <c r="C3671">
        <v>212337</v>
      </c>
      <c r="D3671" t="s">
        <v>9</v>
      </c>
      <c r="E3671" t="s">
        <v>15</v>
      </c>
      <c r="F3671" t="s">
        <v>11</v>
      </c>
      <c r="G3671" t="s">
        <v>12</v>
      </c>
      <c r="H3671" t="s">
        <v>11</v>
      </c>
      <c r="I3671">
        <v>31</v>
      </c>
      <c r="J3671">
        <f>(C3671-$V$7)/$V$8</f>
        <v>-0.54900187169765691</v>
      </c>
      <c r="K3671" t="str">
        <f t="shared" si="229"/>
        <v>NO</v>
      </c>
      <c r="L3671">
        <f>(I3671-$V$16)/$V$17</f>
        <v>-0.7697188140632214</v>
      </c>
      <c r="M3671" t="str">
        <f t="shared" si="230"/>
        <v>NO</v>
      </c>
      <c r="N3671">
        <f>IF(ISBLANK(C3671),$V$7,C3671)</f>
        <v>212337</v>
      </c>
      <c r="O3671">
        <f>IF(ISBLANK(I3671),$V$16,I3671)</f>
        <v>31</v>
      </c>
      <c r="P3671" t="str">
        <f>IF(ISBLANK(D3671),$U$42,D3671)</f>
        <v>ASALARIADO</v>
      </c>
      <c r="Q3671" s="7" t="str">
        <f t="shared" si="231"/>
        <v>26-35</v>
      </c>
      <c r="R3671" s="7" t="str">
        <f t="shared" si="232"/>
        <v>1</v>
      </c>
    </row>
    <row r="3672" spans="1:18" x14ac:dyDescent="0.3">
      <c r="A3672">
        <v>3671</v>
      </c>
      <c r="B3672" t="s">
        <v>8</v>
      </c>
      <c r="C3672">
        <v>79890</v>
      </c>
      <c r="D3672" t="s">
        <v>9</v>
      </c>
      <c r="E3672" t="s">
        <v>15</v>
      </c>
      <c r="F3672" t="s">
        <v>11</v>
      </c>
      <c r="G3672" t="s">
        <v>11</v>
      </c>
      <c r="H3672" t="s">
        <v>12</v>
      </c>
      <c r="I3672">
        <v>53</v>
      </c>
      <c r="J3672">
        <f>(C3672-$V$7)/$V$8</f>
        <v>-0.71233092186644265</v>
      </c>
      <c r="K3672" t="str">
        <f t="shared" si="229"/>
        <v>NO</v>
      </c>
      <c r="L3672">
        <f>(I3672-$V$16)/$V$17</f>
        <v>0.78293844763380371</v>
      </c>
      <c r="M3672" t="str">
        <f t="shared" si="230"/>
        <v>NO</v>
      </c>
      <c r="N3672">
        <f>IF(ISBLANK(C3672),$V$7,C3672)</f>
        <v>79890</v>
      </c>
      <c r="O3672">
        <f>IF(ISBLANK(I3672),$V$16,I3672)</f>
        <v>53</v>
      </c>
      <c r="P3672" t="str">
        <f>IF(ISBLANK(D3672),$U$42,D3672)</f>
        <v>ASALARIADO</v>
      </c>
      <c r="Q3672" s="7" t="str">
        <f t="shared" si="231"/>
        <v>46-55</v>
      </c>
      <c r="R3672" s="7" t="str">
        <f t="shared" si="232"/>
        <v>1</v>
      </c>
    </row>
    <row r="3673" spans="1:18" x14ac:dyDescent="0.3">
      <c r="A3673">
        <v>3672</v>
      </c>
      <c r="B3673" t="s">
        <v>8</v>
      </c>
      <c r="C3673">
        <v>278030</v>
      </c>
      <c r="D3673" t="s">
        <v>18</v>
      </c>
      <c r="E3673" t="s">
        <v>15</v>
      </c>
      <c r="F3673" t="s">
        <v>11</v>
      </c>
      <c r="G3673" t="s">
        <v>12</v>
      </c>
      <c r="H3673" t="s">
        <v>12</v>
      </c>
      <c r="I3673">
        <v>44</v>
      </c>
      <c r="J3673">
        <f>(C3673-$V$7)/$V$8</f>
        <v>-0.46799154082766331</v>
      </c>
      <c r="K3673" t="str">
        <f t="shared" si="229"/>
        <v>NO</v>
      </c>
      <c r="L3673">
        <f>(I3673-$V$16)/$V$17</f>
        <v>0.14776047693956615</v>
      </c>
      <c r="M3673" t="str">
        <f t="shared" si="230"/>
        <v>NO</v>
      </c>
      <c r="N3673">
        <f>IF(ISBLANK(C3673),$V$7,C3673)</f>
        <v>278030</v>
      </c>
      <c r="O3673">
        <f>IF(ISBLANK(I3673),$V$16,I3673)</f>
        <v>44</v>
      </c>
      <c r="P3673" t="str">
        <f>IF(ISBLANK(D3673),$U$42,D3673)</f>
        <v>CONVENIOS ESPECIALES DE TRABAJADORES INDEPENDIENTES</v>
      </c>
      <c r="Q3673" s="7" t="str">
        <f t="shared" si="231"/>
        <v>36-45</v>
      </c>
      <c r="R3673" s="7" t="str">
        <f t="shared" si="232"/>
        <v>1</v>
      </c>
    </row>
    <row r="3674" spans="1:18" x14ac:dyDescent="0.3">
      <c r="A3674">
        <v>3673</v>
      </c>
      <c r="B3674" t="s">
        <v>14</v>
      </c>
      <c r="C3674">
        <v>630173</v>
      </c>
      <c r="D3674" t="s">
        <v>13</v>
      </c>
      <c r="E3674" t="s">
        <v>10</v>
      </c>
      <c r="F3674" t="s">
        <v>11</v>
      </c>
      <c r="G3674" t="s">
        <v>12</v>
      </c>
      <c r="H3674" t="s">
        <v>12</v>
      </c>
      <c r="I3674">
        <v>75</v>
      </c>
      <c r="J3674">
        <f>(C3674-$V$7)/$V$8</f>
        <v>-3.3740997488918636E-2</v>
      </c>
      <c r="K3674" t="str">
        <f t="shared" si="229"/>
        <v>NO</v>
      </c>
      <c r="L3674">
        <f>(I3674-$V$16)/$V$17</f>
        <v>2.3355957093308288</v>
      </c>
      <c r="M3674" t="str">
        <f t="shared" si="230"/>
        <v>ATIPICO</v>
      </c>
      <c r="N3674">
        <f>IF(ISBLANK(C3674),$V$7,C3674)</f>
        <v>630173</v>
      </c>
      <c r="O3674">
        <f>IF(ISBLANK(I3674),$V$16,I3674)</f>
        <v>75</v>
      </c>
      <c r="P3674" t="str">
        <f>IF(ISBLANK(D3674),$U$42,D3674)</f>
        <v>PENSIONADOS EN SU PROPIO SISTEMA</v>
      </c>
      <c r="Q3674" s="7" t="str">
        <f t="shared" si="231"/>
        <v>56+</v>
      </c>
      <c r="R3674" s="7" t="str">
        <f t="shared" si="232"/>
        <v>3</v>
      </c>
    </row>
    <row r="3675" spans="1:18" x14ac:dyDescent="0.3">
      <c r="A3675">
        <v>3674</v>
      </c>
      <c r="B3675" t="s">
        <v>14</v>
      </c>
      <c r="C3675">
        <v>1041733</v>
      </c>
      <c r="D3675" t="s">
        <v>9</v>
      </c>
      <c r="E3675" t="s">
        <v>10</v>
      </c>
      <c r="F3675" t="s">
        <v>11</v>
      </c>
      <c r="G3675" t="s">
        <v>12</v>
      </c>
      <c r="H3675" t="s">
        <v>11</v>
      </c>
      <c r="I3675">
        <v>37</v>
      </c>
      <c r="J3675">
        <f>(C3675-$V$7)/$V$8</f>
        <v>0.47378053102788775</v>
      </c>
      <c r="K3675" t="str">
        <f t="shared" si="229"/>
        <v>NO</v>
      </c>
      <c r="L3675">
        <f>(I3675-$V$16)/$V$17</f>
        <v>-0.3462668336003964</v>
      </c>
      <c r="M3675" t="str">
        <f t="shared" si="230"/>
        <v>NO</v>
      </c>
      <c r="N3675">
        <f>IF(ISBLANK(C3675),$V$7,C3675)</f>
        <v>1041733</v>
      </c>
      <c r="O3675">
        <f>IF(ISBLANK(I3675),$V$16,I3675)</f>
        <v>37</v>
      </c>
      <c r="P3675" t="str">
        <f>IF(ISBLANK(D3675),$U$42,D3675)</f>
        <v>ASALARIADO</v>
      </c>
      <c r="Q3675" s="7" t="str">
        <f t="shared" si="231"/>
        <v>36-45</v>
      </c>
      <c r="R3675" s="7" t="str">
        <f t="shared" si="232"/>
        <v>4</v>
      </c>
    </row>
    <row r="3676" spans="1:18" x14ac:dyDescent="0.3">
      <c r="A3676">
        <v>3675</v>
      </c>
      <c r="B3676" t="s">
        <v>14</v>
      </c>
      <c r="C3676">
        <v>440000</v>
      </c>
      <c r="D3676" t="s">
        <v>9</v>
      </c>
      <c r="E3676" t="s">
        <v>15</v>
      </c>
      <c r="F3676" t="s">
        <v>11</v>
      </c>
      <c r="G3676" t="s">
        <v>12</v>
      </c>
      <c r="H3676" t="s">
        <v>12</v>
      </c>
      <c r="I3676">
        <v>32</v>
      </c>
      <c r="J3676">
        <f>(C3676-$V$7)/$V$8</f>
        <v>-0.26825575024095144</v>
      </c>
      <c r="K3676" t="str">
        <f t="shared" si="229"/>
        <v>NO</v>
      </c>
      <c r="L3676">
        <f>(I3676-$V$16)/$V$17</f>
        <v>-0.69914348398608395</v>
      </c>
      <c r="M3676" t="str">
        <f t="shared" si="230"/>
        <v>NO</v>
      </c>
      <c r="N3676">
        <f>IF(ISBLANK(C3676),$V$7,C3676)</f>
        <v>440000</v>
      </c>
      <c r="O3676">
        <f>IF(ISBLANK(I3676),$V$16,I3676)</f>
        <v>32</v>
      </c>
      <c r="P3676" t="str">
        <f>IF(ISBLANK(D3676),$U$42,D3676)</f>
        <v>ASALARIADO</v>
      </c>
      <c r="Q3676" s="7" t="str">
        <f t="shared" si="231"/>
        <v>26-35</v>
      </c>
      <c r="R3676" s="7" t="str">
        <f t="shared" si="232"/>
        <v>3</v>
      </c>
    </row>
    <row r="3677" spans="1:18" x14ac:dyDescent="0.3">
      <c r="A3677">
        <v>3676</v>
      </c>
      <c r="B3677" t="s">
        <v>8</v>
      </c>
      <c r="C3677">
        <v>278030</v>
      </c>
      <c r="D3677" t="s">
        <v>16</v>
      </c>
      <c r="E3677" t="s">
        <v>15</v>
      </c>
      <c r="F3677" t="s">
        <v>11</v>
      </c>
      <c r="G3677" t="s">
        <v>12</v>
      </c>
      <c r="H3677" t="s">
        <v>12</v>
      </c>
      <c r="I3677">
        <v>26</v>
      </c>
      <c r="J3677">
        <f>(C3677-$V$7)/$V$8</f>
        <v>-0.46799154082766331</v>
      </c>
      <c r="K3677" t="str">
        <f t="shared" si="229"/>
        <v>NO</v>
      </c>
      <c r="L3677">
        <f>(I3677-$V$16)/$V$17</f>
        <v>-1.1225954644489089</v>
      </c>
      <c r="M3677" t="str">
        <f t="shared" si="230"/>
        <v>NO</v>
      </c>
      <c r="N3677">
        <f>IF(ISBLANK(C3677),$V$7,C3677)</f>
        <v>278030</v>
      </c>
      <c r="O3677">
        <f>IF(ISBLANK(I3677),$V$16,I3677)</f>
        <v>26</v>
      </c>
      <c r="P3677" t="str">
        <f>IF(ISBLANK(D3677),$U$42,D3677)</f>
        <v>ASEGURADO VOLUNTARIO</v>
      </c>
      <c r="Q3677" s="7" t="str">
        <f t="shared" si="231"/>
        <v>26-35</v>
      </c>
      <c r="R3677" s="7" t="str">
        <f t="shared" si="232"/>
        <v>1</v>
      </c>
    </row>
    <row r="3678" spans="1:18" x14ac:dyDescent="0.3">
      <c r="A3678">
        <v>3677</v>
      </c>
      <c r="B3678" t="s">
        <v>8</v>
      </c>
      <c r="C3678">
        <v>450886</v>
      </c>
      <c r="D3678" t="s">
        <v>17</v>
      </c>
      <c r="E3678" t="s">
        <v>15</v>
      </c>
      <c r="F3678" t="s">
        <v>11</v>
      </c>
      <c r="G3678" t="s">
        <v>12</v>
      </c>
      <c r="H3678" t="s">
        <v>11</v>
      </c>
      <c r="I3678">
        <v>53</v>
      </c>
      <c r="J3678">
        <f>(C3678-$V$7)/$V$8</f>
        <v>-0.25483151231833029</v>
      </c>
      <c r="K3678" t="str">
        <f t="shared" si="229"/>
        <v>NO</v>
      </c>
      <c r="L3678">
        <f>(I3678-$V$16)/$V$17</f>
        <v>0.78293844763380371</v>
      </c>
      <c r="M3678" t="str">
        <f t="shared" si="230"/>
        <v>NO</v>
      </c>
      <c r="N3678">
        <f>IF(ISBLANK(C3678),$V$7,C3678)</f>
        <v>450886</v>
      </c>
      <c r="O3678">
        <f>IF(ISBLANK(I3678),$V$16,I3678)</f>
        <v>53</v>
      </c>
      <c r="P3678" t="str">
        <f>IF(ISBLANK(D3678),$U$42,D3678)</f>
        <v>TRABAJADOR INDEPENDIENTE</v>
      </c>
      <c r="Q3678" s="7" t="str">
        <f t="shared" si="231"/>
        <v>46-55</v>
      </c>
      <c r="R3678" s="7" t="str">
        <f t="shared" si="232"/>
        <v>3</v>
      </c>
    </row>
    <row r="3679" spans="1:18" x14ac:dyDescent="0.3">
      <c r="A3679">
        <v>3678</v>
      </c>
      <c r="B3679" t="s">
        <v>14</v>
      </c>
      <c r="C3679">
        <v>552751.04</v>
      </c>
      <c r="D3679" t="s">
        <v>9</v>
      </c>
      <c r="E3679" t="s">
        <v>15</v>
      </c>
      <c r="F3679" t="s">
        <v>11</v>
      </c>
      <c r="G3679" t="s">
        <v>12</v>
      </c>
      <c r="H3679" t="s">
        <v>12</v>
      </c>
      <c r="I3679">
        <v>27</v>
      </c>
      <c r="J3679">
        <f>(C3679-$V$7)/$V$8</f>
        <v>-0.12921507533896973</v>
      </c>
      <c r="K3679" t="str">
        <f t="shared" si="229"/>
        <v>NO</v>
      </c>
      <c r="L3679">
        <f>(I3679-$V$16)/$V$17</f>
        <v>-1.0520201343717714</v>
      </c>
      <c r="M3679" t="str">
        <f t="shared" si="230"/>
        <v>NO</v>
      </c>
      <c r="N3679">
        <f>IF(ISBLANK(C3679),$V$7,C3679)</f>
        <v>552751.04</v>
      </c>
      <c r="O3679">
        <f>IF(ISBLANK(I3679),$V$16,I3679)</f>
        <v>27</v>
      </c>
      <c r="P3679" t="str">
        <f>IF(ISBLANK(D3679),$U$42,D3679)</f>
        <v>ASALARIADO</v>
      </c>
      <c r="Q3679" s="7" t="str">
        <f t="shared" si="231"/>
        <v>26-35</v>
      </c>
      <c r="R3679" s="7" t="str">
        <f t="shared" si="232"/>
        <v>3</v>
      </c>
    </row>
    <row r="3680" spans="1:18" x14ac:dyDescent="0.3">
      <c r="A3680">
        <v>3679</v>
      </c>
      <c r="B3680" t="s">
        <v>8</v>
      </c>
      <c r="C3680">
        <v>346647.79</v>
      </c>
      <c r="D3680" t="s">
        <v>9</v>
      </c>
      <c r="E3680" t="s">
        <v>15</v>
      </c>
      <c r="F3680" t="s">
        <v>11</v>
      </c>
      <c r="G3680" t="s">
        <v>12</v>
      </c>
      <c r="H3680" t="s">
        <v>12</v>
      </c>
      <c r="I3680">
        <v>20</v>
      </c>
      <c r="J3680">
        <f>(C3680-$V$7)/$V$8</f>
        <v>-0.38337446029445982</v>
      </c>
      <c r="K3680" t="str">
        <f t="shared" si="229"/>
        <v>NO</v>
      </c>
      <c r="L3680">
        <f>(I3680-$V$16)/$V$17</f>
        <v>-1.5460474449117341</v>
      </c>
      <c r="M3680" t="str">
        <f t="shared" si="230"/>
        <v>NO</v>
      </c>
      <c r="N3680">
        <f>IF(ISBLANK(C3680),$V$7,C3680)</f>
        <v>346647.79</v>
      </c>
      <c r="O3680">
        <f>IF(ISBLANK(I3680),$V$16,I3680)</f>
        <v>20</v>
      </c>
      <c r="P3680" t="str">
        <f>IF(ISBLANK(D3680),$U$42,D3680)</f>
        <v>ASALARIADO</v>
      </c>
      <c r="Q3680" s="7" t="str">
        <f t="shared" si="231"/>
        <v>18-25</v>
      </c>
      <c r="R3680" s="7" t="str">
        <f t="shared" si="232"/>
        <v>2</v>
      </c>
    </row>
    <row r="3681" spans="1:18" x14ac:dyDescent="0.3">
      <c r="A3681">
        <v>3680</v>
      </c>
      <c r="B3681" t="s">
        <v>8</v>
      </c>
      <c r="C3681">
        <v>278030</v>
      </c>
      <c r="D3681" t="s">
        <v>18</v>
      </c>
      <c r="E3681" t="s">
        <v>15</v>
      </c>
      <c r="F3681" t="s">
        <v>11</v>
      </c>
      <c r="G3681" t="s">
        <v>12</v>
      </c>
      <c r="H3681" t="s">
        <v>12</v>
      </c>
      <c r="I3681">
        <v>53</v>
      </c>
      <c r="J3681">
        <f>(C3681-$V$7)/$V$8</f>
        <v>-0.46799154082766331</v>
      </c>
      <c r="K3681" t="str">
        <f t="shared" si="229"/>
        <v>NO</v>
      </c>
      <c r="L3681">
        <f>(I3681-$V$16)/$V$17</f>
        <v>0.78293844763380371</v>
      </c>
      <c r="M3681" t="str">
        <f t="shared" si="230"/>
        <v>NO</v>
      </c>
      <c r="N3681">
        <f>IF(ISBLANK(C3681),$V$7,C3681)</f>
        <v>278030</v>
      </c>
      <c r="O3681">
        <f>IF(ISBLANK(I3681),$V$16,I3681)</f>
        <v>53</v>
      </c>
      <c r="P3681" t="str">
        <f>IF(ISBLANK(D3681),$U$42,D3681)</f>
        <v>CONVENIOS ESPECIALES DE TRABAJADORES INDEPENDIENTES</v>
      </c>
      <c r="Q3681" s="7" t="str">
        <f t="shared" si="231"/>
        <v>46-55</v>
      </c>
      <c r="R3681" s="7" t="str">
        <f t="shared" si="232"/>
        <v>1</v>
      </c>
    </row>
    <row r="3682" spans="1:18" x14ac:dyDescent="0.3">
      <c r="A3682">
        <v>3681</v>
      </c>
      <c r="B3682" t="s">
        <v>8</v>
      </c>
      <c r="C3682">
        <v>342027</v>
      </c>
      <c r="D3682" t="s">
        <v>9</v>
      </c>
      <c r="E3682" t="s">
        <v>15</v>
      </c>
      <c r="F3682" t="s">
        <v>11</v>
      </c>
      <c r="G3682" t="s">
        <v>12</v>
      </c>
      <c r="H3682" t="s">
        <v>12</v>
      </c>
      <c r="I3682">
        <v>24</v>
      </c>
      <c r="J3682">
        <f>(C3682-$V$7)/$V$8</f>
        <v>-0.3890726583791988</v>
      </c>
      <c r="K3682" t="str">
        <f t="shared" si="229"/>
        <v>NO</v>
      </c>
      <c r="L3682">
        <f>(I3682-$V$16)/$V$17</f>
        <v>-1.263746124603184</v>
      </c>
      <c r="M3682" t="str">
        <f t="shared" si="230"/>
        <v>NO</v>
      </c>
      <c r="N3682">
        <f>IF(ISBLANK(C3682),$V$7,C3682)</f>
        <v>342027</v>
      </c>
      <c r="O3682">
        <f>IF(ISBLANK(I3682),$V$16,I3682)</f>
        <v>24</v>
      </c>
      <c r="P3682" t="str">
        <f>IF(ISBLANK(D3682),$U$42,D3682)</f>
        <v>ASALARIADO</v>
      </c>
      <c r="Q3682" s="7" t="str">
        <f t="shared" si="231"/>
        <v>18-25</v>
      </c>
      <c r="R3682" s="7" t="str">
        <f t="shared" si="232"/>
        <v>2</v>
      </c>
    </row>
    <row r="3683" spans="1:18" x14ac:dyDescent="0.3">
      <c r="A3683">
        <v>3682</v>
      </c>
      <c r="B3683" t="s">
        <v>8</v>
      </c>
      <c r="C3683">
        <v>405586.5</v>
      </c>
      <c r="D3683" t="s">
        <v>9</v>
      </c>
      <c r="E3683" t="s">
        <v>15</v>
      </c>
      <c r="F3683" t="s">
        <v>11</v>
      </c>
      <c r="G3683" t="s">
        <v>12</v>
      </c>
      <c r="H3683" t="s">
        <v>12</v>
      </c>
      <c r="I3683">
        <v>48</v>
      </c>
      <c r="J3683">
        <f>(C3683-$V$7)/$V$8</f>
        <v>-0.31069328576824545</v>
      </c>
      <c r="K3683" t="str">
        <f t="shared" si="229"/>
        <v>NO</v>
      </c>
      <c r="L3683">
        <f>(I3683-$V$16)/$V$17</f>
        <v>0.43006179724811616</v>
      </c>
      <c r="M3683" t="str">
        <f t="shared" si="230"/>
        <v>NO</v>
      </c>
      <c r="N3683">
        <f>IF(ISBLANK(C3683),$V$7,C3683)</f>
        <v>405586.5</v>
      </c>
      <c r="O3683">
        <f>IF(ISBLANK(I3683),$V$16,I3683)</f>
        <v>48</v>
      </c>
      <c r="P3683" t="str">
        <f>IF(ISBLANK(D3683),$U$42,D3683)</f>
        <v>ASALARIADO</v>
      </c>
      <c r="Q3683" s="7" t="str">
        <f t="shared" si="231"/>
        <v>46-55</v>
      </c>
      <c r="R3683" s="7" t="str">
        <f t="shared" si="232"/>
        <v>2</v>
      </c>
    </row>
    <row r="3684" spans="1:18" x14ac:dyDescent="0.3">
      <c r="A3684">
        <v>3683</v>
      </c>
      <c r="B3684" t="s">
        <v>8</v>
      </c>
      <c r="C3684">
        <v>299647</v>
      </c>
      <c r="D3684" t="s">
        <v>16</v>
      </c>
      <c r="E3684" t="s">
        <v>15</v>
      </c>
      <c r="F3684" t="s">
        <v>11</v>
      </c>
      <c r="G3684" t="s">
        <v>12</v>
      </c>
      <c r="H3684" t="s">
        <v>12</v>
      </c>
      <c r="I3684">
        <v>68</v>
      </c>
      <c r="J3684">
        <f>(C3684-$V$7)/$V$8</f>
        <v>-0.44133420561056785</v>
      </c>
      <c r="K3684" t="str">
        <f t="shared" si="229"/>
        <v>NO</v>
      </c>
      <c r="L3684">
        <f>(I3684-$V$16)/$V$17</f>
        <v>1.8415683987908662</v>
      </c>
      <c r="M3684" t="str">
        <f t="shared" si="230"/>
        <v>NO</v>
      </c>
      <c r="N3684">
        <f>IF(ISBLANK(C3684),$V$7,C3684)</f>
        <v>299647</v>
      </c>
      <c r="O3684">
        <f>IF(ISBLANK(I3684),$V$16,I3684)</f>
        <v>68</v>
      </c>
      <c r="P3684" t="str">
        <f>IF(ISBLANK(D3684),$U$42,D3684)</f>
        <v>ASEGURADO VOLUNTARIO</v>
      </c>
      <c r="Q3684" s="7" t="str">
        <f t="shared" si="231"/>
        <v>56+</v>
      </c>
      <c r="R3684" s="7" t="str">
        <f t="shared" si="232"/>
        <v>1</v>
      </c>
    </row>
    <row r="3685" spans="1:18" x14ac:dyDescent="0.3">
      <c r="A3685">
        <v>3684</v>
      </c>
      <c r="B3685" t="s">
        <v>8</v>
      </c>
      <c r="C3685">
        <v>244574.2</v>
      </c>
      <c r="D3685" t="s">
        <v>9</v>
      </c>
      <c r="E3685" t="s">
        <v>15</v>
      </c>
      <c r="F3685" t="s">
        <v>11</v>
      </c>
      <c r="G3685" t="s">
        <v>12</v>
      </c>
      <c r="H3685" t="s">
        <v>12</v>
      </c>
      <c r="I3685">
        <v>42</v>
      </c>
      <c r="J3685">
        <f>(C3685-$V$7)/$V$8</f>
        <v>-0.50924807390607851</v>
      </c>
      <c r="K3685" t="str">
        <f t="shared" si="229"/>
        <v>NO</v>
      </c>
      <c r="L3685">
        <f>(I3685-$V$16)/$V$17</f>
        <v>6.6098167852911317E-3</v>
      </c>
      <c r="M3685" t="str">
        <f t="shared" si="230"/>
        <v>NO</v>
      </c>
      <c r="N3685">
        <f>IF(ISBLANK(C3685),$V$7,C3685)</f>
        <v>244574.2</v>
      </c>
      <c r="O3685">
        <f>IF(ISBLANK(I3685),$V$16,I3685)</f>
        <v>42</v>
      </c>
      <c r="P3685" t="str">
        <f>IF(ISBLANK(D3685),$U$42,D3685)</f>
        <v>ASALARIADO</v>
      </c>
      <c r="Q3685" s="7" t="str">
        <f t="shared" si="231"/>
        <v>36-45</v>
      </c>
      <c r="R3685" s="7" t="str">
        <f t="shared" si="232"/>
        <v>1</v>
      </c>
    </row>
    <row r="3686" spans="1:18" x14ac:dyDescent="0.3">
      <c r="A3686">
        <v>3685</v>
      </c>
      <c r="B3686" t="s">
        <v>14</v>
      </c>
      <c r="C3686">
        <v>297050</v>
      </c>
      <c r="D3686" t="s">
        <v>16</v>
      </c>
      <c r="E3686" t="s">
        <v>15</v>
      </c>
      <c r="F3686" t="s">
        <v>11</v>
      </c>
      <c r="G3686" t="s">
        <v>12</v>
      </c>
      <c r="H3686" t="s">
        <v>12</v>
      </c>
      <c r="I3686">
        <v>56</v>
      </c>
      <c r="J3686">
        <f>(C3686-$V$7)/$V$8</f>
        <v>-0.44453673600603422</v>
      </c>
      <c r="K3686" t="str">
        <f t="shared" si="229"/>
        <v>NO</v>
      </c>
      <c r="L3686">
        <f>(I3686-$V$16)/$V$17</f>
        <v>0.99466443786521619</v>
      </c>
      <c r="M3686" t="str">
        <f t="shared" si="230"/>
        <v>NO</v>
      </c>
      <c r="N3686">
        <f>IF(ISBLANK(C3686),$V$7,C3686)</f>
        <v>297050</v>
      </c>
      <c r="O3686">
        <f>IF(ISBLANK(I3686),$V$16,I3686)</f>
        <v>56</v>
      </c>
      <c r="P3686" t="str">
        <f>IF(ISBLANK(D3686),$U$42,D3686)</f>
        <v>ASEGURADO VOLUNTARIO</v>
      </c>
      <c r="Q3686" s="7" t="str">
        <f t="shared" si="231"/>
        <v>56+</v>
      </c>
      <c r="R3686" s="7" t="str">
        <f t="shared" si="232"/>
        <v>1</v>
      </c>
    </row>
    <row r="3687" spans="1:18" x14ac:dyDescent="0.3">
      <c r="A3687">
        <v>3686</v>
      </c>
      <c r="B3687" t="s">
        <v>8</v>
      </c>
      <c r="C3687">
        <v>1529247</v>
      </c>
      <c r="D3687" t="s">
        <v>9</v>
      </c>
      <c r="E3687" t="s">
        <v>15</v>
      </c>
      <c r="F3687" t="s">
        <v>11</v>
      </c>
      <c r="G3687" t="s">
        <v>12</v>
      </c>
      <c r="H3687" t="s">
        <v>12</v>
      </c>
      <c r="I3687">
        <v>28</v>
      </c>
      <c r="J3687">
        <f>(C3687-$V$7)/$V$8</f>
        <v>1.0749658999980072</v>
      </c>
      <c r="K3687" t="str">
        <f t="shared" si="229"/>
        <v>NO</v>
      </c>
      <c r="L3687">
        <f>(I3687-$V$16)/$V$17</f>
        <v>-0.98144480429463388</v>
      </c>
      <c r="M3687" t="str">
        <f t="shared" si="230"/>
        <v>NO</v>
      </c>
      <c r="N3687">
        <f>IF(ISBLANK(C3687),$V$7,C3687)</f>
        <v>1529247</v>
      </c>
      <c r="O3687">
        <f>IF(ISBLANK(I3687),$V$16,I3687)</f>
        <v>28</v>
      </c>
      <c r="P3687" t="str">
        <f>IF(ISBLANK(D3687),$U$42,D3687)</f>
        <v>ASALARIADO</v>
      </c>
      <c r="Q3687" s="7" t="str">
        <f t="shared" si="231"/>
        <v>26-35</v>
      </c>
      <c r="R3687" s="7" t="str">
        <f t="shared" si="232"/>
        <v>4</v>
      </c>
    </row>
    <row r="3688" spans="1:18" x14ac:dyDescent="0.3">
      <c r="A3688">
        <v>3687</v>
      </c>
      <c r="B3688" t="s">
        <v>8</v>
      </c>
      <c r="C3688">
        <v>200000</v>
      </c>
      <c r="D3688" t="s">
        <v>9</v>
      </c>
      <c r="E3688" t="s">
        <v>15</v>
      </c>
      <c r="F3688" t="s">
        <v>11</v>
      </c>
      <c r="G3688" t="s">
        <v>12</v>
      </c>
      <c r="H3688" t="s">
        <v>11</v>
      </c>
      <c r="I3688">
        <v>34</v>
      </c>
      <c r="J3688">
        <f>(C3688-$V$7)/$V$8</f>
        <v>-0.56421543253280082</v>
      </c>
      <c r="K3688" t="str">
        <f t="shared" si="229"/>
        <v>NO</v>
      </c>
      <c r="L3688">
        <f>(I3688-$V$16)/$V$17</f>
        <v>-0.55799282383180893</v>
      </c>
      <c r="M3688" t="str">
        <f t="shared" si="230"/>
        <v>NO</v>
      </c>
      <c r="N3688">
        <f>IF(ISBLANK(C3688),$V$7,C3688)</f>
        <v>200000</v>
      </c>
      <c r="O3688">
        <f>IF(ISBLANK(I3688),$V$16,I3688)</f>
        <v>34</v>
      </c>
      <c r="P3688" t="str">
        <f>IF(ISBLANK(D3688),$U$42,D3688)</f>
        <v>ASALARIADO</v>
      </c>
      <c r="Q3688" s="7" t="str">
        <f t="shared" si="231"/>
        <v>26-35</v>
      </c>
      <c r="R3688" s="7" t="str">
        <f t="shared" si="232"/>
        <v>1</v>
      </c>
    </row>
    <row r="3689" spans="1:18" x14ac:dyDescent="0.3">
      <c r="A3689">
        <v>3688</v>
      </c>
      <c r="B3689" t="s">
        <v>14</v>
      </c>
      <c r="C3689">
        <v>1203138</v>
      </c>
      <c r="D3689" t="s">
        <v>9</v>
      </c>
      <c r="E3689" t="s">
        <v>10</v>
      </c>
      <c r="F3689" t="s">
        <v>11</v>
      </c>
      <c r="G3689" t="s">
        <v>12</v>
      </c>
      <c r="H3689" t="s">
        <v>11</v>
      </c>
      <c r="I3689">
        <v>37</v>
      </c>
      <c r="J3689">
        <f>(C3689-$V$7)/$V$8</f>
        <v>0.67281958319587087</v>
      </c>
      <c r="K3689" t="str">
        <f t="shared" si="229"/>
        <v>NO</v>
      </c>
      <c r="L3689">
        <f>(I3689-$V$16)/$V$17</f>
        <v>-0.3462668336003964</v>
      </c>
      <c r="M3689" t="str">
        <f t="shared" si="230"/>
        <v>NO</v>
      </c>
      <c r="N3689">
        <f>IF(ISBLANK(C3689),$V$7,C3689)</f>
        <v>1203138</v>
      </c>
      <c r="O3689">
        <f>IF(ISBLANK(I3689),$V$16,I3689)</f>
        <v>37</v>
      </c>
      <c r="P3689" t="str">
        <f>IF(ISBLANK(D3689),$U$42,D3689)</f>
        <v>ASALARIADO</v>
      </c>
      <c r="Q3689" s="7" t="str">
        <f t="shared" si="231"/>
        <v>36-45</v>
      </c>
      <c r="R3689" s="7" t="str">
        <f t="shared" si="232"/>
        <v>4</v>
      </c>
    </row>
    <row r="3690" spans="1:18" x14ac:dyDescent="0.3">
      <c r="A3690">
        <v>3689</v>
      </c>
      <c r="B3690" t="s">
        <v>14</v>
      </c>
      <c r="C3690">
        <v>179772</v>
      </c>
      <c r="D3690" t="s">
        <v>9</v>
      </c>
      <c r="E3690" t="s">
        <v>15</v>
      </c>
      <c r="F3690" t="s">
        <v>11</v>
      </c>
      <c r="G3690" t="s">
        <v>12</v>
      </c>
      <c r="H3690" t="s">
        <v>12</v>
      </c>
      <c r="I3690">
        <v>36</v>
      </c>
      <c r="J3690">
        <f>(C3690-$V$7)/$V$8</f>
        <v>-0.58915990108863225</v>
      </c>
      <c r="K3690" t="str">
        <f t="shared" si="229"/>
        <v>NO</v>
      </c>
      <c r="L3690">
        <f>(I3690-$V$16)/$V$17</f>
        <v>-0.41684216367753391</v>
      </c>
      <c r="M3690" t="str">
        <f t="shared" si="230"/>
        <v>NO</v>
      </c>
      <c r="N3690">
        <f>IF(ISBLANK(C3690),$V$7,C3690)</f>
        <v>179772</v>
      </c>
      <c r="O3690">
        <f>IF(ISBLANK(I3690),$V$16,I3690)</f>
        <v>36</v>
      </c>
      <c r="P3690" t="str">
        <f>IF(ISBLANK(D3690),$U$42,D3690)</f>
        <v>ASALARIADO</v>
      </c>
      <c r="Q3690" s="7" t="str">
        <f t="shared" si="231"/>
        <v>36-45</v>
      </c>
      <c r="R3690" s="7" t="str">
        <f t="shared" si="232"/>
        <v>1</v>
      </c>
    </row>
    <row r="3691" spans="1:18" x14ac:dyDescent="0.3">
      <c r="A3691">
        <v>3690</v>
      </c>
      <c r="B3691" t="s">
        <v>8</v>
      </c>
      <c r="C3691">
        <v>1159222.2</v>
      </c>
      <c r="D3691" t="s">
        <v>9</v>
      </c>
      <c r="E3691" t="s">
        <v>10</v>
      </c>
      <c r="F3691" t="s">
        <v>11</v>
      </c>
      <c r="G3691" t="s">
        <v>12</v>
      </c>
      <c r="H3691" t="s">
        <v>12</v>
      </c>
      <c r="I3691">
        <v>58</v>
      </c>
      <c r="J3691">
        <f>(C3691-$V$7)/$V$8</f>
        <v>0.61866414063090247</v>
      </c>
      <c r="K3691" t="str">
        <f t="shared" si="229"/>
        <v>NO</v>
      </c>
      <c r="L3691">
        <f>(I3691-$V$16)/$V$17</f>
        <v>1.1358150980194912</v>
      </c>
      <c r="M3691" t="str">
        <f t="shared" si="230"/>
        <v>NO</v>
      </c>
      <c r="N3691">
        <f>IF(ISBLANK(C3691),$V$7,C3691)</f>
        <v>1159222.2</v>
      </c>
      <c r="O3691">
        <f>IF(ISBLANK(I3691),$V$16,I3691)</f>
        <v>58</v>
      </c>
      <c r="P3691" t="str">
        <f>IF(ISBLANK(D3691),$U$42,D3691)</f>
        <v>ASALARIADO</v>
      </c>
      <c r="Q3691" s="7" t="str">
        <f t="shared" si="231"/>
        <v>56+</v>
      </c>
      <c r="R3691" s="7" t="str">
        <f t="shared" si="232"/>
        <v>4</v>
      </c>
    </row>
    <row r="3692" spans="1:18" x14ac:dyDescent="0.3">
      <c r="A3692">
        <v>3691</v>
      </c>
      <c r="B3692" t="s">
        <v>8</v>
      </c>
      <c r="C3692">
        <v>960405.5</v>
      </c>
      <c r="D3692" t="s">
        <v>9</v>
      </c>
      <c r="E3692" t="s">
        <v>15</v>
      </c>
      <c r="F3692" t="s">
        <v>11</v>
      </c>
      <c r="G3692" t="s">
        <v>12</v>
      </c>
      <c r="H3692" t="s">
        <v>12</v>
      </c>
      <c r="I3692">
        <v>50</v>
      </c>
      <c r="J3692">
        <f>(C3692-$V$7)/$V$8</f>
        <v>0.3734902766045945</v>
      </c>
      <c r="K3692" t="str">
        <f t="shared" si="229"/>
        <v>NO</v>
      </c>
      <c r="L3692">
        <f>(I3692-$V$16)/$V$17</f>
        <v>0.57121245740239113</v>
      </c>
      <c r="M3692" t="str">
        <f t="shared" si="230"/>
        <v>NO</v>
      </c>
      <c r="N3692">
        <f>IF(ISBLANK(C3692),$V$7,C3692)</f>
        <v>960405.5</v>
      </c>
      <c r="O3692">
        <f>IF(ISBLANK(I3692),$V$16,I3692)</f>
        <v>50</v>
      </c>
      <c r="P3692" t="str">
        <f>IF(ISBLANK(D3692),$U$42,D3692)</f>
        <v>ASALARIADO</v>
      </c>
      <c r="Q3692" s="7" t="str">
        <f t="shared" si="231"/>
        <v>46-55</v>
      </c>
      <c r="R3692" s="7" t="str">
        <f t="shared" si="232"/>
        <v>4</v>
      </c>
    </row>
    <row r="3693" spans="1:18" x14ac:dyDescent="0.3">
      <c r="A3693">
        <v>3692</v>
      </c>
      <c r="B3693" t="s">
        <v>14</v>
      </c>
      <c r="C3693">
        <v>297046</v>
      </c>
      <c r="D3693" t="s">
        <v>16</v>
      </c>
      <c r="E3693" t="s">
        <v>15</v>
      </c>
      <c r="F3693" t="s">
        <v>11</v>
      </c>
      <c r="G3693" t="s">
        <v>12</v>
      </c>
      <c r="H3693" t="s">
        <v>12</v>
      </c>
      <c r="I3693">
        <v>52</v>
      </c>
      <c r="J3693">
        <f>(C3693-$V$7)/$V$8</f>
        <v>-0.44454166866740574</v>
      </c>
      <c r="K3693" t="str">
        <f t="shared" si="229"/>
        <v>NO</v>
      </c>
      <c r="L3693">
        <f>(I3693-$V$16)/$V$17</f>
        <v>0.71236311755666615</v>
      </c>
      <c r="M3693" t="str">
        <f t="shared" si="230"/>
        <v>NO</v>
      </c>
      <c r="N3693">
        <f>IF(ISBLANK(C3693),$V$7,C3693)</f>
        <v>297046</v>
      </c>
      <c r="O3693">
        <f>IF(ISBLANK(I3693),$V$16,I3693)</f>
        <v>52</v>
      </c>
      <c r="P3693" t="str">
        <f>IF(ISBLANK(D3693),$U$42,D3693)</f>
        <v>ASEGURADO VOLUNTARIO</v>
      </c>
      <c r="Q3693" s="7" t="str">
        <f t="shared" si="231"/>
        <v>46-55</v>
      </c>
      <c r="R3693" s="7" t="str">
        <f t="shared" si="232"/>
        <v>1</v>
      </c>
    </row>
    <row r="3694" spans="1:18" x14ac:dyDescent="0.3">
      <c r="A3694">
        <v>3693</v>
      </c>
      <c r="B3694" t="s">
        <v>8</v>
      </c>
      <c r="C3694">
        <v>297046</v>
      </c>
      <c r="D3694" t="s">
        <v>17</v>
      </c>
      <c r="E3694" t="s">
        <v>15</v>
      </c>
      <c r="F3694" t="s">
        <v>11</v>
      </c>
      <c r="G3694" t="s">
        <v>12</v>
      </c>
      <c r="H3694" t="s">
        <v>11</v>
      </c>
      <c r="I3694">
        <v>33</v>
      </c>
      <c r="J3694">
        <f>(C3694-$V$7)/$V$8</f>
        <v>-0.44454166866740574</v>
      </c>
      <c r="K3694" t="str">
        <f t="shared" si="229"/>
        <v>NO</v>
      </c>
      <c r="L3694">
        <f>(I3694-$V$16)/$V$17</f>
        <v>-0.62856815390894638</v>
      </c>
      <c r="M3694" t="str">
        <f t="shared" si="230"/>
        <v>NO</v>
      </c>
      <c r="N3694">
        <f>IF(ISBLANK(C3694),$V$7,C3694)</f>
        <v>297046</v>
      </c>
      <c r="O3694">
        <f>IF(ISBLANK(I3694),$V$16,I3694)</f>
        <v>33</v>
      </c>
      <c r="P3694" t="str">
        <f>IF(ISBLANK(D3694),$U$42,D3694)</f>
        <v>TRABAJADOR INDEPENDIENTE</v>
      </c>
      <c r="Q3694" s="7" t="str">
        <f t="shared" si="231"/>
        <v>26-35</v>
      </c>
      <c r="R3694" s="7" t="str">
        <f t="shared" si="232"/>
        <v>1</v>
      </c>
    </row>
    <row r="3695" spans="1:18" x14ac:dyDescent="0.3">
      <c r="A3695">
        <v>3694</v>
      </c>
      <c r="B3695" t="s">
        <v>8</v>
      </c>
      <c r="C3695">
        <v>653778.43000000005</v>
      </c>
      <c r="D3695" t="s">
        <v>9</v>
      </c>
      <c r="E3695" t="s">
        <v>15</v>
      </c>
      <c r="F3695" t="s">
        <v>11</v>
      </c>
      <c r="G3695" t="s">
        <v>12</v>
      </c>
      <c r="H3695" t="s">
        <v>12</v>
      </c>
      <c r="I3695">
        <v>40</v>
      </c>
      <c r="J3695">
        <f>(C3695-$V$7)/$V$8</f>
        <v>-4.6315993090748648E-3</v>
      </c>
      <c r="K3695" t="str">
        <f t="shared" si="229"/>
        <v>NO</v>
      </c>
      <c r="L3695">
        <f>(I3695-$V$16)/$V$17</f>
        <v>-0.13454084336898386</v>
      </c>
      <c r="M3695" t="str">
        <f t="shared" si="230"/>
        <v>NO</v>
      </c>
      <c r="N3695">
        <f>IF(ISBLANK(C3695),$V$7,C3695)</f>
        <v>653778.43000000005</v>
      </c>
      <c r="O3695">
        <f>IF(ISBLANK(I3695),$V$16,I3695)</f>
        <v>40</v>
      </c>
      <c r="P3695" t="str">
        <f>IF(ISBLANK(D3695),$U$42,D3695)</f>
        <v>ASALARIADO</v>
      </c>
      <c r="Q3695" s="7" t="str">
        <f t="shared" si="231"/>
        <v>36-45</v>
      </c>
      <c r="R3695" s="7" t="str">
        <f t="shared" si="232"/>
        <v>3</v>
      </c>
    </row>
    <row r="3696" spans="1:18" x14ac:dyDescent="0.3">
      <c r="A3696">
        <v>3695</v>
      </c>
      <c r="B3696" t="s">
        <v>8</v>
      </c>
      <c r="C3696">
        <v>538863.51</v>
      </c>
      <c r="D3696" t="s">
        <v>9</v>
      </c>
      <c r="E3696" t="s">
        <v>15</v>
      </c>
      <c r="F3696" t="s">
        <v>11</v>
      </c>
      <c r="G3696" t="s">
        <v>12</v>
      </c>
      <c r="H3696" t="s">
        <v>12</v>
      </c>
      <c r="I3696">
        <v>21</v>
      </c>
      <c r="J3696">
        <f>(C3696-$V$7)/$V$8</f>
        <v>-0.14634069603321362</v>
      </c>
      <c r="K3696" t="str">
        <f t="shared" si="229"/>
        <v>NO</v>
      </c>
      <c r="L3696">
        <f>(I3696-$V$16)/$V$17</f>
        <v>-1.4754721148345964</v>
      </c>
      <c r="M3696" t="str">
        <f t="shared" si="230"/>
        <v>NO</v>
      </c>
      <c r="N3696">
        <f>IF(ISBLANK(C3696),$V$7,C3696)</f>
        <v>538863.51</v>
      </c>
      <c r="O3696">
        <f>IF(ISBLANK(I3696),$V$16,I3696)</f>
        <v>21</v>
      </c>
      <c r="P3696" t="str">
        <f>IF(ISBLANK(D3696),$U$42,D3696)</f>
        <v>ASALARIADO</v>
      </c>
      <c r="Q3696" s="7" t="str">
        <f t="shared" si="231"/>
        <v>18-25</v>
      </c>
      <c r="R3696" s="7" t="str">
        <f t="shared" si="232"/>
        <v>3</v>
      </c>
    </row>
    <row r="3697" spans="1:18" x14ac:dyDescent="0.3">
      <c r="A3697">
        <v>3696</v>
      </c>
      <c r="B3697" t="s">
        <v>8</v>
      </c>
      <c r="C3697">
        <v>499125</v>
      </c>
      <c r="D3697" t="s">
        <v>9</v>
      </c>
      <c r="E3697" t="s">
        <v>15</v>
      </c>
      <c r="F3697" t="s">
        <v>11</v>
      </c>
      <c r="G3697" t="s">
        <v>12</v>
      </c>
      <c r="H3697" t="s">
        <v>11</v>
      </c>
      <c r="I3697">
        <v>47</v>
      </c>
      <c r="J3697">
        <f>(C3697-$V$7)/$V$8</f>
        <v>-0.19534484934301147</v>
      </c>
      <c r="K3697" t="str">
        <f t="shared" si="229"/>
        <v>NO</v>
      </c>
      <c r="L3697">
        <f>(I3697-$V$16)/$V$17</f>
        <v>0.35948646717097865</v>
      </c>
      <c r="M3697" t="str">
        <f t="shared" si="230"/>
        <v>NO</v>
      </c>
      <c r="N3697">
        <f>IF(ISBLANK(C3697),$V$7,C3697)</f>
        <v>499125</v>
      </c>
      <c r="O3697">
        <f>IF(ISBLANK(I3697),$V$16,I3697)</f>
        <v>47</v>
      </c>
      <c r="P3697" t="str">
        <f>IF(ISBLANK(D3697),$U$42,D3697)</f>
        <v>ASALARIADO</v>
      </c>
      <c r="Q3697" s="7" t="str">
        <f t="shared" si="231"/>
        <v>46-55</v>
      </c>
      <c r="R3697" s="7" t="str">
        <f t="shared" si="232"/>
        <v>3</v>
      </c>
    </row>
    <row r="3698" spans="1:18" x14ac:dyDescent="0.3">
      <c r="A3698">
        <v>3697</v>
      </c>
      <c r="B3698" t="s">
        <v>14</v>
      </c>
      <c r="C3698">
        <v>359544.27</v>
      </c>
      <c r="D3698" t="s">
        <v>19</v>
      </c>
      <c r="E3698" t="s">
        <v>15</v>
      </c>
      <c r="F3698" t="s">
        <v>11</v>
      </c>
      <c r="G3698" t="s">
        <v>11</v>
      </c>
      <c r="H3698" t="s">
        <v>12</v>
      </c>
      <c r="I3698">
        <v>47</v>
      </c>
      <c r="J3698">
        <f>(C3698-$V$7)/$V$8</f>
        <v>-0.36747096811327984</v>
      </c>
      <c r="K3698" t="str">
        <f t="shared" si="229"/>
        <v>NO</v>
      </c>
      <c r="L3698">
        <f>(I3698-$V$16)/$V$17</f>
        <v>0.35948646717097865</v>
      </c>
      <c r="M3698" t="str">
        <f t="shared" si="230"/>
        <v>NO</v>
      </c>
      <c r="N3698">
        <f>IF(ISBLANK(C3698),$V$7,C3698)</f>
        <v>359544.27</v>
      </c>
      <c r="O3698">
        <f>IF(ISBLANK(I3698),$V$16,I3698)</f>
        <v>47</v>
      </c>
      <c r="P3698" t="str">
        <f>IF(ISBLANK(D3698),$U$42,D3698)</f>
        <v>CONVENIOS ESPECIALES DE ASEGURADOS VOLUNTARIOS</v>
      </c>
      <c r="Q3698" s="7" t="str">
        <f t="shared" si="231"/>
        <v>46-55</v>
      </c>
      <c r="R3698" s="7" t="str">
        <f t="shared" si="232"/>
        <v>2</v>
      </c>
    </row>
    <row r="3699" spans="1:18" x14ac:dyDescent="0.3">
      <c r="A3699">
        <v>3698</v>
      </c>
      <c r="B3699" t="s">
        <v>14</v>
      </c>
      <c r="C3699">
        <v>960815.8</v>
      </c>
      <c r="D3699" t="s">
        <v>9</v>
      </c>
      <c r="E3699" t="s">
        <v>10</v>
      </c>
      <c r="F3699" t="s">
        <v>11</v>
      </c>
      <c r="G3699" t="s">
        <v>12</v>
      </c>
      <c r="H3699" t="s">
        <v>12</v>
      </c>
      <c r="I3699">
        <v>54</v>
      </c>
      <c r="J3699">
        <f>(C3699-$V$7)/$V$8</f>
        <v>0.37399624434477935</v>
      </c>
      <c r="K3699" t="str">
        <f t="shared" si="229"/>
        <v>NO</v>
      </c>
      <c r="L3699">
        <f>(I3699-$V$16)/$V$17</f>
        <v>0.85351377771094117</v>
      </c>
      <c r="M3699" t="str">
        <f t="shared" si="230"/>
        <v>NO</v>
      </c>
      <c r="N3699">
        <f>IF(ISBLANK(C3699),$V$7,C3699)</f>
        <v>960815.8</v>
      </c>
      <c r="O3699">
        <f>IF(ISBLANK(I3699),$V$16,I3699)</f>
        <v>54</v>
      </c>
      <c r="P3699" t="str">
        <f>IF(ISBLANK(D3699),$U$42,D3699)</f>
        <v>ASALARIADO</v>
      </c>
      <c r="Q3699" s="7" t="str">
        <f t="shared" si="231"/>
        <v>46-55</v>
      </c>
      <c r="R3699" s="7" t="str">
        <f t="shared" si="232"/>
        <v>4</v>
      </c>
    </row>
    <row r="3700" spans="1:18" x14ac:dyDescent="0.3">
      <c r="A3700">
        <v>3699</v>
      </c>
      <c r="B3700" t="s">
        <v>14</v>
      </c>
      <c r="C3700">
        <v>445641</v>
      </c>
      <c r="D3700" t="s">
        <v>9</v>
      </c>
      <c r="E3700" t="s">
        <v>10</v>
      </c>
      <c r="F3700" t="s">
        <v>11</v>
      </c>
      <c r="G3700" t="s">
        <v>12</v>
      </c>
      <c r="H3700" t="s">
        <v>11</v>
      </c>
      <c r="I3700">
        <v>41</v>
      </c>
      <c r="J3700">
        <f>(C3700-$V$7)/$V$8</f>
        <v>-0.26129946454175013</v>
      </c>
      <c r="K3700" t="str">
        <f t="shared" si="229"/>
        <v>NO</v>
      </c>
      <c r="L3700">
        <f>(I3700-$V$16)/$V$17</f>
        <v>-6.3965513291846368E-2</v>
      </c>
      <c r="M3700" t="str">
        <f t="shared" si="230"/>
        <v>NO</v>
      </c>
      <c r="N3700">
        <f>IF(ISBLANK(C3700),$V$7,C3700)</f>
        <v>445641</v>
      </c>
      <c r="O3700">
        <f>IF(ISBLANK(I3700),$V$16,I3700)</f>
        <v>41</v>
      </c>
      <c r="P3700" t="str">
        <f>IF(ISBLANK(D3700),$U$42,D3700)</f>
        <v>ASALARIADO</v>
      </c>
      <c r="Q3700" s="7" t="str">
        <f t="shared" si="231"/>
        <v>36-45</v>
      </c>
      <c r="R3700" s="7" t="str">
        <f t="shared" si="232"/>
        <v>3</v>
      </c>
    </row>
    <row r="3701" spans="1:18" x14ac:dyDescent="0.3">
      <c r="A3701">
        <v>3700</v>
      </c>
      <c r="B3701" t="s">
        <v>8</v>
      </c>
      <c r="C3701">
        <v>255659</v>
      </c>
      <c r="D3701" t="s">
        <v>9</v>
      </c>
      <c r="E3701" t="s">
        <v>15</v>
      </c>
      <c r="F3701" t="s">
        <v>11</v>
      </c>
      <c r="G3701" t="s">
        <v>11</v>
      </c>
      <c r="H3701" t="s">
        <v>12</v>
      </c>
      <c r="I3701">
        <v>23</v>
      </c>
      <c r="J3701">
        <f>(C3701-$V$7)/$V$8</f>
        <v>-0.49557868271329231</v>
      </c>
      <c r="K3701" t="str">
        <f t="shared" si="229"/>
        <v>NO</v>
      </c>
      <c r="L3701">
        <f>(I3701-$V$16)/$V$17</f>
        <v>-1.3343214546803215</v>
      </c>
      <c r="M3701" t="str">
        <f t="shared" si="230"/>
        <v>NO</v>
      </c>
      <c r="N3701">
        <f>IF(ISBLANK(C3701),$V$7,C3701)</f>
        <v>255659</v>
      </c>
      <c r="O3701">
        <f>IF(ISBLANK(I3701),$V$16,I3701)</f>
        <v>23</v>
      </c>
      <c r="P3701" t="str">
        <f>IF(ISBLANK(D3701),$U$42,D3701)</f>
        <v>ASALARIADO</v>
      </c>
      <c r="Q3701" s="7" t="str">
        <f t="shared" si="231"/>
        <v>18-25</v>
      </c>
      <c r="R3701" s="7" t="str">
        <f t="shared" si="232"/>
        <v>1</v>
      </c>
    </row>
    <row r="3702" spans="1:18" x14ac:dyDescent="0.3">
      <c r="A3702">
        <v>3701</v>
      </c>
      <c r="B3702" t="s">
        <v>8</v>
      </c>
      <c r="C3702">
        <v>2615121.75</v>
      </c>
      <c r="D3702" t="s">
        <v>9</v>
      </c>
      <c r="E3702" t="s">
        <v>10</v>
      </c>
      <c r="F3702" t="s">
        <v>11</v>
      </c>
      <c r="G3702" t="s">
        <v>12</v>
      </c>
      <c r="H3702" t="s">
        <v>12</v>
      </c>
      <c r="I3702">
        <v>56</v>
      </c>
      <c r="J3702">
        <f>(C3702-$V$7)/$V$8</f>
        <v>2.4140290084094298</v>
      </c>
      <c r="K3702" t="str">
        <f t="shared" si="229"/>
        <v>ATIPICO</v>
      </c>
      <c r="L3702">
        <f>(I3702-$V$16)/$V$17</f>
        <v>0.99466443786521619</v>
      </c>
      <c r="M3702" t="str">
        <f t="shared" si="230"/>
        <v>NO</v>
      </c>
      <c r="N3702">
        <f>IF(ISBLANK(C3702),$V$7,C3702)</f>
        <v>2615121.75</v>
      </c>
      <c r="O3702">
        <f>IF(ISBLANK(I3702),$V$16,I3702)</f>
        <v>56</v>
      </c>
      <c r="P3702" t="str">
        <f>IF(ISBLANK(D3702),$U$42,D3702)</f>
        <v>ASALARIADO</v>
      </c>
      <c r="Q3702" s="7" t="str">
        <f t="shared" si="231"/>
        <v>56+</v>
      </c>
      <c r="R3702" s="7" t="str">
        <f t="shared" si="232"/>
        <v>4</v>
      </c>
    </row>
    <row r="3703" spans="1:18" x14ac:dyDescent="0.3">
      <c r="A3703">
        <v>3702</v>
      </c>
      <c r="B3703" t="s">
        <v>8</v>
      </c>
      <c r="C3703">
        <v>94480</v>
      </c>
      <c r="D3703" t="s">
        <v>9</v>
      </c>
      <c r="E3703" t="s">
        <v>15</v>
      </c>
      <c r="F3703" t="s">
        <v>11</v>
      </c>
      <c r="G3703" t="s">
        <v>12</v>
      </c>
      <c r="H3703" t="s">
        <v>12</v>
      </c>
      <c r="I3703">
        <v>54</v>
      </c>
      <c r="J3703">
        <f>(C3703-$V$7)/$V$8</f>
        <v>-0.69433903951378395</v>
      </c>
      <c r="K3703" t="str">
        <f t="shared" si="229"/>
        <v>NO</v>
      </c>
      <c r="L3703">
        <f>(I3703-$V$16)/$V$17</f>
        <v>0.85351377771094117</v>
      </c>
      <c r="M3703" t="str">
        <f t="shared" si="230"/>
        <v>NO</v>
      </c>
      <c r="N3703">
        <f>IF(ISBLANK(C3703),$V$7,C3703)</f>
        <v>94480</v>
      </c>
      <c r="O3703">
        <f>IF(ISBLANK(I3703),$V$16,I3703)</f>
        <v>54</v>
      </c>
      <c r="P3703" t="str">
        <f>IF(ISBLANK(D3703),$U$42,D3703)</f>
        <v>ASALARIADO</v>
      </c>
      <c r="Q3703" s="7" t="str">
        <f t="shared" si="231"/>
        <v>46-55</v>
      </c>
      <c r="R3703" s="7" t="str">
        <f t="shared" si="232"/>
        <v>1</v>
      </c>
    </row>
    <row r="3704" spans="1:18" x14ac:dyDescent="0.3">
      <c r="A3704">
        <v>3703</v>
      </c>
      <c r="B3704" t="s">
        <v>8</v>
      </c>
      <c r="C3704">
        <v>411667</v>
      </c>
      <c r="D3704" t="s">
        <v>9</v>
      </c>
      <c r="E3704" t="s">
        <v>15</v>
      </c>
      <c r="F3704" t="s">
        <v>11</v>
      </c>
      <c r="G3704" t="s">
        <v>12</v>
      </c>
      <c r="H3704" t="s">
        <v>12</v>
      </c>
      <c r="I3704">
        <v>21</v>
      </c>
      <c r="J3704">
        <f>(C3704-$V$7)/$V$8</f>
        <v>-0.30319502390084713</v>
      </c>
      <c r="K3704" t="str">
        <f t="shared" si="229"/>
        <v>NO</v>
      </c>
      <c r="L3704">
        <f>(I3704-$V$16)/$V$17</f>
        <v>-1.4754721148345964</v>
      </c>
      <c r="M3704" t="str">
        <f t="shared" si="230"/>
        <v>NO</v>
      </c>
      <c r="N3704">
        <f>IF(ISBLANK(C3704),$V$7,C3704)</f>
        <v>411667</v>
      </c>
      <c r="O3704">
        <f>IF(ISBLANK(I3704),$V$16,I3704)</f>
        <v>21</v>
      </c>
      <c r="P3704" t="str">
        <f>IF(ISBLANK(D3704),$U$42,D3704)</f>
        <v>ASALARIADO</v>
      </c>
      <c r="Q3704" s="7" t="str">
        <f t="shared" si="231"/>
        <v>18-25</v>
      </c>
      <c r="R3704" s="7" t="str">
        <f t="shared" si="232"/>
        <v>3</v>
      </c>
    </row>
    <row r="3705" spans="1:18" x14ac:dyDescent="0.3">
      <c r="A3705">
        <v>3704</v>
      </c>
      <c r="B3705" t="s">
        <v>8</v>
      </c>
      <c r="C3705">
        <v>101489</v>
      </c>
      <c r="D3705" t="s">
        <v>9</v>
      </c>
      <c r="E3705" t="s">
        <v>15</v>
      </c>
      <c r="F3705" t="s">
        <v>11</v>
      </c>
      <c r="G3705" t="s">
        <v>12</v>
      </c>
      <c r="H3705" t="s">
        <v>12</v>
      </c>
      <c r="I3705">
        <v>37</v>
      </c>
      <c r="J3705">
        <f>(C3705-$V$7)/$V$8</f>
        <v>-0.68569578362551908</v>
      </c>
      <c r="K3705" t="str">
        <f t="shared" si="229"/>
        <v>NO</v>
      </c>
      <c r="L3705">
        <f>(I3705-$V$16)/$V$17</f>
        <v>-0.3462668336003964</v>
      </c>
      <c r="M3705" t="str">
        <f t="shared" si="230"/>
        <v>NO</v>
      </c>
      <c r="N3705">
        <f>IF(ISBLANK(C3705),$V$7,C3705)</f>
        <v>101489</v>
      </c>
      <c r="O3705">
        <f>IF(ISBLANK(I3705),$V$16,I3705)</f>
        <v>37</v>
      </c>
      <c r="P3705" t="str">
        <f>IF(ISBLANK(D3705),$U$42,D3705)</f>
        <v>ASALARIADO</v>
      </c>
      <c r="Q3705" s="7" t="str">
        <f t="shared" si="231"/>
        <v>36-45</v>
      </c>
      <c r="R3705" s="7" t="str">
        <f t="shared" si="232"/>
        <v>1</v>
      </c>
    </row>
    <row r="3706" spans="1:18" x14ac:dyDescent="0.3">
      <c r="A3706">
        <v>3705</v>
      </c>
      <c r="B3706" t="s">
        <v>8</v>
      </c>
      <c r="C3706">
        <v>1017560.5</v>
      </c>
      <c r="D3706" t="s">
        <v>9</v>
      </c>
      <c r="E3706" t="s">
        <v>10</v>
      </c>
      <c r="F3706" t="s">
        <v>11</v>
      </c>
      <c r="G3706" t="s">
        <v>12</v>
      </c>
      <c r="H3706" t="s">
        <v>12</v>
      </c>
      <c r="I3706">
        <v>60</v>
      </c>
      <c r="J3706">
        <f>(C3706-$V$7)/$V$8</f>
        <v>0.44397184177705556</v>
      </c>
      <c r="K3706" t="str">
        <f t="shared" si="229"/>
        <v>NO</v>
      </c>
      <c r="L3706">
        <f>(I3706-$V$16)/$V$17</f>
        <v>1.2769657581737661</v>
      </c>
      <c r="M3706" t="str">
        <f t="shared" si="230"/>
        <v>NO</v>
      </c>
      <c r="N3706">
        <f>IF(ISBLANK(C3706),$V$7,C3706)</f>
        <v>1017560.5</v>
      </c>
      <c r="O3706">
        <f>IF(ISBLANK(I3706),$V$16,I3706)</f>
        <v>60</v>
      </c>
      <c r="P3706" t="str">
        <f>IF(ISBLANK(D3706),$U$42,D3706)</f>
        <v>ASALARIADO</v>
      </c>
      <c r="Q3706" s="7" t="str">
        <f t="shared" si="231"/>
        <v>56+</v>
      </c>
      <c r="R3706" s="7" t="str">
        <f t="shared" si="232"/>
        <v>4</v>
      </c>
    </row>
    <row r="3707" spans="1:18" x14ac:dyDescent="0.3">
      <c r="A3707">
        <v>3706</v>
      </c>
      <c r="B3707" t="s">
        <v>8</v>
      </c>
      <c r="C3707">
        <v>753064</v>
      </c>
      <c r="D3707" t="s">
        <v>9</v>
      </c>
      <c r="E3707" t="s">
        <v>10</v>
      </c>
      <c r="F3707" t="s">
        <v>11</v>
      </c>
      <c r="G3707" t="s">
        <v>12</v>
      </c>
      <c r="H3707" t="s">
        <v>11</v>
      </c>
      <c r="I3707">
        <v>53</v>
      </c>
      <c r="J3707">
        <f>(C3707-$V$7)/$V$8</f>
        <v>0.11780392466327996</v>
      </c>
      <c r="K3707" t="str">
        <f t="shared" si="229"/>
        <v>NO</v>
      </c>
      <c r="L3707">
        <f>(I3707-$V$16)/$V$17</f>
        <v>0.78293844763380371</v>
      </c>
      <c r="M3707" t="str">
        <f t="shared" si="230"/>
        <v>NO</v>
      </c>
      <c r="N3707">
        <f>IF(ISBLANK(C3707),$V$7,C3707)</f>
        <v>753064</v>
      </c>
      <c r="O3707">
        <f>IF(ISBLANK(I3707),$V$16,I3707)</f>
        <v>53</v>
      </c>
      <c r="P3707" t="str">
        <f>IF(ISBLANK(D3707),$U$42,D3707)</f>
        <v>ASALARIADO</v>
      </c>
      <c r="Q3707" s="7" t="str">
        <f t="shared" si="231"/>
        <v>46-55</v>
      </c>
      <c r="R3707" s="7" t="str">
        <f t="shared" si="232"/>
        <v>4</v>
      </c>
    </row>
    <row r="3708" spans="1:18" x14ac:dyDescent="0.3">
      <c r="A3708">
        <v>3707</v>
      </c>
      <c r="B3708" t="s">
        <v>8</v>
      </c>
      <c r="C3708">
        <v>495975</v>
      </c>
      <c r="D3708" t="s">
        <v>17</v>
      </c>
      <c r="E3708" t="s">
        <v>15</v>
      </c>
      <c r="F3708" t="s">
        <v>11</v>
      </c>
      <c r="G3708" t="s">
        <v>12</v>
      </c>
      <c r="H3708" t="s">
        <v>11</v>
      </c>
      <c r="I3708">
        <v>33</v>
      </c>
      <c r="J3708">
        <f>(C3708-$V$7)/$V$8</f>
        <v>-0.19922932017309197</v>
      </c>
      <c r="K3708" t="str">
        <f t="shared" si="229"/>
        <v>NO</v>
      </c>
      <c r="L3708">
        <f>(I3708-$V$16)/$V$17</f>
        <v>-0.62856815390894638</v>
      </c>
      <c r="M3708" t="str">
        <f t="shared" si="230"/>
        <v>NO</v>
      </c>
      <c r="N3708">
        <f>IF(ISBLANK(C3708),$V$7,C3708)</f>
        <v>495975</v>
      </c>
      <c r="O3708">
        <f>IF(ISBLANK(I3708),$V$16,I3708)</f>
        <v>33</v>
      </c>
      <c r="P3708" t="str">
        <f>IF(ISBLANK(D3708),$U$42,D3708)</f>
        <v>TRABAJADOR INDEPENDIENTE</v>
      </c>
      <c r="Q3708" s="7" t="str">
        <f t="shared" si="231"/>
        <v>26-35</v>
      </c>
      <c r="R3708" s="7" t="str">
        <f t="shared" si="232"/>
        <v>3</v>
      </c>
    </row>
    <row r="3709" spans="1:18" x14ac:dyDescent="0.3">
      <c r="A3709">
        <v>3708</v>
      </c>
      <c r="B3709" t="s">
        <v>14</v>
      </c>
      <c r="C3709">
        <v>639148</v>
      </c>
      <c r="D3709" t="s">
        <v>17</v>
      </c>
      <c r="E3709" t="s">
        <v>15</v>
      </c>
      <c r="F3709" t="s">
        <v>11</v>
      </c>
      <c r="G3709" t="s">
        <v>12</v>
      </c>
      <c r="H3709" t="s">
        <v>11</v>
      </c>
      <c r="I3709">
        <v>84</v>
      </c>
      <c r="J3709">
        <f>(C3709-$V$7)/$V$8</f>
        <v>-2.2673338536546354E-2</v>
      </c>
      <c r="K3709" t="str">
        <f t="shared" si="229"/>
        <v>NO</v>
      </c>
      <c r="L3709">
        <f>(I3709-$V$16)/$V$17</f>
        <v>2.9707736800250664</v>
      </c>
      <c r="M3709" t="str">
        <f t="shared" si="230"/>
        <v>ATIPICO</v>
      </c>
      <c r="N3709">
        <f>IF(ISBLANK(C3709),$V$7,C3709)</f>
        <v>639148</v>
      </c>
      <c r="O3709">
        <f>IF(ISBLANK(I3709),$V$16,I3709)</f>
        <v>84</v>
      </c>
      <c r="P3709" t="str">
        <f>IF(ISBLANK(D3709),$U$42,D3709)</f>
        <v>TRABAJADOR INDEPENDIENTE</v>
      </c>
      <c r="Q3709" s="7" t="str">
        <f t="shared" si="231"/>
        <v>56+</v>
      </c>
      <c r="R3709" s="7" t="str">
        <f t="shared" si="232"/>
        <v>3</v>
      </c>
    </row>
    <row r="3710" spans="1:18" x14ac:dyDescent="0.3">
      <c r="A3710">
        <v>3709</v>
      </c>
      <c r="B3710" t="s">
        <v>14</v>
      </c>
      <c r="C3710">
        <v>1821145</v>
      </c>
      <c r="D3710" t="s">
        <v>9</v>
      </c>
      <c r="E3710" t="s">
        <v>10</v>
      </c>
      <c r="F3710" t="s">
        <v>11</v>
      </c>
      <c r="G3710" t="s">
        <v>12</v>
      </c>
      <c r="H3710" t="s">
        <v>11</v>
      </c>
      <c r="I3710">
        <v>59</v>
      </c>
      <c r="J3710">
        <f>(C3710-$V$7)/$V$8</f>
        <v>1.4349243972547832</v>
      </c>
      <c r="K3710" t="str">
        <f t="shared" si="229"/>
        <v>NO</v>
      </c>
      <c r="L3710">
        <f>(I3710-$V$16)/$V$17</f>
        <v>1.2063904280966287</v>
      </c>
      <c r="M3710" t="str">
        <f t="shared" si="230"/>
        <v>NO</v>
      </c>
      <c r="N3710">
        <f>IF(ISBLANK(C3710),$V$7,C3710)</f>
        <v>1821145</v>
      </c>
      <c r="O3710">
        <f>IF(ISBLANK(I3710),$V$16,I3710)</f>
        <v>59</v>
      </c>
      <c r="P3710" t="str">
        <f>IF(ISBLANK(D3710),$U$42,D3710)</f>
        <v>ASALARIADO</v>
      </c>
      <c r="Q3710" s="7" t="str">
        <f t="shared" si="231"/>
        <v>56+</v>
      </c>
      <c r="R3710" s="7" t="str">
        <f t="shared" si="232"/>
        <v>4</v>
      </c>
    </row>
    <row r="3711" spans="1:18" x14ac:dyDescent="0.3">
      <c r="A3711">
        <v>3710</v>
      </c>
      <c r="B3711" t="s">
        <v>8</v>
      </c>
      <c r="C3711">
        <v>325000</v>
      </c>
      <c r="D3711" t="s">
        <v>9</v>
      </c>
      <c r="E3711" t="s">
        <v>15</v>
      </c>
      <c r="F3711" t="s">
        <v>11</v>
      </c>
      <c r="G3711" t="s">
        <v>12</v>
      </c>
      <c r="H3711" t="s">
        <v>12</v>
      </c>
      <c r="I3711">
        <v>38</v>
      </c>
      <c r="J3711">
        <f>(C3711-$V$7)/$V$8</f>
        <v>-0.41006976467246259</v>
      </c>
      <c r="K3711" t="str">
        <f t="shared" si="229"/>
        <v>NO</v>
      </c>
      <c r="L3711">
        <f>(I3711-$V$16)/$V$17</f>
        <v>-0.27569150352325889</v>
      </c>
      <c r="M3711" t="str">
        <f t="shared" si="230"/>
        <v>NO</v>
      </c>
      <c r="N3711">
        <f>IF(ISBLANK(C3711),$V$7,C3711)</f>
        <v>325000</v>
      </c>
      <c r="O3711">
        <f>IF(ISBLANK(I3711),$V$16,I3711)</f>
        <v>38</v>
      </c>
      <c r="P3711" t="str">
        <f>IF(ISBLANK(D3711),$U$42,D3711)</f>
        <v>ASALARIADO</v>
      </c>
      <c r="Q3711" s="7" t="str">
        <f t="shared" si="231"/>
        <v>36-45</v>
      </c>
      <c r="R3711" s="7" t="str">
        <f t="shared" si="232"/>
        <v>2</v>
      </c>
    </row>
    <row r="3712" spans="1:18" x14ac:dyDescent="0.3">
      <c r="A3712">
        <v>3711</v>
      </c>
      <c r="B3712" t="s">
        <v>8</v>
      </c>
      <c r="C3712">
        <v>278030</v>
      </c>
      <c r="D3712" t="s">
        <v>18</v>
      </c>
      <c r="E3712" t="s">
        <v>15</v>
      </c>
      <c r="F3712" t="s">
        <v>11</v>
      </c>
      <c r="G3712" t="s">
        <v>12</v>
      </c>
      <c r="H3712" t="s">
        <v>12</v>
      </c>
      <c r="I3712">
        <v>49</v>
      </c>
      <c r="J3712">
        <f>(C3712-$V$7)/$V$8</f>
        <v>-0.46799154082766331</v>
      </c>
      <c r="K3712" t="str">
        <f t="shared" si="229"/>
        <v>NO</v>
      </c>
      <c r="L3712">
        <f>(I3712-$V$16)/$V$17</f>
        <v>0.50063712732525367</v>
      </c>
      <c r="M3712" t="str">
        <f t="shared" si="230"/>
        <v>NO</v>
      </c>
      <c r="N3712">
        <f>IF(ISBLANK(C3712),$V$7,C3712)</f>
        <v>278030</v>
      </c>
      <c r="O3712">
        <f>IF(ISBLANK(I3712),$V$16,I3712)</f>
        <v>49</v>
      </c>
      <c r="P3712" t="str">
        <f>IF(ISBLANK(D3712),$U$42,D3712)</f>
        <v>CONVENIOS ESPECIALES DE TRABAJADORES INDEPENDIENTES</v>
      </c>
      <c r="Q3712" s="7" t="str">
        <f t="shared" si="231"/>
        <v>46-55</v>
      </c>
      <c r="R3712" s="7" t="str">
        <f t="shared" si="232"/>
        <v>1</v>
      </c>
    </row>
    <row r="3713" spans="1:18" x14ac:dyDescent="0.3">
      <c r="A3713">
        <v>3712</v>
      </c>
      <c r="B3713" t="s">
        <v>8</v>
      </c>
      <c r="C3713">
        <v>979107.34</v>
      </c>
      <c r="D3713" t="s">
        <v>9</v>
      </c>
      <c r="E3713" t="s">
        <v>15</v>
      </c>
      <c r="F3713" t="s">
        <v>11</v>
      </c>
      <c r="G3713" t="s">
        <v>12</v>
      </c>
      <c r="H3713" t="s">
        <v>12</v>
      </c>
      <c r="I3713">
        <v>53</v>
      </c>
      <c r="J3713">
        <f>(C3713-$V$7)/$V$8</f>
        <v>0.39655273754073195</v>
      </c>
      <c r="K3713" t="str">
        <f t="shared" si="229"/>
        <v>NO</v>
      </c>
      <c r="L3713">
        <f>(I3713-$V$16)/$V$17</f>
        <v>0.78293844763380371</v>
      </c>
      <c r="M3713" t="str">
        <f t="shared" si="230"/>
        <v>NO</v>
      </c>
      <c r="N3713">
        <f>IF(ISBLANK(C3713),$V$7,C3713)</f>
        <v>979107.34</v>
      </c>
      <c r="O3713">
        <f>IF(ISBLANK(I3713),$V$16,I3713)</f>
        <v>53</v>
      </c>
      <c r="P3713" t="str">
        <f>IF(ISBLANK(D3713),$U$42,D3713)</f>
        <v>ASALARIADO</v>
      </c>
      <c r="Q3713" s="7" t="str">
        <f t="shared" si="231"/>
        <v>46-55</v>
      </c>
      <c r="R3713" s="7" t="str">
        <f t="shared" si="232"/>
        <v>4</v>
      </c>
    </row>
    <row r="3714" spans="1:18" x14ac:dyDescent="0.3">
      <c r="A3714">
        <v>3713</v>
      </c>
      <c r="B3714" t="s">
        <v>8</v>
      </c>
      <c r="C3714">
        <v>297046</v>
      </c>
      <c r="D3714" t="s">
        <v>17</v>
      </c>
      <c r="E3714" t="s">
        <v>15</v>
      </c>
      <c r="F3714" t="s">
        <v>11</v>
      </c>
      <c r="G3714" t="s">
        <v>12</v>
      </c>
      <c r="H3714" t="s">
        <v>12</v>
      </c>
      <c r="I3714">
        <v>39</v>
      </c>
      <c r="J3714">
        <f>(C3714-$V$7)/$V$8</f>
        <v>-0.44454166866740574</v>
      </c>
      <c r="K3714" t="str">
        <f t="shared" ref="K3714:K3777" si="233">IF(ABS(J3714)&gt;1.96,"ATIPICO","NO")</f>
        <v>NO</v>
      </c>
      <c r="L3714">
        <f>(I3714-$V$16)/$V$17</f>
        <v>-0.20511617344612137</v>
      </c>
      <c r="M3714" t="str">
        <f t="shared" ref="M3714:M3777" si="234">IF(ABS(L3714)&gt;1.96,"ATIPICO","NO")</f>
        <v>NO</v>
      </c>
      <c r="N3714">
        <f>IF(ISBLANK(C3714),$V$7,C3714)</f>
        <v>297046</v>
      </c>
      <c r="O3714">
        <f>IF(ISBLANK(I3714),$V$16,I3714)</f>
        <v>39</v>
      </c>
      <c r="P3714" t="str">
        <f>IF(ISBLANK(D3714),$U$42,D3714)</f>
        <v>TRABAJADOR INDEPENDIENTE</v>
      </c>
      <c r="Q3714" s="7" t="str">
        <f t="shared" ref="Q3714:Q3777" si="235">IF(O3714&lt;26,"18-25",IF(O3714&lt;36,"26-35",
 IF(O3714&lt;46,"36-45",IF(O3714&lt;56,"46-55","56+"))))</f>
        <v>36-45</v>
      </c>
      <c r="R3714" s="7" t="str">
        <f t="shared" ref="R3714:R3777" si="236">IF(N3714&lt;300000,"1",
 IF(N3714&lt;=408495,"2",
 IF(N3714&lt;=700000,"3",
 "4")))</f>
        <v>1</v>
      </c>
    </row>
    <row r="3715" spans="1:18" x14ac:dyDescent="0.3">
      <c r="A3715">
        <v>3714</v>
      </c>
      <c r="B3715" t="s">
        <v>14</v>
      </c>
      <c r="C3715">
        <v>330278</v>
      </c>
      <c r="D3715" t="s">
        <v>9</v>
      </c>
      <c r="E3715" t="s">
        <v>15</v>
      </c>
      <c r="F3715" t="s">
        <v>11</v>
      </c>
      <c r="G3715" t="s">
        <v>12</v>
      </c>
      <c r="H3715" t="s">
        <v>12</v>
      </c>
      <c r="I3715">
        <v>40</v>
      </c>
      <c r="J3715">
        <f>(C3715-$V$7)/$V$8</f>
        <v>-0.4035611179927277</v>
      </c>
      <c r="K3715" t="str">
        <f t="shared" si="233"/>
        <v>NO</v>
      </c>
      <c r="L3715">
        <f>(I3715-$V$16)/$V$17</f>
        <v>-0.13454084336898386</v>
      </c>
      <c r="M3715" t="str">
        <f t="shared" si="234"/>
        <v>NO</v>
      </c>
      <c r="N3715">
        <f>IF(ISBLANK(C3715),$V$7,C3715)</f>
        <v>330278</v>
      </c>
      <c r="O3715">
        <f>IF(ISBLANK(I3715),$V$16,I3715)</f>
        <v>40</v>
      </c>
      <c r="P3715" t="str">
        <f>IF(ISBLANK(D3715),$U$42,D3715)</f>
        <v>ASALARIADO</v>
      </c>
      <c r="Q3715" s="7" t="str">
        <f t="shared" si="235"/>
        <v>36-45</v>
      </c>
      <c r="R3715" s="7" t="str">
        <f t="shared" si="236"/>
        <v>2</v>
      </c>
    </row>
    <row r="3716" spans="1:18" x14ac:dyDescent="0.3">
      <c r="A3716">
        <v>3715</v>
      </c>
      <c r="B3716" t="s">
        <v>8</v>
      </c>
      <c r="C3716">
        <v>476355</v>
      </c>
      <c r="D3716" t="s">
        <v>9</v>
      </c>
      <c r="E3716" t="s">
        <v>15</v>
      </c>
      <c r="F3716" t="s">
        <v>11</v>
      </c>
      <c r="G3716" t="s">
        <v>12</v>
      </c>
      <c r="H3716" t="s">
        <v>12</v>
      </c>
      <c r="I3716">
        <v>48</v>
      </c>
      <c r="J3716">
        <f>(C3716-$V$7)/$V$8</f>
        <v>-0.22342402420045068</v>
      </c>
      <c r="K3716" t="str">
        <f t="shared" si="233"/>
        <v>NO</v>
      </c>
      <c r="L3716">
        <f>(I3716-$V$16)/$V$17</f>
        <v>0.43006179724811616</v>
      </c>
      <c r="M3716" t="str">
        <f t="shared" si="234"/>
        <v>NO</v>
      </c>
      <c r="N3716">
        <f>IF(ISBLANK(C3716),$V$7,C3716)</f>
        <v>476355</v>
      </c>
      <c r="O3716">
        <f>IF(ISBLANK(I3716),$V$16,I3716)</f>
        <v>48</v>
      </c>
      <c r="P3716" t="str">
        <f>IF(ISBLANK(D3716),$U$42,D3716)</f>
        <v>ASALARIADO</v>
      </c>
      <c r="Q3716" s="7" t="str">
        <f t="shared" si="235"/>
        <v>46-55</v>
      </c>
      <c r="R3716" s="7" t="str">
        <f t="shared" si="236"/>
        <v>3</v>
      </c>
    </row>
    <row r="3717" spans="1:18" x14ac:dyDescent="0.3">
      <c r="A3717">
        <v>3716</v>
      </c>
      <c r="B3717" t="s">
        <v>8</v>
      </c>
      <c r="C3717">
        <v>420000</v>
      </c>
      <c r="D3717" t="s">
        <v>9</v>
      </c>
      <c r="E3717" t="s">
        <v>15</v>
      </c>
      <c r="F3717" t="s">
        <v>11</v>
      </c>
      <c r="G3717" t="s">
        <v>12</v>
      </c>
      <c r="H3717" t="s">
        <v>12</v>
      </c>
      <c r="I3717">
        <v>29</v>
      </c>
      <c r="J3717">
        <f>(C3717-$V$7)/$V$8</f>
        <v>-0.29291905709860555</v>
      </c>
      <c r="K3717" t="str">
        <f t="shared" si="233"/>
        <v>NO</v>
      </c>
      <c r="L3717">
        <f>(I3717-$V$16)/$V$17</f>
        <v>-0.91086947421749642</v>
      </c>
      <c r="M3717" t="str">
        <f t="shared" si="234"/>
        <v>NO</v>
      </c>
      <c r="N3717">
        <f>IF(ISBLANK(C3717),$V$7,C3717)</f>
        <v>420000</v>
      </c>
      <c r="O3717">
        <f>IF(ISBLANK(I3717),$V$16,I3717)</f>
        <v>29</v>
      </c>
      <c r="P3717" t="str">
        <f>IF(ISBLANK(D3717),$U$42,D3717)</f>
        <v>ASALARIADO</v>
      </c>
      <c r="Q3717" s="7" t="str">
        <f t="shared" si="235"/>
        <v>26-35</v>
      </c>
      <c r="R3717" s="7" t="str">
        <f t="shared" si="236"/>
        <v>3</v>
      </c>
    </row>
    <row r="3718" spans="1:18" x14ac:dyDescent="0.3">
      <c r="A3718">
        <v>3717</v>
      </c>
      <c r="B3718" t="s">
        <v>14</v>
      </c>
      <c r="C3718">
        <v>1333402</v>
      </c>
      <c r="D3718" t="s">
        <v>9</v>
      </c>
      <c r="E3718" t="s">
        <v>10</v>
      </c>
      <c r="F3718" t="s">
        <v>11</v>
      </c>
      <c r="G3718" t="s">
        <v>12</v>
      </c>
      <c r="H3718" t="s">
        <v>12</v>
      </c>
      <c r="I3718">
        <v>39</v>
      </c>
      <c r="J3718">
        <f>(C3718-$V$7)/$V$8</f>
        <v>0.83345663342114362</v>
      </c>
      <c r="K3718" t="str">
        <f t="shared" si="233"/>
        <v>NO</v>
      </c>
      <c r="L3718">
        <f>(I3718-$V$16)/$V$17</f>
        <v>-0.20511617344612137</v>
      </c>
      <c r="M3718" t="str">
        <f t="shared" si="234"/>
        <v>NO</v>
      </c>
      <c r="N3718">
        <f>IF(ISBLANK(C3718),$V$7,C3718)</f>
        <v>1333402</v>
      </c>
      <c r="O3718">
        <f>IF(ISBLANK(I3718),$V$16,I3718)</f>
        <v>39</v>
      </c>
      <c r="P3718" t="str">
        <f>IF(ISBLANK(D3718),$U$42,D3718)</f>
        <v>ASALARIADO</v>
      </c>
      <c r="Q3718" s="7" t="str">
        <f t="shared" si="235"/>
        <v>36-45</v>
      </c>
      <c r="R3718" s="7" t="str">
        <f t="shared" si="236"/>
        <v>4</v>
      </c>
    </row>
    <row r="3719" spans="1:18" x14ac:dyDescent="0.3">
      <c r="A3719">
        <v>3718</v>
      </c>
      <c r="B3719" t="s">
        <v>8</v>
      </c>
      <c r="C3719">
        <v>356657</v>
      </c>
      <c r="D3719" t="s">
        <v>16</v>
      </c>
      <c r="E3719" t="s">
        <v>15</v>
      </c>
      <c r="F3719" t="s">
        <v>11</v>
      </c>
      <c r="G3719" t="s">
        <v>12</v>
      </c>
      <c r="H3719" t="s">
        <v>11</v>
      </c>
      <c r="I3719">
        <v>61</v>
      </c>
      <c r="J3719">
        <f>(C3719-$V$7)/$V$8</f>
        <v>-0.37103144941282479</v>
      </c>
      <c r="K3719" t="str">
        <f t="shared" si="233"/>
        <v>NO</v>
      </c>
      <c r="L3719">
        <f>(I3719-$V$16)/$V$17</f>
        <v>1.3475410882509038</v>
      </c>
      <c r="M3719" t="str">
        <f t="shared" si="234"/>
        <v>NO</v>
      </c>
      <c r="N3719">
        <f>IF(ISBLANK(C3719),$V$7,C3719)</f>
        <v>356657</v>
      </c>
      <c r="O3719">
        <f>IF(ISBLANK(I3719),$V$16,I3719)</f>
        <v>61</v>
      </c>
      <c r="P3719" t="str">
        <f>IF(ISBLANK(D3719),$U$42,D3719)</f>
        <v>ASEGURADO VOLUNTARIO</v>
      </c>
      <c r="Q3719" s="7" t="str">
        <f t="shared" si="235"/>
        <v>56+</v>
      </c>
      <c r="R3719" s="7" t="str">
        <f t="shared" si="236"/>
        <v>2</v>
      </c>
    </row>
    <row r="3720" spans="1:18" x14ac:dyDescent="0.3">
      <c r="A3720">
        <v>3719</v>
      </c>
      <c r="B3720" t="s">
        <v>14</v>
      </c>
      <c r="C3720">
        <v>297046</v>
      </c>
      <c r="D3720" t="s">
        <v>16</v>
      </c>
      <c r="E3720" t="s">
        <v>15</v>
      </c>
      <c r="F3720" t="s">
        <v>11</v>
      </c>
      <c r="G3720" t="s">
        <v>11</v>
      </c>
      <c r="H3720" t="s">
        <v>12</v>
      </c>
      <c r="I3720">
        <v>31</v>
      </c>
      <c r="J3720">
        <f>(C3720-$V$7)/$V$8</f>
        <v>-0.44454166866740574</v>
      </c>
      <c r="K3720" t="str">
        <f t="shared" si="233"/>
        <v>NO</v>
      </c>
      <c r="L3720">
        <f>(I3720-$V$16)/$V$17</f>
        <v>-0.7697188140632214</v>
      </c>
      <c r="M3720" t="str">
        <f t="shared" si="234"/>
        <v>NO</v>
      </c>
      <c r="N3720">
        <f>IF(ISBLANK(C3720),$V$7,C3720)</f>
        <v>297046</v>
      </c>
      <c r="O3720">
        <f>IF(ISBLANK(I3720),$V$16,I3720)</f>
        <v>31</v>
      </c>
      <c r="P3720" t="str">
        <f>IF(ISBLANK(D3720),$U$42,D3720)</f>
        <v>ASEGURADO VOLUNTARIO</v>
      </c>
      <c r="Q3720" s="7" t="str">
        <f t="shared" si="235"/>
        <v>26-35</v>
      </c>
      <c r="R3720" s="7" t="str">
        <f t="shared" si="236"/>
        <v>1</v>
      </c>
    </row>
    <row r="3721" spans="1:18" x14ac:dyDescent="0.3">
      <c r="A3721">
        <v>3720</v>
      </c>
      <c r="B3721" t="s">
        <v>8</v>
      </c>
      <c r="C3721">
        <v>239421</v>
      </c>
      <c r="D3721" t="s">
        <v>9</v>
      </c>
      <c r="E3721" t="s">
        <v>15</v>
      </c>
      <c r="F3721" t="s">
        <v>11</v>
      </c>
      <c r="G3721" t="s">
        <v>11</v>
      </c>
      <c r="H3721" t="s">
        <v>12</v>
      </c>
      <c r="I3721">
        <v>22</v>
      </c>
      <c r="J3721">
        <f>(C3721-$V$7)/$V$8</f>
        <v>-0.51560282155102166</v>
      </c>
      <c r="K3721" t="str">
        <f t="shared" si="233"/>
        <v>NO</v>
      </c>
      <c r="L3721">
        <f>(I3721-$V$16)/$V$17</f>
        <v>-1.4048967847574589</v>
      </c>
      <c r="M3721" t="str">
        <f t="shared" si="234"/>
        <v>NO</v>
      </c>
      <c r="N3721">
        <f>IF(ISBLANK(C3721),$V$7,C3721)</f>
        <v>239421</v>
      </c>
      <c r="O3721">
        <f>IF(ISBLANK(I3721),$V$16,I3721)</f>
        <v>22</v>
      </c>
      <c r="P3721" t="str">
        <f>IF(ISBLANK(D3721),$U$42,D3721)</f>
        <v>ASALARIADO</v>
      </c>
      <c r="Q3721" s="7" t="str">
        <f t="shared" si="235"/>
        <v>18-25</v>
      </c>
      <c r="R3721" s="7" t="str">
        <f t="shared" si="236"/>
        <v>1</v>
      </c>
    </row>
    <row r="3722" spans="1:18" x14ac:dyDescent="0.3">
      <c r="A3722">
        <v>3721</v>
      </c>
      <c r="B3722" t="s">
        <v>8</v>
      </c>
      <c r="C3722">
        <v>202396.55</v>
      </c>
      <c r="D3722" t="s">
        <v>9</v>
      </c>
      <c r="E3722" t="s">
        <v>15</v>
      </c>
      <c r="F3722" t="s">
        <v>11</v>
      </c>
      <c r="G3722" t="s">
        <v>12</v>
      </c>
      <c r="H3722" t="s">
        <v>12</v>
      </c>
      <c r="I3722">
        <v>36</v>
      </c>
      <c r="J3722">
        <f>(C3722-$V$7)/$V$8</f>
        <v>-0.5612600901303153</v>
      </c>
      <c r="K3722" t="str">
        <f t="shared" si="233"/>
        <v>NO</v>
      </c>
      <c r="L3722">
        <f>(I3722-$V$16)/$V$17</f>
        <v>-0.41684216367753391</v>
      </c>
      <c r="M3722" t="str">
        <f t="shared" si="234"/>
        <v>NO</v>
      </c>
      <c r="N3722">
        <f>IF(ISBLANK(C3722),$V$7,C3722)</f>
        <v>202396.55</v>
      </c>
      <c r="O3722">
        <f>IF(ISBLANK(I3722),$V$16,I3722)</f>
        <v>36</v>
      </c>
      <c r="P3722" t="str">
        <f>IF(ISBLANK(D3722),$U$42,D3722)</f>
        <v>ASALARIADO</v>
      </c>
      <c r="Q3722" s="7" t="str">
        <f t="shared" si="235"/>
        <v>36-45</v>
      </c>
      <c r="R3722" s="7" t="str">
        <f t="shared" si="236"/>
        <v>1</v>
      </c>
    </row>
    <row r="3723" spans="1:18" x14ac:dyDescent="0.3">
      <c r="A3723">
        <v>3722</v>
      </c>
      <c r="B3723" t="s">
        <v>8</v>
      </c>
      <c r="C3723">
        <v>260000</v>
      </c>
      <c r="D3723" t="s">
        <v>9</v>
      </c>
      <c r="E3723" t="s">
        <v>15</v>
      </c>
      <c r="F3723" t="s">
        <v>11</v>
      </c>
      <c r="G3723" t="s">
        <v>12</v>
      </c>
      <c r="H3723" t="s">
        <v>11</v>
      </c>
      <c r="I3723">
        <v>37</v>
      </c>
      <c r="J3723">
        <f>(C3723-$V$7)/$V$8</f>
        <v>-0.49022551195983849</v>
      </c>
      <c r="K3723" t="str">
        <f t="shared" si="233"/>
        <v>NO</v>
      </c>
      <c r="L3723">
        <f>(I3723-$V$16)/$V$17</f>
        <v>-0.3462668336003964</v>
      </c>
      <c r="M3723" t="str">
        <f t="shared" si="234"/>
        <v>NO</v>
      </c>
      <c r="N3723">
        <f>IF(ISBLANK(C3723),$V$7,C3723)</f>
        <v>260000</v>
      </c>
      <c r="O3723">
        <f>IF(ISBLANK(I3723),$V$16,I3723)</f>
        <v>37</v>
      </c>
      <c r="P3723" t="str">
        <f>IF(ISBLANK(D3723),$U$42,D3723)</f>
        <v>ASALARIADO</v>
      </c>
      <c r="Q3723" s="7" t="str">
        <f t="shared" si="235"/>
        <v>36-45</v>
      </c>
      <c r="R3723" s="7" t="str">
        <f t="shared" si="236"/>
        <v>1</v>
      </c>
    </row>
    <row r="3724" spans="1:18" x14ac:dyDescent="0.3">
      <c r="A3724">
        <v>3723</v>
      </c>
      <c r="B3724" t="s">
        <v>14</v>
      </c>
      <c r="C3724">
        <v>858032.05</v>
      </c>
      <c r="D3724" t="s">
        <v>9</v>
      </c>
      <c r="E3724" t="s">
        <v>10</v>
      </c>
      <c r="F3724" t="s">
        <v>11</v>
      </c>
      <c r="G3724" t="s">
        <v>12</v>
      </c>
      <c r="H3724" t="s">
        <v>12</v>
      </c>
      <c r="I3724">
        <v>53</v>
      </c>
      <c r="J3724">
        <f>(C3724-$V$7)/$V$8</f>
        <v>0.24724688603325901</v>
      </c>
      <c r="K3724" t="str">
        <f t="shared" si="233"/>
        <v>NO</v>
      </c>
      <c r="L3724">
        <f>(I3724-$V$16)/$V$17</f>
        <v>0.78293844763380371</v>
      </c>
      <c r="M3724" t="str">
        <f t="shared" si="234"/>
        <v>NO</v>
      </c>
      <c r="N3724">
        <f>IF(ISBLANK(C3724),$V$7,C3724)</f>
        <v>858032.05</v>
      </c>
      <c r="O3724">
        <f>IF(ISBLANK(I3724),$V$16,I3724)</f>
        <v>53</v>
      </c>
      <c r="P3724" t="str">
        <f>IF(ISBLANK(D3724),$U$42,D3724)</f>
        <v>ASALARIADO</v>
      </c>
      <c r="Q3724" s="7" t="str">
        <f t="shared" si="235"/>
        <v>46-55</v>
      </c>
      <c r="R3724" s="7" t="str">
        <f t="shared" si="236"/>
        <v>4</v>
      </c>
    </row>
    <row r="3725" spans="1:18" x14ac:dyDescent="0.3">
      <c r="A3725">
        <v>3724</v>
      </c>
      <c r="B3725" t="s">
        <v>14</v>
      </c>
      <c r="C3725">
        <v>2036556.25</v>
      </c>
      <c r="D3725" t="s">
        <v>9</v>
      </c>
      <c r="E3725" t="s">
        <v>15</v>
      </c>
      <c r="F3725" t="s">
        <v>11</v>
      </c>
      <c r="G3725" t="s">
        <v>12</v>
      </c>
      <c r="H3725" t="s">
        <v>12</v>
      </c>
      <c r="I3725">
        <v>37</v>
      </c>
      <c r="J3725">
        <f>(C3725-$V$7)/$V$8</f>
        <v>1.7005620852218255</v>
      </c>
      <c r="K3725" t="str">
        <f t="shared" si="233"/>
        <v>NO</v>
      </c>
      <c r="L3725">
        <f>(I3725-$V$16)/$V$17</f>
        <v>-0.3462668336003964</v>
      </c>
      <c r="M3725" t="str">
        <f t="shared" si="234"/>
        <v>NO</v>
      </c>
      <c r="N3725">
        <f>IF(ISBLANK(C3725),$V$7,C3725)</f>
        <v>2036556.25</v>
      </c>
      <c r="O3725">
        <f>IF(ISBLANK(I3725),$V$16,I3725)</f>
        <v>37</v>
      </c>
      <c r="P3725" t="str">
        <f>IF(ISBLANK(D3725),$U$42,D3725)</f>
        <v>ASALARIADO</v>
      </c>
      <c r="Q3725" s="7" t="str">
        <f t="shared" si="235"/>
        <v>36-45</v>
      </c>
      <c r="R3725" s="7" t="str">
        <f t="shared" si="236"/>
        <v>4</v>
      </c>
    </row>
    <row r="3726" spans="1:18" x14ac:dyDescent="0.3">
      <c r="A3726">
        <v>3725</v>
      </c>
      <c r="B3726" t="s">
        <v>8</v>
      </c>
      <c r="C3726">
        <v>454518</v>
      </c>
      <c r="D3726" t="s">
        <v>9</v>
      </c>
      <c r="E3726" t="s">
        <v>15</v>
      </c>
      <c r="F3726" t="s">
        <v>11</v>
      </c>
      <c r="G3726" t="s">
        <v>12</v>
      </c>
      <c r="H3726" t="s">
        <v>12</v>
      </c>
      <c r="I3726">
        <v>35</v>
      </c>
      <c r="J3726">
        <f>(C3726-$V$7)/$V$8</f>
        <v>-0.25035265579298033</v>
      </c>
      <c r="K3726" t="str">
        <f t="shared" si="233"/>
        <v>NO</v>
      </c>
      <c r="L3726">
        <f>(I3726-$V$16)/$V$17</f>
        <v>-0.48741749375467142</v>
      </c>
      <c r="M3726" t="str">
        <f t="shared" si="234"/>
        <v>NO</v>
      </c>
      <c r="N3726">
        <f>IF(ISBLANK(C3726),$V$7,C3726)</f>
        <v>454518</v>
      </c>
      <c r="O3726">
        <f>IF(ISBLANK(I3726),$V$16,I3726)</f>
        <v>35</v>
      </c>
      <c r="P3726" t="str">
        <f>IF(ISBLANK(D3726),$U$42,D3726)</f>
        <v>ASALARIADO</v>
      </c>
      <c r="Q3726" s="7" t="str">
        <f t="shared" si="235"/>
        <v>26-35</v>
      </c>
      <c r="R3726" s="7" t="str">
        <f t="shared" si="236"/>
        <v>3</v>
      </c>
    </row>
    <row r="3727" spans="1:18" x14ac:dyDescent="0.3">
      <c r="A3727">
        <v>3726</v>
      </c>
      <c r="B3727" t="s">
        <v>8</v>
      </c>
      <c r="C3727">
        <v>459616.28</v>
      </c>
      <c r="D3727" t="s">
        <v>9</v>
      </c>
      <c r="E3727" t="s">
        <v>15</v>
      </c>
      <c r="F3727" t="s">
        <v>11</v>
      </c>
      <c r="G3727" t="s">
        <v>12</v>
      </c>
      <c r="H3727" t="s">
        <v>12</v>
      </c>
      <c r="I3727">
        <v>28</v>
      </c>
      <c r="J3727">
        <f>(C3727-$V$7)/$V$8</f>
        <v>-0.24406563358866826</v>
      </c>
      <c r="K3727" t="str">
        <f t="shared" si="233"/>
        <v>NO</v>
      </c>
      <c r="L3727">
        <f>(I3727-$V$16)/$V$17</f>
        <v>-0.98144480429463388</v>
      </c>
      <c r="M3727" t="str">
        <f t="shared" si="234"/>
        <v>NO</v>
      </c>
      <c r="N3727">
        <f>IF(ISBLANK(C3727),$V$7,C3727)</f>
        <v>459616.28</v>
      </c>
      <c r="O3727">
        <f>IF(ISBLANK(I3727),$V$16,I3727)</f>
        <v>28</v>
      </c>
      <c r="P3727" t="str">
        <f>IF(ISBLANK(D3727),$U$42,D3727)</f>
        <v>ASALARIADO</v>
      </c>
      <c r="Q3727" s="7" t="str">
        <f t="shared" si="235"/>
        <v>26-35</v>
      </c>
      <c r="R3727" s="7" t="str">
        <f t="shared" si="236"/>
        <v>3</v>
      </c>
    </row>
    <row r="3728" spans="1:18" x14ac:dyDescent="0.3">
      <c r="A3728">
        <v>3727</v>
      </c>
      <c r="B3728" t="s">
        <v>8</v>
      </c>
      <c r="C3728">
        <v>299744</v>
      </c>
      <c r="D3728" t="s">
        <v>17</v>
      </c>
      <c r="E3728" t="s">
        <v>15</v>
      </c>
      <c r="F3728" t="s">
        <v>11</v>
      </c>
      <c r="G3728" t="s">
        <v>12</v>
      </c>
      <c r="H3728" t="s">
        <v>12</v>
      </c>
      <c r="I3728">
        <v>40</v>
      </c>
      <c r="J3728">
        <f>(C3728-$V$7)/$V$8</f>
        <v>-0.44121458857230822</v>
      </c>
      <c r="K3728" t="str">
        <f t="shared" si="233"/>
        <v>NO</v>
      </c>
      <c r="L3728">
        <f>(I3728-$V$16)/$V$17</f>
        <v>-0.13454084336898386</v>
      </c>
      <c r="M3728" t="str">
        <f t="shared" si="234"/>
        <v>NO</v>
      </c>
      <c r="N3728">
        <f>IF(ISBLANK(C3728),$V$7,C3728)</f>
        <v>299744</v>
      </c>
      <c r="O3728">
        <f>IF(ISBLANK(I3728),$V$16,I3728)</f>
        <v>40</v>
      </c>
      <c r="P3728" t="str">
        <f>IF(ISBLANK(D3728),$U$42,D3728)</f>
        <v>TRABAJADOR INDEPENDIENTE</v>
      </c>
      <c r="Q3728" s="7" t="str">
        <f t="shared" si="235"/>
        <v>36-45</v>
      </c>
      <c r="R3728" s="7" t="str">
        <f t="shared" si="236"/>
        <v>1</v>
      </c>
    </row>
    <row r="3729" spans="1:18" x14ac:dyDescent="0.3">
      <c r="A3729">
        <v>3728</v>
      </c>
      <c r="B3729" t="s">
        <v>8</v>
      </c>
      <c r="C3729">
        <v>2590373.15</v>
      </c>
      <c r="D3729" t="s">
        <v>9</v>
      </c>
      <c r="E3729" t="s">
        <v>10</v>
      </c>
      <c r="F3729" t="s">
        <v>11</v>
      </c>
      <c r="G3729" t="s">
        <v>12</v>
      </c>
      <c r="H3729" t="s">
        <v>12</v>
      </c>
      <c r="I3729">
        <v>56</v>
      </c>
      <c r="J3729">
        <f>(C3729-$V$7)/$V$8</f>
        <v>2.3835098926045624</v>
      </c>
      <c r="K3729" t="str">
        <f t="shared" si="233"/>
        <v>ATIPICO</v>
      </c>
      <c r="L3729">
        <f>(I3729-$V$16)/$V$17</f>
        <v>0.99466443786521619</v>
      </c>
      <c r="M3729" t="str">
        <f t="shared" si="234"/>
        <v>NO</v>
      </c>
      <c r="N3729">
        <f>IF(ISBLANK(C3729),$V$7,C3729)</f>
        <v>2590373.15</v>
      </c>
      <c r="O3729">
        <f>IF(ISBLANK(I3729),$V$16,I3729)</f>
        <v>56</v>
      </c>
      <c r="P3729" t="str">
        <f>IF(ISBLANK(D3729),$U$42,D3729)</f>
        <v>ASALARIADO</v>
      </c>
      <c r="Q3729" s="7" t="str">
        <f t="shared" si="235"/>
        <v>56+</v>
      </c>
      <c r="R3729" s="7" t="str">
        <f t="shared" si="236"/>
        <v>4</v>
      </c>
    </row>
    <row r="3730" spans="1:18" x14ac:dyDescent="0.3">
      <c r="A3730">
        <v>3729</v>
      </c>
      <c r="B3730" t="s">
        <v>8</v>
      </c>
      <c r="C3730">
        <v>551468.9</v>
      </c>
      <c r="D3730" t="s">
        <v>9</v>
      </c>
      <c r="E3730" t="s">
        <v>15</v>
      </c>
      <c r="F3730" t="s">
        <v>11</v>
      </c>
      <c r="G3730" t="s">
        <v>12</v>
      </c>
      <c r="H3730" t="s">
        <v>12</v>
      </c>
      <c r="I3730">
        <v>38</v>
      </c>
      <c r="J3730">
        <f>(C3730-$V$7)/$V$8</f>
        <v>-0.13079616595169338</v>
      </c>
      <c r="K3730" t="str">
        <f t="shared" si="233"/>
        <v>NO</v>
      </c>
      <c r="L3730">
        <f>(I3730-$V$16)/$V$17</f>
        <v>-0.27569150352325889</v>
      </c>
      <c r="M3730" t="str">
        <f t="shared" si="234"/>
        <v>NO</v>
      </c>
      <c r="N3730">
        <f>IF(ISBLANK(C3730),$V$7,C3730)</f>
        <v>551468.9</v>
      </c>
      <c r="O3730">
        <f>IF(ISBLANK(I3730),$V$16,I3730)</f>
        <v>38</v>
      </c>
      <c r="P3730" t="str">
        <f>IF(ISBLANK(D3730),$U$42,D3730)</f>
        <v>ASALARIADO</v>
      </c>
      <c r="Q3730" s="7" t="str">
        <f t="shared" si="235"/>
        <v>36-45</v>
      </c>
      <c r="R3730" s="7" t="str">
        <f t="shared" si="236"/>
        <v>3</v>
      </c>
    </row>
    <row r="3731" spans="1:18" x14ac:dyDescent="0.3">
      <c r="A3731">
        <v>3730</v>
      </c>
      <c r="B3731" t="s">
        <v>8</v>
      </c>
      <c r="C3731">
        <v>550000</v>
      </c>
      <c r="D3731" t="s">
        <v>9</v>
      </c>
      <c r="E3731" t="s">
        <v>15</v>
      </c>
      <c r="F3731" t="s">
        <v>11</v>
      </c>
      <c r="G3731" t="s">
        <v>12</v>
      </c>
      <c r="H3731" t="s">
        <v>12</v>
      </c>
      <c r="I3731">
        <v>58</v>
      </c>
      <c r="J3731">
        <f>(C3731-$V$7)/$V$8</f>
        <v>-0.13260756252385381</v>
      </c>
      <c r="K3731" t="str">
        <f t="shared" si="233"/>
        <v>NO</v>
      </c>
      <c r="L3731">
        <f>(I3731-$V$16)/$V$17</f>
        <v>1.1358150980194912</v>
      </c>
      <c r="M3731" t="str">
        <f t="shared" si="234"/>
        <v>NO</v>
      </c>
      <c r="N3731">
        <f>IF(ISBLANK(C3731),$V$7,C3731)</f>
        <v>550000</v>
      </c>
      <c r="O3731">
        <f>IF(ISBLANK(I3731),$V$16,I3731)</f>
        <v>58</v>
      </c>
      <c r="P3731" t="str">
        <f>IF(ISBLANK(D3731),$U$42,D3731)</f>
        <v>ASALARIADO</v>
      </c>
      <c r="Q3731" s="7" t="str">
        <f t="shared" si="235"/>
        <v>56+</v>
      </c>
      <c r="R3731" s="7" t="str">
        <f t="shared" si="236"/>
        <v>3</v>
      </c>
    </row>
    <row r="3732" spans="1:18" x14ac:dyDescent="0.3">
      <c r="A3732">
        <v>3731</v>
      </c>
      <c r="B3732" t="s">
        <v>8</v>
      </c>
      <c r="C3732">
        <v>1182929.8700000001</v>
      </c>
      <c r="D3732" t="s">
        <v>9</v>
      </c>
      <c r="E3732" t="s">
        <v>15</v>
      </c>
      <c r="F3732" t="s">
        <v>11</v>
      </c>
      <c r="G3732" t="s">
        <v>12</v>
      </c>
      <c r="H3732" t="s">
        <v>12</v>
      </c>
      <c r="I3732">
        <v>32</v>
      </c>
      <c r="J3732">
        <f>(C3732-$V$7)/$V$8</f>
        <v>0.64789961763540271</v>
      </c>
      <c r="K3732" t="str">
        <f t="shared" si="233"/>
        <v>NO</v>
      </c>
      <c r="L3732">
        <f>(I3732-$V$16)/$V$17</f>
        <v>-0.69914348398608395</v>
      </c>
      <c r="M3732" t="str">
        <f t="shared" si="234"/>
        <v>NO</v>
      </c>
      <c r="N3732">
        <f>IF(ISBLANK(C3732),$V$7,C3732)</f>
        <v>1182929.8700000001</v>
      </c>
      <c r="O3732">
        <f>IF(ISBLANK(I3732),$V$16,I3732)</f>
        <v>32</v>
      </c>
      <c r="P3732" t="str">
        <f>IF(ISBLANK(D3732),$U$42,D3732)</f>
        <v>ASALARIADO</v>
      </c>
      <c r="Q3732" s="7" t="str">
        <f t="shared" si="235"/>
        <v>26-35</v>
      </c>
      <c r="R3732" s="7" t="str">
        <f t="shared" si="236"/>
        <v>4</v>
      </c>
    </row>
    <row r="3733" spans="1:18" x14ac:dyDescent="0.3">
      <c r="A3733">
        <v>3732</v>
      </c>
      <c r="B3733" t="s">
        <v>8</v>
      </c>
      <c r="C3733">
        <v>728454.02</v>
      </c>
      <c r="D3733" t="s">
        <v>9</v>
      </c>
      <c r="E3733" t="s">
        <v>15</v>
      </c>
      <c r="F3733" t="s">
        <v>11</v>
      </c>
      <c r="G3733" t="s">
        <v>12</v>
      </c>
      <c r="H3733" t="s">
        <v>12</v>
      </c>
      <c r="I3733">
        <v>35</v>
      </c>
      <c r="J3733">
        <f>(C3733-$V$7)/$V$8</f>
        <v>8.7455750238243452E-2</v>
      </c>
      <c r="K3733" t="str">
        <f t="shared" si="233"/>
        <v>NO</v>
      </c>
      <c r="L3733">
        <f>(I3733-$V$16)/$V$17</f>
        <v>-0.48741749375467142</v>
      </c>
      <c r="M3733" t="str">
        <f t="shared" si="234"/>
        <v>NO</v>
      </c>
      <c r="N3733">
        <f>IF(ISBLANK(C3733),$V$7,C3733)</f>
        <v>728454.02</v>
      </c>
      <c r="O3733">
        <f>IF(ISBLANK(I3733),$V$16,I3733)</f>
        <v>35</v>
      </c>
      <c r="P3733" t="str">
        <f>IF(ISBLANK(D3733),$U$42,D3733)</f>
        <v>ASALARIADO</v>
      </c>
      <c r="Q3733" s="7" t="str">
        <f t="shared" si="235"/>
        <v>26-35</v>
      </c>
      <c r="R3733" s="7" t="str">
        <f t="shared" si="236"/>
        <v>4</v>
      </c>
    </row>
    <row r="3734" spans="1:18" x14ac:dyDescent="0.3">
      <c r="A3734">
        <v>3733</v>
      </c>
      <c r="B3734" t="s">
        <v>8</v>
      </c>
      <c r="C3734">
        <v>533333.32999999996</v>
      </c>
      <c r="D3734" t="s">
        <v>9</v>
      </c>
      <c r="E3734" t="s">
        <v>15</v>
      </c>
      <c r="F3734" t="s">
        <v>11</v>
      </c>
      <c r="G3734" t="s">
        <v>12</v>
      </c>
      <c r="H3734" t="s">
        <v>12</v>
      </c>
      <c r="I3734">
        <v>27</v>
      </c>
      <c r="J3734">
        <f>(C3734-$V$7)/$V$8</f>
        <v>-0.15316032234911675</v>
      </c>
      <c r="K3734" t="str">
        <f t="shared" si="233"/>
        <v>NO</v>
      </c>
      <c r="L3734">
        <f>(I3734-$V$16)/$V$17</f>
        <v>-1.0520201343717714</v>
      </c>
      <c r="M3734" t="str">
        <f t="shared" si="234"/>
        <v>NO</v>
      </c>
      <c r="N3734">
        <f>IF(ISBLANK(C3734),$V$7,C3734)</f>
        <v>533333.32999999996</v>
      </c>
      <c r="O3734">
        <f>IF(ISBLANK(I3734),$V$16,I3734)</f>
        <v>27</v>
      </c>
      <c r="P3734" t="str">
        <f>IF(ISBLANK(D3734),$U$42,D3734)</f>
        <v>ASALARIADO</v>
      </c>
      <c r="Q3734" s="7" t="str">
        <f t="shared" si="235"/>
        <v>26-35</v>
      </c>
      <c r="R3734" s="7" t="str">
        <f t="shared" si="236"/>
        <v>3</v>
      </c>
    </row>
    <row r="3735" spans="1:18" x14ac:dyDescent="0.3">
      <c r="A3735">
        <v>3734</v>
      </c>
      <c r="B3735" t="s">
        <v>14</v>
      </c>
      <c r="C3735">
        <v>319879</v>
      </c>
      <c r="D3735" t="s">
        <v>9</v>
      </c>
      <c r="E3735" t="s">
        <v>10</v>
      </c>
      <c r="F3735" t="s">
        <v>11</v>
      </c>
      <c r="G3735" t="s">
        <v>12</v>
      </c>
      <c r="H3735" t="s">
        <v>11</v>
      </c>
      <c r="I3735">
        <v>54</v>
      </c>
      <c r="J3735">
        <f>(C3735-$V$7)/$V$8</f>
        <v>-0.41638480439336495</v>
      </c>
      <c r="K3735" t="str">
        <f t="shared" si="233"/>
        <v>NO</v>
      </c>
      <c r="L3735">
        <f>(I3735-$V$16)/$V$17</f>
        <v>0.85351377771094117</v>
      </c>
      <c r="M3735" t="str">
        <f t="shared" si="234"/>
        <v>NO</v>
      </c>
      <c r="N3735">
        <f>IF(ISBLANK(C3735),$V$7,C3735)</f>
        <v>319879</v>
      </c>
      <c r="O3735">
        <f>IF(ISBLANK(I3735),$V$16,I3735)</f>
        <v>54</v>
      </c>
      <c r="P3735" t="str">
        <f>IF(ISBLANK(D3735),$U$42,D3735)</f>
        <v>ASALARIADO</v>
      </c>
      <c r="Q3735" s="7" t="str">
        <f t="shared" si="235"/>
        <v>46-55</v>
      </c>
      <c r="R3735" s="7" t="str">
        <f t="shared" si="236"/>
        <v>2</v>
      </c>
    </row>
    <row r="3736" spans="1:18" x14ac:dyDescent="0.3">
      <c r="A3736">
        <v>3735</v>
      </c>
      <c r="B3736" t="s">
        <v>8</v>
      </c>
      <c r="C3736">
        <v>32956</v>
      </c>
      <c r="D3736" t="s">
        <v>9</v>
      </c>
      <c r="E3736" t="s">
        <v>15</v>
      </c>
      <c r="F3736" t="s">
        <v>11</v>
      </c>
      <c r="G3736" t="s">
        <v>12</v>
      </c>
      <c r="H3736" t="s">
        <v>12</v>
      </c>
      <c r="I3736">
        <v>22</v>
      </c>
      <c r="J3736">
        <f>(C3736-$V$7)/$V$8</f>
        <v>-0.77020830406929952</v>
      </c>
      <c r="K3736" t="str">
        <f t="shared" si="233"/>
        <v>NO</v>
      </c>
      <c r="L3736">
        <f>(I3736-$V$16)/$V$17</f>
        <v>-1.4048967847574589</v>
      </c>
      <c r="M3736" t="str">
        <f t="shared" si="234"/>
        <v>NO</v>
      </c>
      <c r="N3736">
        <f>IF(ISBLANK(C3736),$V$7,C3736)</f>
        <v>32956</v>
      </c>
      <c r="O3736">
        <f>IF(ISBLANK(I3736),$V$16,I3736)</f>
        <v>22</v>
      </c>
      <c r="P3736" t="str">
        <f>IF(ISBLANK(D3736),$U$42,D3736)</f>
        <v>ASALARIADO</v>
      </c>
      <c r="Q3736" s="7" t="str">
        <f t="shared" si="235"/>
        <v>18-25</v>
      </c>
      <c r="R3736" s="7" t="str">
        <f t="shared" si="236"/>
        <v>1</v>
      </c>
    </row>
    <row r="3737" spans="1:18" x14ac:dyDescent="0.3">
      <c r="A3737">
        <v>3736</v>
      </c>
      <c r="B3737" t="s">
        <v>8</v>
      </c>
      <c r="C3737">
        <v>450000</v>
      </c>
      <c r="D3737" t="s">
        <v>9</v>
      </c>
      <c r="E3737" t="s">
        <v>15</v>
      </c>
      <c r="F3737" t="s">
        <v>11</v>
      </c>
      <c r="G3737" t="s">
        <v>12</v>
      </c>
      <c r="H3737" t="s">
        <v>12</v>
      </c>
      <c r="I3737">
        <v>24</v>
      </c>
      <c r="J3737">
        <f>(C3737-$V$7)/$V$8</f>
        <v>-0.25592409681212436</v>
      </c>
      <c r="K3737" t="str">
        <f t="shared" si="233"/>
        <v>NO</v>
      </c>
      <c r="L3737">
        <f>(I3737-$V$16)/$V$17</f>
        <v>-1.263746124603184</v>
      </c>
      <c r="M3737" t="str">
        <f t="shared" si="234"/>
        <v>NO</v>
      </c>
      <c r="N3737">
        <f>IF(ISBLANK(C3737),$V$7,C3737)</f>
        <v>450000</v>
      </c>
      <c r="O3737">
        <f>IF(ISBLANK(I3737),$V$16,I3737)</f>
        <v>24</v>
      </c>
      <c r="P3737" t="str">
        <f>IF(ISBLANK(D3737),$U$42,D3737)</f>
        <v>ASALARIADO</v>
      </c>
      <c r="Q3737" s="7" t="str">
        <f t="shared" si="235"/>
        <v>18-25</v>
      </c>
      <c r="R3737" s="7" t="str">
        <f t="shared" si="236"/>
        <v>3</v>
      </c>
    </row>
    <row r="3738" spans="1:18" x14ac:dyDescent="0.3">
      <c r="A3738">
        <v>3737</v>
      </c>
      <c r="B3738" t="s">
        <v>14</v>
      </c>
      <c r="C3738">
        <v>682607.23</v>
      </c>
      <c r="D3738" t="s">
        <v>9</v>
      </c>
      <c r="E3738" t="s">
        <v>15</v>
      </c>
      <c r="F3738" t="s">
        <v>11</v>
      </c>
      <c r="G3738" t="s">
        <v>12</v>
      </c>
      <c r="H3738" t="s">
        <v>11</v>
      </c>
      <c r="I3738">
        <v>28</v>
      </c>
      <c r="J3738">
        <f>(C3738-$V$7)/$V$8</f>
        <v>3.0919077727821997E-2</v>
      </c>
      <c r="K3738" t="str">
        <f t="shared" si="233"/>
        <v>NO</v>
      </c>
      <c r="L3738">
        <f>(I3738-$V$16)/$V$17</f>
        <v>-0.98144480429463388</v>
      </c>
      <c r="M3738" t="str">
        <f t="shared" si="234"/>
        <v>NO</v>
      </c>
      <c r="N3738">
        <f>IF(ISBLANK(C3738),$V$7,C3738)</f>
        <v>682607.23</v>
      </c>
      <c r="O3738">
        <f>IF(ISBLANK(I3738),$V$16,I3738)</f>
        <v>28</v>
      </c>
      <c r="P3738" t="str">
        <f>IF(ISBLANK(D3738),$U$42,D3738)</f>
        <v>ASALARIADO</v>
      </c>
      <c r="Q3738" s="7" t="str">
        <f t="shared" si="235"/>
        <v>26-35</v>
      </c>
      <c r="R3738" s="7" t="str">
        <f t="shared" si="236"/>
        <v>3</v>
      </c>
    </row>
    <row r="3739" spans="1:18" x14ac:dyDescent="0.3">
      <c r="A3739">
        <v>3738</v>
      </c>
      <c r="B3739" t="s">
        <v>14</v>
      </c>
      <c r="C3739">
        <v>1326562</v>
      </c>
      <c r="D3739" t="s">
        <v>13</v>
      </c>
      <c r="E3739" t="s">
        <v>10</v>
      </c>
      <c r="F3739" t="s">
        <v>11</v>
      </c>
      <c r="G3739" t="s">
        <v>12</v>
      </c>
      <c r="H3739" t="s">
        <v>12</v>
      </c>
      <c r="I3739">
        <v>59</v>
      </c>
      <c r="J3739">
        <f>(C3739-$V$7)/$V$8</f>
        <v>0.82502178247582592</v>
      </c>
      <c r="K3739" t="str">
        <f t="shared" si="233"/>
        <v>NO</v>
      </c>
      <c r="L3739">
        <f>(I3739-$V$16)/$V$17</f>
        <v>1.2063904280966287</v>
      </c>
      <c r="M3739" t="str">
        <f t="shared" si="234"/>
        <v>NO</v>
      </c>
      <c r="N3739">
        <f>IF(ISBLANK(C3739),$V$7,C3739)</f>
        <v>1326562</v>
      </c>
      <c r="O3739">
        <f>IF(ISBLANK(I3739),$V$16,I3739)</f>
        <v>59</v>
      </c>
      <c r="P3739" t="str">
        <f>IF(ISBLANK(D3739),$U$42,D3739)</f>
        <v>PENSIONADOS EN SU PROPIO SISTEMA</v>
      </c>
      <c r="Q3739" s="7" t="str">
        <f t="shared" si="235"/>
        <v>56+</v>
      </c>
      <c r="R3739" s="7" t="str">
        <f t="shared" si="236"/>
        <v>4</v>
      </c>
    </row>
    <row r="3740" spans="1:18" x14ac:dyDescent="0.3">
      <c r="A3740">
        <v>3739</v>
      </c>
      <c r="B3740" t="s">
        <v>8</v>
      </c>
      <c r="C3740">
        <v>195000</v>
      </c>
      <c r="D3740" t="s">
        <v>9</v>
      </c>
      <c r="E3740" t="s">
        <v>15</v>
      </c>
      <c r="F3740" t="s">
        <v>11</v>
      </c>
      <c r="G3740" t="s">
        <v>12</v>
      </c>
      <c r="H3740" t="s">
        <v>12</v>
      </c>
      <c r="I3740">
        <v>28</v>
      </c>
      <c r="J3740">
        <f>(C3740-$V$7)/$V$8</f>
        <v>-0.57038125924721439</v>
      </c>
      <c r="K3740" t="str">
        <f t="shared" si="233"/>
        <v>NO</v>
      </c>
      <c r="L3740">
        <f>(I3740-$V$16)/$V$17</f>
        <v>-0.98144480429463388</v>
      </c>
      <c r="M3740" t="str">
        <f t="shared" si="234"/>
        <v>NO</v>
      </c>
      <c r="N3740">
        <f>IF(ISBLANK(C3740),$V$7,C3740)</f>
        <v>195000</v>
      </c>
      <c r="O3740">
        <f>IF(ISBLANK(I3740),$V$16,I3740)</f>
        <v>28</v>
      </c>
      <c r="P3740" t="str">
        <f>IF(ISBLANK(D3740),$U$42,D3740)</f>
        <v>ASALARIADO</v>
      </c>
      <c r="Q3740" s="7" t="str">
        <f t="shared" si="235"/>
        <v>26-35</v>
      </c>
      <c r="R3740" s="7" t="str">
        <f t="shared" si="236"/>
        <v>1</v>
      </c>
    </row>
    <row r="3741" spans="1:18" x14ac:dyDescent="0.3">
      <c r="A3741">
        <v>3740</v>
      </c>
      <c r="B3741" t="s">
        <v>14</v>
      </c>
      <c r="C3741">
        <v>297046</v>
      </c>
      <c r="D3741" t="s">
        <v>17</v>
      </c>
      <c r="E3741" t="s">
        <v>15</v>
      </c>
      <c r="F3741" t="s">
        <v>11</v>
      </c>
      <c r="G3741" t="s">
        <v>12</v>
      </c>
      <c r="H3741" t="s">
        <v>12</v>
      </c>
      <c r="I3741">
        <v>47</v>
      </c>
      <c r="J3741">
        <f>(C3741-$V$7)/$V$8</f>
        <v>-0.44454166866740574</v>
      </c>
      <c r="K3741" t="str">
        <f t="shared" si="233"/>
        <v>NO</v>
      </c>
      <c r="L3741">
        <f>(I3741-$V$16)/$V$17</f>
        <v>0.35948646717097865</v>
      </c>
      <c r="M3741" t="str">
        <f t="shared" si="234"/>
        <v>NO</v>
      </c>
      <c r="N3741">
        <f>IF(ISBLANK(C3741),$V$7,C3741)</f>
        <v>297046</v>
      </c>
      <c r="O3741">
        <f>IF(ISBLANK(I3741),$V$16,I3741)</f>
        <v>47</v>
      </c>
      <c r="P3741" t="str">
        <f>IF(ISBLANK(D3741),$U$42,D3741)</f>
        <v>TRABAJADOR INDEPENDIENTE</v>
      </c>
      <c r="Q3741" s="7" t="str">
        <f t="shared" si="235"/>
        <v>46-55</v>
      </c>
      <c r="R3741" s="7" t="str">
        <f t="shared" si="236"/>
        <v>1</v>
      </c>
    </row>
    <row r="3742" spans="1:18" x14ac:dyDescent="0.3">
      <c r="A3742">
        <v>3741</v>
      </c>
      <c r="B3742" t="s">
        <v>8</v>
      </c>
      <c r="C3742">
        <v>840549</v>
      </c>
      <c r="D3742" t="s">
        <v>9</v>
      </c>
      <c r="E3742" t="s">
        <v>10</v>
      </c>
      <c r="F3742" t="s">
        <v>11</v>
      </c>
      <c r="G3742" t="s">
        <v>12</v>
      </c>
      <c r="H3742" t="s">
        <v>12</v>
      </c>
      <c r="I3742">
        <v>54</v>
      </c>
      <c r="J3742">
        <f>(C3742-$V$7)/$V$8</f>
        <v>0.22568739468537347</v>
      </c>
      <c r="K3742" t="str">
        <f t="shared" si="233"/>
        <v>NO</v>
      </c>
      <c r="L3742">
        <f>(I3742-$V$16)/$V$17</f>
        <v>0.85351377771094117</v>
      </c>
      <c r="M3742" t="str">
        <f t="shared" si="234"/>
        <v>NO</v>
      </c>
      <c r="N3742">
        <f>IF(ISBLANK(C3742),$V$7,C3742)</f>
        <v>840549</v>
      </c>
      <c r="O3742">
        <f>IF(ISBLANK(I3742),$V$16,I3742)</f>
        <v>54</v>
      </c>
      <c r="P3742" t="str">
        <f>IF(ISBLANK(D3742),$U$42,D3742)</f>
        <v>ASALARIADO</v>
      </c>
      <c r="Q3742" s="7" t="str">
        <f t="shared" si="235"/>
        <v>46-55</v>
      </c>
      <c r="R3742" s="7" t="str">
        <f t="shared" si="236"/>
        <v>4</v>
      </c>
    </row>
    <row r="3743" spans="1:18" x14ac:dyDescent="0.3">
      <c r="A3743">
        <v>3742</v>
      </c>
      <c r="B3743" t="s">
        <v>14</v>
      </c>
      <c r="C3743">
        <v>1343265.5</v>
      </c>
      <c r="D3743" t="s">
        <v>9</v>
      </c>
      <c r="E3743" t="s">
        <v>10</v>
      </c>
      <c r="F3743" t="s">
        <v>11</v>
      </c>
      <c r="G3743" t="s">
        <v>12</v>
      </c>
      <c r="H3743" t="s">
        <v>12</v>
      </c>
      <c r="I3743">
        <v>40</v>
      </c>
      <c r="J3743">
        <f>(C3743-$V$7)/$V$8</f>
        <v>0.84561995978066729</v>
      </c>
      <c r="K3743" t="str">
        <f t="shared" si="233"/>
        <v>NO</v>
      </c>
      <c r="L3743">
        <f>(I3743-$V$16)/$V$17</f>
        <v>-0.13454084336898386</v>
      </c>
      <c r="M3743" t="str">
        <f t="shared" si="234"/>
        <v>NO</v>
      </c>
      <c r="N3743">
        <f>IF(ISBLANK(C3743),$V$7,C3743)</f>
        <v>1343265.5</v>
      </c>
      <c r="O3743">
        <f>IF(ISBLANK(I3743),$V$16,I3743)</f>
        <v>40</v>
      </c>
      <c r="P3743" t="str">
        <f>IF(ISBLANK(D3743),$U$42,D3743)</f>
        <v>ASALARIADO</v>
      </c>
      <c r="Q3743" s="7" t="str">
        <f t="shared" si="235"/>
        <v>36-45</v>
      </c>
      <c r="R3743" s="7" t="str">
        <f t="shared" si="236"/>
        <v>4</v>
      </c>
    </row>
    <row r="3744" spans="1:18" x14ac:dyDescent="0.3">
      <c r="A3744">
        <v>3743</v>
      </c>
      <c r="B3744" t="s">
        <v>8</v>
      </c>
      <c r="C3744">
        <v>600000</v>
      </c>
      <c r="D3744" t="s">
        <v>9</v>
      </c>
      <c r="E3744" t="s">
        <v>15</v>
      </c>
      <c r="F3744" t="s">
        <v>11</v>
      </c>
      <c r="G3744" t="s">
        <v>12</v>
      </c>
      <c r="H3744" t="s">
        <v>12</v>
      </c>
      <c r="I3744">
        <v>53</v>
      </c>
      <c r="J3744">
        <f>(C3744-$V$7)/$V$8</f>
        <v>-7.0949295379718516E-2</v>
      </c>
      <c r="K3744" t="str">
        <f t="shared" si="233"/>
        <v>NO</v>
      </c>
      <c r="L3744">
        <f>(I3744-$V$16)/$V$17</f>
        <v>0.78293844763380371</v>
      </c>
      <c r="M3744" t="str">
        <f t="shared" si="234"/>
        <v>NO</v>
      </c>
      <c r="N3744">
        <f>IF(ISBLANK(C3744),$V$7,C3744)</f>
        <v>600000</v>
      </c>
      <c r="O3744">
        <f>IF(ISBLANK(I3744),$V$16,I3744)</f>
        <v>53</v>
      </c>
      <c r="P3744" t="str">
        <f>IF(ISBLANK(D3744),$U$42,D3744)</f>
        <v>ASALARIADO</v>
      </c>
      <c r="Q3744" s="7" t="str">
        <f t="shared" si="235"/>
        <v>46-55</v>
      </c>
      <c r="R3744" s="7" t="str">
        <f t="shared" si="236"/>
        <v>3</v>
      </c>
    </row>
    <row r="3745" spans="1:18" x14ac:dyDescent="0.3">
      <c r="A3745">
        <v>3744</v>
      </c>
      <c r="B3745" t="s">
        <v>8</v>
      </c>
      <c r="C3745">
        <v>795414</v>
      </c>
      <c r="D3745" t="s">
        <v>9</v>
      </c>
      <c r="E3745" t="s">
        <v>15</v>
      </c>
      <c r="F3745" t="s">
        <v>11</v>
      </c>
      <c r="G3745" t="s">
        <v>12</v>
      </c>
      <c r="H3745" t="s">
        <v>12</v>
      </c>
      <c r="I3745">
        <v>22</v>
      </c>
      <c r="J3745">
        <f>(C3745-$V$7)/$V$8</f>
        <v>0.17002847693436254</v>
      </c>
      <c r="K3745" t="str">
        <f t="shared" si="233"/>
        <v>NO</v>
      </c>
      <c r="L3745">
        <f>(I3745-$V$16)/$V$17</f>
        <v>-1.4048967847574589</v>
      </c>
      <c r="M3745" t="str">
        <f t="shared" si="234"/>
        <v>NO</v>
      </c>
      <c r="N3745">
        <f>IF(ISBLANK(C3745),$V$7,C3745)</f>
        <v>795414</v>
      </c>
      <c r="O3745">
        <f>IF(ISBLANK(I3745),$V$16,I3745)</f>
        <v>22</v>
      </c>
      <c r="P3745" t="str">
        <f>IF(ISBLANK(D3745),$U$42,D3745)</f>
        <v>ASALARIADO</v>
      </c>
      <c r="Q3745" s="7" t="str">
        <f t="shared" si="235"/>
        <v>18-25</v>
      </c>
      <c r="R3745" s="7" t="str">
        <f t="shared" si="236"/>
        <v>4</v>
      </c>
    </row>
    <row r="3746" spans="1:18" x14ac:dyDescent="0.3">
      <c r="A3746">
        <v>3745</v>
      </c>
      <c r="B3746" t="s">
        <v>14</v>
      </c>
      <c r="C3746">
        <v>359545</v>
      </c>
      <c r="D3746" t="s">
        <v>9</v>
      </c>
      <c r="E3746" t="s">
        <v>15</v>
      </c>
      <c r="F3746" t="s">
        <v>11</v>
      </c>
      <c r="G3746" t="s">
        <v>12</v>
      </c>
      <c r="H3746" t="s">
        <v>12</v>
      </c>
      <c r="I3746">
        <v>30</v>
      </c>
      <c r="J3746">
        <f>(C3746-$V$7)/$V$8</f>
        <v>-0.36747006790257952</v>
      </c>
      <c r="K3746" t="str">
        <f t="shared" si="233"/>
        <v>NO</v>
      </c>
      <c r="L3746">
        <f>(I3746-$V$16)/$V$17</f>
        <v>-0.84029414414035897</v>
      </c>
      <c r="M3746" t="str">
        <f t="shared" si="234"/>
        <v>NO</v>
      </c>
      <c r="N3746">
        <f>IF(ISBLANK(C3746),$V$7,C3746)</f>
        <v>359545</v>
      </c>
      <c r="O3746">
        <f>IF(ISBLANK(I3746),$V$16,I3746)</f>
        <v>30</v>
      </c>
      <c r="P3746" t="str">
        <f>IF(ISBLANK(D3746),$U$42,D3746)</f>
        <v>ASALARIADO</v>
      </c>
      <c r="Q3746" s="7" t="str">
        <f t="shared" si="235"/>
        <v>26-35</v>
      </c>
      <c r="R3746" s="7" t="str">
        <f t="shared" si="236"/>
        <v>2</v>
      </c>
    </row>
    <row r="3747" spans="1:18" x14ac:dyDescent="0.3">
      <c r="A3747">
        <v>3746</v>
      </c>
      <c r="B3747" t="s">
        <v>14</v>
      </c>
      <c r="C3747">
        <v>351185</v>
      </c>
      <c r="D3747" t="s">
        <v>9</v>
      </c>
      <c r="E3747" t="s">
        <v>15</v>
      </c>
      <c r="F3747" t="s">
        <v>11</v>
      </c>
      <c r="G3747" t="s">
        <v>12</v>
      </c>
      <c r="H3747" t="s">
        <v>12</v>
      </c>
      <c r="I3747">
        <v>50</v>
      </c>
      <c r="J3747">
        <f>(C3747-$V$7)/$V$8</f>
        <v>-0.37777933016907894</v>
      </c>
      <c r="K3747" t="str">
        <f t="shared" si="233"/>
        <v>NO</v>
      </c>
      <c r="L3747">
        <f>(I3747-$V$16)/$V$17</f>
        <v>0.57121245740239113</v>
      </c>
      <c r="M3747" t="str">
        <f t="shared" si="234"/>
        <v>NO</v>
      </c>
      <c r="N3747">
        <f>IF(ISBLANK(C3747),$V$7,C3747)</f>
        <v>351185</v>
      </c>
      <c r="O3747">
        <f>IF(ISBLANK(I3747),$V$16,I3747)</f>
        <v>50</v>
      </c>
      <c r="P3747" t="str">
        <f>IF(ISBLANK(D3747),$U$42,D3747)</f>
        <v>ASALARIADO</v>
      </c>
      <c r="Q3747" s="7" t="str">
        <f t="shared" si="235"/>
        <v>46-55</v>
      </c>
      <c r="R3747" s="7" t="str">
        <f t="shared" si="236"/>
        <v>2</v>
      </c>
    </row>
    <row r="3748" spans="1:18" x14ac:dyDescent="0.3">
      <c r="A3748">
        <v>3747</v>
      </c>
      <c r="B3748" t="s">
        <v>8</v>
      </c>
      <c r="C3748">
        <v>395218.86</v>
      </c>
      <c r="D3748" t="s">
        <v>9</v>
      </c>
      <c r="E3748" t="s">
        <v>15</v>
      </c>
      <c r="F3748" t="s">
        <v>11</v>
      </c>
      <c r="G3748" t="s">
        <v>12</v>
      </c>
      <c r="H3748" t="s">
        <v>12</v>
      </c>
      <c r="I3748">
        <v>20</v>
      </c>
      <c r="J3748">
        <f>(C3748-$V$7)/$V$8</f>
        <v>-0.32347830010372991</v>
      </c>
      <c r="K3748" t="str">
        <f t="shared" si="233"/>
        <v>NO</v>
      </c>
      <c r="L3748">
        <f>(I3748-$V$16)/$V$17</f>
        <v>-1.5460474449117341</v>
      </c>
      <c r="M3748" t="str">
        <f t="shared" si="234"/>
        <v>NO</v>
      </c>
      <c r="N3748">
        <f>IF(ISBLANK(C3748),$V$7,C3748)</f>
        <v>395218.86</v>
      </c>
      <c r="O3748">
        <f>IF(ISBLANK(I3748),$V$16,I3748)</f>
        <v>20</v>
      </c>
      <c r="P3748" t="str">
        <f>IF(ISBLANK(D3748),$U$42,D3748)</f>
        <v>ASALARIADO</v>
      </c>
      <c r="Q3748" s="7" t="str">
        <f t="shared" si="235"/>
        <v>18-25</v>
      </c>
      <c r="R3748" s="7" t="str">
        <f t="shared" si="236"/>
        <v>2</v>
      </c>
    </row>
    <row r="3749" spans="1:18" x14ac:dyDescent="0.3">
      <c r="A3749">
        <v>3748</v>
      </c>
      <c r="B3749" t="s">
        <v>8</v>
      </c>
      <c r="C3749">
        <v>241119</v>
      </c>
      <c r="D3749" t="s">
        <v>9</v>
      </c>
      <c r="E3749" t="s">
        <v>15</v>
      </c>
      <c r="F3749" t="s">
        <v>11</v>
      </c>
      <c r="G3749" t="s">
        <v>12</v>
      </c>
      <c r="H3749" t="s">
        <v>12</v>
      </c>
      <c r="I3749">
        <v>47</v>
      </c>
      <c r="J3749">
        <f>(C3749-$V$7)/$V$8</f>
        <v>-0.5135089067988069</v>
      </c>
      <c r="K3749" t="str">
        <f t="shared" si="233"/>
        <v>NO</v>
      </c>
      <c r="L3749">
        <f>(I3749-$V$16)/$V$17</f>
        <v>0.35948646717097865</v>
      </c>
      <c r="M3749" t="str">
        <f t="shared" si="234"/>
        <v>NO</v>
      </c>
      <c r="N3749">
        <f>IF(ISBLANK(C3749),$V$7,C3749)</f>
        <v>241119</v>
      </c>
      <c r="O3749">
        <f>IF(ISBLANK(I3749),$V$16,I3749)</f>
        <v>47</v>
      </c>
      <c r="P3749" t="str">
        <f>IF(ISBLANK(D3749),$U$42,D3749)</f>
        <v>ASALARIADO</v>
      </c>
      <c r="Q3749" s="7" t="str">
        <f t="shared" si="235"/>
        <v>46-55</v>
      </c>
      <c r="R3749" s="7" t="str">
        <f t="shared" si="236"/>
        <v>1</v>
      </c>
    </row>
    <row r="3750" spans="1:18" x14ac:dyDescent="0.3">
      <c r="A3750">
        <v>3749</v>
      </c>
      <c r="B3750" t="s">
        <v>8</v>
      </c>
      <c r="C3750">
        <v>445567</v>
      </c>
      <c r="D3750" t="s">
        <v>17</v>
      </c>
      <c r="E3750" t="s">
        <v>15</v>
      </c>
      <c r="F3750" t="s">
        <v>11</v>
      </c>
      <c r="G3750" t="s">
        <v>12</v>
      </c>
      <c r="H3750" t="s">
        <v>11</v>
      </c>
      <c r="I3750">
        <v>50</v>
      </c>
      <c r="J3750">
        <f>(C3750-$V$7)/$V$8</f>
        <v>-0.26139071877712344</v>
      </c>
      <c r="K3750" t="str">
        <f t="shared" si="233"/>
        <v>NO</v>
      </c>
      <c r="L3750">
        <f>(I3750-$V$16)/$V$17</f>
        <v>0.57121245740239113</v>
      </c>
      <c r="M3750" t="str">
        <f t="shared" si="234"/>
        <v>NO</v>
      </c>
      <c r="N3750">
        <f>IF(ISBLANK(C3750),$V$7,C3750)</f>
        <v>445567</v>
      </c>
      <c r="O3750">
        <f>IF(ISBLANK(I3750),$V$16,I3750)</f>
        <v>50</v>
      </c>
      <c r="P3750" t="str">
        <f>IF(ISBLANK(D3750),$U$42,D3750)</f>
        <v>TRABAJADOR INDEPENDIENTE</v>
      </c>
      <c r="Q3750" s="7" t="str">
        <f t="shared" si="235"/>
        <v>46-55</v>
      </c>
      <c r="R3750" s="7" t="str">
        <f t="shared" si="236"/>
        <v>3</v>
      </c>
    </row>
    <row r="3751" spans="1:18" x14ac:dyDescent="0.3">
      <c r="A3751">
        <v>3750</v>
      </c>
      <c r="B3751" t="s">
        <v>8</v>
      </c>
      <c r="C3751">
        <v>1116779.8400000001</v>
      </c>
      <c r="D3751" t="s">
        <v>9</v>
      </c>
      <c r="E3751" t="s">
        <v>15</v>
      </c>
      <c r="F3751" t="s">
        <v>11</v>
      </c>
      <c r="G3751" t="s">
        <v>12</v>
      </c>
      <c r="H3751" t="s">
        <v>12</v>
      </c>
      <c r="I3751">
        <v>42</v>
      </c>
      <c r="J3751">
        <f>(C3751-$V$7)/$V$8</f>
        <v>0.56632569320875137</v>
      </c>
      <c r="K3751" t="str">
        <f t="shared" si="233"/>
        <v>NO</v>
      </c>
      <c r="L3751">
        <f>(I3751-$V$16)/$V$17</f>
        <v>6.6098167852911317E-3</v>
      </c>
      <c r="M3751" t="str">
        <f t="shared" si="234"/>
        <v>NO</v>
      </c>
      <c r="N3751">
        <f>IF(ISBLANK(C3751),$V$7,C3751)</f>
        <v>1116779.8400000001</v>
      </c>
      <c r="O3751">
        <f>IF(ISBLANK(I3751),$V$16,I3751)</f>
        <v>42</v>
      </c>
      <c r="P3751" t="str">
        <f>IF(ISBLANK(D3751),$U$42,D3751)</f>
        <v>ASALARIADO</v>
      </c>
      <c r="Q3751" s="7" t="str">
        <f t="shared" si="235"/>
        <v>36-45</v>
      </c>
      <c r="R3751" s="7" t="str">
        <f t="shared" si="236"/>
        <v>4</v>
      </c>
    </row>
    <row r="3752" spans="1:18" x14ac:dyDescent="0.3">
      <c r="A3752">
        <v>3751</v>
      </c>
      <c r="B3752" t="s">
        <v>8</v>
      </c>
      <c r="C3752">
        <v>499958.33</v>
      </c>
      <c r="D3752" t="s">
        <v>9</v>
      </c>
      <c r="E3752" t="s">
        <v>15</v>
      </c>
      <c r="F3752" t="s">
        <v>11</v>
      </c>
      <c r="G3752" t="s">
        <v>12</v>
      </c>
      <c r="H3752" t="s">
        <v>12</v>
      </c>
      <c r="I3752">
        <v>27</v>
      </c>
      <c r="J3752">
        <f>(C3752-$V$7)/$V$8</f>
        <v>-0.194317215667827</v>
      </c>
      <c r="K3752" t="str">
        <f t="shared" si="233"/>
        <v>NO</v>
      </c>
      <c r="L3752">
        <f>(I3752-$V$16)/$V$17</f>
        <v>-1.0520201343717714</v>
      </c>
      <c r="M3752" t="str">
        <f t="shared" si="234"/>
        <v>NO</v>
      </c>
      <c r="N3752">
        <f>IF(ISBLANK(C3752),$V$7,C3752)</f>
        <v>499958.33</v>
      </c>
      <c r="O3752">
        <f>IF(ISBLANK(I3752),$V$16,I3752)</f>
        <v>27</v>
      </c>
      <c r="P3752" t="str">
        <f>IF(ISBLANK(D3752),$U$42,D3752)</f>
        <v>ASALARIADO</v>
      </c>
      <c r="Q3752" s="7" t="str">
        <f t="shared" si="235"/>
        <v>26-35</v>
      </c>
      <c r="R3752" s="7" t="str">
        <f t="shared" si="236"/>
        <v>3</v>
      </c>
    </row>
    <row r="3753" spans="1:18" x14ac:dyDescent="0.3">
      <c r="A3753">
        <v>3752</v>
      </c>
      <c r="B3753" t="s">
        <v>14</v>
      </c>
      <c r="C3753">
        <v>250000</v>
      </c>
      <c r="D3753" t="s">
        <v>9</v>
      </c>
      <c r="E3753" t="s">
        <v>15</v>
      </c>
      <c r="F3753" t="s">
        <v>11</v>
      </c>
      <c r="G3753" t="s">
        <v>12</v>
      </c>
      <c r="H3753" t="s">
        <v>12</v>
      </c>
      <c r="I3753">
        <v>29</v>
      </c>
      <c r="J3753">
        <f>(C3753-$V$7)/$V$8</f>
        <v>-0.50255716538866557</v>
      </c>
      <c r="K3753" t="str">
        <f t="shared" si="233"/>
        <v>NO</v>
      </c>
      <c r="L3753">
        <f>(I3753-$V$16)/$V$17</f>
        <v>-0.91086947421749642</v>
      </c>
      <c r="M3753" t="str">
        <f t="shared" si="234"/>
        <v>NO</v>
      </c>
      <c r="N3753">
        <f>IF(ISBLANK(C3753),$V$7,C3753)</f>
        <v>250000</v>
      </c>
      <c r="O3753">
        <f>IF(ISBLANK(I3753),$V$16,I3753)</f>
        <v>29</v>
      </c>
      <c r="P3753" t="str">
        <f>IF(ISBLANK(D3753),$U$42,D3753)</f>
        <v>ASALARIADO</v>
      </c>
      <c r="Q3753" s="7" t="str">
        <f t="shared" si="235"/>
        <v>26-35</v>
      </c>
      <c r="R3753" s="7" t="str">
        <f t="shared" si="236"/>
        <v>1</v>
      </c>
    </row>
    <row r="3754" spans="1:18" x14ac:dyDescent="0.3">
      <c r="A3754">
        <v>3753</v>
      </c>
      <c r="B3754" t="s">
        <v>8</v>
      </c>
      <c r="C3754">
        <v>314424</v>
      </c>
      <c r="D3754" t="s">
        <v>9</v>
      </c>
      <c r="E3754" t="s">
        <v>15</v>
      </c>
      <c r="F3754" t="s">
        <v>11</v>
      </c>
      <c r="G3754" t="s">
        <v>12</v>
      </c>
      <c r="H3754" t="s">
        <v>12</v>
      </c>
      <c r="I3754">
        <v>24</v>
      </c>
      <c r="J3754">
        <f>(C3754-$V$7)/$V$8</f>
        <v>-0.4231117213387901</v>
      </c>
      <c r="K3754" t="str">
        <f t="shared" si="233"/>
        <v>NO</v>
      </c>
      <c r="L3754">
        <f>(I3754-$V$16)/$V$17</f>
        <v>-1.263746124603184</v>
      </c>
      <c r="M3754" t="str">
        <f t="shared" si="234"/>
        <v>NO</v>
      </c>
      <c r="N3754">
        <f>IF(ISBLANK(C3754),$V$7,C3754)</f>
        <v>314424</v>
      </c>
      <c r="O3754">
        <f>IF(ISBLANK(I3754),$V$16,I3754)</f>
        <v>24</v>
      </c>
      <c r="P3754" t="str">
        <f>IF(ISBLANK(D3754),$U$42,D3754)</f>
        <v>ASALARIADO</v>
      </c>
      <c r="Q3754" s="7" t="str">
        <f t="shared" si="235"/>
        <v>18-25</v>
      </c>
      <c r="R3754" s="7" t="str">
        <f t="shared" si="236"/>
        <v>2</v>
      </c>
    </row>
    <row r="3755" spans="1:18" x14ac:dyDescent="0.3">
      <c r="A3755">
        <v>3754</v>
      </c>
      <c r="B3755" t="s">
        <v>14</v>
      </c>
      <c r="C3755">
        <v>367892</v>
      </c>
      <c r="D3755" t="s">
        <v>9</v>
      </c>
      <c r="E3755" t="s">
        <v>10</v>
      </c>
      <c r="F3755" t="s">
        <v>11</v>
      </c>
      <c r="G3755" t="s">
        <v>12</v>
      </c>
      <c r="H3755" t="s">
        <v>11</v>
      </c>
      <c r="I3755">
        <v>43</v>
      </c>
      <c r="J3755">
        <f>(C3755-$V$7)/$V$8</f>
        <v>-0.35717683678553758</v>
      </c>
      <c r="K3755" t="str">
        <f t="shared" si="233"/>
        <v>NO</v>
      </c>
      <c r="L3755">
        <f>(I3755-$V$16)/$V$17</f>
        <v>7.7185146862428639E-2</v>
      </c>
      <c r="M3755" t="str">
        <f t="shared" si="234"/>
        <v>NO</v>
      </c>
      <c r="N3755">
        <f>IF(ISBLANK(C3755),$V$7,C3755)</f>
        <v>367892</v>
      </c>
      <c r="O3755">
        <f>IF(ISBLANK(I3755),$V$16,I3755)</f>
        <v>43</v>
      </c>
      <c r="P3755" t="str">
        <f>IF(ISBLANK(D3755),$U$42,D3755)</f>
        <v>ASALARIADO</v>
      </c>
      <c r="Q3755" s="7" t="str">
        <f t="shared" si="235"/>
        <v>36-45</v>
      </c>
      <c r="R3755" s="7" t="str">
        <f t="shared" si="236"/>
        <v>2</v>
      </c>
    </row>
    <row r="3756" spans="1:18" x14ac:dyDescent="0.3">
      <c r="A3756">
        <v>3755</v>
      </c>
      <c r="B3756" t="s">
        <v>8</v>
      </c>
      <c r="C3756">
        <v>361180.29</v>
      </c>
      <c r="D3756" t="s">
        <v>9</v>
      </c>
      <c r="E3756" t="s">
        <v>10</v>
      </c>
      <c r="F3756" t="s">
        <v>11</v>
      </c>
      <c r="G3756" t="s">
        <v>12</v>
      </c>
      <c r="H3756" t="s">
        <v>12</v>
      </c>
      <c r="I3756">
        <v>28</v>
      </c>
      <c r="J3756">
        <f>(C3756-$V$7)/$V$8</f>
        <v>-0.36545348494901692</v>
      </c>
      <c r="K3756" t="str">
        <f t="shared" si="233"/>
        <v>NO</v>
      </c>
      <c r="L3756">
        <f>(I3756-$V$16)/$V$17</f>
        <v>-0.98144480429463388</v>
      </c>
      <c r="M3756" t="str">
        <f t="shared" si="234"/>
        <v>NO</v>
      </c>
      <c r="N3756">
        <f>IF(ISBLANK(C3756),$V$7,C3756)</f>
        <v>361180.29</v>
      </c>
      <c r="O3756">
        <f>IF(ISBLANK(I3756),$V$16,I3756)</f>
        <v>28</v>
      </c>
      <c r="P3756" t="str">
        <f>IF(ISBLANK(D3756),$U$42,D3756)</f>
        <v>ASALARIADO</v>
      </c>
      <c r="Q3756" s="7" t="str">
        <f t="shared" si="235"/>
        <v>26-35</v>
      </c>
      <c r="R3756" s="7" t="str">
        <f t="shared" si="236"/>
        <v>2</v>
      </c>
    </row>
    <row r="3757" spans="1:18" x14ac:dyDescent="0.3">
      <c r="A3757">
        <v>3756</v>
      </c>
      <c r="B3757" t="s">
        <v>8</v>
      </c>
      <c r="C3757">
        <v>330000</v>
      </c>
      <c r="D3757" t="s">
        <v>9</v>
      </c>
      <c r="E3757" t="s">
        <v>15</v>
      </c>
      <c r="F3757" t="s">
        <v>11</v>
      </c>
      <c r="G3757" t="s">
        <v>12</v>
      </c>
      <c r="H3757" t="s">
        <v>12</v>
      </c>
      <c r="I3757">
        <v>33</v>
      </c>
      <c r="J3757">
        <f>(C3757-$V$7)/$V$8</f>
        <v>-0.40390393795804908</v>
      </c>
      <c r="K3757" t="str">
        <f t="shared" si="233"/>
        <v>NO</v>
      </c>
      <c r="L3757">
        <f>(I3757-$V$16)/$V$17</f>
        <v>-0.62856815390894638</v>
      </c>
      <c r="M3757" t="str">
        <f t="shared" si="234"/>
        <v>NO</v>
      </c>
      <c r="N3757">
        <f>IF(ISBLANK(C3757),$V$7,C3757)</f>
        <v>330000</v>
      </c>
      <c r="O3757">
        <f>IF(ISBLANK(I3757),$V$16,I3757)</f>
        <v>33</v>
      </c>
      <c r="P3757" t="str">
        <f>IF(ISBLANK(D3757),$U$42,D3757)</f>
        <v>ASALARIADO</v>
      </c>
      <c r="Q3757" s="7" t="str">
        <f t="shared" si="235"/>
        <v>26-35</v>
      </c>
      <c r="R3757" s="7" t="str">
        <f t="shared" si="236"/>
        <v>2</v>
      </c>
    </row>
    <row r="3758" spans="1:18" x14ac:dyDescent="0.3">
      <c r="A3758">
        <v>3757</v>
      </c>
      <c r="B3758" t="s">
        <v>14</v>
      </c>
      <c r="C3758">
        <v>359544.27</v>
      </c>
      <c r="D3758" t="s">
        <v>19</v>
      </c>
      <c r="E3758" t="s">
        <v>15</v>
      </c>
      <c r="F3758" t="s">
        <v>11</v>
      </c>
      <c r="G3758" t="s">
        <v>11</v>
      </c>
      <c r="H3758" t="s">
        <v>12</v>
      </c>
      <c r="I3758">
        <v>40</v>
      </c>
      <c r="J3758">
        <f>(C3758-$V$7)/$V$8</f>
        <v>-0.36747096811327984</v>
      </c>
      <c r="K3758" t="str">
        <f t="shared" si="233"/>
        <v>NO</v>
      </c>
      <c r="L3758">
        <f>(I3758-$V$16)/$V$17</f>
        <v>-0.13454084336898386</v>
      </c>
      <c r="M3758" t="str">
        <f t="shared" si="234"/>
        <v>NO</v>
      </c>
      <c r="N3758">
        <f>IF(ISBLANK(C3758),$V$7,C3758)</f>
        <v>359544.27</v>
      </c>
      <c r="O3758">
        <f>IF(ISBLANK(I3758),$V$16,I3758)</f>
        <v>40</v>
      </c>
      <c r="P3758" t="str">
        <f>IF(ISBLANK(D3758),$U$42,D3758)</f>
        <v>CONVENIOS ESPECIALES DE ASEGURADOS VOLUNTARIOS</v>
      </c>
      <c r="Q3758" s="7" t="str">
        <f t="shared" si="235"/>
        <v>36-45</v>
      </c>
      <c r="R3758" s="7" t="str">
        <f t="shared" si="236"/>
        <v>2</v>
      </c>
    </row>
    <row r="3759" spans="1:18" x14ac:dyDescent="0.3">
      <c r="A3759">
        <v>3758</v>
      </c>
      <c r="B3759" t="s">
        <v>14</v>
      </c>
      <c r="C3759">
        <v>204800</v>
      </c>
      <c r="D3759" t="s">
        <v>9</v>
      </c>
      <c r="E3759" t="s">
        <v>15</v>
      </c>
      <c r="F3759" t="s">
        <v>11</v>
      </c>
      <c r="G3759" t="s">
        <v>12</v>
      </c>
      <c r="H3759" t="s">
        <v>11</v>
      </c>
      <c r="I3759">
        <v>31</v>
      </c>
      <c r="J3759">
        <f>(C3759-$V$7)/$V$8</f>
        <v>-0.55829623888696389</v>
      </c>
      <c r="K3759" t="str">
        <f t="shared" si="233"/>
        <v>NO</v>
      </c>
      <c r="L3759">
        <f>(I3759-$V$16)/$V$17</f>
        <v>-0.7697188140632214</v>
      </c>
      <c r="M3759" t="str">
        <f t="shared" si="234"/>
        <v>NO</v>
      </c>
      <c r="N3759">
        <f>IF(ISBLANK(C3759),$V$7,C3759)</f>
        <v>204800</v>
      </c>
      <c r="O3759">
        <f>IF(ISBLANK(I3759),$V$16,I3759)</f>
        <v>31</v>
      </c>
      <c r="P3759" t="str">
        <f>IF(ISBLANK(D3759),$U$42,D3759)</f>
        <v>ASALARIADO</v>
      </c>
      <c r="Q3759" s="7" t="str">
        <f t="shared" si="235"/>
        <v>26-35</v>
      </c>
      <c r="R3759" s="7" t="str">
        <f t="shared" si="236"/>
        <v>1</v>
      </c>
    </row>
    <row r="3760" spans="1:18" x14ac:dyDescent="0.3">
      <c r="A3760">
        <v>3759</v>
      </c>
      <c r="B3760" t="s">
        <v>8</v>
      </c>
      <c r="C3760">
        <v>553159.81000000006</v>
      </c>
      <c r="D3760" t="s">
        <v>9</v>
      </c>
      <c r="E3760" t="s">
        <v>15</v>
      </c>
      <c r="F3760" t="s">
        <v>11</v>
      </c>
      <c r="G3760" t="s">
        <v>12</v>
      </c>
      <c r="H3760" t="s">
        <v>12</v>
      </c>
      <c r="I3760">
        <v>21</v>
      </c>
      <c r="J3760">
        <f>(C3760-$V$7)/$V$8</f>
        <v>-0.12871099434175953</v>
      </c>
      <c r="K3760" t="str">
        <f t="shared" si="233"/>
        <v>NO</v>
      </c>
      <c r="L3760">
        <f>(I3760-$V$16)/$V$17</f>
        <v>-1.4754721148345964</v>
      </c>
      <c r="M3760" t="str">
        <f t="shared" si="234"/>
        <v>NO</v>
      </c>
      <c r="N3760">
        <f>IF(ISBLANK(C3760),$V$7,C3760)</f>
        <v>553159.81000000006</v>
      </c>
      <c r="O3760">
        <f>IF(ISBLANK(I3760),$V$16,I3760)</f>
        <v>21</v>
      </c>
      <c r="P3760" t="str">
        <f>IF(ISBLANK(D3760),$U$42,D3760)</f>
        <v>ASALARIADO</v>
      </c>
      <c r="Q3760" s="7" t="str">
        <f t="shared" si="235"/>
        <v>18-25</v>
      </c>
      <c r="R3760" s="7" t="str">
        <f t="shared" si="236"/>
        <v>3</v>
      </c>
    </row>
    <row r="3761" spans="1:18" x14ac:dyDescent="0.3">
      <c r="A3761">
        <v>3760</v>
      </c>
      <c r="B3761" t="s">
        <v>8</v>
      </c>
      <c r="C3761">
        <v>370000</v>
      </c>
      <c r="D3761" t="s">
        <v>9</v>
      </c>
      <c r="E3761" t="s">
        <v>15</v>
      </c>
      <c r="F3761" t="s">
        <v>11</v>
      </c>
      <c r="G3761" t="s">
        <v>12</v>
      </c>
      <c r="H3761" t="s">
        <v>12</v>
      </c>
      <c r="I3761">
        <v>21</v>
      </c>
      <c r="J3761">
        <f>(C3761-$V$7)/$V$8</f>
        <v>-0.35457732424274085</v>
      </c>
      <c r="K3761" t="str">
        <f t="shared" si="233"/>
        <v>NO</v>
      </c>
      <c r="L3761">
        <f>(I3761-$V$16)/$V$17</f>
        <v>-1.4754721148345964</v>
      </c>
      <c r="M3761" t="str">
        <f t="shared" si="234"/>
        <v>NO</v>
      </c>
      <c r="N3761">
        <f>IF(ISBLANK(C3761),$V$7,C3761)</f>
        <v>370000</v>
      </c>
      <c r="O3761">
        <f>IF(ISBLANK(I3761),$V$16,I3761)</f>
        <v>21</v>
      </c>
      <c r="P3761" t="str">
        <f>IF(ISBLANK(D3761),$U$42,D3761)</f>
        <v>ASALARIADO</v>
      </c>
      <c r="Q3761" s="7" t="str">
        <f t="shared" si="235"/>
        <v>18-25</v>
      </c>
      <c r="R3761" s="7" t="str">
        <f t="shared" si="236"/>
        <v>2</v>
      </c>
    </row>
    <row r="3762" spans="1:18" x14ac:dyDescent="0.3">
      <c r="A3762">
        <v>3761</v>
      </c>
      <c r="B3762" t="s">
        <v>14</v>
      </c>
      <c r="C3762">
        <v>640745.43999999994</v>
      </c>
      <c r="D3762" t="s">
        <v>9</v>
      </c>
      <c r="E3762" t="s">
        <v>15</v>
      </c>
      <c r="F3762" t="s">
        <v>11</v>
      </c>
      <c r="G3762" t="s">
        <v>12</v>
      </c>
      <c r="H3762" t="s">
        <v>12</v>
      </c>
      <c r="I3762">
        <v>43</v>
      </c>
      <c r="J3762">
        <f>(C3762-$V$7)/$V$8</f>
        <v>-2.0703430891211873E-2</v>
      </c>
      <c r="K3762" t="str">
        <f t="shared" si="233"/>
        <v>NO</v>
      </c>
      <c r="L3762">
        <f>(I3762-$V$16)/$V$17</f>
        <v>7.7185146862428639E-2</v>
      </c>
      <c r="M3762" t="str">
        <f t="shared" si="234"/>
        <v>NO</v>
      </c>
      <c r="N3762">
        <f>IF(ISBLANK(C3762),$V$7,C3762)</f>
        <v>640745.43999999994</v>
      </c>
      <c r="O3762">
        <f>IF(ISBLANK(I3762),$V$16,I3762)</f>
        <v>43</v>
      </c>
      <c r="P3762" t="str">
        <f>IF(ISBLANK(D3762),$U$42,D3762)</f>
        <v>ASALARIADO</v>
      </c>
      <c r="Q3762" s="7" t="str">
        <f t="shared" si="235"/>
        <v>36-45</v>
      </c>
      <c r="R3762" s="7" t="str">
        <f t="shared" si="236"/>
        <v>3</v>
      </c>
    </row>
    <row r="3763" spans="1:18" x14ac:dyDescent="0.3">
      <c r="A3763">
        <v>3762</v>
      </c>
      <c r="B3763" t="s">
        <v>8</v>
      </c>
      <c r="C3763">
        <v>3081665</v>
      </c>
      <c r="D3763" t="s">
        <v>9</v>
      </c>
      <c r="E3763" t="s">
        <v>10</v>
      </c>
      <c r="F3763" t="s">
        <v>11</v>
      </c>
      <c r="G3763" t="s">
        <v>12</v>
      </c>
      <c r="H3763" t="s">
        <v>12</v>
      </c>
      <c r="I3763">
        <v>52</v>
      </c>
      <c r="J3763">
        <f>(C3763-$V$7)/$V$8</f>
        <v>2.9893539752652916</v>
      </c>
      <c r="K3763" t="str">
        <f t="shared" si="233"/>
        <v>ATIPICO</v>
      </c>
      <c r="L3763">
        <f>(I3763-$V$16)/$V$17</f>
        <v>0.71236311755666615</v>
      </c>
      <c r="M3763" t="str">
        <f t="shared" si="234"/>
        <v>NO</v>
      </c>
      <c r="N3763">
        <f>IF(ISBLANK(C3763),$V$7,C3763)</f>
        <v>3081665</v>
      </c>
      <c r="O3763">
        <f>IF(ISBLANK(I3763),$V$16,I3763)</f>
        <v>52</v>
      </c>
      <c r="P3763" t="str">
        <f>IF(ISBLANK(D3763),$U$42,D3763)</f>
        <v>ASALARIADO</v>
      </c>
      <c r="Q3763" s="7" t="str">
        <f t="shared" si="235"/>
        <v>46-55</v>
      </c>
      <c r="R3763" s="7" t="str">
        <f t="shared" si="236"/>
        <v>4</v>
      </c>
    </row>
    <row r="3764" spans="1:18" x14ac:dyDescent="0.3">
      <c r="A3764">
        <v>3763</v>
      </c>
      <c r="B3764" t="s">
        <v>8</v>
      </c>
      <c r="C3764">
        <v>486069</v>
      </c>
      <c r="D3764" t="s">
        <v>17</v>
      </c>
      <c r="E3764" t="s">
        <v>15</v>
      </c>
      <c r="F3764" t="s">
        <v>11</v>
      </c>
      <c r="G3764" t="s">
        <v>12</v>
      </c>
      <c r="H3764" t="s">
        <v>11</v>
      </c>
      <c r="I3764">
        <v>48</v>
      </c>
      <c r="J3764">
        <f>(C3764-$V$7)/$V$8</f>
        <v>-0.21144505605968808</v>
      </c>
      <c r="K3764" t="str">
        <f t="shared" si="233"/>
        <v>NO</v>
      </c>
      <c r="L3764">
        <f>(I3764-$V$16)/$V$17</f>
        <v>0.43006179724811616</v>
      </c>
      <c r="M3764" t="str">
        <f t="shared" si="234"/>
        <v>NO</v>
      </c>
      <c r="N3764">
        <f>IF(ISBLANK(C3764),$V$7,C3764)</f>
        <v>486069</v>
      </c>
      <c r="O3764">
        <f>IF(ISBLANK(I3764),$V$16,I3764)</f>
        <v>48</v>
      </c>
      <c r="P3764" t="str">
        <f>IF(ISBLANK(D3764),$U$42,D3764)</f>
        <v>TRABAJADOR INDEPENDIENTE</v>
      </c>
      <c r="Q3764" s="7" t="str">
        <f t="shared" si="235"/>
        <v>46-55</v>
      </c>
      <c r="R3764" s="7" t="str">
        <f t="shared" si="236"/>
        <v>3</v>
      </c>
    </row>
    <row r="3765" spans="1:18" x14ac:dyDescent="0.3">
      <c r="A3765">
        <v>3764</v>
      </c>
      <c r="B3765" t="s">
        <v>14</v>
      </c>
      <c r="C3765">
        <v>100900</v>
      </c>
      <c r="D3765" t="s">
        <v>9</v>
      </c>
      <c r="E3765" t="s">
        <v>15</v>
      </c>
      <c r="F3765" t="s">
        <v>11</v>
      </c>
      <c r="G3765" t="s">
        <v>11</v>
      </c>
      <c r="H3765" t="s">
        <v>12</v>
      </c>
      <c r="I3765">
        <v>62</v>
      </c>
      <c r="J3765">
        <f>(C3765-$V$7)/$V$8</f>
        <v>-0.68642211801247699</v>
      </c>
      <c r="K3765" t="str">
        <f t="shared" si="233"/>
        <v>NO</v>
      </c>
      <c r="L3765">
        <f>(I3765-$V$16)/$V$17</f>
        <v>1.4181164183280413</v>
      </c>
      <c r="M3765" t="str">
        <f t="shared" si="234"/>
        <v>NO</v>
      </c>
      <c r="N3765">
        <f>IF(ISBLANK(C3765),$V$7,C3765)</f>
        <v>100900</v>
      </c>
      <c r="O3765">
        <f>IF(ISBLANK(I3765),$V$16,I3765)</f>
        <v>62</v>
      </c>
      <c r="P3765" t="str">
        <f>IF(ISBLANK(D3765),$U$42,D3765)</f>
        <v>ASALARIADO</v>
      </c>
      <c r="Q3765" s="7" t="str">
        <f t="shared" si="235"/>
        <v>56+</v>
      </c>
      <c r="R3765" s="7" t="str">
        <f t="shared" si="236"/>
        <v>1</v>
      </c>
    </row>
    <row r="3766" spans="1:18" x14ac:dyDescent="0.3">
      <c r="A3766">
        <v>3765</v>
      </c>
      <c r="B3766" t="s">
        <v>14</v>
      </c>
      <c r="C3766">
        <v>158920</v>
      </c>
      <c r="D3766" t="s">
        <v>9</v>
      </c>
      <c r="E3766" t="s">
        <v>15</v>
      </c>
      <c r="F3766" t="s">
        <v>11</v>
      </c>
      <c r="G3766" t="s">
        <v>12</v>
      </c>
      <c r="H3766" t="s">
        <v>12</v>
      </c>
      <c r="I3766">
        <v>39</v>
      </c>
      <c r="J3766">
        <f>(C3766-$V$7)/$V$8</f>
        <v>-0.61487386481842243</v>
      </c>
      <c r="K3766" t="str">
        <f t="shared" si="233"/>
        <v>NO</v>
      </c>
      <c r="L3766">
        <f>(I3766-$V$16)/$V$17</f>
        <v>-0.20511617344612137</v>
      </c>
      <c r="M3766" t="str">
        <f t="shared" si="234"/>
        <v>NO</v>
      </c>
      <c r="N3766">
        <f>IF(ISBLANK(C3766),$V$7,C3766)</f>
        <v>158920</v>
      </c>
      <c r="O3766">
        <f>IF(ISBLANK(I3766),$V$16,I3766)</f>
        <v>39</v>
      </c>
      <c r="P3766" t="str">
        <f>IF(ISBLANK(D3766),$U$42,D3766)</f>
        <v>ASALARIADO</v>
      </c>
      <c r="Q3766" s="7" t="str">
        <f t="shared" si="235"/>
        <v>36-45</v>
      </c>
      <c r="R3766" s="7" t="str">
        <f t="shared" si="236"/>
        <v>1</v>
      </c>
    </row>
    <row r="3767" spans="1:18" x14ac:dyDescent="0.3">
      <c r="A3767">
        <v>3766</v>
      </c>
      <c r="B3767" t="s">
        <v>8</v>
      </c>
      <c r="C3767">
        <v>297046</v>
      </c>
      <c r="D3767" t="s">
        <v>16</v>
      </c>
      <c r="E3767" t="s">
        <v>15</v>
      </c>
      <c r="F3767" t="s">
        <v>11</v>
      </c>
      <c r="G3767" t="s">
        <v>11</v>
      </c>
      <c r="H3767" t="s">
        <v>12</v>
      </c>
      <c r="I3767">
        <v>50</v>
      </c>
      <c r="J3767">
        <f>(C3767-$V$7)/$V$8</f>
        <v>-0.44454166866740574</v>
      </c>
      <c r="K3767" t="str">
        <f t="shared" si="233"/>
        <v>NO</v>
      </c>
      <c r="L3767">
        <f>(I3767-$V$16)/$V$17</f>
        <v>0.57121245740239113</v>
      </c>
      <c r="M3767" t="str">
        <f t="shared" si="234"/>
        <v>NO</v>
      </c>
      <c r="N3767">
        <f>IF(ISBLANK(C3767),$V$7,C3767)</f>
        <v>297046</v>
      </c>
      <c r="O3767">
        <f>IF(ISBLANK(I3767),$V$16,I3767)</f>
        <v>50</v>
      </c>
      <c r="P3767" t="str">
        <f>IF(ISBLANK(D3767),$U$42,D3767)</f>
        <v>ASEGURADO VOLUNTARIO</v>
      </c>
      <c r="Q3767" s="7" t="str">
        <f t="shared" si="235"/>
        <v>46-55</v>
      </c>
      <c r="R3767" s="7" t="str">
        <f t="shared" si="236"/>
        <v>1</v>
      </c>
    </row>
    <row r="3768" spans="1:18" x14ac:dyDescent="0.3">
      <c r="A3768">
        <v>3767</v>
      </c>
      <c r="B3768" t="s">
        <v>14</v>
      </c>
      <c r="C3768">
        <v>297046</v>
      </c>
      <c r="D3768" t="s">
        <v>17</v>
      </c>
      <c r="E3768" t="s">
        <v>15</v>
      </c>
      <c r="F3768" t="s">
        <v>11</v>
      </c>
      <c r="G3768" t="s">
        <v>12</v>
      </c>
      <c r="H3768" t="s">
        <v>11</v>
      </c>
      <c r="I3768">
        <v>39</v>
      </c>
      <c r="J3768">
        <f>(C3768-$V$7)/$V$8</f>
        <v>-0.44454166866740574</v>
      </c>
      <c r="K3768" t="str">
        <f t="shared" si="233"/>
        <v>NO</v>
      </c>
      <c r="L3768">
        <f>(I3768-$V$16)/$V$17</f>
        <v>-0.20511617344612137</v>
      </c>
      <c r="M3768" t="str">
        <f t="shared" si="234"/>
        <v>NO</v>
      </c>
      <c r="N3768">
        <f>IF(ISBLANK(C3768),$V$7,C3768)</f>
        <v>297046</v>
      </c>
      <c r="O3768">
        <f>IF(ISBLANK(I3768),$V$16,I3768)</f>
        <v>39</v>
      </c>
      <c r="P3768" t="str">
        <f>IF(ISBLANK(D3768),$U$42,D3768)</f>
        <v>TRABAJADOR INDEPENDIENTE</v>
      </c>
      <c r="Q3768" s="7" t="str">
        <f t="shared" si="235"/>
        <v>36-45</v>
      </c>
      <c r="R3768" s="7" t="str">
        <f t="shared" si="236"/>
        <v>1</v>
      </c>
    </row>
    <row r="3769" spans="1:18" x14ac:dyDescent="0.3">
      <c r="A3769">
        <v>3768</v>
      </c>
      <c r="B3769" t="s">
        <v>14</v>
      </c>
      <c r="C3769">
        <v>248558.8</v>
      </c>
      <c r="D3769" t="s">
        <v>9</v>
      </c>
      <c r="E3769" t="s">
        <v>15</v>
      </c>
      <c r="F3769" t="s">
        <v>11</v>
      </c>
      <c r="G3769" t="s">
        <v>12</v>
      </c>
      <c r="H3769" t="s">
        <v>12</v>
      </c>
      <c r="I3769">
        <v>23</v>
      </c>
      <c r="J3769">
        <f>(C3769-$V$7)/$V$8</f>
        <v>-0.50433440328082813</v>
      </c>
      <c r="K3769" t="str">
        <f t="shared" si="233"/>
        <v>NO</v>
      </c>
      <c r="L3769">
        <f>(I3769-$V$16)/$V$17</f>
        <v>-1.3343214546803215</v>
      </c>
      <c r="M3769" t="str">
        <f t="shared" si="234"/>
        <v>NO</v>
      </c>
      <c r="N3769">
        <f>IF(ISBLANK(C3769),$V$7,C3769)</f>
        <v>248558.8</v>
      </c>
      <c r="O3769">
        <f>IF(ISBLANK(I3769),$V$16,I3769)</f>
        <v>23</v>
      </c>
      <c r="P3769" t="str">
        <f>IF(ISBLANK(D3769),$U$42,D3769)</f>
        <v>ASALARIADO</v>
      </c>
      <c r="Q3769" s="7" t="str">
        <f t="shared" si="235"/>
        <v>18-25</v>
      </c>
      <c r="R3769" s="7" t="str">
        <f t="shared" si="236"/>
        <v>1</v>
      </c>
    </row>
    <row r="3770" spans="1:18" x14ac:dyDescent="0.3">
      <c r="A3770">
        <v>3769</v>
      </c>
      <c r="B3770" t="s">
        <v>8</v>
      </c>
      <c r="C3770">
        <v>300000</v>
      </c>
      <c r="D3770" t="s">
        <v>9</v>
      </c>
      <c r="E3770" t="s">
        <v>15</v>
      </c>
      <c r="F3770" t="s">
        <v>11</v>
      </c>
      <c r="G3770" t="s">
        <v>12</v>
      </c>
      <c r="H3770" t="s">
        <v>12</v>
      </c>
      <c r="I3770">
        <v>22</v>
      </c>
      <c r="J3770">
        <f>(C3770-$V$7)/$V$8</f>
        <v>-0.44089889824453027</v>
      </c>
      <c r="K3770" t="str">
        <f t="shared" si="233"/>
        <v>NO</v>
      </c>
      <c r="L3770">
        <f>(I3770-$V$16)/$V$17</f>
        <v>-1.4048967847574589</v>
      </c>
      <c r="M3770" t="str">
        <f t="shared" si="234"/>
        <v>NO</v>
      </c>
      <c r="N3770">
        <f>IF(ISBLANK(C3770),$V$7,C3770)</f>
        <v>300000</v>
      </c>
      <c r="O3770">
        <f>IF(ISBLANK(I3770),$V$16,I3770)</f>
        <v>22</v>
      </c>
      <c r="P3770" t="str">
        <f>IF(ISBLANK(D3770),$U$42,D3770)</f>
        <v>ASALARIADO</v>
      </c>
      <c r="Q3770" s="7" t="str">
        <f t="shared" si="235"/>
        <v>18-25</v>
      </c>
      <c r="R3770" s="7" t="str">
        <f t="shared" si="236"/>
        <v>2</v>
      </c>
    </row>
    <row r="3771" spans="1:18" x14ac:dyDescent="0.3">
      <c r="A3771">
        <v>3770</v>
      </c>
      <c r="B3771" t="s">
        <v>8</v>
      </c>
      <c r="C3771">
        <v>71904.240000000005</v>
      </c>
      <c r="D3771" t="s">
        <v>9</v>
      </c>
      <c r="E3771" t="s">
        <v>15</v>
      </c>
      <c r="F3771" t="s">
        <v>11</v>
      </c>
      <c r="G3771" t="s">
        <v>12</v>
      </c>
      <c r="H3771" t="s">
        <v>12</v>
      </c>
      <c r="I3771">
        <v>47</v>
      </c>
      <c r="J3771">
        <f>(C3771-$V$7)/$V$8</f>
        <v>-0.72217868433502164</v>
      </c>
      <c r="K3771" t="str">
        <f t="shared" si="233"/>
        <v>NO</v>
      </c>
      <c r="L3771">
        <f>(I3771-$V$16)/$V$17</f>
        <v>0.35948646717097865</v>
      </c>
      <c r="M3771" t="str">
        <f t="shared" si="234"/>
        <v>NO</v>
      </c>
      <c r="N3771">
        <f>IF(ISBLANK(C3771),$V$7,C3771)</f>
        <v>71904.240000000005</v>
      </c>
      <c r="O3771">
        <f>IF(ISBLANK(I3771),$V$16,I3771)</f>
        <v>47</v>
      </c>
      <c r="P3771" t="str">
        <f>IF(ISBLANK(D3771),$U$42,D3771)</f>
        <v>ASALARIADO</v>
      </c>
      <c r="Q3771" s="7" t="str">
        <f t="shared" si="235"/>
        <v>46-55</v>
      </c>
      <c r="R3771" s="7" t="str">
        <f t="shared" si="236"/>
        <v>1</v>
      </c>
    </row>
    <row r="3772" spans="1:18" x14ac:dyDescent="0.3">
      <c r="A3772">
        <v>3771</v>
      </c>
      <c r="B3772" t="s">
        <v>8</v>
      </c>
      <c r="C3772">
        <v>1450000</v>
      </c>
      <c r="D3772" t="s">
        <v>9</v>
      </c>
      <c r="E3772" t="s">
        <v>15</v>
      </c>
      <c r="F3772" t="s">
        <v>11</v>
      </c>
      <c r="G3772" t="s">
        <v>12</v>
      </c>
      <c r="H3772" t="s">
        <v>12</v>
      </c>
      <c r="I3772">
        <v>40</v>
      </c>
      <c r="J3772">
        <f>(C3772-$V$7)/$V$8</f>
        <v>0.97724124607058138</v>
      </c>
      <c r="K3772" t="str">
        <f t="shared" si="233"/>
        <v>NO</v>
      </c>
      <c r="L3772">
        <f>(I3772-$V$16)/$V$17</f>
        <v>-0.13454084336898386</v>
      </c>
      <c r="M3772" t="str">
        <f t="shared" si="234"/>
        <v>NO</v>
      </c>
      <c r="N3772">
        <f>IF(ISBLANK(C3772),$V$7,C3772)</f>
        <v>1450000</v>
      </c>
      <c r="O3772">
        <f>IF(ISBLANK(I3772),$V$16,I3772)</f>
        <v>40</v>
      </c>
      <c r="P3772" t="str">
        <f>IF(ISBLANK(D3772),$U$42,D3772)</f>
        <v>ASALARIADO</v>
      </c>
      <c r="Q3772" s="7" t="str">
        <f t="shared" si="235"/>
        <v>36-45</v>
      </c>
      <c r="R3772" s="7" t="str">
        <f t="shared" si="236"/>
        <v>4</v>
      </c>
    </row>
    <row r="3773" spans="1:18" x14ac:dyDescent="0.3">
      <c r="A3773">
        <v>3772</v>
      </c>
      <c r="B3773" t="s">
        <v>14</v>
      </c>
      <c r="C3773">
        <v>297046</v>
      </c>
      <c r="D3773" t="s">
        <v>17</v>
      </c>
      <c r="E3773" t="s">
        <v>15</v>
      </c>
      <c r="F3773" t="s">
        <v>11</v>
      </c>
      <c r="G3773" t="s">
        <v>11</v>
      </c>
      <c r="H3773" t="s">
        <v>12</v>
      </c>
      <c r="I3773">
        <v>48</v>
      </c>
      <c r="J3773">
        <f>(C3773-$V$7)/$V$8</f>
        <v>-0.44454166866740574</v>
      </c>
      <c r="K3773" t="str">
        <f t="shared" si="233"/>
        <v>NO</v>
      </c>
      <c r="L3773">
        <f>(I3773-$V$16)/$V$17</f>
        <v>0.43006179724811616</v>
      </c>
      <c r="M3773" t="str">
        <f t="shared" si="234"/>
        <v>NO</v>
      </c>
      <c r="N3773">
        <f>IF(ISBLANK(C3773),$V$7,C3773)</f>
        <v>297046</v>
      </c>
      <c r="O3773">
        <f>IF(ISBLANK(I3773),$V$16,I3773)</f>
        <v>48</v>
      </c>
      <c r="P3773" t="str">
        <f>IF(ISBLANK(D3773),$U$42,D3773)</f>
        <v>TRABAJADOR INDEPENDIENTE</v>
      </c>
      <c r="Q3773" s="7" t="str">
        <f t="shared" si="235"/>
        <v>46-55</v>
      </c>
      <c r="R3773" s="7" t="str">
        <f t="shared" si="236"/>
        <v>1</v>
      </c>
    </row>
    <row r="3774" spans="1:18" x14ac:dyDescent="0.3">
      <c r="A3774">
        <v>3773</v>
      </c>
      <c r="B3774" t="s">
        <v>8</v>
      </c>
      <c r="C3774">
        <v>343798</v>
      </c>
      <c r="D3774" t="s">
        <v>9</v>
      </c>
      <c r="E3774" t="s">
        <v>15</v>
      </c>
      <c r="F3774" t="s">
        <v>11</v>
      </c>
      <c r="G3774" t="s">
        <v>12</v>
      </c>
      <c r="H3774" t="s">
        <v>12</v>
      </c>
      <c r="I3774">
        <v>62</v>
      </c>
      <c r="J3774">
        <f>(C3774-$V$7)/$V$8</f>
        <v>-0.3868887225569535</v>
      </c>
      <c r="K3774" t="str">
        <f t="shared" si="233"/>
        <v>NO</v>
      </c>
      <c r="L3774">
        <f>(I3774-$V$16)/$V$17</f>
        <v>1.4181164183280413</v>
      </c>
      <c r="M3774" t="str">
        <f t="shared" si="234"/>
        <v>NO</v>
      </c>
      <c r="N3774">
        <f>IF(ISBLANK(C3774),$V$7,C3774)</f>
        <v>343798</v>
      </c>
      <c r="O3774">
        <f>IF(ISBLANK(I3774),$V$16,I3774)</f>
        <v>62</v>
      </c>
      <c r="P3774" t="str">
        <f>IF(ISBLANK(D3774),$U$42,D3774)</f>
        <v>ASALARIADO</v>
      </c>
      <c r="Q3774" s="7" t="str">
        <f t="shared" si="235"/>
        <v>56+</v>
      </c>
      <c r="R3774" s="7" t="str">
        <f t="shared" si="236"/>
        <v>2</v>
      </c>
    </row>
    <row r="3775" spans="1:18" x14ac:dyDescent="0.3">
      <c r="A3775">
        <v>3774</v>
      </c>
      <c r="B3775" t="s">
        <v>8</v>
      </c>
      <c r="C3775">
        <v>927301.89</v>
      </c>
      <c r="D3775" t="s">
        <v>9</v>
      </c>
      <c r="E3775" t="s">
        <v>10</v>
      </c>
      <c r="F3775" t="s">
        <v>11</v>
      </c>
      <c r="G3775" t="s">
        <v>12</v>
      </c>
      <c r="H3775" t="s">
        <v>12</v>
      </c>
      <c r="I3775">
        <v>37</v>
      </c>
      <c r="J3775">
        <f>(C3775-$V$7)/$V$8</f>
        <v>0.33266805202828914</v>
      </c>
      <c r="K3775" t="str">
        <f t="shared" si="233"/>
        <v>NO</v>
      </c>
      <c r="L3775">
        <f>(I3775-$V$16)/$V$17</f>
        <v>-0.3462668336003964</v>
      </c>
      <c r="M3775" t="str">
        <f t="shared" si="234"/>
        <v>NO</v>
      </c>
      <c r="N3775">
        <f>IF(ISBLANK(C3775),$V$7,C3775)</f>
        <v>927301.89</v>
      </c>
      <c r="O3775">
        <f>IF(ISBLANK(I3775),$V$16,I3775)</f>
        <v>37</v>
      </c>
      <c r="P3775" t="str">
        <f>IF(ISBLANK(D3775),$U$42,D3775)</f>
        <v>ASALARIADO</v>
      </c>
      <c r="Q3775" s="7" t="str">
        <f t="shared" si="235"/>
        <v>36-45</v>
      </c>
      <c r="R3775" s="7" t="str">
        <f t="shared" si="236"/>
        <v>4</v>
      </c>
    </row>
    <row r="3776" spans="1:18" x14ac:dyDescent="0.3">
      <c r="A3776">
        <v>3775</v>
      </c>
      <c r="B3776" t="s">
        <v>8</v>
      </c>
      <c r="C3776">
        <v>670455.76</v>
      </c>
      <c r="D3776" t="s">
        <v>9</v>
      </c>
      <c r="E3776" t="s">
        <v>15</v>
      </c>
      <c r="F3776" t="s">
        <v>11</v>
      </c>
      <c r="G3776" t="s">
        <v>12</v>
      </c>
      <c r="H3776" t="s">
        <v>12</v>
      </c>
      <c r="I3776">
        <v>33</v>
      </c>
      <c r="J3776">
        <f>(C3776-$V$7)/$V$8</f>
        <v>1.593430605874312E-2</v>
      </c>
      <c r="K3776" t="str">
        <f t="shared" si="233"/>
        <v>NO</v>
      </c>
      <c r="L3776">
        <f>(I3776-$V$16)/$V$17</f>
        <v>-0.62856815390894638</v>
      </c>
      <c r="M3776" t="str">
        <f t="shared" si="234"/>
        <v>NO</v>
      </c>
      <c r="N3776">
        <f>IF(ISBLANK(C3776),$V$7,C3776)</f>
        <v>670455.76</v>
      </c>
      <c r="O3776">
        <f>IF(ISBLANK(I3776),$V$16,I3776)</f>
        <v>33</v>
      </c>
      <c r="P3776" t="str">
        <f>IF(ISBLANK(D3776),$U$42,D3776)</f>
        <v>ASALARIADO</v>
      </c>
      <c r="Q3776" s="7" t="str">
        <f t="shared" si="235"/>
        <v>26-35</v>
      </c>
      <c r="R3776" s="7" t="str">
        <f t="shared" si="236"/>
        <v>3</v>
      </c>
    </row>
    <row r="3777" spans="1:18" x14ac:dyDescent="0.3">
      <c r="A3777">
        <v>3776</v>
      </c>
      <c r="B3777" t="s">
        <v>8</v>
      </c>
      <c r="C3777">
        <v>559022.46</v>
      </c>
      <c r="D3777" t="s">
        <v>9</v>
      </c>
      <c r="E3777" t="s">
        <v>15</v>
      </c>
      <c r="F3777" t="s">
        <v>11</v>
      </c>
      <c r="G3777" t="s">
        <v>12</v>
      </c>
      <c r="H3777" t="s">
        <v>12</v>
      </c>
      <c r="I3777">
        <v>38</v>
      </c>
      <c r="J3777">
        <f>(C3777-$V$7)/$V$8</f>
        <v>-0.12148137754430835</v>
      </c>
      <c r="K3777" t="str">
        <f t="shared" si="233"/>
        <v>NO</v>
      </c>
      <c r="L3777">
        <f>(I3777-$V$16)/$V$17</f>
        <v>-0.27569150352325889</v>
      </c>
      <c r="M3777" t="str">
        <f t="shared" si="234"/>
        <v>NO</v>
      </c>
      <c r="N3777">
        <f>IF(ISBLANK(C3777),$V$7,C3777)</f>
        <v>559022.46</v>
      </c>
      <c r="O3777">
        <f>IF(ISBLANK(I3777),$V$16,I3777)</f>
        <v>38</v>
      </c>
      <c r="P3777" t="str">
        <f>IF(ISBLANK(D3777),$U$42,D3777)</f>
        <v>ASALARIADO</v>
      </c>
      <c r="Q3777" s="7" t="str">
        <f t="shared" si="235"/>
        <v>36-45</v>
      </c>
      <c r="R3777" s="7" t="str">
        <f t="shared" si="236"/>
        <v>3</v>
      </c>
    </row>
    <row r="3778" spans="1:18" x14ac:dyDescent="0.3">
      <c r="A3778">
        <v>3777</v>
      </c>
      <c r="B3778" t="s">
        <v>8</v>
      </c>
      <c r="C3778">
        <v>581009</v>
      </c>
      <c r="D3778" t="s">
        <v>9</v>
      </c>
      <c r="E3778" t="s">
        <v>15</v>
      </c>
      <c r="F3778" t="s">
        <v>11</v>
      </c>
      <c r="G3778" t="s">
        <v>12</v>
      </c>
      <c r="H3778" t="s">
        <v>12</v>
      </c>
      <c r="I3778">
        <v>49</v>
      </c>
      <c r="J3778">
        <f>(C3778-$V$7)/$V$8</f>
        <v>-9.436833840640399E-2</v>
      </c>
      <c r="K3778" t="str">
        <f t="shared" ref="K3778:K3841" si="237">IF(ABS(J3778)&gt;1.96,"ATIPICO","NO")</f>
        <v>NO</v>
      </c>
      <c r="L3778">
        <f>(I3778-$V$16)/$V$17</f>
        <v>0.50063712732525367</v>
      </c>
      <c r="M3778" t="str">
        <f t="shared" ref="M3778:M3841" si="238">IF(ABS(L3778)&gt;1.96,"ATIPICO","NO")</f>
        <v>NO</v>
      </c>
      <c r="N3778">
        <f>IF(ISBLANK(C3778),$V$7,C3778)</f>
        <v>581009</v>
      </c>
      <c r="O3778">
        <f>IF(ISBLANK(I3778),$V$16,I3778)</f>
        <v>49</v>
      </c>
      <c r="P3778" t="str">
        <f>IF(ISBLANK(D3778),$U$42,D3778)</f>
        <v>ASALARIADO</v>
      </c>
      <c r="Q3778" s="7" t="str">
        <f t="shared" ref="Q3778:Q3841" si="239">IF(O3778&lt;26,"18-25",IF(O3778&lt;36,"26-35",
 IF(O3778&lt;46,"36-45",IF(O3778&lt;56,"46-55","56+"))))</f>
        <v>46-55</v>
      </c>
      <c r="R3778" s="7" t="str">
        <f t="shared" ref="R3778:R3841" si="240">IF(N3778&lt;300000,"1",
 IF(N3778&lt;=408495,"2",
 IF(N3778&lt;=700000,"3",
 "4")))</f>
        <v>3</v>
      </c>
    </row>
    <row r="3779" spans="1:18" x14ac:dyDescent="0.3">
      <c r="A3779">
        <v>3778</v>
      </c>
      <c r="B3779" t="s">
        <v>14</v>
      </c>
      <c r="C3779">
        <v>1608290</v>
      </c>
      <c r="D3779" t="s">
        <v>9</v>
      </c>
      <c r="E3779" t="s">
        <v>10</v>
      </c>
      <c r="F3779" t="s">
        <v>11</v>
      </c>
      <c r="G3779" t="s">
        <v>12</v>
      </c>
      <c r="H3779" t="s">
        <v>12</v>
      </c>
      <c r="I3779">
        <v>36</v>
      </c>
      <c r="J3779">
        <f>(C3779-$V$7)/$V$8</f>
        <v>1.1724389881954849</v>
      </c>
      <c r="K3779" t="str">
        <f t="shared" si="237"/>
        <v>NO</v>
      </c>
      <c r="L3779">
        <f>(I3779-$V$16)/$V$17</f>
        <v>-0.41684216367753391</v>
      </c>
      <c r="M3779" t="str">
        <f t="shared" si="238"/>
        <v>NO</v>
      </c>
      <c r="N3779">
        <f>IF(ISBLANK(C3779),$V$7,C3779)</f>
        <v>1608290</v>
      </c>
      <c r="O3779">
        <f>IF(ISBLANK(I3779),$V$16,I3779)</f>
        <v>36</v>
      </c>
      <c r="P3779" t="str">
        <f>IF(ISBLANK(D3779),$U$42,D3779)</f>
        <v>ASALARIADO</v>
      </c>
      <c r="Q3779" s="7" t="str">
        <f t="shared" si="239"/>
        <v>36-45</v>
      </c>
      <c r="R3779" s="7" t="str">
        <f t="shared" si="240"/>
        <v>4</v>
      </c>
    </row>
    <row r="3780" spans="1:18" x14ac:dyDescent="0.3">
      <c r="A3780">
        <v>3779</v>
      </c>
      <c r="B3780" t="s">
        <v>14</v>
      </c>
      <c r="C3780">
        <v>1168690</v>
      </c>
      <c r="D3780" t="s">
        <v>9</v>
      </c>
      <c r="E3780" t="s">
        <v>15</v>
      </c>
      <c r="F3780" t="s">
        <v>11</v>
      </c>
      <c r="G3780" t="s">
        <v>11</v>
      </c>
      <c r="H3780" t="s">
        <v>12</v>
      </c>
      <c r="I3780">
        <v>54</v>
      </c>
      <c r="J3780">
        <f>(C3780-$V$7)/$V$8</f>
        <v>0.63033950346424739</v>
      </c>
      <c r="K3780" t="str">
        <f t="shared" si="237"/>
        <v>NO</v>
      </c>
      <c r="L3780">
        <f>(I3780-$V$16)/$V$17</f>
        <v>0.85351377771094117</v>
      </c>
      <c r="M3780" t="str">
        <f t="shared" si="238"/>
        <v>NO</v>
      </c>
      <c r="N3780">
        <f>IF(ISBLANK(C3780),$V$7,C3780)</f>
        <v>1168690</v>
      </c>
      <c r="O3780">
        <f>IF(ISBLANK(I3780),$V$16,I3780)</f>
        <v>54</v>
      </c>
      <c r="P3780" t="str">
        <f>IF(ISBLANK(D3780),$U$42,D3780)</f>
        <v>ASALARIADO</v>
      </c>
      <c r="Q3780" s="7" t="str">
        <f t="shared" si="239"/>
        <v>46-55</v>
      </c>
      <c r="R3780" s="7" t="str">
        <f t="shared" si="240"/>
        <v>4</v>
      </c>
    </row>
    <row r="3781" spans="1:18" x14ac:dyDescent="0.3">
      <c r="A3781">
        <v>3780</v>
      </c>
      <c r="B3781" t="s">
        <v>14</v>
      </c>
      <c r="C3781">
        <v>1109001.29</v>
      </c>
      <c r="D3781" t="s">
        <v>9</v>
      </c>
      <c r="E3781" t="s">
        <v>15</v>
      </c>
      <c r="F3781" t="s">
        <v>11</v>
      </c>
      <c r="G3781" t="s">
        <v>12</v>
      </c>
      <c r="H3781" t="s">
        <v>12</v>
      </c>
      <c r="I3781">
        <v>49</v>
      </c>
      <c r="J3781">
        <f>(C3781-$V$7)/$V$8</f>
        <v>0.55673345493087112</v>
      </c>
      <c r="K3781" t="str">
        <f t="shared" si="237"/>
        <v>NO</v>
      </c>
      <c r="L3781">
        <f>(I3781-$V$16)/$V$17</f>
        <v>0.50063712732525367</v>
      </c>
      <c r="M3781" t="str">
        <f t="shared" si="238"/>
        <v>NO</v>
      </c>
      <c r="N3781">
        <f>IF(ISBLANK(C3781),$V$7,C3781)</f>
        <v>1109001.29</v>
      </c>
      <c r="O3781">
        <f>IF(ISBLANK(I3781),$V$16,I3781)</f>
        <v>49</v>
      </c>
      <c r="P3781" t="str">
        <f>IF(ISBLANK(D3781),$U$42,D3781)</f>
        <v>ASALARIADO</v>
      </c>
      <c r="Q3781" s="7" t="str">
        <f t="shared" si="239"/>
        <v>46-55</v>
      </c>
      <c r="R3781" s="7" t="str">
        <f t="shared" si="240"/>
        <v>4</v>
      </c>
    </row>
    <row r="3782" spans="1:18" x14ac:dyDescent="0.3">
      <c r="A3782">
        <v>3781</v>
      </c>
      <c r="B3782" t="s">
        <v>8</v>
      </c>
      <c r="C3782">
        <v>409616.24</v>
      </c>
      <c r="D3782" t="s">
        <v>9</v>
      </c>
      <c r="E3782" t="s">
        <v>15</v>
      </c>
      <c r="F3782" t="s">
        <v>11</v>
      </c>
      <c r="G3782" t="s">
        <v>12</v>
      </c>
      <c r="H3782" t="s">
        <v>12</v>
      </c>
      <c r="I3782">
        <v>57</v>
      </c>
      <c r="J3782">
        <f>(C3782-$V$7)/$V$8</f>
        <v>-0.30572395005941727</v>
      </c>
      <c r="K3782" t="str">
        <f t="shared" si="237"/>
        <v>NO</v>
      </c>
      <c r="L3782">
        <f>(I3782-$V$16)/$V$17</f>
        <v>1.0652397679423538</v>
      </c>
      <c r="M3782" t="str">
        <f t="shared" si="238"/>
        <v>NO</v>
      </c>
      <c r="N3782">
        <f>IF(ISBLANK(C3782),$V$7,C3782)</f>
        <v>409616.24</v>
      </c>
      <c r="O3782">
        <f>IF(ISBLANK(I3782),$V$16,I3782)</f>
        <v>57</v>
      </c>
      <c r="P3782" t="str">
        <f>IF(ISBLANK(D3782),$U$42,D3782)</f>
        <v>ASALARIADO</v>
      </c>
      <c r="Q3782" s="7" t="str">
        <f t="shared" si="239"/>
        <v>56+</v>
      </c>
      <c r="R3782" s="7" t="str">
        <f t="shared" si="240"/>
        <v>3</v>
      </c>
    </row>
    <row r="3783" spans="1:18" x14ac:dyDescent="0.3">
      <c r="A3783">
        <v>3782</v>
      </c>
      <c r="B3783" t="s">
        <v>14</v>
      </c>
      <c r="C3783">
        <v>184000</v>
      </c>
      <c r="D3783" t="s">
        <v>9</v>
      </c>
      <c r="E3783" t="s">
        <v>15</v>
      </c>
      <c r="F3783" t="s">
        <v>11</v>
      </c>
      <c r="G3783" t="s">
        <v>12</v>
      </c>
      <c r="H3783" t="s">
        <v>12</v>
      </c>
      <c r="I3783">
        <v>53</v>
      </c>
      <c r="J3783">
        <f>(C3783-$V$7)/$V$8</f>
        <v>-0.58394607801892418</v>
      </c>
      <c r="K3783" t="str">
        <f t="shared" si="237"/>
        <v>NO</v>
      </c>
      <c r="L3783">
        <f>(I3783-$V$16)/$V$17</f>
        <v>0.78293844763380371</v>
      </c>
      <c r="M3783" t="str">
        <f t="shared" si="238"/>
        <v>NO</v>
      </c>
      <c r="N3783">
        <f>IF(ISBLANK(C3783),$V$7,C3783)</f>
        <v>184000</v>
      </c>
      <c r="O3783">
        <f>IF(ISBLANK(I3783),$V$16,I3783)</f>
        <v>53</v>
      </c>
      <c r="P3783" t="str">
        <f>IF(ISBLANK(D3783),$U$42,D3783)</f>
        <v>ASALARIADO</v>
      </c>
      <c r="Q3783" s="7" t="str">
        <f t="shared" si="239"/>
        <v>46-55</v>
      </c>
      <c r="R3783" s="7" t="str">
        <f t="shared" si="240"/>
        <v>1</v>
      </c>
    </row>
    <row r="3784" spans="1:18" x14ac:dyDescent="0.3">
      <c r="A3784">
        <v>3783</v>
      </c>
      <c r="B3784" t="s">
        <v>8</v>
      </c>
      <c r="C3784">
        <v>113333</v>
      </c>
      <c r="D3784" t="s">
        <v>9</v>
      </c>
      <c r="E3784" t="s">
        <v>15</v>
      </c>
      <c r="F3784" t="s">
        <v>11</v>
      </c>
      <c r="G3784" t="s">
        <v>12</v>
      </c>
      <c r="H3784" t="s">
        <v>12</v>
      </c>
      <c r="I3784">
        <v>38</v>
      </c>
      <c r="J3784">
        <f>(C3784-$V$7)/$V$8</f>
        <v>-0.67109017330441634</v>
      </c>
      <c r="K3784" t="str">
        <f t="shared" si="237"/>
        <v>NO</v>
      </c>
      <c r="L3784">
        <f>(I3784-$V$16)/$V$17</f>
        <v>-0.27569150352325889</v>
      </c>
      <c r="M3784" t="str">
        <f t="shared" si="238"/>
        <v>NO</v>
      </c>
      <c r="N3784">
        <f>IF(ISBLANK(C3784),$V$7,C3784)</f>
        <v>113333</v>
      </c>
      <c r="O3784">
        <f>IF(ISBLANK(I3784),$V$16,I3784)</f>
        <v>38</v>
      </c>
      <c r="P3784" t="str">
        <f>IF(ISBLANK(D3784),$U$42,D3784)</f>
        <v>ASALARIADO</v>
      </c>
      <c r="Q3784" s="7" t="str">
        <f t="shared" si="239"/>
        <v>36-45</v>
      </c>
      <c r="R3784" s="7" t="str">
        <f t="shared" si="240"/>
        <v>1</v>
      </c>
    </row>
    <row r="3785" spans="1:18" x14ac:dyDescent="0.3">
      <c r="A3785">
        <v>3784</v>
      </c>
      <c r="B3785" t="s">
        <v>8</v>
      </c>
      <c r="C3785">
        <v>278030</v>
      </c>
      <c r="D3785" t="s">
        <v>17</v>
      </c>
      <c r="E3785" t="s">
        <v>15</v>
      </c>
      <c r="F3785" t="s">
        <v>11</v>
      </c>
      <c r="G3785" t="s">
        <v>12</v>
      </c>
      <c r="H3785" t="s">
        <v>12</v>
      </c>
      <c r="I3785">
        <v>24</v>
      </c>
      <c r="J3785">
        <f>(C3785-$V$7)/$V$8</f>
        <v>-0.46799154082766331</v>
      </c>
      <c r="K3785" t="str">
        <f t="shared" si="237"/>
        <v>NO</v>
      </c>
      <c r="L3785">
        <f>(I3785-$V$16)/$V$17</f>
        <v>-1.263746124603184</v>
      </c>
      <c r="M3785" t="str">
        <f t="shared" si="238"/>
        <v>NO</v>
      </c>
      <c r="N3785">
        <f>IF(ISBLANK(C3785),$V$7,C3785)</f>
        <v>278030</v>
      </c>
      <c r="O3785">
        <f>IF(ISBLANK(I3785),$V$16,I3785)</f>
        <v>24</v>
      </c>
      <c r="P3785" t="str">
        <f>IF(ISBLANK(D3785),$U$42,D3785)</f>
        <v>TRABAJADOR INDEPENDIENTE</v>
      </c>
      <c r="Q3785" s="7" t="str">
        <f t="shared" si="239"/>
        <v>18-25</v>
      </c>
      <c r="R3785" s="7" t="str">
        <f t="shared" si="240"/>
        <v>1</v>
      </c>
    </row>
    <row r="3786" spans="1:18" x14ac:dyDescent="0.3">
      <c r="A3786">
        <v>3785</v>
      </c>
      <c r="B3786" t="s">
        <v>8</v>
      </c>
      <c r="C3786">
        <v>297046</v>
      </c>
      <c r="D3786" t="s">
        <v>17</v>
      </c>
      <c r="E3786" t="s">
        <v>15</v>
      </c>
      <c r="F3786" t="s">
        <v>11</v>
      </c>
      <c r="G3786" t="s">
        <v>12</v>
      </c>
      <c r="H3786" t="s">
        <v>12</v>
      </c>
      <c r="I3786">
        <v>60</v>
      </c>
      <c r="J3786">
        <f>(C3786-$V$7)/$V$8</f>
        <v>-0.44454166866740574</v>
      </c>
      <c r="K3786" t="str">
        <f t="shared" si="237"/>
        <v>NO</v>
      </c>
      <c r="L3786">
        <f>(I3786-$V$16)/$V$17</f>
        <v>1.2769657581737661</v>
      </c>
      <c r="M3786" t="str">
        <f t="shared" si="238"/>
        <v>NO</v>
      </c>
      <c r="N3786">
        <f>IF(ISBLANK(C3786),$V$7,C3786)</f>
        <v>297046</v>
      </c>
      <c r="O3786">
        <f>IF(ISBLANK(I3786),$V$16,I3786)</f>
        <v>60</v>
      </c>
      <c r="P3786" t="str">
        <f>IF(ISBLANK(D3786),$U$42,D3786)</f>
        <v>TRABAJADOR INDEPENDIENTE</v>
      </c>
      <c r="Q3786" s="7" t="str">
        <f t="shared" si="239"/>
        <v>56+</v>
      </c>
      <c r="R3786" s="7" t="str">
        <f t="shared" si="240"/>
        <v>1</v>
      </c>
    </row>
    <row r="3787" spans="1:18" x14ac:dyDescent="0.3">
      <c r="A3787">
        <v>3786</v>
      </c>
      <c r="B3787" t="s">
        <v>14</v>
      </c>
      <c r="C3787">
        <v>707680.19</v>
      </c>
      <c r="D3787" t="s">
        <v>9</v>
      </c>
      <c r="E3787" t="s">
        <v>15</v>
      </c>
      <c r="F3787" t="s">
        <v>11</v>
      </c>
      <c r="G3787" t="s">
        <v>12</v>
      </c>
      <c r="H3787" t="s">
        <v>12</v>
      </c>
      <c r="I3787">
        <v>19</v>
      </c>
      <c r="J3787">
        <f>(C3787-$V$7)/$V$8</f>
        <v>6.1838183043306315E-2</v>
      </c>
      <c r="K3787" t="str">
        <f t="shared" si="237"/>
        <v>NO</v>
      </c>
      <c r="L3787">
        <f>(I3787-$V$16)/$V$17</f>
        <v>-1.6166227749888715</v>
      </c>
      <c r="M3787" t="str">
        <f t="shared" si="238"/>
        <v>NO</v>
      </c>
      <c r="N3787">
        <f>IF(ISBLANK(C3787),$V$7,C3787)</f>
        <v>707680.19</v>
      </c>
      <c r="O3787">
        <f>IF(ISBLANK(I3787),$V$16,I3787)</f>
        <v>19</v>
      </c>
      <c r="P3787" t="str">
        <f>IF(ISBLANK(D3787),$U$42,D3787)</f>
        <v>ASALARIADO</v>
      </c>
      <c r="Q3787" s="7" t="str">
        <f t="shared" si="239"/>
        <v>18-25</v>
      </c>
      <c r="R3787" s="7" t="str">
        <f t="shared" si="240"/>
        <v>4</v>
      </c>
    </row>
    <row r="3788" spans="1:18" x14ac:dyDescent="0.3">
      <c r="A3788">
        <v>3787</v>
      </c>
      <c r="B3788" t="s">
        <v>14</v>
      </c>
      <c r="C3788">
        <v>361811</v>
      </c>
      <c r="D3788" t="s">
        <v>17</v>
      </c>
      <c r="E3788" t="s">
        <v>15</v>
      </c>
      <c r="F3788" t="s">
        <v>11</v>
      </c>
      <c r="G3788" t="s">
        <v>12</v>
      </c>
      <c r="H3788" t="s">
        <v>12</v>
      </c>
      <c r="I3788">
        <v>48</v>
      </c>
      <c r="J3788">
        <f>(C3788-$V$7)/$V$8</f>
        <v>-0.36467571523560732</v>
      </c>
      <c r="K3788" t="str">
        <f t="shared" si="237"/>
        <v>NO</v>
      </c>
      <c r="L3788">
        <f>(I3788-$V$16)/$V$17</f>
        <v>0.43006179724811616</v>
      </c>
      <c r="M3788" t="str">
        <f t="shared" si="238"/>
        <v>NO</v>
      </c>
      <c r="N3788">
        <f>IF(ISBLANK(C3788),$V$7,C3788)</f>
        <v>361811</v>
      </c>
      <c r="O3788">
        <f>IF(ISBLANK(I3788),$V$16,I3788)</f>
        <v>48</v>
      </c>
      <c r="P3788" t="str">
        <f>IF(ISBLANK(D3788),$U$42,D3788)</f>
        <v>TRABAJADOR INDEPENDIENTE</v>
      </c>
      <c r="Q3788" s="7" t="str">
        <f t="shared" si="239"/>
        <v>46-55</v>
      </c>
      <c r="R3788" s="7" t="str">
        <f t="shared" si="240"/>
        <v>2</v>
      </c>
    </row>
    <row r="3789" spans="1:18" x14ac:dyDescent="0.3">
      <c r="A3789">
        <v>3788</v>
      </c>
      <c r="B3789" t="s">
        <v>14</v>
      </c>
      <c r="C3789">
        <v>350158.37</v>
      </c>
      <c r="D3789" t="s">
        <v>9</v>
      </c>
      <c r="E3789" t="s">
        <v>15</v>
      </c>
      <c r="F3789" t="s">
        <v>11</v>
      </c>
      <c r="G3789" t="s">
        <v>12</v>
      </c>
      <c r="H3789" t="s">
        <v>12</v>
      </c>
      <c r="I3789">
        <v>36</v>
      </c>
      <c r="J3789">
        <f>(C3789-$V$7)/$V$8</f>
        <v>-0.37904533470504265</v>
      </c>
      <c r="K3789" t="str">
        <f t="shared" si="237"/>
        <v>NO</v>
      </c>
      <c r="L3789">
        <f>(I3789-$V$16)/$V$17</f>
        <v>-0.41684216367753391</v>
      </c>
      <c r="M3789" t="str">
        <f t="shared" si="238"/>
        <v>NO</v>
      </c>
      <c r="N3789">
        <f>IF(ISBLANK(C3789),$V$7,C3789)</f>
        <v>350158.37</v>
      </c>
      <c r="O3789">
        <f>IF(ISBLANK(I3789),$V$16,I3789)</f>
        <v>36</v>
      </c>
      <c r="P3789" t="str">
        <f>IF(ISBLANK(D3789),$U$42,D3789)</f>
        <v>ASALARIADO</v>
      </c>
      <c r="Q3789" s="7" t="str">
        <f t="shared" si="239"/>
        <v>36-45</v>
      </c>
      <c r="R3789" s="7" t="str">
        <f t="shared" si="240"/>
        <v>2</v>
      </c>
    </row>
    <row r="3790" spans="1:18" x14ac:dyDescent="0.3">
      <c r="A3790">
        <v>3789</v>
      </c>
      <c r="B3790" t="s">
        <v>8</v>
      </c>
      <c r="C3790">
        <v>459101.7</v>
      </c>
      <c r="D3790" t="s">
        <v>13</v>
      </c>
      <c r="E3790" t="s">
        <v>10</v>
      </c>
      <c r="F3790" t="s">
        <v>11</v>
      </c>
      <c r="G3790" t="s">
        <v>12</v>
      </c>
      <c r="H3790" t="s">
        <v>12</v>
      </c>
      <c r="I3790">
        <v>65</v>
      </c>
      <c r="J3790">
        <f>(C3790-$V$7)/$V$8</f>
        <v>-0.24470019581080885</v>
      </c>
      <c r="K3790" t="str">
        <f t="shared" si="237"/>
        <v>NO</v>
      </c>
      <c r="L3790">
        <f>(I3790-$V$16)/$V$17</f>
        <v>1.6298424085594538</v>
      </c>
      <c r="M3790" t="str">
        <f t="shared" si="238"/>
        <v>NO</v>
      </c>
      <c r="N3790">
        <f>IF(ISBLANK(C3790),$V$7,C3790)</f>
        <v>459101.7</v>
      </c>
      <c r="O3790">
        <f>IF(ISBLANK(I3790),$V$16,I3790)</f>
        <v>65</v>
      </c>
      <c r="P3790" t="str">
        <f>IF(ISBLANK(D3790),$U$42,D3790)</f>
        <v>PENSIONADOS EN SU PROPIO SISTEMA</v>
      </c>
      <c r="Q3790" s="7" t="str">
        <f t="shared" si="239"/>
        <v>56+</v>
      </c>
      <c r="R3790" s="7" t="str">
        <f t="shared" si="240"/>
        <v>3</v>
      </c>
    </row>
    <row r="3791" spans="1:18" x14ac:dyDescent="0.3">
      <c r="A3791">
        <v>3790</v>
      </c>
      <c r="B3791" t="s">
        <v>8</v>
      </c>
      <c r="C3791">
        <v>2369994</v>
      </c>
      <c r="D3791" t="s">
        <v>9</v>
      </c>
      <c r="E3791" t="s">
        <v>10</v>
      </c>
      <c r="F3791" t="s">
        <v>11</v>
      </c>
      <c r="G3791" t="s">
        <v>12</v>
      </c>
      <c r="H3791" t="s">
        <v>12</v>
      </c>
      <c r="I3791">
        <v>59</v>
      </c>
      <c r="J3791">
        <f>(C3791-$V$7)/$V$8</f>
        <v>2.1117459625306134</v>
      </c>
      <c r="K3791" t="str">
        <f t="shared" si="237"/>
        <v>ATIPICO</v>
      </c>
      <c r="L3791">
        <f>(I3791-$V$16)/$V$17</f>
        <v>1.2063904280966287</v>
      </c>
      <c r="M3791" t="str">
        <f t="shared" si="238"/>
        <v>NO</v>
      </c>
      <c r="N3791">
        <f>IF(ISBLANK(C3791),$V$7,C3791)</f>
        <v>2369994</v>
      </c>
      <c r="O3791">
        <f>IF(ISBLANK(I3791),$V$16,I3791)</f>
        <v>59</v>
      </c>
      <c r="P3791" t="str">
        <f>IF(ISBLANK(D3791),$U$42,D3791)</f>
        <v>ASALARIADO</v>
      </c>
      <c r="Q3791" s="7" t="str">
        <f t="shared" si="239"/>
        <v>56+</v>
      </c>
      <c r="R3791" s="7" t="str">
        <f t="shared" si="240"/>
        <v>4</v>
      </c>
    </row>
    <row r="3792" spans="1:18" x14ac:dyDescent="0.3">
      <c r="A3792">
        <v>3791</v>
      </c>
      <c r="B3792" t="s">
        <v>8</v>
      </c>
      <c r="C3792">
        <v>340000</v>
      </c>
      <c r="D3792" t="s">
        <v>9</v>
      </c>
      <c r="E3792" t="s">
        <v>15</v>
      </c>
      <c r="F3792" t="s">
        <v>11</v>
      </c>
      <c r="G3792" t="s">
        <v>11</v>
      </c>
      <c r="H3792" t="s">
        <v>11</v>
      </c>
      <c r="I3792">
        <v>43</v>
      </c>
      <c r="J3792">
        <f>(C3792-$V$7)/$V$8</f>
        <v>-0.39157228452922199</v>
      </c>
      <c r="K3792" t="str">
        <f t="shared" si="237"/>
        <v>NO</v>
      </c>
      <c r="L3792">
        <f>(I3792-$V$16)/$V$17</f>
        <v>7.7185146862428639E-2</v>
      </c>
      <c r="M3792" t="str">
        <f t="shared" si="238"/>
        <v>NO</v>
      </c>
      <c r="N3792">
        <f>IF(ISBLANK(C3792),$V$7,C3792)</f>
        <v>340000</v>
      </c>
      <c r="O3792">
        <f>IF(ISBLANK(I3792),$V$16,I3792)</f>
        <v>43</v>
      </c>
      <c r="P3792" t="str">
        <f>IF(ISBLANK(D3792),$U$42,D3792)</f>
        <v>ASALARIADO</v>
      </c>
      <c r="Q3792" s="7" t="str">
        <f t="shared" si="239"/>
        <v>36-45</v>
      </c>
      <c r="R3792" s="7" t="str">
        <f t="shared" si="240"/>
        <v>2</v>
      </c>
    </row>
    <row r="3793" spans="1:18" x14ac:dyDescent="0.3">
      <c r="A3793">
        <v>3792</v>
      </c>
      <c r="B3793" t="s">
        <v>14</v>
      </c>
      <c r="C3793">
        <v>284340</v>
      </c>
      <c r="D3793" t="s">
        <v>9</v>
      </c>
      <c r="E3793" t="s">
        <v>15</v>
      </c>
      <c r="F3793" t="s">
        <v>11</v>
      </c>
      <c r="G3793" t="s">
        <v>12</v>
      </c>
      <c r="H3793" t="s">
        <v>12</v>
      </c>
      <c r="I3793">
        <v>20</v>
      </c>
      <c r="J3793">
        <f>(C3793-$V$7)/$V$8</f>
        <v>-0.4602102675140734</v>
      </c>
      <c r="K3793" t="str">
        <f t="shared" si="237"/>
        <v>NO</v>
      </c>
      <c r="L3793">
        <f>(I3793-$V$16)/$V$17</f>
        <v>-1.5460474449117341</v>
      </c>
      <c r="M3793" t="str">
        <f t="shared" si="238"/>
        <v>NO</v>
      </c>
      <c r="N3793">
        <f>IF(ISBLANK(C3793),$V$7,C3793)</f>
        <v>284340</v>
      </c>
      <c r="O3793">
        <f>IF(ISBLANK(I3793),$V$16,I3793)</f>
        <v>20</v>
      </c>
      <c r="P3793" t="str">
        <f>IF(ISBLANK(D3793),$U$42,D3793)</f>
        <v>ASALARIADO</v>
      </c>
      <c r="Q3793" s="7" t="str">
        <f t="shared" si="239"/>
        <v>18-25</v>
      </c>
      <c r="R3793" s="7" t="str">
        <f t="shared" si="240"/>
        <v>1</v>
      </c>
    </row>
    <row r="3794" spans="1:18" x14ac:dyDescent="0.3">
      <c r="A3794">
        <v>3793</v>
      </c>
      <c r="B3794" t="s">
        <v>14</v>
      </c>
      <c r="C3794">
        <v>1927866</v>
      </c>
      <c r="D3794" t="s">
        <v>13</v>
      </c>
      <c r="E3794" t="s">
        <v>10</v>
      </c>
      <c r="F3794" t="s">
        <v>11</v>
      </c>
      <c r="G3794" t="s">
        <v>12</v>
      </c>
      <c r="H3794" t="s">
        <v>12</v>
      </c>
      <c r="I3794">
        <v>70</v>
      </c>
      <c r="J3794">
        <f>(C3794-$V$7)/$V$8</f>
        <v>1.5665290358125685</v>
      </c>
      <c r="K3794" t="str">
        <f t="shared" si="237"/>
        <v>NO</v>
      </c>
      <c r="L3794">
        <f>(I3794-$V$16)/$V$17</f>
        <v>1.9827190589451413</v>
      </c>
      <c r="M3794" t="str">
        <f t="shared" si="238"/>
        <v>ATIPICO</v>
      </c>
      <c r="N3794">
        <f>IF(ISBLANK(C3794),$V$7,C3794)</f>
        <v>1927866</v>
      </c>
      <c r="O3794">
        <f>IF(ISBLANK(I3794),$V$16,I3794)</f>
        <v>70</v>
      </c>
      <c r="P3794" t="str">
        <f>IF(ISBLANK(D3794),$U$42,D3794)</f>
        <v>PENSIONADOS EN SU PROPIO SISTEMA</v>
      </c>
      <c r="Q3794" s="7" t="str">
        <f t="shared" si="239"/>
        <v>56+</v>
      </c>
      <c r="R3794" s="7" t="str">
        <f t="shared" si="240"/>
        <v>4</v>
      </c>
    </row>
    <row r="3795" spans="1:18" x14ac:dyDescent="0.3">
      <c r="A3795">
        <v>3794</v>
      </c>
      <c r="B3795" t="s">
        <v>8</v>
      </c>
      <c r="C3795">
        <v>465906.4</v>
      </c>
      <c r="D3795" t="s">
        <v>9</v>
      </c>
      <c r="E3795" t="s">
        <v>15</v>
      </c>
      <c r="F3795" t="s">
        <v>11</v>
      </c>
      <c r="G3795" t="s">
        <v>12</v>
      </c>
      <c r="H3795" t="s">
        <v>12</v>
      </c>
      <c r="I3795">
        <v>27</v>
      </c>
      <c r="J3795">
        <f>(C3795-$V$7)/$V$8</f>
        <v>-0.23630887560209488</v>
      </c>
      <c r="K3795" t="str">
        <f t="shared" si="237"/>
        <v>NO</v>
      </c>
      <c r="L3795">
        <f>(I3795-$V$16)/$V$17</f>
        <v>-1.0520201343717714</v>
      </c>
      <c r="M3795" t="str">
        <f t="shared" si="238"/>
        <v>NO</v>
      </c>
      <c r="N3795">
        <f>IF(ISBLANK(C3795),$V$7,C3795)</f>
        <v>465906.4</v>
      </c>
      <c r="O3795">
        <f>IF(ISBLANK(I3795),$V$16,I3795)</f>
        <v>27</v>
      </c>
      <c r="P3795" t="str">
        <f>IF(ISBLANK(D3795),$U$42,D3795)</f>
        <v>ASALARIADO</v>
      </c>
      <c r="Q3795" s="7" t="str">
        <f t="shared" si="239"/>
        <v>26-35</v>
      </c>
      <c r="R3795" s="7" t="str">
        <f t="shared" si="240"/>
        <v>3</v>
      </c>
    </row>
    <row r="3796" spans="1:18" x14ac:dyDescent="0.3">
      <c r="A3796">
        <v>3795</v>
      </c>
      <c r="B3796" t="s">
        <v>14</v>
      </c>
      <c r="C3796">
        <v>297044.99</v>
      </c>
      <c r="D3796" t="s">
        <v>18</v>
      </c>
      <c r="E3796" t="s">
        <v>15</v>
      </c>
      <c r="F3796" t="s">
        <v>11</v>
      </c>
      <c r="G3796" t="s">
        <v>11</v>
      </c>
      <c r="H3796" t="s">
        <v>12</v>
      </c>
      <c r="I3796">
        <v>56</v>
      </c>
      <c r="J3796">
        <f>(C3796-$V$7)/$V$8</f>
        <v>-0.44454291416440211</v>
      </c>
      <c r="K3796" t="str">
        <f t="shared" si="237"/>
        <v>NO</v>
      </c>
      <c r="L3796">
        <f>(I3796-$V$16)/$V$17</f>
        <v>0.99466443786521619</v>
      </c>
      <c r="M3796" t="str">
        <f t="shared" si="238"/>
        <v>NO</v>
      </c>
      <c r="N3796">
        <f>IF(ISBLANK(C3796),$V$7,C3796)</f>
        <v>297044.99</v>
      </c>
      <c r="O3796">
        <f>IF(ISBLANK(I3796),$V$16,I3796)</f>
        <v>56</v>
      </c>
      <c r="P3796" t="str">
        <f>IF(ISBLANK(D3796),$U$42,D3796)</f>
        <v>CONVENIOS ESPECIALES DE TRABAJADORES INDEPENDIENTES</v>
      </c>
      <c r="Q3796" s="7" t="str">
        <f t="shared" si="239"/>
        <v>56+</v>
      </c>
      <c r="R3796" s="7" t="str">
        <f t="shared" si="240"/>
        <v>1</v>
      </c>
    </row>
    <row r="3797" spans="1:18" x14ac:dyDescent="0.3">
      <c r="A3797">
        <v>3796</v>
      </c>
      <c r="B3797" t="s">
        <v>8</v>
      </c>
      <c r="C3797">
        <v>400000</v>
      </c>
      <c r="D3797" t="s">
        <v>9</v>
      </c>
      <c r="E3797" t="s">
        <v>15</v>
      </c>
      <c r="F3797" t="s">
        <v>11</v>
      </c>
      <c r="G3797" t="s">
        <v>12</v>
      </c>
      <c r="H3797" t="s">
        <v>12</v>
      </c>
      <c r="I3797">
        <v>43</v>
      </c>
      <c r="J3797">
        <f>(C3797-$V$7)/$V$8</f>
        <v>-0.31758236395625966</v>
      </c>
      <c r="K3797" t="str">
        <f t="shared" si="237"/>
        <v>NO</v>
      </c>
      <c r="L3797">
        <f>(I3797-$V$16)/$V$17</f>
        <v>7.7185146862428639E-2</v>
      </c>
      <c r="M3797" t="str">
        <f t="shared" si="238"/>
        <v>NO</v>
      </c>
      <c r="N3797">
        <f>IF(ISBLANK(C3797),$V$7,C3797)</f>
        <v>400000</v>
      </c>
      <c r="O3797">
        <f>IF(ISBLANK(I3797),$V$16,I3797)</f>
        <v>43</v>
      </c>
      <c r="P3797" t="str">
        <f>IF(ISBLANK(D3797),$U$42,D3797)</f>
        <v>ASALARIADO</v>
      </c>
      <c r="Q3797" s="7" t="str">
        <f t="shared" si="239"/>
        <v>36-45</v>
      </c>
      <c r="R3797" s="7" t="str">
        <f t="shared" si="240"/>
        <v>2</v>
      </c>
    </row>
    <row r="3798" spans="1:18" x14ac:dyDescent="0.3">
      <c r="A3798">
        <v>3797</v>
      </c>
      <c r="B3798" t="s">
        <v>8</v>
      </c>
      <c r="C3798">
        <v>297046</v>
      </c>
      <c r="D3798" t="s">
        <v>16</v>
      </c>
      <c r="E3798" t="s">
        <v>15</v>
      </c>
      <c r="F3798" t="s">
        <v>11</v>
      </c>
      <c r="G3798" t="s">
        <v>12</v>
      </c>
      <c r="H3798" t="s">
        <v>12</v>
      </c>
      <c r="I3798">
        <v>26</v>
      </c>
      <c r="J3798">
        <f>(C3798-$V$7)/$V$8</f>
        <v>-0.44454166866740574</v>
      </c>
      <c r="K3798" t="str">
        <f t="shared" si="237"/>
        <v>NO</v>
      </c>
      <c r="L3798">
        <f>(I3798-$V$16)/$V$17</f>
        <v>-1.1225954644489089</v>
      </c>
      <c r="M3798" t="str">
        <f t="shared" si="238"/>
        <v>NO</v>
      </c>
      <c r="N3798">
        <f>IF(ISBLANK(C3798),$V$7,C3798)</f>
        <v>297046</v>
      </c>
      <c r="O3798">
        <f>IF(ISBLANK(I3798),$V$16,I3798)</f>
        <v>26</v>
      </c>
      <c r="P3798" t="str">
        <f>IF(ISBLANK(D3798),$U$42,D3798)</f>
        <v>ASEGURADO VOLUNTARIO</v>
      </c>
      <c r="Q3798" s="7" t="str">
        <f t="shared" si="239"/>
        <v>26-35</v>
      </c>
      <c r="R3798" s="7" t="str">
        <f t="shared" si="240"/>
        <v>1</v>
      </c>
    </row>
    <row r="3799" spans="1:18" x14ac:dyDescent="0.3">
      <c r="A3799">
        <v>3798</v>
      </c>
      <c r="B3799" t="s">
        <v>8</v>
      </c>
      <c r="C3799">
        <v>278030</v>
      </c>
      <c r="D3799" t="s">
        <v>16</v>
      </c>
      <c r="E3799" t="s">
        <v>15</v>
      </c>
      <c r="F3799" t="s">
        <v>11</v>
      </c>
      <c r="G3799" t="s">
        <v>12</v>
      </c>
      <c r="H3799" t="s">
        <v>11</v>
      </c>
      <c r="I3799">
        <v>29</v>
      </c>
      <c r="J3799">
        <f>(C3799-$V$7)/$V$8</f>
        <v>-0.46799154082766331</v>
      </c>
      <c r="K3799" t="str">
        <f t="shared" si="237"/>
        <v>NO</v>
      </c>
      <c r="L3799">
        <f>(I3799-$V$16)/$V$17</f>
        <v>-0.91086947421749642</v>
      </c>
      <c r="M3799" t="str">
        <f t="shared" si="238"/>
        <v>NO</v>
      </c>
      <c r="N3799">
        <f>IF(ISBLANK(C3799),$V$7,C3799)</f>
        <v>278030</v>
      </c>
      <c r="O3799">
        <f>IF(ISBLANK(I3799),$V$16,I3799)</f>
        <v>29</v>
      </c>
      <c r="P3799" t="str">
        <f>IF(ISBLANK(D3799),$U$42,D3799)</f>
        <v>ASEGURADO VOLUNTARIO</v>
      </c>
      <c r="Q3799" s="7" t="str">
        <f t="shared" si="239"/>
        <v>26-35</v>
      </c>
      <c r="R3799" s="7" t="str">
        <f t="shared" si="240"/>
        <v>1</v>
      </c>
    </row>
    <row r="3800" spans="1:18" x14ac:dyDescent="0.3">
      <c r="A3800">
        <v>3799</v>
      </c>
      <c r="B3800" t="s">
        <v>14</v>
      </c>
      <c r="C3800">
        <v>404467</v>
      </c>
      <c r="D3800" t="s">
        <v>16</v>
      </c>
      <c r="E3800" t="s">
        <v>15</v>
      </c>
      <c r="F3800" t="s">
        <v>11</v>
      </c>
      <c r="G3800" t="s">
        <v>11</v>
      </c>
      <c r="H3800" t="s">
        <v>12</v>
      </c>
      <c r="I3800">
        <v>63</v>
      </c>
      <c r="J3800">
        <f>(C3800-$V$7)/$V$8</f>
        <v>-0.31207381436960263</v>
      </c>
      <c r="K3800" t="str">
        <f t="shared" si="237"/>
        <v>NO</v>
      </c>
      <c r="L3800">
        <f>(I3800-$V$16)/$V$17</f>
        <v>1.4886917484051787</v>
      </c>
      <c r="M3800" t="str">
        <f t="shared" si="238"/>
        <v>NO</v>
      </c>
      <c r="N3800">
        <f>IF(ISBLANK(C3800),$V$7,C3800)</f>
        <v>404467</v>
      </c>
      <c r="O3800">
        <f>IF(ISBLANK(I3800),$V$16,I3800)</f>
        <v>63</v>
      </c>
      <c r="P3800" t="str">
        <f>IF(ISBLANK(D3800),$U$42,D3800)</f>
        <v>ASEGURADO VOLUNTARIO</v>
      </c>
      <c r="Q3800" s="7" t="str">
        <f t="shared" si="239"/>
        <v>56+</v>
      </c>
      <c r="R3800" s="7" t="str">
        <f t="shared" si="240"/>
        <v>2</v>
      </c>
    </row>
    <row r="3801" spans="1:18" x14ac:dyDescent="0.3">
      <c r="A3801">
        <v>3800</v>
      </c>
      <c r="B3801" t="s">
        <v>14</v>
      </c>
      <c r="C3801">
        <v>954415.34</v>
      </c>
      <c r="D3801" t="s">
        <v>9</v>
      </c>
      <c r="E3801" t="s">
        <v>15</v>
      </c>
      <c r="F3801" t="s">
        <v>11</v>
      </c>
      <c r="G3801" t="s">
        <v>12</v>
      </c>
      <c r="H3801" t="s">
        <v>12</v>
      </c>
      <c r="I3801">
        <v>29</v>
      </c>
      <c r="J3801">
        <f>(C3801-$V$7)/$V$8</f>
        <v>0.36610341889427217</v>
      </c>
      <c r="K3801" t="str">
        <f t="shared" si="237"/>
        <v>NO</v>
      </c>
      <c r="L3801">
        <f>(I3801-$V$16)/$V$17</f>
        <v>-0.91086947421749642</v>
      </c>
      <c r="M3801" t="str">
        <f t="shared" si="238"/>
        <v>NO</v>
      </c>
      <c r="N3801">
        <f>IF(ISBLANK(C3801),$V$7,C3801)</f>
        <v>954415.34</v>
      </c>
      <c r="O3801">
        <f>IF(ISBLANK(I3801),$V$16,I3801)</f>
        <v>29</v>
      </c>
      <c r="P3801" t="str">
        <f>IF(ISBLANK(D3801),$U$42,D3801)</f>
        <v>ASALARIADO</v>
      </c>
      <c r="Q3801" s="7" t="str">
        <f t="shared" si="239"/>
        <v>26-35</v>
      </c>
      <c r="R3801" s="7" t="str">
        <f t="shared" si="240"/>
        <v>4</v>
      </c>
    </row>
    <row r="3802" spans="1:18" x14ac:dyDescent="0.3">
      <c r="A3802">
        <v>3801</v>
      </c>
      <c r="B3802" t="s">
        <v>8</v>
      </c>
      <c r="C3802">
        <v>494792</v>
      </c>
      <c r="D3802" t="s">
        <v>9</v>
      </c>
      <c r="E3802" t="s">
        <v>15</v>
      </c>
      <c r="F3802" t="s">
        <v>11</v>
      </c>
      <c r="G3802" t="s">
        <v>12</v>
      </c>
      <c r="H3802" t="s">
        <v>12</v>
      </c>
      <c r="I3802">
        <v>28</v>
      </c>
      <c r="J3802">
        <f>(C3802-$V$7)/$V$8</f>
        <v>-0.20068815477372223</v>
      </c>
      <c r="K3802" t="str">
        <f t="shared" si="237"/>
        <v>NO</v>
      </c>
      <c r="L3802">
        <f>(I3802-$V$16)/$V$17</f>
        <v>-0.98144480429463388</v>
      </c>
      <c r="M3802" t="str">
        <f t="shared" si="238"/>
        <v>NO</v>
      </c>
      <c r="N3802">
        <f>IF(ISBLANK(C3802),$V$7,C3802)</f>
        <v>494792</v>
      </c>
      <c r="O3802">
        <f>IF(ISBLANK(I3802),$V$16,I3802)</f>
        <v>28</v>
      </c>
      <c r="P3802" t="str">
        <f>IF(ISBLANK(D3802),$U$42,D3802)</f>
        <v>ASALARIADO</v>
      </c>
      <c r="Q3802" s="7" t="str">
        <f t="shared" si="239"/>
        <v>26-35</v>
      </c>
      <c r="R3802" s="7" t="str">
        <f t="shared" si="240"/>
        <v>3</v>
      </c>
    </row>
    <row r="3803" spans="1:18" x14ac:dyDescent="0.3">
      <c r="A3803">
        <v>3802</v>
      </c>
      <c r="B3803" t="s">
        <v>8</v>
      </c>
      <c r="C3803">
        <v>405798</v>
      </c>
      <c r="D3803" t="s">
        <v>16</v>
      </c>
      <c r="E3803" t="s">
        <v>15</v>
      </c>
      <c r="F3803" t="s">
        <v>11</v>
      </c>
      <c r="G3803" t="s">
        <v>12</v>
      </c>
      <c r="H3803" t="s">
        <v>12</v>
      </c>
      <c r="I3803">
        <v>35</v>
      </c>
      <c r="J3803">
        <f>(C3803-$V$7)/$V$8</f>
        <v>-0.31043247129822577</v>
      </c>
      <c r="K3803" t="str">
        <f t="shared" si="237"/>
        <v>NO</v>
      </c>
      <c r="L3803">
        <f>(I3803-$V$16)/$V$17</f>
        <v>-0.48741749375467142</v>
      </c>
      <c r="M3803" t="str">
        <f t="shared" si="238"/>
        <v>NO</v>
      </c>
      <c r="N3803">
        <f>IF(ISBLANK(C3803),$V$7,C3803)</f>
        <v>405798</v>
      </c>
      <c r="O3803">
        <f>IF(ISBLANK(I3803),$V$16,I3803)</f>
        <v>35</v>
      </c>
      <c r="P3803" t="str">
        <f>IF(ISBLANK(D3803),$U$42,D3803)</f>
        <v>ASEGURADO VOLUNTARIO</v>
      </c>
      <c r="Q3803" s="7" t="str">
        <f t="shared" si="239"/>
        <v>26-35</v>
      </c>
      <c r="R3803" s="7" t="str">
        <f t="shared" si="240"/>
        <v>2</v>
      </c>
    </row>
    <row r="3804" spans="1:18" x14ac:dyDescent="0.3">
      <c r="A3804">
        <v>3803</v>
      </c>
      <c r="B3804" t="s">
        <v>14</v>
      </c>
      <c r="C3804">
        <v>274453.13</v>
      </c>
      <c r="D3804" t="s">
        <v>9</v>
      </c>
      <c r="E3804" t="s">
        <v>15</v>
      </c>
      <c r="F3804" t="s">
        <v>11</v>
      </c>
      <c r="G3804" t="s">
        <v>12</v>
      </c>
      <c r="H3804" t="s">
        <v>12</v>
      </c>
      <c r="I3804">
        <v>31</v>
      </c>
      <c r="J3804">
        <f>(C3804-$V$7)/$V$8</f>
        <v>-0.47240241294766017</v>
      </c>
      <c r="K3804" t="str">
        <f t="shared" si="237"/>
        <v>NO</v>
      </c>
      <c r="L3804">
        <f>(I3804-$V$16)/$V$17</f>
        <v>-0.7697188140632214</v>
      </c>
      <c r="M3804" t="str">
        <f t="shared" si="238"/>
        <v>NO</v>
      </c>
      <c r="N3804">
        <f>IF(ISBLANK(C3804),$V$7,C3804)</f>
        <v>274453.13</v>
      </c>
      <c r="O3804">
        <f>IF(ISBLANK(I3804),$V$16,I3804)</f>
        <v>31</v>
      </c>
      <c r="P3804" t="str">
        <f>IF(ISBLANK(D3804),$U$42,D3804)</f>
        <v>ASALARIADO</v>
      </c>
      <c r="Q3804" s="7" t="str">
        <f t="shared" si="239"/>
        <v>26-35</v>
      </c>
      <c r="R3804" s="7" t="str">
        <f t="shared" si="240"/>
        <v>1</v>
      </c>
    </row>
    <row r="3805" spans="1:18" x14ac:dyDescent="0.3">
      <c r="A3805">
        <v>3804</v>
      </c>
      <c r="B3805" t="s">
        <v>8</v>
      </c>
      <c r="C3805">
        <v>411350</v>
      </c>
      <c r="D3805" t="s">
        <v>9</v>
      </c>
      <c r="E3805" t="s">
        <v>15</v>
      </c>
      <c r="F3805" t="s">
        <v>11</v>
      </c>
      <c r="G3805" t="s">
        <v>12</v>
      </c>
      <c r="H3805" t="s">
        <v>12</v>
      </c>
      <c r="I3805">
        <v>24</v>
      </c>
      <c r="J3805">
        <f>(C3805-$V$7)/$V$8</f>
        <v>-0.30358593731454098</v>
      </c>
      <c r="K3805" t="str">
        <f t="shared" si="237"/>
        <v>NO</v>
      </c>
      <c r="L3805">
        <f>(I3805-$V$16)/$V$17</f>
        <v>-1.263746124603184</v>
      </c>
      <c r="M3805" t="str">
        <f t="shared" si="238"/>
        <v>NO</v>
      </c>
      <c r="N3805">
        <f>IF(ISBLANK(C3805),$V$7,C3805)</f>
        <v>411350</v>
      </c>
      <c r="O3805">
        <f>IF(ISBLANK(I3805),$V$16,I3805)</f>
        <v>24</v>
      </c>
      <c r="P3805" t="str">
        <f>IF(ISBLANK(D3805),$U$42,D3805)</f>
        <v>ASALARIADO</v>
      </c>
      <c r="Q3805" s="7" t="str">
        <f t="shared" si="239"/>
        <v>18-25</v>
      </c>
      <c r="R3805" s="7" t="str">
        <f t="shared" si="240"/>
        <v>3</v>
      </c>
    </row>
    <row r="3806" spans="1:18" x14ac:dyDescent="0.3">
      <c r="A3806">
        <v>3805</v>
      </c>
      <c r="B3806" t="s">
        <v>14</v>
      </c>
      <c r="C3806">
        <v>1586316</v>
      </c>
      <c r="D3806" t="s">
        <v>9</v>
      </c>
      <c r="E3806" t="s">
        <v>10</v>
      </c>
      <c r="F3806" t="s">
        <v>11</v>
      </c>
      <c r="G3806" t="s">
        <v>12</v>
      </c>
      <c r="H3806" t="s">
        <v>11</v>
      </c>
      <c r="I3806">
        <v>39</v>
      </c>
      <c r="J3806">
        <f>(C3806-$V$7)/$V$8</f>
        <v>1.1453414129509802</v>
      </c>
      <c r="K3806" t="str">
        <f t="shared" si="237"/>
        <v>NO</v>
      </c>
      <c r="L3806">
        <f>(I3806-$V$16)/$V$17</f>
        <v>-0.20511617344612137</v>
      </c>
      <c r="M3806" t="str">
        <f t="shared" si="238"/>
        <v>NO</v>
      </c>
      <c r="N3806">
        <f>IF(ISBLANK(C3806),$V$7,C3806)</f>
        <v>1586316</v>
      </c>
      <c r="O3806">
        <f>IF(ISBLANK(I3806),$V$16,I3806)</f>
        <v>39</v>
      </c>
      <c r="P3806" t="str">
        <f>IF(ISBLANK(D3806),$U$42,D3806)</f>
        <v>ASALARIADO</v>
      </c>
      <c r="Q3806" s="7" t="str">
        <f t="shared" si="239"/>
        <v>36-45</v>
      </c>
      <c r="R3806" s="7" t="str">
        <f t="shared" si="240"/>
        <v>4</v>
      </c>
    </row>
    <row r="3807" spans="1:18" x14ac:dyDescent="0.3">
      <c r="A3807">
        <v>3806</v>
      </c>
      <c r="B3807" t="s">
        <v>14</v>
      </c>
      <c r="C3807">
        <v>221483.33</v>
      </c>
      <c r="D3807" t="s">
        <v>9</v>
      </c>
      <c r="E3807" t="s">
        <v>15</v>
      </c>
      <c r="F3807" t="s">
        <v>11</v>
      </c>
      <c r="G3807" t="s">
        <v>12</v>
      </c>
      <c r="H3807" t="s">
        <v>12</v>
      </c>
      <c r="I3807">
        <v>25</v>
      </c>
      <c r="J3807">
        <f>(C3807-$V$7)/$V$8</f>
        <v>-0.53772293452708853</v>
      </c>
      <c r="K3807" t="str">
        <f t="shared" si="237"/>
        <v>NO</v>
      </c>
      <c r="L3807">
        <f>(I3807-$V$16)/$V$17</f>
        <v>-1.1931707945260464</v>
      </c>
      <c r="M3807" t="str">
        <f t="shared" si="238"/>
        <v>NO</v>
      </c>
      <c r="N3807">
        <f>IF(ISBLANK(C3807),$V$7,C3807)</f>
        <v>221483.33</v>
      </c>
      <c r="O3807">
        <f>IF(ISBLANK(I3807),$V$16,I3807)</f>
        <v>25</v>
      </c>
      <c r="P3807" t="str">
        <f>IF(ISBLANK(D3807),$U$42,D3807)</f>
        <v>ASALARIADO</v>
      </c>
      <c r="Q3807" s="7" t="str">
        <f t="shared" si="239"/>
        <v>18-25</v>
      </c>
      <c r="R3807" s="7" t="str">
        <f t="shared" si="240"/>
        <v>1</v>
      </c>
    </row>
    <row r="3808" spans="1:18" x14ac:dyDescent="0.3">
      <c r="A3808">
        <v>3807</v>
      </c>
      <c r="B3808" t="s">
        <v>14</v>
      </c>
      <c r="C3808">
        <v>297046</v>
      </c>
      <c r="D3808" t="s">
        <v>16</v>
      </c>
      <c r="E3808" t="s">
        <v>15</v>
      </c>
      <c r="F3808" t="s">
        <v>11</v>
      </c>
      <c r="G3808" t="s">
        <v>11</v>
      </c>
      <c r="H3808" t="s">
        <v>12</v>
      </c>
      <c r="I3808">
        <v>32</v>
      </c>
      <c r="J3808">
        <f>(C3808-$V$7)/$V$8</f>
        <v>-0.44454166866740574</v>
      </c>
      <c r="K3808" t="str">
        <f t="shared" si="237"/>
        <v>NO</v>
      </c>
      <c r="L3808">
        <f>(I3808-$V$16)/$V$17</f>
        <v>-0.69914348398608395</v>
      </c>
      <c r="M3808" t="str">
        <f t="shared" si="238"/>
        <v>NO</v>
      </c>
      <c r="N3808">
        <f>IF(ISBLANK(C3808),$V$7,C3808)</f>
        <v>297046</v>
      </c>
      <c r="O3808">
        <f>IF(ISBLANK(I3808),$V$16,I3808)</f>
        <v>32</v>
      </c>
      <c r="P3808" t="str">
        <f>IF(ISBLANK(D3808),$U$42,D3808)</f>
        <v>ASEGURADO VOLUNTARIO</v>
      </c>
      <c r="Q3808" s="7" t="str">
        <f t="shared" si="239"/>
        <v>26-35</v>
      </c>
      <c r="R3808" s="7" t="str">
        <f t="shared" si="240"/>
        <v>1</v>
      </c>
    </row>
    <row r="3809" spans="1:18" x14ac:dyDescent="0.3">
      <c r="A3809">
        <v>3808</v>
      </c>
      <c r="B3809" t="s">
        <v>14</v>
      </c>
      <c r="C3809">
        <v>355311.73</v>
      </c>
      <c r="D3809" t="s">
        <v>9</v>
      </c>
      <c r="E3809" t="s">
        <v>10</v>
      </c>
      <c r="F3809" t="s">
        <v>11</v>
      </c>
      <c r="G3809" t="s">
        <v>12</v>
      </c>
      <c r="H3809" t="s">
        <v>12</v>
      </c>
      <c r="I3809">
        <v>51</v>
      </c>
      <c r="J3809">
        <f>(C3809-$V$7)/$V$8</f>
        <v>-0.37269038975364466</v>
      </c>
      <c r="K3809" t="str">
        <f t="shared" si="237"/>
        <v>NO</v>
      </c>
      <c r="L3809">
        <f>(I3809-$V$16)/$V$17</f>
        <v>0.64178778747952869</v>
      </c>
      <c r="M3809" t="str">
        <f t="shared" si="238"/>
        <v>NO</v>
      </c>
      <c r="N3809">
        <f>IF(ISBLANK(C3809),$V$7,C3809)</f>
        <v>355311.73</v>
      </c>
      <c r="O3809">
        <f>IF(ISBLANK(I3809),$V$16,I3809)</f>
        <v>51</v>
      </c>
      <c r="P3809" t="str">
        <f>IF(ISBLANK(D3809),$U$42,D3809)</f>
        <v>ASALARIADO</v>
      </c>
      <c r="Q3809" s="7" t="str">
        <f t="shared" si="239"/>
        <v>46-55</v>
      </c>
      <c r="R3809" s="7" t="str">
        <f t="shared" si="240"/>
        <v>2</v>
      </c>
    </row>
    <row r="3810" spans="1:18" x14ac:dyDescent="0.3">
      <c r="A3810">
        <v>3809</v>
      </c>
      <c r="B3810" t="s">
        <v>8</v>
      </c>
      <c r="C3810">
        <v>632709.64</v>
      </c>
      <c r="D3810" t="s">
        <v>9</v>
      </c>
      <c r="E3810" t="s">
        <v>15</v>
      </c>
      <c r="F3810" t="s">
        <v>11</v>
      </c>
      <c r="G3810" t="s">
        <v>12</v>
      </c>
      <c r="H3810" t="s">
        <v>12</v>
      </c>
      <c r="I3810">
        <v>20</v>
      </c>
      <c r="J3810">
        <f>(C3810-$V$7)/$V$8</f>
        <v>-3.0612900953548634E-2</v>
      </c>
      <c r="K3810" t="str">
        <f t="shared" si="237"/>
        <v>NO</v>
      </c>
      <c r="L3810">
        <f>(I3810-$V$16)/$V$17</f>
        <v>-1.5460474449117341</v>
      </c>
      <c r="M3810" t="str">
        <f t="shared" si="238"/>
        <v>NO</v>
      </c>
      <c r="N3810">
        <f>IF(ISBLANK(C3810),$V$7,C3810)</f>
        <v>632709.64</v>
      </c>
      <c r="O3810">
        <f>IF(ISBLANK(I3810),$V$16,I3810)</f>
        <v>20</v>
      </c>
      <c r="P3810" t="str">
        <f>IF(ISBLANK(D3810),$U$42,D3810)</f>
        <v>ASALARIADO</v>
      </c>
      <c r="Q3810" s="7" t="str">
        <f t="shared" si="239"/>
        <v>18-25</v>
      </c>
      <c r="R3810" s="7" t="str">
        <f t="shared" si="240"/>
        <v>3</v>
      </c>
    </row>
    <row r="3811" spans="1:18" x14ac:dyDescent="0.3">
      <c r="A3811">
        <v>3810</v>
      </c>
      <c r="B3811" t="s">
        <v>8</v>
      </c>
      <c r="C3811">
        <v>305152</v>
      </c>
      <c r="D3811" t="s">
        <v>17</v>
      </c>
      <c r="E3811" t="s">
        <v>15</v>
      </c>
      <c r="F3811" t="s">
        <v>11</v>
      </c>
      <c r="G3811" t="s">
        <v>12</v>
      </c>
      <c r="H3811" t="s">
        <v>11</v>
      </c>
      <c r="I3811">
        <v>41</v>
      </c>
      <c r="J3811">
        <f>(C3811-$V$7)/$V$8</f>
        <v>-0.43454563039799854</v>
      </c>
      <c r="K3811" t="str">
        <f t="shared" si="237"/>
        <v>NO</v>
      </c>
      <c r="L3811">
        <f>(I3811-$V$16)/$V$17</f>
        <v>-6.3965513291846368E-2</v>
      </c>
      <c r="M3811" t="str">
        <f t="shared" si="238"/>
        <v>NO</v>
      </c>
      <c r="N3811">
        <f>IF(ISBLANK(C3811),$V$7,C3811)</f>
        <v>305152</v>
      </c>
      <c r="O3811">
        <f>IF(ISBLANK(I3811),$V$16,I3811)</f>
        <v>41</v>
      </c>
      <c r="P3811" t="str">
        <f>IF(ISBLANK(D3811),$U$42,D3811)</f>
        <v>TRABAJADOR INDEPENDIENTE</v>
      </c>
      <c r="Q3811" s="7" t="str">
        <f t="shared" si="239"/>
        <v>36-45</v>
      </c>
      <c r="R3811" s="7" t="str">
        <f t="shared" si="240"/>
        <v>2</v>
      </c>
    </row>
    <row r="3812" spans="1:18" x14ac:dyDescent="0.3">
      <c r="A3812">
        <v>3811</v>
      </c>
      <c r="B3812" t="s">
        <v>8</v>
      </c>
      <c r="C3812">
        <v>347514</v>
      </c>
      <c r="D3812" t="s">
        <v>9</v>
      </c>
      <c r="E3812" t="s">
        <v>15</v>
      </c>
      <c r="F3812" t="s">
        <v>11</v>
      </c>
      <c r="G3812" t="s">
        <v>12</v>
      </c>
      <c r="H3812" t="s">
        <v>11</v>
      </c>
      <c r="I3812">
        <v>32</v>
      </c>
      <c r="J3812">
        <f>(C3812-$V$7)/$V$8</f>
        <v>-0.38230628014280138</v>
      </c>
      <c r="K3812" t="str">
        <f t="shared" si="237"/>
        <v>NO</v>
      </c>
      <c r="L3812">
        <f>(I3812-$V$16)/$V$17</f>
        <v>-0.69914348398608395</v>
      </c>
      <c r="M3812" t="str">
        <f t="shared" si="238"/>
        <v>NO</v>
      </c>
      <c r="N3812">
        <f>IF(ISBLANK(C3812),$V$7,C3812)</f>
        <v>347514</v>
      </c>
      <c r="O3812">
        <f>IF(ISBLANK(I3812),$V$16,I3812)</f>
        <v>32</v>
      </c>
      <c r="P3812" t="str">
        <f>IF(ISBLANK(D3812),$U$42,D3812)</f>
        <v>ASALARIADO</v>
      </c>
      <c r="Q3812" s="7" t="str">
        <f t="shared" si="239"/>
        <v>26-35</v>
      </c>
      <c r="R3812" s="7" t="str">
        <f t="shared" si="240"/>
        <v>2</v>
      </c>
    </row>
    <row r="3813" spans="1:18" x14ac:dyDescent="0.3">
      <c r="A3813">
        <v>3812</v>
      </c>
      <c r="B3813" t="s">
        <v>14</v>
      </c>
      <c r="C3813">
        <v>461827</v>
      </c>
      <c r="D3813" t="s">
        <v>17</v>
      </c>
      <c r="E3813" t="s">
        <v>15</v>
      </c>
      <c r="F3813" t="s">
        <v>11</v>
      </c>
      <c r="G3813" t="s">
        <v>12</v>
      </c>
      <c r="H3813" t="s">
        <v>12</v>
      </c>
      <c r="I3813">
        <v>52</v>
      </c>
      <c r="J3813">
        <f>(C3813-$V$7)/$V$8</f>
        <v>-0.24133945030185061</v>
      </c>
      <c r="K3813" t="str">
        <f t="shared" si="237"/>
        <v>NO</v>
      </c>
      <c r="L3813">
        <f>(I3813-$V$16)/$V$17</f>
        <v>0.71236311755666615</v>
      </c>
      <c r="M3813" t="str">
        <f t="shared" si="238"/>
        <v>NO</v>
      </c>
      <c r="N3813">
        <f>IF(ISBLANK(C3813),$V$7,C3813)</f>
        <v>461827</v>
      </c>
      <c r="O3813">
        <f>IF(ISBLANK(I3813),$V$16,I3813)</f>
        <v>52</v>
      </c>
      <c r="P3813" t="str">
        <f>IF(ISBLANK(D3813),$U$42,D3813)</f>
        <v>TRABAJADOR INDEPENDIENTE</v>
      </c>
      <c r="Q3813" s="7" t="str">
        <f t="shared" si="239"/>
        <v>46-55</v>
      </c>
      <c r="R3813" s="7" t="str">
        <f t="shared" si="240"/>
        <v>3</v>
      </c>
    </row>
    <row r="3814" spans="1:18" x14ac:dyDescent="0.3">
      <c r="A3814">
        <v>3813</v>
      </c>
      <c r="B3814" t="s">
        <v>8</v>
      </c>
      <c r="C3814">
        <v>297050</v>
      </c>
      <c r="D3814" t="s">
        <v>17</v>
      </c>
      <c r="E3814" t="s">
        <v>15</v>
      </c>
      <c r="F3814" t="s">
        <v>11</v>
      </c>
      <c r="G3814" t="s">
        <v>12</v>
      </c>
      <c r="H3814" t="s">
        <v>11</v>
      </c>
      <c r="I3814">
        <v>29</v>
      </c>
      <c r="J3814">
        <f>(C3814-$V$7)/$V$8</f>
        <v>-0.44453673600603422</v>
      </c>
      <c r="K3814" t="str">
        <f t="shared" si="237"/>
        <v>NO</v>
      </c>
      <c r="L3814">
        <f>(I3814-$V$16)/$V$17</f>
        <v>-0.91086947421749642</v>
      </c>
      <c r="M3814" t="str">
        <f t="shared" si="238"/>
        <v>NO</v>
      </c>
      <c r="N3814">
        <f>IF(ISBLANK(C3814),$V$7,C3814)</f>
        <v>297050</v>
      </c>
      <c r="O3814">
        <f>IF(ISBLANK(I3814),$V$16,I3814)</f>
        <v>29</v>
      </c>
      <c r="P3814" t="str">
        <f>IF(ISBLANK(D3814),$U$42,D3814)</f>
        <v>TRABAJADOR INDEPENDIENTE</v>
      </c>
      <c r="Q3814" s="7" t="str">
        <f t="shared" si="239"/>
        <v>26-35</v>
      </c>
      <c r="R3814" s="7" t="str">
        <f t="shared" si="240"/>
        <v>1</v>
      </c>
    </row>
    <row r="3815" spans="1:18" x14ac:dyDescent="0.3">
      <c r="A3815">
        <v>3814</v>
      </c>
      <c r="B3815" t="s">
        <v>14</v>
      </c>
      <c r="C3815">
        <v>740950</v>
      </c>
      <c r="D3815" t="s">
        <v>9</v>
      </c>
      <c r="E3815" t="s">
        <v>15</v>
      </c>
      <c r="F3815" t="s">
        <v>11</v>
      </c>
      <c r="G3815" t="s">
        <v>12</v>
      </c>
      <c r="H3815" t="s">
        <v>11</v>
      </c>
      <c r="I3815">
        <v>27</v>
      </c>
      <c r="J3815">
        <f>(C3815-$V$7)/$V$8</f>
        <v>0.10286535969959885</v>
      </c>
      <c r="K3815" t="str">
        <f t="shared" si="237"/>
        <v>NO</v>
      </c>
      <c r="L3815">
        <f>(I3815-$V$16)/$V$17</f>
        <v>-1.0520201343717714</v>
      </c>
      <c r="M3815" t="str">
        <f t="shared" si="238"/>
        <v>NO</v>
      </c>
      <c r="N3815">
        <f>IF(ISBLANK(C3815),$V$7,C3815)</f>
        <v>740950</v>
      </c>
      <c r="O3815">
        <f>IF(ISBLANK(I3815),$V$16,I3815)</f>
        <v>27</v>
      </c>
      <c r="P3815" t="str">
        <f>IF(ISBLANK(D3815),$U$42,D3815)</f>
        <v>ASALARIADO</v>
      </c>
      <c r="Q3815" s="7" t="str">
        <f t="shared" si="239"/>
        <v>26-35</v>
      </c>
      <c r="R3815" s="7" t="str">
        <f t="shared" si="240"/>
        <v>4</v>
      </c>
    </row>
    <row r="3816" spans="1:18" x14ac:dyDescent="0.3">
      <c r="A3816">
        <v>3815</v>
      </c>
      <c r="B3816" t="s">
        <v>14</v>
      </c>
      <c r="C3816">
        <v>457581</v>
      </c>
      <c r="D3816" t="s">
        <v>9</v>
      </c>
      <c r="E3816" t="s">
        <v>10</v>
      </c>
      <c r="F3816" t="s">
        <v>11</v>
      </c>
      <c r="G3816" t="s">
        <v>12</v>
      </c>
      <c r="H3816" t="s">
        <v>11</v>
      </c>
      <c r="I3816">
        <v>26</v>
      </c>
      <c r="J3816">
        <f>(C3816-$V$7)/$V$8</f>
        <v>-0.24657547034773059</v>
      </c>
      <c r="K3816" t="str">
        <f t="shared" si="237"/>
        <v>NO</v>
      </c>
      <c r="L3816">
        <f>(I3816-$V$16)/$V$17</f>
        <v>-1.1225954644489089</v>
      </c>
      <c r="M3816" t="str">
        <f t="shared" si="238"/>
        <v>NO</v>
      </c>
      <c r="N3816">
        <f>IF(ISBLANK(C3816),$V$7,C3816)</f>
        <v>457581</v>
      </c>
      <c r="O3816">
        <f>IF(ISBLANK(I3816),$V$16,I3816)</f>
        <v>26</v>
      </c>
      <c r="P3816" t="str">
        <f>IF(ISBLANK(D3816),$U$42,D3816)</f>
        <v>ASALARIADO</v>
      </c>
      <c r="Q3816" s="7" t="str">
        <f t="shared" si="239"/>
        <v>26-35</v>
      </c>
      <c r="R3816" s="7" t="str">
        <f t="shared" si="240"/>
        <v>3</v>
      </c>
    </row>
    <row r="3817" spans="1:18" x14ac:dyDescent="0.3">
      <c r="A3817">
        <v>3816</v>
      </c>
      <c r="B3817" t="s">
        <v>14</v>
      </c>
      <c r="C3817">
        <v>800000</v>
      </c>
      <c r="D3817" t="s">
        <v>9</v>
      </c>
      <c r="E3817" t="s">
        <v>15</v>
      </c>
      <c r="F3817" t="s">
        <v>11</v>
      </c>
      <c r="G3817" t="s">
        <v>12</v>
      </c>
      <c r="H3817" t="s">
        <v>12</v>
      </c>
      <c r="I3817">
        <v>31</v>
      </c>
      <c r="J3817">
        <f>(C3817-$V$7)/$V$8</f>
        <v>0.17568377319682263</v>
      </c>
      <c r="K3817" t="str">
        <f t="shared" si="237"/>
        <v>NO</v>
      </c>
      <c r="L3817">
        <f>(I3817-$V$16)/$V$17</f>
        <v>-0.7697188140632214</v>
      </c>
      <c r="M3817" t="str">
        <f t="shared" si="238"/>
        <v>NO</v>
      </c>
      <c r="N3817">
        <f>IF(ISBLANK(C3817),$V$7,C3817)</f>
        <v>800000</v>
      </c>
      <c r="O3817">
        <f>IF(ISBLANK(I3817),$V$16,I3817)</f>
        <v>31</v>
      </c>
      <c r="P3817" t="str">
        <f>IF(ISBLANK(D3817),$U$42,D3817)</f>
        <v>ASALARIADO</v>
      </c>
      <c r="Q3817" s="7" t="str">
        <f t="shared" si="239"/>
        <v>26-35</v>
      </c>
      <c r="R3817" s="7" t="str">
        <f t="shared" si="240"/>
        <v>4</v>
      </c>
    </row>
    <row r="3818" spans="1:18" x14ac:dyDescent="0.3">
      <c r="A3818">
        <v>3817</v>
      </c>
      <c r="B3818" t="s">
        <v>8</v>
      </c>
      <c r="C3818">
        <v>1725596</v>
      </c>
      <c r="D3818" t="s">
        <v>13</v>
      </c>
      <c r="E3818" t="s">
        <v>10</v>
      </c>
      <c r="F3818" t="s">
        <v>11</v>
      </c>
      <c r="G3818" t="s">
        <v>12</v>
      </c>
      <c r="H3818" t="s">
        <v>12</v>
      </c>
      <c r="I3818">
        <v>59</v>
      </c>
      <c r="J3818">
        <f>(C3818-$V$7)/$V$8</f>
        <v>1.3170966819076835</v>
      </c>
      <c r="K3818" t="str">
        <f t="shared" si="237"/>
        <v>NO</v>
      </c>
      <c r="L3818">
        <f>(I3818-$V$16)/$V$17</f>
        <v>1.2063904280966287</v>
      </c>
      <c r="M3818" t="str">
        <f t="shared" si="238"/>
        <v>NO</v>
      </c>
      <c r="N3818">
        <f>IF(ISBLANK(C3818),$V$7,C3818)</f>
        <v>1725596</v>
      </c>
      <c r="O3818">
        <f>IF(ISBLANK(I3818),$V$16,I3818)</f>
        <v>59</v>
      </c>
      <c r="P3818" t="str">
        <f>IF(ISBLANK(D3818),$U$42,D3818)</f>
        <v>PENSIONADOS EN SU PROPIO SISTEMA</v>
      </c>
      <c r="Q3818" s="7" t="str">
        <f t="shared" si="239"/>
        <v>56+</v>
      </c>
      <c r="R3818" s="7" t="str">
        <f t="shared" si="240"/>
        <v>4</v>
      </c>
    </row>
    <row r="3819" spans="1:18" x14ac:dyDescent="0.3">
      <c r="A3819">
        <v>3818</v>
      </c>
      <c r="B3819" t="s">
        <v>14</v>
      </c>
      <c r="C3819">
        <v>322000</v>
      </c>
      <c r="D3819" t="s">
        <v>9</v>
      </c>
      <c r="E3819" t="s">
        <v>15</v>
      </c>
      <c r="F3819" t="s">
        <v>11</v>
      </c>
      <c r="G3819" t="s">
        <v>11</v>
      </c>
      <c r="H3819" t="s">
        <v>11</v>
      </c>
      <c r="I3819">
        <v>57</v>
      </c>
      <c r="J3819">
        <f>(C3819-$V$7)/$V$8</f>
        <v>-0.4137692607011107</v>
      </c>
      <c r="K3819" t="str">
        <f t="shared" si="237"/>
        <v>NO</v>
      </c>
      <c r="L3819">
        <f>(I3819-$V$16)/$V$17</f>
        <v>1.0652397679423538</v>
      </c>
      <c r="M3819" t="str">
        <f t="shared" si="238"/>
        <v>NO</v>
      </c>
      <c r="N3819">
        <f>IF(ISBLANK(C3819),$V$7,C3819)</f>
        <v>322000</v>
      </c>
      <c r="O3819">
        <f>IF(ISBLANK(I3819),$V$16,I3819)</f>
        <v>57</v>
      </c>
      <c r="P3819" t="str">
        <f>IF(ISBLANK(D3819),$U$42,D3819)</f>
        <v>ASALARIADO</v>
      </c>
      <c r="Q3819" s="7" t="str">
        <f t="shared" si="239"/>
        <v>56+</v>
      </c>
      <c r="R3819" s="7" t="str">
        <f t="shared" si="240"/>
        <v>2</v>
      </c>
    </row>
    <row r="3820" spans="1:18" x14ac:dyDescent="0.3">
      <c r="A3820">
        <v>3819</v>
      </c>
      <c r="B3820" t="s">
        <v>14</v>
      </c>
      <c r="C3820">
        <v>1099684.5</v>
      </c>
      <c r="D3820" t="s">
        <v>9</v>
      </c>
      <c r="E3820" t="s">
        <v>10</v>
      </c>
      <c r="F3820" t="s">
        <v>11</v>
      </c>
      <c r="G3820" t="s">
        <v>12</v>
      </c>
      <c r="H3820" t="s">
        <v>12</v>
      </c>
      <c r="I3820">
        <v>27</v>
      </c>
      <c r="J3820">
        <f>(C3820-$V$7)/$V$8</f>
        <v>0.54524431239595483</v>
      </c>
      <c r="K3820" t="str">
        <f t="shared" si="237"/>
        <v>NO</v>
      </c>
      <c r="L3820">
        <f>(I3820-$V$16)/$V$17</f>
        <v>-1.0520201343717714</v>
      </c>
      <c r="M3820" t="str">
        <f t="shared" si="238"/>
        <v>NO</v>
      </c>
      <c r="N3820">
        <f>IF(ISBLANK(C3820),$V$7,C3820)</f>
        <v>1099684.5</v>
      </c>
      <c r="O3820">
        <f>IF(ISBLANK(I3820),$V$16,I3820)</f>
        <v>27</v>
      </c>
      <c r="P3820" t="str">
        <f>IF(ISBLANK(D3820),$U$42,D3820)</f>
        <v>ASALARIADO</v>
      </c>
      <c r="Q3820" s="7" t="str">
        <f t="shared" si="239"/>
        <v>26-35</v>
      </c>
      <c r="R3820" s="7" t="str">
        <f t="shared" si="240"/>
        <v>4</v>
      </c>
    </row>
    <row r="3821" spans="1:18" x14ac:dyDescent="0.3">
      <c r="A3821">
        <v>3820</v>
      </c>
      <c r="B3821" t="s">
        <v>8</v>
      </c>
      <c r="C3821">
        <v>278030</v>
      </c>
      <c r="D3821" t="s">
        <v>18</v>
      </c>
      <c r="E3821" t="s">
        <v>15</v>
      </c>
      <c r="F3821" t="s">
        <v>11</v>
      </c>
      <c r="G3821" t="s">
        <v>12</v>
      </c>
      <c r="H3821" t="s">
        <v>12</v>
      </c>
      <c r="I3821">
        <v>57</v>
      </c>
      <c r="J3821">
        <f>(C3821-$V$7)/$V$8</f>
        <v>-0.46799154082766331</v>
      </c>
      <c r="K3821" t="str">
        <f t="shared" si="237"/>
        <v>NO</v>
      </c>
      <c r="L3821">
        <f>(I3821-$V$16)/$V$17</f>
        <v>1.0652397679423538</v>
      </c>
      <c r="M3821" t="str">
        <f t="shared" si="238"/>
        <v>NO</v>
      </c>
      <c r="N3821">
        <f>IF(ISBLANK(C3821),$V$7,C3821)</f>
        <v>278030</v>
      </c>
      <c r="O3821">
        <f>IF(ISBLANK(I3821),$V$16,I3821)</f>
        <v>57</v>
      </c>
      <c r="P3821" t="str">
        <f>IF(ISBLANK(D3821),$U$42,D3821)</f>
        <v>CONVENIOS ESPECIALES DE TRABAJADORES INDEPENDIENTES</v>
      </c>
      <c r="Q3821" s="7" t="str">
        <f t="shared" si="239"/>
        <v>56+</v>
      </c>
      <c r="R3821" s="7" t="str">
        <f t="shared" si="240"/>
        <v>1</v>
      </c>
    </row>
    <row r="3822" spans="1:18" x14ac:dyDescent="0.3">
      <c r="A3822">
        <v>3821</v>
      </c>
      <c r="B3822" t="s">
        <v>14</v>
      </c>
      <c r="C3822">
        <v>427677</v>
      </c>
      <c r="D3822" t="s">
        <v>13</v>
      </c>
      <c r="E3822" t="s">
        <v>10</v>
      </c>
      <c r="F3822" t="s">
        <v>11</v>
      </c>
      <c r="G3822" t="s">
        <v>12</v>
      </c>
      <c r="H3822" t="s">
        <v>12</v>
      </c>
      <c r="I3822">
        <v>78</v>
      </c>
      <c r="J3822">
        <f>(C3822-$V$7)/$V$8</f>
        <v>-0.28345204676129504</v>
      </c>
      <c r="K3822" t="str">
        <f t="shared" si="237"/>
        <v>NO</v>
      </c>
      <c r="L3822">
        <f>(I3822-$V$16)/$V$17</f>
        <v>2.5473216995622412</v>
      </c>
      <c r="M3822" t="str">
        <f t="shared" si="238"/>
        <v>ATIPICO</v>
      </c>
      <c r="N3822">
        <f>IF(ISBLANK(C3822),$V$7,C3822)</f>
        <v>427677</v>
      </c>
      <c r="O3822">
        <f>IF(ISBLANK(I3822),$V$16,I3822)</f>
        <v>78</v>
      </c>
      <c r="P3822" t="str">
        <f>IF(ISBLANK(D3822),$U$42,D3822)</f>
        <v>PENSIONADOS EN SU PROPIO SISTEMA</v>
      </c>
      <c r="Q3822" s="7" t="str">
        <f t="shared" si="239"/>
        <v>56+</v>
      </c>
      <c r="R3822" s="7" t="str">
        <f t="shared" si="240"/>
        <v>3</v>
      </c>
    </row>
    <row r="3823" spans="1:18" x14ac:dyDescent="0.3">
      <c r="A3823">
        <v>3822</v>
      </c>
      <c r="B3823" t="s">
        <v>8</v>
      </c>
      <c r="C3823">
        <v>408034</v>
      </c>
      <c r="D3823" t="s">
        <v>9</v>
      </c>
      <c r="E3823" t="s">
        <v>15</v>
      </c>
      <c r="F3823" t="s">
        <v>11</v>
      </c>
      <c r="G3823" t="s">
        <v>11</v>
      </c>
      <c r="H3823" t="s">
        <v>12</v>
      </c>
      <c r="I3823">
        <v>57</v>
      </c>
      <c r="J3823">
        <f>(C3823-$V$7)/$V$8</f>
        <v>-0.30767511359154004</v>
      </c>
      <c r="K3823" t="str">
        <f t="shared" si="237"/>
        <v>NO</v>
      </c>
      <c r="L3823">
        <f>(I3823-$V$16)/$V$17</f>
        <v>1.0652397679423538</v>
      </c>
      <c r="M3823" t="str">
        <f t="shared" si="238"/>
        <v>NO</v>
      </c>
      <c r="N3823">
        <f>IF(ISBLANK(C3823),$V$7,C3823)</f>
        <v>408034</v>
      </c>
      <c r="O3823">
        <f>IF(ISBLANK(I3823),$V$16,I3823)</f>
        <v>57</v>
      </c>
      <c r="P3823" t="str">
        <f>IF(ISBLANK(D3823),$U$42,D3823)</f>
        <v>ASALARIADO</v>
      </c>
      <c r="Q3823" s="7" t="str">
        <f t="shared" si="239"/>
        <v>56+</v>
      </c>
      <c r="R3823" s="7" t="str">
        <f t="shared" si="240"/>
        <v>2</v>
      </c>
    </row>
    <row r="3824" spans="1:18" x14ac:dyDescent="0.3">
      <c r="A3824">
        <v>3823</v>
      </c>
      <c r="B3824" t="s">
        <v>14</v>
      </c>
      <c r="C3824">
        <v>1120000</v>
      </c>
      <c r="D3824" t="s">
        <v>9</v>
      </c>
      <c r="E3824" t="s">
        <v>15</v>
      </c>
      <c r="F3824" t="s">
        <v>11</v>
      </c>
      <c r="G3824" t="s">
        <v>12</v>
      </c>
      <c r="H3824" t="s">
        <v>12</v>
      </c>
      <c r="I3824">
        <v>52</v>
      </c>
      <c r="J3824">
        <f>(C3824-$V$7)/$V$8</f>
        <v>0.57029668291928848</v>
      </c>
      <c r="K3824" t="str">
        <f t="shared" si="237"/>
        <v>NO</v>
      </c>
      <c r="L3824">
        <f>(I3824-$V$16)/$V$17</f>
        <v>0.71236311755666615</v>
      </c>
      <c r="M3824" t="str">
        <f t="shared" si="238"/>
        <v>NO</v>
      </c>
      <c r="N3824">
        <f>IF(ISBLANK(C3824),$V$7,C3824)</f>
        <v>1120000</v>
      </c>
      <c r="O3824">
        <f>IF(ISBLANK(I3824),$V$16,I3824)</f>
        <v>52</v>
      </c>
      <c r="P3824" t="str">
        <f>IF(ISBLANK(D3824),$U$42,D3824)</f>
        <v>ASALARIADO</v>
      </c>
      <c r="Q3824" s="7" t="str">
        <f t="shared" si="239"/>
        <v>46-55</v>
      </c>
      <c r="R3824" s="7" t="str">
        <f t="shared" si="240"/>
        <v>4</v>
      </c>
    </row>
    <row r="3825" spans="1:18" x14ac:dyDescent="0.3">
      <c r="A3825">
        <v>3824</v>
      </c>
      <c r="B3825" t="s">
        <v>14</v>
      </c>
      <c r="C3825">
        <v>639148</v>
      </c>
      <c r="D3825" t="s">
        <v>17</v>
      </c>
      <c r="E3825" t="s">
        <v>15</v>
      </c>
      <c r="F3825" t="s">
        <v>11</v>
      </c>
      <c r="G3825" t="s">
        <v>11</v>
      </c>
      <c r="H3825" t="s">
        <v>11</v>
      </c>
      <c r="I3825">
        <v>56</v>
      </c>
      <c r="J3825">
        <f>(C3825-$V$7)/$V$8</f>
        <v>-2.2673338536546354E-2</v>
      </c>
      <c r="K3825" t="str">
        <f t="shared" si="237"/>
        <v>NO</v>
      </c>
      <c r="L3825">
        <f>(I3825-$V$16)/$V$17</f>
        <v>0.99466443786521619</v>
      </c>
      <c r="M3825" t="str">
        <f t="shared" si="238"/>
        <v>NO</v>
      </c>
      <c r="N3825">
        <f>IF(ISBLANK(C3825),$V$7,C3825)</f>
        <v>639148</v>
      </c>
      <c r="O3825">
        <f>IF(ISBLANK(I3825),$V$16,I3825)</f>
        <v>56</v>
      </c>
      <c r="P3825" t="str">
        <f>IF(ISBLANK(D3825),$U$42,D3825)</f>
        <v>TRABAJADOR INDEPENDIENTE</v>
      </c>
      <c r="Q3825" s="7" t="str">
        <f t="shared" si="239"/>
        <v>56+</v>
      </c>
      <c r="R3825" s="7" t="str">
        <f t="shared" si="240"/>
        <v>3</v>
      </c>
    </row>
    <row r="3826" spans="1:18" x14ac:dyDescent="0.3">
      <c r="A3826">
        <v>3825</v>
      </c>
      <c r="B3826" t="s">
        <v>8</v>
      </c>
      <c r="C3826">
        <v>838750.29</v>
      </c>
      <c r="D3826" t="s">
        <v>9</v>
      </c>
      <c r="E3826" t="s">
        <v>15</v>
      </c>
      <c r="F3826" t="s">
        <v>11</v>
      </c>
      <c r="G3826" t="s">
        <v>12</v>
      </c>
      <c r="H3826" t="s">
        <v>12</v>
      </c>
      <c r="I3826">
        <v>26</v>
      </c>
      <c r="J3826">
        <f>(C3826-$V$7)/$V$8</f>
        <v>0.22346928785147696</v>
      </c>
      <c r="K3826" t="str">
        <f t="shared" si="237"/>
        <v>NO</v>
      </c>
      <c r="L3826">
        <f>(I3826-$V$16)/$V$17</f>
        <v>-1.1225954644489089</v>
      </c>
      <c r="M3826" t="str">
        <f t="shared" si="238"/>
        <v>NO</v>
      </c>
      <c r="N3826">
        <f>IF(ISBLANK(C3826),$V$7,C3826)</f>
        <v>838750.29</v>
      </c>
      <c r="O3826">
        <f>IF(ISBLANK(I3826),$V$16,I3826)</f>
        <v>26</v>
      </c>
      <c r="P3826" t="str">
        <f>IF(ISBLANK(D3826),$U$42,D3826)</f>
        <v>ASALARIADO</v>
      </c>
      <c r="Q3826" s="7" t="str">
        <f t="shared" si="239"/>
        <v>26-35</v>
      </c>
      <c r="R3826" s="7" t="str">
        <f t="shared" si="240"/>
        <v>4</v>
      </c>
    </row>
    <row r="3827" spans="1:18" x14ac:dyDescent="0.3">
      <c r="A3827">
        <v>3826</v>
      </c>
      <c r="B3827" t="s">
        <v>14</v>
      </c>
      <c r="C3827">
        <v>564821.48</v>
      </c>
      <c r="D3827" t="s">
        <v>13</v>
      </c>
      <c r="E3827" t="s">
        <v>10</v>
      </c>
      <c r="F3827" t="s">
        <v>11</v>
      </c>
      <c r="G3827" t="s">
        <v>12</v>
      </c>
      <c r="H3827" t="s">
        <v>12</v>
      </c>
      <c r="I3827">
        <v>58</v>
      </c>
      <c r="J3827">
        <f>(C3827-$V$7)/$V$8</f>
        <v>-0.11433022705762466</v>
      </c>
      <c r="K3827" t="str">
        <f t="shared" si="237"/>
        <v>NO</v>
      </c>
      <c r="L3827">
        <f>(I3827-$V$16)/$V$17</f>
        <v>1.1358150980194912</v>
      </c>
      <c r="M3827" t="str">
        <f t="shared" si="238"/>
        <v>NO</v>
      </c>
      <c r="N3827">
        <f>IF(ISBLANK(C3827),$V$7,C3827)</f>
        <v>564821.48</v>
      </c>
      <c r="O3827">
        <f>IF(ISBLANK(I3827),$V$16,I3827)</f>
        <v>58</v>
      </c>
      <c r="P3827" t="str">
        <f>IF(ISBLANK(D3827),$U$42,D3827)</f>
        <v>PENSIONADOS EN SU PROPIO SISTEMA</v>
      </c>
      <c r="Q3827" s="7" t="str">
        <f t="shared" si="239"/>
        <v>56+</v>
      </c>
      <c r="R3827" s="7" t="str">
        <f t="shared" si="240"/>
        <v>3</v>
      </c>
    </row>
    <row r="3828" spans="1:18" x14ac:dyDescent="0.3">
      <c r="A3828">
        <v>3827</v>
      </c>
      <c r="B3828" t="s">
        <v>8</v>
      </c>
      <c r="C3828">
        <v>788174.72</v>
      </c>
      <c r="D3828" t="s">
        <v>9</v>
      </c>
      <c r="E3828" t="s">
        <v>15</v>
      </c>
      <c r="F3828" t="s">
        <v>11</v>
      </c>
      <c r="G3828" t="s">
        <v>12</v>
      </c>
      <c r="H3828" t="s">
        <v>12</v>
      </c>
      <c r="I3828">
        <v>20</v>
      </c>
      <c r="J3828">
        <f>(C3828-$V$7)/$V$8</f>
        <v>0.16110124773093859</v>
      </c>
      <c r="K3828" t="str">
        <f t="shared" si="237"/>
        <v>NO</v>
      </c>
      <c r="L3828">
        <f>(I3828-$V$16)/$V$17</f>
        <v>-1.5460474449117341</v>
      </c>
      <c r="M3828" t="str">
        <f t="shared" si="238"/>
        <v>NO</v>
      </c>
      <c r="N3828">
        <f>IF(ISBLANK(C3828),$V$7,C3828)</f>
        <v>788174.72</v>
      </c>
      <c r="O3828">
        <f>IF(ISBLANK(I3828),$V$16,I3828)</f>
        <v>20</v>
      </c>
      <c r="P3828" t="str">
        <f>IF(ISBLANK(D3828),$U$42,D3828)</f>
        <v>ASALARIADO</v>
      </c>
      <c r="Q3828" s="7" t="str">
        <f t="shared" si="239"/>
        <v>18-25</v>
      </c>
      <c r="R3828" s="7" t="str">
        <f t="shared" si="240"/>
        <v>4</v>
      </c>
    </row>
    <row r="3829" spans="1:18" x14ac:dyDescent="0.3">
      <c r="A3829">
        <v>3828</v>
      </c>
      <c r="B3829" t="s">
        <v>14</v>
      </c>
      <c r="C3829">
        <v>420405</v>
      </c>
      <c r="D3829" t="s">
        <v>9</v>
      </c>
      <c r="E3829" t="s">
        <v>10</v>
      </c>
      <c r="F3829" t="s">
        <v>11</v>
      </c>
      <c r="G3829" t="s">
        <v>12</v>
      </c>
      <c r="H3829" t="s">
        <v>12</v>
      </c>
      <c r="I3829">
        <v>21</v>
      </c>
      <c r="J3829">
        <f>(C3829-$V$7)/$V$8</f>
        <v>-0.29241962513473807</v>
      </c>
      <c r="K3829" t="str">
        <f t="shared" si="237"/>
        <v>NO</v>
      </c>
      <c r="L3829">
        <f>(I3829-$V$16)/$V$17</f>
        <v>-1.4754721148345964</v>
      </c>
      <c r="M3829" t="str">
        <f t="shared" si="238"/>
        <v>NO</v>
      </c>
      <c r="N3829">
        <f>IF(ISBLANK(C3829),$V$7,C3829)</f>
        <v>420405</v>
      </c>
      <c r="O3829">
        <f>IF(ISBLANK(I3829),$V$16,I3829)</f>
        <v>21</v>
      </c>
      <c r="P3829" t="str">
        <f>IF(ISBLANK(D3829),$U$42,D3829)</f>
        <v>ASALARIADO</v>
      </c>
      <c r="Q3829" s="7" t="str">
        <f t="shared" si="239"/>
        <v>18-25</v>
      </c>
      <c r="R3829" s="7" t="str">
        <f t="shared" si="240"/>
        <v>3</v>
      </c>
    </row>
    <row r="3830" spans="1:18" x14ac:dyDescent="0.3">
      <c r="A3830">
        <v>3829</v>
      </c>
      <c r="B3830" t="s">
        <v>14</v>
      </c>
      <c r="C3830">
        <v>933264</v>
      </c>
      <c r="D3830" t="s">
        <v>17</v>
      </c>
      <c r="E3830" t="s">
        <v>15</v>
      </c>
      <c r="F3830" t="s">
        <v>11</v>
      </c>
      <c r="G3830" t="s">
        <v>12</v>
      </c>
      <c r="H3830" t="s">
        <v>11</v>
      </c>
      <c r="I3830">
        <v>40</v>
      </c>
      <c r="J3830">
        <f>(C3830-$V$7)/$V$8</f>
        <v>0.34002031945074351</v>
      </c>
      <c r="K3830" t="str">
        <f t="shared" si="237"/>
        <v>NO</v>
      </c>
      <c r="L3830">
        <f>(I3830-$V$16)/$V$17</f>
        <v>-0.13454084336898386</v>
      </c>
      <c r="M3830" t="str">
        <f t="shared" si="238"/>
        <v>NO</v>
      </c>
      <c r="N3830">
        <f>IF(ISBLANK(C3830),$V$7,C3830)</f>
        <v>933264</v>
      </c>
      <c r="O3830">
        <f>IF(ISBLANK(I3830),$V$16,I3830)</f>
        <v>40</v>
      </c>
      <c r="P3830" t="str">
        <f>IF(ISBLANK(D3830),$U$42,D3830)</f>
        <v>TRABAJADOR INDEPENDIENTE</v>
      </c>
      <c r="Q3830" s="7" t="str">
        <f t="shared" si="239"/>
        <v>36-45</v>
      </c>
      <c r="R3830" s="7" t="str">
        <f t="shared" si="240"/>
        <v>4</v>
      </c>
    </row>
    <row r="3831" spans="1:18" x14ac:dyDescent="0.3">
      <c r="A3831">
        <v>3830</v>
      </c>
      <c r="B3831" t="s">
        <v>14</v>
      </c>
      <c r="C3831">
        <v>1454350</v>
      </c>
      <c r="D3831" t="s">
        <v>9</v>
      </c>
      <c r="E3831" t="s">
        <v>15</v>
      </c>
      <c r="F3831" t="s">
        <v>11</v>
      </c>
      <c r="G3831" t="s">
        <v>12</v>
      </c>
      <c r="H3831" t="s">
        <v>12</v>
      </c>
      <c r="I3831">
        <v>36</v>
      </c>
      <c r="J3831">
        <f>(C3831-$V$7)/$V$8</f>
        <v>0.98260551531212115</v>
      </c>
      <c r="K3831" t="str">
        <f t="shared" si="237"/>
        <v>NO</v>
      </c>
      <c r="L3831">
        <f>(I3831-$V$16)/$V$17</f>
        <v>-0.41684216367753391</v>
      </c>
      <c r="M3831" t="str">
        <f t="shared" si="238"/>
        <v>NO</v>
      </c>
      <c r="N3831">
        <f>IF(ISBLANK(C3831),$V$7,C3831)</f>
        <v>1454350</v>
      </c>
      <c r="O3831">
        <f>IF(ISBLANK(I3831),$V$16,I3831)</f>
        <v>36</v>
      </c>
      <c r="P3831" t="str">
        <f>IF(ISBLANK(D3831),$U$42,D3831)</f>
        <v>ASALARIADO</v>
      </c>
      <c r="Q3831" s="7" t="str">
        <f t="shared" si="239"/>
        <v>36-45</v>
      </c>
      <c r="R3831" s="7" t="str">
        <f t="shared" si="240"/>
        <v>4</v>
      </c>
    </row>
    <row r="3832" spans="1:18" x14ac:dyDescent="0.3">
      <c r="A3832">
        <v>3831</v>
      </c>
      <c r="B3832" t="s">
        <v>14</v>
      </c>
      <c r="C3832">
        <v>280000</v>
      </c>
      <c r="D3832" t="s">
        <v>16</v>
      </c>
      <c r="E3832" t="s">
        <v>15</v>
      </c>
      <c r="F3832" t="s">
        <v>11</v>
      </c>
      <c r="G3832" t="s">
        <v>12</v>
      </c>
      <c r="H3832" t="s">
        <v>12</v>
      </c>
      <c r="I3832">
        <v>33</v>
      </c>
      <c r="J3832">
        <f>(C3832-$V$7)/$V$8</f>
        <v>-0.46556220510218438</v>
      </c>
      <c r="K3832" t="str">
        <f t="shared" si="237"/>
        <v>NO</v>
      </c>
      <c r="L3832">
        <f>(I3832-$V$16)/$V$17</f>
        <v>-0.62856815390894638</v>
      </c>
      <c r="M3832" t="str">
        <f t="shared" si="238"/>
        <v>NO</v>
      </c>
      <c r="N3832">
        <f>IF(ISBLANK(C3832),$V$7,C3832)</f>
        <v>280000</v>
      </c>
      <c r="O3832">
        <f>IF(ISBLANK(I3832),$V$16,I3832)</f>
        <v>33</v>
      </c>
      <c r="P3832" t="str">
        <f>IF(ISBLANK(D3832),$U$42,D3832)</f>
        <v>ASEGURADO VOLUNTARIO</v>
      </c>
      <c r="Q3832" s="7" t="str">
        <f t="shared" si="239"/>
        <v>26-35</v>
      </c>
      <c r="R3832" s="7" t="str">
        <f t="shared" si="240"/>
        <v>1</v>
      </c>
    </row>
    <row r="3833" spans="1:18" x14ac:dyDescent="0.3">
      <c r="A3833">
        <v>3832</v>
      </c>
      <c r="B3833" t="s">
        <v>14</v>
      </c>
      <c r="C3833">
        <v>39884.97</v>
      </c>
      <c r="D3833" t="s">
        <v>9</v>
      </c>
      <c r="E3833" t="s">
        <v>10</v>
      </c>
      <c r="F3833" t="s">
        <v>11</v>
      </c>
      <c r="G3833" t="s">
        <v>12</v>
      </c>
      <c r="H3833" t="s">
        <v>12</v>
      </c>
      <c r="I3833">
        <v>28</v>
      </c>
      <c r="J3833">
        <f>(C3833-$V$7)/$V$8</f>
        <v>-0.76166373840342561</v>
      </c>
      <c r="K3833" t="str">
        <f t="shared" si="237"/>
        <v>NO</v>
      </c>
      <c r="L3833">
        <f>(I3833-$V$16)/$V$17</f>
        <v>-0.98144480429463388</v>
      </c>
      <c r="M3833" t="str">
        <f t="shared" si="238"/>
        <v>NO</v>
      </c>
      <c r="N3833">
        <f>IF(ISBLANK(C3833),$V$7,C3833)</f>
        <v>39884.97</v>
      </c>
      <c r="O3833">
        <f>IF(ISBLANK(I3833),$V$16,I3833)</f>
        <v>28</v>
      </c>
      <c r="P3833" t="str">
        <f>IF(ISBLANK(D3833),$U$42,D3833)</f>
        <v>ASALARIADO</v>
      </c>
      <c r="Q3833" s="7" t="str">
        <f t="shared" si="239"/>
        <v>26-35</v>
      </c>
      <c r="R3833" s="7" t="str">
        <f t="shared" si="240"/>
        <v>1</v>
      </c>
    </row>
    <row r="3834" spans="1:18" x14ac:dyDescent="0.3">
      <c r="A3834">
        <v>3833</v>
      </c>
      <c r="B3834" t="s">
        <v>8</v>
      </c>
      <c r="C3834">
        <v>809513.38</v>
      </c>
      <c r="D3834" t="s">
        <v>9</v>
      </c>
      <c r="E3834" t="s">
        <v>15</v>
      </c>
      <c r="F3834" t="s">
        <v>11</v>
      </c>
      <c r="G3834" t="s">
        <v>12</v>
      </c>
      <c r="H3834" t="s">
        <v>12</v>
      </c>
      <c r="I3834">
        <v>36</v>
      </c>
      <c r="J3834">
        <f>(C3834-$V$7)/$V$8</f>
        <v>0.18741534370649612</v>
      </c>
      <c r="K3834" t="str">
        <f t="shared" si="237"/>
        <v>NO</v>
      </c>
      <c r="L3834">
        <f>(I3834-$V$16)/$V$17</f>
        <v>-0.41684216367753391</v>
      </c>
      <c r="M3834" t="str">
        <f t="shared" si="238"/>
        <v>NO</v>
      </c>
      <c r="N3834">
        <f>IF(ISBLANK(C3834),$V$7,C3834)</f>
        <v>809513.38</v>
      </c>
      <c r="O3834">
        <f>IF(ISBLANK(I3834),$V$16,I3834)</f>
        <v>36</v>
      </c>
      <c r="P3834" t="str">
        <f>IF(ISBLANK(D3834),$U$42,D3834)</f>
        <v>ASALARIADO</v>
      </c>
      <c r="Q3834" s="7" t="str">
        <f t="shared" si="239"/>
        <v>36-45</v>
      </c>
      <c r="R3834" s="7" t="str">
        <f t="shared" si="240"/>
        <v>4</v>
      </c>
    </row>
    <row r="3835" spans="1:18" x14ac:dyDescent="0.3">
      <c r="A3835">
        <v>3834</v>
      </c>
      <c r="B3835" t="s">
        <v>8</v>
      </c>
      <c r="C3835">
        <v>190140</v>
      </c>
      <c r="D3835" t="s">
        <v>9</v>
      </c>
      <c r="E3835" t="s">
        <v>15</v>
      </c>
      <c r="F3835" t="s">
        <v>11</v>
      </c>
      <c r="G3835" t="s">
        <v>11</v>
      </c>
      <c r="H3835" t="s">
        <v>12</v>
      </c>
      <c r="I3835">
        <v>31</v>
      </c>
      <c r="J3835">
        <f>(C3835-$V$7)/$V$8</f>
        <v>-0.57637444281362427</v>
      </c>
      <c r="K3835" t="str">
        <f t="shared" si="237"/>
        <v>NO</v>
      </c>
      <c r="L3835">
        <f>(I3835-$V$16)/$V$17</f>
        <v>-0.7697188140632214</v>
      </c>
      <c r="M3835" t="str">
        <f t="shared" si="238"/>
        <v>NO</v>
      </c>
      <c r="N3835">
        <f>IF(ISBLANK(C3835),$V$7,C3835)</f>
        <v>190140</v>
      </c>
      <c r="O3835">
        <f>IF(ISBLANK(I3835),$V$16,I3835)</f>
        <v>31</v>
      </c>
      <c r="P3835" t="str">
        <f>IF(ISBLANK(D3835),$U$42,D3835)</f>
        <v>ASALARIADO</v>
      </c>
      <c r="Q3835" s="7" t="str">
        <f t="shared" si="239"/>
        <v>26-35</v>
      </c>
      <c r="R3835" s="7" t="str">
        <f t="shared" si="240"/>
        <v>1</v>
      </c>
    </row>
    <row r="3836" spans="1:18" x14ac:dyDescent="0.3">
      <c r="A3836">
        <v>3835</v>
      </c>
      <c r="B3836" t="s">
        <v>8</v>
      </c>
      <c r="C3836">
        <v>297045</v>
      </c>
      <c r="D3836" t="s">
        <v>16</v>
      </c>
      <c r="E3836" t="s">
        <v>15</v>
      </c>
      <c r="F3836" t="s">
        <v>11</v>
      </c>
      <c r="G3836" t="s">
        <v>12</v>
      </c>
      <c r="H3836" t="s">
        <v>12</v>
      </c>
      <c r="I3836">
        <v>52</v>
      </c>
      <c r="J3836">
        <f>(C3836-$V$7)/$V$8</f>
        <v>-0.44454290183274864</v>
      </c>
      <c r="K3836" t="str">
        <f t="shared" si="237"/>
        <v>NO</v>
      </c>
      <c r="L3836">
        <f>(I3836-$V$16)/$V$17</f>
        <v>0.71236311755666615</v>
      </c>
      <c r="M3836" t="str">
        <f t="shared" si="238"/>
        <v>NO</v>
      </c>
      <c r="N3836">
        <f>IF(ISBLANK(C3836),$V$7,C3836)</f>
        <v>297045</v>
      </c>
      <c r="O3836">
        <f>IF(ISBLANK(I3836),$V$16,I3836)</f>
        <v>52</v>
      </c>
      <c r="P3836" t="str">
        <f>IF(ISBLANK(D3836),$U$42,D3836)</f>
        <v>ASEGURADO VOLUNTARIO</v>
      </c>
      <c r="Q3836" s="7" t="str">
        <f t="shared" si="239"/>
        <v>46-55</v>
      </c>
      <c r="R3836" s="7" t="str">
        <f t="shared" si="240"/>
        <v>1</v>
      </c>
    </row>
    <row r="3837" spans="1:18" x14ac:dyDescent="0.3">
      <c r="A3837">
        <v>3836</v>
      </c>
      <c r="B3837" t="s">
        <v>8</v>
      </c>
      <c r="C3837">
        <v>468380.06</v>
      </c>
      <c r="D3837" t="s">
        <v>9</v>
      </c>
      <c r="E3837" t="s">
        <v>15</v>
      </c>
      <c r="F3837" t="s">
        <v>11</v>
      </c>
      <c r="G3837" t="s">
        <v>12</v>
      </c>
      <c r="H3837" t="s">
        <v>12</v>
      </c>
      <c r="I3837">
        <v>61</v>
      </c>
      <c r="J3837">
        <f>(C3837-$V$7)/$V$8</f>
        <v>-0.23325844382001967</v>
      </c>
      <c r="K3837" t="str">
        <f t="shared" si="237"/>
        <v>NO</v>
      </c>
      <c r="L3837">
        <f>(I3837-$V$16)/$V$17</f>
        <v>1.3475410882509038</v>
      </c>
      <c r="M3837" t="str">
        <f t="shared" si="238"/>
        <v>NO</v>
      </c>
      <c r="N3837">
        <f>IF(ISBLANK(C3837),$V$7,C3837)</f>
        <v>468380.06</v>
      </c>
      <c r="O3837">
        <f>IF(ISBLANK(I3837),$V$16,I3837)</f>
        <v>61</v>
      </c>
      <c r="P3837" t="str">
        <f>IF(ISBLANK(D3837),$U$42,D3837)</f>
        <v>ASALARIADO</v>
      </c>
      <c r="Q3837" s="7" t="str">
        <f t="shared" si="239"/>
        <v>56+</v>
      </c>
      <c r="R3837" s="7" t="str">
        <f t="shared" si="240"/>
        <v>3</v>
      </c>
    </row>
    <row r="3838" spans="1:18" x14ac:dyDescent="0.3">
      <c r="A3838">
        <v>3837</v>
      </c>
      <c r="B3838" t="s">
        <v>8</v>
      </c>
      <c r="C3838">
        <v>628752.38</v>
      </c>
      <c r="D3838" t="s">
        <v>9</v>
      </c>
      <c r="E3838" t="s">
        <v>15</v>
      </c>
      <c r="F3838" t="s">
        <v>11</v>
      </c>
      <c r="G3838" t="s">
        <v>12</v>
      </c>
      <c r="H3838" t="s">
        <v>12</v>
      </c>
      <c r="I3838">
        <v>29</v>
      </c>
      <c r="J3838">
        <f>(C3838-$V$7)/$V$8</f>
        <v>-3.5492856838324663E-2</v>
      </c>
      <c r="K3838" t="str">
        <f t="shared" si="237"/>
        <v>NO</v>
      </c>
      <c r="L3838">
        <f>(I3838-$V$16)/$V$17</f>
        <v>-0.91086947421749642</v>
      </c>
      <c r="M3838" t="str">
        <f t="shared" si="238"/>
        <v>NO</v>
      </c>
      <c r="N3838">
        <f>IF(ISBLANK(C3838),$V$7,C3838)</f>
        <v>628752.38</v>
      </c>
      <c r="O3838">
        <f>IF(ISBLANK(I3838),$V$16,I3838)</f>
        <v>29</v>
      </c>
      <c r="P3838" t="str">
        <f>IF(ISBLANK(D3838),$U$42,D3838)</f>
        <v>ASALARIADO</v>
      </c>
      <c r="Q3838" s="7" t="str">
        <f t="shared" si="239"/>
        <v>26-35</v>
      </c>
      <c r="R3838" s="7" t="str">
        <f t="shared" si="240"/>
        <v>3</v>
      </c>
    </row>
    <row r="3839" spans="1:18" x14ac:dyDescent="0.3">
      <c r="A3839">
        <v>3838</v>
      </c>
      <c r="B3839" t="s">
        <v>14</v>
      </c>
      <c r="C3839">
        <v>781283.24</v>
      </c>
      <c r="D3839" t="s">
        <v>9</v>
      </c>
      <c r="E3839" t="s">
        <v>10</v>
      </c>
      <c r="F3839" t="s">
        <v>11</v>
      </c>
      <c r="G3839" t="s">
        <v>12</v>
      </c>
      <c r="H3839" t="s">
        <v>12</v>
      </c>
      <c r="I3839">
        <v>30</v>
      </c>
      <c r="J3839">
        <f>(C3839-$V$7)/$V$8</f>
        <v>0.1526029134337693</v>
      </c>
      <c r="K3839" t="str">
        <f t="shared" si="237"/>
        <v>NO</v>
      </c>
      <c r="L3839">
        <f>(I3839-$V$16)/$V$17</f>
        <v>-0.84029414414035897</v>
      </c>
      <c r="M3839" t="str">
        <f t="shared" si="238"/>
        <v>NO</v>
      </c>
      <c r="N3839">
        <f>IF(ISBLANK(C3839),$V$7,C3839)</f>
        <v>781283.24</v>
      </c>
      <c r="O3839">
        <f>IF(ISBLANK(I3839),$V$16,I3839)</f>
        <v>30</v>
      </c>
      <c r="P3839" t="str">
        <f>IF(ISBLANK(D3839),$U$42,D3839)</f>
        <v>ASALARIADO</v>
      </c>
      <c r="Q3839" s="7" t="str">
        <f t="shared" si="239"/>
        <v>26-35</v>
      </c>
      <c r="R3839" s="7" t="str">
        <f t="shared" si="240"/>
        <v>4</v>
      </c>
    </row>
    <row r="3840" spans="1:18" x14ac:dyDescent="0.3">
      <c r="A3840">
        <v>3839</v>
      </c>
      <c r="B3840" t="s">
        <v>14</v>
      </c>
      <c r="C3840">
        <v>4364464.75</v>
      </c>
      <c r="D3840" t="s">
        <v>9</v>
      </c>
      <c r="E3840" t="s">
        <v>10</v>
      </c>
      <c r="F3840" t="s">
        <v>11</v>
      </c>
      <c r="G3840" t="s">
        <v>12</v>
      </c>
      <c r="H3840" t="s">
        <v>12</v>
      </c>
      <c r="I3840">
        <v>39</v>
      </c>
      <c r="J3840">
        <f>(C3840-$V$7)/$V$8</f>
        <v>4.5712581688238911</v>
      </c>
      <c r="K3840" t="str">
        <f t="shared" si="237"/>
        <v>ATIPICO</v>
      </c>
      <c r="L3840">
        <f>(I3840-$V$16)/$V$17</f>
        <v>-0.20511617344612137</v>
      </c>
      <c r="M3840" t="str">
        <f t="shared" si="238"/>
        <v>NO</v>
      </c>
      <c r="N3840">
        <f>IF(ISBLANK(C3840),$V$7,C3840)</f>
        <v>4364464.75</v>
      </c>
      <c r="O3840">
        <f>IF(ISBLANK(I3840),$V$16,I3840)</f>
        <v>39</v>
      </c>
      <c r="P3840" t="str">
        <f>IF(ISBLANK(D3840),$U$42,D3840)</f>
        <v>ASALARIADO</v>
      </c>
      <c r="Q3840" s="7" t="str">
        <f t="shared" si="239"/>
        <v>36-45</v>
      </c>
      <c r="R3840" s="7" t="str">
        <f t="shared" si="240"/>
        <v>4</v>
      </c>
    </row>
    <row r="3841" spans="1:18" x14ac:dyDescent="0.3">
      <c r="A3841">
        <v>3840</v>
      </c>
      <c r="B3841" t="s">
        <v>8</v>
      </c>
      <c r="C3841">
        <v>493736.09</v>
      </c>
      <c r="D3841" t="s">
        <v>9</v>
      </c>
      <c r="E3841" t="s">
        <v>15</v>
      </c>
      <c r="F3841" t="s">
        <v>11</v>
      </c>
      <c r="G3841" t="s">
        <v>11</v>
      </c>
      <c r="H3841" t="s">
        <v>12</v>
      </c>
      <c r="I3841">
        <v>31</v>
      </c>
      <c r="J3841">
        <f>(C3841-$V$7)/$V$8</f>
        <v>-0.20199026639092546</v>
      </c>
      <c r="K3841" t="str">
        <f t="shared" si="237"/>
        <v>NO</v>
      </c>
      <c r="L3841">
        <f>(I3841-$V$16)/$V$17</f>
        <v>-0.7697188140632214</v>
      </c>
      <c r="M3841" t="str">
        <f t="shared" si="238"/>
        <v>NO</v>
      </c>
      <c r="N3841">
        <f>IF(ISBLANK(C3841),$V$7,C3841)</f>
        <v>493736.09</v>
      </c>
      <c r="O3841">
        <f>IF(ISBLANK(I3841),$V$16,I3841)</f>
        <v>31</v>
      </c>
      <c r="P3841" t="str">
        <f>IF(ISBLANK(D3841),$U$42,D3841)</f>
        <v>ASALARIADO</v>
      </c>
      <c r="Q3841" s="7" t="str">
        <f t="shared" si="239"/>
        <v>26-35</v>
      </c>
      <c r="R3841" s="7" t="str">
        <f t="shared" si="240"/>
        <v>3</v>
      </c>
    </row>
    <row r="3842" spans="1:18" x14ac:dyDescent="0.3">
      <c r="A3842">
        <v>3841</v>
      </c>
      <c r="B3842" t="s">
        <v>8</v>
      </c>
      <c r="C3842">
        <v>914000</v>
      </c>
      <c r="D3842" t="s">
        <v>9</v>
      </c>
      <c r="E3842" t="s">
        <v>15</v>
      </c>
      <c r="F3842" t="s">
        <v>11</v>
      </c>
      <c r="G3842" t="s">
        <v>12</v>
      </c>
      <c r="H3842" t="s">
        <v>12</v>
      </c>
      <c r="I3842">
        <v>27</v>
      </c>
      <c r="J3842">
        <f>(C3842-$V$7)/$V$8</f>
        <v>0.3162646222854511</v>
      </c>
      <c r="K3842" t="str">
        <f t="shared" ref="K3842:K3905" si="241">IF(ABS(J3842)&gt;1.96,"ATIPICO","NO")</f>
        <v>NO</v>
      </c>
      <c r="L3842">
        <f>(I3842-$V$16)/$V$17</f>
        <v>-1.0520201343717714</v>
      </c>
      <c r="M3842" t="str">
        <f t="shared" ref="M3842:M3905" si="242">IF(ABS(L3842)&gt;1.96,"ATIPICO","NO")</f>
        <v>NO</v>
      </c>
      <c r="N3842">
        <f>IF(ISBLANK(C3842),$V$7,C3842)</f>
        <v>914000</v>
      </c>
      <c r="O3842">
        <f>IF(ISBLANK(I3842),$V$16,I3842)</f>
        <v>27</v>
      </c>
      <c r="P3842" t="str">
        <f>IF(ISBLANK(D3842),$U$42,D3842)</f>
        <v>ASALARIADO</v>
      </c>
      <c r="Q3842" s="7" t="str">
        <f t="shared" ref="Q3842:Q3905" si="243">IF(O3842&lt;26,"18-25",IF(O3842&lt;36,"26-35",
 IF(O3842&lt;46,"36-45",IF(O3842&lt;56,"46-55","56+"))))</f>
        <v>26-35</v>
      </c>
      <c r="R3842" s="7" t="str">
        <f t="shared" ref="R3842:R3905" si="244">IF(N3842&lt;300000,"1",
 IF(N3842&lt;=408495,"2",
 IF(N3842&lt;=700000,"3",
 "4")))</f>
        <v>4</v>
      </c>
    </row>
    <row r="3843" spans="1:18" x14ac:dyDescent="0.3">
      <c r="A3843">
        <v>3842</v>
      </c>
      <c r="B3843" t="s">
        <v>8</v>
      </c>
      <c r="C3843">
        <v>278030</v>
      </c>
      <c r="D3843" t="s">
        <v>18</v>
      </c>
      <c r="E3843" t="s">
        <v>15</v>
      </c>
      <c r="F3843" t="s">
        <v>11</v>
      </c>
      <c r="G3843" t="s">
        <v>12</v>
      </c>
      <c r="H3843" t="s">
        <v>12</v>
      </c>
      <c r="I3843">
        <v>34</v>
      </c>
      <c r="J3843">
        <f>(C3843-$V$7)/$V$8</f>
        <v>-0.46799154082766331</v>
      </c>
      <c r="K3843" t="str">
        <f t="shared" si="241"/>
        <v>NO</v>
      </c>
      <c r="L3843">
        <f>(I3843-$V$16)/$V$17</f>
        <v>-0.55799282383180893</v>
      </c>
      <c r="M3843" t="str">
        <f t="shared" si="242"/>
        <v>NO</v>
      </c>
      <c r="N3843">
        <f>IF(ISBLANK(C3843),$V$7,C3843)</f>
        <v>278030</v>
      </c>
      <c r="O3843">
        <f>IF(ISBLANK(I3843),$V$16,I3843)</f>
        <v>34</v>
      </c>
      <c r="P3843" t="str">
        <f>IF(ISBLANK(D3843),$U$42,D3843)</f>
        <v>CONVENIOS ESPECIALES DE TRABAJADORES INDEPENDIENTES</v>
      </c>
      <c r="Q3843" s="7" t="str">
        <f t="shared" si="243"/>
        <v>26-35</v>
      </c>
      <c r="R3843" s="7" t="str">
        <f t="shared" si="244"/>
        <v>1</v>
      </c>
    </row>
    <row r="3844" spans="1:18" x14ac:dyDescent="0.3">
      <c r="A3844">
        <v>3843</v>
      </c>
      <c r="B3844" t="s">
        <v>14</v>
      </c>
      <c r="C3844">
        <v>1192788</v>
      </c>
      <c r="D3844" t="s">
        <v>13</v>
      </c>
      <c r="E3844" t="s">
        <v>10</v>
      </c>
      <c r="F3844" t="s">
        <v>11</v>
      </c>
      <c r="G3844" t="s">
        <v>12</v>
      </c>
      <c r="H3844" t="s">
        <v>12</v>
      </c>
      <c r="I3844">
        <v>71</v>
      </c>
      <c r="J3844">
        <f>(C3844-$V$7)/$V$8</f>
        <v>0.66005632189703489</v>
      </c>
      <c r="K3844" t="str">
        <f t="shared" si="241"/>
        <v>NO</v>
      </c>
      <c r="L3844">
        <f>(I3844-$V$16)/$V$17</f>
        <v>2.0532943890222786</v>
      </c>
      <c r="M3844" t="str">
        <f t="shared" si="242"/>
        <v>ATIPICO</v>
      </c>
      <c r="N3844">
        <f>IF(ISBLANK(C3844),$V$7,C3844)</f>
        <v>1192788</v>
      </c>
      <c r="O3844">
        <f>IF(ISBLANK(I3844),$V$16,I3844)</f>
        <v>71</v>
      </c>
      <c r="P3844" t="str">
        <f>IF(ISBLANK(D3844),$U$42,D3844)</f>
        <v>PENSIONADOS EN SU PROPIO SISTEMA</v>
      </c>
      <c r="Q3844" s="7" t="str">
        <f t="shared" si="243"/>
        <v>56+</v>
      </c>
      <c r="R3844" s="7" t="str">
        <f t="shared" si="244"/>
        <v>4</v>
      </c>
    </row>
    <row r="3845" spans="1:18" x14ac:dyDescent="0.3">
      <c r="A3845">
        <v>3844</v>
      </c>
      <c r="B3845" t="s">
        <v>14</v>
      </c>
      <c r="C3845">
        <v>1203125</v>
      </c>
      <c r="D3845" t="s">
        <v>9</v>
      </c>
      <c r="E3845" t="s">
        <v>15</v>
      </c>
      <c r="F3845" t="s">
        <v>11</v>
      </c>
      <c r="G3845" t="s">
        <v>12</v>
      </c>
      <c r="H3845" t="s">
        <v>12</v>
      </c>
      <c r="I3845">
        <v>35</v>
      </c>
      <c r="J3845">
        <f>(C3845-$V$7)/$V$8</f>
        <v>0.6728035520464134</v>
      </c>
      <c r="K3845" t="str">
        <f t="shared" si="241"/>
        <v>NO</v>
      </c>
      <c r="L3845">
        <f>(I3845-$V$16)/$V$17</f>
        <v>-0.48741749375467142</v>
      </c>
      <c r="M3845" t="str">
        <f t="shared" si="242"/>
        <v>NO</v>
      </c>
      <c r="N3845">
        <f>IF(ISBLANK(C3845),$V$7,C3845)</f>
        <v>1203125</v>
      </c>
      <c r="O3845">
        <f>IF(ISBLANK(I3845),$V$16,I3845)</f>
        <v>35</v>
      </c>
      <c r="P3845" t="str">
        <f>IF(ISBLANK(D3845),$U$42,D3845)</f>
        <v>ASALARIADO</v>
      </c>
      <c r="Q3845" s="7" t="str">
        <f t="shared" si="243"/>
        <v>26-35</v>
      </c>
      <c r="R3845" s="7" t="str">
        <f t="shared" si="244"/>
        <v>4</v>
      </c>
    </row>
    <row r="3846" spans="1:18" x14ac:dyDescent="0.3">
      <c r="A3846">
        <v>3845</v>
      </c>
      <c r="B3846" t="s">
        <v>14</v>
      </c>
      <c r="C3846">
        <v>405871</v>
      </c>
      <c r="D3846" t="s">
        <v>17</v>
      </c>
      <c r="E3846" t="s">
        <v>15</v>
      </c>
      <c r="F3846" t="s">
        <v>11</v>
      </c>
      <c r="G3846" t="s">
        <v>12</v>
      </c>
      <c r="H3846" t="s">
        <v>12</v>
      </c>
      <c r="I3846">
        <v>67</v>
      </c>
      <c r="J3846">
        <f>(C3846-$V$7)/$V$8</f>
        <v>-0.31034245022819529</v>
      </c>
      <c r="K3846" t="str">
        <f t="shared" si="241"/>
        <v>NO</v>
      </c>
      <c r="L3846">
        <f>(I3846-$V$16)/$V$17</f>
        <v>1.7709930687137287</v>
      </c>
      <c r="M3846" t="str">
        <f t="shared" si="242"/>
        <v>NO</v>
      </c>
      <c r="N3846">
        <f>IF(ISBLANK(C3846),$V$7,C3846)</f>
        <v>405871</v>
      </c>
      <c r="O3846">
        <f>IF(ISBLANK(I3846),$V$16,I3846)</f>
        <v>67</v>
      </c>
      <c r="P3846" t="str">
        <f>IF(ISBLANK(D3846),$U$42,D3846)</f>
        <v>TRABAJADOR INDEPENDIENTE</v>
      </c>
      <c r="Q3846" s="7" t="str">
        <f t="shared" si="243"/>
        <v>56+</v>
      </c>
      <c r="R3846" s="7" t="str">
        <f t="shared" si="244"/>
        <v>2</v>
      </c>
    </row>
    <row r="3847" spans="1:18" x14ac:dyDescent="0.3">
      <c r="A3847">
        <v>3846</v>
      </c>
      <c r="B3847" t="s">
        <v>8</v>
      </c>
      <c r="C3847">
        <v>641216.5</v>
      </c>
      <c r="D3847" t="s">
        <v>9</v>
      </c>
      <c r="E3847" t="s">
        <v>15</v>
      </c>
      <c r="F3847" t="s">
        <v>11</v>
      </c>
      <c r="G3847" t="s">
        <v>12</v>
      </c>
      <c r="H3847" t="s">
        <v>12</v>
      </c>
      <c r="I3847">
        <v>28</v>
      </c>
      <c r="J3847">
        <f>(C3847-$V$7)/$V$8</f>
        <v>-2.0122536024793476E-2</v>
      </c>
      <c r="K3847" t="str">
        <f t="shared" si="241"/>
        <v>NO</v>
      </c>
      <c r="L3847">
        <f>(I3847-$V$16)/$V$17</f>
        <v>-0.98144480429463388</v>
      </c>
      <c r="M3847" t="str">
        <f t="shared" si="242"/>
        <v>NO</v>
      </c>
      <c r="N3847">
        <f>IF(ISBLANK(C3847),$V$7,C3847)</f>
        <v>641216.5</v>
      </c>
      <c r="O3847">
        <f>IF(ISBLANK(I3847),$V$16,I3847)</f>
        <v>28</v>
      </c>
      <c r="P3847" t="str">
        <f>IF(ISBLANK(D3847),$U$42,D3847)</f>
        <v>ASALARIADO</v>
      </c>
      <c r="Q3847" s="7" t="str">
        <f t="shared" si="243"/>
        <v>26-35</v>
      </c>
      <c r="R3847" s="7" t="str">
        <f t="shared" si="244"/>
        <v>3</v>
      </c>
    </row>
    <row r="3848" spans="1:18" x14ac:dyDescent="0.3">
      <c r="A3848">
        <v>3847</v>
      </c>
      <c r="B3848" t="s">
        <v>8</v>
      </c>
      <c r="C3848">
        <v>310000</v>
      </c>
      <c r="D3848" t="s">
        <v>9</v>
      </c>
      <c r="E3848" t="s">
        <v>15</v>
      </c>
      <c r="F3848" t="s">
        <v>11</v>
      </c>
      <c r="G3848" t="s">
        <v>12</v>
      </c>
      <c r="H3848" t="s">
        <v>12</v>
      </c>
      <c r="I3848">
        <v>28</v>
      </c>
      <c r="J3848">
        <f>(C3848-$V$7)/$V$8</f>
        <v>-0.42856724481570319</v>
      </c>
      <c r="K3848" t="str">
        <f t="shared" si="241"/>
        <v>NO</v>
      </c>
      <c r="L3848">
        <f>(I3848-$V$16)/$V$17</f>
        <v>-0.98144480429463388</v>
      </c>
      <c r="M3848" t="str">
        <f t="shared" si="242"/>
        <v>NO</v>
      </c>
      <c r="N3848">
        <f>IF(ISBLANK(C3848),$V$7,C3848)</f>
        <v>310000</v>
      </c>
      <c r="O3848">
        <f>IF(ISBLANK(I3848),$V$16,I3848)</f>
        <v>28</v>
      </c>
      <c r="P3848" t="str">
        <f>IF(ISBLANK(D3848),$U$42,D3848)</f>
        <v>ASALARIADO</v>
      </c>
      <c r="Q3848" s="7" t="str">
        <f t="shared" si="243"/>
        <v>26-35</v>
      </c>
      <c r="R3848" s="7" t="str">
        <f t="shared" si="244"/>
        <v>2</v>
      </c>
    </row>
    <row r="3849" spans="1:18" x14ac:dyDescent="0.3">
      <c r="A3849">
        <v>3848</v>
      </c>
      <c r="B3849" t="s">
        <v>8</v>
      </c>
      <c r="C3849">
        <v>613320</v>
      </c>
      <c r="D3849" t="s">
        <v>19</v>
      </c>
      <c r="E3849" t="s">
        <v>15</v>
      </c>
      <c r="F3849" t="s">
        <v>11</v>
      </c>
      <c r="G3849" t="s">
        <v>11</v>
      </c>
      <c r="H3849" t="s">
        <v>12</v>
      </c>
      <c r="I3849">
        <v>72</v>
      </c>
      <c r="J3849">
        <f>(C3849-$V$7)/$V$8</f>
        <v>-5.4523533012520879E-2</v>
      </c>
      <c r="K3849" t="str">
        <f t="shared" si="241"/>
        <v>NO</v>
      </c>
      <c r="L3849">
        <f>(I3849-$V$16)/$V$17</f>
        <v>2.1238697190994165</v>
      </c>
      <c r="M3849" t="str">
        <f t="shared" si="242"/>
        <v>ATIPICO</v>
      </c>
      <c r="N3849">
        <f>IF(ISBLANK(C3849),$V$7,C3849)</f>
        <v>613320</v>
      </c>
      <c r="O3849">
        <f>IF(ISBLANK(I3849),$V$16,I3849)</f>
        <v>72</v>
      </c>
      <c r="P3849" t="str">
        <f>IF(ISBLANK(D3849),$U$42,D3849)</f>
        <v>CONVENIOS ESPECIALES DE ASEGURADOS VOLUNTARIOS</v>
      </c>
      <c r="Q3849" s="7" t="str">
        <f t="shared" si="243"/>
        <v>56+</v>
      </c>
      <c r="R3849" s="7" t="str">
        <f t="shared" si="244"/>
        <v>3</v>
      </c>
    </row>
    <row r="3850" spans="1:18" x14ac:dyDescent="0.3">
      <c r="A3850">
        <v>3849</v>
      </c>
      <c r="B3850" t="s">
        <v>8</v>
      </c>
      <c r="C3850">
        <v>276964.47999999998</v>
      </c>
      <c r="D3850" t="s">
        <v>9</v>
      </c>
      <c r="E3850" t="s">
        <v>15</v>
      </c>
      <c r="F3850" t="s">
        <v>11</v>
      </c>
      <c r="G3850" t="s">
        <v>11</v>
      </c>
      <c r="H3850" t="s">
        <v>11</v>
      </c>
      <c r="I3850">
        <v>28</v>
      </c>
      <c r="J3850">
        <f>(C3850-$V$7)/$V$8</f>
        <v>-0.4693055031638117</v>
      </c>
      <c r="K3850" t="str">
        <f t="shared" si="241"/>
        <v>NO</v>
      </c>
      <c r="L3850">
        <f>(I3850-$V$16)/$V$17</f>
        <v>-0.98144480429463388</v>
      </c>
      <c r="M3850" t="str">
        <f t="shared" si="242"/>
        <v>NO</v>
      </c>
      <c r="N3850">
        <f>IF(ISBLANK(C3850),$V$7,C3850)</f>
        <v>276964.47999999998</v>
      </c>
      <c r="O3850">
        <f>IF(ISBLANK(I3850),$V$16,I3850)</f>
        <v>28</v>
      </c>
      <c r="P3850" t="str">
        <f>IF(ISBLANK(D3850),$U$42,D3850)</f>
        <v>ASALARIADO</v>
      </c>
      <c r="Q3850" s="7" t="str">
        <f t="shared" si="243"/>
        <v>26-35</v>
      </c>
      <c r="R3850" s="7" t="str">
        <f t="shared" si="244"/>
        <v>1</v>
      </c>
    </row>
    <row r="3851" spans="1:18" x14ac:dyDescent="0.3">
      <c r="A3851">
        <v>3850</v>
      </c>
      <c r="B3851" t="s">
        <v>8</v>
      </c>
      <c r="C3851">
        <v>449750</v>
      </c>
      <c r="D3851" t="s">
        <v>9</v>
      </c>
      <c r="E3851" t="s">
        <v>15</v>
      </c>
      <c r="F3851" t="s">
        <v>11</v>
      </c>
      <c r="G3851" t="s">
        <v>12</v>
      </c>
      <c r="H3851" t="s">
        <v>12</v>
      </c>
      <c r="I3851">
        <v>28</v>
      </c>
      <c r="J3851">
        <f>(C3851-$V$7)/$V$8</f>
        <v>-0.25623238814784505</v>
      </c>
      <c r="K3851" t="str">
        <f t="shared" si="241"/>
        <v>NO</v>
      </c>
      <c r="L3851">
        <f>(I3851-$V$16)/$V$17</f>
        <v>-0.98144480429463388</v>
      </c>
      <c r="M3851" t="str">
        <f t="shared" si="242"/>
        <v>NO</v>
      </c>
      <c r="N3851">
        <f>IF(ISBLANK(C3851),$V$7,C3851)</f>
        <v>449750</v>
      </c>
      <c r="O3851">
        <f>IF(ISBLANK(I3851),$V$16,I3851)</f>
        <v>28</v>
      </c>
      <c r="P3851" t="str">
        <f>IF(ISBLANK(D3851),$U$42,D3851)</f>
        <v>ASALARIADO</v>
      </c>
      <c r="Q3851" s="7" t="str">
        <f t="shared" si="243"/>
        <v>26-35</v>
      </c>
      <c r="R3851" s="7" t="str">
        <f t="shared" si="244"/>
        <v>3</v>
      </c>
    </row>
    <row r="3852" spans="1:18" x14ac:dyDescent="0.3">
      <c r="A3852">
        <v>3851</v>
      </c>
      <c r="B3852" t="s">
        <v>8</v>
      </c>
      <c r="C3852">
        <v>887689.45</v>
      </c>
      <c r="D3852" t="s">
        <v>9</v>
      </c>
      <c r="E3852" t="s">
        <v>10</v>
      </c>
      <c r="F3852" t="s">
        <v>11</v>
      </c>
      <c r="G3852" t="s">
        <v>12</v>
      </c>
      <c r="H3852" t="s">
        <v>12</v>
      </c>
      <c r="I3852">
        <v>29</v>
      </c>
      <c r="J3852">
        <f>(C3852-$V$7)/$V$8</f>
        <v>0.28381936387326845</v>
      </c>
      <c r="K3852" t="str">
        <f t="shared" si="241"/>
        <v>NO</v>
      </c>
      <c r="L3852">
        <f>(I3852-$V$16)/$V$17</f>
        <v>-0.91086947421749642</v>
      </c>
      <c r="M3852" t="str">
        <f t="shared" si="242"/>
        <v>NO</v>
      </c>
      <c r="N3852">
        <f>IF(ISBLANK(C3852),$V$7,C3852)</f>
        <v>887689.45</v>
      </c>
      <c r="O3852">
        <f>IF(ISBLANK(I3852),$V$16,I3852)</f>
        <v>29</v>
      </c>
      <c r="P3852" t="str">
        <f>IF(ISBLANK(D3852),$U$42,D3852)</f>
        <v>ASALARIADO</v>
      </c>
      <c r="Q3852" s="7" t="str">
        <f t="shared" si="243"/>
        <v>26-35</v>
      </c>
      <c r="R3852" s="7" t="str">
        <f t="shared" si="244"/>
        <v>4</v>
      </c>
    </row>
    <row r="3853" spans="1:18" x14ac:dyDescent="0.3">
      <c r="A3853">
        <v>3852</v>
      </c>
      <c r="B3853" t="s">
        <v>14</v>
      </c>
      <c r="C3853">
        <v>729230.7</v>
      </c>
      <c r="D3853" t="s">
        <v>9</v>
      </c>
      <c r="E3853" t="s">
        <v>10</v>
      </c>
      <c r="F3853" t="s">
        <v>11</v>
      </c>
      <c r="G3853" t="s">
        <v>12</v>
      </c>
      <c r="H3853" t="s">
        <v>12</v>
      </c>
      <c r="I3853">
        <v>27</v>
      </c>
      <c r="J3853">
        <f>(C3853-$V$7)/$V$8</f>
        <v>8.8413525096753515E-2</v>
      </c>
      <c r="K3853" t="str">
        <f t="shared" si="241"/>
        <v>NO</v>
      </c>
      <c r="L3853">
        <f>(I3853-$V$16)/$V$17</f>
        <v>-1.0520201343717714</v>
      </c>
      <c r="M3853" t="str">
        <f t="shared" si="242"/>
        <v>NO</v>
      </c>
      <c r="N3853">
        <f>IF(ISBLANK(C3853),$V$7,C3853)</f>
        <v>729230.7</v>
      </c>
      <c r="O3853">
        <f>IF(ISBLANK(I3853),$V$16,I3853)</f>
        <v>27</v>
      </c>
      <c r="P3853" t="str">
        <f>IF(ISBLANK(D3853),$U$42,D3853)</f>
        <v>ASALARIADO</v>
      </c>
      <c r="Q3853" s="7" t="str">
        <f t="shared" si="243"/>
        <v>26-35</v>
      </c>
      <c r="R3853" s="7" t="str">
        <f t="shared" si="244"/>
        <v>4</v>
      </c>
    </row>
    <row r="3854" spans="1:18" x14ac:dyDescent="0.3">
      <c r="A3854">
        <v>3853</v>
      </c>
      <c r="B3854" t="s">
        <v>8</v>
      </c>
      <c r="C3854">
        <v>388492</v>
      </c>
      <c r="D3854" t="s">
        <v>9</v>
      </c>
      <c r="E3854" t="s">
        <v>15</v>
      </c>
      <c r="F3854" t="s">
        <v>11</v>
      </c>
      <c r="G3854" t="s">
        <v>12</v>
      </c>
      <c r="H3854" t="s">
        <v>12</v>
      </c>
      <c r="I3854">
        <v>21</v>
      </c>
      <c r="J3854">
        <f>(C3854-$V$7)/$V$8</f>
        <v>-0.33177363072215388</v>
      </c>
      <c r="K3854" t="str">
        <f t="shared" si="241"/>
        <v>NO</v>
      </c>
      <c r="L3854">
        <f>(I3854-$V$16)/$V$17</f>
        <v>-1.4754721148345964</v>
      </c>
      <c r="M3854" t="str">
        <f t="shared" si="242"/>
        <v>NO</v>
      </c>
      <c r="N3854">
        <f>IF(ISBLANK(C3854),$V$7,C3854)</f>
        <v>388492</v>
      </c>
      <c r="O3854">
        <f>IF(ISBLANK(I3854),$V$16,I3854)</f>
        <v>21</v>
      </c>
      <c r="P3854" t="str">
        <f>IF(ISBLANK(D3854),$U$42,D3854)</f>
        <v>ASALARIADO</v>
      </c>
      <c r="Q3854" s="7" t="str">
        <f t="shared" si="243"/>
        <v>18-25</v>
      </c>
      <c r="R3854" s="7" t="str">
        <f t="shared" si="244"/>
        <v>2</v>
      </c>
    </row>
    <row r="3855" spans="1:18" x14ac:dyDescent="0.3">
      <c r="A3855">
        <v>3854</v>
      </c>
      <c r="B3855" t="s">
        <v>8</v>
      </c>
      <c r="C3855">
        <v>396286</v>
      </c>
      <c r="D3855" t="s">
        <v>9</v>
      </c>
      <c r="E3855" t="s">
        <v>15</v>
      </c>
      <c r="F3855" t="s">
        <v>11</v>
      </c>
      <c r="G3855" t="s">
        <v>12</v>
      </c>
      <c r="H3855" t="s">
        <v>12</v>
      </c>
      <c r="I3855">
        <v>37</v>
      </c>
      <c r="J3855">
        <f>(C3855-$V$7)/$V$8</f>
        <v>-0.32216234003972605</v>
      </c>
      <c r="K3855" t="str">
        <f t="shared" si="241"/>
        <v>NO</v>
      </c>
      <c r="L3855">
        <f>(I3855-$V$16)/$V$17</f>
        <v>-0.3462668336003964</v>
      </c>
      <c r="M3855" t="str">
        <f t="shared" si="242"/>
        <v>NO</v>
      </c>
      <c r="N3855">
        <f>IF(ISBLANK(C3855),$V$7,C3855)</f>
        <v>396286</v>
      </c>
      <c r="O3855">
        <f>IF(ISBLANK(I3855),$V$16,I3855)</f>
        <v>37</v>
      </c>
      <c r="P3855" t="str">
        <f>IF(ISBLANK(D3855),$U$42,D3855)</f>
        <v>ASALARIADO</v>
      </c>
      <c r="Q3855" s="7" t="str">
        <f t="shared" si="243"/>
        <v>36-45</v>
      </c>
      <c r="R3855" s="7" t="str">
        <f t="shared" si="244"/>
        <v>2</v>
      </c>
    </row>
    <row r="3856" spans="1:18" x14ac:dyDescent="0.3">
      <c r="A3856">
        <v>3855</v>
      </c>
      <c r="B3856" t="s">
        <v>14</v>
      </c>
      <c r="C3856">
        <v>1386388</v>
      </c>
      <c r="D3856" t="s">
        <v>13</v>
      </c>
      <c r="E3856" t="s">
        <v>10</v>
      </c>
      <c r="F3856" t="s">
        <v>11</v>
      </c>
      <c r="G3856" t="s">
        <v>12</v>
      </c>
      <c r="H3856" t="s">
        <v>12</v>
      </c>
      <c r="I3856">
        <v>75</v>
      </c>
      <c r="J3856">
        <f>(C3856-$V$7)/$V$8</f>
        <v>0.89879713227912672</v>
      </c>
      <c r="K3856" t="str">
        <f t="shared" si="241"/>
        <v>NO</v>
      </c>
      <c r="L3856">
        <f>(I3856-$V$16)/$V$17</f>
        <v>2.3355957093308288</v>
      </c>
      <c r="M3856" t="str">
        <f t="shared" si="242"/>
        <v>ATIPICO</v>
      </c>
      <c r="N3856">
        <f>IF(ISBLANK(C3856),$V$7,C3856)</f>
        <v>1386388</v>
      </c>
      <c r="O3856">
        <f>IF(ISBLANK(I3856),$V$16,I3856)</f>
        <v>75</v>
      </c>
      <c r="P3856" t="str">
        <f>IF(ISBLANK(D3856),$U$42,D3856)</f>
        <v>PENSIONADOS EN SU PROPIO SISTEMA</v>
      </c>
      <c r="Q3856" s="7" t="str">
        <f t="shared" si="243"/>
        <v>56+</v>
      </c>
      <c r="R3856" s="7" t="str">
        <f t="shared" si="244"/>
        <v>4</v>
      </c>
    </row>
    <row r="3857" spans="1:18" x14ac:dyDescent="0.3">
      <c r="A3857">
        <v>3856</v>
      </c>
      <c r="B3857" t="s">
        <v>14</v>
      </c>
      <c r="C3857">
        <v>983308</v>
      </c>
      <c r="D3857" t="s">
        <v>9</v>
      </c>
      <c r="E3857" t="s">
        <v>15</v>
      </c>
      <c r="F3857" t="s">
        <v>11</v>
      </c>
      <c r="G3857" t="s">
        <v>12</v>
      </c>
      <c r="H3857" t="s">
        <v>12</v>
      </c>
      <c r="I3857">
        <v>27</v>
      </c>
      <c r="J3857">
        <f>(C3857-$V$7)/$V$8</f>
        <v>0.40173284586996566</v>
      </c>
      <c r="K3857" t="str">
        <f t="shared" si="241"/>
        <v>NO</v>
      </c>
      <c r="L3857">
        <f>(I3857-$V$16)/$V$17</f>
        <v>-1.0520201343717714</v>
      </c>
      <c r="M3857" t="str">
        <f t="shared" si="242"/>
        <v>NO</v>
      </c>
      <c r="N3857">
        <f>IF(ISBLANK(C3857),$V$7,C3857)</f>
        <v>983308</v>
      </c>
      <c r="O3857">
        <f>IF(ISBLANK(I3857),$V$16,I3857)</f>
        <v>27</v>
      </c>
      <c r="P3857" t="str">
        <f>IF(ISBLANK(D3857),$U$42,D3857)</f>
        <v>ASALARIADO</v>
      </c>
      <c r="Q3857" s="7" t="str">
        <f t="shared" si="243"/>
        <v>26-35</v>
      </c>
      <c r="R3857" s="7" t="str">
        <f t="shared" si="244"/>
        <v>4</v>
      </c>
    </row>
    <row r="3858" spans="1:18" x14ac:dyDescent="0.3">
      <c r="A3858">
        <v>3857</v>
      </c>
      <c r="B3858" t="s">
        <v>8</v>
      </c>
      <c r="C3858">
        <v>1007583</v>
      </c>
      <c r="D3858" t="s">
        <v>17</v>
      </c>
      <c r="E3858" t="s">
        <v>15</v>
      </c>
      <c r="F3858" t="s">
        <v>11</v>
      </c>
      <c r="G3858" t="s">
        <v>12</v>
      </c>
      <c r="H3858" t="s">
        <v>12</v>
      </c>
      <c r="I3858">
        <v>76</v>
      </c>
      <c r="J3858">
        <f>(C3858-$V$7)/$V$8</f>
        <v>0.43166793456844332</v>
      </c>
      <c r="K3858" t="str">
        <f t="shared" si="241"/>
        <v>NO</v>
      </c>
      <c r="L3858">
        <f>(I3858-$V$16)/$V$17</f>
        <v>2.4061710394079663</v>
      </c>
      <c r="M3858" t="str">
        <f t="shared" si="242"/>
        <v>ATIPICO</v>
      </c>
      <c r="N3858">
        <f>IF(ISBLANK(C3858),$V$7,C3858)</f>
        <v>1007583</v>
      </c>
      <c r="O3858">
        <f>IF(ISBLANK(I3858),$V$16,I3858)</f>
        <v>76</v>
      </c>
      <c r="P3858" t="str">
        <f>IF(ISBLANK(D3858),$U$42,D3858)</f>
        <v>TRABAJADOR INDEPENDIENTE</v>
      </c>
      <c r="Q3858" s="7" t="str">
        <f t="shared" si="243"/>
        <v>56+</v>
      </c>
      <c r="R3858" s="7" t="str">
        <f t="shared" si="244"/>
        <v>4</v>
      </c>
    </row>
    <row r="3859" spans="1:18" x14ac:dyDescent="0.3">
      <c r="A3859">
        <v>3858</v>
      </c>
      <c r="B3859" t="s">
        <v>14</v>
      </c>
      <c r="C3859">
        <v>1104599</v>
      </c>
      <c r="D3859" t="s">
        <v>9</v>
      </c>
      <c r="E3859" t="s">
        <v>10</v>
      </c>
      <c r="F3859" t="s">
        <v>11</v>
      </c>
      <c r="G3859" t="s">
        <v>12</v>
      </c>
      <c r="H3859" t="s">
        <v>12</v>
      </c>
      <c r="I3859">
        <v>50</v>
      </c>
      <c r="J3859">
        <f>(C3859-$V$7)/$V$8</f>
        <v>0.55130470347355198</v>
      </c>
      <c r="K3859" t="str">
        <f t="shared" si="241"/>
        <v>NO</v>
      </c>
      <c r="L3859">
        <f>(I3859-$V$16)/$V$17</f>
        <v>0.57121245740239113</v>
      </c>
      <c r="M3859" t="str">
        <f t="shared" si="242"/>
        <v>NO</v>
      </c>
      <c r="N3859">
        <f>IF(ISBLANK(C3859),$V$7,C3859)</f>
        <v>1104599</v>
      </c>
      <c r="O3859">
        <f>IF(ISBLANK(I3859),$V$16,I3859)</f>
        <v>50</v>
      </c>
      <c r="P3859" t="str">
        <f>IF(ISBLANK(D3859),$U$42,D3859)</f>
        <v>ASALARIADO</v>
      </c>
      <c r="Q3859" s="7" t="str">
        <f t="shared" si="243"/>
        <v>46-55</v>
      </c>
      <c r="R3859" s="7" t="str">
        <f t="shared" si="244"/>
        <v>4</v>
      </c>
    </row>
    <row r="3860" spans="1:18" x14ac:dyDescent="0.3">
      <c r="A3860">
        <v>3859</v>
      </c>
      <c r="B3860" t="s">
        <v>8</v>
      </c>
      <c r="C3860">
        <v>350605.15</v>
      </c>
      <c r="D3860" t="s">
        <v>9</v>
      </c>
      <c r="E3860" t="s">
        <v>15</v>
      </c>
      <c r="F3860" t="s">
        <v>11</v>
      </c>
      <c r="G3860" t="s">
        <v>12</v>
      </c>
      <c r="H3860" t="s">
        <v>12</v>
      </c>
      <c r="I3860">
        <v>31</v>
      </c>
      <c r="J3860">
        <f>(C3860-$V$7)/$V$8</f>
        <v>-0.37849438109314948</v>
      </c>
      <c r="K3860" t="str">
        <f t="shared" si="241"/>
        <v>NO</v>
      </c>
      <c r="L3860">
        <f>(I3860-$V$16)/$V$17</f>
        <v>-0.7697188140632214</v>
      </c>
      <c r="M3860" t="str">
        <f t="shared" si="242"/>
        <v>NO</v>
      </c>
      <c r="N3860">
        <f>IF(ISBLANK(C3860),$V$7,C3860)</f>
        <v>350605.15</v>
      </c>
      <c r="O3860">
        <f>IF(ISBLANK(I3860),$V$16,I3860)</f>
        <v>31</v>
      </c>
      <c r="P3860" t="str">
        <f>IF(ISBLANK(D3860),$U$42,D3860)</f>
        <v>ASALARIADO</v>
      </c>
      <c r="Q3860" s="7" t="str">
        <f t="shared" si="243"/>
        <v>26-35</v>
      </c>
      <c r="R3860" s="7" t="str">
        <f t="shared" si="244"/>
        <v>2</v>
      </c>
    </row>
    <row r="3861" spans="1:18" x14ac:dyDescent="0.3">
      <c r="A3861">
        <v>3860</v>
      </c>
      <c r="B3861" t="s">
        <v>8</v>
      </c>
      <c r="C3861">
        <v>348749.4</v>
      </c>
      <c r="D3861" t="s">
        <v>9</v>
      </c>
      <c r="E3861" t="s">
        <v>15</v>
      </c>
      <c r="F3861" t="s">
        <v>11</v>
      </c>
      <c r="G3861" t="s">
        <v>12</v>
      </c>
      <c r="H3861" t="s">
        <v>12</v>
      </c>
      <c r="I3861">
        <v>55</v>
      </c>
      <c r="J3861">
        <f>(C3861-$V$7)/$V$8</f>
        <v>-0.38078282767820404</v>
      </c>
      <c r="K3861" t="str">
        <f t="shared" si="241"/>
        <v>NO</v>
      </c>
      <c r="L3861">
        <f>(I3861-$V$16)/$V$17</f>
        <v>0.92408910778807873</v>
      </c>
      <c r="M3861" t="str">
        <f t="shared" si="242"/>
        <v>NO</v>
      </c>
      <c r="N3861">
        <f>IF(ISBLANK(C3861),$V$7,C3861)</f>
        <v>348749.4</v>
      </c>
      <c r="O3861">
        <f>IF(ISBLANK(I3861),$V$16,I3861)</f>
        <v>55</v>
      </c>
      <c r="P3861" t="str">
        <f>IF(ISBLANK(D3861),$U$42,D3861)</f>
        <v>ASALARIADO</v>
      </c>
      <c r="Q3861" s="7" t="str">
        <f t="shared" si="243"/>
        <v>46-55</v>
      </c>
      <c r="R3861" s="7" t="str">
        <f t="shared" si="244"/>
        <v>2</v>
      </c>
    </row>
    <row r="3862" spans="1:18" x14ac:dyDescent="0.3">
      <c r="A3862">
        <v>3861</v>
      </c>
      <c r="B3862" t="s">
        <v>8</v>
      </c>
      <c r="C3862">
        <v>299784</v>
      </c>
      <c r="D3862" t="s">
        <v>17</v>
      </c>
      <c r="E3862" t="s">
        <v>15</v>
      </c>
      <c r="F3862" t="s">
        <v>11</v>
      </c>
      <c r="G3862" t="s">
        <v>12</v>
      </c>
      <c r="H3862" t="s">
        <v>12</v>
      </c>
      <c r="I3862">
        <v>56</v>
      </c>
      <c r="J3862">
        <f>(C3862-$V$7)/$V$8</f>
        <v>-0.4411652619585929</v>
      </c>
      <c r="K3862" t="str">
        <f t="shared" si="241"/>
        <v>NO</v>
      </c>
      <c r="L3862">
        <f>(I3862-$V$16)/$V$17</f>
        <v>0.99466443786521619</v>
      </c>
      <c r="M3862" t="str">
        <f t="shared" si="242"/>
        <v>NO</v>
      </c>
      <c r="N3862">
        <f>IF(ISBLANK(C3862),$V$7,C3862)</f>
        <v>299784</v>
      </c>
      <c r="O3862">
        <f>IF(ISBLANK(I3862),$V$16,I3862)</f>
        <v>56</v>
      </c>
      <c r="P3862" t="str">
        <f>IF(ISBLANK(D3862),$U$42,D3862)</f>
        <v>TRABAJADOR INDEPENDIENTE</v>
      </c>
      <c r="Q3862" s="7" t="str">
        <f t="shared" si="243"/>
        <v>56+</v>
      </c>
      <c r="R3862" s="7" t="str">
        <f t="shared" si="244"/>
        <v>1</v>
      </c>
    </row>
    <row r="3863" spans="1:18" x14ac:dyDescent="0.3">
      <c r="A3863">
        <v>3862</v>
      </c>
      <c r="B3863" t="s">
        <v>14</v>
      </c>
      <c r="C3863">
        <v>540083</v>
      </c>
      <c r="D3863" t="s">
        <v>17</v>
      </c>
      <c r="E3863" t="s">
        <v>15</v>
      </c>
      <c r="F3863" t="s">
        <v>11</v>
      </c>
      <c r="G3863" t="s">
        <v>11</v>
      </c>
      <c r="H3863" t="s">
        <v>11</v>
      </c>
      <c r="I3863">
        <v>55</v>
      </c>
      <c r="J3863">
        <f>(C3863-$V$7)/$V$8</f>
        <v>-0.1448368632292216</v>
      </c>
      <c r="K3863" t="str">
        <f t="shared" si="241"/>
        <v>NO</v>
      </c>
      <c r="L3863">
        <f>(I3863-$V$16)/$V$17</f>
        <v>0.92408910778807873</v>
      </c>
      <c r="M3863" t="str">
        <f t="shared" si="242"/>
        <v>NO</v>
      </c>
      <c r="N3863">
        <f>IF(ISBLANK(C3863),$V$7,C3863)</f>
        <v>540083</v>
      </c>
      <c r="O3863">
        <f>IF(ISBLANK(I3863),$V$16,I3863)</f>
        <v>55</v>
      </c>
      <c r="P3863" t="str">
        <f>IF(ISBLANK(D3863),$U$42,D3863)</f>
        <v>TRABAJADOR INDEPENDIENTE</v>
      </c>
      <c r="Q3863" s="7" t="str">
        <f t="shared" si="243"/>
        <v>46-55</v>
      </c>
      <c r="R3863" s="7" t="str">
        <f t="shared" si="244"/>
        <v>3</v>
      </c>
    </row>
    <row r="3864" spans="1:18" x14ac:dyDescent="0.3">
      <c r="A3864">
        <v>3863</v>
      </c>
      <c r="B3864" t="s">
        <v>8</v>
      </c>
      <c r="C3864">
        <v>991228.7</v>
      </c>
      <c r="D3864" t="s">
        <v>9</v>
      </c>
      <c r="E3864" t="s">
        <v>15</v>
      </c>
      <c r="F3864" t="s">
        <v>11</v>
      </c>
      <c r="G3864" t="s">
        <v>12</v>
      </c>
      <c r="H3864" t="s">
        <v>12</v>
      </c>
      <c r="I3864">
        <v>44</v>
      </c>
      <c r="J3864">
        <f>(C3864-$V$7)/$V$8</f>
        <v>0.41150037860133665</v>
      </c>
      <c r="K3864" t="str">
        <f t="shared" si="241"/>
        <v>NO</v>
      </c>
      <c r="L3864">
        <f>(I3864-$V$16)/$V$17</f>
        <v>0.14776047693956615</v>
      </c>
      <c r="M3864" t="str">
        <f t="shared" si="242"/>
        <v>NO</v>
      </c>
      <c r="N3864">
        <f>IF(ISBLANK(C3864),$V$7,C3864)</f>
        <v>991228.7</v>
      </c>
      <c r="O3864">
        <f>IF(ISBLANK(I3864),$V$16,I3864)</f>
        <v>44</v>
      </c>
      <c r="P3864" t="str">
        <f>IF(ISBLANK(D3864),$U$42,D3864)</f>
        <v>ASALARIADO</v>
      </c>
      <c r="Q3864" s="7" t="str">
        <f t="shared" si="243"/>
        <v>36-45</v>
      </c>
      <c r="R3864" s="7" t="str">
        <f t="shared" si="244"/>
        <v>4</v>
      </c>
    </row>
    <row r="3865" spans="1:18" x14ac:dyDescent="0.3">
      <c r="A3865">
        <v>3864</v>
      </c>
      <c r="B3865" t="s">
        <v>8</v>
      </c>
      <c r="C3865">
        <v>278030</v>
      </c>
      <c r="D3865" t="s">
        <v>18</v>
      </c>
      <c r="E3865" t="s">
        <v>15</v>
      </c>
      <c r="F3865" t="s">
        <v>11</v>
      </c>
      <c r="G3865" t="s">
        <v>12</v>
      </c>
      <c r="H3865" t="s">
        <v>12</v>
      </c>
      <c r="I3865">
        <v>49</v>
      </c>
      <c r="J3865">
        <f>(C3865-$V$7)/$V$8</f>
        <v>-0.46799154082766331</v>
      </c>
      <c r="K3865" t="str">
        <f t="shared" si="241"/>
        <v>NO</v>
      </c>
      <c r="L3865">
        <f>(I3865-$V$16)/$V$17</f>
        <v>0.50063712732525367</v>
      </c>
      <c r="M3865" t="str">
        <f t="shared" si="242"/>
        <v>NO</v>
      </c>
      <c r="N3865">
        <f>IF(ISBLANK(C3865),$V$7,C3865)</f>
        <v>278030</v>
      </c>
      <c r="O3865">
        <f>IF(ISBLANK(I3865),$V$16,I3865)</f>
        <v>49</v>
      </c>
      <c r="P3865" t="str">
        <f>IF(ISBLANK(D3865),$U$42,D3865)</f>
        <v>CONVENIOS ESPECIALES DE TRABAJADORES INDEPENDIENTES</v>
      </c>
      <c r="Q3865" s="7" t="str">
        <f t="shared" si="243"/>
        <v>46-55</v>
      </c>
      <c r="R3865" s="7" t="str">
        <f t="shared" si="244"/>
        <v>1</v>
      </c>
    </row>
    <row r="3866" spans="1:18" x14ac:dyDescent="0.3">
      <c r="A3866">
        <v>3865</v>
      </c>
      <c r="B3866" t="s">
        <v>14</v>
      </c>
      <c r="C3866">
        <v>306545</v>
      </c>
      <c r="D3866" t="s">
        <v>9</v>
      </c>
      <c r="E3866" t="s">
        <v>10</v>
      </c>
      <c r="F3866" t="s">
        <v>11</v>
      </c>
      <c r="G3866" t="s">
        <v>12</v>
      </c>
      <c r="H3866" t="s">
        <v>11</v>
      </c>
      <c r="I3866">
        <v>39</v>
      </c>
      <c r="J3866">
        <f>(C3866-$V$7)/$V$8</f>
        <v>-0.43282783107536293</v>
      </c>
      <c r="K3866" t="str">
        <f t="shared" si="241"/>
        <v>NO</v>
      </c>
      <c r="L3866">
        <f>(I3866-$V$16)/$V$17</f>
        <v>-0.20511617344612137</v>
      </c>
      <c r="M3866" t="str">
        <f t="shared" si="242"/>
        <v>NO</v>
      </c>
      <c r="N3866">
        <f>IF(ISBLANK(C3866),$V$7,C3866)</f>
        <v>306545</v>
      </c>
      <c r="O3866">
        <f>IF(ISBLANK(I3866),$V$16,I3866)</f>
        <v>39</v>
      </c>
      <c r="P3866" t="str">
        <f>IF(ISBLANK(D3866),$U$42,D3866)</f>
        <v>ASALARIADO</v>
      </c>
      <c r="Q3866" s="7" t="str">
        <f t="shared" si="243"/>
        <v>36-45</v>
      </c>
      <c r="R3866" s="7" t="str">
        <f t="shared" si="244"/>
        <v>2</v>
      </c>
    </row>
    <row r="3867" spans="1:18" x14ac:dyDescent="0.3">
      <c r="A3867">
        <v>3866</v>
      </c>
      <c r="B3867" t="s">
        <v>8</v>
      </c>
      <c r="C3867">
        <v>639121.35</v>
      </c>
      <c r="D3867" t="s">
        <v>9</v>
      </c>
      <c r="E3867" t="s">
        <v>15</v>
      </c>
      <c r="F3867" t="s">
        <v>11</v>
      </c>
      <c r="G3867" t="s">
        <v>12</v>
      </c>
      <c r="H3867" t="s">
        <v>12</v>
      </c>
      <c r="I3867">
        <v>36</v>
      </c>
      <c r="J3867">
        <f>(C3867-$V$7)/$V$8</f>
        <v>-2.2706202392934204E-2</v>
      </c>
      <c r="K3867" t="str">
        <f t="shared" si="241"/>
        <v>NO</v>
      </c>
      <c r="L3867">
        <f>(I3867-$V$16)/$V$17</f>
        <v>-0.41684216367753391</v>
      </c>
      <c r="M3867" t="str">
        <f t="shared" si="242"/>
        <v>NO</v>
      </c>
      <c r="N3867">
        <f>IF(ISBLANK(C3867),$V$7,C3867)</f>
        <v>639121.35</v>
      </c>
      <c r="O3867">
        <f>IF(ISBLANK(I3867),$V$16,I3867)</f>
        <v>36</v>
      </c>
      <c r="P3867" t="str">
        <f>IF(ISBLANK(D3867),$U$42,D3867)</f>
        <v>ASALARIADO</v>
      </c>
      <c r="Q3867" s="7" t="str">
        <f t="shared" si="243"/>
        <v>36-45</v>
      </c>
      <c r="R3867" s="7" t="str">
        <f t="shared" si="244"/>
        <v>3</v>
      </c>
    </row>
    <row r="3868" spans="1:18" x14ac:dyDescent="0.3">
      <c r="A3868">
        <v>3867</v>
      </c>
      <c r="B3868" t="s">
        <v>8</v>
      </c>
      <c r="C3868">
        <v>422514.14</v>
      </c>
      <c r="D3868" t="s">
        <v>9</v>
      </c>
      <c r="E3868" t="s">
        <v>15</v>
      </c>
      <c r="F3868" t="s">
        <v>11</v>
      </c>
      <c r="G3868" t="s">
        <v>12</v>
      </c>
      <c r="H3868" t="s">
        <v>12</v>
      </c>
      <c r="I3868">
        <v>33</v>
      </c>
      <c r="J3868">
        <f>(C3868-$V$7)/$V$8</f>
        <v>-0.2898187067834504</v>
      </c>
      <c r="K3868" t="str">
        <f t="shared" si="241"/>
        <v>NO</v>
      </c>
      <c r="L3868">
        <f>(I3868-$V$16)/$V$17</f>
        <v>-0.62856815390894638</v>
      </c>
      <c r="M3868" t="str">
        <f t="shared" si="242"/>
        <v>NO</v>
      </c>
      <c r="N3868">
        <f>IF(ISBLANK(C3868),$V$7,C3868)</f>
        <v>422514.14</v>
      </c>
      <c r="O3868">
        <f>IF(ISBLANK(I3868),$V$16,I3868)</f>
        <v>33</v>
      </c>
      <c r="P3868" t="str">
        <f>IF(ISBLANK(D3868),$U$42,D3868)</f>
        <v>ASALARIADO</v>
      </c>
      <c r="Q3868" s="7" t="str">
        <f t="shared" si="243"/>
        <v>26-35</v>
      </c>
      <c r="R3868" s="7" t="str">
        <f t="shared" si="244"/>
        <v>3</v>
      </c>
    </row>
    <row r="3869" spans="1:18" x14ac:dyDescent="0.3">
      <c r="A3869">
        <v>3868</v>
      </c>
      <c r="B3869" t="s">
        <v>8</v>
      </c>
      <c r="C3869">
        <v>639148</v>
      </c>
      <c r="D3869" t="s">
        <v>17</v>
      </c>
      <c r="E3869" t="s">
        <v>15</v>
      </c>
      <c r="F3869" t="s">
        <v>11</v>
      </c>
      <c r="G3869" t="s">
        <v>12</v>
      </c>
      <c r="H3869" t="s">
        <v>12</v>
      </c>
      <c r="I3869">
        <v>61</v>
      </c>
      <c r="J3869">
        <f>(C3869-$V$7)/$V$8</f>
        <v>-2.2673338536546354E-2</v>
      </c>
      <c r="K3869" t="str">
        <f t="shared" si="241"/>
        <v>NO</v>
      </c>
      <c r="L3869">
        <f>(I3869-$V$16)/$V$17</f>
        <v>1.3475410882509038</v>
      </c>
      <c r="M3869" t="str">
        <f t="shared" si="242"/>
        <v>NO</v>
      </c>
      <c r="N3869">
        <f>IF(ISBLANK(C3869),$V$7,C3869)</f>
        <v>639148</v>
      </c>
      <c r="O3869">
        <f>IF(ISBLANK(I3869),$V$16,I3869)</f>
        <v>61</v>
      </c>
      <c r="P3869" t="str">
        <f>IF(ISBLANK(D3869),$U$42,D3869)</f>
        <v>TRABAJADOR INDEPENDIENTE</v>
      </c>
      <c r="Q3869" s="7" t="str">
        <f t="shared" si="243"/>
        <v>56+</v>
      </c>
      <c r="R3869" s="7" t="str">
        <f t="shared" si="244"/>
        <v>3</v>
      </c>
    </row>
    <row r="3870" spans="1:18" x14ac:dyDescent="0.3">
      <c r="A3870">
        <v>3869</v>
      </c>
      <c r="B3870" t="s">
        <v>14</v>
      </c>
      <c r="C3870">
        <v>438762.65</v>
      </c>
      <c r="D3870" t="s">
        <v>9</v>
      </c>
      <c r="E3870" t="s">
        <v>15</v>
      </c>
      <c r="F3870" t="s">
        <v>11</v>
      </c>
      <c r="G3870" t="s">
        <v>12</v>
      </c>
      <c r="H3870" t="s">
        <v>11</v>
      </c>
      <c r="I3870">
        <v>24</v>
      </c>
      <c r="J3870">
        <f>(C3870-$V$7)/$V$8</f>
        <v>-0.2697816073779673</v>
      </c>
      <c r="K3870" t="str">
        <f t="shared" si="241"/>
        <v>NO</v>
      </c>
      <c r="L3870">
        <f>(I3870-$V$16)/$V$17</f>
        <v>-1.263746124603184</v>
      </c>
      <c r="M3870" t="str">
        <f t="shared" si="242"/>
        <v>NO</v>
      </c>
      <c r="N3870">
        <f>IF(ISBLANK(C3870),$V$7,C3870)</f>
        <v>438762.65</v>
      </c>
      <c r="O3870">
        <f>IF(ISBLANK(I3870),$V$16,I3870)</f>
        <v>24</v>
      </c>
      <c r="P3870" t="str">
        <f>IF(ISBLANK(D3870),$U$42,D3870)</f>
        <v>ASALARIADO</v>
      </c>
      <c r="Q3870" s="7" t="str">
        <f t="shared" si="243"/>
        <v>18-25</v>
      </c>
      <c r="R3870" s="7" t="str">
        <f t="shared" si="244"/>
        <v>3</v>
      </c>
    </row>
    <row r="3871" spans="1:18" x14ac:dyDescent="0.3">
      <c r="A3871">
        <v>3870</v>
      </c>
      <c r="B3871" t="s">
        <v>8</v>
      </c>
      <c r="C3871">
        <v>940646.55</v>
      </c>
      <c r="D3871" t="s">
        <v>9</v>
      </c>
      <c r="E3871" t="s">
        <v>15</v>
      </c>
      <c r="F3871" t="s">
        <v>11</v>
      </c>
      <c r="G3871" t="s">
        <v>12</v>
      </c>
      <c r="H3871" t="s">
        <v>12</v>
      </c>
      <c r="I3871">
        <v>55</v>
      </c>
      <c r="J3871">
        <f>(C3871-$V$7)/$V$8</f>
        <v>0.34912422425284234</v>
      </c>
      <c r="K3871" t="str">
        <f t="shared" si="241"/>
        <v>NO</v>
      </c>
      <c r="L3871">
        <f>(I3871-$V$16)/$V$17</f>
        <v>0.92408910778807873</v>
      </c>
      <c r="M3871" t="str">
        <f t="shared" si="242"/>
        <v>NO</v>
      </c>
      <c r="N3871">
        <f>IF(ISBLANK(C3871),$V$7,C3871)</f>
        <v>940646.55</v>
      </c>
      <c r="O3871">
        <f>IF(ISBLANK(I3871),$V$16,I3871)</f>
        <v>55</v>
      </c>
      <c r="P3871" t="str">
        <f>IF(ISBLANK(D3871),$U$42,D3871)</f>
        <v>ASALARIADO</v>
      </c>
      <c r="Q3871" s="7" t="str">
        <f t="shared" si="243"/>
        <v>46-55</v>
      </c>
      <c r="R3871" s="7" t="str">
        <f t="shared" si="244"/>
        <v>4</v>
      </c>
    </row>
    <row r="3872" spans="1:18" x14ac:dyDescent="0.3">
      <c r="A3872">
        <v>3871</v>
      </c>
      <c r="B3872" t="s">
        <v>8</v>
      </c>
      <c r="C3872">
        <v>298248.25</v>
      </c>
      <c r="D3872" t="s">
        <v>9</v>
      </c>
      <c r="E3872" t="s">
        <v>15</v>
      </c>
      <c r="F3872" t="s">
        <v>11</v>
      </c>
      <c r="G3872" t="s">
        <v>12</v>
      </c>
      <c r="H3872" t="s">
        <v>12</v>
      </c>
      <c r="I3872">
        <v>26</v>
      </c>
      <c r="J3872">
        <f>(C3872-$V$7)/$V$8</f>
        <v>-0.44305909563392504</v>
      </c>
      <c r="K3872" t="str">
        <f t="shared" si="241"/>
        <v>NO</v>
      </c>
      <c r="L3872">
        <f>(I3872-$V$16)/$V$17</f>
        <v>-1.1225954644489089</v>
      </c>
      <c r="M3872" t="str">
        <f t="shared" si="242"/>
        <v>NO</v>
      </c>
      <c r="N3872">
        <f>IF(ISBLANK(C3872),$V$7,C3872)</f>
        <v>298248.25</v>
      </c>
      <c r="O3872">
        <f>IF(ISBLANK(I3872),$V$16,I3872)</f>
        <v>26</v>
      </c>
      <c r="P3872" t="str">
        <f>IF(ISBLANK(D3872),$U$42,D3872)</f>
        <v>ASALARIADO</v>
      </c>
      <c r="Q3872" s="7" t="str">
        <f t="shared" si="243"/>
        <v>26-35</v>
      </c>
      <c r="R3872" s="7" t="str">
        <f t="shared" si="244"/>
        <v>1</v>
      </c>
    </row>
    <row r="3873" spans="1:18" x14ac:dyDescent="0.3">
      <c r="A3873">
        <v>3872</v>
      </c>
      <c r="B3873" t="s">
        <v>8</v>
      </c>
      <c r="C3873">
        <v>450513.01</v>
      </c>
      <c r="D3873" t="s">
        <v>9</v>
      </c>
      <c r="E3873" t="s">
        <v>10</v>
      </c>
      <c r="F3873" t="s">
        <v>11</v>
      </c>
      <c r="G3873" t="s">
        <v>12</v>
      </c>
      <c r="H3873" t="s">
        <v>12</v>
      </c>
      <c r="I3873">
        <v>39</v>
      </c>
      <c r="J3873">
        <f>(C3873-$V$7)/$V$8</f>
        <v>-0.25529147065957214</v>
      </c>
      <c r="K3873" t="str">
        <f t="shared" si="241"/>
        <v>NO</v>
      </c>
      <c r="L3873">
        <f>(I3873-$V$16)/$V$17</f>
        <v>-0.20511617344612137</v>
      </c>
      <c r="M3873" t="str">
        <f t="shared" si="242"/>
        <v>NO</v>
      </c>
      <c r="N3873">
        <f>IF(ISBLANK(C3873),$V$7,C3873)</f>
        <v>450513.01</v>
      </c>
      <c r="O3873">
        <f>IF(ISBLANK(I3873),$V$16,I3873)</f>
        <v>39</v>
      </c>
      <c r="P3873" t="str">
        <f>IF(ISBLANK(D3873),$U$42,D3873)</f>
        <v>ASALARIADO</v>
      </c>
      <c r="Q3873" s="7" t="str">
        <f t="shared" si="243"/>
        <v>36-45</v>
      </c>
      <c r="R3873" s="7" t="str">
        <f t="shared" si="244"/>
        <v>3</v>
      </c>
    </row>
    <row r="3874" spans="1:18" x14ac:dyDescent="0.3">
      <c r="A3874">
        <v>3873</v>
      </c>
      <c r="B3874" t="s">
        <v>8</v>
      </c>
      <c r="C3874">
        <v>1213949</v>
      </c>
      <c r="D3874" t="s">
        <v>9</v>
      </c>
      <c r="E3874" t="s">
        <v>10</v>
      </c>
      <c r="F3874" t="s">
        <v>11</v>
      </c>
      <c r="G3874" t="s">
        <v>12</v>
      </c>
      <c r="H3874" t="s">
        <v>12</v>
      </c>
      <c r="I3874">
        <v>41</v>
      </c>
      <c r="J3874">
        <f>(C3874-$V$7)/$V$8</f>
        <v>0.68615133371777581</v>
      </c>
      <c r="K3874" t="str">
        <f t="shared" si="241"/>
        <v>NO</v>
      </c>
      <c r="L3874">
        <f>(I3874-$V$16)/$V$17</f>
        <v>-6.3965513291846368E-2</v>
      </c>
      <c r="M3874" t="str">
        <f t="shared" si="242"/>
        <v>NO</v>
      </c>
      <c r="N3874">
        <f>IF(ISBLANK(C3874),$V$7,C3874)</f>
        <v>1213949</v>
      </c>
      <c r="O3874">
        <f>IF(ISBLANK(I3874),$V$16,I3874)</f>
        <v>41</v>
      </c>
      <c r="P3874" t="str">
        <f>IF(ISBLANK(D3874),$U$42,D3874)</f>
        <v>ASALARIADO</v>
      </c>
      <c r="Q3874" s="7" t="str">
        <f t="shared" si="243"/>
        <v>36-45</v>
      </c>
      <c r="R3874" s="7" t="str">
        <f t="shared" si="244"/>
        <v>4</v>
      </c>
    </row>
    <row r="3875" spans="1:18" x14ac:dyDescent="0.3">
      <c r="A3875">
        <v>3874</v>
      </c>
      <c r="B3875" t="s">
        <v>8</v>
      </c>
      <c r="C3875">
        <v>377729.94</v>
      </c>
      <c r="D3875" t="s">
        <v>9</v>
      </c>
      <c r="E3875" t="s">
        <v>15</v>
      </c>
      <c r="F3875" t="s">
        <v>11</v>
      </c>
      <c r="G3875" t="s">
        <v>12</v>
      </c>
      <c r="H3875" t="s">
        <v>12</v>
      </c>
      <c r="I3875">
        <v>36</v>
      </c>
      <c r="J3875">
        <f>(C3875-$V$7)/$V$8</f>
        <v>-0.34504503013217808</v>
      </c>
      <c r="K3875" t="str">
        <f t="shared" si="241"/>
        <v>NO</v>
      </c>
      <c r="L3875">
        <f>(I3875-$V$16)/$V$17</f>
        <v>-0.41684216367753391</v>
      </c>
      <c r="M3875" t="str">
        <f t="shared" si="242"/>
        <v>NO</v>
      </c>
      <c r="N3875">
        <f>IF(ISBLANK(C3875),$V$7,C3875)</f>
        <v>377729.94</v>
      </c>
      <c r="O3875">
        <f>IF(ISBLANK(I3875),$V$16,I3875)</f>
        <v>36</v>
      </c>
      <c r="P3875" t="str">
        <f>IF(ISBLANK(D3875),$U$42,D3875)</f>
        <v>ASALARIADO</v>
      </c>
      <c r="Q3875" s="7" t="str">
        <f t="shared" si="243"/>
        <v>36-45</v>
      </c>
      <c r="R3875" s="7" t="str">
        <f t="shared" si="244"/>
        <v>2</v>
      </c>
    </row>
    <row r="3876" spans="1:18" x14ac:dyDescent="0.3">
      <c r="A3876">
        <v>3875</v>
      </c>
      <c r="B3876" t="s">
        <v>14</v>
      </c>
      <c r="C3876">
        <v>1605450</v>
      </c>
      <c r="D3876" t="s">
        <v>9</v>
      </c>
      <c r="E3876" t="s">
        <v>15</v>
      </c>
      <c r="F3876" t="s">
        <v>11</v>
      </c>
      <c r="G3876" t="s">
        <v>12</v>
      </c>
      <c r="H3876" t="s">
        <v>12</v>
      </c>
      <c r="I3876">
        <v>38</v>
      </c>
      <c r="J3876">
        <f>(C3876-$V$7)/$V$8</f>
        <v>1.1689367986216981</v>
      </c>
      <c r="K3876" t="str">
        <f t="shared" si="241"/>
        <v>NO</v>
      </c>
      <c r="L3876">
        <f>(I3876-$V$16)/$V$17</f>
        <v>-0.27569150352325889</v>
      </c>
      <c r="M3876" t="str">
        <f t="shared" si="242"/>
        <v>NO</v>
      </c>
      <c r="N3876">
        <f>IF(ISBLANK(C3876),$V$7,C3876)</f>
        <v>1605450</v>
      </c>
      <c r="O3876">
        <f>IF(ISBLANK(I3876),$V$16,I3876)</f>
        <v>38</v>
      </c>
      <c r="P3876" t="str">
        <f>IF(ISBLANK(D3876),$U$42,D3876)</f>
        <v>ASALARIADO</v>
      </c>
      <c r="Q3876" s="7" t="str">
        <f t="shared" si="243"/>
        <v>36-45</v>
      </c>
      <c r="R3876" s="7" t="str">
        <f t="shared" si="244"/>
        <v>4</v>
      </c>
    </row>
    <row r="3877" spans="1:18" x14ac:dyDescent="0.3">
      <c r="A3877">
        <v>3876</v>
      </c>
      <c r="B3877" t="s">
        <v>8</v>
      </c>
      <c r="C3877">
        <v>297102</v>
      </c>
      <c r="D3877" t="s">
        <v>17</v>
      </c>
      <c r="E3877" t="s">
        <v>15</v>
      </c>
      <c r="F3877" t="s">
        <v>11</v>
      </c>
      <c r="G3877" t="s">
        <v>12</v>
      </c>
      <c r="H3877" t="s">
        <v>11</v>
      </c>
      <c r="I3877">
        <v>64</v>
      </c>
      <c r="J3877">
        <f>(C3877-$V$7)/$V$8</f>
        <v>-0.44447261140820432</v>
      </c>
      <c r="K3877" t="str">
        <f t="shared" si="241"/>
        <v>NO</v>
      </c>
      <c r="L3877">
        <f>(I3877-$V$16)/$V$17</f>
        <v>1.5592670784823162</v>
      </c>
      <c r="M3877" t="str">
        <f t="shared" si="242"/>
        <v>NO</v>
      </c>
      <c r="N3877">
        <f>IF(ISBLANK(C3877),$V$7,C3877)</f>
        <v>297102</v>
      </c>
      <c r="O3877">
        <f>IF(ISBLANK(I3877),$V$16,I3877)</f>
        <v>64</v>
      </c>
      <c r="P3877" t="str">
        <f>IF(ISBLANK(D3877),$U$42,D3877)</f>
        <v>TRABAJADOR INDEPENDIENTE</v>
      </c>
      <c r="Q3877" s="7" t="str">
        <f t="shared" si="243"/>
        <v>56+</v>
      </c>
      <c r="R3877" s="7" t="str">
        <f t="shared" si="244"/>
        <v>1</v>
      </c>
    </row>
    <row r="3878" spans="1:18" x14ac:dyDescent="0.3">
      <c r="A3878">
        <v>3877</v>
      </c>
      <c r="B3878" t="s">
        <v>8</v>
      </c>
      <c r="C3878">
        <v>391637.5</v>
      </c>
      <c r="D3878" t="s">
        <v>9</v>
      </c>
      <c r="E3878" t="s">
        <v>15</v>
      </c>
      <c r="F3878" t="s">
        <v>11</v>
      </c>
      <c r="G3878" t="s">
        <v>12</v>
      </c>
      <c r="H3878" t="s">
        <v>12</v>
      </c>
      <c r="I3878">
        <v>49</v>
      </c>
      <c r="J3878">
        <f>(C3878-$V$7)/$V$8</f>
        <v>-0.32789470913611629</v>
      </c>
      <c r="K3878" t="str">
        <f t="shared" si="241"/>
        <v>NO</v>
      </c>
      <c r="L3878">
        <f>(I3878-$V$16)/$V$17</f>
        <v>0.50063712732525367</v>
      </c>
      <c r="M3878" t="str">
        <f t="shared" si="242"/>
        <v>NO</v>
      </c>
      <c r="N3878">
        <f>IF(ISBLANK(C3878),$V$7,C3878)</f>
        <v>391637.5</v>
      </c>
      <c r="O3878">
        <f>IF(ISBLANK(I3878),$V$16,I3878)</f>
        <v>49</v>
      </c>
      <c r="P3878" t="str">
        <f>IF(ISBLANK(D3878),$U$42,D3878)</f>
        <v>ASALARIADO</v>
      </c>
      <c r="Q3878" s="7" t="str">
        <f t="shared" si="243"/>
        <v>46-55</v>
      </c>
      <c r="R3878" s="7" t="str">
        <f t="shared" si="244"/>
        <v>2</v>
      </c>
    </row>
    <row r="3879" spans="1:18" x14ac:dyDescent="0.3">
      <c r="A3879">
        <v>3878</v>
      </c>
      <c r="B3879" t="s">
        <v>8</v>
      </c>
      <c r="C3879">
        <v>317719</v>
      </c>
      <c r="D3879" t="s">
        <v>16</v>
      </c>
      <c r="E3879" t="s">
        <v>15</v>
      </c>
      <c r="F3879" t="s">
        <v>11</v>
      </c>
      <c r="G3879" t="s">
        <v>11</v>
      </c>
      <c r="H3879" t="s">
        <v>12</v>
      </c>
      <c r="I3879">
        <v>34</v>
      </c>
      <c r="J3879">
        <f>(C3879-$V$7)/$V$8</f>
        <v>-0.41904844153399157</v>
      </c>
      <c r="K3879" t="str">
        <f t="shared" si="241"/>
        <v>NO</v>
      </c>
      <c r="L3879">
        <f>(I3879-$V$16)/$V$17</f>
        <v>-0.55799282383180893</v>
      </c>
      <c r="M3879" t="str">
        <f t="shared" si="242"/>
        <v>NO</v>
      </c>
      <c r="N3879">
        <f>IF(ISBLANK(C3879),$V$7,C3879)</f>
        <v>317719</v>
      </c>
      <c r="O3879">
        <f>IF(ISBLANK(I3879),$V$16,I3879)</f>
        <v>34</v>
      </c>
      <c r="P3879" t="str">
        <f>IF(ISBLANK(D3879),$U$42,D3879)</f>
        <v>ASEGURADO VOLUNTARIO</v>
      </c>
      <c r="Q3879" s="7" t="str">
        <f t="shared" si="243"/>
        <v>26-35</v>
      </c>
      <c r="R3879" s="7" t="str">
        <f t="shared" si="244"/>
        <v>2</v>
      </c>
    </row>
    <row r="3880" spans="1:18" x14ac:dyDescent="0.3">
      <c r="A3880">
        <v>3879</v>
      </c>
      <c r="B3880" t="s">
        <v>14</v>
      </c>
      <c r="C3880">
        <v>1161829.5</v>
      </c>
      <c r="D3880" t="s">
        <v>9</v>
      </c>
      <c r="E3880" t="s">
        <v>10</v>
      </c>
      <c r="F3880" t="s">
        <v>11</v>
      </c>
      <c r="G3880" t="s">
        <v>12</v>
      </c>
      <c r="H3880" t="s">
        <v>12</v>
      </c>
      <c r="I3880">
        <v>32</v>
      </c>
      <c r="J3880">
        <f>(C3880-$V$7)/$V$8</f>
        <v>0.62187937262940063</v>
      </c>
      <c r="K3880" t="str">
        <f t="shared" si="241"/>
        <v>NO</v>
      </c>
      <c r="L3880">
        <f>(I3880-$V$16)/$V$17</f>
        <v>-0.69914348398608395</v>
      </c>
      <c r="M3880" t="str">
        <f t="shared" si="242"/>
        <v>NO</v>
      </c>
      <c r="N3880">
        <f>IF(ISBLANK(C3880),$V$7,C3880)</f>
        <v>1161829.5</v>
      </c>
      <c r="O3880">
        <f>IF(ISBLANK(I3880),$V$16,I3880)</f>
        <v>32</v>
      </c>
      <c r="P3880" t="str">
        <f>IF(ISBLANK(D3880),$U$42,D3880)</f>
        <v>ASALARIADO</v>
      </c>
      <c r="Q3880" s="7" t="str">
        <f t="shared" si="243"/>
        <v>26-35</v>
      </c>
      <c r="R3880" s="7" t="str">
        <f t="shared" si="244"/>
        <v>4</v>
      </c>
    </row>
    <row r="3881" spans="1:18" x14ac:dyDescent="0.3">
      <c r="A3881">
        <v>3880</v>
      </c>
      <c r="B3881" t="s">
        <v>14</v>
      </c>
      <c r="C3881">
        <v>297050</v>
      </c>
      <c r="D3881" t="s">
        <v>16</v>
      </c>
      <c r="E3881" t="s">
        <v>15</v>
      </c>
      <c r="F3881" t="s">
        <v>11</v>
      </c>
      <c r="G3881" t="s">
        <v>12</v>
      </c>
      <c r="H3881" t="s">
        <v>12</v>
      </c>
      <c r="I3881">
        <v>55</v>
      </c>
      <c r="J3881">
        <f>(C3881-$V$7)/$V$8</f>
        <v>-0.44453673600603422</v>
      </c>
      <c r="K3881" t="str">
        <f t="shared" si="241"/>
        <v>NO</v>
      </c>
      <c r="L3881">
        <f>(I3881-$V$16)/$V$17</f>
        <v>0.92408910778807873</v>
      </c>
      <c r="M3881" t="str">
        <f t="shared" si="242"/>
        <v>NO</v>
      </c>
      <c r="N3881">
        <f>IF(ISBLANK(C3881),$V$7,C3881)</f>
        <v>297050</v>
      </c>
      <c r="O3881">
        <f>IF(ISBLANK(I3881),$V$16,I3881)</f>
        <v>55</v>
      </c>
      <c r="P3881" t="str">
        <f>IF(ISBLANK(D3881),$U$42,D3881)</f>
        <v>ASEGURADO VOLUNTARIO</v>
      </c>
      <c r="Q3881" s="7" t="str">
        <f t="shared" si="243"/>
        <v>46-55</v>
      </c>
      <c r="R3881" s="7" t="str">
        <f t="shared" si="244"/>
        <v>1</v>
      </c>
    </row>
    <row r="3882" spans="1:18" x14ac:dyDescent="0.3">
      <c r="A3882">
        <v>3881</v>
      </c>
      <c r="B3882" t="s">
        <v>8</v>
      </c>
      <c r="C3882">
        <v>1117420.3</v>
      </c>
      <c r="D3882" t="s">
        <v>9</v>
      </c>
      <c r="E3882" t="s">
        <v>15</v>
      </c>
      <c r="F3882" t="s">
        <v>11</v>
      </c>
      <c r="G3882" t="s">
        <v>12</v>
      </c>
      <c r="H3882" t="s">
        <v>12</v>
      </c>
      <c r="I3882">
        <v>52</v>
      </c>
      <c r="J3882">
        <f>(C3882-$V$7)/$V$8</f>
        <v>0.56711548628425401</v>
      </c>
      <c r="K3882" t="str">
        <f t="shared" si="241"/>
        <v>NO</v>
      </c>
      <c r="L3882">
        <f>(I3882-$V$16)/$V$17</f>
        <v>0.71236311755666615</v>
      </c>
      <c r="M3882" t="str">
        <f t="shared" si="242"/>
        <v>NO</v>
      </c>
      <c r="N3882">
        <f>IF(ISBLANK(C3882),$V$7,C3882)</f>
        <v>1117420.3</v>
      </c>
      <c r="O3882">
        <f>IF(ISBLANK(I3882),$V$16,I3882)</f>
        <v>52</v>
      </c>
      <c r="P3882" t="str">
        <f>IF(ISBLANK(D3882),$U$42,D3882)</f>
        <v>ASALARIADO</v>
      </c>
      <c r="Q3882" s="7" t="str">
        <f t="shared" si="243"/>
        <v>46-55</v>
      </c>
      <c r="R3882" s="7" t="str">
        <f t="shared" si="244"/>
        <v>4</v>
      </c>
    </row>
    <row r="3883" spans="1:18" x14ac:dyDescent="0.3">
      <c r="A3883">
        <v>3882</v>
      </c>
      <c r="B3883" t="s">
        <v>8</v>
      </c>
      <c r="C3883">
        <v>472721.91999999998</v>
      </c>
      <c r="D3883" t="s">
        <v>9</v>
      </c>
      <c r="E3883" t="s">
        <v>15</v>
      </c>
      <c r="F3883" t="s">
        <v>11</v>
      </c>
      <c r="G3883" t="s">
        <v>12</v>
      </c>
      <c r="H3883" t="s">
        <v>12</v>
      </c>
      <c r="I3883">
        <v>60</v>
      </c>
      <c r="J3883">
        <f>(C3883-$V$7)/$V$8</f>
        <v>-0.22790421254437099</v>
      </c>
      <c r="K3883" t="str">
        <f t="shared" si="241"/>
        <v>NO</v>
      </c>
      <c r="L3883">
        <f>(I3883-$V$16)/$V$17</f>
        <v>1.2769657581737661</v>
      </c>
      <c r="M3883" t="str">
        <f t="shared" si="242"/>
        <v>NO</v>
      </c>
      <c r="N3883">
        <f>IF(ISBLANK(C3883),$V$7,C3883)</f>
        <v>472721.91999999998</v>
      </c>
      <c r="O3883">
        <f>IF(ISBLANK(I3883),$V$16,I3883)</f>
        <v>60</v>
      </c>
      <c r="P3883" t="str">
        <f>IF(ISBLANK(D3883),$U$42,D3883)</f>
        <v>ASALARIADO</v>
      </c>
      <c r="Q3883" s="7" t="str">
        <f t="shared" si="243"/>
        <v>56+</v>
      </c>
      <c r="R3883" s="7" t="str">
        <f t="shared" si="244"/>
        <v>3</v>
      </c>
    </row>
    <row r="3884" spans="1:18" x14ac:dyDescent="0.3">
      <c r="A3884">
        <v>3883</v>
      </c>
      <c r="B3884" t="s">
        <v>14</v>
      </c>
      <c r="C3884">
        <v>300018</v>
      </c>
      <c r="D3884" t="s">
        <v>16</v>
      </c>
      <c r="E3884" t="s">
        <v>15</v>
      </c>
      <c r="F3884" t="s">
        <v>11</v>
      </c>
      <c r="G3884" t="s">
        <v>12</v>
      </c>
      <c r="H3884" t="s">
        <v>12</v>
      </c>
      <c r="I3884">
        <v>55</v>
      </c>
      <c r="J3884">
        <f>(C3884-$V$7)/$V$8</f>
        <v>-0.44087670126835837</v>
      </c>
      <c r="K3884" t="str">
        <f t="shared" si="241"/>
        <v>NO</v>
      </c>
      <c r="L3884">
        <f>(I3884-$V$16)/$V$17</f>
        <v>0.92408910778807873</v>
      </c>
      <c r="M3884" t="str">
        <f t="shared" si="242"/>
        <v>NO</v>
      </c>
      <c r="N3884">
        <f>IF(ISBLANK(C3884),$V$7,C3884)</f>
        <v>300018</v>
      </c>
      <c r="O3884">
        <f>IF(ISBLANK(I3884),$V$16,I3884)</f>
        <v>55</v>
      </c>
      <c r="P3884" t="str">
        <f>IF(ISBLANK(D3884),$U$42,D3884)</f>
        <v>ASEGURADO VOLUNTARIO</v>
      </c>
      <c r="Q3884" s="7" t="str">
        <f t="shared" si="243"/>
        <v>46-55</v>
      </c>
      <c r="R3884" s="7" t="str">
        <f t="shared" si="244"/>
        <v>2</v>
      </c>
    </row>
    <row r="3885" spans="1:18" x14ac:dyDescent="0.3">
      <c r="A3885">
        <v>3884</v>
      </c>
      <c r="B3885" t="s">
        <v>8</v>
      </c>
      <c r="C3885">
        <v>235200</v>
      </c>
      <c r="D3885" t="s">
        <v>9</v>
      </c>
      <c r="E3885" t="s">
        <v>15</v>
      </c>
      <c r="F3885" t="s">
        <v>11</v>
      </c>
      <c r="G3885" t="s">
        <v>12</v>
      </c>
      <c r="H3885" t="s">
        <v>11</v>
      </c>
      <c r="I3885">
        <v>24</v>
      </c>
      <c r="J3885">
        <f>(C3885-$V$7)/$V$8</f>
        <v>-0.52080801246332964</v>
      </c>
      <c r="K3885" t="str">
        <f t="shared" si="241"/>
        <v>NO</v>
      </c>
      <c r="L3885">
        <f>(I3885-$V$16)/$V$17</f>
        <v>-1.263746124603184</v>
      </c>
      <c r="M3885" t="str">
        <f t="shared" si="242"/>
        <v>NO</v>
      </c>
      <c r="N3885">
        <f>IF(ISBLANK(C3885),$V$7,C3885)</f>
        <v>235200</v>
      </c>
      <c r="O3885">
        <f>IF(ISBLANK(I3885),$V$16,I3885)</f>
        <v>24</v>
      </c>
      <c r="P3885" t="str">
        <f>IF(ISBLANK(D3885),$U$42,D3885)</f>
        <v>ASALARIADO</v>
      </c>
      <c r="Q3885" s="7" t="str">
        <f t="shared" si="243"/>
        <v>18-25</v>
      </c>
      <c r="R3885" s="7" t="str">
        <f t="shared" si="244"/>
        <v>1</v>
      </c>
    </row>
    <row r="3886" spans="1:18" x14ac:dyDescent="0.3">
      <c r="A3886">
        <v>3885</v>
      </c>
      <c r="B3886" t="s">
        <v>14</v>
      </c>
      <c r="C3886">
        <v>180000</v>
      </c>
      <c r="D3886" t="s">
        <v>9</v>
      </c>
      <c r="E3886" t="s">
        <v>15</v>
      </c>
      <c r="F3886" t="s">
        <v>11</v>
      </c>
      <c r="G3886" t="s">
        <v>11</v>
      </c>
      <c r="H3886" t="s">
        <v>12</v>
      </c>
      <c r="I3886">
        <v>30</v>
      </c>
      <c r="J3886">
        <f>(C3886-$V$7)/$V$8</f>
        <v>-0.58887873939045499</v>
      </c>
      <c r="K3886" t="str">
        <f t="shared" si="241"/>
        <v>NO</v>
      </c>
      <c r="L3886">
        <f>(I3886-$V$16)/$V$17</f>
        <v>-0.84029414414035897</v>
      </c>
      <c r="M3886" t="str">
        <f t="shared" si="242"/>
        <v>NO</v>
      </c>
      <c r="N3886">
        <f>IF(ISBLANK(C3886),$V$7,C3886)</f>
        <v>180000</v>
      </c>
      <c r="O3886">
        <f>IF(ISBLANK(I3886),$V$16,I3886)</f>
        <v>30</v>
      </c>
      <c r="P3886" t="str">
        <f>IF(ISBLANK(D3886),$U$42,D3886)</f>
        <v>ASALARIADO</v>
      </c>
      <c r="Q3886" s="7" t="str">
        <f t="shared" si="243"/>
        <v>26-35</v>
      </c>
      <c r="R3886" s="7" t="str">
        <f t="shared" si="244"/>
        <v>1</v>
      </c>
    </row>
    <row r="3887" spans="1:18" x14ac:dyDescent="0.3">
      <c r="A3887">
        <v>3886</v>
      </c>
      <c r="B3887" t="s">
        <v>8</v>
      </c>
      <c r="C3887">
        <v>639148</v>
      </c>
      <c r="D3887" t="s">
        <v>17</v>
      </c>
      <c r="E3887" t="s">
        <v>15</v>
      </c>
      <c r="F3887" t="s">
        <v>11</v>
      </c>
      <c r="G3887" t="s">
        <v>12</v>
      </c>
      <c r="H3887" t="s">
        <v>12</v>
      </c>
      <c r="I3887">
        <v>58</v>
      </c>
      <c r="J3887">
        <f>(C3887-$V$7)/$V$8</f>
        <v>-2.2673338536546354E-2</v>
      </c>
      <c r="K3887" t="str">
        <f t="shared" si="241"/>
        <v>NO</v>
      </c>
      <c r="L3887">
        <f>(I3887-$V$16)/$V$17</f>
        <v>1.1358150980194912</v>
      </c>
      <c r="M3887" t="str">
        <f t="shared" si="242"/>
        <v>NO</v>
      </c>
      <c r="N3887">
        <f>IF(ISBLANK(C3887),$V$7,C3887)</f>
        <v>639148</v>
      </c>
      <c r="O3887">
        <f>IF(ISBLANK(I3887),$V$16,I3887)</f>
        <v>58</v>
      </c>
      <c r="P3887" t="str">
        <f>IF(ISBLANK(D3887),$U$42,D3887)</f>
        <v>TRABAJADOR INDEPENDIENTE</v>
      </c>
      <c r="Q3887" s="7" t="str">
        <f t="shared" si="243"/>
        <v>56+</v>
      </c>
      <c r="R3887" s="7" t="str">
        <f t="shared" si="244"/>
        <v>3</v>
      </c>
    </row>
    <row r="3888" spans="1:18" x14ac:dyDescent="0.3">
      <c r="A3888">
        <v>3887</v>
      </c>
      <c r="B3888" t="s">
        <v>14</v>
      </c>
      <c r="C3888">
        <v>1461535</v>
      </c>
      <c r="D3888" t="s">
        <v>13</v>
      </c>
      <c r="E3888" t="s">
        <v>10</v>
      </c>
      <c r="F3888" t="s">
        <v>11</v>
      </c>
      <c r="G3888" t="s">
        <v>12</v>
      </c>
      <c r="H3888" t="s">
        <v>12</v>
      </c>
      <c r="I3888">
        <v>55</v>
      </c>
      <c r="J3888">
        <f>(C3888-$V$7)/$V$8</f>
        <v>0.99146580830073339</v>
      </c>
      <c r="K3888" t="str">
        <f t="shared" si="241"/>
        <v>NO</v>
      </c>
      <c r="L3888">
        <f>(I3888-$V$16)/$V$17</f>
        <v>0.92408910778807873</v>
      </c>
      <c r="M3888" t="str">
        <f t="shared" si="242"/>
        <v>NO</v>
      </c>
      <c r="N3888">
        <f>IF(ISBLANK(C3888),$V$7,C3888)</f>
        <v>1461535</v>
      </c>
      <c r="O3888">
        <f>IF(ISBLANK(I3888),$V$16,I3888)</f>
        <v>55</v>
      </c>
      <c r="P3888" t="str">
        <f>IF(ISBLANK(D3888),$U$42,D3888)</f>
        <v>PENSIONADOS EN SU PROPIO SISTEMA</v>
      </c>
      <c r="Q3888" s="7" t="str">
        <f t="shared" si="243"/>
        <v>46-55</v>
      </c>
      <c r="R3888" s="7" t="str">
        <f t="shared" si="244"/>
        <v>4</v>
      </c>
    </row>
    <row r="3889" spans="1:18" x14ac:dyDescent="0.3">
      <c r="A3889">
        <v>3888</v>
      </c>
      <c r="B3889" t="s">
        <v>14</v>
      </c>
      <c r="C3889">
        <v>297046</v>
      </c>
      <c r="D3889" t="s">
        <v>16</v>
      </c>
      <c r="E3889" t="s">
        <v>15</v>
      </c>
      <c r="F3889" t="s">
        <v>11</v>
      </c>
      <c r="G3889" t="s">
        <v>12</v>
      </c>
      <c r="H3889" t="s">
        <v>12</v>
      </c>
      <c r="I3889">
        <v>60</v>
      </c>
      <c r="J3889">
        <f>(C3889-$V$7)/$V$8</f>
        <v>-0.44454166866740574</v>
      </c>
      <c r="K3889" t="str">
        <f t="shared" si="241"/>
        <v>NO</v>
      </c>
      <c r="L3889">
        <f>(I3889-$V$16)/$V$17</f>
        <v>1.2769657581737661</v>
      </c>
      <c r="M3889" t="str">
        <f t="shared" si="242"/>
        <v>NO</v>
      </c>
      <c r="N3889">
        <f>IF(ISBLANK(C3889),$V$7,C3889)</f>
        <v>297046</v>
      </c>
      <c r="O3889">
        <f>IF(ISBLANK(I3889),$V$16,I3889)</f>
        <v>60</v>
      </c>
      <c r="P3889" t="str">
        <f>IF(ISBLANK(D3889),$U$42,D3889)</f>
        <v>ASEGURADO VOLUNTARIO</v>
      </c>
      <c r="Q3889" s="7" t="str">
        <f t="shared" si="243"/>
        <v>56+</v>
      </c>
      <c r="R3889" s="7" t="str">
        <f t="shared" si="244"/>
        <v>1</v>
      </c>
    </row>
    <row r="3890" spans="1:18" x14ac:dyDescent="0.3">
      <c r="A3890">
        <v>3889</v>
      </c>
      <c r="B3890" t="s">
        <v>8</v>
      </c>
      <c r="C3890">
        <v>208067.25</v>
      </c>
      <c r="D3890" t="s">
        <v>9</v>
      </c>
      <c r="E3890" t="s">
        <v>10</v>
      </c>
      <c r="F3890" t="s">
        <v>11</v>
      </c>
      <c r="G3890" t="s">
        <v>12</v>
      </c>
      <c r="H3890" t="s">
        <v>12</v>
      </c>
      <c r="I3890">
        <v>46</v>
      </c>
      <c r="J3890">
        <f>(C3890-$V$7)/$V$8</f>
        <v>-0.55426717942043036</v>
      </c>
      <c r="K3890" t="str">
        <f t="shared" si="241"/>
        <v>NO</v>
      </c>
      <c r="L3890">
        <f>(I3890-$V$16)/$V$17</f>
        <v>0.28891113709384114</v>
      </c>
      <c r="M3890" t="str">
        <f t="shared" si="242"/>
        <v>NO</v>
      </c>
      <c r="N3890">
        <f>IF(ISBLANK(C3890),$V$7,C3890)</f>
        <v>208067.25</v>
      </c>
      <c r="O3890">
        <f>IF(ISBLANK(I3890),$V$16,I3890)</f>
        <v>46</v>
      </c>
      <c r="P3890" t="str">
        <f>IF(ISBLANK(D3890),$U$42,D3890)</f>
        <v>ASALARIADO</v>
      </c>
      <c r="Q3890" s="7" t="str">
        <f t="shared" si="243"/>
        <v>46-55</v>
      </c>
      <c r="R3890" s="7" t="str">
        <f t="shared" si="244"/>
        <v>1</v>
      </c>
    </row>
    <row r="3891" spans="1:18" x14ac:dyDescent="0.3">
      <c r="A3891">
        <v>3890</v>
      </c>
      <c r="B3891" t="s">
        <v>14</v>
      </c>
      <c r="C3891">
        <v>260000</v>
      </c>
      <c r="D3891" t="s">
        <v>9</v>
      </c>
      <c r="E3891" t="s">
        <v>15</v>
      </c>
      <c r="F3891" t="s">
        <v>11</v>
      </c>
      <c r="G3891" t="s">
        <v>12</v>
      </c>
      <c r="H3891" t="s">
        <v>12</v>
      </c>
      <c r="I3891">
        <v>29</v>
      </c>
      <c r="J3891">
        <f>(C3891-$V$7)/$V$8</f>
        <v>-0.49022551195983849</v>
      </c>
      <c r="K3891" t="str">
        <f t="shared" si="241"/>
        <v>NO</v>
      </c>
      <c r="L3891">
        <f>(I3891-$V$16)/$V$17</f>
        <v>-0.91086947421749642</v>
      </c>
      <c r="M3891" t="str">
        <f t="shared" si="242"/>
        <v>NO</v>
      </c>
      <c r="N3891">
        <f>IF(ISBLANK(C3891),$V$7,C3891)</f>
        <v>260000</v>
      </c>
      <c r="O3891">
        <f>IF(ISBLANK(I3891),$V$16,I3891)</f>
        <v>29</v>
      </c>
      <c r="P3891" t="str">
        <f>IF(ISBLANK(D3891),$U$42,D3891)</f>
        <v>ASALARIADO</v>
      </c>
      <c r="Q3891" s="7" t="str">
        <f t="shared" si="243"/>
        <v>26-35</v>
      </c>
      <c r="R3891" s="7" t="str">
        <f t="shared" si="244"/>
        <v>1</v>
      </c>
    </row>
    <row r="3892" spans="1:18" x14ac:dyDescent="0.3">
      <c r="A3892">
        <v>3891</v>
      </c>
      <c r="B3892" t="s">
        <v>8</v>
      </c>
      <c r="C3892">
        <v>274969.43</v>
      </c>
      <c r="D3892" t="s">
        <v>9</v>
      </c>
      <c r="E3892" t="s">
        <v>15</v>
      </c>
      <c r="F3892" t="s">
        <v>11</v>
      </c>
      <c r="G3892" t="s">
        <v>12</v>
      </c>
      <c r="H3892" t="s">
        <v>12</v>
      </c>
      <c r="I3892">
        <v>31</v>
      </c>
      <c r="J3892">
        <f>(C3892-$V$7)/$V$8</f>
        <v>-0.47176572968112984</v>
      </c>
      <c r="K3892" t="str">
        <f t="shared" si="241"/>
        <v>NO</v>
      </c>
      <c r="L3892">
        <f>(I3892-$V$16)/$V$17</f>
        <v>-0.7697188140632214</v>
      </c>
      <c r="M3892" t="str">
        <f t="shared" si="242"/>
        <v>NO</v>
      </c>
      <c r="N3892">
        <f>IF(ISBLANK(C3892),$V$7,C3892)</f>
        <v>274969.43</v>
      </c>
      <c r="O3892">
        <f>IF(ISBLANK(I3892),$V$16,I3892)</f>
        <v>31</v>
      </c>
      <c r="P3892" t="str">
        <f>IF(ISBLANK(D3892),$U$42,D3892)</f>
        <v>ASALARIADO</v>
      </c>
      <c r="Q3892" s="7" t="str">
        <f t="shared" si="243"/>
        <v>26-35</v>
      </c>
      <c r="R3892" s="7" t="str">
        <f t="shared" si="244"/>
        <v>1</v>
      </c>
    </row>
    <row r="3893" spans="1:18" x14ac:dyDescent="0.3">
      <c r="A3893">
        <v>3892</v>
      </c>
      <c r="B3893" t="s">
        <v>8</v>
      </c>
      <c r="C3893">
        <v>1392687.83</v>
      </c>
      <c r="D3893" t="s">
        <v>9</v>
      </c>
      <c r="E3893" t="s">
        <v>15</v>
      </c>
      <c r="F3893" t="s">
        <v>11</v>
      </c>
      <c r="G3893" t="s">
        <v>12</v>
      </c>
      <c r="H3893" t="s">
        <v>12</v>
      </c>
      <c r="I3893">
        <v>55</v>
      </c>
      <c r="J3893">
        <f>(C3893-$V$7)/$V$8</f>
        <v>0.90656586430117958</v>
      </c>
      <c r="K3893" t="str">
        <f t="shared" si="241"/>
        <v>NO</v>
      </c>
      <c r="L3893">
        <f>(I3893-$V$16)/$V$17</f>
        <v>0.92408910778807873</v>
      </c>
      <c r="M3893" t="str">
        <f t="shared" si="242"/>
        <v>NO</v>
      </c>
      <c r="N3893">
        <f>IF(ISBLANK(C3893),$V$7,C3893)</f>
        <v>1392687.83</v>
      </c>
      <c r="O3893">
        <f>IF(ISBLANK(I3893),$V$16,I3893)</f>
        <v>55</v>
      </c>
      <c r="P3893" t="str">
        <f>IF(ISBLANK(D3893),$U$42,D3893)</f>
        <v>ASALARIADO</v>
      </c>
      <c r="Q3893" s="7" t="str">
        <f t="shared" si="243"/>
        <v>46-55</v>
      </c>
      <c r="R3893" s="7" t="str">
        <f t="shared" si="244"/>
        <v>4</v>
      </c>
    </row>
    <row r="3894" spans="1:18" x14ac:dyDescent="0.3">
      <c r="A3894">
        <v>3893</v>
      </c>
      <c r="B3894" t="s">
        <v>8</v>
      </c>
      <c r="C3894">
        <v>546354</v>
      </c>
      <c r="D3894" t="s">
        <v>17</v>
      </c>
      <c r="E3894" t="s">
        <v>15</v>
      </c>
      <c r="F3894" t="s">
        <v>11</v>
      </c>
      <c r="G3894" t="s">
        <v>11</v>
      </c>
      <c r="H3894" t="s">
        <v>11</v>
      </c>
      <c r="I3894">
        <v>81</v>
      </c>
      <c r="J3894">
        <f>(C3894-$V$7)/$V$8</f>
        <v>-0.13710368336400416</v>
      </c>
      <c r="K3894" t="str">
        <f t="shared" si="241"/>
        <v>NO</v>
      </c>
      <c r="L3894">
        <f>(I3894-$V$16)/$V$17</f>
        <v>2.759047689793654</v>
      </c>
      <c r="M3894" t="str">
        <f t="shared" si="242"/>
        <v>ATIPICO</v>
      </c>
      <c r="N3894">
        <f>IF(ISBLANK(C3894),$V$7,C3894)</f>
        <v>546354</v>
      </c>
      <c r="O3894">
        <f>IF(ISBLANK(I3894),$V$16,I3894)</f>
        <v>81</v>
      </c>
      <c r="P3894" t="str">
        <f>IF(ISBLANK(D3894),$U$42,D3894)</f>
        <v>TRABAJADOR INDEPENDIENTE</v>
      </c>
      <c r="Q3894" s="7" t="str">
        <f t="shared" si="243"/>
        <v>56+</v>
      </c>
      <c r="R3894" s="7" t="str">
        <f t="shared" si="244"/>
        <v>3</v>
      </c>
    </row>
    <row r="3895" spans="1:18" x14ac:dyDescent="0.3">
      <c r="A3895">
        <v>3894</v>
      </c>
      <c r="B3895" t="s">
        <v>14</v>
      </c>
      <c r="C3895">
        <v>297046</v>
      </c>
      <c r="D3895" t="s">
        <v>16</v>
      </c>
      <c r="E3895" t="s">
        <v>15</v>
      </c>
      <c r="F3895" t="s">
        <v>12</v>
      </c>
      <c r="G3895" t="s">
        <v>12</v>
      </c>
      <c r="H3895" t="s">
        <v>12</v>
      </c>
      <c r="I3895">
        <v>52</v>
      </c>
      <c r="J3895">
        <f>(C3895-$V$7)/$V$8</f>
        <v>-0.44454166866740574</v>
      </c>
      <c r="K3895" t="str">
        <f t="shared" si="241"/>
        <v>NO</v>
      </c>
      <c r="L3895">
        <f>(I3895-$V$16)/$V$17</f>
        <v>0.71236311755666615</v>
      </c>
      <c r="M3895" t="str">
        <f t="shared" si="242"/>
        <v>NO</v>
      </c>
      <c r="N3895">
        <f>IF(ISBLANK(C3895),$V$7,C3895)</f>
        <v>297046</v>
      </c>
      <c r="O3895">
        <f>IF(ISBLANK(I3895),$V$16,I3895)</f>
        <v>52</v>
      </c>
      <c r="P3895" t="str">
        <f>IF(ISBLANK(D3895),$U$42,D3895)</f>
        <v>ASEGURADO VOLUNTARIO</v>
      </c>
      <c r="Q3895" s="7" t="str">
        <f t="shared" si="243"/>
        <v>46-55</v>
      </c>
      <c r="R3895" s="7" t="str">
        <f t="shared" si="244"/>
        <v>1</v>
      </c>
    </row>
    <row r="3896" spans="1:18" x14ac:dyDescent="0.3">
      <c r="A3896">
        <v>3895</v>
      </c>
      <c r="B3896" t="s">
        <v>8</v>
      </c>
      <c r="C3896">
        <v>459260</v>
      </c>
      <c r="D3896" t="s">
        <v>9</v>
      </c>
      <c r="E3896" t="s">
        <v>15</v>
      </c>
      <c r="F3896" t="s">
        <v>11</v>
      </c>
      <c r="G3896" t="s">
        <v>12</v>
      </c>
      <c r="H3896" t="s">
        <v>12</v>
      </c>
      <c r="I3896">
        <v>37</v>
      </c>
      <c r="J3896">
        <f>(C3896-$V$7)/$V$8</f>
        <v>-0.24450498573703053</v>
      </c>
      <c r="K3896" t="str">
        <f t="shared" si="241"/>
        <v>NO</v>
      </c>
      <c r="L3896">
        <f>(I3896-$V$16)/$V$17</f>
        <v>-0.3462668336003964</v>
      </c>
      <c r="M3896" t="str">
        <f t="shared" si="242"/>
        <v>NO</v>
      </c>
      <c r="N3896">
        <f>IF(ISBLANK(C3896),$V$7,C3896)</f>
        <v>459260</v>
      </c>
      <c r="O3896">
        <f>IF(ISBLANK(I3896),$V$16,I3896)</f>
        <v>37</v>
      </c>
      <c r="P3896" t="str">
        <f>IF(ISBLANK(D3896),$U$42,D3896)</f>
        <v>ASALARIADO</v>
      </c>
      <c r="Q3896" s="7" t="str">
        <f t="shared" si="243"/>
        <v>36-45</v>
      </c>
      <c r="R3896" s="7" t="str">
        <f t="shared" si="244"/>
        <v>3</v>
      </c>
    </row>
    <row r="3897" spans="1:18" x14ac:dyDescent="0.3">
      <c r="A3897">
        <v>3896</v>
      </c>
      <c r="B3897" t="s">
        <v>8</v>
      </c>
      <c r="C3897">
        <v>721709.3</v>
      </c>
      <c r="D3897" t="s">
        <v>9</v>
      </c>
      <c r="E3897" t="s">
        <v>10</v>
      </c>
      <c r="F3897" t="s">
        <v>11</v>
      </c>
      <c r="G3897" t="s">
        <v>12</v>
      </c>
      <c r="H3897" t="s">
        <v>12</v>
      </c>
      <c r="I3897">
        <v>45</v>
      </c>
      <c r="J3897">
        <f>(C3897-$V$7)/$V$8</f>
        <v>7.9138395286795643E-2</v>
      </c>
      <c r="K3897" t="str">
        <f t="shared" si="241"/>
        <v>NO</v>
      </c>
      <c r="L3897">
        <f>(I3897-$V$16)/$V$17</f>
        <v>0.21833580701670366</v>
      </c>
      <c r="M3897" t="str">
        <f t="shared" si="242"/>
        <v>NO</v>
      </c>
      <c r="N3897">
        <f>IF(ISBLANK(C3897),$V$7,C3897)</f>
        <v>721709.3</v>
      </c>
      <c r="O3897">
        <f>IF(ISBLANK(I3897),$V$16,I3897)</f>
        <v>45</v>
      </c>
      <c r="P3897" t="str">
        <f>IF(ISBLANK(D3897),$U$42,D3897)</f>
        <v>ASALARIADO</v>
      </c>
      <c r="Q3897" s="7" t="str">
        <f t="shared" si="243"/>
        <v>36-45</v>
      </c>
      <c r="R3897" s="7" t="str">
        <f t="shared" si="244"/>
        <v>4</v>
      </c>
    </row>
    <row r="3898" spans="1:18" x14ac:dyDescent="0.3">
      <c r="A3898">
        <v>3897</v>
      </c>
      <c r="B3898" t="s">
        <v>14</v>
      </c>
      <c r="C3898">
        <v>465877</v>
      </c>
      <c r="D3898" t="s">
        <v>9</v>
      </c>
      <c r="E3898" t="s">
        <v>15</v>
      </c>
      <c r="F3898" t="s">
        <v>11</v>
      </c>
      <c r="G3898" t="s">
        <v>12</v>
      </c>
      <c r="H3898" t="s">
        <v>11</v>
      </c>
      <c r="I3898">
        <v>36</v>
      </c>
      <c r="J3898">
        <f>(C3898-$V$7)/$V$8</f>
        <v>-0.23634513066317567</v>
      </c>
      <c r="K3898" t="str">
        <f t="shared" si="241"/>
        <v>NO</v>
      </c>
      <c r="L3898">
        <f>(I3898-$V$16)/$V$17</f>
        <v>-0.41684216367753391</v>
      </c>
      <c r="M3898" t="str">
        <f t="shared" si="242"/>
        <v>NO</v>
      </c>
      <c r="N3898">
        <f>IF(ISBLANK(C3898),$V$7,C3898)</f>
        <v>465877</v>
      </c>
      <c r="O3898">
        <f>IF(ISBLANK(I3898),$V$16,I3898)</f>
        <v>36</v>
      </c>
      <c r="P3898" t="str">
        <f>IF(ISBLANK(D3898),$U$42,D3898)</f>
        <v>ASALARIADO</v>
      </c>
      <c r="Q3898" s="7" t="str">
        <f t="shared" si="243"/>
        <v>36-45</v>
      </c>
      <c r="R3898" s="7" t="str">
        <f t="shared" si="244"/>
        <v>3</v>
      </c>
    </row>
    <row r="3899" spans="1:18" x14ac:dyDescent="0.3">
      <c r="A3899">
        <v>3898</v>
      </c>
      <c r="B3899" t="s">
        <v>14</v>
      </c>
      <c r="C3899">
        <v>658917</v>
      </c>
      <c r="D3899" t="s">
        <v>9</v>
      </c>
      <c r="E3899" t="s">
        <v>10</v>
      </c>
      <c r="F3899" t="s">
        <v>11</v>
      </c>
      <c r="G3899" t="s">
        <v>12</v>
      </c>
      <c r="H3899" t="s">
        <v>11</v>
      </c>
      <c r="I3899">
        <v>36</v>
      </c>
      <c r="J3899">
        <f>(C3899-$V$7)/$V$8</f>
        <v>1.7051071269018577E-3</v>
      </c>
      <c r="K3899" t="str">
        <f t="shared" si="241"/>
        <v>NO</v>
      </c>
      <c r="L3899">
        <f>(I3899-$V$16)/$V$17</f>
        <v>-0.41684216367753391</v>
      </c>
      <c r="M3899" t="str">
        <f t="shared" si="242"/>
        <v>NO</v>
      </c>
      <c r="N3899">
        <f>IF(ISBLANK(C3899),$V$7,C3899)</f>
        <v>658917</v>
      </c>
      <c r="O3899">
        <f>IF(ISBLANK(I3899),$V$16,I3899)</f>
        <v>36</v>
      </c>
      <c r="P3899" t="str">
        <f>IF(ISBLANK(D3899),$U$42,D3899)</f>
        <v>ASALARIADO</v>
      </c>
      <c r="Q3899" s="7" t="str">
        <f t="shared" si="243"/>
        <v>36-45</v>
      </c>
      <c r="R3899" s="7" t="str">
        <f t="shared" si="244"/>
        <v>3</v>
      </c>
    </row>
    <row r="3900" spans="1:18" x14ac:dyDescent="0.3">
      <c r="A3900">
        <v>3899</v>
      </c>
      <c r="B3900" t="s">
        <v>8</v>
      </c>
      <c r="C3900">
        <v>2658295.4300000002</v>
      </c>
      <c r="D3900" t="s">
        <v>9</v>
      </c>
      <c r="E3900" t="s">
        <v>15</v>
      </c>
      <c r="F3900" t="s">
        <v>11</v>
      </c>
      <c r="G3900" t="s">
        <v>11</v>
      </c>
      <c r="H3900" t="s">
        <v>12</v>
      </c>
      <c r="I3900">
        <v>30</v>
      </c>
      <c r="J3900">
        <f>(C3900-$V$7)/$V$8</f>
        <v>2.467269294310138</v>
      </c>
      <c r="K3900" t="str">
        <f t="shared" si="241"/>
        <v>ATIPICO</v>
      </c>
      <c r="L3900">
        <f>(I3900-$V$16)/$V$17</f>
        <v>-0.84029414414035897</v>
      </c>
      <c r="M3900" t="str">
        <f t="shared" si="242"/>
        <v>NO</v>
      </c>
      <c r="N3900">
        <f>IF(ISBLANK(C3900),$V$7,C3900)</f>
        <v>2658295.4300000002</v>
      </c>
      <c r="O3900">
        <f>IF(ISBLANK(I3900),$V$16,I3900)</f>
        <v>30</v>
      </c>
      <c r="P3900" t="str">
        <f>IF(ISBLANK(D3900),$U$42,D3900)</f>
        <v>ASALARIADO</v>
      </c>
      <c r="Q3900" s="7" t="str">
        <f t="shared" si="243"/>
        <v>26-35</v>
      </c>
      <c r="R3900" s="7" t="str">
        <f t="shared" si="244"/>
        <v>4</v>
      </c>
    </row>
    <row r="3901" spans="1:18" x14ac:dyDescent="0.3">
      <c r="A3901">
        <v>3900</v>
      </c>
      <c r="B3901" t="s">
        <v>8</v>
      </c>
      <c r="C3901">
        <v>583221.81999999995</v>
      </c>
      <c r="D3901" t="s">
        <v>9</v>
      </c>
      <c r="E3901" t="s">
        <v>15</v>
      </c>
      <c r="F3901" t="s">
        <v>11</v>
      </c>
      <c r="G3901" t="s">
        <v>11</v>
      </c>
      <c r="H3901" t="s">
        <v>12</v>
      </c>
      <c r="I3901">
        <v>53</v>
      </c>
      <c r="J3901">
        <f>(C3901-$V$7)/$V$8</f>
        <v>-9.1639565472366333E-2</v>
      </c>
      <c r="K3901" t="str">
        <f t="shared" si="241"/>
        <v>NO</v>
      </c>
      <c r="L3901">
        <f>(I3901-$V$16)/$V$17</f>
        <v>0.78293844763380371</v>
      </c>
      <c r="M3901" t="str">
        <f t="shared" si="242"/>
        <v>NO</v>
      </c>
      <c r="N3901">
        <f>IF(ISBLANK(C3901),$V$7,C3901)</f>
        <v>583221.81999999995</v>
      </c>
      <c r="O3901">
        <f>IF(ISBLANK(I3901),$V$16,I3901)</f>
        <v>53</v>
      </c>
      <c r="P3901" t="str">
        <f>IF(ISBLANK(D3901),$U$42,D3901)</f>
        <v>ASALARIADO</v>
      </c>
      <c r="Q3901" s="7" t="str">
        <f t="shared" si="243"/>
        <v>46-55</v>
      </c>
      <c r="R3901" s="7" t="str">
        <f t="shared" si="244"/>
        <v>3</v>
      </c>
    </row>
    <row r="3902" spans="1:18" x14ac:dyDescent="0.3">
      <c r="A3902">
        <v>3901</v>
      </c>
      <c r="B3902" t="s">
        <v>8</v>
      </c>
      <c r="C3902">
        <v>297046</v>
      </c>
      <c r="D3902" t="s">
        <v>17</v>
      </c>
      <c r="E3902" t="s">
        <v>15</v>
      </c>
      <c r="F3902" t="s">
        <v>11</v>
      </c>
      <c r="G3902" t="s">
        <v>12</v>
      </c>
      <c r="H3902" t="s">
        <v>12</v>
      </c>
      <c r="I3902">
        <v>32</v>
      </c>
      <c r="J3902">
        <f>(C3902-$V$7)/$V$8</f>
        <v>-0.44454166866740574</v>
      </c>
      <c r="K3902" t="str">
        <f t="shared" si="241"/>
        <v>NO</v>
      </c>
      <c r="L3902">
        <f>(I3902-$V$16)/$V$17</f>
        <v>-0.69914348398608395</v>
      </c>
      <c r="M3902" t="str">
        <f t="shared" si="242"/>
        <v>NO</v>
      </c>
      <c r="N3902">
        <f>IF(ISBLANK(C3902),$V$7,C3902)</f>
        <v>297046</v>
      </c>
      <c r="O3902">
        <f>IF(ISBLANK(I3902),$V$16,I3902)</f>
        <v>32</v>
      </c>
      <c r="P3902" t="str">
        <f>IF(ISBLANK(D3902),$U$42,D3902)</f>
        <v>TRABAJADOR INDEPENDIENTE</v>
      </c>
      <c r="Q3902" s="7" t="str">
        <f t="shared" si="243"/>
        <v>26-35</v>
      </c>
      <c r="R3902" s="7" t="str">
        <f t="shared" si="244"/>
        <v>1</v>
      </c>
    </row>
    <row r="3903" spans="1:18" x14ac:dyDescent="0.3">
      <c r="A3903">
        <v>3902</v>
      </c>
      <c r="B3903" t="s">
        <v>14</v>
      </c>
      <c r="C3903">
        <v>572000</v>
      </c>
      <c r="D3903" t="s">
        <v>9</v>
      </c>
      <c r="E3903" t="s">
        <v>15</v>
      </c>
      <c r="F3903" t="s">
        <v>11</v>
      </c>
      <c r="G3903" t="s">
        <v>12</v>
      </c>
      <c r="H3903" t="s">
        <v>12</v>
      </c>
      <c r="I3903">
        <v>50</v>
      </c>
      <c r="J3903">
        <f>(C3903-$V$7)/$V$8</f>
        <v>-0.10547792498043428</v>
      </c>
      <c r="K3903" t="str">
        <f t="shared" si="241"/>
        <v>NO</v>
      </c>
      <c r="L3903">
        <f>(I3903-$V$16)/$V$17</f>
        <v>0.57121245740239113</v>
      </c>
      <c r="M3903" t="str">
        <f t="shared" si="242"/>
        <v>NO</v>
      </c>
      <c r="N3903">
        <f>IF(ISBLANK(C3903),$V$7,C3903)</f>
        <v>572000</v>
      </c>
      <c r="O3903">
        <f>IF(ISBLANK(I3903),$V$16,I3903)</f>
        <v>50</v>
      </c>
      <c r="P3903" t="str">
        <f>IF(ISBLANK(D3903),$U$42,D3903)</f>
        <v>ASALARIADO</v>
      </c>
      <c r="Q3903" s="7" t="str">
        <f t="shared" si="243"/>
        <v>46-55</v>
      </c>
      <c r="R3903" s="7" t="str">
        <f t="shared" si="244"/>
        <v>3</v>
      </c>
    </row>
    <row r="3904" spans="1:18" x14ac:dyDescent="0.3">
      <c r="A3904">
        <v>3903</v>
      </c>
      <c r="B3904" t="s">
        <v>8</v>
      </c>
      <c r="C3904">
        <v>705100</v>
      </c>
      <c r="D3904" t="s">
        <v>9</v>
      </c>
      <c r="E3904" t="s">
        <v>15</v>
      </c>
      <c r="F3904" t="s">
        <v>11</v>
      </c>
      <c r="G3904" t="s">
        <v>12</v>
      </c>
      <c r="H3904" t="s">
        <v>12</v>
      </c>
      <c r="I3904">
        <v>64</v>
      </c>
      <c r="J3904">
        <f>(C3904-$V$7)/$V$8</f>
        <v>5.8656382157253856E-2</v>
      </c>
      <c r="K3904" t="str">
        <f t="shared" si="241"/>
        <v>NO</v>
      </c>
      <c r="L3904">
        <f>(I3904-$V$16)/$V$17</f>
        <v>1.5592670784823162</v>
      </c>
      <c r="M3904" t="str">
        <f t="shared" si="242"/>
        <v>NO</v>
      </c>
      <c r="N3904">
        <f>IF(ISBLANK(C3904),$V$7,C3904)</f>
        <v>705100</v>
      </c>
      <c r="O3904">
        <f>IF(ISBLANK(I3904),$V$16,I3904)</f>
        <v>64</v>
      </c>
      <c r="P3904" t="str">
        <f>IF(ISBLANK(D3904),$U$42,D3904)</f>
        <v>ASALARIADO</v>
      </c>
      <c r="Q3904" s="7" t="str">
        <f t="shared" si="243"/>
        <v>56+</v>
      </c>
      <c r="R3904" s="7" t="str">
        <f t="shared" si="244"/>
        <v>4</v>
      </c>
    </row>
    <row r="3905" spans="1:18" x14ac:dyDescent="0.3">
      <c r="A3905">
        <v>3904</v>
      </c>
      <c r="B3905" t="s">
        <v>8</v>
      </c>
      <c r="C3905">
        <v>366181.5</v>
      </c>
      <c r="D3905" t="s">
        <v>9</v>
      </c>
      <c r="E3905" t="s">
        <v>15</v>
      </c>
      <c r="F3905" t="s">
        <v>11</v>
      </c>
      <c r="G3905" t="s">
        <v>12</v>
      </c>
      <c r="H3905" t="s">
        <v>12</v>
      </c>
      <c r="I3905">
        <v>33</v>
      </c>
      <c r="J3905">
        <f>(C3905-$V$7)/$V$8</f>
        <v>-0.35928616610453845</v>
      </c>
      <c r="K3905" t="str">
        <f t="shared" si="241"/>
        <v>NO</v>
      </c>
      <c r="L3905">
        <f>(I3905-$V$16)/$V$17</f>
        <v>-0.62856815390894638</v>
      </c>
      <c r="M3905" t="str">
        <f t="shared" si="242"/>
        <v>NO</v>
      </c>
      <c r="N3905">
        <f>IF(ISBLANK(C3905),$V$7,C3905)</f>
        <v>366181.5</v>
      </c>
      <c r="O3905">
        <f>IF(ISBLANK(I3905),$V$16,I3905)</f>
        <v>33</v>
      </c>
      <c r="P3905" t="str">
        <f>IF(ISBLANK(D3905),$U$42,D3905)</f>
        <v>ASALARIADO</v>
      </c>
      <c r="Q3905" s="7" t="str">
        <f t="shared" si="243"/>
        <v>26-35</v>
      </c>
      <c r="R3905" s="7" t="str">
        <f t="shared" si="244"/>
        <v>2</v>
      </c>
    </row>
    <row r="3906" spans="1:18" x14ac:dyDescent="0.3">
      <c r="A3906">
        <v>3905</v>
      </c>
      <c r="B3906" t="s">
        <v>8</v>
      </c>
      <c r="C3906">
        <v>639148</v>
      </c>
      <c r="D3906" t="s">
        <v>17</v>
      </c>
      <c r="E3906" t="s">
        <v>15</v>
      </c>
      <c r="F3906" t="s">
        <v>11</v>
      </c>
      <c r="G3906" t="s">
        <v>12</v>
      </c>
      <c r="H3906" t="s">
        <v>11</v>
      </c>
      <c r="I3906">
        <v>41</v>
      </c>
      <c r="J3906">
        <f>(C3906-$V$7)/$V$8</f>
        <v>-2.2673338536546354E-2</v>
      </c>
      <c r="K3906" t="str">
        <f t="shared" ref="K3906:K3969" si="245">IF(ABS(J3906)&gt;1.96,"ATIPICO","NO")</f>
        <v>NO</v>
      </c>
      <c r="L3906">
        <f>(I3906-$V$16)/$V$17</f>
        <v>-6.3965513291846368E-2</v>
      </c>
      <c r="M3906" t="str">
        <f t="shared" ref="M3906:M3969" si="246">IF(ABS(L3906)&gt;1.96,"ATIPICO","NO")</f>
        <v>NO</v>
      </c>
      <c r="N3906">
        <f>IF(ISBLANK(C3906),$V$7,C3906)</f>
        <v>639148</v>
      </c>
      <c r="O3906">
        <f>IF(ISBLANK(I3906),$V$16,I3906)</f>
        <v>41</v>
      </c>
      <c r="P3906" t="str">
        <f>IF(ISBLANK(D3906),$U$42,D3906)</f>
        <v>TRABAJADOR INDEPENDIENTE</v>
      </c>
      <c r="Q3906" s="7" t="str">
        <f t="shared" ref="Q3906:Q3969" si="247">IF(O3906&lt;26,"18-25",IF(O3906&lt;36,"26-35",
 IF(O3906&lt;46,"36-45",IF(O3906&lt;56,"46-55","56+"))))</f>
        <v>36-45</v>
      </c>
      <c r="R3906" s="7" t="str">
        <f t="shared" ref="R3906:R3969" si="248">IF(N3906&lt;300000,"1",
 IF(N3906&lt;=408495,"2",
 IF(N3906&lt;=700000,"3",
 "4")))</f>
        <v>3</v>
      </c>
    </row>
    <row r="3907" spans="1:18" x14ac:dyDescent="0.3">
      <c r="A3907">
        <v>3906</v>
      </c>
      <c r="B3907" t="s">
        <v>8</v>
      </c>
      <c r="C3907">
        <v>883100</v>
      </c>
      <c r="D3907" t="s">
        <v>9</v>
      </c>
      <c r="E3907" t="s">
        <v>10</v>
      </c>
      <c r="F3907" t="s">
        <v>11</v>
      </c>
      <c r="G3907" t="s">
        <v>12</v>
      </c>
      <c r="H3907" t="s">
        <v>12</v>
      </c>
      <c r="I3907">
        <v>48</v>
      </c>
      <c r="J3907">
        <f>(C3907-$V$7)/$V$8</f>
        <v>0.27815981319037547</v>
      </c>
      <c r="K3907" t="str">
        <f t="shared" si="245"/>
        <v>NO</v>
      </c>
      <c r="L3907">
        <f>(I3907-$V$16)/$V$17</f>
        <v>0.43006179724811616</v>
      </c>
      <c r="M3907" t="str">
        <f t="shared" si="246"/>
        <v>NO</v>
      </c>
      <c r="N3907">
        <f>IF(ISBLANK(C3907),$V$7,C3907)</f>
        <v>883100</v>
      </c>
      <c r="O3907">
        <f>IF(ISBLANK(I3907),$V$16,I3907)</f>
        <v>48</v>
      </c>
      <c r="P3907" t="str">
        <f>IF(ISBLANK(D3907),$U$42,D3907)</f>
        <v>ASALARIADO</v>
      </c>
      <c r="Q3907" s="7" t="str">
        <f t="shared" si="247"/>
        <v>46-55</v>
      </c>
      <c r="R3907" s="7" t="str">
        <f t="shared" si="248"/>
        <v>4</v>
      </c>
    </row>
    <row r="3908" spans="1:18" x14ac:dyDescent="0.3">
      <c r="A3908">
        <v>3907</v>
      </c>
      <c r="B3908" t="s">
        <v>14</v>
      </c>
      <c r="C3908">
        <v>634458.85</v>
      </c>
      <c r="D3908" t="s">
        <v>9</v>
      </c>
      <c r="E3908" t="s">
        <v>10</v>
      </c>
      <c r="F3908" t="s">
        <v>11</v>
      </c>
      <c r="G3908" t="s">
        <v>12</v>
      </c>
      <c r="H3908" t="s">
        <v>12</v>
      </c>
      <c r="I3908">
        <v>37</v>
      </c>
      <c r="J3908">
        <f>(C3908-$V$7)/$V$8</f>
        <v>-2.8455835804124821E-2</v>
      </c>
      <c r="K3908" t="str">
        <f t="shared" si="245"/>
        <v>NO</v>
      </c>
      <c r="L3908">
        <f>(I3908-$V$16)/$V$17</f>
        <v>-0.3462668336003964</v>
      </c>
      <c r="M3908" t="str">
        <f t="shared" si="246"/>
        <v>NO</v>
      </c>
      <c r="N3908">
        <f>IF(ISBLANK(C3908),$V$7,C3908)</f>
        <v>634458.85</v>
      </c>
      <c r="O3908">
        <f>IF(ISBLANK(I3908),$V$16,I3908)</f>
        <v>37</v>
      </c>
      <c r="P3908" t="str">
        <f>IF(ISBLANK(D3908),$U$42,D3908)</f>
        <v>ASALARIADO</v>
      </c>
      <c r="Q3908" s="7" t="str">
        <f t="shared" si="247"/>
        <v>36-45</v>
      </c>
      <c r="R3908" s="7" t="str">
        <f t="shared" si="248"/>
        <v>3</v>
      </c>
    </row>
    <row r="3909" spans="1:18" x14ac:dyDescent="0.3">
      <c r="A3909">
        <v>3908</v>
      </c>
      <c r="B3909" t="s">
        <v>8</v>
      </c>
      <c r="C3909">
        <v>700000</v>
      </c>
      <c r="D3909" t="s">
        <v>9</v>
      </c>
      <c r="E3909" t="s">
        <v>15</v>
      </c>
      <c r="F3909" t="s">
        <v>11</v>
      </c>
      <c r="G3909" t="s">
        <v>12</v>
      </c>
      <c r="H3909" t="s">
        <v>12</v>
      </c>
      <c r="I3909">
        <v>46</v>
      </c>
      <c r="J3909">
        <f>(C3909-$V$7)/$V$8</f>
        <v>5.2367238908552056E-2</v>
      </c>
      <c r="K3909" t="str">
        <f t="shared" si="245"/>
        <v>NO</v>
      </c>
      <c r="L3909">
        <f>(I3909-$V$16)/$V$17</f>
        <v>0.28891113709384114</v>
      </c>
      <c r="M3909" t="str">
        <f t="shared" si="246"/>
        <v>NO</v>
      </c>
      <c r="N3909">
        <f>IF(ISBLANK(C3909),$V$7,C3909)</f>
        <v>700000</v>
      </c>
      <c r="O3909">
        <f>IF(ISBLANK(I3909),$V$16,I3909)</f>
        <v>46</v>
      </c>
      <c r="P3909" t="str">
        <f>IF(ISBLANK(D3909),$U$42,D3909)</f>
        <v>ASALARIADO</v>
      </c>
      <c r="Q3909" s="7" t="str">
        <f t="shared" si="247"/>
        <v>46-55</v>
      </c>
      <c r="R3909" s="7" t="str">
        <f t="shared" si="248"/>
        <v>3</v>
      </c>
    </row>
    <row r="3910" spans="1:18" x14ac:dyDescent="0.3">
      <c r="A3910">
        <v>3909</v>
      </c>
      <c r="B3910" t="s">
        <v>8</v>
      </c>
      <c r="C3910">
        <v>583859.75</v>
      </c>
      <c r="D3910" t="s">
        <v>9</v>
      </c>
      <c r="E3910" t="s">
        <v>15</v>
      </c>
      <c r="F3910" t="s">
        <v>11</v>
      </c>
      <c r="G3910" t="s">
        <v>12</v>
      </c>
      <c r="H3910" t="s">
        <v>12</v>
      </c>
      <c r="I3910">
        <v>62</v>
      </c>
      <c r="J3910">
        <f>(C3910-$V$7)/$V$8</f>
        <v>-9.0852892305181107E-2</v>
      </c>
      <c r="K3910" t="str">
        <f t="shared" si="245"/>
        <v>NO</v>
      </c>
      <c r="L3910">
        <f>(I3910-$V$16)/$V$17</f>
        <v>1.4181164183280413</v>
      </c>
      <c r="M3910" t="str">
        <f t="shared" si="246"/>
        <v>NO</v>
      </c>
      <c r="N3910">
        <f>IF(ISBLANK(C3910),$V$7,C3910)</f>
        <v>583859.75</v>
      </c>
      <c r="O3910">
        <f>IF(ISBLANK(I3910),$V$16,I3910)</f>
        <v>62</v>
      </c>
      <c r="P3910" t="str">
        <f>IF(ISBLANK(D3910),$U$42,D3910)</f>
        <v>ASALARIADO</v>
      </c>
      <c r="Q3910" s="7" t="str">
        <f t="shared" si="247"/>
        <v>56+</v>
      </c>
      <c r="R3910" s="7" t="str">
        <f t="shared" si="248"/>
        <v>3</v>
      </c>
    </row>
    <row r="3911" spans="1:18" x14ac:dyDescent="0.3">
      <c r="A3911">
        <v>3910</v>
      </c>
      <c r="B3911" t="s">
        <v>14</v>
      </c>
      <c r="C3911">
        <v>649238.17000000004</v>
      </c>
      <c r="D3911" t="s">
        <v>9</v>
      </c>
      <c r="E3911" t="s">
        <v>15</v>
      </c>
      <c r="F3911" t="s">
        <v>11</v>
      </c>
      <c r="G3911" t="s">
        <v>12</v>
      </c>
      <c r="H3911" t="s">
        <v>12</v>
      </c>
      <c r="I3911">
        <v>27</v>
      </c>
      <c r="J3911">
        <f>(C3911-$V$7)/$V$8</f>
        <v>-1.0230490588751509E-2</v>
      </c>
      <c r="K3911" t="str">
        <f t="shared" si="245"/>
        <v>NO</v>
      </c>
      <c r="L3911">
        <f>(I3911-$V$16)/$V$17</f>
        <v>-1.0520201343717714</v>
      </c>
      <c r="M3911" t="str">
        <f t="shared" si="246"/>
        <v>NO</v>
      </c>
      <c r="N3911">
        <f>IF(ISBLANK(C3911),$V$7,C3911)</f>
        <v>649238.17000000004</v>
      </c>
      <c r="O3911">
        <f>IF(ISBLANK(I3911),$V$16,I3911)</f>
        <v>27</v>
      </c>
      <c r="P3911" t="str">
        <f>IF(ISBLANK(D3911),$U$42,D3911)</f>
        <v>ASALARIADO</v>
      </c>
      <c r="Q3911" s="7" t="str">
        <f t="shared" si="247"/>
        <v>26-35</v>
      </c>
      <c r="R3911" s="7" t="str">
        <f t="shared" si="248"/>
        <v>3</v>
      </c>
    </row>
    <row r="3912" spans="1:18" x14ac:dyDescent="0.3">
      <c r="A3912">
        <v>3911</v>
      </c>
      <c r="B3912" t="s">
        <v>14</v>
      </c>
      <c r="C3912">
        <v>1341939</v>
      </c>
      <c r="D3912" t="s">
        <v>13</v>
      </c>
      <c r="E3912" t="s">
        <v>10</v>
      </c>
      <c r="F3912" t="s">
        <v>11</v>
      </c>
      <c r="G3912" t="s">
        <v>12</v>
      </c>
      <c r="H3912" t="s">
        <v>12</v>
      </c>
      <c r="I3912">
        <v>76</v>
      </c>
      <c r="J3912">
        <f>(C3912-$V$7)/$V$8</f>
        <v>0.84398416595333337</v>
      </c>
      <c r="K3912" t="str">
        <f t="shared" si="245"/>
        <v>NO</v>
      </c>
      <c r="L3912">
        <f>(I3912-$V$16)/$V$17</f>
        <v>2.4061710394079663</v>
      </c>
      <c r="M3912" t="str">
        <f t="shared" si="246"/>
        <v>ATIPICO</v>
      </c>
      <c r="N3912">
        <f>IF(ISBLANK(C3912),$V$7,C3912)</f>
        <v>1341939</v>
      </c>
      <c r="O3912">
        <f>IF(ISBLANK(I3912),$V$16,I3912)</f>
        <v>76</v>
      </c>
      <c r="P3912" t="str">
        <f>IF(ISBLANK(D3912),$U$42,D3912)</f>
        <v>PENSIONADOS EN SU PROPIO SISTEMA</v>
      </c>
      <c r="Q3912" s="7" t="str">
        <f t="shared" si="247"/>
        <v>56+</v>
      </c>
      <c r="R3912" s="7" t="str">
        <f t="shared" si="248"/>
        <v>4</v>
      </c>
    </row>
    <row r="3913" spans="1:18" x14ac:dyDescent="0.3">
      <c r="A3913">
        <v>3912</v>
      </c>
      <c r="B3913" t="s">
        <v>14</v>
      </c>
      <c r="C3913">
        <v>170248</v>
      </c>
      <c r="D3913" t="s">
        <v>9</v>
      </c>
      <c r="E3913" t="s">
        <v>15</v>
      </c>
      <c r="F3913" t="s">
        <v>11</v>
      </c>
      <c r="G3913" t="s">
        <v>12</v>
      </c>
      <c r="H3913" t="s">
        <v>12</v>
      </c>
      <c r="I3913">
        <v>20</v>
      </c>
      <c r="J3913">
        <f>(C3913-$V$7)/$V$8</f>
        <v>-0.60090456781424706</v>
      </c>
      <c r="K3913" t="str">
        <f t="shared" si="245"/>
        <v>NO</v>
      </c>
      <c r="L3913">
        <f>(I3913-$V$16)/$V$17</f>
        <v>-1.5460474449117341</v>
      </c>
      <c r="M3913" t="str">
        <f t="shared" si="246"/>
        <v>NO</v>
      </c>
      <c r="N3913">
        <f>IF(ISBLANK(C3913),$V$7,C3913)</f>
        <v>170248</v>
      </c>
      <c r="O3913">
        <f>IF(ISBLANK(I3913),$V$16,I3913)</f>
        <v>20</v>
      </c>
      <c r="P3913" t="str">
        <f>IF(ISBLANK(D3913),$U$42,D3913)</f>
        <v>ASALARIADO</v>
      </c>
      <c r="Q3913" s="7" t="str">
        <f t="shared" si="247"/>
        <v>18-25</v>
      </c>
      <c r="R3913" s="7" t="str">
        <f t="shared" si="248"/>
        <v>1</v>
      </c>
    </row>
    <row r="3914" spans="1:18" x14ac:dyDescent="0.3">
      <c r="A3914">
        <v>3913</v>
      </c>
      <c r="B3914" t="s">
        <v>8</v>
      </c>
      <c r="C3914">
        <v>301566</v>
      </c>
      <c r="D3914" t="s">
        <v>16</v>
      </c>
      <c r="E3914" t="s">
        <v>15</v>
      </c>
      <c r="F3914" t="s">
        <v>11</v>
      </c>
      <c r="G3914" t="s">
        <v>12</v>
      </c>
      <c r="H3914" t="s">
        <v>11</v>
      </c>
      <c r="I3914">
        <v>26</v>
      </c>
      <c r="J3914">
        <f>(C3914-$V$7)/$V$8</f>
        <v>-0.43896776131757592</v>
      </c>
      <c r="K3914" t="str">
        <f t="shared" si="245"/>
        <v>NO</v>
      </c>
      <c r="L3914">
        <f>(I3914-$V$16)/$V$17</f>
        <v>-1.1225954644489089</v>
      </c>
      <c r="M3914" t="str">
        <f t="shared" si="246"/>
        <v>NO</v>
      </c>
      <c r="N3914">
        <f>IF(ISBLANK(C3914),$V$7,C3914)</f>
        <v>301566</v>
      </c>
      <c r="O3914">
        <f>IF(ISBLANK(I3914),$V$16,I3914)</f>
        <v>26</v>
      </c>
      <c r="P3914" t="str">
        <f>IF(ISBLANK(D3914),$U$42,D3914)</f>
        <v>ASEGURADO VOLUNTARIO</v>
      </c>
      <c r="Q3914" s="7" t="str">
        <f t="shared" si="247"/>
        <v>26-35</v>
      </c>
      <c r="R3914" s="7" t="str">
        <f t="shared" si="248"/>
        <v>2</v>
      </c>
    </row>
    <row r="3915" spans="1:18" x14ac:dyDescent="0.3">
      <c r="A3915">
        <v>3914</v>
      </c>
      <c r="B3915" t="s">
        <v>8</v>
      </c>
      <c r="C3915">
        <v>326841</v>
      </c>
      <c r="D3915" t="s">
        <v>17</v>
      </c>
      <c r="E3915" t="s">
        <v>15</v>
      </c>
      <c r="F3915" t="s">
        <v>11</v>
      </c>
      <c r="G3915" t="s">
        <v>12</v>
      </c>
      <c r="H3915" t="s">
        <v>11</v>
      </c>
      <c r="I3915">
        <v>51</v>
      </c>
      <c r="J3915">
        <f>(C3915-$V$7)/$V$8</f>
        <v>-0.40779950727621556</v>
      </c>
      <c r="K3915" t="str">
        <f t="shared" si="245"/>
        <v>NO</v>
      </c>
      <c r="L3915">
        <f>(I3915-$V$16)/$V$17</f>
        <v>0.64178778747952869</v>
      </c>
      <c r="M3915" t="str">
        <f t="shared" si="246"/>
        <v>NO</v>
      </c>
      <c r="N3915">
        <f>IF(ISBLANK(C3915),$V$7,C3915)</f>
        <v>326841</v>
      </c>
      <c r="O3915">
        <f>IF(ISBLANK(I3915),$V$16,I3915)</f>
        <v>51</v>
      </c>
      <c r="P3915" t="str">
        <f>IF(ISBLANK(D3915),$U$42,D3915)</f>
        <v>TRABAJADOR INDEPENDIENTE</v>
      </c>
      <c r="Q3915" s="7" t="str">
        <f t="shared" si="247"/>
        <v>46-55</v>
      </c>
      <c r="R3915" s="7" t="str">
        <f t="shared" si="248"/>
        <v>2</v>
      </c>
    </row>
    <row r="3916" spans="1:18" x14ac:dyDescent="0.3">
      <c r="A3916">
        <v>3915</v>
      </c>
      <c r="B3916" t="s">
        <v>8</v>
      </c>
      <c r="C3916">
        <v>260561</v>
      </c>
      <c r="D3916" t="s">
        <v>9</v>
      </c>
      <c r="E3916" t="s">
        <v>15</v>
      </c>
      <c r="F3916" t="s">
        <v>11</v>
      </c>
      <c r="G3916" t="s">
        <v>12</v>
      </c>
      <c r="H3916" t="s">
        <v>12</v>
      </c>
      <c r="I3916">
        <v>52</v>
      </c>
      <c r="J3916">
        <f>(C3916-$V$7)/$V$8</f>
        <v>-0.48953370620248127</v>
      </c>
      <c r="K3916" t="str">
        <f t="shared" si="245"/>
        <v>NO</v>
      </c>
      <c r="L3916">
        <f>(I3916-$V$16)/$V$17</f>
        <v>0.71236311755666615</v>
      </c>
      <c r="M3916" t="str">
        <f t="shared" si="246"/>
        <v>NO</v>
      </c>
      <c r="N3916">
        <f>IF(ISBLANK(C3916),$V$7,C3916)</f>
        <v>260561</v>
      </c>
      <c r="O3916">
        <f>IF(ISBLANK(I3916),$V$16,I3916)</f>
        <v>52</v>
      </c>
      <c r="P3916" t="str">
        <f>IF(ISBLANK(D3916),$U$42,D3916)</f>
        <v>ASALARIADO</v>
      </c>
      <c r="Q3916" s="7" t="str">
        <f t="shared" si="247"/>
        <v>46-55</v>
      </c>
      <c r="R3916" s="7" t="str">
        <f t="shared" si="248"/>
        <v>1</v>
      </c>
    </row>
    <row r="3917" spans="1:18" x14ac:dyDescent="0.3">
      <c r="A3917">
        <v>3916</v>
      </c>
      <c r="B3917" t="s">
        <v>8</v>
      </c>
      <c r="C3917">
        <v>478496</v>
      </c>
      <c r="D3917" t="s">
        <v>17</v>
      </c>
      <c r="E3917" t="s">
        <v>15</v>
      </c>
      <c r="F3917" t="s">
        <v>11</v>
      </c>
      <c r="G3917" t="s">
        <v>12</v>
      </c>
      <c r="H3917" t="s">
        <v>12</v>
      </c>
      <c r="I3917">
        <v>31</v>
      </c>
      <c r="J3917">
        <f>(C3917-$V$7)/$V$8</f>
        <v>-0.2207838172013388</v>
      </c>
      <c r="K3917" t="str">
        <f t="shared" si="245"/>
        <v>NO</v>
      </c>
      <c r="L3917">
        <f>(I3917-$V$16)/$V$17</f>
        <v>-0.7697188140632214</v>
      </c>
      <c r="M3917" t="str">
        <f t="shared" si="246"/>
        <v>NO</v>
      </c>
      <c r="N3917">
        <f>IF(ISBLANK(C3917),$V$7,C3917)</f>
        <v>478496</v>
      </c>
      <c r="O3917">
        <f>IF(ISBLANK(I3917),$V$16,I3917)</f>
        <v>31</v>
      </c>
      <c r="P3917" t="str">
        <f>IF(ISBLANK(D3917),$U$42,D3917)</f>
        <v>TRABAJADOR INDEPENDIENTE</v>
      </c>
      <c r="Q3917" s="7" t="str">
        <f t="shared" si="247"/>
        <v>26-35</v>
      </c>
      <c r="R3917" s="7" t="str">
        <f t="shared" si="248"/>
        <v>3</v>
      </c>
    </row>
    <row r="3918" spans="1:18" x14ac:dyDescent="0.3">
      <c r="A3918">
        <v>3917</v>
      </c>
      <c r="B3918" t="s">
        <v>8</v>
      </c>
      <c r="C3918">
        <v>297046</v>
      </c>
      <c r="D3918" t="s">
        <v>16</v>
      </c>
      <c r="E3918" t="s">
        <v>15</v>
      </c>
      <c r="F3918" t="s">
        <v>11</v>
      </c>
      <c r="G3918" t="s">
        <v>12</v>
      </c>
      <c r="H3918" t="s">
        <v>12</v>
      </c>
      <c r="I3918">
        <v>59</v>
      </c>
      <c r="J3918">
        <f>(C3918-$V$7)/$V$8</f>
        <v>-0.44454166866740574</v>
      </c>
      <c r="K3918" t="str">
        <f t="shared" si="245"/>
        <v>NO</v>
      </c>
      <c r="L3918">
        <f>(I3918-$V$16)/$V$17</f>
        <v>1.2063904280966287</v>
      </c>
      <c r="M3918" t="str">
        <f t="shared" si="246"/>
        <v>NO</v>
      </c>
      <c r="N3918">
        <f>IF(ISBLANK(C3918),$V$7,C3918)</f>
        <v>297046</v>
      </c>
      <c r="O3918">
        <f>IF(ISBLANK(I3918),$V$16,I3918)</f>
        <v>59</v>
      </c>
      <c r="P3918" t="str">
        <f>IF(ISBLANK(D3918),$U$42,D3918)</f>
        <v>ASEGURADO VOLUNTARIO</v>
      </c>
      <c r="Q3918" s="7" t="str">
        <f t="shared" si="247"/>
        <v>56+</v>
      </c>
      <c r="R3918" s="7" t="str">
        <f t="shared" si="248"/>
        <v>1</v>
      </c>
    </row>
    <row r="3919" spans="1:18" x14ac:dyDescent="0.3">
      <c r="A3919">
        <v>3918</v>
      </c>
      <c r="B3919" t="s">
        <v>14</v>
      </c>
      <c r="C3919">
        <v>360000</v>
      </c>
      <c r="D3919" t="s">
        <v>9</v>
      </c>
      <c r="E3919" t="s">
        <v>15</v>
      </c>
      <c r="F3919" t="s">
        <v>11</v>
      </c>
      <c r="G3919" t="s">
        <v>12</v>
      </c>
      <c r="H3919" t="s">
        <v>12</v>
      </c>
      <c r="I3919">
        <v>23</v>
      </c>
      <c r="J3919">
        <f>(C3919-$V$7)/$V$8</f>
        <v>-0.36690897767156788</v>
      </c>
      <c r="K3919" t="str">
        <f t="shared" si="245"/>
        <v>NO</v>
      </c>
      <c r="L3919">
        <f>(I3919-$V$16)/$V$17</f>
        <v>-1.3343214546803215</v>
      </c>
      <c r="M3919" t="str">
        <f t="shared" si="246"/>
        <v>NO</v>
      </c>
      <c r="N3919">
        <f>IF(ISBLANK(C3919),$V$7,C3919)</f>
        <v>360000</v>
      </c>
      <c r="O3919">
        <f>IF(ISBLANK(I3919),$V$16,I3919)</f>
        <v>23</v>
      </c>
      <c r="P3919" t="str">
        <f>IF(ISBLANK(D3919),$U$42,D3919)</f>
        <v>ASALARIADO</v>
      </c>
      <c r="Q3919" s="7" t="str">
        <f t="shared" si="247"/>
        <v>18-25</v>
      </c>
      <c r="R3919" s="7" t="str">
        <f t="shared" si="248"/>
        <v>2</v>
      </c>
    </row>
    <row r="3920" spans="1:18" x14ac:dyDescent="0.3">
      <c r="A3920">
        <v>3919</v>
      </c>
      <c r="B3920" t="s">
        <v>14</v>
      </c>
      <c r="C3920">
        <v>297046</v>
      </c>
      <c r="D3920" t="s">
        <v>16</v>
      </c>
      <c r="E3920" t="s">
        <v>15</v>
      </c>
      <c r="F3920" t="s">
        <v>11</v>
      </c>
      <c r="G3920" t="s">
        <v>12</v>
      </c>
      <c r="H3920" t="s">
        <v>12</v>
      </c>
      <c r="I3920">
        <v>43</v>
      </c>
      <c r="J3920">
        <f>(C3920-$V$7)/$V$8</f>
        <v>-0.44454166866740574</v>
      </c>
      <c r="K3920" t="str">
        <f t="shared" si="245"/>
        <v>NO</v>
      </c>
      <c r="L3920">
        <f>(I3920-$V$16)/$V$17</f>
        <v>7.7185146862428639E-2</v>
      </c>
      <c r="M3920" t="str">
        <f t="shared" si="246"/>
        <v>NO</v>
      </c>
      <c r="N3920">
        <f>IF(ISBLANK(C3920),$V$7,C3920)</f>
        <v>297046</v>
      </c>
      <c r="O3920">
        <f>IF(ISBLANK(I3920),$V$16,I3920)</f>
        <v>43</v>
      </c>
      <c r="P3920" t="str">
        <f>IF(ISBLANK(D3920),$U$42,D3920)</f>
        <v>ASEGURADO VOLUNTARIO</v>
      </c>
      <c r="Q3920" s="7" t="str">
        <f t="shared" si="247"/>
        <v>36-45</v>
      </c>
      <c r="R3920" s="7" t="str">
        <f t="shared" si="248"/>
        <v>1</v>
      </c>
    </row>
    <row r="3921" spans="1:18" x14ac:dyDescent="0.3">
      <c r="A3921">
        <v>3920</v>
      </c>
      <c r="B3921" t="s">
        <v>8</v>
      </c>
      <c r="C3921">
        <v>10</v>
      </c>
      <c r="D3921" t="s">
        <v>9</v>
      </c>
      <c r="E3921" t="s">
        <v>15</v>
      </c>
      <c r="F3921" t="s">
        <v>11</v>
      </c>
      <c r="G3921" t="s">
        <v>12</v>
      </c>
      <c r="H3921" t="s">
        <v>12</v>
      </c>
      <c r="I3921">
        <v>42</v>
      </c>
      <c r="J3921">
        <f>(C3921-$V$7)/$V$8</f>
        <v>-0.81083616945591319</v>
      </c>
      <c r="K3921" t="str">
        <f t="shared" si="245"/>
        <v>NO</v>
      </c>
      <c r="L3921">
        <f>(I3921-$V$16)/$V$17</f>
        <v>6.6098167852911317E-3</v>
      </c>
      <c r="M3921" t="str">
        <f t="shared" si="246"/>
        <v>NO</v>
      </c>
      <c r="N3921">
        <f>IF(ISBLANK(C3921),$V$7,C3921)</f>
        <v>10</v>
      </c>
      <c r="O3921">
        <f>IF(ISBLANK(I3921),$V$16,I3921)</f>
        <v>42</v>
      </c>
      <c r="P3921" t="str">
        <f>IF(ISBLANK(D3921),$U$42,D3921)</f>
        <v>ASALARIADO</v>
      </c>
      <c r="Q3921" s="7" t="str">
        <f t="shared" si="247"/>
        <v>36-45</v>
      </c>
      <c r="R3921" s="7" t="str">
        <f t="shared" si="248"/>
        <v>1</v>
      </c>
    </row>
    <row r="3922" spans="1:18" x14ac:dyDescent="0.3">
      <c r="A3922">
        <v>3921</v>
      </c>
      <c r="B3922" t="s">
        <v>8</v>
      </c>
      <c r="C3922">
        <v>310124</v>
      </c>
      <c r="D3922" t="s">
        <v>17</v>
      </c>
      <c r="E3922" t="s">
        <v>15</v>
      </c>
      <c r="F3922" t="s">
        <v>11</v>
      </c>
      <c r="G3922" t="s">
        <v>11</v>
      </c>
      <c r="H3922" t="s">
        <v>11</v>
      </c>
      <c r="I3922">
        <v>48</v>
      </c>
      <c r="J3922">
        <f>(C3922-$V$7)/$V$8</f>
        <v>-0.42841433231318576</v>
      </c>
      <c r="K3922" t="str">
        <f t="shared" si="245"/>
        <v>NO</v>
      </c>
      <c r="L3922">
        <f>(I3922-$V$16)/$V$17</f>
        <v>0.43006179724811616</v>
      </c>
      <c r="M3922" t="str">
        <f t="shared" si="246"/>
        <v>NO</v>
      </c>
      <c r="N3922">
        <f>IF(ISBLANK(C3922),$V$7,C3922)</f>
        <v>310124</v>
      </c>
      <c r="O3922">
        <f>IF(ISBLANK(I3922),$V$16,I3922)</f>
        <v>48</v>
      </c>
      <c r="P3922" t="str">
        <f>IF(ISBLANK(D3922),$U$42,D3922)</f>
        <v>TRABAJADOR INDEPENDIENTE</v>
      </c>
      <c r="Q3922" s="7" t="str">
        <f t="shared" si="247"/>
        <v>46-55</v>
      </c>
      <c r="R3922" s="7" t="str">
        <f t="shared" si="248"/>
        <v>2</v>
      </c>
    </row>
    <row r="3923" spans="1:18" x14ac:dyDescent="0.3">
      <c r="A3923">
        <v>3922</v>
      </c>
      <c r="B3923" t="s">
        <v>8</v>
      </c>
      <c r="C3923">
        <v>148800</v>
      </c>
      <c r="D3923" t="s">
        <v>9</v>
      </c>
      <c r="E3923" t="s">
        <v>15</v>
      </c>
      <c r="F3923" t="s">
        <v>11</v>
      </c>
      <c r="G3923" t="s">
        <v>12</v>
      </c>
      <c r="H3923" t="s">
        <v>12</v>
      </c>
      <c r="I3923">
        <v>54</v>
      </c>
      <c r="J3923">
        <f>(C3923-$V$7)/$V$8</f>
        <v>-0.62735349808839536</v>
      </c>
      <c r="K3923" t="str">
        <f t="shared" si="245"/>
        <v>NO</v>
      </c>
      <c r="L3923">
        <f>(I3923-$V$16)/$V$17</f>
        <v>0.85351377771094117</v>
      </c>
      <c r="M3923" t="str">
        <f t="shared" si="246"/>
        <v>NO</v>
      </c>
      <c r="N3923">
        <f>IF(ISBLANK(C3923),$V$7,C3923)</f>
        <v>148800</v>
      </c>
      <c r="O3923">
        <f>IF(ISBLANK(I3923),$V$16,I3923)</f>
        <v>54</v>
      </c>
      <c r="P3923" t="str">
        <f>IF(ISBLANK(D3923),$U$42,D3923)</f>
        <v>ASALARIADO</v>
      </c>
      <c r="Q3923" s="7" t="str">
        <f t="shared" si="247"/>
        <v>46-55</v>
      </c>
      <c r="R3923" s="7" t="str">
        <f t="shared" si="248"/>
        <v>1</v>
      </c>
    </row>
    <row r="3924" spans="1:18" x14ac:dyDescent="0.3">
      <c r="A3924">
        <v>3923</v>
      </c>
      <c r="B3924" t="s">
        <v>8</v>
      </c>
      <c r="C3924">
        <v>192600</v>
      </c>
      <c r="D3924" t="s">
        <v>9</v>
      </c>
      <c r="E3924" t="s">
        <v>15</v>
      </c>
      <c r="F3924" t="s">
        <v>11</v>
      </c>
      <c r="G3924" t="s">
        <v>11</v>
      </c>
      <c r="H3924" t="s">
        <v>11</v>
      </c>
      <c r="I3924">
        <v>48</v>
      </c>
      <c r="J3924">
        <f>(C3924-$V$7)/$V$8</f>
        <v>-0.57334085607013285</v>
      </c>
      <c r="K3924" t="str">
        <f t="shared" si="245"/>
        <v>NO</v>
      </c>
      <c r="L3924">
        <f>(I3924-$V$16)/$V$17</f>
        <v>0.43006179724811616</v>
      </c>
      <c r="M3924" t="str">
        <f t="shared" si="246"/>
        <v>NO</v>
      </c>
      <c r="N3924">
        <f>IF(ISBLANK(C3924),$V$7,C3924)</f>
        <v>192600</v>
      </c>
      <c r="O3924">
        <f>IF(ISBLANK(I3924),$V$16,I3924)</f>
        <v>48</v>
      </c>
      <c r="P3924" t="str">
        <f>IF(ISBLANK(D3924),$U$42,D3924)</f>
        <v>ASALARIADO</v>
      </c>
      <c r="Q3924" s="7" t="str">
        <f t="shared" si="247"/>
        <v>46-55</v>
      </c>
      <c r="R3924" s="7" t="str">
        <f t="shared" si="248"/>
        <v>1</v>
      </c>
    </row>
    <row r="3925" spans="1:18" x14ac:dyDescent="0.3">
      <c r="A3925">
        <v>3924</v>
      </c>
      <c r="B3925" t="s">
        <v>8</v>
      </c>
      <c r="C3925">
        <v>305704</v>
      </c>
      <c r="D3925" t="s">
        <v>17</v>
      </c>
      <c r="E3925" t="s">
        <v>15</v>
      </c>
      <c r="F3925" t="s">
        <v>11</v>
      </c>
      <c r="G3925" t="s">
        <v>12</v>
      </c>
      <c r="H3925" t="s">
        <v>11</v>
      </c>
      <c r="I3925">
        <v>42</v>
      </c>
      <c r="J3925">
        <f>(C3925-$V$7)/$V$8</f>
        <v>-0.43386492312872732</v>
      </c>
      <c r="K3925" t="str">
        <f t="shared" si="245"/>
        <v>NO</v>
      </c>
      <c r="L3925">
        <f>(I3925-$V$16)/$V$17</f>
        <v>6.6098167852911317E-3</v>
      </c>
      <c r="M3925" t="str">
        <f t="shared" si="246"/>
        <v>NO</v>
      </c>
      <c r="N3925">
        <f>IF(ISBLANK(C3925),$V$7,C3925)</f>
        <v>305704</v>
      </c>
      <c r="O3925">
        <f>IF(ISBLANK(I3925),$V$16,I3925)</f>
        <v>42</v>
      </c>
      <c r="P3925" t="str">
        <f>IF(ISBLANK(D3925),$U$42,D3925)</f>
        <v>TRABAJADOR INDEPENDIENTE</v>
      </c>
      <c r="Q3925" s="7" t="str">
        <f t="shared" si="247"/>
        <v>36-45</v>
      </c>
      <c r="R3925" s="7" t="str">
        <f t="shared" si="248"/>
        <v>2</v>
      </c>
    </row>
    <row r="3926" spans="1:18" x14ac:dyDescent="0.3">
      <c r="A3926">
        <v>3925</v>
      </c>
      <c r="B3926" t="s">
        <v>8</v>
      </c>
      <c r="C3926">
        <v>297046</v>
      </c>
      <c r="D3926" t="s">
        <v>16</v>
      </c>
      <c r="E3926" t="s">
        <v>15</v>
      </c>
      <c r="F3926" t="s">
        <v>11</v>
      </c>
      <c r="G3926" t="s">
        <v>12</v>
      </c>
      <c r="H3926" t="s">
        <v>12</v>
      </c>
      <c r="I3926">
        <v>48</v>
      </c>
      <c r="J3926">
        <f>(C3926-$V$7)/$V$8</f>
        <v>-0.44454166866740574</v>
      </c>
      <c r="K3926" t="str">
        <f t="shared" si="245"/>
        <v>NO</v>
      </c>
      <c r="L3926">
        <f>(I3926-$V$16)/$V$17</f>
        <v>0.43006179724811616</v>
      </c>
      <c r="M3926" t="str">
        <f t="shared" si="246"/>
        <v>NO</v>
      </c>
      <c r="N3926">
        <f>IF(ISBLANK(C3926),$V$7,C3926)</f>
        <v>297046</v>
      </c>
      <c r="O3926">
        <f>IF(ISBLANK(I3926),$V$16,I3926)</f>
        <v>48</v>
      </c>
      <c r="P3926" t="str">
        <f>IF(ISBLANK(D3926),$U$42,D3926)</f>
        <v>ASEGURADO VOLUNTARIO</v>
      </c>
      <c r="Q3926" s="7" t="str">
        <f t="shared" si="247"/>
        <v>46-55</v>
      </c>
      <c r="R3926" s="7" t="str">
        <f t="shared" si="248"/>
        <v>1</v>
      </c>
    </row>
    <row r="3927" spans="1:18" x14ac:dyDescent="0.3">
      <c r="A3927">
        <v>3926</v>
      </c>
      <c r="B3927" t="s">
        <v>8</v>
      </c>
      <c r="C3927">
        <v>1481119.18</v>
      </c>
      <c r="D3927" t="s">
        <v>9</v>
      </c>
      <c r="E3927" t="s">
        <v>15</v>
      </c>
      <c r="F3927" t="s">
        <v>11</v>
      </c>
      <c r="G3927" t="s">
        <v>12</v>
      </c>
      <c r="H3927" t="s">
        <v>12</v>
      </c>
      <c r="I3927">
        <v>29</v>
      </c>
      <c r="J3927">
        <f>(C3927-$V$7)/$V$8</f>
        <v>1.0156163403455098</v>
      </c>
      <c r="K3927" t="str">
        <f t="shared" si="245"/>
        <v>NO</v>
      </c>
      <c r="L3927">
        <f>(I3927-$V$16)/$V$17</f>
        <v>-0.91086947421749642</v>
      </c>
      <c r="M3927" t="str">
        <f t="shared" si="246"/>
        <v>NO</v>
      </c>
      <c r="N3927">
        <f>IF(ISBLANK(C3927),$V$7,C3927)</f>
        <v>1481119.18</v>
      </c>
      <c r="O3927">
        <f>IF(ISBLANK(I3927),$V$16,I3927)</f>
        <v>29</v>
      </c>
      <c r="P3927" t="str">
        <f>IF(ISBLANK(D3927),$U$42,D3927)</f>
        <v>ASALARIADO</v>
      </c>
      <c r="Q3927" s="7" t="str">
        <f t="shared" si="247"/>
        <v>26-35</v>
      </c>
      <c r="R3927" s="7" t="str">
        <f t="shared" si="248"/>
        <v>4</v>
      </c>
    </row>
    <row r="3928" spans="1:18" x14ac:dyDescent="0.3">
      <c r="A3928">
        <v>3927</v>
      </c>
      <c r="B3928" t="s">
        <v>14</v>
      </c>
      <c r="C3928">
        <v>220000</v>
      </c>
      <c r="D3928" t="s">
        <v>9</v>
      </c>
      <c r="E3928" t="s">
        <v>15</v>
      </c>
      <c r="F3928" t="s">
        <v>11</v>
      </c>
      <c r="G3928" t="s">
        <v>12</v>
      </c>
      <c r="H3928" t="s">
        <v>12</v>
      </c>
      <c r="I3928">
        <v>58</v>
      </c>
      <c r="J3928">
        <f>(C3928-$V$7)/$V$8</f>
        <v>-0.53955212567514677</v>
      </c>
      <c r="K3928" t="str">
        <f t="shared" si="245"/>
        <v>NO</v>
      </c>
      <c r="L3928">
        <f>(I3928-$V$16)/$V$17</f>
        <v>1.1358150980194912</v>
      </c>
      <c r="M3928" t="str">
        <f t="shared" si="246"/>
        <v>NO</v>
      </c>
      <c r="N3928">
        <f>IF(ISBLANK(C3928),$V$7,C3928)</f>
        <v>220000</v>
      </c>
      <c r="O3928">
        <f>IF(ISBLANK(I3928),$V$16,I3928)</f>
        <v>58</v>
      </c>
      <c r="P3928" t="str">
        <f>IF(ISBLANK(D3928),$U$42,D3928)</f>
        <v>ASALARIADO</v>
      </c>
      <c r="Q3928" s="7" t="str">
        <f t="shared" si="247"/>
        <v>56+</v>
      </c>
      <c r="R3928" s="7" t="str">
        <f t="shared" si="248"/>
        <v>1</v>
      </c>
    </row>
    <row r="3929" spans="1:18" x14ac:dyDescent="0.3">
      <c r="A3929">
        <v>3928</v>
      </c>
      <c r="B3929" t="s">
        <v>14</v>
      </c>
      <c r="C3929">
        <v>856546</v>
      </c>
      <c r="D3929" t="s">
        <v>9</v>
      </c>
      <c r="E3929" t="s">
        <v>10</v>
      </c>
      <c r="F3929" t="s">
        <v>11</v>
      </c>
      <c r="G3929" t="s">
        <v>12</v>
      </c>
      <c r="H3929" t="s">
        <v>12</v>
      </c>
      <c r="I3929">
        <v>36</v>
      </c>
      <c r="J3929">
        <f>(C3929-$V$7)/$V$8</f>
        <v>0.24541434067546811</v>
      </c>
      <c r="K3929" t="str">
        <f t="shared" si="245"/>
        <v>NO</v>
      </c>
      <c r="L3929">
        <f>(I3929-$V$16)/$V$17</f>
        <v>-0.41684216367753391</v>
      </c>
      <c r="M3929" t="str">
        <f t="shared" si="246"/>
        <v>NO</v>
      </c>
      <c r="N3929">
        <f>IF(ISBLANK(C3929),$V$7,C3929)</f>
        <v>856546</v>
      </c>
      <c r="O3929">
        <f>IF(ISBLANK(I3929),$V$16,I3929)</f>
        <v>36</v>
      </c>
      <c r="P3929" t="str">
        <f>IF(ISBLANK(D3929),$U$42,D3929)</f>
        <v>ASALARIADO</v>
      </c>
      <c r="Q3929" s="7" t="str">
        <f t="shared" si="247"/>
        <v>36-45</v>
      </c>
      <c r="R3929" s="7" t="str">
        <f t="shared" si="248"/>
        <v>4</v>
      </c>
    </row>
    <row r="3930" spans="1:18" x14ac:dyDescent="0.3">
      <c r="A3930">
        <v>3929</v>
      </c>
      <c r="B3930" t="s">
        <v>14</v>
      </c>
      <c r="C3930">
        <v>358640</v>
      </c>
      <c r="D3930" t="s">
        <v>17</v>
      </c>
      <c r="E3930" t="s">
        <v>15</v>
      </c>
      <c r="F3930" t="s">
        <v>11</v>
      </c>
      <c r="G3930" t="s">
        <v>12</v>
      </c>
      <c r="H3930" t="s">
        <v>11</v>
      </c>
      <c r="I3930">
        <v>24</v>
      </c>
      <c r="J3930">
        <f>(C3930-$V$7)/$V$8</f>
        <v>-0.36858608253788838</v>
      </c>
      <c r="K3930" t="str">
        <f t="shared" si="245"/>
        <v>NO</v>
      </c>
      <c r="L3930">
        <f>(I3930-$V$16)/$V$17</f>
        <v>-1.263746124603184</v>
      </c>
      <c r="M3930" t="str">
        <f t="shared" si="246"/>
        <v>NO</v>
      </c>
      <c r="N3930">
        <f>IF(ISBLANK(C3930),$V$7,C3930)</f>
        <v>358640</v>
      </c>
      <c r="O3930">
        <f>IF(ISBLANK(I3930),$V$16,I3930)</f>
        <v>24</v>
      </c>
      <c r="P3930" t="str">
        <f>IF(ISBLANK(D3930),$U$42,D3930)</f>
        <v>TRABAJADOR INDEPENDIENTE</v>
      </c>
      <c r="Q3930" s="7" t="str">
        <f t="shared" si="247"/>
        <v>18-25</v>
      </c>
      <c r="R3930" s="7" t="str">
        <f t="shared" si="248"/>
        <v>2</v>
      </c>
    </row>
    <row r="3931" spans="1:18" x14ac:dyDescent="0.3">
      <c r="A3931">
        <v>3930</v>
      </c>
      <c r="B3931" t="s">
        <v>8</v>
      </c>
      <c r="C3931">
        <v>345000</v>
      </c>
      <c r="D3931" t="s">
        <v>9</v>
      </c>
      <c r="E3931" t="s">
        <v>15</v>
      </c>
      <c r="F3931" t="s">
        <v>11</v>
      </c>
      <c r="G3931" t="s">
        <v>12</v>
      </c>
      <c r="H3931" t="s">
        <v>12</v>
      </c>
      <c r="I3931">
        <v>62</v>
      </c>
      <c r="J3931">
        <f>(C3931-$V$7)/$V$8</f>
        <v>-0.38540645781480848</v>
      </c>
      <c r="K3931" t="str">
        <f t="shared" si="245"/>
        <v>NO</v>
      </c>
      <c r="L3931">
        <f>(I3931-$V$16)/$V$17</f>
        <v>1.4181164183280413</v>
      </c>
      <c r="M3931" t="str">
        <f t="shared" si="246"/>
        <v>NO</v>
      </c>
      <c r="N3931">
        <f>IF(ISBLANK(C3931),$V$7,C3931)</f>
        <v>345000</v>
      </c>
      <c r="O3931">
        <f>IF(ISBLANK(I3931),$V$16,I3931)</f>
        <v>62</v>
      </c>
      <c r="P3931" t="str">
        <f>IF(ISBLANK(D3931),$U$42,D3931)</f>
        <v>ASALARIADO</v>
      </c>
      <c r="Q3931" s="7" t="str">
        <f t="shared" si="247"/>
        <v>56+</v>
      </c>
      <c r="R3931" s="7" t="str">
        <f t="shared" si="248"/>
        <v>2</v>
      </c>
    </row>
    <row r="3932" spans="1:18" x14ac:dyDescent="0.3">
      <c r="A3932">
        <v>3931</v>
      </c>
      <c r="B3932" t="s">
        <v>8</v>
      </c>
      <c r="C3932">
        <v>292400</v>
      </c>
      <c r="D3932" t="s">
        <v>9</v>
      </c>
      <c r="E3932" t="s">
        <v>15</v>
      </c>
      <c r="F3932" t="s">
        <v>11</v>
      </c>
      <c r="G3932" t="s">
        <v>12</v>
      </c>
      <c r="H3932" t="s">
        <v>12</v>
      </c>
      <c r="I3932">
        <v>34</v>
      </c>
      <c r="J3932">
        <f>(C3932-$V$7)/$V$8</f>
        <v>-0.45027095485043883</v>
      </c>
      <c r="K3932" t="str">
        <f t="shared" si="245"/>
        <v>NO</v>
      </c>
      <c r="L3932">
        <f>(I3932-$V$16)/$V$17</f>
        <v>-0.55799282383180893</v>
      </c>
      <c r="M3932" t="str">
        <f t="shared" si="246"/>
        <v>NO</v>
      </c>
      <c r="N3932">
        <f>IF(ISBLANK(C3932),$V$7,C3932)</f>
        <v>292400</v>
      </c>
      <c r="O3932">
        <f>IF(ISBLANK(I3932),$V$16,I3932)</f>
        <v>34</v>
      </c>
      <c r="P3932" t="str">
        <f>IF(ISBLANK(D3932),$U$42,D3932)</f>
        <v>ASALARIADO</v>
      </c>
      <c r="Q3932" s="7" t="str">
        <f t="shared" si="247"/>
        <v>26-35</v>
      </c>
      <c r="R3932" s="7" t="str">
        <f t="shared" si="248"/>
        <v>1</v>
      </c>
    </row>
    <row r="3933" spans="1:18" x14ac:dyDescent="0.3">
      <c r="A3933">
        <v>3932</v>
      </c>
      <c r="B3933" t="s">
        <v>14</v>
      </c>
      <c r="C3933">
        <v>445400</v>
      </c>
      <c r="D3933" t="s">
        <v>9</v>
      </c>
      <c r="E3933" t="s">
        <v>10</v>
      </c>
      <c r="F3933" t="s">
        <v>11</v>
      </c>
      <c r="G3933" t="s">
        <v>12</v>
      </c>
      <c r="H3933" t="s">
        <v>11</v>
      </c>
      <c r="I3933">
        <v>52</v>
      </c>
      <c r="J3933">
        <f>(C3933-$V$7)/$V$8</f>
        <v>-0.26159665738938481</v>
      </c>
      <c r="K3933" t="str">
        <f t="shared" si="245"/>
        <v>NO</v>
      </c>
      <c r="L3933">
        <f>(I3933-$V$16)/$V$17</f>
        <v>0.71236311755666615</v>
      </c>
      <c r="M3933" t="str">
        <f t="shared" si="246"/>
        <v>NO</v>
      </c>
      <c r="N3933">
        <f>IF(ISBLANK(C3933),$V$7,C3933)</f>
        <v>445400</v>
      </c>
      <c r="O3933">
        <f>IF(ISBLANK(I3933),$V$16,I3933)</f>
        <v>52</v>
      </c>
      <c r="P3933" t="str">
        <f>IF(ISBLANK(D3933),$U$42,D3933)</f>
        <v>ASALARIADO</v>
      </c>
      <c r="Q3933" s="7" t="str">
        <f t="shared" si="247"/>
        <v>46-55</v>
      </c>
      <c r="R3933" s="7" t="str">
        <f t="shared" si="248"/>
        <v>3</v>
      </c>
    </row>
    <row r="3934" spans="1:18" x14ac:dyDescent="0.3">
      <c r="A3934">
        <v>3933</v>
      </c>
      <c r="B3934" t="s">
        <v>8</v>
      </c>
      <c r="C3934">
        <v>300000</v>
      </c>
      <c r="D3934" t="s">
        <v>9</v>
      </c>
      <c r="E3934" t="s">
        <v>15</v>
      </c>
      <c r="F3934" t="s">
        <v>11</v>
      </c>
      <c r="G3934" t="s">
        <v>12</v>
      </c>
      <c r="H3934" t="s">
        <v>12</v>
      </c>
      <c r="I3934">
        <v>50</v>
      </c>
      <c r="J3934">
        <f>(C3934-$V$7)/$V$8</f>
        <v>-0.44089889824453027</v>
      </c>
      <c r="K3934" t="str">
        <f t="shared" si="245"/>
        <v>NO</v>
      </c>
      <c r="L3934">
        <f>(I3934-$V$16)/$V$17</f>
        <v>0.57121245740239113</v>
      </c>
      <c r="M3934" t="str">
        <f t="shared" si="246"/>
        <v>NO</v>
      </c>
      <c r="N3934">
        <f>IF(ISBLANK(C3934),$V$7,C3934)</f>
        <v>300000</v>
      </c>
      <c r="O3934">
        <f>IF(ISBLANK(I3934),$V$16,I3934)</f>
        <v>50</v>
      </c>
      <c r="P3934" t="str">
        <f>IF(ISBLANK(D3934),$U$42,D3934)</f>
        <v>ASALARIADO</v>
      </c>
      <c r="Q3934" s="7" t="str">
        <f t="shared" si="247"/>
        <v>46-55</v>
      </c>
      <c r="R3934" s="7" t="str">
        <f t="shared" si="248"/>
        <v>2</v>
      </c>
    </row>
    <row r="3935" spans="1:18" x14ac:dyDescent="0.3">
      <c r="A3935">
        <v>3934</v>
      </c>
      <c r="B3935" t="s">
        <v>14</v>
      </c>
      <c r="C3935">
        <v>343391</v>
      </c>
      <c r="D3935" t="s">
        <v>9</v>
      </c>
      <c r="E3935" t="s">
        <v>15</v>
      </c>
      <c r="F3935" t="s">
        <v>11</v>
      </c>
      <c r="G3935" t="s">
        <v>12</v>
      </c>
      <c r="H3935" t="s">
        <v>12</v>
      </c>
      <c r="I3935">
        <v>40</v>
      </c>
      <c r="J3935">
        <f>(C3935-$V$7)/$V$8</f>
        <v>-0.38739062085150677</v>
      </c>
      <c r="K3935" t="str">
        <f t="shared" si="245"/>
        <v>NO</v>
      </c>
      <c r="L3935">
        <f>(I3935-$V$16)/$V$17</f>
        <v>-0.13454084336898386</v>
      </c>
      <c r="M3935" t="str">
        <f t="shared" si="246"/>
        <v>NO</v>
      </c>
      <c r="N3935">
        <f>IF(ISBLANK(C3935),$V$7,C3935)</f>
        <v>343391</v>
      </c>
      <c r="O3935">
        <f>IF(ISBLANK(I3935),$V$16,I3935)</f>
        <v>40</v>
      </c>
      <c r="P3935" t="str">
        <f>IF(ISBLANK(D3935),$U$42,D3935)</f>
        <v>ASALARIADO</v>
      </c>
      <c r="Q3935" s="7" t="str">
        <f t="shared" si="247"/>
        <v>36-45</v>
      </c>
      <c r="R3935" s="7" t="str">
        <f t="shared" si="248"/>
        <v>2</v>
      </c>
    </row>
    <row r="3936" spans="1:18" x14ac:dyDescent="0.3">
      <c r="A3936">
        <v>3935</v>
      </c>
      <c r="B3936" t="s">
        <v>8</v>
      </c>
      <c r="C3936">
        <v>64275.12</v>
      </c>
      <c r="D3936" t="s">
        <v>9</v>
      </c>
      <c r="E3936" t="s">
        <v>15</v>
      </c>
      <c r="F3936" t="s">
        <v>11</v>
      </c>
      <c r="G3936" t="s">
        <v>12</v>
      </c>
      <c r="H3936" t="s">
        <v>12</v>
      </c>
      <c r="I3936">
        <v>31</v>
      </c>
      <c r="J3936">
        <f>(C3936-$V$7)/$V$8</f>
        <v>-0.73158665071571494</v>
      </c>
      <c r="K3936" t="str">
        <f t="shared" si="245"/>
        <v>NO</v>
      </c>
      <c r="L3936">
        <f>(I3936-$V$16)/$V$17</f>
        <v>-0.7697188140632214</v>
      </c>
      <c r="M3936" t="str">
        <f t="shared" si="246"/>
        <v>NO</v>
      </c>
      <c r="N3936">
        <f>IF(ISBLANK(C3936),$V$7,C3936)</f>
        <v>64275.12</v>
      </c>
      <c r="O3936">
        <f>IF(ISBLANK(I3936),$V$16,I3936)</f>
        <v>31</v>
      </c>
      <c r="P3936" t="str">
        <f>IF(ISBLANK(D3936),$U$42,D3936)</f>
        <v>ASALARIADO</v>
      </c>
      <c r="Q3936" s="7" t="str">
        <f t="shared" si="247"/>
        <v>26-35</v>
      </c>
      <c r="R3936" s="7" t="str">
        <f t="shared" si="248"/>
        <v>1</v>
      </c>
    </row>
    <row r="3937" spans="1:18" x14ac:dyDescent="0.3">
      <c r="A3937">
        <v>3936</v>
      </c>
      <c r="B3937" t="s">
        <v>8</v>
      </c>
      <c r="C3937">
        <v>278030</v>
      </c>
      <c r="D3937" t="s">
        <v>18</v>
      </c>
      <c r="E3937" t="s">
        <v>15</v>
      </c>
      <c r="F3937" t="s">
        <v>11</v>
      </c>
      <c r="G3937" t="s">
        <v>12</v>
      </c>
      <c r="H3937" t="s">
        <v>12</v>
      </c>
      <c r="I3937">
        <v>42</v>
      </c>
      <c r="J3937">
        <f>(C3937-$V$7)/$V$8</f>
        <v>-0.46799154082766331</v>
      </c>
      <c r="K3937" t="str">
        <f t="shared" si="245"/>
        <v>NO</v>
      </c>
      <c r="L3937">
        <f>(I3937-$V$16)/$V$17</f>
        <v>6.6098167852911317E-3</v>
      </c>
      <c r="M3937" t="str">
        <f t="shared" si="246"/>
        <v>NO</v>
      </c>
      <c r="N3937">
        <f>IF(ISBLANK(C3937),$V$7,C3937)</f>
        <v>278030</v>
      </c>
      <c r="O3937">
        <f>IF(ISBLANK(I3937),$V$16,I3937)</f>
        <v>42</v>
      </c>
      <c r="P3937" t="str">
        <f>IF(ISBLANK(D3937),$U$42,D3937)</f>
        <v>CONVENIOS ESPECIALES DE TRABAJADORES INDEPENDIENTES</v>
      </c>
      <c r="Q3937" s="7" t="str">
        <f t="shared" si="247"/>
        <v>36-45</v>
      </c>
      <c r="R3937" s="7" t="str">
        <f t="shared" si="248"/>
        <v>1</v>
      </c>
    </row>
    <row r="3938" spans="1:18" x14ac:dyDescent="0.3">
      <c r="A3938">
        <v>3937</v>
      </c>
      <c r="B3938" t="s">
        <v>8</v>
      </c>
      <c r="C3938">
        <v>367154.08</v>
      </c>
      <c r="D3938" t="s">
        <v>9</v>
      </c>
      <c r="E3938" t="s">
        <v>15</v>
      </c>
      <c r="F3938" t="s">
        <v>11</v>
      </c>
      <c r="G3938" t="s">
        <v>12</v>
      </c>
      <c r="H3938" t="s">
        <v>11</v>
      </c>
      <c r="I3938">
        <v>58</v>
      </c>
      <c r="J3938">
        <f>(C3938-$V$7)/$V$8</f>
        <v>-0.35808681415535759</v>
      </c>
      <c r="K3938" t="str">
        <f t="shared" si="245"/>
        <v>NO</v>
      </c>
      <c r="L3938">
        <f>(I3938-$V$16)/$V$17</f>
        <v>1.1358150980194912</v>
      </c>
      <c r="M3938" t="str">
        <f t="shared" si="246"/>
        <v>NO</v>
      </c>
      <c r="N3938">
        <f>IF(ISBLANK(C3938),$V$7,C3938)</f>
        <v>367154.08</v>
      </c>
      <c r="O3938">
        <f>IF(ISBLANK(I3938),$V$16,I3938)</f>
        <v>58</v>
      </c>
      <c r="P3938" t="str">
        <f>IF(ISBLANK(D3938),$U$42,D3938)</f>
        <v>ASALARIADO</v>
      </c>
      <c r="Q3938" s="7" t="str">
        <f t="shared" si="247"/>
        <v>56+</v>
      </c>
      <c r="R3938" s="7" t="str">
        <f t="shared" si="248"/>
        <v>2</v>
      </c>
    </row>
    <row r="3939" spans="1:18" x14ac:dyDescent="0.3">
      <c r="A3939">
        <v>3938</v>
      </c>
      <c r="B3939" t="s">
        <v>14</v>
      </c>
      <c r="C3939">
        <v>508158.5</v>
      </c>
      <c r="D3939" t="s">
        <v>9</v>
      </c>
      <c r="E3939" t="s">
        <v>10</v>
      </c>
      <c r="F3939" t="s">
        <v>11</v>
      </c>
      <c r="G3939" t="s">
        <v>12</v>
      </c>
      <c r="H3939" t="s">
        <v>12</v>
      </c>
      <c r="I3939">
        <v>27</v>
      </c>
      <c r="J3939">
        <f>(C3939-$V$7)/$V$8</f>
        <v>-0.18420505021808053</v>
      </c>
      <c r="K3939" t="str">
        <f t="shared" si="245"/>
        <v>NO</v>
      </c>
      <c r="L3939">
        <f>(I3939-$V$16)/$V$17</f>
        <v>-1.0520201343717714</v>
      </c>
      <c r="M3939" t="str">
        <f t="shared" si="246"/>
        <v>NO</v>
      </c>
      <c r="N3939">
        <f>IF(ISBLANK(C3939),$V$7,C3939)</f>
        <v>508158.5</v>
      </c>
      <c r="O3939">
        <f>IF(ISBLANK(I3939),$V$16,I3939)</f>
        <v>27</v>
      </c>
      <c r="P3939" t="str">
        <f>IF(ISBLANK(D3939),$U$42,D3939)</f>
        <v>ASALARIADO</v>
      </c>
      <c r="Q3939" s="7" t="str">
        <f t="shared" si="247"/>
        <v>26-35</v>
      </c>
      <c r="R3939" s="7" t="str">
        <f t="shared" si="248"/>
        <v>3</v>
      </c>
    </row>
    <row r="3940" spans="1:18" x14ac:dyDescent="0.3">
      <c r="A3940">
        <v>3939</v>
      </c>
      <c r="B3940" t="s">
        <v>14</v>
      </c>
      <c r="C3940">
        <v>138000</v>
      </c>
      <c r="D3940" t="s">
        <v>9</v>
      </c>
      <c r="E3940" t="s">
        <v>15</v>
      </c>
      <c r="F3940" t="s">
        <v>11</v>
      </c>
      <c r="G3940" t="s">
        <v>11</v>
      </c>
      <c r="H3940" t="s">
        <v>11</v>
      </c>
      <c r="I3940">
        <v>59</v>
      </c>
      <c r="J3940">
        <f>(C3940-$V$7)/$V$8</f>
        <v>-0.64067168379152861</v>
      </c>
      <c r="K3940" t="str">
        <f t="shared" si="245"/>
        <v>NO</v>
      </c>
      <c r="L3940">
        <f>(I3940-$V$16)/$V$17</f>
        <v>1.2063904280966287</v>
      </c>
      <c r="M3940" t="str">
        <f t="shared" si="246"/>
        <v>NO</v>
      </c>
      <c r="N3940">
        <f>IF(ISBLANK(C3940),$V$7,C3940)</f>
        <v>138000</v>
      </c>
      <c r="O3940">
        <f>IF(ISBLANK(I3940),$V$16,I3940)</f>
        <v>59</v>
      </c>
      <c r="P3940" t="str">
        <f>IF(ISBLANK(D3940),$U$42,D3940)</f>
        <v>ASALARIADO</v>
      </c>
      <c r="Q3940" s="7" t="str">
        <f t="shared" si="247"/>
        <v>56+</v>
      </c>
      <c r="R3940" s="7" t="str">
        <f t="shared" si="248"/>
        <v>1</v>
      </c>
    </row>
    <row r="3941" spans="1:18" x14ac:dyDescent="0.3">
      <c r="A3941">
        <v>3940</v>
      </c>
      <c r="B3941" t="s">
        <v>8</v>
      </c>
      <c r="C3941">
        <v>53261.99</v>
      </c>
      <c r="D3941" t="s">
        <v>9</v>
      </c>
      <c r="E3941" t="s">
        <v>15</v>
      </c>
      <c r="F3941" t="s">
        <v>11</v>
      </c>
      <c r="G3941" t="s">
        <v>12</v>
      </c>
      <c r="H3941" t="s">
        <v>12</v>
      </c>
      <c r="I3941">
        <v>26</v>
      </c>
      <c r="J3941">
        <f>(C3941-$V$7)/$V$8</f>
        <v>-0.74516766094837672</v>
      </c>
      <c r="K3941" t="str">
        <f t="shared" si="245"/>
        <v>NO</v>
      </c>
      <c r="L3941">
        <f>(I3941-$V$16)/$V$17</f>
        <v>-1.1225954644489089</v>
      </c>
      <c r="M3941" t="str">
        <f t="shared" si="246"/>
        <v>NO</v>
      </c>
      <c r="N3941">
        <f>IF(ISBLANK(C3941),$V$7,C3941)</f>
        <v>53261.99</v>
      </c>
      <c r="O3941">
        <f>IF(ISBLANK(I3941),$V$16,I3941)</f>
        <v>26</v>
      </c>
      <c r="P3941" t="str">
        <f>IF(ISBLANK(D3941),$U$42,D3941)</f>
        <v>ASALARIADO</v>
      </c>
      <c r="Q3941" s="7" t="str">
        <f t="shared" si="247"/>
        <v>26-35</v>
      </c>
      <c r="R3941" s="7" t="str">
        <f t="shared" si="248"/>
        <v>1</v>
      </c>
    </row>
    <row r="3942" spans="1:18" x14ac:dyDescent="0.3">
      <c r="A3942">
        <v>3941</v>
      </c>
      <c r="B3942" t="s">
        <v>14</v>
      </c>
      <c r="C3942">
        <v>1787275</v>
      </c>
      <c r="D3942" t="s">
        <v>13</v>
      </c>
      <c r="E3942" t="s">
        <v>10</v>
      </c>
      <c r="F3942" t="s">
        <v>11</v>
      </c>
      <c r="G3942" t="s">
        <v>12</v>
      </c>
      <c r="H3942" t="s">
        <v>12</v>
      </c>
      <c r="I3942">
        <v>67</v>
      </c>
      <c r="J3942">
        <f>(C3942-$V$7)/$V$8</f>
        <v>1.3931570870913459</v>
      </c>
      <c r="K3942" t="str">
        <f t="shared" si="245"/>
        <v>NO</v>
      </c>
      <c r="L3942">
        <f>(I3942-$V$16)/$V$17</f>
        <v>1.7709930687137287</v>
      </c>
      <c r="M3942" t="str">
        <f t="shared" si="246"/>
        <v>NO</v>
      </c>
      <c r="N3942">
        <f>IF(ISBLANK(C3942),$V$7,C3942)</f>
        <v>1787275</v>
      </c>
      <c r="O3942">
        <f>IF(ISBLANK(I3942),$V$16,I3942)</f>
        <v>67</v>
      </c>
      <c r="P3942" t="str">
        <f>IF(ISBLANK(D3942),$U$42,D3942)</f>
        <v>PENSIONADOS EN SU PROPIO SISTEMA</v>
      </c>
      <c r="Q3942" s="7" t="str">
        <f t="shared" si="247"/>
        <v>56+</v>
      </c>
      <c r="R3942" s="7" t="str">
        <f t="shared" si="248"/>
        <v>4</v>
      </c>
    </row>
    <row r="3943" spans="1:18" x14ac:dyDescent="0.3">
      <c r="A3943">
        <v>3942</v>
      </c>
      <c r="B3943" t="s">
        <v>14</v>
      </c>
      <c r="C3943">
        <v>475269</v>
      </c>
      <c r="D3943" t="s">
        <v>17</v>
      </c>
      <c r="E3943" t="s">
        <v>15</v>
      </c>
      <c r="F3943" t="s">
        <v>11</v>
      </c>
      <c r="G3943" t="s">
        <v>12</v>
      </c>
      <c r="H3943" t="s">
        <v>11</v>
      </c>
      <c r="I3943">
        <v>64</v>
      </c>
      <c r="J3943">
        <f>(C3943-$V$7)/$V$8</f>
        <v>-0.22476324176282128</v>
      </c>
      <c r="K3943" t="str">
        <f t="shared" si="245"/>
        <v>NO</v>
      </c>
      <c r="L3943">
        <f>(I3943-$V$16)/$V$17</f>
        <v>1.5592670784823162</v>
      </c>
      <c r="M3943" t="str">
        <f t="shared" si="246"/>
        <v>NO</v>
      </c>
      <c r="N3943">
        <f>IF(ISBLANK(C3943),$V$7,C3943)</f>
        <v>475269</v>
      </c>
      <c r="O3943">
        <f>IF(ISBLANK(I3943),$V$16,I3943)</f>
        <v>64</v>
      </c>
      <c r="P3943" t="str">
        <f>IF(ISBLANK(D3943),$U$42,D3943)</f>
        <v>TRABAJADOR INDEPENDIENTE</v>
      </c>
      <c r="Q3943" s="7" t="str">
        <f t="shared" si="247"/>
        <v>56+</v>
      </c>
      <c r="R3943" s="7" t="str">
        <f t="shared" si="248"/>
        <v>3</v>
      </c>
    </row>
    <row r="3944" spans="1:18" x14ac:dyDescent="0.3">
      <c r="A3944">
        <v>3943</v>
      </c>
      <c r="B3944" t="s">
        <v>14</v>
      </c>
      <c r="C3944">
        <v>1955324</v>
      </c>
      <c r="D3944" t="s">
        <v>9</v>
      </c>
      <c r="E3944" t="s">
        <v>10</v>
      </c>
      <c r="F3944" t="s">
        <v>11</v>
      </c>
      <c r="G3944" t="s">
        <v>12</v>
      </c>
      <c r="H3944" t="s">
        <v>11</v>
      </c>
      <c r="I3944">
        <v>37</v>
      </c>
      <c r="J3944">
        <f>(C3944-$V$7)/$V$8</f>
        <v>1.6003892897974419</v>
      </c>
      <c r="K3944" t="str">
        <f t="shared" si="245"/>
        <v>NO</v>
      </c>
      <c r="L3944">
        <f>(I3944-$V$16)/$V$17</f>
        <v>-0.3462668336003964</v>
      </c>
      <c r="M3944" t="str">
        <f t="shared" si="246"/>
        <v>NO</v>
      </c>
      <c r="N3944">
        <f>IF(ISBLANK(C3944),$V$7,C3944)</f>
        <v>1955324</v>
      </c>
      <c r="O3944">
        <f>IF(ISBLANK(I3944),$V$16,I3944)</f>
        <v>37</v>
      </c>
      <c r="P3944" t="str">
        <f>IF(ISBLANK(D3944),$U$42,D3944)</f>
        <v>ASALARIADO</v>
      </c>
      <c r="Q3944" s="7" t="str">
        <f t="shared" si="247"/>
        <v>36-45</v>
      </c>
      <c r="R3944" s="7" t="str">
        <f t="shared" si="248"/>
        <v>4</v>
      </c>
    </row>
    <row r="3945" spans="1:18" x14ac:dyDescent="0.3">
      <c r="A3945">
        <v>3944</v>
      </c>
      <c r="B3945" t="s">
        <v>8</v>
      </c>
      <c r="C3945">
        <v>4348062</v>
      </c>
      <c r="D3945" t="s">
        <v>9</v>
      </c>
      <c r="E3945" t="s">
        <v>15</v>
      </c>
      <c r="F3945" t="s">
        <v>11</v>
      </c>
      <c r="G3945" t="s">
        <v>12</v>
      </c>
      <c r="H3945" t="s">
        <v>12</v>
      </c>
      <c r="I3945">
        <v>43</v>
      </c>
      <c r="J3945">
        <f>(C3945-$V$7)/$V$8</f>
        <v>4.5510308659959211</v>
      </c>
      <c r="K3945" t="str">
        <f t="shared" si="245"/>
        <v>ATIPICO</v>
      </c>
      <c r="L3945">
        <f>(I3945-$V$16)/$V$17</f>
        <v>7.7185146862428639E-2</v>
      </c>
      <c r="M3945" t="str">
        <f t="shared" si="246"/>
        <v>NO</v>
      </c>
      <c r="N3945">
        <f>IF(ISBLANK(C3945),$V$7,C3945)</f>
        <v>4348062</v>
      </c>
      <c r="O3945">
        <f>IF(ISBLANK(I3945),$V$16,I3945)</f>
        <v>43</v>
      </c>
      <c r="P3945" t="str">
        <f>IF(ISBLANK(D3945),$U$42,D3945)</f>
        <v>ASALARIADO</v>
      </c>
      <c r="Q3945" s="7" t="str">
        <f t="shared" si="247"/>
        <v>36-45</v>
      </c>
      <c r="R3945" s="7" t="str">
        <f t="shared" si="248"/>
        <v>4</v>
      </c>
    </row>
    <row r="3946" spans="1:18" x14ac:dyDescent="0.3">
      <c r="A3946">
        <v>3945</v>
      </c>
      <c r="B3946" t="s">
        <v>14</v>
      </c>
      <c r="C3946">
        <v>278030</v>
      </c>
      <c r="D3946" t="s">
        <v>18</v>
      </c>
      <c r="E3946" t="s">
        <v>15</v>
      </c>
      <c r="F3946" t="s">
        <v>11</v>
      </c>
      <c r="G3946" t="s">
        <v>12</v>
      </c>
      <c r="H3946" t="s">
        <v>12</v>
      </c>
      <c r="I3946">
        <v>24</v>
      </c>
      <c r="J3946">
        <f>(C3946-$V$7)/$V$8</f>
        <v>-0.46799154082766331</v>
      </c>
      <c r="K3946" t="str">
        <f t="shared" si="245"/>
        <v>NO</v>
      </c>
      <c r="L3946">
        <f>(I3946-$V$16)/$V$17</f>
        <v>-1.263746124603184</v>
      </c>
      <c r="M3946" t="str">
        <f t="shared" si="246"/>
        <v>NO</v>
      </c>
      <c r="N3946">
        <f>IF(ISBLANK(C3946),$V$7,C3946)</f>
        <v>278030</v>
      </c>
      <c r="O3946">
        <f>IF(ISBLANK(I3946),$V$16,I3946)</f>
        <v>24</v>
      </c>
      <c r="P3946" t="str">
        <f>IF(ISBLANK(D3946),$U$42,D3946)</f>
        <v>CONVENIOS ESPECIALES DE TRABAJADORES INDEPENDIENTES</v>
      </c>
      <c r="Q3946" s="7" t="str">
        <f t="shared" si="247"/>
        <v>18-25</v>
      </c>
      <c r="R3946" s="7" t="str">
        <f t="shared" si="248"/>
        <v>1</v>
      </c>
    </row>
    <row r="3947" spans="1:18" x14ac:dyDescent="0.3">
      <c r="A3947">
        <v>3946</v>
      </c>
      <c r="B3947" t="s">
        <v>8</v>
      </c>
      <c r="C3947">
        <v>278030</v>
      </c>
      <c r="D3947" t="s">
        <v>18</v>
      </c>
      <c r="E3947" t="s">
        <v>15</v>
      </c>
      <c r="F3947" t="s">
        <v>11</v>
      </c>
      <c r="G3947" t="s">
        <v>12</v>
      </c>
      <c r="H3947" t="s">
        <v>12</v>
      </c>
      <c r="I3947">
        <v>28</v>
      </c>
      <c r="J3947">
        <f>(C3947-$V$7)/$V$8</f>
        <v>-0.46799154082766331</v>
      </c>
      <c r="K3947" t="str">
        <f t="shared" si="245"/>
        <v>NO</v>
      </c>
      <c r="L3947">
        <f>(I3947-$V$16)/$V$17</f>
        <v>-0.98144480429463388</v>
      </c>
      <c r="M3947" t="str">
        <f t="shared" si="246"/>
        <v>NO</v>
      </c>
      <c r="N3947">
        <f>IF(ISBLANK(C3947),$V$7,C3947)</f>
        <v>278030</v>
      </c>
      <c r="O3947">
        <f>IF(ISBLANK(I3947),$V$16,I3947)</f>
        <v>28</v>
      </c>
      <c r="P3947" t="str">
        <f>IF(ISBLANK(D3947),$U$42,D3947)</f>
        <v>CONVENIOS ESPECIALES DE TRABAJADORES INDEPENDIENTES</v>
      </c>
      <c r="Q3947" s="7" t="str">
        <f t="shared" si="247"/>
        <v>26-35</v>
      </c>
      <c r="R3947" s="7" t="str">
        <f t="shared" si="248"/>
        <v>1</v>
      </c>
    </row>
    <row r="3948" spans="1:18" x14ac:dyDescent="0.3">
      <c r="A3948">
        <v>3947</v>
      </c>
      <c r="B3948" t="s">
        <v>8</v>
      </c>
      <c r="C3948">
        <v>297062</v>
      </c>
      <c r="D3948" t="s">
        <v>17</v>
      </c>
      <c r="E3948" t="s">
        <v>15</v>
      </c>
      <c r="F3948" t="s">
        <v>11</v>
      </c>
      <c r="G3948" t="s">
        <v>11</v>
      </c>
      <c r="H3948" t="s">
        <v>11</v>
      </c>
      <c r="I3948">
        <v>46</v>
      </c>
      <c r="J3948">
        <f>(C3948-$V$7)/$V$8</f>
        <v>-0.44452193802191964</v>
      </c>
      <c r="K3948" t="str">
        <f t="shared" si="245"/>
        <v>NO</v>
      </c>
      <c r="L3948">
        <f>(I3948-$V$16)/$V$17</f>
        <v>0.28891113709384114</v>
      </c>
      <c r="M3948" t="str">
        <f t="shared" si="246"/>
        <v>NO</v>
      </c>
      <c r="N3948">
        <f>IF(ISBLANK(C3948),$V$7,C3948)</f>
        <v>297062</v>
      </c>
      <c r="O3948">
        <f>IF(ISBLANK(I3948),$V$16,I3948)</f>
        <v>46</v>
      </c>
      <c r="P3948" t="str">
        <f>IF(ISBLANK(D3948),$U$42,D3948)</f>
        <v>TRABAJADOR INDEPENDIENTE</v>
      </c>
      <c r="Q3948" s="7" t="str">
        <f t="shared" si="247"/>
        <v>46-55</v>
      </c>
      <c r="R3948" s="7" t="str">
        <f t="shared" si="248"/>
        <v>1</v>
      </c>
    </row>
    <row r="3949" spans="1:18" x14ac:dyDescent="0.3">
      <c r="A3949">
        <v>3948</v>
      </c>
      <c r="B3949" t="s">
        <v>14</v>
      </c>
      <c r="C3949">
        <v>433430</v>
      </c>
      <c r="D3949" t="s">
        <v>9</v>
      </c>
      <c r="E3949" t="s">
        <v>10</v>
      </c>
      <c r="F3949" t="s">
        <v>11</v>
      </c>
      <c r="G3949" t="s">
        <v>12</v>
      </c>
      <c r="H3949" t="s">
        <v>11</v>
      </c>
      <c r="I3949">
        <v>48</v>
      </c>
      <c r="J3949">
        <f>(C3949-$V$7)/$V$8</f>
        <v>-0.27635764654369083</v>
      </c>
      <c r="K3949" t="str">
        <f t="shared" si="245"/>
        <v>NO</v>
      </c>
      <c r="L3949">
        <f>(I3949-$V$16)/$V$17</f>
        <v>0.43006179724811616</v>
      </c>
      <c r="M3949" t="str">
        <f t="shared" si="246"/>
        <v>NO</v>
      </c>
      <c r="N3949">
        <f>IF(ISBLANK(C3949),$V$7,C3949)</f>
        <v>433430</v>
      </c>
      <c r="O3949">
        <f>IF(ISBLANK(I3949),$V$16,I3949)</f>
        <v>48</v>
      </c>
      <c r="P3949" t="str">
        <f>IF(ISBLANK(D3949),$U$42,D3949)</f>
        <v>ASALARIADO</v>
      </c>
      <c r="Q3949" s="7" t="str">
        <f t="shared" si="247"/>
        <v>46-55</v>
      </c>
      <c r="R3949" s="7" t="str">
        <f t="shared" si="248"/>
        <v>3</v>
      </c>
    </row>
    <row r="3950" spans="1:18" x14ac:dyDescent="0.3">
      <c r="A3950">
        <v>3949</v>
      </c>
      <c r="B3950" t="s">
        <v>14</v>
      </c>
      <c r="C3950">
        <v>220000</v>
      </c>
      <c r="D3950" t="s">
        <v>9</v>
      </c>
      <c r="E3950" t="s">
        <v>15</v>
      </c>
      <c r="F3950" t="s">
        <v>11</v>
      </c>
      <c r="G3950" t="s">
        <v>12</v>
      </c>
      <c r="H3950" t="s">
        <v>12</v>
      </c>
      <c r="I3950">
        <v>20</v>
      </c>
      <c r="J3950">
        <f>(C3950-$V$7)/$V$8</f>
        <v>-0.53955212567514677</v>
      </c>
      <c r="K3950" t="str">
        <f t="shared" si="245"/>
        <v>NO</v>
      </c>
      <c r="L3950">
        <f>(I3950-$V$16)/$V$17</f>
        <v>-1.5460474449117341</v>
      </c>
      <c r="M3950" t="str">
        <f t="shared" si="246"/>
        <v>NO</v>
      </c>
      <c r="N3950">
        <f>IF(ISBLANK(C3950),$V$7,C3950)</f>
        <v>220000</v>
      </c>
      <c r="O3950">
        <f>IF(ISBLANK(I3950),$V$16,I3950)</f>
        <v>20</v>
      </c>
      <c r="P3950" t="str">
        <f>IF(ISBLANK(D3950),$U$42,D3950)</f>
        <v>ASALARIADO</v>
      </c>
      <c r="Q3950" s="7" t="str">
        <f t="shared" si="247"/>
        <v>18-25</v>
      </c>
      <c r="R3950" s="7" t="str">
        <f t="shared" si="248"/>
        <v>1</v>
      </c>
    </row>
    <row r="3951" spans="1:18" x14ac:dyDescent="0.3">
      <c r="A3951">
        <v>3950</v>
      </c>
      <c r="B3951" t="s">
        <v>8</v>
      </c>
      <c r="C3951">
        <v>202390</v>
      </c>
      <c r="D3951" t="s">
        <v>9</v>
      </c>
      <c r="E3951" t="s">
        <v>15</v>
      </c>
      <c r="F3951" t="s">
        <v>11</v>
      </c>
      <c r="G3951" t="s">
        <v>11</v>
      </c>
      <c r="H3951" t="s">
        <v>11</v>
      </c>
      <c r="I3951">
        <v>19</v>
      </c>
      <c r="J3951">
        <f>(C3951-$V$7)/$V$8</f>
        <v>-0.5612681673633112</v>
      </c>
      <c r="K3951" t="str">
        <f t="shared" si="245"/>
        <v>NO</v>
      </c>
      <c r="L3951">
        <f>(I3951-$V$16)/$V$17</f>
        <v>-1.6166227749888715</v>
      </c>
      <c r="M3951" t="str">
        <f t="shared" si="246"/>
        <v>NO</v>
      </c>
      <c r="N3951">
        <f>IF(ISBLANK(C3951),$V$7,C3951)</f>
        <v>202390</v>
      </c>
      <c r="O3951">
        <f>IF(ISBLANK(I3951),$V$16,I3951)</f>
        <v>19</v>
      </c>
      <c r="P3951" t="str">
        <f>IF(ISBLANK(D3951),$U$42,D3951)</f>
        <v>ASALARIADO</v>
      </c>
      <c r="Q3951" s="7" t="str">
        <f t="shared" si="247"/>
        <v>18-25</v>
      </c>
      <c r="R3951" s="7" t="str">
        <f t="shared" si="248"/>
        <v>1</v>
      </c>
    </row>
    <row r="3952" spans="1:18" x14ac:dyDescent="0.3">
      <c r="A3952">
        <v>3951</v>
      </c>
      <c r="B3952" t="s">
        <v>8</v>
      </c>
      <c r="C3952">
        <v>721233.92000000004</v>
      </c>
      <c r="D3952" t="s">
        <v>9</v>
      </c>
      <c r="E3952" t="s">
        <v>15</v>
      </c>
      <c r="F3952" t="s">
        <v>11</v>
      </c>
      <c r="G3952" t="s">
        <v>12</v>
      </c>
      <c r="H3952" t="s">
        <v>12</v>
      </c>
      <c r="I3952">
        <v>27</v>
      </c>
      <c r="J3952">
        <f>(C3952-$V$7)/$V$8</f>
        <v>7.8552173146096055E-2</v>
      </c>
      <c r="K3952" t="str">
        <f t="shared" si="245"/>
        <v>NO</v>
      </c>
      <c r="L3952">
        <f>(I3952-$V$16)/$V$17</f>
        <v>-1.0520201343717714</v>
      </c>
      <c r="M3952" t="str">
        <f t="shared" si="246"/>
        <v>NO</v>
      </c>
      <c r="N3952">
        <f>IF(ISBLANK(C3952),$V$7,C3952)</f>
        <v>721233.92000000004</v>
      </c>
      <c r="O3952">
        <f>IF(ISBLANK(I3952),$V$16,I3952)</f>
        <v>27</v>
      </c>
      <c r="P3952" t="str">
        <f>IF(ISBLANK(D3952),$U$42,D3952)</f>
        <v>ASALARIADO</v>
      </c>
      <c r="Q3952" s="7" t="str">
        <f t="shared" si="247"/>
        <v>26-35</v>
      </c>
      <c r="R3952" s="7" t="str">
        <f t="shared" si="248"/>
        <v>4</v>
      </c>
    </row>
    <row r="3953" spans="1:18" x14ac:dyDescent="0.3">
      <c r="A3953">
        <v>3952</v>
      </c>
      <c r="B3953" t="s">
        <v>8</v>
      </c>
      <c r="C3953">
        <v>255000</v>
      </c>
      <c r="D3953" t="s">
        <v>9</v>
      </c>
      <c r="E3953" t="s">
        <v>15</v>
      </c>
      <c r="F3953" t="s">
        <v>11</v>
      </c>
      <c r="G3953" t="s">
        <v>11</v>
      </c>
      <c r="H3953" t="s">
        <v>12</v>
      </c>
      <c r="I3953">
        <v>34</v>
      </c>
      <c r="J3953">
        <f>(C3953-$V$7)/$V$8</f>
        <v>-0.496391338674252</v>
      </c>
      <c r="K3953" t="str">
        <f t="shared" si="245"/>
        <v>NO</v>
      </c>
      <c r="L3953">
        <f>(I3953-$V$16)/$V$17</f>
        <v>-0.55799282383180893</v>
      </c>
      <c r="M3953" t="str">
        <f t="shared" si="246"/>
        <v>NO</v>
      </c>
      <c r="N3953">
        <f>IF(ISBLANK(C3953),$V$7,C3953)</f>
        <v>255000</v>
      </c>
      <c r="O3953">
        <f>IF(ISBLANK(I3953),$V$16,I3953)</f>
        <v>34</v>
      </c>
      <c r="P3953" t="str">
        <f>IF(ISBLANK(D3953),$U$42,D3953)</f>
        <v>ASALARIADO</v>
      </c>
      <c r="Q3953" s="7" t="str">
        <f t="shared" si="247"/>
        <v>26-35</v>
      </c>
      <c r="R3953" s="7" t="str">
        <f t="shared" si="248"/>
        <v>1</v>
      </c>
    </row>
    <row r="3954" spans="1:18" x14ac:dyDescent="0.3">
      <c r="A3954">
        <v>3953</v>
      </c>
      <c r="B3954" t="s">
        <v>8</v>
      </c>
      <c r="C3954">
        <v>728571.8</v>
      </c>
      <c r="D3954" t="s">
        <v>9</v>
      </c>
      <c r="E3954" t="s">
        <v>10</v>
      </c>
      <c r="F3954" t="s">
        <v>11</v>
      </c>
      <c r="G3954" t="s">
        <v>12</v>
      </c>
      <c r="H3954" t="s">
        <v>12</v>
      </c>
      <c r="I3954">
        <v>38</v>
      </c>
      <c r="J3954">
        <f>(C3954-$V$7)/$V$8</f>
        <v>8.7600992452328205E-2</v>
      </c>
      <c r="K3954" t="str">
        <f t="shared" si="245"/>
        <v>NO</v>
      </c>
      <c r="L3954">
        <f>(I3954-$V$16)/$V$17</f>
        <v>-0.27569150352325889</v>
      </c>
      <c r="M3954" t="str">
        <f t="shared" si="246"/>
        <v>NO</v>
      </c>
      <c r="N3954">
        <f>IF(ISBLANK(C3954),$V$7,C3954)</f>
        <v>728571.8</v>
      </c>
      <c r="O3954">
        <f>IF(ISBLANK(I3954),$V$16,I3954)</f>
        <v>38</v>
      </c>
      <c r="P3954" t="str">
        <f>IF(ISBLANK(D3954),$U$42,D3954)</f>
        <v>ASALARIADO</v>
      </c>
      <c r="Q3954" s="7" t="str">
        <f t="shared" si="247"/>
        <v>36-45</v>
      </c>
      <c r="R3954" s="7" t="str">
        <f t="shared" si="248"/>
        <v>4</v>
      </c>
    </row>
    <row r="3955" spans="1:18" x14ac:dyDescent="0.3">
      <c r="A3955">
        <v>3954</v>
      </c>
      <c r="B3955" t="s">
        <v>8</v>
      </c>
      <c r="C3955">
        <v>950000</v>
      </c>
      <c r="D3955" t="s">
        <v>9</v>
      </c>
      <c r="E3955" t="s">
        <v>15</v>
      </c>
      <c r="F3955" t="s">
        <v>11</v>
      </c>
      <c r="G3955" t="s">
        <v>12</v>
      </c>
      <c r="H3955" t="s">
        <v>12</v>
      </c>
      <c r="I3955">
        <v>41</v>
      </c>
      <c r="J3955">
        <f>(C3955-$V$7)/$V$8</f>
        <v>0.36065857462922851</v>
      </c>
      <c r="K3955" t="str">
        <f t="shared" si="245"/>
        <v>NO</v>
      </c>
      <c r="L3955">
        <f>(I3955-$V$16)/$V$17</f>
        <v>-6.3965513291846368E-2</v>
      </c>
      <c r="M3955" t="str">
        <f t="shared" si="246"/>
        <v>NO</v>
      </c>
      <c r="N3955">
        <f>IF(ISBLANK(C3955),$V$7,C3955)</f>
        <v>950000</v>
      </c>
      <c r="O3955">
        <f>IF(ISBLANK(I3955),$V$16,I3955)</f>
        <v>41</v>
      </c>
      <c r="P3955" t="str">
        <f>IF(ISBLANK(D3955),$U$42,D3955)</f>
        <v>ASALARIADO</v>
      </c>
      <c r="Q3955" s="7" t="str">
        <f t="shared" si="247"/>
        <v>36-45</v>
      </c>
      <c r="R3955" s="7" t="str">
        <f t="shared" si="248"/>
        <v>4</v>
      </c>
    </row>
    <row r="3956" spans="1:18" x14ac:dyDescent="0.3">
      <c r="A3956">
        <v>3955</v>
      </c>
      <c r="B3956" t="s">
        <v>14</v>
      </c>
      <c r="C3956">
        <v>964738.22</v>
      </c>
      <c r="D3956" t="s">
        <v>9</v>
      </c>
      <c r="E3956" t="s">
        <v>15</v>
      </c>
      <c r="F3956" t="s">
        <v>11</v>
      </c>
      <c r="G3956" t="s">
        <v>12</v>
      </c>
      <c r="H3956" t="s">
        <v>12</v>
      </c>
      <c r="I3956">
        <v>35</v>
      </c>
      <c r="J3956">
        <f>(C3956-$V$7)/$V$8</f>
        <v>0.37883323674900921</v>
      </c>
      <c r="K3956" t="str">
        <f t="shared" si="245"/>
        <v>NO</v>
      </c>
      <c r="L3956">
        <f>(I3956-$V$16)/$V$17</f>
        <v>-0.48741749375467142</v>
      </c>
      <c r="M3956" t="str">
        <f t="shared" si="246"/>
        <v>NO</v>
      </c>
      <c r="N3956">
        <f>IF(ISBLANK(C3956),$V$7,C3956)</f>
        <v>964738.22</v>
      </c>
      <c r="O3956">
        <f>IF(ISBLANK(I3956),$V$16,I3956)</f>
        <v>35</v>
      </c>
      <c r="P3956" t="str">
        <f>IF(ISBLANK(D3956),$U$42,D3956)</f>
        <v>ASALARIADO</v>
      </c>
      <c r="Q3956" s="7" t="str">
        <f t="shared" si="247"/>
        <v>26-35</v>
      </c>
      <c r="R3956" s="7" t="str">
        <f t="shared" si="248"/>
        <v>4</v>
      </c>
    </row>
    <row r="3957" spans="1:18" x14ac:dyDescent="0.3">
      <c r="A3957">
        <v>3956</v>
      </c>
      <c r="B3957" t="s">
        <v>8</v>
      </c>
      <c r="C3957">
        <v>510415.15</v>
      </c>
      <c r="D3957" t="s">
        <v>9</v>
      </c>
      <c r="E3957" t="s">
        <v>15</v>
      </c>
      <c r="F3957" t="s">
        <v>11</v>
      </c>
      <c r="G3957" t="s">
        <v>12</v>
      </c>
      <c r="H3957" t="s">
        <v>12</v>
      </c>
      <c r="I3957">
        <v>34</v>
      </c>
      <c r="J3957">
        <f>(C3957-$V$7)/$V$8</f>
        <v>-0.18142222764706425</v>
      </c>
      <c r="K3957" t="str">
        <f t="shared" si="245"/>
        <v>NO</v>
      </c>
      <c r="L3957">
        <f>(I3957-$V$16)/$V$17</f>
        <v>-0.55799282383180893</v>
      </c>
      <c r="M3957" t="str">
        <f t="shared" si="246"/>
        <v>NO</v>
      </c>
      <c r="N3957">
        <f>IF(ISBLANK(C3957),$V$7,C3957)</f>
        <v>510415.15</v>
      </c>
      <c r="O3957">
        <f>IF(ISBLANK(I3957),$V$16,I3957)</f>
        <v>34</v>
      </c>
      <c r="P3957" t="str">
        <f>IF(ISBLANK(D3957),$U$42,D3957)</f>
        <v>ASALARIADO</v>
      </c>
      <c r="Q3957" s="7" t="str">
        <f t="shared" si="247"/>
        <v>26-35</v>
      </c>
      <c r="R3957" s="7" t="str">
        <f t="shared" si="248"/>
        <v>3</v>
      </c>
    </row>
    <row r="3958" spans="1:18" x14ac:dyDescent="0.3">
      <c r="A3958">
        <v>3957</v>
      </c>
      <c r="B3958" t="s">
        <v>8</v>
      </c>
      <c r="C3958">
        <v>183865</v>
      </c>
      <c r="D3958" t="s">
        <v>9</v>
      </c>
      <c r="E3958" t="s">
        <v>15</v>
      </c>
      <c r="F3958" t="s">
        <v>11</v>
      </c>
      <c r="G3958" t="s">
        <v>12</v>
      </c>
      <c r="H3958" t="s">
        <v>12</v>
      </c>
      <c r="I3958">
        <v>21</v>
      </c>
      <c r="J3958">
        <f>(C3958-$V$7)/$V$8</f>
        <v>-0.58411255534021334</v>
      </c>
      <c r="K3958" t="str">
        <f t="shared" si="245"/>
        <v>NO</v>
      </c>
      <c r="L3958">
        <f>(I3958-$V$16)/$V$17</f>
        <v>-1.4754721148345964</v>
      </c>
      <c r="M3958" t="str">
        <f t="shared" si="246"/>
        <v>NO</v>
      </c>
      <c r="N3958">
        <f>IF(ISBLANK(C3958),$V$7,C3958)</f>
        <v>183865</v>
      </c>
      <c r="O3958">
        <f>IF(ISBLANK(I3958),$V$16,I3958)</f>
        <v>21</v>
      </c>
      <c r="P3958" t="str">
        <f>IF(ISBLANK(D3958),$U$42,D3958)</f>
        <v>ASALARIADO</v>
      </c>
      <c r="Q3958" s="7" t="str">
        <f t="shared" si="247"/>
        <v>18-25</v>
      </c>
      <c r="R3958" s="7" t="str">
        <f t="shared" si="248"/>
        <v>1</v>
      </c>
    </row>
    <row r="3959" spans="1:18" x14ac:dyDescent="0.3">
      <c r="A3959">
        <v>3958</v>
      </c>
      <c r="B3959" t="s">
        <v>8</v>
      </c>
      <c r="C3959">
        <v>1470000</v>
      </c>
      <c r="D3959" t="s">
        <v>9</v>
      </c>
      <c r="E3959" t="s">
        <v>15</v>
      </c>
      <c r="F3959" t="s">
        <v>11</v>
      </c>
      <c r="G3959" t="s">
        <v>11</v>
      </c>
      <c r="H3959" t="s">
        <v>11</v>
      </c>
      <c r="I3959">
        <v>55</v>
      </c>
      <c r="J3959">
        <f>(C3959-$V$7)/$V$8</f>
        <v>1.0019045529282355</v>
      </c>
      <c r="K3959" t="str">
        <f t="shared" si="245"/>
        <v>NO</v>
      </c>
      <c r="L3959">
        <f>(I3959-$V$16)/$V$17</f>
        <v>0.92408910778807873</v>
      </c>
      <c r="M3959" t="str">
        <f t="shared" si="246"/>
        <v>NO</v>
      </c>
      <c r="N3959">
        <f>IF(ISBLANK(C3959),$V$7,C3959)</f>
        <v>1470000</v>
      </c>
      <c r="O3959">
        <f>IF(ISBLANK(I3959),$V$16,I3959)</f>
        <v>55</v>
      </c>
      <c r="P3959" t="str">
        <f>IF(ISBLANK(D3959),$U$42,D3959)</f>
        <v>ASALARIADO</v>
      </c>
      <c r="Q3959" s="7" t="str">
        <f t="shared" si="247"/>
        <v>46-55</v>
      </c>
      <c r="R3959" s="7" t="str">
        <f t="shared" si="248"/>
        <v>4</v>
      </c>
    </row>
    <row r="3960" spans="1:18" x14ac:dyDescent="0.3">
      <c r="A3960">
        <v>3959</v>
      </c>
      <c r="B3960" t="s">
        <v>14</v>
      </c>
      <c r="C3960">
        <v>200000</v>
      </c>
      <c r="D3960" t="s">
        <v>9</v>
      </c>
      <c r="E3960" t="s">
        <v>15</v>
      </c>
      <c r="F3960" t="s">
        <v>11</v>
      </c>
      <c r="G3960" t="s">
        <v>12</v>
      </c>
      <c r="H3960" t="s">
        <v>12</v>
      </c>
      <c r="I3960">
        <v>27</v>
      </c>
      <c r="J3960">
        <f>(C3960-$V$7)/$V$8</f>
        <v>-0.56421543253280082</v>
      </c>
      <c r="K3960" t="str">
        <f t="shared" si="245"/>
        <v>NO</v>
      </c>
      <c r="L3960">
        <f>(I3960-$V$16)/$V$17</f>
        <v>-1.0520201343717714</v>
      </c>
      <c r="M3960" t="str">
        <f t="shared" si="246"/>
        <v>NO</v>
      </c>
      <c r="N3960">
        <f>IF(ISBLANK(C3960),$V$7,C3960)</f>
        <v>200000</v>
      </c>
      <c r="O3960">
        <f>IF(ISBLANK(I3960),$V$16,I3960)</f>
        <v>27</v>
      </c>
      <c r="P3960" t="str">
        <f>IF(ISBLANK(D3960),$U$42,D3960)</f>
        <v>ASALARIADO</v>
      </c>
      <c r="Q3960" s="7" t="str">
        <f t="shared" si="247"/>
        <v>26-35</v>
      </c>
      <c r="R3960" s="7" t="str">
        <f t="shared" si="248"/>
        <v>1</v>
      </c>
    </row>
    <row r="3961" spans="1:18" x14ac:dyDescent="0.3">
      <c r="A3961">
        <v>3960</v>
      </c>
      <c r="B3961" t="s">
        <v>14</v>
      </c>
      <c r="C3961">
        <v>344981</v>
      </c>
      <c r="D3961" t="s">
        <v>9</v>
      </c>
      <c r="E3961" t="s">
        <v>15</v>
      </c>
      <c r="F3961" t="s">
        <v>11</v>
      </c>
      <c r="G3961" t="s">
        <v>12</v>
      </c>
      <c r="H3961" t="s">
        <v>12</v>
      </c>
      <c r="I3961">
        <v>35</v>
      </c>
      <c r="J3961">
        <f>(C3961-$V$7)/$V$8</f>
        <v>-0.38542988795632327</v>
      </c>
      <c r="K3961" t="str">
        <f t="shared" si="245"/>
        <v>NO</v>
      </c>
      <c r="L3961">
        <f>(I3961-$V$16)/$V$17</f>
        <v>-0.48741749375467142</v>
      </c>
      <c r="M3961" t="str">
        <f t="shared" si="246"/>
        <v>NO</v>
      </c>
      <c r="N3961">
        <f>IF(ISBLANK(C3961),$V$7,C3961)</f>
        <v>344981</v>
      </c>
      <c r="O3961">
        <f>IF(ISBLANK(I3961),$V$16,I3961)</f>
        <v>35</v>
      </c>
      <c r="P3961" t="str">
        <f>IF(ISBLANK(D3961),$U$42,D3961)</f>
        <v>ASALARIADO</v>
      </c>
      <c r="Q3961" s="7" t="str">
        <f t="shared" si="247"/>
        <v>26-35</v>
      </c>
      <c r="R3961" s="7" t="str">
        <f t="shared" si="248"/>
        <v>2</v>
      </c>
    </row>
    <row r="3962" spans="1:18" x14ac:dyDescent="0.3">
      <c r="A3962">
        <v>3961</v>
      </c>
      <c r="B3962" t="s">
        <v>14</v>
      </c>
      <c r="C3962">
        <v>1332630</v>
      </c>
      <c r="D3962" t="s">
        <v>9</v>
      </c>
      <c r="E3962" t="s">
        <v>10</v>
      </c>
      <c r="F3962" t="s">
        <v>11</v>
      </c>
      <c r="G3962" t="s">
        <v>12</v>
      </c>
      <c r="H3962" t="s">
        <v>11</v>
      </c>
      <c r="I3962">
        <v>42</v>
      </c>
      <c r="J3962">
        <f>(C3962-$V$7)/$V$8</f>
        <v>0.83250462977643824</v>
      </c>
      <c r="K3962" t="str">
        <f t="shared" si="245"/>
        <v>NO</v>
      </c>
      <c r="L3962">
        <f>(I3962-$V$16)/$V$17</f>
        <v>6.6098167852911317E-3</v>
      </c>
      <c r="M3962" t="str">
        <f t="shared" si="246"/>
        <v>NO</v>
      </c>
      <c r="N3962">
        <f>IF(ISBLANK(C3962),$V$7,C3962)</f>
        <v>1332630</v>
      </c>
      <c r="O3962">
        <f>IF(ISBLANK(I3962),$V$16,I3962)</f>
        <v>42</v>
      </c>
      <c r="P3962" t="str">
        <f>IF(ISBLANK(D3962),$U$42,D3962)</f>
        <v>ASALARIADO</v>
      </c>
      <c r="Q3962" s="7" t="str">
        <f t="shared" si="247"/>
        <v>36-45</v>
      </c>
      <c r="R3962" s="7" t="str">
        <f t="shared" si="248"/>
        <v>4</v>
      </c>
    </row>
    <row r="3963" spans="1:18" x14ac:dyDescent="0.3">
      <c r="A3963">
        <v>3962</v>
      </c>
      <c r="B3963" t="s">
        <v>8</v>
      </c>
      <c r="C3963">
        <v>612532.43999999994</v>
      </c>
      <c r="D3963" t="s">
        <v>13</v>
      </c>
      <c r="E3963" t="s">
        <v>10</v>
      </c>
      <c r="F3963" t="s">
        <v>11</v>
      </c>
      <c r="G3963" t="s">
        <v>12</v>
      </c>
      <c r="H3963" t="s">
        <v>12</v>
      </c>
      <c r="I3963">
        <v>67</v>
      </c>
      <c r="J3963">
        <f>(C3963-$V$7)/$V$8</f>
        <v>-5.5494724709961647E-2</v>
      </c>
      <c r="K3963" t="str">
        <f t="shared" si="245"/>
        <v>NO</v>
      </c>
      <c r="L3963">
        <f>(I3963-$V$16)/$V$17</f>
        <v>1.7709930687137287</v>
      </c>
      <c r="M3963" t="str">
        <f t="shared" si="246"/>
        <v>NO</v>
      </c>
      <c r="N3963">
        <f>IF(ISBLANK(C3963),$V$7,C3963)</f>
        <v>612532.43999999994</v>
      </c>
      <c r="O3963">
        <f>IF(ISBLANK(I3963),$V$16,I3963)</f>
        <v>67</v>
      </c>
      <c r="P3963" t="str">
        <f>IF(ISBLANK(D3963),$U$42,D3963)</f>
        <v>PENSIONADOS EN SU PROPIO SISTEMA</v>
      </c>
      <c r="Q3963" s="7" t="str">
        <f t="shared" si="247"/>
        <v>56+</v>
      </c>
      <c r="R3963" s="7" t="str">
        <f t="shared" si="248"/>
        <v>3</v>
      </c>
    </row>
    <row r="3964" spans="1:18" x14ac:dyDescent="0.3">
      <c r="A3964">
        <v>3963</v>
      </c>
      <c r="B3964" t="s">
        <v>14</v>
      </c>
      <c r="C3964">
        <v>355145</v>
      </c>
      <c r="D3964" t="s">
        <v>9</v>
      </c>
      <c r="E3964" t="s">
        <v>10</v>
      </c>
      <c r="F3964" t="s">
        <v>11</v>
      </c>
      <c r="G3964" t="s">
        <v>12</v>
      </c>
      <c r="H3964" t="s">
        <v>12</v>
      </c>
      <c r="I3964">
        <v>42</v>
      </c>
      <c r="J3964">
        <f>(C3964-$V$7)/$V$8</f>
        <v>-0.37289599541126345</v>
      </c>
      <c r="K3964" t="str">
        <f t="shared" si="245"/>
        <v>NO</v>
      </c>
      <c r="L3964">
        <f>(I3964-$V$16)/$V$17</f>
        <v>6.6098167852911317E-3</v>
      </c>
      <c r="M3964" t="str">
        <f t="shared" si="246"/>
        <v>NO</v>
      </c>
      <c r="N3964">
        <f>IF(ISBLANK(C3964),$V$7,C3964)</f>
        <v>355145</v>
      </c>
      <c r="O3964">
        <f>IF(ISBLANK(I3964),$V$16,I3964)</f>
        <v>42</v>
      </c>
      <c r="P3964" t="str">
        <f>IF(ISBLANK(D3964),$U$42,D3964)</f>
        <v>ASALARIADO</v>
      </c>
      <c r="Q3964" s="7" t="str">
        <f t="shared" si="247"/>
        <v>36-45</v>
      </c>
      <c r="R3964" s="7" t="str">
        <f t="shared" si="248"/>
        <v>2</v>
      </c>
    </row>
    <row r="3965" spans="1:18" x14ac:dyDescent="0.3">
      <c r="A3965">
        <v>3964</v>
      </c>
      <c r="B3965" t="s">
        <v>14</v>
      </c>
      <c r="C3965">
        <v>346474.5</v>
      </c>
      <c r="D3965" t="s">
        <v>9</v>
      </c>
      <c r="E3965" t="s">
        <v>15</v>
      </c>
      <c r="F3965" t="s">
        <v>11</v>
      </c>
      <c r="G3965" t="s">
        <v>12</v>
      </c>
      <c r="H3965" t="s">
        <v>11</v>
      </c>
      <c r="I3965">
        <v>30</v>
      </c>
      <c r="J3965">
        <f>(C3965-$V$7)/$V$8</f>
        <v>-0.38358815551672792</v>
      </c>
      <c r="K3965" t="str">
        <f t="shared" si="245"/>
        <v>NO</v>
      </c>
      <c r="L3965">
        <f>(I3965-$V$16)/$V$17</f>
        <v>-0.84029414414035897</v>
      </c>
      <c r="M3965" t="str">
        <f t="shared" si="246"/>
        <v>NO</v>
      </c>
      <c r="N3965">
        <f>IF(ISBLANK(C3965),$V$7,C3965)</f>
        <v>346474.5</v>
      </c>
      <c r="O3965">
        <f>IF(ISBLANK(I3965),$V$16,I3965)</f>
        <v>30</v>
      </c>
      <c r="P3965" t="str">
        <f>IF(ISBLANK(D3965),$U$42,D3965)</f>
        <v>ASALARIADO</v>
      </c>
      <c r="Q3965" s="7" t="str">
        <f t="shared" si="247"/>
        <v>26-35</v>
      </c>
      <c r="R3965" s="7" t="str">
        <f t="shared" si="248"/>
        <v>2</v>
      </c>
    </row>
    <row r="3966" spans="1:18" x14ac:dyDescent="0.3">
      <c r="A3966">
        <v>3965</v>
      </c>
      <c r="B3966" t="s">
        <v>8</v>
      </c>
      <c r="C3966">
        <v>2380634</v>
      </c>
      <c r="D3966" t="s">
        <v>9</v>
      </c>
      <c r="E3966" t="s">
        <v>15</v>
      </c>
      <c r="F3966" t="s">
        <v>11</v>
      </c>
      <c r="G3966" t="s">
        <v>12</v>
      </c>
      <c r="H3966" t="s">
        <v>12</v>
      </c>
      <c r="I3966">
        <v>36</v>
      </c>
      <c r="J3966">
        <f>(C3966-$V$7)/$V$8</f>
        <v>2.1248668417788852</v>
      </c>
      <c r="K3966" t="str">
        <f t="shared" si="245"/>
        <v>ATIPICO</v>
      </c>
      <c r="L3966">
        <f>(I3966-$V$16)/$V$17</f>
        <v>-0.41684216367753391</v>
      </c>
      <c r="M3966" t="str">
        <f t="shared" si="246"/>
        <v>NO</v>
      </c>
      <c r="N3966">
        <f>IF(ISBLANK(C3966),$V$7,C3966)</f>
        <v>2380634</v>
      </c>
      <c r="O3966">
        <f>IF(ISBLANK(I3966),$V$16,I3966)</f>
        <v>36</v>
      </c>
      <c r="P3966" t="str">
        <f>IF(ISBLANK(D3966),$U$42,D3966)</f>
        <v>ASALARIADO</v>
      </c>
      <c r="Q3966" s="7" t="str">
        <f t="shared" si="247"/>
        <v>36-45</v>
      </c>
      <c r="R3966" s="7" t="str">
        <f t="shared" si="248"/>
        <v>4</v>
      </c>
    </row>
    <row r="3967" spans="1:18" x14ac:dyDescent="0.3">
      <c r="A3967">
        <v>3966</v>
      </c>
      <c r="B3967" t="s">
        <v>8</v>
      </c>
      <c r="C3967">
        <v>366350</v>
      </c>
      <c r="D3967" t="s">
        <v>9</v>
      </c>
      <c r="E3967" t="s">
        <v>15</v>
      </c>
      <c r="F3967" t="s">
        <v>11</v>
      </c>
      <c r="G3967" t="s">
        <v>11</v>
      </c>
      <c r="H3967" t="s">
        <v>12</v>
      </c>
      <c r="I3967">
        <v>35</v>
      </c>
      <c r="J3967">
        <f>(C3967-$V$7)/$V$8</f>
        <v>-0.35907837774426271</v>
      </c>
      <c r="K3967" t="str">
        <f t="shared" si="245"/>
        <v>NO</v>
      </c>
      <c r="L3967">
        <f>(I3967-$V$16)/$V$17</f>
        <v>-0.48741749375467142</v>
      </c>
      <c r="M3967" t="str">
        <f t="shared" si="246"/>
        <v>NO</v>
      </c>
      <c r="N3967">
        <f>IF(ISBLANK(C3967),$V$7,C3967)</f>
        <v>366350</v>
      </c>
      <c r="O3967">
        <f>IF(ISBLANK(I3967),$V$16,I3967)</f>
        <v>35</v>
      </c>
      <c r="P3967" t="str">
        <f>IF(ISBLANK(D3967),$U$42,D3967)</f>
        <v>ASALARIADO</v>
      </c>
      <c r="Q3967" s="7" t="str">
        <f t="shared" si="247"/>
        <v>26-35</v>
      </c>
      <c r="R3967" s="7" t="str">
        <f t="shared" si="248"/>
        <v>2</v>
      </c>
    </row>
    <row r="3968" spans="1:18" x14ac:dyDescent="0.3">
      <c r="A3968">
        <v>3967</v>
      </c>
      <c r="B3968" t="s">
        <v>8</v>
      </c>
      <c r="C3968">
        <v>420716.74</v>
      </c>
      <c r="D3968" t="s">
        <v>9</v>
      </c>
      <c r="E3968" t="s">
        <v>15</v>
      </c>
      <c r="F3968" t="s">
        <v>11</v>
      </c>
      <c r="G3968" t="s">
        <v>12</v>
      </c>
      <c r="H3968" t="s">
        <v>12</v>
      </c>
      <c r="I3968">
        <v>34</v>
      </c>
      <c r="J3968">
        <f>(C3968-$V$7)/$V$8</f>
        <v>-0.2920351981707478</v>
      </c>
      <c r="K3968" t="str">
        <f t="shared" si="245"/>
        <v>NO</v>
      </c>
      <c r="L3968">
        <f>(I3968-$V$16)/$V$17</f>
        <v>-0.55799282383180893</v>
      </c>
      <c r="M3968" t="str">
        <f t="shared" si="246"/>
        <v>NO</v>
      </c>
      <c r="N3968">
        <f>IF(ISBLANK(C3968),$V$7,C3968)</f>
        <v>420716.74</v>
      </c>
      <c r="O3968">
        <f>IF(ISBLANK(I3968),$V$16,I3968)</f>
        <v>34</v>
      </c>
      <c r="P3968" t="str">
        <f>IF(ISBLANK(D3968),$U$42,D3968)</f>
        <v>ASALARIADO</v>
      </c>
      <c r="Q3968" s="7" t="str">
        <f t="shared" si="247"/>
        <v>26-35</v>
      </c>
      <c r="R3968" s="7" t="str">
        <f t="shared" si="248"/>
        <v>3</v>
      </c>
    </row>
    <row r="3969" spans="1:18" x14ac:dyDescent="0.3">
      <c r="A3969">
        <v>3968</v>
      </c>
      <c r="B3969" t="s">
        <v>14</v>
      </c>
      <c r="C3969">
        <v>175000</v>
      </c>
      <c r="D3969" t="s">
        <v>9</v>
      </c>
      <c r="E3969" t="s">
        <v>15</v>
      </c>
      <c r="F3969" t="s">
        <v>11</v>
      </c>
      <c r="G3969" t="s">
        <v>12</v>
      </c>
      <c r="H3969" t="s">
        <v>11</v>
      </c>
      <c r="I3969">
        <v>40</v>
      </c>
      <c r="J3969">
        <f>(C3969-$V$7)/$V$8</f>
        <v>-0.59504456610486844</v>
      </c>
      <c r="K3969" t="str">
        <f t="shared" si="245"/>
        <v>NO</v>
      </c>
      <c r="L3969">
        <f>(I3969-$V$16)/$V$17</f>
        <v>-0.13454084336898386</v>
      </c>
      <c r="M3969" t="str">
        <f t="shared" si="246"/>
        <v>NO</v>
      </c>
      <c r="N3969">
        <f>IF(ISBLANK(C3969),$V$7,C3969)</f>
        <v>175000</v>
      </c>
      <c r="O3969">
        <f>IF(ISBLANK(I3969),$V$16,I3969)</f>
        <v>40</v>
      </c>
      <c r="P3969" t="str">
        <f>IF(ISBLANK(D3969),$U$42,D3969)</f>
        <v>ASALARIADO</v>
      </c>
      <c r="Q3969" s="7" t="str">
        <f t="shared" si="247"/>
        <v>36-45</v>
      </c>
      <c r="R3969" s="7" t="str">
        <f t="shared" si="248"/>
        <v>1</v>
      </c>
    </row>
    <row r="3970" spans="1:18" x14ac:dyDescent="0.3">
      <c r="A3970">
        <v>3969</v>
      </c>
      <c r="B3970" t="s">
        <v>8</v>
      </c>
      <c r="C3970">
        <v>278030.99</v>
      </c>
      <c r="D3970" t="s">
        <v>18</v>
      </c>
      <c r="E3970" t="s">
        <v>15</v>
      </c>
      <c r="F3970" t="s">
        <v>11</v>
      </c>
      <c r="G3970" t="s">
        <v>12</v>
      </c>
      <c r="H3970" t="s">
        <v>12</v>
      </c>
      <c r="I3970">
        <v>44</v>
      </c>
      <c r="J3970">
        <f>(C3970-$V$7)/$V$8</f>
        <v>-0.46799031999397384</v>
      </c>
      <c r="K3970" t="str">
        <f t="shared" ref="K3970:K4033" si="249">IF(ABS(J3970)&gt;1.96,"ATIPICO","NO")</f>
        <v>NO</v>
      </c>
      <c r="L3970">
        <f>(I3970-$V$16)/$V$17</f>
        <v>0.14776047693956615</v>
      </c>
      <c r="M3970" t="str">
        <f t="shared" ref="M3970:M4033" si="250">IF(ABS(L3970)&gt;1.96,"ATIPICO","NO")</f>
        <v>NO</v>
      </c>
      <c r="N3970">
        <f>IF(ISBLANK(C3970),$V$7,C3970)</f>
        <v>278030.99</v>
      </c>
      <c r="O3970">
        <f>IF(ISBLANK(I3970),$V$16,I3970)</f>
        <v>44</v>
      </c>
      <c r="P3970" t="str">
        <f>IF(ISBLANK(D3970),$U$42,D3970)</f>
        <v>CONVENIOS ESPECIALES DE TRABAJADORES INDEPENDIENTES</v>
      </c>
      <c r="Q3970" s="7" t="str">
        <f t="shared" ref="Q3970:Q4033" si="251">IF(O3970&lt;26,"18-25",IF(O3970&lt;36,"26-35",
 IF(O3970&lt;46,"36-45",IF(O3970&lt;56,"46-55","56+"))))</f>
        <v>36-45</v>
      </c>
      <c r="R3970" s="7" t="str">
        <f t="shared" ref="R3970:R4033" si="252">IF(N3970&lt;300000,"1",
 IF(N3970&lt;=408495,"2",
 IF(N3970&lt;=700000,"3",
 "4")))</f>
        <v>1</v>
      </c>
    </row>
    <row r="3971" spans="1:18" x14ac:dyDescent="0.3">
      <c r="A3971">
        <v>3970</v>
      </c>
      <c r="B3971" t="s">
        <v>8</v>
      </c>
      <c r="C3971">
        <v>971125</v>
      </c>
      <c r="D3971" t="s">
        <v>9</v>
      </c>
      <c r="E3971" t="s">
        <v>15</v>
      </c>
      <c r="F3971" t="s">
        <v>11</v>
      </c>
      <c r="G3971" t="s">
        <v>12</v>
      </c>
      <c r="H3971" t="s">
        <v>12</v>
      </c>
      <c r="I3971">
        <v>30</v>
      </c>
      <c r="J3971">
        <f>(C3971-$V$7)/$V$8</f>
        <v>0.38670919249762564</v>
      </c>
      <c r="K3971" t="str">
        <f t="shared" si="249"/>
        <v>NO</v>
      </c>
      <c r="L3971">
        <f>(I3971-$V$16)/$V$17</f>
        <v>-0.84029414414035897</v>
      </c>
      <c r="M3971" t="str">
        <f t="shared" si="250"/>
        <v>NO</v>
      </c>
      <c r="N3971">
        <f>IF(ISBLANK(C3971),$V$7,C3971)</f>
        <v>971125</v>
      </c>
      <c r="O3971">
        <f>IF(ISBLANK(I3971),$V$16,I3971)</f>
        <v>30</v>
      </c>
      <c r="P3971" t="str">
        <f>IF(ISBLANK(D3971),$U$42,D3971)</f>
        <v>ASALARIADO</v>
      </c>
      <c r="Q3971" s="7" t="str">
        <f t="shared" si="251"/>
        <v>26-35</v>
      </c>
      <c r="R3971" s="7" t="str">
        <f t="shared" si="252"/>
        <v>4</v>
      </c>
    </row>
    <row r="3972" spans="1:18" x14ac:dyDescent="0.3">
      <c r="A3972">
        <v>3971</v>
      </c>
      <c r="B3972" t="s">
        <v>14</v>
      </c>
      <c r="C3972">
        <v>190413.08</v>
      </c>
      <c r="D3972" t="s">
        <v>9</v>
      </c>
      <c r="E3972" t="s">
        <v>15</v>
      </c>
      <c r="F3972" t="s">
        <v>11</v>
      </c>
      <c r="G3972" t="s">
        <v>12</v>
      </c>
      <c r="H3972" t="s">
        <v>12</v>
      </c>
      <c r="I3972">
        <v>20</v>
      </c>
      <c r="J3972">
        <f>(C3972-$V$7)/$V$8</f>
        <v>-0.57603769002178995</v>
      </c>
      <c r="K3972" t="str">
        <f t="shared" si="249"/>
        <v>NO</v>
      </c>
      <c r="L3972">
        <f>(I3972-$V$16)/$V$17</f>
        <v>-1.5460474449117341</v>
      </c>
      <c r="M3972" t="str">
        <f t="shared" si="250"/>
        <v>NO</v>
      </c>
      <c r="N3972">
        <f>IF(ISBLANK(C3972),$V$7,C3972)</f>
        <v>190413.08</v>
      </c>
      <c r="O3972">
        <f>IF(ISBLANK(I3972),$V$16,I3972)</f>
        <v>20</v>
      </c>
      <c r="P3972" t="str">
        <f>IF(ISBLANK(D3972),$U$42,D3972)</f>
        <v>ASALARIADO</v>
      </c>
      <c r="Q3972" s="7" t="str">
        <f t="shared" si="251"/>
        <v>18-25</v>
      </c>
      <c r="R3972" s="7" t="str">
        <f t="shared" si="252"/>
        <v>1</v>
      </c>
    </row>
    <row r="3973" spans="1:18" x14ac:dyDescent="0.3">
      <c r="A3973">
        <v>3972</v>
      </c>
      <c r="B3973" t="s">
        <v>8</v>
      </c>
      <c r="C3973">
        <v>1682812</v>
      </c>
      <c r="D3973" t="s">
        <v>9</v>
      </c>
      <c r="E3973" t="s">
        <v>10</v>
      </c>
      <c r="F3973" t="s">
        <v>11</v>
      </c>
      <c r="G3973" t="s">
        <v>12</v>
      </c>
      <c r="H3973" t="s">
        <v>11</v>
      </c>
      <c r="I3973">
        <v>46</v>
      </c>
      <c r="J3973">
        <f>(C3973-$V$7)/$V$8</f>
        <v>1.2643369358777898</v>
      </c>
      <c r="K3973" t="str">
        <f t="shared" si="249"/>
        <v>NO</v>
      </c>
      <c r="L3973">
        <f>(I3973-$V$16)/$V$17</f>
        <v>0.28891113709384114</v>
      </c>
      <c r="M3973" t="str">
        <f t="shared" si="250"/>
        <v>NO</v>
      </c>
      <c r="N3973">
        <f>IF(ISBLANK(C3973),$V$7,C3973)</f>
        <v>1682812</v>
      </c>
      <c r="O3973">
        <f>IF(ISBLANK(I3973),$V$16,I3973)</f>
        <v>46</v>
      </c>
      <c r="P3973" t="str">
        <f>IF(ISBLANK(D3973),$U$42,D3973)</f>
        <v>ASALARIADO</v>
      </c>
      <c r="Q3973" s="7" t="str">
        <f t="shared" si="251"/>
        <v>46-55</v>
      </c>
      <c r="R3973" s="7" t="str">
        <f t="shared" si="252"/>
        <v>4</v>
      </c>
    </row>
    <row r="3974" spans="1:18" x14ac:dyDescent="0.3">
      <c r="A3974">
        <v>3973</v>
      </c>
      <c r="B3974" t="s">
        <v>14</v>
      </c>
      <c r="C3974">
        <v>483156.54</v>
      </c>
      <c r="D3974" t="s">
        <v>9</v>
      </c>
      <c r="E3974" t="s">
        <v>15</v>
      </c>
      <c r="F3974" t="s">
        <v>11</v>
      </c>
      <c r="G3974" t="s">
        <v>12</v>
      </c>
      <c r="H3974" t="s">
        <v>12</v>
      </c>
      <c r="I3974">
        <v>41</v>
      </c>
      <c r="J3974">
        <f>(C3974-$V$7)/$V$8</f>
        <v>-0.21503660079422027</v>
      </c>
      <c r="K3974" t="str">
        <f t="shared" si="249"/>
        <v>NO</v>
      </c>
      <c r="L3974">
        <f>(I3974-$V$16)/$V$17</f>
        <v>-6.3965513291846368E-2</v>
      </c>
      <c r="M3974" t="str">
        <f t="shared" si="250"/>
        <v>NO</v>
      </c>
      <c r="N3974">
        <f>IF(ISBLANK(C3974),$V$7,C3974)</f>
        <v>483156.54</v>
      </c>
      <c r="O3974">
        <f>IF(ISBLANK(I3974),$V$16,I3974)</f>
        <v>41</v>
      </c>
      <c r="P3974" t="str">
        <f>IF(ISBLANK(D3974),$U$42,D3974)</f>
        <v>ASALARIADO</v>
      </c>
      <c r="Q3974" s="7" t="str">
        <f t="shared" si="251"/>
        <v>36-45</v>
      </c>
      <c r="R3974" s="7" t="str">
        <f t="shared" si="252"/>
        <v>3</v>
      </c>
    </row>
    <row r="3975" spans="1:18" x14ac:dyDescent="0.3">
      <c r="A3975">
        <v>3974</v>
      </c>
      <c r="B3975" t="s">
        <v>14</v>
      </c>
      <c r="C3975">
        <v>567792</v>
      </c>
      <c r="D3975" t="s">
        <v>9</v>
      </c>
      <c r="E3975" t="s">
        <v>10</v>
      </c>
      <c r="F3975" t="s">
        <v>11</v>
      </c>
      <c r="G3975" t="s">
        <v>12</v>
      </c>
      <c r="H3975" t="s">
        <v>11</v>
      </c>
      <c r="I3975">
        <v>51</v>
      </c>
      <c r="J3975">
        <f>(C3975-$V$7)/$V$8</f>
        <v>-0.11066708474328471</v>
      </c>
      <c r="K3975" t="str">
        <f t="shared" si="249"/>
        <v>NO</v>
      </c>
      <c r="L3975">
        <f>(I3975-$V$16)/$V$17</f>
        <v>0.64178778747952869</v>
      </c>
      <c r="M3975" t="str">
        <f t="shared" si="250"/>
        <v>NO</v>
      </c>
      <c r="N3975">
        <f>IF(ISBLANK(C3975),$V$7,C3975)</f>
        <v>567792</v>
      </c>
      <c r="O3975">
        <f>IF(ISBLANK(I3975),$V$16,I3975)</f>
        <v>51</v>
      </c>
      <c r="P3975" t="str">
        <f>IF(ISBLANK(D3975),$U$42,D3975)</f>
        <v>ASALARIADO</v>
      </c>
      <c r="Q3975" s="7" t="str">
        <f t="shared" si="251"/>
        <v>46-55</v>
      </c>
      <c r="R3975" s="7" t="str">
        <f t="shared" si="252"/>
        <v>3</v>
      </c>
    </row>
    <row r="3976" spans="1:18" x14ac:dyDescent="0.3">
      <c r="A3976">
        <v>3975</v>
      </c>
      <c r="B3976" t="s">
        <v>14</v>
      </c>
      <c r="C3976">
        <v>216627</v>
      </c>
      <c r="D3976" t="s">
        <v>9</v>
      </c>
      <c r="E3976" t="s">
        <v>15</v>
      </c>
      <c r="F3976" t="s">
        <v>11</v>
      </c>
      <c r="G3976" t="s">
        <v>12</v>
      </c>
      <c r="H3976" t="s">
        <v>12</v>
      </c>
      <c r="I3976">
        <v>42</v>
      </c>
      <c r="J3976">
        <f>(C3976-$V$7)/$V$8</f>
        <v>-0.54371159237669009</v>
      </c>
      <c r="K3976" t="str">
        <f t="shared" si="249"/>
        <v>NO</v>
      </c>
      <c r="L3976">
        <f>(I3976-$V$16)/$V$17</f>
        <v>6.6098167852911317E-3</v>
      </c>
      <c r="M3976" t="str">
        <f t="shared" si="250"/>
        <v>NO</v>
      </c>
      <c r="N3976">
        <f>IF(ISBLANK(C3976),$V$7,C3976)</f>
        <v>216627</v>
      </c>
      <c r="O3976">
        <f>IF(ISBLANK(I3976),$V$16,I3976)</f>
        <v>42</v>
      </c>
      <c r="P3976" t="str">
        <f>IF(ISBLANK(D3976),$U$42,D3976)</f>
        <v>ASALARIADO</v>
      </c>
      <c r="Q3976" s="7" t="str">
        <f t="shared" si="251"/>
        <v>36-45</v>
      </c>
      <c r="R3976" s="7" t="str">
        <f t="shared" si="252"/>
        <v>1</v>
      </c>
    </row>
    <row r="3977" spans="1:18" x14ac:dyDescent="0.3">
      <c r="A3977">
        <v>3976</v>
      </c>
      <c r="B3977" t="s">
        <v>14</v>
      </c>
      <c r="C3977">
        <v>297045</v>
      </c>
      <c r="D3977" t="s">
        <v>16</v>
      </c>
      <c r="E3977" t="s">
        <v>15</v>
      </c>
      <c r="F3977" t="s">
        <v>11</v>
      </c>
      <c r="G3977" t="s">
        <v>11</v>
      </c>
      <c r="H3977" t="s">
        <v>12</v>
      </c>
      <c r="I3977">
        <v>27</v>
      </c>
      <c r="J3977">
        <f>(C3977-$V$7)/$V$8</f>
        <v>-0.44454290183274864</v>
      </c>
      <c r="K3977" t="str">
        <f t="shared" si="249"/>
        <v>NO</v>
      </c>
      <c r="L3977">
        <f>(I3977-$V$16)/$V$17</f>
        <v>-1.0520201343717714</v>
      </c>
      <c r="M3977" t="str">
        <f t="shared" si="250"/>
        <v>NO</v>
      </c>
      <c r="N3977">
        <f>IF(ISBLANK(C3977),$V$7,C3977)</f>
        <v>297045</v>
      </c>
      <c r="O3977">
        <f>IF(ISBLANK(I3977),$V$16,I3977)</f>
        <v>27</v>
      </c>
      <c r="P3977" t="str">
        <f>IF(ISBLANK(D3977),$U$42,D3977)</f>
        <v>ASEGURADO VOLUNTARIO</v>
      </c>
      <c r="Q3977" s="7" t="str">
        <f t="shared" si="251"/>
        <v>26-35</v>
      </c>
      <c r="R3977" s="7" t="str">
        <f t="shared" si="252"/>
        <v>1</v>
      </c>
    </row>
    <row r="3978" spans="1:18" x14ac:dyDescent="0.3">
      <c r="A3978">
        <v>3977</v>
      </c>
      <c r="B3978" t="s">
        <v>14</v>
      </c>
      <c r="C3978">
        <v>833130.24</v>
      </c>
      <c r="D3978" t="s">
        <v>9</v>
      </c>
      <c r="E3978" t="s">
        <v>15</v>
      </c>
      <c r="F3978" t="s">
        <v>11</v>
      </c>
      <c r="G3978" t="s">
        <v>12</v>
      </c>
      <c r="H3978" t="s">
        <v>12</v>
      </c>
      <c r="I3978">
        <v>26</v>
      </c>
      <c r="J3978">
        <f>(C3978-$V$7)/$V$8</f>
        <v>0.21653883696620896</v>
      </c>
      <c r="K3978" t="str">
        <f t="shared" si="249"/>
        <v>NO</v>
      </c>
      <c r="L3978">
        <f>(I3978-$V$16)/$V$17</f>
        <v>-1.1225954644489089</v>
      </c>
      <c r="M3978" t="str">
        <f t="shared" si="250"/>
        <v>NO</v>
      </c>
      <c r="N3978">
        <f>IF(ISBLANK(C3978),$V$7,C3978)</f>
        <v>833130.24</v>
      </c>
      <c r="O3978">
        <f>IF(ISBLANK(I3978),$V$16,I3978)</f>
        <v>26</v>
      </c>
      <c r="P3978" t="str">
        <f>IF(ISBLANK(D3978),$U$42,D3978)</f>
        <v>ASALARIADO</v>
      </c>
      <c r="Q3978" s="7" t="str">
        <f t="shared" si="251"/>
        <v>26-35</v>
      </c>
      <c r="R3978" s="7" t="str">
        <f t="shared" si="252"/>
        <v>4</v>
      </c>
    </row>
    <row r="3979" spans="1:18" x14ac:dyDescent="0.3">
      <c r="A3979">
        <v>3978</v>
      </c>
      <c r="B3979" t="s">
        <v>14</v>
      </c>
      <c r="C3979">
        <v>278030</v>
      </c>
      <c r="D3979" t="s">
        <v>16</v>
      </c>
      <c r="E3979" t="s">
        <v>15</v>
      </c>
      <c r="F3979" t="s">
        <v>11</v>
      </c>
      <c r="G3979" t="s">
        <v>12</v>
      </c>
      <c r="H3979" t="s">
        <v>12</v>
      </c>
      <c r="I3979">
        <v>33</v>
      </c>
      <c r="J3979">
        <f>(C3979-$V$7)/$V$8</f>
        <v>-0.46799154082766331</v>
      </c>
      <c r="K3979" t="str">
        <f t="shared" si="249"/>
        <v>NO</v>
      </c>
      <c r="L3979">
        <f>(I3979-$V$16)/$V$17</f>
        <v>-0.62856815390894638</v>
      </c>
      <c r="M3979" t="str">
        <f t="shared" si="250"/>
        <v>NO</v>
      </c>
      <c r="N3979">
        <f>IF(ISBLANK(C3979),$V$7,C3979)</f>
        <v>278030</v>
      </c>
      <c r="O3979">
        <f>IF(ISBLANK(I3979),$V$16,I3979)</f>
        <v>33</v>
      </c>
      <c r="P3979" t="str">
        <f>IF(ISBLANK(D3979),$U$42,D3979)</f>
        <v>ASEGURADO VOLUNTARIO</v>
      </c>
      <c r="Q3979" s="7" t="str">
        <f t="shared" si="251"/>
        <v>26-35</v>
      </c>
      <c r="R3979" s="7" t="str">
        <f t="shared" si="252"/>
        <v>1</v>
      </c>
    </row>
    <row r="3980" spans="1:18" x14ac:dyDescent="0.3">
      <c r="A3980">
        <v>3979</v>
      </c>
      <c r="B3980" t="s">
        <v>8</v>
      </c>
      <c r="C3980">
        <v>326749</v>
      </c>
      <c r="D3980" t="s">
        <v>17</v>
      </c>
      <c r="E3980" t="s">
        <v>15</v>
      </c>
      <c r="F3980" t="s">
        <v>11</v>
      </c>
      <c r="G3980" t="s">
        <v>12</v>
      </c>
      <c r="H3980" t="s">
        <v>12</v>
      </c>
      <c r="I3980">
        <v>51</v>
      </c>
      <c r="J3980">
        <f>(C3980-$V$7)/$V$8</f>
        <v>-0.40791295848776077</v>
      </c>
      <c r="K3980" t="str">
        <f t="shared" si="249"/>
        <v>NO</v>
      </c>
      <c r="L3980">
        <f>(I3980-$V$16)/$V$17</f>
        <v>0.64178778747952869</v>
      </c>
      <c r="M3980" t="str">
        <f t="shared" si="250"/>
        <v>NO</v>
      </c>
      <c r="N3980">
        <f>IF(ISBLANK(C3980),$V$7,C3980)</f>
        <v>326749</v>
      </c>
      <c r="O3980">
        <f>IF(ISBLANK(I3980),$V$16,I3980)</f>
        <v>51</v>
      </c>
      <c r="P3980" t="str">
        <f>IF(ISBLANK(D3980),$U$42,D3980)</f>
        <v>TRABAJADOR INDEPENDIENTE</v>
      </c>
      <c r="Q3980" s="7" t="str">
        <f t="shared" si="251"/>
        <v>46-55</v>
      </c>
      <c r="R3980" s="7" t="str">
        <f t="shared" si="252"/>
        <v>2</v>
      </c>
    </row>
    <row r="3981" spans="1:18" x14ac:dyDescent="0.3">
      <c r="A3981">
        <v>3980</v>
      </c>
      <c r="B3981" t="s">
        <v>8</v>
      </c>
      <c r="C3981">
        <v>367410</v>
      </c>
      <c r="D3981" t="s">
        <v>9</v>
      </c>
      <c r="E3981" t="s">
        <v>10</v>
      </c>
      <c r="F3981" t="s">
        <v>11</v>
      </c>
      <c r="G3981" t="s">
        <v>12</v>
      </c>
      <c r="H3981" t="s">
        <v>11</v>
      </c>
      <c r="I3981">
        <v>57</v>
      </c>
      <c r="J3981">
        <f>(C3981-$V$7)/$V$8</f>
        <v>-0.35777122248080706</v>
      </c>
      <c r="K3981" t="str">
        <f t="shared" si="249"/>
        <v>NO</v>
      </c>
      <c r="L3981">
        <f>(I3981-$V$16)/$V$17</f>
        <v>1.0652397679423538</v>
      </c>
      <c r="M3981" t="str">
        <f t="shared" si="250"/>
        <v>NO</v>
      </c>
      <c r="N3981">
        <f>IF(ISBLANK(C3981),$V$7,C3981)</f>
        <v>367410</v>
      </c>
      <c r="O3981">
        <f>IF(ISBLANK(I3981),$V$16,I3981)</f>
        <v>57</v>
      </c>
      <c r="P3981" t="str">
        <f>IF(ISBLANK(D3981),$U$42,D3981)</f>
        <v>ASALARIADO</v>
      </c>
      <c r="Q3981" s="7" t="str">
        <f t="shared" si="251"/>
        <v>56+</v>
      </c>
      <c r="R3981" s="7" t="str">
        <f t="shared" si="252"/>
        <v>2</v>
      </c>
    </row>
    <row r="3982" spans="1:18" x14ac:dyDescent="0.3">
      <c r="A3982">
        <v>3981</v>
      </c>
      <c r="B3982" t="s">
        <v>8</v>
      </c>
      <c r="C3982">
        <v>1011737</v>
      </c>
      <c r="D3982" t="s">
        <v>9</v>
      </c>
      <c r="E3982" t="s">
        <v>10</v>
      </c>
      <c r="F3982" t="s">
        <v>11</v>
      </c>
      <c r="G3982" t="s">
        <v>12</v>
      </c>
      <c r="H3982" t="s">
        <v>12</v>
      </c>
      <c r="I3982">
        <v>48</v>
      </c>
      <c r="J3982">
        <f>(C3982-$V$7)/$V$8</f>
        <v>0.43679050340277809</v>
      </c>
      <c r="K3982" t="str">
        <f t="shared" si="249"/>
        <v>NO</v>
      </c>
      <c r="L3982">
        <f>(I3982-$V$16)/$V$17</f>
        <v>0.43006179724811616</v>
      </c>
      <c r="M3982" t="str">
        <f t="shared" si="250"/>
        <v>NO</v>
      </c>
      <c r="N3982">
        <f>IF(ISBLANK(C3982),$V$7,C3982)</f>
        <v>1011737</v>
      </c>
      <c r="O3982">
        <f>IF(ISBLANK(I3982),$V$16,I3982)</f>
        <v>48</v>
      </c>
      <c r="P3982" t="str">
        <f>IF(ISBLANK(D3982),$U$42,D3982)</f>
        <v>ASALARIADO</v>
      </c>
      <c r="Q3982" s="7" t="str">
        <f t="shared" si="251"/>
        <v>46-55</v>
      </c>
      <c r="R3982" s="7" t="str">
        <f t="shared" si="252"/>
        <v>4</v>
      </c>
    </row>
    <row r="3983" spans="1:18" x14ac:dyDescent="0.3">
      <c r="A3983">
        <v>3982</v>
      </c>
      <c r="B3983" t="s">
        <v>14</v>
      </c>
      <c r="C3983">
        <v>595614.09</v>
      </c>
      <c r="D3983" t="s">
        <v>9</v>
      </c>
      <c r="E3983" t="s">
        <v>15</v>
      </c>
      <c r="F3983" t="s">
        <v>11</v>
      </c>
      <c r="G3983" t="s">
        <v>12</v>
      </c>
      <c r="H3983" t="s">
        <v>12</v>
      </c>
      <c r="I3983">
        <v>21</v>
      </c>
      <c r="J3983">
        <f>(C3983-$V$7)/$V$8</f>
        <v>-7.6357847588721245E-2</v>
      </c>
      <c r="K3983" t="str">
        <f t="shared" si="249"/>
        <v>NO</v>
      </c>
      <c r="L3983">
        <f>(I3983-$V$16)/$V$17</f>
        <v>-1.4754721148345964</v>
      </c>
      <c r="M3983" t="str">
        <f t="shared" si="250"/>
        <v>NO</v>
      </c>
      <c r="N3983">
        <f>IF(ISBLANK(C3983),$V$7,C3983)</f>
        <v>595614.09</v>
      </c>
      <c r="O3983">
        <f>IF(ISBLANK(I3983),$V$16,I3983)</f>
        <v>21</v>
      </c>
      <c r="P3983" t="str">
        <f>IF(ISBLANK(D3983),$U$42,D3983)</f>
        <v>ASALARIADO</v>
      </c>
      <c r="Q3983" s="7" t="str">
        <f t="shared" si="251"/>
        <v>18-25</v>
      </c>
      <c r="R3983" s="7" t="str">
        <f t="shared" si="252"/>
        <v>3</v>
      </c>
    </row>
    <row r="3984" spans="1:18" x14ac:dyDescent="0.3">
      <c r="A3984">
        <v>3983</v>
      </c>
      <c r="B3984" t="s">
        <v>8</v>
      </c>
      <c r="C3984">
        <v>736585.85</v>
      </c>
      <c r="D3984" t="s">
        <v>9</v>
      </c>
      <c r="E3984" t="s">
        <v>15</v>
      </c>
      <c r="F3984" t="s">
        <v>11</v>
      </c>
      <c r="G3984" t="s">
        <v>12</v>
      </c>
      <c r="H3984" t="s">
        <v>12</v>
      </c>
      <c r="I3984">
        <v>36</v>
      </c>
      <c r="J3984">
        <f>(C3984-$V$7)/$V$8</f>
        <v>9.7483641168457272E-2</v>
      </c>
      <c r="K3984" t="str">
        <f t="shared" si="249"/>
        <v>NO</v>
      </c>
      <c r="L3984">
        <f>(I3984-$V$16)/$V$17</f>
        <v>-0.41684216367753391</v>
      </c>
      <c r="M3984" t="str">
        <f t="shared" si="250"/>
        <v>NO</v>
      </c>
      <c r="N3984">
        <f>IF(ISBLANK(C3984),$V$7,C3984)</f>
        <v>736585.85</v>
      </c>
      <c r="O3984">
        <f>IF(ISBLANK(I3984),$V$16,I3984)</f>
        <v>36</v>
      </c>
      <c r="P3984" t="str">
        <f>IF(ISBLANK(D3984),$U$42,D3984)</f>
        <v>ASALARIADO</v>
      </c>
      <c r="Q3984" s="7" t="str">
        <f t="shared" si="251"/>
        <v>36-45</v>
      </c>
      <c r="R3984" s="7" t="str">
        <f t="shared" si="252"/>
        <v>4</v>
      </c>
    </row>
    <row r="3985" spans="1:18" x14ac:dyDescent="0.3">
      <c r="A3985">
        <v>3984</v>
      </c>
      <c r="B3985" t="s">
        <v>8</v>
      </c>
      <c r="C3985">
        <v>477796.63</v>
      </c>
      <c r="D3985" t="s">
        <v>9</v>
      </c>
      <c r="E3985" t="s">
        <v>10</v>
      </c>
      <c r="F3985" t="s">
        <v>11</v>
      </c>
      <c r="G3985" t="s">
        <v>12</v>
      </c>
      <c r="H3985" t="s">
        <v>12</v>
      </c>
      <c r="I3985">
        <v>36</v>
      </c>
      <c r="J3985">
        <f>(C3985-$V$7)/$V$8</f>
        <v>-0.22164625604719068</v>
      </c>
      <c r="K3985" t="str">
        <f t="shared" si="249"/>
        <v>NO</v>
      </c>
      <c r="L3985">
        <f>(I3985-$V$16)/$V$17</f>
        <v>-0.41684216367753391</v>
      </c>
      <c r="M3985" t="str">
        <f t="shared" si="250"/>
        <v>NO</v>
      </c>
      <c r="N3985">
        <f>IF(ISBLANK(C3985),$V$7,C3985)</f>
        <v>477796.63</v>
      </c>
      <c r="O3985">
        <f>IF(ISBLANK(I3985),$V$16,I3985)</f>
        <v>36</v>
      </c>
      <c r="P3985" t="str">
        <f>IF(ISBLANK(D3985),$U$42,D3985)</f>
        <v>ASALARIADO</v>
      </c>
      <c r="Q3985" s="7" t="str">
        <f t="shared" si="251"/>
        <v>36-45</v>
      </c>
      <c r="R3985" s="7" t="str">
        <f t="shared" si="252"/>
        <v>3</v>
      </c>
    </row>
    <row r="3986" spans="1:18" x14ac:dyDescent="0.3">
      <c r="A3986">
        <v>3985</v>
      </c>
      <c r="B3986" t="s">
        <v>14</v>
      </c>
      <c r="C3986">
        <v>445567</v>
      </c>
      <c r="D3986" t="s">
        <v>17</v>
      </c>
      <c r="E3986" t="s">
        <v>15</v>
      </c>
      <c r="F3986" t="s">
        <v>11</v>
      </c>
      <c r="G3986" t="s">
        <v>12</v>
      </c>
      <c r="H3986" t="s">
        <v>11</v>
      </c>
      <c r="I3986">
        <v>51</v>
      </c>
      <c r="J3986">
        <f>(C3986-$V$7)/$V$8</f>
        <v>-0.26139071877712344</v>
      </c>
      <c r="K3986" t="str">
        <f t="shared" si="249"/>
        <v>NO</v>
      </c>
      <c r="L3986">
        <f>(I3986-$V$16)/$V$17</f>
        <v>0.64178778747952869</v>
      </c>
      <c r="M3986" t="str">
        <f t="shared" si="250"/>
        <v>NO</v>
      </c>
      <c r="N3986">
        <f>IF(ISBLANK(C3986),$V$7,C3986)</f>
        <v>445567</v>
      </c>
      <c r="O3986">
        <f>IF(ISBLANK(I3986),$V$16,I3986)</f>
        <v>51</v>
      </c>
      <c r="P3986" t="str">
        <f>IF(ISBLANK(D3986),$U$42,D3986)</f>
        <v>TRABAJADOR INDEPENDIENTE</v>
      </c>
      <c r="Q3986" s="7" t="str">
        <f t="shared" si="251"/>
        <v>46-55</v>
      </c>
      <c r="R3986" s="7" t="str">
        <f t="shared" si="252"/>
        <v>3</v>
      </c>
    </row>
    <row r="3987" spans="1:18" x14ac:dyDescent="0.3">
      <c r="A3987">
        <v>3986</v>
      </c>
      <c r="B3987" t="s">
        <v>8</v>
      </c>
      <c r="C3987">
        <v>284281</v>
      </c>
      <c r="D3987" t="s">
        <v>16</v>
      </c>
      <c r="E3987" t="s">
        <v>15</v>
      </c>
      <c r="F3987" t="s">
        <v>12</v>
      </c>
      <c r="G3987" t="s">
        <v>12</v>
      </c>
      <c r="H3987" t="s">
        <v>12</v>
      </c>
      <c r="I3987">
        <v>30</v>
      </c>
      <c r="J3987">
        <f>(C3987-$V$7)/$V$8</f>
        <v>-0.46028302426930351</v>
      </c>
      <c r="K3987" t="str">
        <f t="shared" si="249"/>
        <v>NO</v>
      </c>
      <c r="L3987">
        <f>(I3987-$V$16)/$V$17</f>
        <v>-0.84029414414035897</v>
      </c>
      <c r="M3987" t="str">
        <f t="shared" si="250"/>
        <v>NO</v>
      </c>
      <c r="N3987">
        <f>IF(ISBLANK(C3987),$V$7,C3987)</f>
        <v>284281</v>
      </c>
      <c r="O3987">
        <f>IF(ISBLANK(I3987),$V$16,I3987)</f>
        <v>30</v>
      </c>
      <c r="P3987" t="str">
        <f>IF(ISBLANK(D3987),$U$42,D3987)</f>
        <v>ASEGURADO VOLUNTARIO</v>
      </c>
      <c r="Q3987" s="7" t="str">
        <f t="shared" si="251"/>
        <v>26-35</v>
      </c>
      <c r="R3987" s="7" t="str">
        <f t="shared" si="252"/>
        <v>1</v>
      </c>
    </row>
    <row r="3988" spans="1:18" x14ac:dyDescent="0.3">
      <c r="A3988">
        <v>3987</v>
      </c>
      <c r="B3988" t="s">
        <v>8</v>
      </c>
      <c r="C3988">
        <v>3591705.08</v>
      </c>
      <c r="D3988" t="s">
        <v>9</v>
      </c>
      <c r="E3988" t="s">
        <v>15</v>
      </c>
      <c r="F3988" t="s">
        <v>11</v>
      </c>
      <c r="G3988" t="s">
        <v>12</v>
      </c>
      <c r="H3988" t="s">
        <v>12</v>
      </c>
      <c r="I3988">
        <v>36</v>
      </c>
      <c r="J3988">
        <f>(C3988-$V$7)/$V$8</f>
        <v>3.6183177254024144</v>
      </c>
      <c r="K3988" t="str">
        <f t="shared" si="249"/>
        <v>ATIPICO</v>
      </c>
      <c r="L3988">
        <f>(I3988-$V$16)/$V$17</f>
        <v>-0.41684216367753391</v>
      </c>
      <c r="M3988" t="str">
        <f t="shared" si="250"/>
        <v>NO</v>
      </c>
      <c r="N3988">
        <f>IF(ISBLANK(C3988),$V$7,C3988)</f>
        <v>3591705.08</v>
      </c>
      <c r="O3988">
        <f>IF(ISBLANK(I3988),$V$16,I3988)</f>
        <v>36</v>
      </c>
      <c r="P3988" t="str">
        <f>IF(ISBLANK(D3988),$U$42,D3988)</f>
        <v>ASALARIADO</v>
      </c>
      <c r="Q3988" s="7" t="str">
        <f t="shared" si="251"/>
        <v>36-45</v>
      </c>
      <c r="R3988" s="7" t="str">
        <f t="shared" si="252"/>
        <v>4</v>
      </c>
    </row>
    <row r="3989" spans="1:18" x14ac:dyDescent="0.3">
      <c r="A3989">
        <v>3988</v>
      </c>
      <c r="B3989" t="s">
        <v>14</v>
      </c>
      <c r="C3989">
        <v>358246.66</v>
      </c>
      <c r="D3989" t="s">
        <v>9</v>
      </c>
      <c r="E3989" t="s">
        <v>15</v>
      </c>
      <c r="F3989" t="s">
        <v>11</v>
      </c>
      <c r="G3989" t="s">
        <v>12</v>
      </c>
      <c r="H3989" t="s">
        <v>12</v>
      </c>
      <c r="I3989">
        <v>28</v>
      </c>
      <c r="J3989">
        <f>(C3989-$V$7)/$V$8</f>
        <v>-0.36907113579385792</v>
      </c>
      <c r="K3989" t="str">
        <f t="shared" si="249"/>
        <v>NO</v>
      </c>
      <c r="L3989">
        <f>(I3989-$V$16)/$V$17</f>
        <v>-0.98144480429463388</v>
      </c>
      <c r="M3989" t="str">
        <f t="shared" si="250"/>
        <v>NO</v>
      </c>
      <c r="N3989">
        <f>IF(ISBLANK(C3989),$V$7,C3989)</f>
        <v>358246.66</v>
      </c>
      <c r="O3989">
        <f>IF(ISBLANK(I3989),$V$16,I3989)</f>
        <v>28</v>
      </c>
      <c r="P3989" t="str">
        <f>IF(ISBLANK(D3989),$U$42,D3989)</f>
        <v>ASALARIADO</v>
      </c>
      <c r="Q3989" s="7" t="str">
        <f t="shared" si="251"/>
        <v>26-35</v>
      </c>
      <c r="R3989" s="7" t="str">
        <f t="shared" si="252"/>
        <v>2</v>
      </c>
    </row>
    <row r="3990" spans="1:18" x14ac:dyDescent="0.3">
      <c r="A3990">
        <v>3989</v>
      </c>
      <c r="B3990" t="s">
        <v>8</v>
      </c>
      <c r="C3990">
        <v>297163</v>
      </c>
      <c r="D3990" t="s">
        <v>16</v>
      </c>
      <c r="E3990" t="s">
        <v>15</v>
      </c>
      <c r="F3990" t="s">
        <v>11</v>
      </c>
      <c r="G3990" t="s">
        <v>12</v>
      </c>
      <c r="H3990" t="s">
        <v>12</v>
      </c>
      <c r="I3990">
        <v>37</v>
      </c>
      <c r="J3990">
        <f>(C3990-$V$7)/$V$8</f>
        <v>-0.44439738832228848</v>
      </c>
      <c r="K3990" t="str">
        <f t="shared" si="249"/>
        <v>NO</v>
      </c>
      <c r="L3990">
        <f>(I3990-$V$16)/$V$17</f>
        <v>-0.3462668336003964</v>
      </c>
      <c r="M3990" t="str">
        <f t="shared" si="250"/>
        <v>NO</v>
      </c>
      <c r="N3990">
        <f>IF(ISBLANK(C3990),$V$7,C3990)</f>
        <v>297163</v>
      </c>
      <c r="O3990">
        <f>IF(ISBLANK(I3990),$V$16,I3990)</f>
        <v>37</v>
      </c>
      <c r="P3990" t="str">
        <f>IF(ISBLANK(D3990),$U$42,D3990)</f>
        <v>ASEGURADO VOLUNTARIO</v>
      </c>
      <c r="Q3990" s="7" t="str">
        <f t="shared" si="251"/>
        <v>36-45</v>
      </c>
      <c r="R3990" s="7" t="str">
        <f t="shared" si="252"/>
        <v>1</v>
      </c>
    </row>
    <row r="3991" spans="1:18" x14ac:dyDescent="0.3">
      <c r="A3991">
        <v>3990</v>
      </c>
      <c r="B3991" t="s">
        <v>8</v>
      </c>
      <c r="C3991">
        <v>360000</v>
      </c>
      <c r="D3991" t="s">
        <v>9</v>
      </c>
      <c r="E3991" t="s">
        <v>15</v>
      </c>
      <c r="F3991" t="s">
        <v>11</v>
      </c>
      <c r="G3991" t="s">
        <v>12</v>
      </c>
      <c r="H3991" t="s">
        <v>12</v>
      </c>
      <c r="I3991">
        <v>54</v>
      </c>
      <c r="J3991">
        <f>(C3991-$V$7)/$V$8</f>
        <v>-0.36690897767156788</v>
      </c>
      <c r="K3991" t="str">
        <f t="shared" si="249"/>
        <v>NO</v>
      </c>
      <c r="L3991">
        <f>(I3991-$V$16)/$V$17</f>
        <v>0.85351377771094117</v>
      </c>
      <c r="M3991" t="str">
        <f t="shared" si="250"/>
        <v>NO</v>
      </c>
      <c r="N3991">
        <f>IF(ISBLANK(C3991),$V$7,C3991)</f>
        <v>360000</v>
      </c>
      <c r="O3991">
        <f>IF(ISBLANK(I3991),$V$16,I3991)</f>
        <v>54</v>
      </c>
      <c r="P3991" t="str">
        <f>IF(ISBLANK(D3991),$U$42,D3991)</f>
        <v>ASALARIADO</v>
      </c>
      <c r="Q3991" s="7" t="str">
        <f t="shared" si="251"/>
        <v>46-55</v>
      </c>
      <c r="R3991" s="7" t="str">
        <f t="shared" si="252"/>
        <v>2</v>
      </c>
    </row>
    <row r="3992" spans="1:18" x14ac:dyDescent="0.3">
      <c r="A3992">
        <v>3991</v>
      </c>
      <c r="B3992" t="s">
        <v>14</v>
      </c>
      <c r="C3992">
        <v>30000</v>
      </c>
      <c r="D3992" t="s">
        <v>9</v>
      </c>
      <c r="E3992" t="s">
        <v>15</v>
      </c>
      <c r="F3992" t="s">
        <v>11</v>
      </c>
      <c r="G3992" t="s">
        <v>11</v>
      </c>
      <c r="H3992" t="s">
        <v>12</v>
      </c>
      <c r="I3992">
        <v>40</v>
      </c>
      <c r="J3992">
        <f>(C3992-$V$7)/$V$8</f>
        <v>-0.77385354082286084</v>
      </c>
      <c r="K3992" t="str">
        <f t="shared" si="249"/>
        <v>NO</v>
      </c>
      <c r="L3992">
        <f>(I3992-$V$16)/$V$17</f>
        <v>-0.13454084336898386</v>
      </c>
      <c r="M3992" t="str">
        <f t="shared" si="250"/>
        <v>NO</v>
      </c>
      <c r="N3992">
        <f>IF(ISBLANK(C3992),$V$7,C3992)</f>
        <v>30000</v>
      </c>
      <c r="O3992">
        <f>IF(ISBLANK(I3992),$V$16,I3992)</f>
        <v>40</v>
      </c>
      <c r="P3992" t="str">
        <f>IF(ISBLANK(D3992),$U$42,D3992)</f>
        <v>ASALARIADO</v>
      </c>
      <c r="Q3992" s="7" t="str">
        <f t="shared" si="251"/>
        <v>36-45</v>
      </c>
      <c r="R3992" s="7" t="str">
        <f t="shared" si="252"/>
        <v>1</v>
      </c>
    </row>
    <row r="3993" spans="1:18" x14ac:dyDescent="0.3">
      <c r="A3993">
        <v>3992</v>
      </c>
      <c r="B3993" t="s">
        <v>14</v>
      </c>
      <c r="C3993">
        <v>164853.32999999999</v>
      </c>
      <c r="D3993" t="s">
        <v>9</v>
      </c>
      <c r="E3993" t="s">
        <v>15</v>
      </c>
      <c r="F3993" t="s">
        <v>11</v>
      </c>
      <c r="G3993" t="s">
        <v>12</v>
      </c>
      <c r="H3993" t="s">
        <v>12</v>
      </c>
      <c r="I3993">
        <v>25</v>
      </c>
      <c r="J3993">
        <f>(C3993-$V$7)/$V$8</f>
        <v>-0.60755708789453622</v>
      </c>
      <c r="K3993" t="str">
        <f t="shared" si="249"/>
        <v>NO</v>
      </c>
      <c r="L3993">
        <f>(I3993-$V$16)/$V$17</f>
        <v>-1.1931707945260464</v>
      </c>
      <c r="M3993" t="str">
        <f t="shared" si="250"/>
        <v>NO</v>
      </c>
      <c r="N3993">
        <f>IF(ISBLANK(C3993),$V$7,C3993)</f>
        <v>164853.32999999999</v>
      </c>
      <c r="O3993">
        <f>IF(ISBLANK(I3993),$V$16,I3993)</f>
        <v>25</v>
      </c>
      <c r="P3993" t="str">
        <f>IF(ISBLANK(D3993),$U$42,D3993)</f>
        <v>ASALARIADO</v>
      </c>
      <c r="Q3993" s="7" t="str">
        <f t="shared" si="251"/>
        <v>18-25</v>
      </c>
      <c r="R3993" s="7" t="str">
        <f t="shared" si="252"/>
        <v>1</v>
      </c>
    </row>
    <row r="3994" spans="1:18" x14ac:dyDescent="0.3">
      <c r="A3994">
        <v>3993</v>
      </c>
      <c r="B3994" t="s">
        <v>14</v>
      </c>
      <c r="C3994">
        <v>867373.5</v>
      </c>
      <c r="D3994" t="s">
        <v>9</v>
      </c>
      <c r="E3994" t="s">
        <v>10</v>
      </c>
      <c r="F3994" t="s">
        <v>11</v>
      </c>
      <c r="G3994" t="s">
        <v>12</v>
      </c>
      <c r="H3994" t="s">
        <v>12</v>
      </c>
      <c r="I3994">
        <v>32</v>
      </c>
      <c r="J3994">
        <f>(C3994-$V$7)/$V$8</f>
        <v>0.2587664384255306</v>
      </c>
      <c r="K3994" t="str">
        <f t="shared" si="249"/>
        <v>NO</v>
      </c>
      <c r="L3994">
        <f>(I3994-$V$16)/$V$17</f>
        <v>-0.69914348398608395</v>
      </c>
      <c r="M3994" t="str">
        <f t="shared" si="250"/>
        <v>NO</v>
      </c>
      <c r="N3994">
        <f>IF(ISBLANK(C3994),$V$7,C3994)</f>
        <v>867373.5</v>
      </c>
      <c r="O3994">
        <f>IF(ISBLANK(I3994),$V$16,I3994)</f>
        <v>32</v>
      </c>
      <c r="P3994" t="str">
        <f>IF(ISBLANK(D3994),$U$42,D3994)</f>
        <v>ASALARIADO</v>
      </c>
      <c r="Q3994" s="7" t="str">
        <f t="shared" si="251"/>
        <v>26-35</v>
      </c>
      <c r="R3994" s="7" t="str">
        <f t="shared" si="252"/>
        <v>4</v>
      </c>
    </row>
    <row r="3995" spans="1:18" x14ac:dyDescent="0.3">
      <c r="A3995">
        <v>3994</v>
      </c>
      <c r="B3995" t="s">
        <v>14</v>
      </c>
      <c r="C3995">
        <v>1301692.07</v>
      </c>
      <c r="D3995" t="s">
        <v>9</v>
      </c>
      <c r="E3995" t="s">
        <v>15</v>
      </c>
      <c r="F3995" t="s">
        <v>11</v>
      </c>
      <c r="G3995" t="s">
        <v>12</v>
      </c>
      <c r="H3995" t="s">
        <v>12</v>
      </c>
      <c r="I3995">
        <v>40</v>
      </c>
      <c r="J3995">
        <f>(C3995-$V$7)/$V$8</f>
        <v>0.79435304671990714</v>
      </c>
      <c r="K3995" t="str">
        <f t="shared" si="249"/>
        <v>NO</v>
      </c>
      <c r="L3995">
        <f>(I3995-$V$16)/$V$17</f>
        <v>-0.13454084336898386</v>
      </c>
      <c r="M3995" t="str">
        <f t="shared" si="250"/>
        <v>NO</v>
      </c>
      <c r="N3995">
        <f>IF(ISBLANK(C3995),$V$7,C3995)</f>
        <v>1301692.07</v>
      </c>
      <c r="O3995">
        <f>IF(ISBLANK(I3995),$V$16,I3995)</f>
        <v>40</v>
      </c>
      <c r="P3995" t="str">
        <f>IF(ISBLANK(D3995),$U$42,D3995)</f>
        <v>ASALARIADO</v>
      </c>
      <c r="Q3995" s="7" t="str">
        <f t="shared" si="251"/>
        <v>36-45</v>
      </c>
      <c r="R3995" s="7" t="str">
        <f t="shared" si="252"/>
        <v>4</v>
      </c>
    </row>
    <row r="3996" spans="1:18" x14ac:dyDescent="0.3">
      <c r="A3996">
        <v>3995</v>
      </c>
      <c r="B3996" t="s">
        <v>14</v>
      </c>
      <c r="C3996">
        <v>382400</v>
      </c>
      <c r="D3996" t="s">
        <v>9</v>
      </c>
      <c r="E3996" t="s">
        <v>15</v>
      </c>
      <c r="F3996" t="s">
        <v>11</v>
      </c>
      <c r="G3996" t="s">
        <v>12</v>
      </c>
      <c r="H3996" t="s">
        <v>12</v>
      </c>
      <c r="I3996">
        <v>35</v>
      </c>
      <c r="J3996">
        <f>(C3996-$V$7)/$V$8</f>
        <v>-0.33928607399099531</v>
      </c>
      <c r="K3996" t="str">
        <f t="shared" si="249"/>
        <v>NO</v>
      </c>
      <c r="L3996">
        <f>(I3996-$V$16)/$V$17</f>
        <v>-0.48741749375467142</v>
      </c>
      <c r="M3996" t="str">
        <f t="shared" si="250"/>
        <v>NO</v>
      </c>
      <c r="N3996">
        <f>IF(ISBLANK(C3996),$V$7,C3996)</f>
        <v>382400</v>
      </c>
      <c r="O3996">
        <f>IF(ISBLANK(I3996),$V$16,I3996)</f>
        <v>35</v>
      </c>
      <c r="P3996" t="str">
        <f>IF(ISBLANK(D3996),$U$42,D3996)</f>
        <v>ASALARIADO</v>
      </c>
      <c r="Q3996" s="7" t="str">
        <f t="shared" si="251"/>
        <v>26-35</v>
      </c>
      <c r="R3996" s="7" t="str">
        <f t="shared" si="252"/>
        <v>2</v>
      </c>
    </row>
    <row r="3997" spans="1:18" x14ac:dyDescent="0.3">
      <c r="A3997">
        <v>3996</v>
      </c>
      <c r="B3997" t="s">
        <v>8</v>
      </c>
      <c r="C3997">
        <v>423687.09</v>
      </c>
      <c r="D3997" t="s">
        <v>9</v>
      </c>
      <c r="E3997" t="s">
        <v>15</v>
      </c>
      <c r="F3997" t="s">
        <v>11</v>
      </c>
      <c r="G3997" t="s">
        <v>12</v>
      </c>
      <c r="H3997" t="s">
        <v>12</v>
      </c>
      <c r="I3997">
        <v>52</v>
      </c>
      <c r="J3997">
        <f>(C3997-$V$7)/$V$8</f>
        <v>-0.28837226549451611</v>
      </c>
      <c r="K3997" t="str">
        <f t="shared" si="249"/>
        <v>NO</v>
      </c>
      <c r="L3997">
        <f>(I3997-$V$16)/$V$17</f>
        <v>0.71236311755666615</v>
      </c>
      <c r="M3997" t="str">
        <f t="shared" si="250"/>
        <v>NO</v>
      </c>
      <c r="N3997">
        <f>IF(ISBLANK(C3997),$V$7,C3997)</f>
        <v>423687.09</v>
      </c>
      <c r="O3997">
        <f>IF(ISBLANK(I3997),$V$16,I3997)</f>
        <v>52</v>
      </c>
      <c r="P3997" t="str">
        <f>IF(ISBLANK(D3997),$U$42,D3997)</f>
        <v>ASALARIADO</v>
      </c>
      <c r="Q3997" s="7" t="str">
        <f t="shared" si="251"/>
        <v>46-55</v>
      </c>
      <c r="R3997" s="7" t="str">
        <f t="shared" si="252"/>
        <v>3</v>
      </c>
    </row>
    <row r="3998" spans="1:18" x14ac:dyDescent="0.3">
      <c r="A3998">
        <v>3997</v>
      </c>
      <c r="B3998" t="s">
        <v>8</v>
      </c>
      <c r="C3998">
        <v>342028</v>
      </c>
      <c r="D3998" t="s">
        <v>9</v>
      </c>
      <c r="E3998" t="s">
        <v>15</v>
      </c>
      <c r="F3998" t="s">
        <v>11</v>
      </c>
      <c r="G3998" t="s">
        <v>12</v>
      </c>
      <c r="H3998" t="s">
        <v>12</v>
      </c>
      <c r="I3998">
        <v>24</v>
      </c>
      <c r="J3998">
        <f>(C3998-$V$7)/$V$8</f>
        <v>-0.3890714252138559</v>
      </c>
      <c r="K3998" t="str">
        <f t="shared" si="249"/>
        <v>NO</v>
      </c>
      <c r="L3998">
        <f>(I3998-$V$16)/$V$17</f>
        <v>-1.263746124603184</v>
      </c>
      <c r="M3998" t="str">
        <f t="shared" si="250"/>
        <v>NO</v>
      </c>
      <c r="N3998">
        <f>IF(ISBLANK(C3998),$V$7,C3998)</f>
        <v>342028</v>
      </c>
      <c r="O3998">
        <f>IF(ISBLANK(I3998),$V$16,I3998)</f>
        <v>24</v>
      </c>
      <c r="P3998" t="str">
        <f>IF(ISBLANK(D3998),$U$42,D3998)</f>
        <v>ASALARIADO</v>
      </c>
      <c r="Q3998" s="7" t="str">
        <f t="shared" si="251"/>
        <v>18-25</v>
      </c>
      <c r="R3998" s="7" t="str">
        <f t="shared" si="252"/>
        <v>2</v>
      </c>
    </row>
    <row r="3999" spans="1:18" x14ac:dyDescent="0.3">
      <c r="A3999">
        <v>3998</v>
      </c>
      <c r="B3999" t="s">
        <v>8</v>
      </c>
      <c r="C3999">
        <v>300018</v>
      </c>
      <c r="D3999" t="s">
        <v>17</v>
      </c>
      <c r="E3999" t="s">
        <v>15</v>
      </c>
      <c r="F3999" t="s">
        <v>11</v>
      </c>
      <c r="G3999" t="s">
        <v>12</v>
      </c>
      <c r="H3999" t="s">
        <v>11</v>
      </c>
      <c r="I3999">
        <v>46</v>
      </c>
      <c r="J3999">
        <f>(C3999-$V$7)/$V$8</f>
        <v>-0.44087670126835837</v>
      </c>
      <c r="K3999" t="str">
        <f t="shared" si="249"/>
        <v>NO</v>
      </c>
      <c r="L3999">
        <f>(I3999-$V$16)/$V$17</f>
        <v>0.28891113709384114</v>
      </c>
      <c r="M3999" t="str">
        <f t="shared" si="250"/>
        <v>NO</v>
      </c>
      <c r="N3999">
        <f>IF(ISBLANK(C3999),$V$7,C3999)</f>
        <v>300018</v>
      </c>
      <c r="O3999">
        <f>IF(ISBLANK(I3999),$V$16,I3999)</f>
        <v>46</v>
      </c>
      <c r="P3999" t="str">
        <f>IF(ISBLANK(D3999),$U$42,D3999)</f>
        <v>TRABAJADOR INDEPENDIENTE</v>
      </c>
      <c r="Q3999" s="7" t="str">
        <f t="shared" si="251"/>
        <v>46-55</v>
      </c>
      <c r="R3999" s="7" t="str">
        <f t="shared" si="252"/>
        <v>2</v>
      </c>
    </row>
    <row r="4000" spans="1:18" x14ac:dyDescent="0.3">
      <c r="A4000">
        <v>3999</v>
      </c>
      <c r="B4000" t="s">
        <v>14</v>
      </c>
      <c r="C4000">
        <v>981847.5</v>
      </c>
      <c r="D4000" t="s">
        <v>9</v>
      </c>
      <c r="E4000" t="s">
        <v>15</v>
      </c>
      <c r="F4000" t="s">
        <v>11</v>
      </c>
      <c r="G4000" t="s">
        <v>12</v>
      </c>
      <c r="H4000" t="s">
        <v>12</v>
      </c>
      <c r="I4000">
        <v>34</v>
      </c>
      <c r="J4000">
        <f>(C4000-$V$7)/$V$8</f>
        <v>0.39993180788668548</v>
      </c>
      <c r="K4000" t="str">
        <f t="shared" si="249"/>
        <v>NO</v>
      </c>
      <c r="L4000">
        <f>(I4000-$V$16)/$V$17</f>
        <v>-0.55799282383180893</v>
      </c>
      <c r="M4000" t="str">
        <f t="shared" si="250"/>
        <v>NO</v>
      </c>
      <c r="N4000">
        <f>IF(ISBLANK(C4000),$V$7,C4000)</f>
        <v>981847.5</v>
      </c>
      <c r="O4000">
        <f>IF(ISBLANK(I4000),$V$16,I4000)</f>
        <v>34</v>
      </c>
      <c r="P4000" t="str">
        <f>IF(ISBLANK(D4000),$U$42,D4000)</f>
        <v>ASALARIADO</v>
      </c>
      <c r="Q4000" s="7" t="str">
        <f t="shared" si="251"/>
        <v>26-35</v>
      </c>
      <c r="R4000" s="7" t="str">
        <f t="shared" si="252"/>
        <v>4</v>
      </c>
    </row>
    <row r="4001" spans="1:18" x14ac:dyDescent="0.3">
      <c r="A4001">
        <v>4000</v>
      </c>
      <c r="B4001" t="s">
        <v>14</v>
      </c>
      <c r="C4001">
        <v>602132.81000000006</v>
      </c>
      <c r="D4001" t="s">
        <v>9</v>
      </c>
      <c r="E4001" t="s">
        <v>15</v>
      </c>
      <c r="F4001" t="s">
        <v>11</v>
      </c>
      <c r="G4001" t="s">
        <v>12</v>
      </c>
      <c r="H4001" t="s">
        <v>12</v>
      </c>
      <c r="I4001">
        <v>23</v>
      </c>
      <c r="J4001">
        <f>(C4001-$V$7)/$V$8</f>
        <v>-6.8319188004764789E-2</v>
      </c>
      <c r="K4001" t="str">
        <f t="shared" si="249"/>
        <v>NO</v>
      </c>
      <c r="L4001">
        <f>(I4001-$V$16)/$V$17</f>
        <v>-1.3343214546803215</v>
      </c>
      <c r="M4001" t="str">
        <f t="shared" si="250"/>
        <v>NO</v>
      </c>
      <c r="N4001">
        <f>IF(ISBLANK(C4001),$V$7,C4001)</f>
        <v>602132.81000000006</v>
      </c>
      <c r="O4001">
        <f>IF(ISBLANK(I4001),$V$16,I4001)</f>
        <v>23</v>
      </c>
      <c r="P4001" t="str">
        <f>IF(ISBLANK(D4001),$U$42,D4001)</f>
        <v>ASALARIADO</v>
      </c>
      <c r="Q4001" s="7" t="str">
        <f t="shared" si="251"/>
        <v>18-25</v>
      </c>
      <c r="R4001" s="7" t="str">
        <f t="shared" si="252"/>
        <v>3</v>
      </c>
    </row>
    <row r="4002" spans="1:18" x14ac:dyDescent="0.3">
      <c r="A4002">
        <v>4001</v>
      </c>
      <c r="B4002" t="s">
        <v>8</v>
      </c>
      <c r="C4002">
        <v>357501.47</v>
      </c>
      <c r="D4002" t="s">
        <v>9</v>
      </c>
      <c r="E4002" t="s">
        <v>15</v>
      </c>
      <c r="F4002" t="s">
        <v>11</v>
      </c>
      <c r="G4002" t="s">
        <v>11</v>
      </c>
      <c r="H4002" t="s">
        <v>12</v>
      </c>
      <c r="I4002">
        <v>31</v>
      </c>
      <c r="J4002">
        <f>(C4002-$V$7)/$V$8</f>
        <v>-0.36999007827572067</v>
      </c>
      <c r="K4002" t="str">
        <f t="shared" si="249"/>
        <v>NO</v>
      </c>
      <c r="L4002">
        <f>(I4002-$V$16)/$V$17</f>
        <v>-0.7697188140632214</v>
      </c>
      <c r="M4002" t="str">
        <f t="shared" si="250"/>
        <v>NO</v>
      </c>
      <c r="N4002">
        <f>IF(ISBLANK(C4002),$V$7,C4002)</f>
        <v>357501.47</v>
      </c>
      <c r="O4002">
        <f>IF(ISBLANK(I4002),$V$16,I4002)</f>
        <v>31</v>
      </c>
      <c r="P4002" t="str">
        <f>IF(ISBLANK(D4002),$U$42,D4002)</f>
        <v>ASALARIADO</v>
      </c>
      <c r="Q4002" s="7" t="str">
        <f t="shared" si="251"/>
        <v>26-35</v>
      </c>
      <c r="R4002" s="7" t="str">
        <f t="shared" si="252"/>
        <v>2</v>
      </c>
    </row>
    <row r="4003" spans="1:18" x14ac:dyDescent="0.3">
      <c r="A4003">
        <v>4002</v>
      </c>
      <c r="B4003" t="s">
        <v>8</v>
      </c>
      <c r="C4003">
        <v>278030</v>
      </c>
      <c r="D4003" t="s">
        <v>17</v>
      </c>
      <c r="E4003" t="s">
        <v>15</v>
      </c>
      <c r="F4003" t="s">
        <v>11</v>
      </c>
      <c r="G4003" t="s">
        <v>12</v>
      </c>
      <c r="H4003" t="s">
        <v>12</v>
      </c>
      <c r="I4003">
        <v>30</v>
      </c>
      <c r="J4003">
        <f>(C4003-$V$7)/$V$8</f>
        <v>-0.46799154082766331</v>
      </c>
      <c r="K4003" t="str">
        <f t="shared" si="249"/>
        <v>NO</v>
      </c>
      <c r="L4003">
        <f>(I4003-$V$16)/$V$17</f>
        <v>-0.84029414414035897</v>
      </c>
      <c r="M4003" t="str">
        <f t="shared" si="250"/>
        <v>NO</v>
      </c>
      <c r="N4003">
        <f>IF(ISBLANK(C4003),$V$7,C4003)</f>
        <v>278030</v>
      </c>
      <c r="O4003">
        <f>IF(ISBLANK(I4003),$V$16,I4003)</f>
        <v>30</v>
      </c>
      <c r="P4003" t="str">
        <f>IF(ISBLANK(D4003),$U$42,D4003)</f>
        <v>TRABAJADOR INDEPENDIENTE</v>
      </c>
      <c r="Q4003" s="7" t="str">
        <f t="shared" si="251"/>
        <v>26-35</v>
      </c>
      <c r="R4003" s="7" t="str">
        <f t="shared" si="252"/>
        <v>1</v>
      </c>
    </row>
    <row r="4004" spans="1:18" x14ac:dyDescent="0.3">
      <c r="A4004">
        <v>4003</v>
      </c>
      <c r="B4004" t="s">
        <v>8</v>
      </c>
      <c r="C4004">
        <v>396946.3</v>
      </c>
      <c r="D4004" t="s">
        <v>9</v>
      </c>
      <c r="E4004" t="s">
        <v>10</v>
      </c>
      <c r="F4004" t="s">
        <v>11</v>
      </c>
      <c r="G4004" t="s">
        <v>12</v>
      </c>
      <c r="H4004" t="s">
        <v>12</v>
      </c>
      <c r="I4004">
        <v>58</v>
      </c>
      <c r="J4004">
        <f>(C4004-$V$7)/$V$8</f>
        <v>-0.32134808096382061</v>
      </c>
      <c r="K4004" t="str">
        <f t="shared" si="249"/>
        <v>NO</v>
      </c>
      <c r="L4004">
        <f>(I4004-$V$16)/$V$17</f>
        <v>1.1358150980194912</v>
      </c>
      <c r="M4004" t="str">
        <f t="shared" si="250"/>
        <v>NO</v>
      </c>
      <c r="N4004">
        <f>IF(ISBLANK(C4004),$V$7,C4004)</f>
        <v>396946.3</v>
      </c>
      <c r="O4004">
        <f>IF(ISBLANK(I4004),$V$16,I4004)</f>
        <v>58</v>
      </c>
      <c r="P4004" t="str">
        <f>IF(ISBLANK(D4004),$U$42,D4004)</f>
        <v>ASALARIADO</v>
      </c>
      <c r="Q4004" s="7" t="str">
        <f t="shared" si="251"/>
        <v>56+</v>
      </c>
      <c r="R4004" s="7" t="str">
        <f t="shared" si="252"/>
        <v>2</v>
      </c>
    </row>
    <row r="4005" spans="1:18" x14ac:dyDescent="0.3">
      <c r="A4005">
        <v>4004</v>
      </c>
      <c r="B4005" t="s">
        <v>14</v>
      </c>
      <c r="C4005">
        <v>550668.84</v>
      </c>
      <c r="D4005" t="s">
        <v>9</v>
      </c>
      <c r="E4005" t="s">
        <v>15</v>
      </c>
      <c r="F4005" t="s">
        <v>11</v>
      </c>
      <c r="G4005" t="s">
        <v>12</v>
      </c>
      <c r="H4005" t="s">
        <v>12</v>
      </c>
      <c r="I4005">
        <v>23</v>
      </c>
      <c r="J4005">
        <f>(C4005-$V$7)/$V$8</f>
        <v>-0.13178277221592019</v>
      </c>
      <c r="K4005" t="str">
        <f t="shared" si="249"/>
        <v>NO</v>
      </c>
      <c r="L4005">
        <f>(I4005-$V$16)/$V$17</f>
        <v>-1.3343214546803215</v>
      </c>
      <c r="M4005" t="str">
        <f t="shared" si="250"/>
        <v>NO</v>
      </c>
      <c r="N4005">
        <f>IF(ISBLANK(C4005),$V$7,C4005)</f>
        <v>550668.84</v>
      </c>
      <c r="O4005">
        <f>IF(ISBLANK(I4005),$V$16,I4005)</f>
        <v>23</v>
      </c>
      <c r="P4005" t="str">
        <f>IF(ISBLANK(D4005),$U$42,D4005)</f>
        <v>ASALARIADO</v>
      </c>
      <c r="Q4005" s="7" t="str">
        <f t="shared" si="251"/>
        <v>18-25</v>
      </c>
      <c r="R4005" s="7" t="str">
        <f t="shared" si="252"/>
        <v>3</v>
      </c>
    </row>
    <row r="4006" spans="1:18" x14ac:dyDescent="0.3">
      <c r="A4006">
        <v>4005</v>
      </c>
      <c r="B4006" t="s">
        <v>8</v>
      </c>
      <c r="C4006">
        <v>403983</v>
      </c>
      <c r="D4006" t="s">
        <v>17</v>
      </c>
      <c r="E4006" t="s">
        <v>15</v>
      </c>
      <c r="F4006" t="s">
        <v>11</v>
      </c>
      <c r="G4006" t="s">
        <v>11</v>
      </c>
      <c r="H4006" t="s">
        <v>11</v>
      </c>
      <c r="I4006">
        <v>54</v>
      </c>
      <c r="J4006">
        <f>(C4006-$V$7)/$V$8</f>
        <v>-0.31267066639555785</v>
      </c>
      <c r="K4006" t="str">
        <f t="shared" si="249"/>
        <v>NO</v>
      </c>
      <c r="L4006">
        <f>(I4006-$V$16)/$V$17</f>
        <v>0.85351377771094117</v>
      </c>
      <c r="M4006" t="str">
        <f t="shared" si="250"/>
        <v>NO</v>
      </c>
      <c r="N4006">
        <f>IF(ISBLANK(C4006),$V$7,C4006)</f>
        <v>403983</v>
      </c>
      <c r="O4006">
        <f>IF(ISBLANK(I4006),$V$16,I4006)</f>
        <v>54</v>
      </c>
      <c r="P4006" t="str">
        <f>IF(ISBLANK(D4006),$U$42,D4006)</f>
        <v>TRABAJADOR INDEPENDIENTE</v>
      </c>
      <c r="Q4006" s="7" t="str">
        <f t="shared" si="251"/>
        <v>46-55</v>
      </c>
      <c r="R4006" s="7" t="str">
        <f t="shared" si="252"/>
        <v>2</v>
      </c>
    </row>
    <row r="4007" spans="1:18" x14ac:dyDescent="0.3">
      <c r="A4007">
        <v>4006</v>
      </c>
      <c r="B4007" t="s">
        <v>8</v>
      </c>
      <c r="C4007">
        <v>359809.91</v>
      </c>
      <c r="D4007" t="s">
        <v>9</v>
      </c>
      <c r="E4007" t="s">
        <v>15</v>
      </c>
      <c r="F4007" t="s">
        <v>11</v>
      </c>
      <c r="G4007" t="s">
        <v>12</v>
      </c>
      <c r="H4007" t="s">
        <v>12</v>
      </c>
      <c r="I4007">
        <v>24</v>
      </c>
      <c r="J4007">
        <f>(C4007-$V$7)/$V$8</f>
        <v>-0.36714339007159652</v>
      </c>
      <c r="K4007" t="str">
        <f t="shared" si="249"/>
        <v>NO</v>
      </c>
      <c r="L4007">
        <f>(I4007-$V$16)/$V$17</f>
        <v>-1.263746124603184</v>
      </c>
      <c r="M4007" t="str">
        <f t="shared" si="250"/>
        <v>NO</v>
      </c>
      <c r="N4007">
        <f>IF(ISBLANK(C4007),$V$7,C4007)</f>
        <v>359809.91</v>
      </c>
      <c r="O4007">
        <f>IF(ISBLANK(I4007),$V$16,I4007)</f>
        <v>24</v>
      </c>
      <c r="P4007" t="str">
        <f>IF(ISBLANK(D4007),$U$42,D4007)</f>
        <v>ASALARIADO</v>
      </c>
      <c r="Q4007" s="7" t="str">
        <f t="shared" si="251"/>
        <v>18-25</v>
      </c>
      <c r="R4007" s="7" t="str">
        <f t="shared" si="252"/>
        <v>2</v>
      </c>
    </row>
    <row r="4008" spans="1:18" x14ac:dyDescent="0.3">
      <c r="A4008">
        <v>4007</v>
      </c>
      <c r="B4008" t="s">
        <v>14</v>
      </c>
      <c r="C4008">
        <v>297045</v>
      </c>
      <c r="D4008" t="s">
        <v>16</v>
      </c>
      <c r="E4008" t="s">
        <v>15</v>
      </c>
      <c r="F4008" t="s">
        <v>11</v>
      </c>
      <c r="G4008" t="s">
        <v>11</v>
      </c>
      <c r="H4008" t="s">
        <v>11</v>
      </c>
      <c r="I4008">
        <v>58</v>
      </c>
      <c r="J4008">
        <f>(C4008-$V$7)/$V$8</f>
        <v>-0.44454290183274864</v>
      </c>
      <c r="K4008" t="str">
        <f t="shared" si="249"/>
        <v>NO</v>
      </c>
      <c r="L4008">
        <f>(I4008-$V$16)/$V$17</f>
        <v>1.1358150980194912</v>
      </c>
      <c r="M4008" t="str">
        <f t="shared" si="250"/>
        <v>NO</v>
      </c>
      <c r="N4008">
        <f>IF(ISBLANK(C4008),$V$7,C4008)</f>
        <v>297045</v>
      </c>
      <c r="O4008">
        <f>IF(ISBLANK(I4008),$V$16,I4008)</f>
        <v>58</v>
      </c>
      <c r="P4008" t="str">
        <f>IF(ISBLANK(D4008),$U$42,D4008)</f>
        <v>ASEGURADO VOLUNTARIO</v>
      </c>
      <c r="Q4008" s="7" t="str">
        <f t="shared" si="251"/>
        <v>56+</v>
      </c>
      <c r="R4008" s="7" t="str">
        <f t="shared" si="252"/>
        <v>1</v>
      </c>
    </row>
    <row r="4009" spans="1:18" x14ac:dyDescent="0.3">
      <c r="A4009">
        <v>4008</v>
      </c>
      <c r="B4009" t="s">
        <v>14</v>
      </c>
      <c r="C4009">
        <v>300018</v>
      </c>
      <c r="D4009" t="s">
        <v>16</v>
      </c>
      <c r="E4009" t="s">
        <v>15</v>
      </c>
      <c r="F4009" t="s">
        <v>11</v>
      </c>
      <c r="G4009" t="s">
        <v>12</v>
      </c>
      <c r="H4009" t="s">
        <v>12</v>
      </c>
      <c r="I4009">
        <v>58</v>
      </c>
      <c r="J4009">
        <f>(C4009-$V$7)/$V$8</f>
        <v>-0.44087670126835837</v>
      </c>
      <c r="K4009" t="str">
        <f t="shared" si="249"/>
        <v>NO</v>
      </c>
      <c r="L4009">
        <f>(I4009-$V$16)/$V$17</f>
        <v>1.1358150980194912</v>
      </c>
      <c r="M4009" t="str">
        <f t="shared" si="250"/>
        <v>NO</v>
      </c>
      <c r="N4009">
        <f>IF(ISBLANK(C4009),$V$7,C4009)</f>
        <v>300018</v>
      </c>
      <c r="O4009">
        <f>IF(ISBLANK(I4009),$V$16,I4009)</f>
        <v>58</v>
      </c>
      <c r="P4009" t="str">
        <f>IF(ISBLANK(D4009),$U$42,D4009)</f>
        <v>ASEGURADO VOLUNTARIO</v>
      </c>
      <c r="Q4009" s="7" t="str">
        <f t="shared" si="251"/>
        <v>56+</v>
      </c>
      <c r="R4009" s="7" t="str">
        <f t="shared" si="252"/>
        <v>2</v>
      </c>
    </row>
    <row r="4010" spans="1:18" x14ac:dyDescent="0.3">
      <c r="A4010">
        <v>4009</v>
      </c>
      <c r="B4010" t="s">
        <v>8</v>
      </c>
      <c r="C4010">
        <v>200518.6</v>
      </c>
      <c r="D4010" t="s">
        <v>13</v>
      </c>
      <c r="E4010" t="s">
        <v>10</v>
      </c>
      <c r="F4010" t="s">
        <v>11</v>
      </c>
      <c r="G4010" t="s">
        <v>12</v>
      </c>
      <c r="H4010" t="s">
        <v>12</v>
      </c>
      <c r="I4010">
        <v>40</v>
      </c>
      <c r="J4010">
        <f>(C4010-$V$7)/$V$8</f>
        <v>-0.56357591298598186</v>
      </c>
      <c r="K4010" t="str">
        <f t="shared" si="249"/>
        <v>NO</v>
      </c>
      <c r="L4010">
        <f>(I4010-$V$16)/$V$17</f>
        <v>-0.13454084336898386</v>
      </c>
      <c r="M4010" t="str">
        <f t="shared" si="250"/>
        <v>NO</v>
      </c>
      <c r="N4010">
        <f>IF(ISBLANK(C4010),$V$7,C4010)</f>
        <v>200518.6</v>
      </c>
      <c r="O4010">
        <f>IF(ISBLANK(I4010),$V$16,I4010)</f>
        <v>40</v>
      </c>
      <c r="P4010" t="str">
        <f>IF(ISBLANK(D4010),$U$42,D4010)</f>
        <v>PENSIONADOS EN SU PROPIO SISTEMA</v>
      </c>
      <c r="Q4010" s="7" t="str">
        <f t="shared" si="251"/>
        <v>36-45</v>
      </c>
      <c r="R4010" s="7" t="str">
        <f t="shared" si="252"/>
        <v>1</v>
      </c>
    </row>
    <row r="4011" spans="1:18" x14ac:dyDescent="0.3">
      <c r="A4011">
        <v>4010</v>
      </c>
      <c r="B4011" t="s">
        <v>14</v>
      </c>
      <c r="C4011">
        <v>1690006.94</v>
      </c>
      <c r="D4011" t="s">
        <v>9</v>
      </c>
      <c r="E4011" t="s">
        <v>15</v>
      </c>
      <c r="F4011" t="s">
        <v>11</v>
      </c>
      <c r="G4011" t="s">
        <v>12</v>
      </c>
      <c r="H4011" t="s">
        <v>12</v>
      </c>
      <c r="I4011">
        <v>45</v>
      </c>
      <c r="J4011">
        <f>(C4011-$V$7)/$V$8</f>
        <v>1.2732094865299104</v>
      </c>
      <c r="K4011" t="str">
        <f t="shared" si="249"/>
        <v>NO</v>
      </c>
      <c r="L4011">
        <f>(I4011-$V$16)/$V$17</f>
        <v>0.21833580701670366</v>
      </c>
      <c r="M4011" t="str">
        <f t="shared" si="250"/>
        <v>NO</v>
      </c>
      <c r="N4011">
        <f>IF(ISBLANK(C4011),$V$7,C4011)</f>
        <v>1690006.94</v>
      </c>
      <c r="O4011">
        <f>IF(ISBLANK(I4011),$V$16,I4011)</f>
        <v>45</v>
      </c>
      <c r="P4011" t="str">
        <f>IF(ISBLANK(D4011),$U$42,D4011)</f>
        <v>ASALARIADO</v>
      </c>
      <c r="Q4011" s="7" t="str">
        <f t="shared" si="251"/>
        <v>36-45</v>
      </c>
      <c r="R4011" s="7" t="str">
        <f t="shared" si="252"/>
        <v>4</v>
      </c>
    </row>
    <row r="4012" spans="1:18" x14ac:dyDescent="0.3">
      <c r="A4012">
        <v>4011</v>
      </c>
      <c r="B4012" t="s">
        <v>8</v>
      </c>
      <c r="C4012">
        <v>297046</v>
      </c>
      <c r="D4012" t="s">
        <v>16</v>
      </c>
      <c r="E4012" t="s">
        <v>15</v>
      </c>
      <c r="F4012" t="s">
        <v>11</v>
      </c>
      <c r="G4012" t="s">
        <v>12</v>
      </c>
      <c r="H4012" t="s">
        <v>12</v>
      </c>
      <c r="I4012">
        <v>35</v>
      </c>
      <c r="J4012">
        <f>(C4012-$V$7)/$V$8</f>
        <v>-0.44454166866740574</v>
      </c>
      <c r="K4012" t="str">
        <f t="shared" si="249"/>
        <v>NO</v>
      </c>
      <c r="L4012">
        <f>(I4012-$V$16)/$V$17</f>
        <v>-0.48741749375467142</v>
      </c>
      <c r="M4012" t="str">
        <f t="shared" si="250"/>
        <v>NO</v>
      </c>
      <c r="N4012">
        <f>IF(ISBLANK(C4012),$V$7,C4012)</f>
        <v>297046</v>
      </c>
      <c r="O4012">
        <f>IF(ISBLANK(I4012),$V$16,I4012)</f>
        <v>35</v>
      </c>
      <c r="P4012" t="str">
        <f>IF(ISBLANK(D4012),$U$42,D4012)</f>
        <v>ASEGURADO VOLUNTARIO</v>
      </c>
      <c r="Q4012" s="7" t="str">
        <f t="shared" si="251"/>
        <v>26-35</v>
      </c>
      <c r="R4012" s="7" t="str">
        <f t="shared" si="252"/>
        <v>1</v>
      </c>
    </row>
    <row r="4013" spans="1:18" x14ac:dyDescent="0.3">
      <c r="A4013">
        <v>4012</v>
      </c>
      <c r="B4013" t="s">
        <v>14</v>
      </c>
      <c r="C4013">
        <v>1739958</v>
      </c>
      <c r="D4013" t="s">
        <v>9</v>
      </c>
      <c r="E4013" t="s">
        <v>10</v>
      </c>
      <c r="F4013" t="s">
        <v>11</v>
      </c>
      <c r="G4013" t="s">
        <v>12</v>
      </c>
      <c r="H4013" t="s">
        <v>12</v>
      </c>
      <c r="I4013">
        <v>43</v>
      </c>
      <c r="J4013">
        <f>(C4013-$V$7)/$V$8</f>
        <v>1.334807402562165</v>
      </c>
      <c r="K4013" t="str">
        <f t="shared" si="249"/>
        <v>NO</v>
      </c>
      <c r="L4013">
        <f>(I4013-$V$16)/$V$17</f>
        <v>7.7185146862428639E-2</v>
      </c>
      <c r="M4013" t="str">
        <f t="shared" si="250"/>
        <v>NO</v>
      </c>
      <c r="N4013">
        <f>IF(ISBLANK(C4013),$V$7,C4013)</f>
        <v>1739958</v>
      </c>
      <c r="O4013">
        <f>IF(ISBLANK(I4013),$V$16,I4013)</f>
        <v>43</v>
      </c>
      <c r="P4013" t="str">
        <f>IF(ISBLANK(D4013),$U$42,D4013)</f>
        <v>ASALARIADO</v>
      </c>
      <c r="Q4013" s="7" t="str">
        <f t="shared" si="251"/>
        <v>36-45</v>
      </c>
      <c r="R4013" s="7" t="str">
        <f t="shared" si="252"/>
        <v>4</v>
      </c>
    </row>
    <row r="4014" spans="1:18" x14ac:dyDescent="0.3">
      <c r="A4014">
        <v>4013</v>
      </c>
      <c r="B4014" t="s">
        <v>8</v>
      </c>
      <c r="C4014">
        <v>420359.27</v>
      </c>
      <c r="D4014" t="s">
        <v>9</v>
      </c>
      <c r="E4014" t="s">
        <v>15</v>
      </c>
      <c r="F4014" t="s">
        <v>11</v>
      </c>
      <c r="G4014" t="s">
        <v>12</v>
      </c>
      <c r="H4014" t="s">
        <v>12</v>
      </c>
      <c r="I4014">
        <v>48</v>
      </c>
      <c r="J4014">
        <f>(C4014-$V$7)/$V$8</f>
        <v>-0.29247601778586807</v>
      </c>
      <c r="K4014" t="str">
        <f t="shared" si="249"/>
        <v>NO</v>
      </c>
      <c r="L4014">
        <f>(I4014-$V$16)/$V$17</f>
        <v>0.43006179724811616</v>
      </c>
      <c r="M4014" t="str">
        <f t="shared" si="250"/>
        <v>NO</v>
      </c>
      <c r="N4014">
        <f>IF(ISBLANK(C4014),$V$7,C4014)</f>
        <v>420359.27</v>
      </c>
      <c r="O4014">
        <f>IF(ISBLANK(I4014),$V$16,I4014)</f>
        <v>48</v>
      </c>
      <c r="P4014" t="str">
        <f>IF(ISBLANK(D4014),$U$42,D4014)</f>
        <v>ASALARIADO</v>
      </c>
      <c r="Q4014" s="7" t="str">
        <f t="shared" si="251"/>
        <v>46-55</v>
      </c>
      <c r="R4014" s="7" t="str">
        <f t="shared" si="252"/>
        <v>3</v>
      </c>
    </row>
    <row r="4015" spans="1:18" x14ac:dyDescent="0.3">
      <c r="A4015">
        <v>4014</v>
      </c>
      <c r="B4015" t="s">
        <v>8</v>
      </c>
      <c r="C4015">
        <v>841178</v>
      </c>
      <c r="D4015" t="s">
        <v>9</v>
      </c>
      <c r="E4015" t="s">
        <v>10</v>
      </c>
      <c r="F4015" t="s">
        <v>11</v>
      </c>
      <c r="G4015" t="s">
        <v>12</v>
      </c>
      <c r="H4015" t="s">
        <v>12</v>
      </c>
      <c r="I4015">
        <v>46</v>
      </c>
      <c r="J4015">
        <f>(C4015-$V$7)/$V$8</f>
        <v>0.22646305568604669</v>
      </c>
      <c r="K4015" t="str">
        <f t="shared" si="249"/>
        <v>NO</v>
      </c>
      <c r="L4015">
        <f>(I4015-$V$16)/$V$17</f>
        <v>0.28891113709384114</v>
      </c>
      <c r="M4015" t="str">
        <f t="shared" si="250"/>
        <v>NO</v>
      </c>
      <c r="N4015">
        <f>IF(ISBLANK(C4015),$V$7,C4015)</f>
        <v>841178</v>
      </c>
      <c r="O4015">
        <f>IF(ISBLANK(I4015),$V$16,I4015)</f>
        <v>46</v>
      </c>
      <c r="P4015" t="str">
        <f>IF(ISBLANK(D4015),$U$42,D4015)</f>
        <v>ASALARIADO</v>
      </c>
      <c r="Q4015" s="7" t="str">
        <f t="shared" si="251"/>
        <v>46-55</v>
      </c>
      <c r="R4015" s="7" t="str">
        <f t="shared" si="252"/>
        <v>4</v>
      </c>
    </row>
    <row r="4016" spans="1:18" x14ac:dyDescent="0.3">
      <c r="A4016">
        <v>4015</v>
      </c>
      <c r="B4016" t="s">
        <v>8</v>
      </c>
      <c r="C4016">
        <v>1778646</v>
      </c>
      <c r="D4016" t="s">
        <v>9</v>
      </c>
      <c r="E4016" t="s">
        <v>15</v>
      </c>
      <c r="F4016" t="s">
        <v>11</v>
      </c>
      <c r="G4016" t="s">
        <v>12</v>
      </c>
      <c r="H4016" t="s">
        <v>12</v>
      </c>
      <c r="I4016">
        <v>33</v>
      </c>
      <c r="J4016">
        <f>(C4016-$V$7)/$V$8</f>
        <v>1.3825161033476112</v>
      </c>
      <c r="K4016" t="str">
        <f t="shared" si="249"/>
        <v>NO</v>
      </c>
      <c r="L4016">
        <f>(I4016-$V$16)/$V$17</f>
        <v>-0.62856815390894638</v>
      </c>
      <c r="M4016" t="str">
        <f t="shared" si="250"/>
        <v>NO</v>
      </c>
      <c r="N4016">
        <f>IF(ISBLANK(C4016),$V$7,C4016)</f>
        <v>1778646</v>
      </c>
      <c r="O4016">
        <f>IF(ISBLANK(I4016),$V$16,I4016)</f>
        <v>33</v>
      </c>
      <c r="P4016" t="str">
        <f>IF(ISBLANK(D4016),$U$42,D4016)</f>
        <v>ASALARIADO</v>
      </c>
      <c r="Q4016" s="7" t="str">
        <f t="shared" si="251"/>
        <v>26-35</v>
      </c>
      <c r="R4016" s="7" t="str">
        <f t="shared" si="252"/>
        <v>4</v>
      </c>
    </row>
    <row r="4017" spans="1:18" x14ac:dyDescent="0.3">
      <c r="A4017">
        <v>4016</v>
      </c>
      <c r="B4017" t="s">
        <v>14</v>
      </c>
      <c r="C4017">
        <v>979284</v>
      </c>
      <c r="D4017" t="s">
        <v>13</v>
      </c>
      <c r="E4017" t="s">
        <v>10</v>
      </c>
      <c r="F4017" t="s">
        <v>11</v>
      </c>
      <c r="G4017" t="s">
        <v>12</v>
      </c>
      <c r="H4017" t="s">
        <v>12</v>
      </c>
      <c r="I4017">
        <v>63</v>
      </c>
      <c r="J4017">
        <f>(C4017-$V$7)/$V$8</f>
        <v>0.39677058853020564</v>
      </c>
      <c r="K4017" t="str">
        <f t="shared" si="249"/>
        <v>NO</v>
      </c>
      <c r="L4017">
        <f>(I4017-$V$16)/$V$17</f>
        <v>1.4886917484051787</v>
      </c>
      <c r="M4017" t="str">
        <f t="shared" si="250"/>
        <v>NO</v>
      </c>
      <c r="N4017">
        <f>IF(ISBLANK(C4017),$V$7,C4017)</f>
        <v>979284</v>
      </c>
      <c r="O4017">
        <f>IF(ISBLANK(I4017),$V$16,I4017)</f>
        <v>63</v>
      </c>
      <c r="P4017" t="str">
        <f>IF(ISBLANK(D4017),$U$42,D4017)</f>
        <v>PENSIONADOS EN SU PROPIO SISTEMA</v>
      </c>
      <c r="Q4017" s="7" t="str">
        <f t="shared" si="251"/>
        <v>56+</v>
      </c>
      <c r="R4017" s="7" t="str">
        <f t="shared" si="252"/>
        <v>4</v>
      </c>
    </row>
    <row r="4018" spans="1:18" x14ac:dyDescent="0.3">
      <c r="A4018">
        <v>4017</v>
      </c>
      <c r="B4018" t="s">
        <v>14</v>
      </c>
      <c r="C4018">
        <v>206000</v>
      </c>
      <c r="D4018" t="s">
        <v>9</v>
      </c>
      <c r="E4018" t="s">
        <v>15</v>
      </c>
      <c r="F4018" t="s">
        <v>11</v>
      </c>
      <c r="G4018" t="s">
        <v>11</v>
      </c>
      <c r="H4018" t="s">
        <v>12</v>
      </c>
      <c r="I4018">
        <v>34</v>
      </c>
      <c r="J4018">
        <f>(C4018-$V$7)/$V$8</f>
        <v>-0.5568164404755046</v>
      </c>
      <c r="K4018" t="str">
        <f t="shared" si="249"/>
        <v>NO</v>
      </c>
      <c r="L4018">
        <f>(I4018-$V$16)/$V$17</f>
        <v>-0.55799282383180893</v>
      </c>
      <c r="M4018" t="str">
        <f t="shared" si="250"/>
        <v>NO</v>
      </c>
      <c r="N4018">
        <f>IF(ISBLANK(C4018),$V$7,C4018)</f>
        <v>206000</v>
      </c>
      <c r="O4018">
        <f>IF(ISBLANK(I4018),$V$16,I4018)</f>
        <v>34</v>
      </c>
      <c r="P4018" t="str">
        <f>IF(ISBLANK(D4018),$U$42,D4018)</f>
        <v>ASALARIADO</v>
      </c>
      <c r="Q4018" s="7" t="str">
        <f t="shared" si="251"/>
        <v>26-35</v>
      </c>
      <c r="R4018" s="7" t="str">
        <f t="shared" si="252"/>
        <v>1</v>
      </c>
    </row>
    <row r="4019" spans="1:18" x14ac:dyDescent="0.3">
      <c r="A4019">
        <v>4018</v>
      </c>
      <c r="B4019" t="s">
        <v>8</v>
      </c>
      <c r="C4019">
        <v>109259.63</v>
      </c>
      <c r="D4019" t="s">
        <v>9</v>
      </c>
      <c r="E4019" t="s">
        <v>15</v>
      </c>
      <c r="F4019" t="s">
        <v>11</v>
      </c>
      <c r="G4019" t="s">
        <v>12</v>
      </c>
      <c r="H4019" t="s">
        <v>11</v>
      </c>
      <c r="I4019">
        <v>23</v>
      </c>
      <c r="J4019">
        <f>(C4019-$V$7)/$V$8</f>
        <v>-0.67611331201715441</v>
      </c>
      <c r="K4019" t="str">
        <f t="shared" si="249"/>
        <v>NO</v>
      </c>
      <c r="L4019">
        <f>(I4019-$V$16)/$V$17</f>
        <v>-1.3343214546803215</v>
      </c>
      <c r="M4019" t="str">
        <f t="shared" si="250"/>
        <v>NO</v>
      </c>
      <c r="N4019">
        <f>IF(ISBLANK(C4019),$V$7,C4019)</f>
        <v>109259.63</v>
      </c>
      <c r="O4019">
        <f>IF(ISBLANK(I4019),$V$16,I4019)</f>
        <v>23</v>
      </c>
      <c r="P4019" t="str">
        <f>IF(ISBLANK(D4019),$U$42,D4019)</f>
        <v>ASALARIADO</v>
      </c>
      <c r="Q4019" s="7" t="str">
        <f t="shared" si="251"/>
        <v>18-25</v>
      </c>
      <c r="R4019" s="7" t="str">
        <f t="shared" si="252"/>
        <v>1</v>
      </c>
    </row>
    <row r="4020" spans="1:18" x14ac:dyDescent="0.3">
      <c r="A4020">
        <v>4019</v>
      </c>
      <c r="B4020" t="s">
        <v>8</v>
      </c>
      <c r="C4020">
        <v>378297</v>
      </c>
      <c r="D4020" t="s">
        <v>13</v>
      </c>
      <c r="E4020" t="s">
        <v>10</v>
      </c>
      <c r="F4020" t="s">
        <v>11</v>
      </c>
      <c r="G4020" t="s">
        <v>12</v>
      </c>
      <c r="H4020" t="s">
        <v>12</v>
      </c>
      <c r="I4020">
        <v>71</v>
      </c>
      <c r="J4020">
        <f>(C4020-$V$7)/$V$8</f>
        <v>-0.34434575139284301</v>
      </c>
      <c r="K4020" t="str">
        <f t="shared" si="249"/>
        <v>NO</v>
      </c>
      <c r="L4020">
        <f>(I4020-$V$16)/$V$17</f>
        <v>2.0532943890222786</v>
      </c>
      <c r="M4020" t="str">
        <f t="shared" si="250"/>
        <v>ATIPICO</v>
      </c>
      <c r="N4020">
        <f>IF(ISBLANK(C4020),$V$7,C4020)</f>
        <v>378297</v>
      </c>
      <c r="O4020">
        <f>IF(ISBLANK(I4020),$V$16,I4020)</f>
        <v>71</v>
      </c>
      <c r="P4020" t="str">
        <f>IF(ISBLANK(D4020),$U$42,D4020)</f>
        <v>PENSIONADOS EN SU PROPIO SISTEMA</v>
      </c>
      <c r="Q4020" s="7" t="str">
        <f t="shared" si="251"/>
        <v>56+</v>
      </c>
      <c r="R4020" s="7" t="str">
        <f t="shared" si="252"/>
        <v>2</v>
      </c>
    </row>
    <row r="4021" spans="1:18" x14ac:dyDescent="0.3">
      <c r="A4021">
        <v>4020</v>
      </c>
      <c r="B4021" t="s">
        <v>8</v>
      </c>
      <c r="C4021">
        <v>336445.2</v>
      </c>
      <c r="D4021" t="s">
        <v>9</v>
      </c>
      <c r="E4021" t="s">
        <v>15</v>
      </c>
      <c r="F4021" t="s">
        <v>11</v>
      </c>
      <c r="G4021" t="s">
        <v>12</v>
      </c>
      <c r="H4021" t="s">
        <v>11</v>
      </c>
      <c r="I4021">
        <v>31</v>
      </c>
      <c r="J4021">
        <f>(C4021-$V$7)/$V$8</f>
        <v>-0.39595594069010143</v>
      </c>
      <c r="K4021" t="str">
        <f t="shared" si="249"/>
        <v>NO</v>
      </c>
      <c r="L4021">
        <f>(I4021-$V$16)/$V$17</f>
        <v>-0.7697188140632214</v>
      </c>
      <c r="M4021" t="str">
        <f t="shared" si="250"/>
        <v>NO</v>
      </c>
      <c r="N4021">
        <f>IF(ISBLANK(C4021),$V$7,C4021)</f>
        <v>336445.2</v>
      </c>
      <c r="O4021">
        <f>IF(ISBLANK(I4021),$V$16,I4021)</f>
        <v>31</v>
      </c>
      <c r="P4021" t="str">
        <f>IF(ISBLANK(D4021),$U$42,D4021)</f>
        <v>ASALARIADO</v>
      </c>
      <c r="Q4021" s="7" t="str">
        <f t="shared" si="251"/>
        <v>26-35</v>
      </c>
      <c r="R4021" s="7" t="str">
        <f t="shared" si="252"/>
        <v>2</v>
      </c>
    </row>
    <row r="4022" spans="1:18" x14ac:dyDescent="0.3">
      <c r="A4022">
        <v>4021</v>
      </c>
      <c r="B4022" t="s">
        <v>8</v>
      </c>
      <c r="C4022">
        <v>278030</v>
      </c>
      <c r="D4022" t="s">
        <v>18</v>
      </c>
      <c r="E4022" t="s">
        <v>15</v>
      </c>
      <c r="F4022" t="s">
        <v>11</v>
      </c>
      <c r="G4022" t="s">
        <v>12</v>
      </c>
      <c r="H4022" t="s">
        <v>12</v>
      </c>
      <c r="I4022">
        <v>65</v>
      </c>
      <c r="J4022">
        <f>(C4022-$V$7)/$V$8</f>
        <v>-0.46799154082766331</v>
      </c>
      <c r="K4022" t="str">
        <f t="shared" si="249"/>
        <v>NO</v>
      </c>
      <c r="L4022">
        <f>(I4022-$V$16)/$V$17</f>
        <v>1.6298424085594538</v>
      </c>
      <c r="M4022" t="str">
        <f t="shared" si="250"/>
        <v>NO</v>
      </c>
      <c r="N4022">
        <f>IF(ISBLANK(C4022),$V$7,C4022)</f>
        <v>278030</v>
      </c>
      <c r="O4022">
        <f>IF(ISBLANK(I4022),$V$16,I4022)</f>
        <v>65</v>
      </c>
      <c r="P4022" t="str">
        <f>IF(ISBLANK(D4022),$U$42,D4022)</f>
        <v>CONVENIOS ESPECIALES DE TRABAJADORES INDEPENDIENTES</v>
      </c>
      <c r="Q4022" s="7" t="str">
        <f t="shared" si="251"/>
        <v>56+</v>
      </c>
      <c r="R4022" s="7" t="str">
        <f t="shared" si="252"/>
        <v>1</v>
      </c>
    </row>
    <row r="4023" spans="1:18" x14ac:dyDescent="0.3">
      <c r="A4023">
        <v>4022</v>
      </c>
      <c r="B4023" t="s">
        <v>8</v>
      </c>
      <c r="C4023">
        <v>500000</v>
      </c>
      <c r="D4023" t="s">
        <v>9</v>
      </c>
      <c r="E4023" t="s">
        <v>15</v>
      </c>
      <c r="F4023" t="s">
        <v>11</v>
      </c>
      <c r="G4023" t="s">
        <v>11</v>
      </c>
      <c r="H4023" t="s">
        <v>12</v>
      </c>
      <c r="I4023">
        <v>38</v>
      </c>
      <c r="J4023">
        <f>(C4023-$V$7)/$V$8</f>
        <v>-0.19426582966798911</v>
      </c>
      <c r="K4023" t="str">
        <f t="shared" si="249"/>
        <v>NO</v>
      </c>
      <c r="L4023">
        <f>(I4023-$V$16)/$V$17</f>
        <v>-0.27569150352325889</v>
      </c>
      <c r="M4023" t="str">
        <f t="shared" si="250"/>
        <v>NO</v>
      </c>
      <c r="N4023">
        <f>IF(ISBLANK(C4023),$V$7,C4023)</f>
        <v>500000</v>
      </c>
      <c r="O4023">
        <f>IF(ISBLANK(I4023),$V$16,I4023)</f>
        <v>38</v>
      </c>
      <c r="P4023" t="str">
        <f>IF(ISBLANK(D4023),$U$42,D4023)</f>
        <v>ASALARIADO</v>
      </c>
      <c r="Q4023" s="7" t="str">
        <f t="shared" si="251"/>
        <v>36-45</v>
      </c>
      <c r="R4023" s="7" t="str">
        <f t="shared" si="252"/>
        <v>3</v>
      </c>
    </row>
    <row r="4024" spans="1:18" x14ac:dyDescent="0.3">
      <c r="A4024">
        <v>4023</v>
      </c>
      <c r="B4024" t="s">
        <v>8</v>
      </c>
      <c r="C4024">
        <v>516550</v>
      </c>
      <c r="D4024" t="s">
        <v>9</v>
      </c>
      <c r="E4024" t="s">
        <v>15</v>
      </c>
      <c r="F4024" t="s">
        <v>11</v>
      </c>
      <c r="G4024" t="s">
        <v>11</v>
      </c>
      <c r="H4024" t="s">
        <v>12</v>
      </c>
      <c r="I4024">
        <v>31</v>
      </c>
      <c r="J4024">
        <f>(C4024-$V$7)/$V$8</f>
        <v>-0.17385694324328033</v>
      </c>
      <c r="K4024" t="str">
        <f t="shared" si="249"/>
        <v>NO</v>
      </c>
      <c r="L4024">
        <f>(I4024-$V$16)/$V$17</f>
        <v>-0.7697188140632214</v>
      </c>
      <c r="M4024" t="str">
        <f t="shared" si="250"/>
        <v>NO</v>
      </c>
      <c r="N4024">
        <f>IF(ISBLANK(C4024),$V$7,C4024)</f>
        <v>516550</v>
      </c>
      <c r="O4024">
        <f>IF(ISBLANK(I4024),$V$16,I4024)</f>
        <v>31</v>
      </c>
      <c r="P4024" t="str">
        <f>IF(ISBLANK(D4024),$U$42,D4024)</f>
        <v>ASALARIADO</v>
      </c>
      <c r="Q4024" s="7" t="str">
        <f t="shared" si="251"/>
        <v>26-35</v>
      </c>
      <c r="R4024" s="7" t="str">
        <f t="shared" si="252"/>
        <v>3</v>
      </c>
    </row>
    <row r="4025" spans="1:18" x14ac:dyDescent="0.3">
      <c r="A4025">
        <v>4024</v>
      </c>
      <c r="B4025" t="s">
        <v>8</v>
      </c>
      <c r="C4025">
        <v>406045.76</v>
      </c>
      <c r="D4025" t="s">
        <v>9</v>
      </c>
      <c r="E4025" t="s">
        <v>15</v>
      </c>
      <c r="F4025" t="s">
        <v>11</v>
      </c>
      <c r="G4025" t="s">
        <v>11</v>
      </c>
      <c r="H4025" t="s">
        <v>12</v>
      </c>
      <c r="I4025">
        <v>49</v>
      </c>
      <c r="J4025">
        <f>(C4025-$V$7)/$V$8</f>
        <v>-0.31012694225287313</v>
      </c>
      <c r="K4025" t="str">
        <f t="shared" si="249"/>
        <v>NO</v>
      </c>
      <c r="L4025">
        <f>(I4025-$V$16)/$V$17</f>
        <v>0.50063712732525367</v>
      </c>
      <c r="M4025" t="str">
        <f t="shared" si="250"/>
        <v>NO</v>
      </c>
      <c r="N4025">
        <f>IF(ISBLANK(C4025),$V$7,C4025)</f>
        <v>406045.76</v>
      </c>
      <c r="O4025">
        <f>IF(ISBLANK(I4025),$V$16,I4025)</f>
        <v>49</v>
      </c>
      <c r="P4025" t="str">
        <f>IF(ISBLANK(D4025),$U$42,D4025)</f>
        <v>ASALARIADO</v>
      </c>
      <c r="Q4025" s="7" t="str">
        <f t="shared" si="251"/>
        <v>46-55</v>
      </c>
      <c r="R4025" s="7" t="str">
        <f t="shared" si="252"/>
        <v>2</v>
      </c>
    </row>
    <row r="4026" spans="1:18" x14ac:dyDescent="0.3">
      <c r="A4026">
        <v>4025</v>
      </c>
      <c r="B4026" t="s">
        <v>8</v>
      </c>
      <c r="C4026">
        <v>7214352.2000000002</v>
      </c>
      <c r="D4026" t="s">
        <v>9</v>
      </c>
      <c r="E4026" t="s">
        <v>10</v>
      </c>
      <c r="F4026" t="s">
        <v>11</v>
      </c>
      <c r="G4026" t="s">
        <v>12</v>
      </c>
      <c r="H4026" t="s">
        <v>12</v>
      </c>
      <c r="I4026">
        <v>55</v>
      </c>
      <c r="J4026">
        <f>(C4026-$V$7)/$V$8</f>
        <v>8.085640603280261</v>
      </c>
      <c r="K4026" t="str">
        <f t="shared" si="249"/>
        <v>ATIPICO</v>
      </c>
      <c r="L4026">
        <f>(I4026-$V$16)/$V$17</f>
        <v>0.92408910778807873</v>
      </c>
      <c r="M4026" t="str">
        <f t="shared" si="250"/>
        <v>NO</v>
      </c>
      <c r="N4026">
        <f>IF(ISBLANK(C4026),$V$7,C4026)</f>
        <v>7214352.2000000002</v>
      </c>
      <c r="O4026">
        <f>IF(ISBLANK(I4026),$V$16,I4026)</f>
        <v>55</v>
      </c>
      <c r="P4026" t="str">
        <f>IF(ISBLANK(D4026),$U$42,D4026)</f>
        <v>ASALARIADO</v>
      </c>
      <c r="Q4026" s="7" t="str">
        <f t="shared" si="251"/>
        <v>46-55</v>
      </c>
      <c r="R4026" s="7" t="str">
        <f t="shared" si="252"/>
        <v>4</v>
      </c>
    </row>
    <row r="4027" spans="1:18" x14ac:dyDescent="0.3">
      <c r="A4027">
        <v>4026</v>
      </c>
      <c r="B4027" t="s">
        <v>8</v>
      </c>
      <c r="C4027">
        <v>423168</v>
      </c>
      <c r="D4027" t="s">
        <v>9</v>
      </c>
      <c r="E4027" t="s">
        <v>15</v>
      </c>
      <c r="F4027" t="s">
        <v>11</v>
      </c>
      <c r="G4027" t="s">
        <v>12</v>
      </c>
      <c r="H4027" t="s">
        <v>12</v>
      </c>
      <c r="I4027">
        <v>21</v>
      </c>
      <c r="J4027">
        <f>(C4027-$V$7)/$V$8</f>
        <v>-0.28901238929235312</v>
      </c>
      <c r="K4027" t="str">
        <f t="shared" si="249"/>
        <v>NO</v>
      </c>
      <c r="L4027">
        <f>(I4027-$V$16)/$V$17</f>
        <v>-1.4754721148345964</v>
      </c>
      <c r="M4027" t="str">
        <f t="shared" si="250"/>
        <v>NO</v>
      </c>
      <c r="N4027">
        <f>IF(ISBLANK(C4027),$V$7,C4027)</f>
        <v>423168</v>
      </c>
      <c r="O4027">
        <f>IF(ISBLANK(I4027),$V$16,I4027)</f>
        <v>21</v>
      </c>
      <c r="P4027" t="str">
        <f>IF(ISBLANK(D4027),$U$42,D4027)</f>
        <v>ASALARIADO</v>
      </c>
      <c r="Q4027" s="7" t="str">
        <f t="shared" si="251"/>
        <v>18-25</v>
      </c>
      <c r="R4027" s="7" t="str">
        <f t="shared" si="252"/>
        <v>3</v>
      </c>
    </row>
    <row r="4028" spans="1:18" x14ac:dyDescent="0.3">
      <c r="A4028">
        <v>4027</v>
      </c>
      <c r="B4028" t="s">
        <v>14</v>
      </c>
      <c r="C4028">
        <v>278030.99</v>
      </c>
      <c r="D4028" t="s">
        <v>16</v>
      </c>
      <c r="E4028" t="s">
        <v>15</v>
      </c>
      <c r="F4028" t="s">
        <v>11</v>
      </c>
      <c r="G4028" t="s">
        <v>12</v>
      </c>
      <c r="H4028" t="s">
        <v>12</v>
      </c>
      <c r="I4028">
        <v>42</v>
      </c>
      <c r="J4028">
        <f>(C4028-$V$7)/$V$8</f>
        <v>-0.46799031999397384</v>
      </c>
      <c r="K4028" t="str">
        <f t="shared" si="249"/>
        <v>NO</v>
      </c>
      <c r="L4028">
        <f>(I4028-$V$16)/$V$17</f>
        <v>6.6098167852911317E-3</v>
      </c>
      <c r="M4028" t="str">
        <f t="shared" si="250"/>
        <v>NO</v>
      </c>
      <c r="N4028">
        <f>IF(ISBLANK(C4028),$V$7,C4028)</f>
        <v>278030.99</v>
      </c>
      <c r="O4028">
        <f>IF(ISBLANK(I4028),$V$16,I4028)</f>
        <v>42</v>
      </c>
      <c r="P4028" t="str">
        <f>IF(ISBLANK(D4028),$U$42,D4028)</f>
        <v>ASEGURADO VOLUNTARIO</v>
      </c>
      <c r="Q4028" s="7" t="str">
        <f t="shared" si="251"/>
        <v>36-45</v>
      </c>
      <c r="R4028" s="7" t="str">
        <f t="shared" si="252"/>
        <v>1</v>
      </c>
    </row>
    <row r="4029" spans="1:18" x14ac:dyDescent="0.3">
      <c r="A4029">
        <v>4028</v>
      </c>
      <c r="B4029" t="s">
        <v>14</v>
      </c>
      <c r="C4029">
        <v>284460.38</v>
      </c>
      <c r="D4029" t="s">
        <v>9</v>
      </c>
      <c r="E4029" t="s">
        <v>15</v>
      </c>
      <c r="F4029" t="s">
        <v>11</v>
      </c>
      <c r="G4029" t="s">
        <v>12</v>
      </c>
      <c r="H4029" t="s">
        <v>12</v>
      </c>
      <c r="I4029">
        <v>34</v>
      </c>
      <c r="J4029">
        <f>(C4029-$V$7)/$V$8</f>
        <v>-0.46006181907009719</v>
      </c>
      <c r="K4029" t="str">
        <f t="shared" si="249"/>
        <v>NO</v>
      </c>
      <c r="L4029">
        <f>(I4029-$V$16)/$V$17</f>
        <v>-0.55799282383180893</v>
      </c>
      <c r="M4029" t="str">
        <f t="shared" si="250"/>
        <v>NO</v>
      </c>
      <c r="N4029">
        <f>IF(ISBLANK(C4029),$V$7,C4029)</f>
        <v>284460.38</v>
      </c>
      <c r="O4029">
        <f>IF(ISBLANK(I4029),$V$16,I4029)</f>
        <v>34</v>
      </c>
      <c r="P4029" t="str">
        <f>IF(ISBLANK(D4029),$U$42,D4029)</f>
        <v>ASALARIADO</v>
      </c>
      <c r="Q4029" s="7" t="str">
        <f t="shared" si="251"/>
        <v>26-35</v>
      </c>
      <c r="R4029" s="7" t="str">
        <f t="shared" si="252"/>
        <v>1</v>
      </c>
    </row>
    <row r="4030" spans="1:18" x14ac:dyDescent="0.3">
      <c r="A4030">
        <v>4029</v>
      </c>
      <c r="B4030" t="s">
        <v>8</v>
      </c>
      <c r="C4030">
        <v>510949.44</v>
      </c>
      <c r="D4030" t="s">
        <v>9</v>
      </c>
      <c r="E4030" t="s">
        <v>15</v>
      </c>
      <c r="F4030" t="s">
        <v>11</v>
      </c>
      <c r="G4030" t="s">
        <v>12</v>
      </c>
      <c r="H4030" t="s">
        <v>12</v>
      </c>
      <c r="I4030">
        <v>38</v>
      </c>
      <c r="J4030">
        <f>(C4030-$V$7)/$V$8</f>
        <v>-0.18076335973601548</v>
      </c>
      <c r="K4030" t="str">
        <f t="shared" si="249"/>
        <v>NO</v>
      </c>
      <c r="L4030">
        <f>(I4030-$V$16)/$V$17</f>
        <v>-0.27569150352325889</v>
      </c>
      <c r="M4030" t="str">
        <f t="shared" si="250"/>
        <v>NO</v>
      </c>
      <c r="N4030">
        <f>IF(ISBLANK(C4030),$V$7,C4030)</f>
        <v>510949.44</v>
      </c>
      <c r="O4030">
        <f>IF(ISBLANK(I4030),$V$16,I4030)</f>
        <v>38</v>
      </c>
      <c r="P4030" t="str">
        <f>IF(ISBLANK(D4030),$U$42,D4030)</f>
        <v>ASALARIADO</v>
      </c>
      <c r="Q4030" s="7" t="str">
        <f t="shared" si="251"/>
        <v>36-45</v>
      </c>
      <c r="R4030" s="7" t="str">
        <f t="shared" si="252"/>
        <v>3</v>
      </c>
    </row>
    <row r="4031" spans="1:18" x14ac:dyDescent="0.3">
      <c r="A4031">
        <v>4030</v>
      </c>
      <c r="B4031" t="s">
        <v>14</v>
      </c>
      <c r="C4031">
        <v>622677.26</v>
      </c>
      <c r="D4031" t="s">
        <v>9</v>
      </c>
      <c r="E4031" t="s">
        <v>10</v>
      </c>
      <c r="F4031" t="s">
        <v>11</v>
      </c>
      <c r="G4031" t="s">
        <v>12</v>
      </c>
      <c r="H4031" t="s">
        <v>12</v>
      </c>
      <c r="I4031">
        <v>31</v>
      </c>
      <c r="J4031">
        <f>(C4031-$V$7)/$V$8</f>
        <v>-4.2984484276178236E-2</v>
      </c>
      <c r="K4031" t="str">
        <f t="shared" si="249"/>
        <v>NO</v>
      </c>
      <c r="L4031">
        <f>(I4031-$V$16)/$V$17</f>
        <v>-0.7697188140632214</v>
      </c>
      <c r="M4031" t="str">
        <f t="shared" si="250"/>
        <v>NO</v>
      </c>
      <c r="N4031">
        <f>IF(ISBLANK(C4031),$V$7,C4031)</f>
        <v>622677.26</v>
      </c>
      <c r="O4031">
        <f>IF(ISBLANK(I4031),$V$16,I4031)</f>
        <v>31</v>
      </c>
      <c r="P4031" t="str">
        <f>IF(ISBLANK(D4031),$U$42,D4031)</f>
        <v>ASALARIADO</v>
      </c>
      <c r="Q4031" s="7" t="str">
        <f t="shared" si="251"/>
        <v>26-35</v>
      </c>
      <c r="R4031" s="7" t="str">
        <f t="shared" si="252"/>
        <v>3</v>
      </c>
    </row>
    <row r="4032" spans="1:18" x14ac:dyDescent="0.3">
      <c r="A4032">
        <v>4031</v>
      </c>
      <c r="B4032" t="s">
        <v>8</v>
      </c>
      <c r="C4032">
        <v>578406.36</v>
      </c>
      <c r="D4032" t="s">
        <v>9</v>
      </c>
      <c r="E4032" t="s">
        <v>10</v>
      </c>
      <c r="F4032" t="s">
        <v>11</v>
      </c>
      <c r="G4032" t="s">
        <v>12</v>
      </c>
      <c r="H4032" t="s">
        <v>12</v>
      </c>
      <c r="I4032">
        <v>28</v>
      </c>
      <c r="J4032">
        <f>(C4032-$V$7)/$V$8</f>
        <v>-9.757782385440425E-2</v>
      </c>
      <c r="K4032" t="str">
        <f t="shared" si="249"/>
        <v>NO</v>
      </c>
      <c r="L4032">
        <f>(I4032-$V$16)/$V$17</f>
        <v>-0.98144480429463388</v>
      </c>
      <c r="M4032" t="str">
        <f t="shared" si="250"/>
        <v>NO</v>
      </c>
      <c r="N4032">
        <f>IF(ISBLANK(C4032),$V$7,C4032)</f>
        <v>578406.36</v>
      </c>
      <c r="O4032">
        <f>IF(ISBLANK(I4032),$V$16,I4032)</f>
        <v>28</v>
      </c>
      <c r="P4032" t="str">
        <f>IF(ISBLANK(D4032),$U$42,D4032)</f>
        <v>ASALARIADO</v>
      </c>
      <c r="Q4032" s="7" t="str">
        <f t="shared" si="251"/>
        <v>26-35</v>
      </c>
      <c r="R4032" s="7" t="str">
        <f t="shared" si="252"/>
        <v>3</v>
      </c>
    </row>
    <row r="4033" spans="1:18" x14ac:dyDescent="0.3">
      <c r="A4033">
        <v>4032</v>
      </c>
      <c r="B4033" t="s">
        <v>8</v>
      </c>
      <c r="C4033">
        <v>383231</v>
      </c>
      <c r="D4033" t="s">
        <v>9</v>
      </c>
      <c r="E4033" t="s">
        <v>10</v>
      </c>
      <c r="F4033" t="s">
        <v>11</v>
      </c>
      <c r="G4033" t="s">
        <v>12</v>
      </c>
      <c r="H4033" t="s">
        <v>12</v>
      </c>
      <c r="I4033">
        <v>23</v>
      </c>
      <c r="J4033">
        <f>(C4033-$V$7)/$V$8</f>
        <v>-0.33826131359105976</v>
      </c>
      <c r="K4033" t="str">
        <f t="shared" si="249"/>
        <v>NO</v>
      </c>
      <c r="L4033">
        <f>(I4033-$V$16)/$V$17</f>
        <v>-1.3343214546803215</v>
      </c>
      <c r="M4033" t="str">
        <f t="shared" si="250"/>
        <v>NO</v>
      </c>
      <c r="N4033">
        <f>IF(ISBLANK(C4033),$V$7,C4033)</f>
        <v>383231</v>
      </c>
      <c r="O4033">
        <f>IF(ISBLANK(I4033),$V$16,I4033)</f>
        <v>23</v>
      </c>
      <c r="P4033" t="str">
        <f>IF(ISBLANK(D4033),$U$42,D4033)</f>
        <v>ASALARIADO</v>
      </c>
      <c r="Q4033" s="7" t="str">
        <f t="shared" si="251"/>
        <v>18-25</v>
      </c>
      <c r="R4033" s="7" t="str">
        <f t="shared" si="252"/>
        <v>2</v>
      </c>
    </row>
    <row r="4034" spans="1:18" x14ac:dyDescent="0.3">
      <c r="A4034">
        <v>4033</v>
      </c>
      <c r="B4034" t="s">
        <v>8</v>
      </c>
      <c r="C4034">
        <v>415668.65</v>
      </c>
      <c r="D4034" t="s">
        <v>9</v>
      </c>
      <c r="E4034" t="s">
        <v>15</v>
      </c>
      <c r="F4034" t="s">
        <v>11</v>
      </c>
      <c r="G4034" t="s">
        <v>11</v>
      </c>
      <c r="H4034" t="s">
        <v>12</v>
      </c>
      <c r="I4034">
        <v>58</v>
      </c>
      <c r="J4034">
        <f>(C4034-$V$7)/$V$8</f>
        <v>-0.29826032780650052</v>
      </c>
      <c r="K4034" t="str">
        <f t="shared" ref="K4034:K4097" si="253">IF(ABS(J4034)&gt;1.96,"ATIPICO","NO")</f>
        <v>NO</v>
      </c>
      <c r="L4034">
        <f>(I4034-$V$16)/$V$17</f>
        <v>1.1358150980194912</v>
      </c>
      <c r="M4034" t="str">
        <f t="shared" ref="M4034:M4097" si="254">IF(ABS(L4034)&gt;1.96,"ATIPICO","NO")</f>
        <v>NO</v>
      </c>
      <c r="N4034">
        <f>IF(ISBLANK(C4034),$V$7,C4034)</f>
        <v>415668.65</v>
      </c>
      <c r="O4034">
        <f>IF(ISBLANK(I4034),$V$16,I4034)</f>
        <v>58</v>
      </c>
      <c r="P4034" t="str">
        <f>IF(ISBLANK(D4034),$U$42,D4034)</f>
        <v>ASALARIADO</v>
      </c>
      <c r="Q4034" s="7" t="str">
        <f t="shared" ref="Q4034:Q4097" si="255">IF(O4034&lt;26,"18-25",IF(O4034&lt;36,"26-35",
 IF(O4034&lt;46,"36-45",IF(O4034&lt;56,"46-55","56+"))))</f>
        <v>56+</v>
      </c>
      <c r="R4034" s="7" t="str">
        <f t="shared" ref="R4034:R4097" si="256">IF(N4034&lt;300000,"1",
 IF(N4034&lt;=408495,"2",
 IF(N4034&lt;=700000,"3",
 "4")))</f>
        <v>3</v>
      </c>
    </row>
    <row r="4035" spans="1:18" x14ac:dyDescent="0.3">
      <c r="A4035">
        <v>4034</v>
      </c>
      <c r="B4035" t="s">
        <v>14</v>
      </c>
      <c r="C4035">
        <v>948047</v>
      </c>
      <c r="D4035" t="s">
        <v>9</v>
      </c>
      <c r="E4035" t="s">
        <v>10</v>
      </c>
      <c r="F4035" t="s">
        <v>11</v>
      </c>
      <c r="G4035" t="s">
        <v>12</v>
      </c>
      <c r="H4035" t="s">
        <v>11</v>
      </c>
      <c r="I4035">
        <v>32</v>
      </c>
      <c r="J4035">
        <f>(C4035-$V$7)/$V$8</f>
        <v>0.35825020271457858</v>
      </c>
      <c r="K4035" t="str">
        <f t="shared" si="253"/>
        <v>NO</v>
      </c>
      <c r="L4035">
        <f>(I4035-$V$16)/$V$17</f>
        <v>-0.69914348398608395</v>
      </c>
      <c r="M4035" t="str">
        <f t="shared" si="254"/>
        <v>NO</v>
      </c>
      <c r="N4035">
        <f>IF(ISBLANK(C4035),$V$7,C4035)</f>
        <v>948047</v>
      </c>
      <c r="O4035">
        <f>IF(ISBLANK(I4035),$V$16,I4035)</f>
        <v>32</v>
      </c>
      <c r="P4035" t="str">
        <f>IF(ISBLANK(D4035),$U$42,D4035)</f>
        <v>ASALARIADO</v>
      </c>
      <c r="Q4035" s="7" t="str">
        <f t="shared" si="255"/>
        <v>26-35</v>
      </c>
      <c r="R4035" s="7" t="str">
        <f t="shared" si="256"/>
        <v>4</v>
      </c>
    </row>
    <row r="4036" spans="1:18" x14ac:dyDescent="0.3">
      <c r="A4036">
        <v>4035</v>
      </c>
      <c r="B4036" t="s">
        <v>8</v>
      </c>
      <c r="C4036">
        <v>343391</v>
      </c>
      <c r="D4036" t="s">
        <v>9</v>
      </c>
      <c r="E4036" t="s">
        <v>15</v>
      </c>
      <c r="F4036" t="s">
        <v>11</v>
      </c>
      <c r="G4036" t="s">
        <v>12</v>
      </c>
      <c r="H4036" t="s">
        <v>12</v>
      </c>
      <c r="I4036">
        <v>48</v>
      </c>
      <c r="J4036">
        <f>(C4036-$V$7)/$V$8</f>
        <v>-0.38739062085150677</v>
      </c>
      <c r="K4036" t="str">
        <f t="shared" si="253"/>
        <v>NO</v>
      </c>
      <c r="L4036">
        <f>(I4036-$V$16)/$V$17</f>
        <v>0.43006179724811616</v>
      </c>
      <c r="M4036" t="str">
        <f t="shared" si="254"/>
        <v>NO</v>
      </c>
      <c r="N4036">
        <f>IF(ISBLANK(C4036),$V$7,C4036)</f>
        <v>343391</v>
      </c>
      <c r="O4036">
        <f>IF(ISBLANK(I4036),$V$16,I4036)</f>
        <v>48</v>
      </c>
      <c r="P4036" t="str">
        <f>IF(ISBLANK(D4036),$U$42,D4036)</f>
        <v>ASALARIADO</v>
      </c>
      <c r="Q4036" s="7" t="str">
        <f t="shared" si="255"/>
        <v>46-55</v>
      </c>
      <c r="R4036" s="7" t="str">
        <f t="shared" si="256"/>
        <v>2</v>
      </c>
    </row>
    <row r="4037" spans="1:18" x14ac:dyDescent="0.3">
      <c r="A4037">
        <v>4036</v>
      </c>
      <c r="B4037" t="s">
        <v>14</v>
      </c>
      <c r="C4037">
        <v>320000</v>
      </c>
      <c r="D4037" t="s">
        <v>9</v>
      </c>
      <c r="E4037" t="s">
        <v>15</v>
      </c>
      <c r="F4037" t="s">
        <v>11</v>
      </c>
      <c r="G4037" t="s">
        <v>12</v>
      </c>
      <c r="H4037" t="s">
        <v>12</v>
      </c>
      <c r="I4037">
        <v>69</v>
      </c>
      <c r="J4037">
        <f>(C4037-$V$7)/$V$8</f>
        <v>-0.41623559138687616</v>
      </c>
      <c r="K4037" t="str">
        <f t="shared" si="253"/>
        <v>NO</v>
      </c>
      <c r="L4037">
        <f>(I4037-$V$16)/$V$17</f>
        <v>1.9121437288680037</v>
      </c>
      <c r="M4037" t="str">
        <f t="shared" si="254"/>
        <v>NO</v>
      </c>
      <c r="N4037">
        <f>IF(ISBLANK(C4037),$V$7,C4037)</f>
        <v>320000</v>
      </c>
      <c r="O4037">
        <f>IF(ISBLANK(I4037),$V$16,I4037)</f>
        <v>69</v>
      </c>
      <c r="P4037" t="str">
        <f>IF(ISBLANK(D4037),$U$42,D4037)</f>
        <v>ASALARIADO</v>
      </c>
      <c r="Q4037" s="7" t="str">
        <f t="shared" si="255"/>
        <v>56+</v>
      </c>
      <c r="R4037" s="7" t="str">
        <f t="shared" si="256"/>
        <v>2</v>
      </c>
    </row>
    <row r="4038" spans="1:18" x14ac:dyDescent="0.3">
      <c r="A4038">
        <v>4037</v>
      </c>
      <c r="B4038" t="s">
        <v>14</v>
      </c>
      <c r="C4038">
        <v>840000</v>
      </c>
      <c r="D4038" t="s">
        <v>9</v>
      </c>
      <c r="E4038" t="s">
        <v>15</v>
      </c>
      <c r="F4038" t="s">
        <v>11</v>
      </c>
      <c r="G4038" t="s">
        <v>12</v>
      </c>
      <c r="H4038" t="s">
        <v>12</v>
      </c>
      <c r="I4038">
        <v>29</v>
      </c>
      <c r="J4038">
        <f>(C4038-$V$7)/$V$8</f>
        <v>0.22501038691213088</v>
      </c>
      <c r="K4038" t="str">
        <f t="shared" si="253"/>
        <v>NO</v>
      </c>
      <c r="L4038">
        <f>(I4038-$V$16)/$V$17</f>
        <v>-0.91086947421749642</v>
      </c>
      <c r="M4038" t="str">
        <f t="shared" si="254"/>
        <v>NO</v>
      </c>
      <c r="N4038">
        <f>IF(ISBLANK(C4038),$V$7,C4038)</f>
        <v>840000</v>
      </c>
      <c r="O4038">
        <f>IF(ISBLANK(I4038),$V$16,I4038)</f>
        <v>29</v>
      </c>
      <c r="P4038" t="str">
        <f>IF(ISBLANK(D4038),$U$42,D4038)</f>
        <v>ASALARIADO</v>
      </c>
      <c r="Q4038" s="7" t="str">
        <f t="shared" si="255"/>
        <v>26-35</v>
      </c>
      <c r="R4038" s="7" t="str">
        <f t="shared" si="256"/>
        <v>4</v>
      </c>
    </row>
    <row r="4039" spans="1:18" x14ac:dyDescent="0.3">
      <c r="A4039">
        <v>4038</v>
      </c>
      <c r="B4039" t="s">
        <v>8</v>
      </c>
      <c r="C4039">
        <v>371173.26</v>
      </c>
      <c r="D4039" t="s">
        <v>9</v>
      </c>
      <c r="E4039" t="s">
        <v>15</v>
      </c>
      <c r="F4039" t="s">
        <v>11</v>
      </c>
      <c r="G4039" t="s">
        <v>12</v>
      </c>
      <c r="H4039" t="s">
        <v>12</v>
      </c>
      <c r="I4039">
        <v>31</v>
      </c>
      <c r="J4039">
        <f>(C4039-$V$7)/$V$8</f>
        <v>-0.35313050067255025</v>
      </c>
      <c r="K4039" t="str">
        <f t="shared" si="253"/>
        <v>NO</v>
      </c>
      <c r="L4039">
        <f>(I4039-$V$16)/$V$17</f>
        <v>-0.7697188140632214</v>
      </c>
      <c r="M4039" t="str">
        <f t="shared" si="254"/>
        <v>NO</v>
      </c>
      <c r="N4039">
        <f>IF(ISBLANK(C4039),$V$7,C4039)</f>
        <v>371173.26</v>
      </c>
      <c r="O4039">
        <f>IF(ISBLANK(I4039),$V$16,I4039)</f>
        <v>31</v>
      </c>
      <c r="P4039" t="str">
        <f>IF(ISBLANK(D4039),$U$42,D4039)</f>
        <v>ASALARIADO</v>
      </c>
      <c r="Q4039" s="7" t="str">
        <f t="shared" si="255"/>
        <v>26-35</v>
      </c>
      <c r="R4039" s="7" t="str">
        <f t="shared" si="256"/>
        <v>2</v>
      </c>
    </row>
    <row r="4040" spans="1:18" x14ac:dyDescent="0.3">
      <c r="A4040">
        <v>4039</v>
      </c>
      <c r="B4040" t="s">
        <v>8</v>
      </c>
      <c r="C4040">
        <v>570368</v>
      </c>
      <c r="D4040" t="s">
        <v>9</v>
      </c>
      <c r="E4040" t="s">
        <v>15</v>
      </c>
      <c r="F4040" t="s">
        <v>11</v>
      </c>
      <c r="G4040" t="s">
        <v>12</v>
      </c>
      <c r="H4040" t="s">
        <v>12</v>
      </c>
      <c r="I4040">
        <v>33</v>
      </c>
      <c r="J4040">
        <f>(C4040-$V$7)/$V$8</f>
        <v>-0.10749045082001886</v>
      </c>
      <c r="K4040" t="str">
        <f t="shared" si="253"/>
        <v>NO</v>
      </c>
      <c r="L4040">
        <f>(I4040-$V$16)/$V$17</f>
        <v>-0.62856815390894638</v>
      </c>
      <c r="M4040" t="str">
        <f t="shared" si="254"/>
        <v>NO</v>
      </c>
      <c r="N4040">
        <f>IF(ISBLANK(C4040),$V$7,C4040)</f>
        <v>570368</v>
      </c>
      <c r="O4040">
        <f>IF(ISBLANK(I4040),$V$16,I4040)</f>
        <v>33</v>
      </c>
      <c r="P4040" t="str">
        <f>IF(ISBLANK(D4040),$U$42,D4040)</f>
        <v>ASALARIADO</v>
      </c>
      <c r="Q4040" s="7" t="str">
        <f t="shared" si="255"/>
        <v>26-35</v>
      </c>
      <c r="R4040" s="7" t="str">
        <f t="shared" si="256"/>
        <v>3</v>
      </c>
    </row>
    <row r="4041" spans="1:18" x14ac:dyDescent="0.3">
      <c r="A4041">
        <v>4040</v>
      </c>
      <c r="B4041" t="s">
        <v>14</v>
      </c>
      <c r="C4041">
        <v>1206489.07</v>
      </c>
      <c r="D4041" t="s">
        <v>9</v>
      </c>
      <c r="E4041" t="s">
        <v>15</v>
      </c>
      <c r="F4041" t="s">
        <v>11</v>
      </c>
      <c r="G4041" t="s">
        <v>12</v>
      </c>
      <c r="H4041" t="s">
        <v>12</v>
      </c>
      <c r="I4041">
        <v>29</v>
      </c>
      <c r="J4041">
        <f>(C4041-$V$7)/$V$8</f>
        <v>0.67695200658144494</v>
      </c>
      <c r="K4041" t="str">
        <f t="shared" si="253"/>
        <v>NO</v>
      </c>
      <c r="L4041">
        <f>(I4041-$V$16)/$V$17</f>
        <v>-0.91086947421749642</v>
      </c>
      <c r="M4041" t="str">
        <f t="shared" si="254"/>
        <v>NO</v>
      </c>
      <c r="N4041">
        <f>IF(ISBLANK(C4041),$V$7,C4041)</f>
        <v>1206489.07</v>
      </c>
      <c r="O4041">
        <f>IF(ISBLANK(I4041),$V$16,I4041)</f>
        <v>29</v>
      </c>
      <c r="P4041" t="str">
        <f>IF(ISBLANK(D4041),$U$42,D4041)</f>
        <v>ASALARIADO</v>
      </c>
      <c r="Q4041" s="7" t="str">
        <f t="shared" si="255"/>
        <v>26-35</v>
      </c>
      <c r="R4041" s="7" t="str">
        <f t="shared" si="256"/>
        <v>4</v>
      </c>
    </row>
    <row r="4042" spans="1:18" x14ac:dyDescent="0.3">
      <c r="A4042">
        <v>4041</v>
      </c>
      <c r="B4042" t="s">
        <v>8</v>
      </c>
      <c r="C4042">
        <v>143537.5</v>
      </c>
      <c r="D4042" t="s">
        <v>9</v>
      </c>
      <c r="E4042" t="s">
        <v>15</v>
      </c>
      <c r="F4042" t="s">
        <v>11</v>
      </c>
      <c r="G4042" t="s">
        <v>12</v>
      </c>
      <c r="H4042" t="s">
        <v>12</v>
      </c>
      <c r="I4042">
        <v>31</v>
      </c>
      <c r="J4042">
        <f>(C4042-$V$7)/$V$8</f>
        <v>-0.63384303070531556</v>
      </c>
      <c r="K4042" t="str">
        <f t="shared" si="253"/>
        <v>NO</v>
      </c>
      <c r="L4042">
        <f>(I4042-$V$16)/$V$17</f>
        <v>-0.7697188140632214</v>
      </c>
      <c r="M4042" t="str">
        <f t="shared" si="254"/>
        <v>NO</v>
      </c>
      <c r="N4042">
        <f>IF(ISBLANK(C4042),$V$7,C4042)</f>
        <v>143537.5</v>
      </c>
      <c r="O4042">
        <f>IF(ISBLANK(I4042),$V$16,I4042)</f>
        <v>31</v>
      </c>
      <c r="P4042" t="str">
        <f>IF(ISBLANK(D4042),$U$42,D4042)</f>
        <v>ASALARIADO</v>
      </c>
      <c r="Q4042" s="7" t="str">
        <f t="shared" si="255"/>
        <v>26-35</v>
      </c>
      <c r="R4042" s="7" t="str">
        <f t="shared" si="256"/>
        <v>1</v>
      </c>
    </row>
    <row r="4043" spans="1:18" x14ac:dyDescent="0.3">
      <c r="A4043">
        <v>4042</v>
      </c>
      <c r="B4043" t="s">
        <v>8</v>
      </c>
      <c r="C4043">
        <v>450000</v>
      </c>
      <c r="D4043" t="s">
        <v>9</v>
      </c>
      <c r="E4043" t="s">
        <v>15</v>
      </c>
      <c r="F4043" t="s">
        <v>11</v>
      </c>
      <c r="G4043" t="s">
        <v>11</v>
      </c>
      <c r="H4043" t="s">
        <v>12</v>
      </c>
      <c r="I4043">
        <v>39</v>
      </c>
      <c r="J4043">
        <f>(C4043-$V$7)/$V$8</f>
        <v>-0.25592409681212436</v>
      </c>
      <c r="K4043" t="str">
        <f t="shared" si="253"/>
        <v>NO</v>
      </c>
      <c r="L4043">
        <f>(I4043-$V$16)/$V$17</f>
        <v>-0.20511617344612137</v>
      </c>
      <c r="M4043" t="str">
        <f t="shared" si="254"/>
        <v>NO</v>
      </c>
      <c r="N4043">
        <f>IF(ISBLANK(C4043),$V$7,C4043)</f>
        <v>450000</v>
      </c>
      <c r="O4043">
        <f>IF(ISBLANK(I4043),$V$16,I4043)</f>
        <v>39</v>
      </c>
      <c r="P4043" t="str">
        <f>IF(ISBLANK(D4043),$U$42,D4043)</f>
        <v>ASALARIADO</v>
      </c>
      <c r="Q4043" s="7" t="str">
        <f t="shared" si="255"/>
        <v>36-45</v>
      </c>
      <c r="R4043" s="7" t="str">
        <f t="shared" si="256"/>
        <v>3</v>
      </c>
    </row>
    <row r="4044" spans="1:18" x14ac:dyDescent="0.3">
      <c r="A4044">
        <v>4043</v>
      </c>
      <c r="B4044" t="s">
        <v>8</v>
      </c>
      <c r="C4044">
        <v>297046</v>
      </c>
      <c r="D4044" t="s">
        <v>16</v>
      </c>
      <c r="E4044" t="s">
        <v>15</v>
      </c>
      <c r="F4044" t="s">
        <v>11</v>
      </c>
      <c r="G4044" t="s">
        <v>12</v>
      </c>
      <c r="H4044" t="s">
        <v>12</v>
      </c>
      <c r="I4044">
        <v>64</v>
      </c>
      <c r="J4044">
        <f>(C4044-$V$7)/$V$8</f>
        <v>-0.44454166866740574</v>
      </c>
      <c r="K4044" t="str">
        <f t="shared" si="253"/>
        <v>NO</v>
      </c>
      <c r="L4044">
        <f>(I4044-$V$16)/$V$17</f>
        <v>1.5592670784823162</v>
      </c>
      <c r="M4044" t="str">
        <f t="shared" si="254"/>
        <v>NO</v>
      </c>
      <c r="N4044">
        <f>IF(ISBLANK(C4044),$V$7,C4044)</f>
        <v>297046</v>
      </c>
      <c r="O4044">
        <f>IF(ISBLANK(I4044),$V$16,I4044)</f>
        <v>64</v>
      </c>
      <c r="P4044" t="str">
        <f>IF(ISBLANK(D4044),$U$42,D4044)</f>
        <v>ASEGURADO VOLUNTARIO</v>
      </c>
      <c r="Q4044" s="7" t="str">
        <f t="shared" si="255"/>
        <v>56+</v>
      </c>
      <c r="R4044" s="7" t="str">
        <f t="shared" si="256"/>
        <v>1</v>
      </c>
    </row>
    <row r="4045" spans="1:18" x14ac:dyDescent="0.3">
      <c r="A4045">
        <v>4044</v>
      </c>
      <c r="B4045" t="s">
        <v>8</v>
      </c>
      <c r="C4045">
        <v>45500</v>
      </c>
      <c r="D4045" t="s">
        <v>9</v>
      </c>
      <c r="E4045" t="s">
        <v>15</v>
      </c>
      <c r="F4045" t="s">
        <v>11</v>
      </c>
      <c r="G4045" t="s">
        <v>11</v>
      </c>
      <c r="H4045" t="s">
        <v>12</v>
      </c>
      <c r="I4045">
        <v>41</v>
      </c>
      <c r="J4045">
        <f>(C4045-$V$7)/$V$8</f>
        <v>-0.75473947800817887</v>
      </c>
      <c r="K4045" t="str">
        <f t="shared" si="253"/>
        <v>NO</v>
      </c>
      <c r="L4045">
        <f>(I4045-$V$16)/$V$17</f>
        <v>-6.3965513291846368E-2</v>
      </c>
      <c r="M4045" t="str">
        <f t="shared" si="254"/>
        <v>NO</v>
      </c>
      <c r="N4045">
        <f>IF(ISBLANK(C4045),$V$7,C4045)</f>
        <v>45500</v>
      </c>
      <c r="O4045">
        <f>IF(ISBLANK(I4045),$V$16,I4045)</f>
        <v>41</v>
      </c>
      <c r="P4045" t="str">
        <f>IF(ISBLANK(D4045),$U$42,D4045)</f>
        <v>ASALARIADO</v>
      </c>
      <c r="Q4045" s="7" t="str">
        <f t="shared" si="255"/>
        <v>36-45</v>
      </c>
      <c r="R4045" s="7" t="str">
        <f t="shared" si="256"/>
        <v>1</v>
      </c>
    </row>
    <row r="4046" spans="1:18" x14ac:dyDescent="0.3">
      <c r="A4046">
        <v>4045</v>
      </c>
      <c r="B4046" t="s">
        <v>8</v>
      </c>
      <c r="C4046">
        <v>310740</v>
      </c>
      <c r="D4046" t="s">
        <v>9</v>
      </c>
      <c r="E4046" t="s">
        <v>15</v>
      </c>
      <c r="F4046" t="s">
        <v>11</v>
      </c>
      <c r="G4046" t="s">
        <v>12</v>
      </c>
      <c r="H4046" t="s">
        <v>12</v>
      </c>
      <c r="I4046">
        <v>39</v>
      </c>
      <c r="J4046">
        <f>(C4046-$V$7)/$V$8</f>
        <v>-0.42765470246197002</v>
      </c>
      <c r="K4046" t="str">
        <f t="shared" si="253"/>
        <v>NO</v>
      </c>
      <c r="L4046">
        <f>(I4046-$V$16)/$V$17</f>
        <v>-0.20511617344612137</v>
      </c>
      <c r="M4046" t="str">
        <f t="shared" si="254"/>
        <v>NO</v>
      </c>
      <c r="N4046">
        <f>IF(ISBLANK(C4046),$V$7,C4046)</f>
        <v>310740</v>
      </c>
      <c r="O4046">
        <f>IF(ISBLANK(I4046),$V$16,I4046)</f>
        <v>39</v>
      </c>
      <c r="P4046" t="str">
        <f>IF(ISBLANK(D4046),$U$42,D4046)</f>
        <v>ASALARIADO</v>
      </c>
      <c r="Q4046" s="7" t="str">
        <f t="shared" si="255"/>
        <v>36-45</v>
      </c>
      <c r="R4046" s="7" t="str">
        <f t="shared" si="256"/>
        <v>2</v>
      </c>
    </row>
    <row r="4047" spans="1:18" x14ac:dyDescent="0.3">
      <c r="A4047">
        <v>4046</v>
      </c>
      <c r="B4047" t="s">
        <v>14</v>
      </c>
      <c r="C4047">
        <v>1739889.52</v>
      </c>
      <c r="D4047" t="s">
        <v>9</v>
      </c>
      <c r="E4047" t="s">
        <v>10</v>
      </c>
      <c r="F4047" t="s">
        <v>11</v>
      </c>
      <c r="G4047" t="s">
        <v>12</v>
      </c>
      <c r="H4047" t="s">
        <v>12</v>
      </c>
      <c r="I4047">
        <v>38</v>
      </c>
      <c r="J4047">
        <f>(C4047-$V$7)/$V$8</f>
        <v>1.3347229553994844</v>
      </c>
      <c r="K4047" t="str">
        <f t="shared" si="253"/>
        <v>NO</v>
      </c>
      <c r="L4047">
        <f>(I4047-$V$16)/$V$17</f>
        <v>-0.27569150352325889</v>
      </c>
      <c r="M4047" t="str">
        <f t="shared" si="254"/>
        <v>NO</v>
      </c>
      <c r="N4047">
        <f>IF(ISBLANK(C4047),$V$7,C4047)</f>
        <v>1739889.52</v>
      </c>
      <c r="O4047">
        <f>IF(ISBLANK(I4047),$V$16,I4047)</f>
        <v>38</v>
      </c>
      <c r="P4047" t="str">
        <f>IF(ISBLANK(D4047),$U$42,D4047)</f>
        <v>ASALARIADO</v>
      </c>
      <c r="Q4047" s="7" t="str">
        <f t="shared" si="255"/>
        <v>36-45</v>
      </c>
      <c r="R4047" s="7" t="str">
        <f t="shared" si="256"/>
        <v>4</v>
      </c>
    </row>
    <row r="4048" spans="1:18" x14ac:dyDescent="0.3">
      <c r="A4048">
        <v>4047</v>
      </c>
      <c r="B4048" t="s">
        <v>14</v>
      </c>
      <c r="C4048">
        <v>4453.22</v>
      </c>
      <c r="D4048" t="s">
        <v>9</v>
      </c>
      <c r="E4048" t="s">
        <v>10</v>
      </c>
      <c r="F4048" t="s">
        <v>11</v>
      </c>
      <c r="G4048" t="s">
        <v>12</v>
      </c>
      <c r="H4048" t="s">
        <v>12</v>
      </c>
      <c r="I4048">
        <v>24</v>
      </c>
      <c r="J4048">
        <f>(C4048-$V$7)/$V$8</f>
        <v>-0.80535694454110984</v>
      </c>
      <c r="K4048" t="str">
        <f t="shared" si="253"/>
        <v>NO</v>
      </c>
      <c r="L4048">
        <f>(I4048-$V$16)/$V$17</f>
        <v>-1.263746124603184</v>
      </c>
      <c r="M4048" t="str">
        <f t="shared" si="254"/>
        <v>NO</v>
      </c>
      <c r="N4048">
        <f>IF(ISBLANK(C4048),$V$7,C4048)</f>
        <v>4453.22</v>
      </c>
      <c r="O4048">
        <f>IF(ISBLANK(I4048),$V$16,I4048)</f>
        <v>24</v>
      </c>
      <c r="P4048" t="str">
        <f>IF(ISBLANK(D4048),$U$42,D4048)</f>
        <v>ASALARIADO</v>
      </c>
      <c r="Q4048" s="7" t="str">
        <f t="shared" si="255"/>
        <v>18-25</v>
      </c>
      <c r="R4048" s="7" t="str">
        <f t="shared" si="256"/>
        <v>1</v>
      </c>
    </row>
    <row r="4049" spans="1:18" x14ac:dyDescent="0.3">
      <c r="A4049">
        <v>4048</v>
      </c>
      <c r="B4049" t="s">
        <v>8</v>
      </c>
      <c r="C4049">
        <v>845279</v>
      </c>
      <c r="D4049" t="s">
        <v>9</v>
      </c>
      <c r="E4049" t="s">
        <v>15</v>
      </c>
      <c r="F4049" t="s">
        <v>11</v>
      </c>
      <c r="G4049" t="s">
        <v>12</v>
      </c>
      <c r="H4049" t="s">
        <v>12</v>
      </c>
      <c r="I4049">
        <v>41</v>
      </c>
      <c r="J4049">
        <f>(C4049-$V$7)/$V$8</f>
        <v>0.23152026675720866</v>
      </c>
      <c r="K4049" t="str">
        <f t="shared" si="253"/>
        <v>NO</v>
      </c>
      <c r="L4049">
        <f>(I4049-$V$16)/$V$17</f>
        <v>-6.3965513291846368E-2</v>
      </c>
      <c r="M4049" t="str">
        <f t="shared" si="254"/>
        <v>NO</v>
      </c>
      <c r="N4049">
        <f>IF(ISBLANK(C4049),$V$7,C4049)</f>
        <v>845279</v>
      </c>
      <c r="O4049">
        <f>IF(ISBLANK(I4049),$V$16,I4049)</f>
        <v>41</v>
      </c>
      <c r="P4049" t="str">
        <f>IF(ISBLANK(D4049),$U$42,D4049)</f>
        <v>ASALARIADO</v>
      </c>
      <c r="Q4049" s="7" t="str">
        <f t="shared" si="255"/>
        <v>36-45</v>
      </c>
      <c r="R4049" s="7" t="str">
        <f t="shared" si="256"/>
        <v>4</v>
      </c>
    </row>
    <row r="4050" spans="1:18" x14ac:dyDescent="0.3">
      <c r="A4050">
        <v>4049</v>
      </c>
      <c r="B4050" t="s">
        <v>14</v>
      </c>
      <c r="C4050">
        <v>222000</v>
      </c>
      <c r="D4050" t="s">
        <v>9</v>
      </c>
      <c r="E4050" t="s">
        <v>15</v>
      </c>
      <c r="F4050" t="s">
        <v>11</v>
      </c>
      <c r="G4050" t="s">
        <v>12</v>
      </c>
      <c r="H4050" t="s">
        <v>12</v>
      </c>
      <c r="I4050">
        <v>61</v>
      </c>
      <c r="J4050">
        <f>(C4050-$V$7)/$V$8</f>
        <v>-0.53708579498938125</v>
      </c>
      <c r="K4050" t="str">
        <f t="shared" si="253"/>
        <v>NO</v>
      </c>
      <c r="L4050">
        <f>(I4050-$V$16)/$V$17</f>
        <v>1.3475410882509038</v>
      </c>
      <c r="M4050" t="str">
        <f t="shared" si="254"/>
        <v>NO</v>
      </c>
      <c r="N4050">
        <f>IF(ISBLANK(C4050),$V$7,C4050)</f>
        <v>222000</v>
      </c>
      <c r="O4050">
        <f>IF(ISBLANK(I4050),$V$16,I4050)</f>
        <v>61</v>
      </c>
      <c r="P4050" t="str">
        <f>IF(ISBLANK(D4050),$U$42,D4050)</f>
        <v>ASALARIADO</v>
      </c>
      <c r="Q4050" s="7" t="str">
        <f t="shared" si="255"/>
        <v>56+</v>
      </c>
      <c r="R4050" s="7" t="str">
        <f t="shared" si="256"/>
        <v>1</v>
      </c>
    </row>
    <row r="4051" spans="1:18" x14ac:dyDescent="0.3">
      <c r="A4051">
        <v>4050</v>
      </c>
      <c r="B4051" t="s">
        <v>8</v>
      </c>
      <c r="C4051">
        <v>350672.26</v>
      </c>
      <c r="D4051" t="s">
        <v>9</v>
      </c>
      <c r="E4051" t="s">
        <v>15</v>
      </c>
      <c r="F4051" t="s">
        <v>11</v>
      </c>
      <c r="G4051" t="s">
        <v>12</v>
      </c>
      <c r="H4051" t="s">
        <v>12</v>
      </c>
      <c r="I4051">
        <v>34</v>
      </c>
      <c r="J4051">
        <f>(C4051-$V$7)/$V$8</f>
        <v>-0.37841162336698864</v>
      </c>
      <c r="K4051" t="str">
        <f t="shared" si="253"/>
        <v>NO</v>
      </c>
      <c r="L4051">
        <f>(I4051-$V$16)/$V$17</f>
        <v>-0.55799282383180893</v>
      </c>
      <c r="M4051" t="str">
        <f t="shared" si="254"/>
        <v>NO</v>
      </c>
      <c r="N4051">
        <f>IF(ISBLANK(C4051),$V$7,C4051)</f>
        <v>350672.26</v>
      </c>
      <c r="O4051">
        <f>IF(ISBLANK(I4051),$V$16,I4051)</f>
        <v>34</v>
      </c>
      <c r="P4051" t="str">
        <f>IF(ISBLANK(D4051),$U$42,D4051)</f>
        <v>ASALARIADO</v>
      </c>
      <c r="Q4051" s="7" t="str">
        <f t="shared" si="255"/>
        <v>26-35</v>
      </c>
      <c r="R4051" s="7" t="str">
        <f t="shared" si="256"/>
        <v>2</v>
      </c>
    </row>
    <row r="4052" spans="1:18" x14ac:dyDescent="0.3">
      <c r="A4052">
        <v>4051</v>
      </c>
      <c r="B4052" t="s">
        <v>8</v>
      </c>
      <c r="C4052">
        <v>782348.4</v>
      </c>
      <c r="D4052" t="s">
        <v>9</v>
      </c>
      <c r="E4052" t="s">
        <v>15</v>
      </c>
      <c r="F4052" t="s">
        <v>11</v>
      </c>
      <c r="G4052" t="s">
        <v>12</v>
      </c>
      <c r="H4052" t="s">
        <v>12</v>
      </c>
      <c r="I4052">
        <v>27</v>
      </c>
      <c r="J4052">
        <f>(C4052-$V$7)/$V$8</f>
        <v>0.1539164318303943</v>
      </c>
      <c r="K4052" t="str">
        <f t="shared" si="253"/>
        <v>NO</v>
      </c>
      <c r="L4052">
        <f>(I4052-$V$16)/$V$17</f>
        <v>-1.0520201343717714</v>
      </c>
      <c r="M4052" t="str">
        <f t="shared" si="254"/>
        <v>NO</v>
      </c>
      <c r="N4052">
        <f>IF(ISBLANK(C4052),$V$7,C4052)</f>
        <v>782348.4</v>
      </c>
      <c r="O4052">
        <f>IF(ISBLANK(I4052),$V$16,I4052)</f>
        <v>27</v>
      </c>
      <c r="P4052" t="str">
        <f>IF(ISBLANK(D4052),$U$42,D4052)</f>
        <v>ASALARIADO</v>
      </c>
      <c r="Q4052" s="7" t="str">
        <f t="shared" si="255"/>
        <v>26-35</v>
      </c>
      <c r="R4052" s="7" t="str">
        <f t="shared" si="256"/>
        <v>4</v>
      </c>
    </row>
    <row r="4053" spans="1:18" x14ac:dyDescent="0.3">
      <c r="A4053">
        <v>4052</v>
      </c>
      <c r="B4053" t="s">
        <v>8</v>
      </c>
      <c r="C4053">
        <v>278030</v>
      </c>
      <c r="D4053" t="s">
        <v>18</v>
      </c>
      <c r="E4053" t="s">
        <v>15</v>
      </c>
      <c r="F4053" t="s">
        <v>11</v>
      </c>
      <c r="G4053" t="s">
        <v>12</v>
      </c>
      <c r="H4053" t="s">
        <v>12</v>
      </c>
      <c r="I4053">
        <v>57</v>
      </c>
      <c r="J4053">
        <f>(C4053-$V$7)/$V$8</f>
        <v>-0.46799154082766331</v>
      </c>
      <c r="K4053" t="str">
        <f t="shared" si="253"/>
        <v>NO</v>
      </c>
      <c r="L4053">
        <f>(I4053-$V$16)/$V$17</f>
        <v>1.0652397679423538</v>
      </c>
      <c r="M4053" t="str">
        <f t="shared" si="254"/>
        <v>NO</v>
      </c>
      <c r="N4053">
        <f>IF(ISBLANK(C4053),$V$7,C4053)</f>
        <v>278030</v>
      </c>
      <c r="O4053">
        <f>IF(ISBLANK(I4053),$V$16,I4053)</f>
        <v>57</v>
      </c>
      <c r="P4053" t="str">
        <f>IF(ISBLANK(D4053),$U$42,D4053)</f>
        <v>CONVENIOS ESPECIALES DE TRABAJADORES INDEPENDIENTES</v>
      </c>
      <c r="Q4053" s="7" t="str">
        <f t="shared" si="255"/>
        <v>56+</v>
      </c>
      <c r="R4053" s="7" t="str">
        <f t="shared" si="256"/>
        <v>1</v>
      </c>
    </row>
    <row r="4054" spans="1:18" x14ac:dyDescent="0.3">
      <c r="A4054">
        <v>4053</v>
      </c>
      <c r="B4054" t="s">
        <v>14</v>
      </c>
      <c r="C4054">
        <v>269309.07</v>
      </c>
      <c r="D4054" t="s">
        <v>9</v>
      </c>
      <c r="E4054" t="s">
        <v>10</v>
      </c>
      <c r="F4054" t="s">
        <v>11</v>
      </c>
      <c r="G4054" t="s">
        <v>12</v>
      </c>
      <c r="H4054" t="s">
        <v>12</v>
      </c>
      <c r="I4054">
        <v>28</v>
      </c>
      <c r="J4054">
        <f>(C4054-$V$7)/$V$8</f>
        <v>-0.47874588946136937</v>
      </c>
      <c r="K4054" t="str">
        <f t="shared" si="253"/>
        <v>NO</v>
      </c>
      <c r="L4054">
        <f>(I4054-$V$16)/$V$17</f>
        <v>-0.98144480429463388</v>
      </c>
      <c r="M4054" t="str">
        <f t="shared" si="254"/>
        <v>NO</v>
      </c>
      <c r="N4054">
        <f>IF(ISBLANK(C4054),$V$7,C4054)</f>
        <v>269309.07</v>
      </c>
      <c r="O4054">
        <f>IF(ISBLANK(I4054),$V$16,I4054)</f>
        <v>28</v>
      </c>
      <c r="P4054" t="str">
        <f>IF(ISBLANK(D4054),$U$42,D4054)</f>
        <v>ASALARIADO</v>
      </c>
      <c r="Q4054" s="7" t="str">
        <f t="shared" si="255"/>
        <v>26-35</v>
      </c>
      <c r="R4054" s="7" t="str">
        <f t="shared" si="256"/>
        <v>1</v>
      </c>
    </row>
    <row r="4055" spans="1:18" x14ac:dyDescent="0.3">
      <c r="A4055">
        <v>4054</v>
      </c>
      <c r="B4055" t="s">
        <v>14</v>
      </c>
      <c r="C4055">
        <v>742483</v>
      </c>
      <c r="D4055" t="s">
        <v>17</v>
      </c>
      <c r="E4055" t="s">
        <v>15</v>
      </c>
      <c r="F4055" t="s">
        <v>11</v>
      </c>
      <c r="G4055" t="s">
        <v>12</v>
      </c>
      <c r="H4055" t="s">
        <v>12</v>
      </c>
      <c r="I4055">
        <v>50</v>
      </c>
      <c r="J4055">
        <f>(C4055-$V$7)/$V$8</f>
        <v>0.10475580217023805</v>
      </c>
      <c r="K4055" t="str">
        <f t="shared" si="253"/>
        <v>NO</v>
      </c>
      <c r="L4055">
        <f>(I4055-$V$16)/$V$17</f>
        <v>0.57121245740239113</v>
      </c>
      <c r="M4055" t="str">
        <f t="shared" si="254"/>
        <v>NO</v>
      </c>
      <c r="N4055">
        <f>IF(ISBLANK(C4055),$V$7,C4055)</f>
        <v>742483</v>
      </c>
      <c r="O4055">
        <f>IF(ISBLANK(I4055),$V$16,I4055)</f>
        <v>50</v>
      </c>
      <c r="P4055" t="str">
        <f>IF(ISBLANK(D4055),$U$42,D4055)</f>
        <v>TRABAJADOR INDEPENDIENTE</v>
      </c>
      <c r="Q4055" s="7" t="str">
        <f t="shared" si="255"/>
        <v>46-55</v>
      </c>
      <c r="R4055" s="7" t="str">
        <f t="shared" si="256"/>
        <v>4</v>
      </c>
    </row>
    <row r="4056" spans="1:18" x14ac:dyDescent="0.3">
      <c r="A4056">
        <v>4055</v>
      </c>
      <c r="B4056" t="s">
        <v>8</v>
      </c>
      <c r="C4056">
        <v>566297</v>
      </c>
      <c r="D4056" t="s">
        <v>17</v>
      </c>
      <c r="E4056" t="s">
        <v>15</v>
      </c>
      <c r="F4056" t="s">
        <v>11</v>
      </c>
      <c r="G4056" t="s">
        <v>12</v>
      </c>
      <c r="H4056" t="s">
        <v>11</v>
      </c>
      <c r="I4056">
        <v>42</v>
      </c>
      <c r="J4056">
        <f>(C4056-$V$7)/$V$8</f>
        <v>-0.11251066693089436</v>
      </c>
      <c r="K4056" t="str">
        <f t="shared" si="253"/>
        <v>NO</v>
      </c>
      <c r="L4056">
        <f>(I4056-$V$16)/$V$17</f>
        <v>6.6098167852911317E-3</v>
      </c>
      <c r="M4056" t="str">
        <f t="shared" si="254"/>
        <v>NO</v>
      </c>
      <c r="N4056">
        <f>IF(ISBLANK(C4056),$V$7,C4056)</f>
        <v>566297</v>
      </c>
      <c r="O4056">
        <f>IF(ISBLANK(I4056),$V$16,I4056)</f>
        <v>42</v>
      </c>
      <c r="P4056" t="str">
        <f>IF(ISBLANK(D4056),$U$42,D4056)</f>
        <v>TRABAJADOR INDEPENDIENTE</v>
      </c>
      <c r="Q4056" s="7" t="str">
        <f t="shared" si="255"/>
        <v>36-45</v>
      </c>
      <c r="R4056" s="7" t="str">
        <f t="shared" si="256"/>
        <v>3</v>
      </c>
    </row>
    <row r="4057" spans="1:18" x14ac:dyDescent="0.3">
      <c r="A4057">
        <v>4056</v>
      </c>
      <c r="B4057" t="s">
        <v>8</v>
      </c>
      <c r="C4057">
        <v>816719</v>
      </c>
      <c r="D4057" t="s">
        <v>9</v>
      </c>
      <c r="E4057" t="s">
        <v>10</v>
      </c>
      <c r="F4057" t="s">
        <v>11</v>
      </c>
      <c r="G4057" t="s">
        <v>12</v>
      </c>
      <c r="H4057" t="s">
        <v>12</v>
      </c>
      <c r="I4057">
        <v>56</v>
      </c>
      <c r="J4057">
        <f>(C4057-$V$7)/$V$8</f>
        <v>0.1963010645644786</v>
      </c>
      <c r="K4057" t="str">
        <f t="shared" si="253"/>
        <v>NO</v>
      </c>
      <c r="L4057">
        <f>(I4057-$V$16)/$V$17</f>
        <v>0.99466443786521619</v>
      </c>
      <c r="M4057" t="str">
        <f t="shared" si="254"/>
        <v>NO</v>
      </c>
      <c r="N4057">
        <f>IF(ISBLANK(C4057),$V$7,C4057)</f>
        <v>816719</v>
      </c>
      <c r="O4057">
        <f>IF(ISBLANK(I4057),$V$16,I4057)</f>
        <v>56</v>
      </c>
      <c r="P4057" t="str">
        <f>IF(ISBLANK(D4057),$U$42,D4057)</f>
        <v>ASALARIADO</v>
      </c>
      <c r="Q4057" s="7" t="str">
        <f t="shared" si="255"/>
        <v>56+</v>
      </c>
      <c r="R4057" s="7" t="str">
        <f t="shared" si="256"/>
        <v>4</v>
      </c>
    </row>
    <row r="4058" spans="1:18" x14ac:dyDescent="0.3">
      <c r="A4058">
        <v>4057</v>
      </c>
      <c r="B4058" t="s">
        <v>8</v>
      </c>
      <c r="C4058">
        <v>818075.21</v>
      </c>
      <c r="D4058" t="s">
        <v>13</v>
      </c>
      <c r="E4058" t="s">
        <v>10</v>
      </c>
      <c r="F4058" t="s">
        <v>11</v>
      </c>
      <c r="G4058" t="s">
        <v>12</v>
      </c>
      <c r="H4058" t="s">
        <v>12</v>
      </c>
      <c r="I4058">
        <v>81</v>
      </c>
      <c r="J4058">
        <f>(C4058-$V$7)/$V$8</f>
        <v>0.19797349573414949</v>
      </c>
      <c r="K4058" t="str">
        <f t="shared" si="253"/>
        <v>NO</v>
      </c>
      <c r="L4058">
        <f>(I4058-$V$16)/$V$17</f>
        <v>2.759047689793654</v>
      </c>
      <c r="M4058" t="str">
        <f t="shared" si="254"/>
        <v>ATIPICO</v>
      </c>
      <c r="N4058">
        <f>IF(ISBLANK(C4058),$V$7,C4058)</f>
        <v>818075.21</v>
      </c>
      <c r="O4058">
        <f>IF(ISBLANK(I4058),$V$16,I4058)</f>
        <v>81</v>
      </c>
      <c r="P4058" t="str">
        <f>IF(ISBLANK(D4058),$U$42,D4058)</f>
        <v>PENSIONADOS EN SU PROPIO SISTEMA</v>
      </c>
      <c r="Q4058" s="7" t="str">
        <f t="shared" si="255"/>
        <v>56+</v>
      </c>
      <c r="R4058" s="7" t="str">
        <f t="shared" si="256"/>
        <v>4</v>
      </c>
    </row>
    <row r="4059" spans="1:18" x14ac:dyDescent="0.3">
      <c r="A4059">
        <v>4058</v>
      </c>
      <c r="B4059" t="s">
        <v>14</v>
      </c>
      <c r="C4059">
        <v>312500</v>
      </c>
      <c r="D4059" t="s">
        <v>9</v>
      </c>
      <c r="E4059" t="s">
        <v>15</v>
      </c>
      <c r="F4059" t="s">
        <v>11</v>
      </c>
      <c r="G4059" t="s">
        <v>12</v>
      </c>
      <c r="H4059" t="s">
        <v>12</v>
      </c>
      <c r="I4059">
        <v>38</v>
      </c>
      <c r="J4059">
        <f>(C4059-$V$7)/$V$8</f>
        <v>-0.4254843314584964</v>
      </c>
      <c r="K4059" t="str">
        <f t="shared" si="253"/>
        <v>NO</v>
      </c>
      <c r="L4059">
        <f>(I4059-$V$16)/$V$17</f>
        <v>-0.27569150352325889</v>
      </c>
      <c r="M4059" t="str">
        <f t="shared" si="254"/>
        <v>NO</v>
      </c>
      <c r="N4059">
        <f>IF(ISBLANK(C4059),$V$7,C4059)</f>
        <v>312500</v>
      </c>
      <c r="O4059">
        <f>IF(ISBLANK(I4059),$V$16,I4059)</f>
        <v>38</v>
      </c>
      <c r="P4059" t="str">
        <f>IF(ISBLANK(D4059),$U$42,D4059)</f>
        <v>ASALARIADO</v>
      </c>
      <c r="Q4059" s="7" t="str">
        <f t="shared" si="255"/>
        <v>36-45</v>
      </c>
      <c r="R4059" s="7" t="str">
        <f t="shared" si="256"/>
        <v>2</v>
      </c>
    </row>
    <row r="4060" spans="1:18" x14ac:dyDescent="0.3">
      <c r="A4060">
        <v>4059</v>
      </c>
      <c r="B4060" t="s">
        <v>8</v>
      </c>
      <c r="C4060">
        <v>278030</v>
      </c>
      <c r="D4060" t="s">
        <v>18</v>
      </c>
      <c r="E4060" t="s">
        <v>15</v>
      </c>
      <c r="F4060" t="s">
        <v>11</v>
      </c>
      <c r="G4060" t="s">
        <v>12</v>
      </c>
      <c r="H4060" t="s">
        <v>12</v>
      </c>
      <c r="I4060">
        <v>32</v>
      </c>
      <c r="J4060">
        <f>(C4060-$V$7)/$V$8</f>
        <v>-0.46799154082766331</v>
      </c>
      <c r="K4060" t="str">
        <f t="shared" si="253"/>
        <v>NO</v>
      </c>
      <c r="L4060">
        <f>(I4060-$V$16)/$V$17</f>
        <v>-0.69914348398608395</v>
      </c>
      <c r="M4060" t="str">
        <f t="shared" si="254"/>
        <v>NO</v>
      </c>
      <c r="N4060">
        <f>IF(ISBLANK(C4060),$V$7,C4060)</f>
        <v>278030</v>
      </c>
      <c r="O4060">
        <f>IF(ISBLANK(I4060),$V$16,I4060)</f>
        <v>32</v>
      </c>
      <c r="P4060" t="str">
        <f>IF(ISBLANK(D4060),$U$42,D4060)</f>
        <v>CONVENIOS ESPECIALES DE TRABAJADORES INDEPENDIENTES</v>
      </c>
      <c r="Q4060" s="7" t="str">
        <f t="shared" si="255"/>
        <v>26-35</v>
      </c>
      <c r="R4060" s="7" t="str">
        <f t="shared" si="256"/>
        <v>1</v>
      </c>
    </row>
    <row r="4061" spans="1:18" x14ac:dyDescent="0.3">
      <c r="A4061">
        <v>4060</v>
      </c>
      <c r="B4061" t="s">
        <v>8</v>
      </c>
      <c r="C4061">
        <v>354060.87</v>
      </c>
      <c r="D4061" t="s">
        <v>9</v>
      </c>
      <c r="E4061" t="s">
        <v>15</v>
      </c>
      <c r="F4061" t="s">
        <v>11</v>
      </c>
      <c r="G4061" t="s">
        <v>12</v>
      </c>
      <c r="H4061" t="s">
        <v>12</v>
      </c>
      <c r="I4061">
        <v>36</v>
      </c>
      <c r="J4061">
        <f>(C4061-$V$7)/$V$8</f>
        <v>-0.37423290695444289</v>
      </c>
      <c r="K4061" t="str">
        <f t="shared" si="253"/>
        <v>NO</v>
      </c>
      <c r="L4061">
        <f>(I4061-$V$16)/$V$17</f>
        <v>-0.41684216367753391</v>
      </c>
      <c r="M4061" t="str">
        <f t="shared" si="254"/>
        <v>NO</v>
      </c>
      <c r="N4061">
        <f>IF(ISBLANK(C4061),$V$7,C4061)</f>
        <v>354060.87</v>
      </c>
      <c r="O4061">
        <f>IF(ISBLANK(I4061),$V$16,I4061)</f>
        <v>36</v>
      </c>
      <c r="P4061" t="str">
        <f>IF(ISBLANK(D4061),$U$42,D4061)</f>
        <v>ASALARIADO</v>
      </c>
      <c r="Q4061" s="7" t="str">
        <f t="shared" si="255"/>
        <v>36-45</v>
      </c>
      <c r="R4061" s="7" t="str">
        <f t="shared" si="256"/>
        <v>2</v>
      </c>
    </row>
    <row r="4062" spans="1:18" x14ac:dyDescent="0.3">
      <c r="A4062">
        <v>4061</v>
      </c>
      <c r="B4062" t="s">
        <v>8</v>
      </c>
      <c r="C4062">
        <v>585035.6</v>
      </c>
      <c r="D4062" t="s">
        <v>9</v>
      </c>
      <c r="E4062" t="s">
        <v>10</v>
      </c>
      <c r="F4062" t="s">
        <v>11</v>
      </c>
      <c r="G4062" t="s">
        <v>12</v>
      </c>
      <c r="H4062" t="s">
        <v>12</v>
      </c>
      <c r="I4062">
        <v>31</v>
      </c>
      <c r="J4062">
        <f>(C4062-$V$7)/$V$8</f>
        <v>-8.9402874836752508E-2</v>
      </c>
      <c r="K4062" t="str">
        <f t="shared" si="253"/>
        <v>NO</v>
      </c>
      <c r="L4062">
        <f>(I4062-$V$16)/$V$17</f>
        <v>-0.7697188140632214</v>
      </c>
      <c r="M4062" t="str">
        <f t="shared" si="254"/>
        <v>NO</v>
      </c>
      <c r="N4062">
        <f>IF(ISBLANK(C4062),$V$7,C4062)</f>
        <v>585035.6</v>
      </c>
      <c r="O4062">
        <f>IF(ISBLANK(I4062),$V$16,I4062)</f>
        <v>31</v>
      </c>
      <c r="P4062" t="str">
        <f>IF(ISBLANK(D4062),$U$42,D4062)</f>
        <v>ASALARIADO</v>
      </c>
      <c r="Q4062" s="7" t="str">
        <f t="shared" si="255"/>
        <v>26-35</v>
      </c>
      <c r="R4062" s="7" t="str">
        <f t="shared" si="256"/>
        <v>3</v>
      </c>
    </row>
    <row r="4063" spans="1:18" x14ac:dyDescent="0.3">
      <c r="A4063">
        <v>4062</v>
      </c>
      <c r="B4063" t="s">
        <v>8</v>
      </c>
      <c r="C4063">
        <v>120498.44</v>
      </c>
      <c r="D4063" t="s">
        <v>9</v>
      </c>
      <c r="E4063" t="s">
        <v>15</v>
      </c>
      <c r="F4063" t="s">
        <v>11</v>
      </c>
      <c r="G4063" t="s">
        <v>12</v>
      </c>
      <c r="H4063" t="s">
        <v>12</v>
      </c>
      <c r="I4063">
        <v>23</v>
      </c>
      <c r="J4063">
        <f>(C4063-$V$7)/$V$8</f>
        <v>-0.66225400102991094</v>
      </c>
      <c r="K4063" t="str">
        <f t="shared" si="253"/>
        <v>NO</v>
      </c>
      <c r="L4063">
        <f>(I4063-$V$16)/$V$17</f>
        <v>-1.3343214546803215</v>
      </c>
      <c r="M4063" t="str">
        <f t="shared" si="254"/>
        <v>NO</v>
      </c>
      <c r="N4063">
        <f>IF(ISBLANK(C4063),$V$7,C4063)</f>
        <v>120498.44</v>
      </c>
      <c r="O4063">
        <f>IF(ISBLANK(I4063),$V$16,I4063)</f>
        <v>23</v>
      </c>
      <c r="P4063" t="str">
        <f>IF(ISBLANK(D4063),$U$42,D4063)</f>
        <v>ASALARIADO</v>
      </c>
      <c r="Q4063" s="7" t="str">
        <f t="shared" si="255"/>
        <v>18-25</v>
      </c>
      <c r="R4063" s="7" t="str">
        <f t="shared" si="256"/>
        <v>1</v>
      </c>
    </row>
    <row r="4064" spans="1:18" x14ac:dyDescent="0.3">
      <c r="A4064">
        <v>4063</v>
      </c>
      <c r="B4064" t="s">
        <v>8</v>
      </c>
      <c r="C4064">
        <v>728961.19</v>
      </c>
      <c r="D4064" t="s">
        <v>9</v>
      </c>
      <c r="E4064" t="s">
        <v>15</v>
      </c>
      <c r="F4064" t="s">
        <v>11</v>
      </c>
      <c r="G4064" t="s">
        <v>12</v>
      </c>
      <c r="H4064" t="s">
        <v>12</v>
      </c>
      <c r="I4064">
        <v>35</v>
      </c>
      <c r="J4064">
        <f>(C4064-$V$7)/$V$8</f>
        <v>8.808117470519318E-2</v>
      </c>
      <c r="K4064" t="str">
        <f t="shared" si="253"/>
        <v>NO</v>
      </c>
      <c r="L4064">
        <f>(I4064-$V$16)/$V$17</f>
        <v>-0.48741749375467142</v>
      </c>
      <c r="M4064" t="str">
        <f t="shared" si="254"/>
        <v>NO</v>
      </c>
      <c r="N4064">
        <f>IF(ISBLANK(C4064),$V$7,C4064)</f>
        <v>728961.19</v>
      </c>
      <c r="O4064">
        <f>IF(ISBLANK(I4064),$V$16,I4064)</f>
        <v>35</v>
      </c>
      <c r="P4064" t="str">
        <f>IF(ISBLANK(D4064),$U$42,D4064)</f>
        <v>ASALARIADO</v>
      </c>
      <c r="Q4064" s="7" t="str">
        <f t="shared" si="255"/>
        <v>26-35</v>
      </c>
      <c r="R4064" s="7" t="str">
        <f t="shared" si="256"/>
        <v>4</v>
      </c>
    </row>
    <row r="4065" spans="1:18" x14ac:dyDescent="0.3">
      <c r="A4065">
        <v>4064</v>
      </c>
      <c r="B4065" t="s">
        <v>8</v>
      </c>
      <c r="C4065">
        <v>787001</v>
      </c>
      <c r="D4065" t="s">
        <v>9</v>
      </c>
      <c r="E4065" t="s">
        <v>15</v>
      </c>
      <c r="F4065" t="s">
        <v>11</v>
      </c>
      <c r="G4065" t="s">
        <v>12</v>
      </c>
      <c r="H4065" t="s">
        <v>12</v>
      </c>
      <c r="I4065">
        <v>39</v>
      </c>
      <c r="J4065">
        <f>(C4065-$V$7)/$V$8</f>
        <v>0.15965385690469033</v>
      </c>
      <c r="K4065" t="str">
        <f t="shared" si="253"/>
        <v>NO</v>
      </c>
      <c r="L4065">
        <f>(I4065-$V$16)/$V$17</f>
        <v>-0.20511617344612137</v>
      </c>
      <c r="M4065" t="str">
        <f t="shared" si="254"/>
        <v>NO</v>
      </c>
      <c r="N4065">
        <f>IF(ISBLANK(C4065),$V$7,C4065)</f>
        <v>787001</v>
      </c>
      <c r="O4065">
        <f>IF(ISBLANK(I4065),$V$16,I4065)</f>
        <v>39</v>
      </c>
      <c r="P4065" t="str">
        <f>IF(ISBLANK(D4065),$U$42,D4065)</f>
        <v>ASALARIADO</v>
      </c>
      <c r="Q4065" s="7" t="str">
        <f t="shared" si="255"/>
        <v>36-45</v>
      </c>
      <c r="R4065" s="7" t="str">
        <f t="shared" si="256"/>
        <v>4</v>
      </c>
    </row>
    <row r="4066" spans="1:18" x14ac:dyDescent="0.3">
      <c r="A4066">
        <v>4065</v>
      </c>
      <c r="B4066" t="s">
        <v>8</v>
      </c>
      <c r="C4066">
        <v>589997</v>
      </c>
      <c r="D4066" t="s">
        <v>9</v>
      </c>
      <c r="E4066" t="s">
        <v>10</v>
      </c>
      <c r="F4066" t="s">
        <v>11</v>
      </c>
      <c r="G4066" t="s">
        <v>12</v>
      </c>
      <c r="H4066" t="s">
        <v>12</v>
      </c>
      <c r="I4066">
        <v>48</v>
      </c>
      <c r="J4066">
        <f>(C4066-$V$7)/$V$8</f>
        <v>-8.328464830457423E-2</v>
      </c>
      <c r="K4066" t="str">
        <f t="shared" si="253"/>
        <v>NO</v>
      </c>
      <c r="L4066">
        <f>(I4066-$V$16)/$V$17</f>
        <v>0.43006179724811616</v>
      </c>
      <c r="M4066" t="str">
        <f t="shared" si="254"/>
        <v>NO</v>
      </c>
      <c r="N4066">
        <f>IF(ISBLANK(C4066),$V$7,C4066)</f>
        <v>589997</v>
      </c>
      <c r="O4066">
        <f>IF(ISBLANK(I4066),$V$16,I4066)</f>
        <v>48</v>
      </c>
      <c r="P4066" t="str">
        <f>IF(ISBLANK(D4066),$U$42,D4066)</f>
        <v>ASALARIADO</v>
      </c>
      <c r="Q4066" s="7" t="str">
        <f t="shared" si="255"/>
        <v>46-55</v>
      </c>
      <c r="R4066" s="7" t="str">
        <f t="shared" si="256"/>
        <v>3</v>
      </c>
    </row>
    <row r="4067" spans="1:18" x14ac:dyDescent="0.3">
      <c r="A4067">
        <v>4066</v>
      </c>
      <c r="B4067" t="s">
        <v>14</v>
      </c>
      <c r="C4067">
        <v>278031</v>
      </c>
      <c r="D4067" t="s">
        <v>17</v>
      </c>
      <c r="E4067" t="s">
        <v>15</v>
      </c>
      <c r="F4067" t="s">
        <v>11</v>
      </c>
      <c r="G4067" t="s">
        <v>12</v>
      </c>
      <c r="H4067" t="s">
        <v>12</v>
      </c>
      <c r="I4067">
        <v>51</v>
      </c>
      <c r="J4067">
        <f>(C4067-$V$7)/$V$8</f>
        <v>-0.46799030766232042</v>
      </c>
      <c r="K4067" t="str">
        <f t="shared" si="253"/>
        <v>NO</v>
      </c>
      <c r="L4067">
        <f>(I4067-$V$16)/$V$17</f>
        <v>0.64178778747952869</v>
      </c>
      <c r="M4067" t="str">
        <f t="shared" si="254"/>
        <v>NO</v>
      </c>
      <c r="N4067">
        <f>IF(ISBLANK(C4067),$V$7,C4067)</f>
        <v>278031</v>
      </c>
      <c r="O4067">
        <f>IF(ISBLANK(I4067),$V$16,I4067)</f>
        <v>51</v>
      </c>
      <c r="P4067" t="str">
        <f>IF(ISBLANK(D4067),$U$42,D4067)</f>
        <v>TRABAJADOR INDEPENDIENTE</v>
      </c>
      <c r="Q4067" s="7" t="str">
        <f t="shared" si="255"/>
        <v>46-55</v>
      </c>
      <c r="R4067" s="7" t="str">
        <f t="shared" si="256"/>
        <v>1</v>
      </c>
    </row>
    <row r="4068" spans="1:18" x14ac:dyDescent="0.3">
      <c r="A4068">
        <v>4067</v>
      </c>
      <c r="B4068" t="s">
        <v>8</v>
      </c>
      <c r="C4068">
        <v>450368.88</v>
      </c>
      <c r="D4068" t="s">
        <v>9</v>
      </c>
      <c r="E4068" t="s">
        <v>15</v>
      </c>
      <c r="F4068" t="s">
        <v>11</v>
      </c>
      <c r="G4068" t="s">
        <v>12</v>
      </c>
      <c r="H4068" t="s">
        <v>12</v>
      </c>
      <c r="I4068">
        <v>26</v>
      </c>
      <c r="J4068">
        <f>(C4068-$V$7)/$V$8</f>
        <v>-0.25546920678044183</v>
      </c>
      <c r="K4068" t="str">
        <f t="shared" si="253"/>
        <v>NO</v>
      </c>
      <c r="L4068">
        <f>(I4068-$V$16)/$V$17</f>
        <v>-1.1225954644489089</v>
      </c>
      <c r="M4068" t="str">
        <f t="shared" si="254"/>
        <v>NO</v>
      </c>
      <c r="N4068">
        <f>IF(ISBLANK(C4068),$V$7,C4068)</f>
        <v>450368.88</v>
      </c>
      <c r="O4068">
        <f>IF(ISBLANK(I4068),$V$16,I4068)</f>
        <v>26</v>
      </c>
      <c r="P4068" t="str">
        <f>IF(ISBLANK(D4068),$U$42,D4068)</f>
        <v>ASALARIADO</v>
      </c>
      <c r="Q4068" s="7" t="str">
        <f t="shared" si="255"/>
        <v>26-35</v>
      </c>
      <c r="R4068" s="7" t="str">
        <f t="shared" si="256"/>
        <v>3</v>
      </c>
    </row>
    <row r="4069" spans="1:18" x14ac:dyDescent="0.3">
      <c r="A4069">
        <v>4068</v>
      </c>
      <c r="B4069" t="s">
        <v>8</v>
      </c>
      <c r="C4069">
        <v>800000</v>
      </c>
      <c r="D4069" t="s">
        <v>9</v>
      </c>
      <c r="E4069" t="s">
        <v>15</v>
      </c>
      <c r="F4069" t="s">
        <v>11</v>
      </c>
      <c r="G4069" t="s">
        <v>12</v>
      </c>
      <c r="H4069" t="s">
        <v>12</v>
      </c>
      <c r="I4069">
        <v>26</v>
      </c>
      <c r="J4069">
        <f>(C4069-$V$7)/$V$8</f>
        <v>0.17568377319682263</v>
      </c>
      <c r="K4069" t="str">
        <f t="shared" si="253"/>
        <v>NO</v>
      </c>
      <c r="L4069">
        <f>(I4069-$V$16)/$V$17</f>
        <v>-1.1225954644489089</v>
      </c>
      <c r="M4069" t="str">
        <f t="shared" si="254"/>
        <v>NO</v>
      </c>
      <c r="N4069">
        <f>IF(ISBLANK(C4069),$V$7,C4069)</f>
        <v>800000</v>
      </c>
      <c r="O4069">
        <f>IF(ISBLANK(I4069),$V$16,I4069)</f>
        <v>26</v>
      </c>
      <c r="P4069" t="str">
        <f>IF(ISBLANK(D4069),$U$42,D4069)</f>
        <v>ASALARIADO</v>
      </c>
      <c r="Q4069" s="7" t="str">
        <f t="shared" si="255"/>
        <v>26-35</v>
      </c>
      <c r="R4069" s="7" t="str">
        <f t="shared" si="256"/>
        <v>4</v>
      </c>
    </row>
    <row r="4070" spans="1:18" x14ac:dyDescent="0.3">
      <c r="A4070">
        <v>4069</v>
      </c>
      <c r="B4070" t="s">
        <v>8</v>
      </c>
      <c r="C4070">
        <v>394263</v>
      </c>
      <c r="D4070" t="s">
        <v>17</v>
      </c>
      <c r="E4070" t="s">
        <v>15</v>
      </c>
      <c r="F4070" t="s">
        <v>11</v>
      </c>
      <c r="G4070" t="s">
        <v>11</v>
      </c>
      <c r="H4070" t="s">
        <v>11</v>
      </c>
      <c r="I4070">
        <v>51</v>
      </c>
      <c r="J4070">
        <f>(C4070-$V$7)/$V$8</f>
        <v>-0.32465703352837777</v>
      </c>
      <c r="K4070" t="str">
        <f t="shared" si="253"/>
        <v>NO</v>
      </c>
      <c r="L4070">
        <f>(I4070-$V$16)/$V$17</f>
        <v>0.64178778747952869</v>
      </c>
      <c r="M4070" t="str">
        <f t="shared" si="254"/>
        <v>NO</v>
      </c>
      <c r="N4070">
        <f>IF(ISBLANK(C4070),$V$7,C4070)</f>
        <v>394263</v>
      </c>
      <c r="O4070">
        <f>IF(ISBLANK(I4070),$V$16,I4070)</f>
        <v>51</v>
      </c>
      <c r="P4070" t="str">
        <f>IF(ISBLANK(D4070),$U$42,D4070)</f>
        <v>TRABAJADOR INDEPENDIENTE</v>
      </c>
      <c r="Q4070" s="7" t="str">
        <f t="shared" si="255"/>
        <v>46-55</v>
      </c>
      <c r="R4070" s="7" t="str">
        <f t="shared" si="256"/>
        <v>2</v>
      </c>
    </row>
    <row r="4071" spans="1:18" x14ac:dyDescent="0.3">
      <c r="A4071">
        <v>4070</v>
      </c>
      <c r="B4071" t="s">
        <v>8</v>
      </c>
      <c r="C4071">
        <v>145210</v>
      </c>
      <c r="D4071" t="s">
        <v>9</v>
      </c>
      <c r="E4071" t="s">
        <v>15</v>
      </c>
      <c r="F4071" t="s">
        <v>11</v>
      </c>
      <c r="G4071" t="s">
        <v>12</v>
      </c>
      <c r="H4071" t="s">
        <v>11</v>
      </c>
      <c r="I4071">
        <v>23</v>
      </c>
      <c r="J4071">
        <f>(C4071-$V$7)/$V$8</f>
        <v>-0.63178056166934426</v>
      </c>
      <c r="K4071" t="str">
        <f t="shared" si="253"/>
        <v>NO</v>
      </c>
      <c r="L4071">
        <f>(I4071-$V$16)/$V$17</f>
        <v>-1.3343214546803215</v>
      </c>
      <c r="M4071" t="str">
        <f t="shared" si="254"/>
        <v>NO</v>
      </c>
      <c r="N4071">
        <f>IF(ISBLANK(C4071),$V$7,C4071)</f>
        <v>145210</v>
      </c>
      <c r="O4071">
        <f>IF(ISBLANK(I4071),$V$16,I4071)</f>
        <v>23</v>
      </c>
      <c r="P4071" t="str">
        <f>IF(ISBLANK(D4071),$U$42,D4071)</f>
        <v>ASALARIADO</v>
      </c>
      <c r="Q4071" s="7" t="str">
        <f t="shared" si="255"/>
        <v>18-25</v>
      </c>
      <c r="R4071" s="7" t="str">
        <f t="shared" si="256"/>
        <v>1</v>
      </c>
    </row>
    <row r="4072" spans="1:18" x14ac:dyDescent="0.3">
      <c r="A4072">
        <v>4071</v>
      </c>
      <c r="B4072" t="s">
        <v>8</v>
      </c>
      <c r="C4072">
        <v>381127</v>
      </c>
      <c r="D4072" t="s">
        <v>9</v>
      </c>
      <c r="E4072" t="s">
        <v>15</v>
      </c>
      <c r="F4072" t="s">
        <v>11</v>
      </c>
      <c r="G4072" t="s">
        <v>12</v>
      </c>
      <c r="H4072" t="s">
        <v>12</v>
      </c>
      <c r="I4072">
        <v>21</v>
      </c>
      <c r="J4072">
        <f>(C4072-$V$7)/$V$8</f>
        <v>-0.34085589347248496</v>
      </c>
      <c r="K4072" t="str">
        <f t="shared" si="253"/>
        <v>NO</v>
      </c>
      <c r="L4072">
        <f>(I4072-$V$16)/$V$17</f>
        <v>-1.4754721148345964</v>
      </c>
      <c r="M4072" t="str">
        <f t="shared" si="254"/>
        <v>NO</v>
      </c>
      <c r="N4072">
        <f>IF(ISBLANK(C4072),$V$7,C4072)</f>
        <v>381127</v>
      </c>
      <c r="O4072">
        <f>IF(ISBLANK(I4072),$V$16,I4072)</f>
        <v>21</v>
      </c>
      <c r="P4072" t="str">
        <f>IF(ISBLANK(D4072),$U$42,D4072)</f>
        <v>ASALARIADO</v>
      </c>
      <c r="Q4072" s="7" t="str">
        <f t="shared" si="255"/>
        <v>18-25</v>
      </c>
      <c r="R4072" s="7" t="str">
        <f t="shared" si="256"/>
        <v>2</v>
      </c>
    </row>
    <row r="4073" spans="1:18" x14ac:dyDescent="0.3">
      <c r="A4073">
        <v>4072</v>
      </c>
      <c r="B4073" t="s">
        <v>8</v>
      </c>
      <c r="C4073">
        <v>674607.4</v>
      </c>
      <c r="D4073" t="s">
        <v>9</v>
      </c>
      <c r="E4073" t="s">
        <v>10</v>
      </c>
      <c r="F4073" t="s">
        <v>11</v>
      </c>
      <c r="G4073" t="s">
        <v>12</v>
      </c>
      <c r="H4073" t="s">
        <v>12</v>
      </c>
      <c r="I4073">
        <v>64</v>
      </c>
      <c r="J4073">
        <f>(C4073-$V$7)/$V$8</f>
        <v>2.1053964622868692E-2</v>
      </c>
      <c r="K4073" t="str">
        <f t="shared" si="253"/>
        <v>NO</v>
      </c>
      <c r="L4073">
        <f>(I4073-$V$16)/$V$17</f>
        <v>1.5592670784823162</v>
      </c>
      <c r="M4073" t="str">
        <f t="shared" si="254"/>
        <v>NO</v>
      </c>
      <c r="N4073">
        <f>IF(ISBLANK(C4073),$V$7,C4073)</f>
        <v>674607.4</v>
      </c>
      <c r="O4073">
        <f>IF(ISBLANK(I4073),$V$16,I4073)</f>
        <v>64</v>
      </c>
      <c r="P4073" t="str">
        <f>IF(ISBLANK(D4073),$U$42,D4073)</f>
        <v>ASALARIADO</v>
      </c>
      <c r="Q4073" s="7" t="str">
        <f t="shared" si="255"/>
        <v>56+</v>
      </c>
      <c r="R4073" s="7" t="str">
        <f t="shared" si="256"/>
        <v>3</v>
      </c>
    </row>
    <row r="4074" spans="1:18" x14ac:dyDescent="0.3">
      <c r="A4074">
        <v>4073</v>
      </c>
      <c r="B4074" t="s">
        <v>8</v>
      </c>
      <c r="C4074">
        <v>60000</v>
      </c>
      <c r="D4074" t="s">
        <v>9</v>
      </c>
      <c r="E4074" t="s">
        <v>15</v>
      </c>
      <c r="F4074" t="s">
        <v>11</v>
      </c>
      <c r="G4074" t="s">
        <v>12</v>
      </c>
      <c r="H4074" t="s">
        <v>11</v>
      </c>
      <c r="I4074">
        <v>56</v>
      </c>
      <c r="J4074">
        <f>(C4074-$V$7)/$V$8</f>
        <v>-0.73685858053637965</v>
      </c>
      <c r="K4074" t="str">
        <f t="shared" si="253"/>
        <v>NO</v>
      </c>
      <c r="L4074">
        <f>(I4074-$V$16)/$V$17</f>
        <v>0.99466443786521619</v>
      </c>
      <c r="M4074" t="str">
        <f t="shared" si="254"/>
        <v>NO</v>
      </c>
      <c r="N4074">
        <f>IF(ISBLANK(C4074),$V$7,C4074)</f>
        <v>60000</v>
      </c>
      <c r="O4074">
        <f>IF(ISBLANK(I4074),$V$16,I4074)</f>
        <v>56</v>
      </c>
      <c r="P4074" t="str">
        <f>IF(ISBLANK(D4074),$U$42,D4074)</f>
        <v>ASALARIADO</v>
      </c>
      <c r="Q4074" s="7" t="str">
        <f t="shared" si="255"/>
        <v>56+</v>
      </c>
      <c r="R4074" s="7" t="str">
        <f t="shared" si="256"/>
        <v>1</v>
      </c>
    </row>
    <row r="4075" spans="1:18" x14ac:dyDescent="0.3">
      <c r="A4075">
        <v>4074</v>
      </c>
      <c r="B4075" t="s">
        <v>8</v>
      </c>
      <c r="C4075">
        <v>278030</v>
      </c>
      <c r="D4075" t="s">
        <v>18</v>
      </c>
      <c r="E4075" t="s">
        <v>15</v>
      </c>
      <c r="F4075" t="s">
        <v>11</v>
      </c>
      <c r="G4075" t="s">
        <v>12</v>
      </c>
      <c r="H4075" t="s">
        <v>12</v>
      </c>
      <c r="I4075">
        <v>62</v>
      </c>
      <c r="J4075">
        <f>(C4075-$V$7)/$V$8</f>
        <v>-0.46799154082766331</v>
      </c>
      <c r="K4075" t="str">
        <f t="shared" si="253"/>
        <v>NO</v>
      </c>
      <c r="L4075">
        <f>(I4075-$V$16)/$V$17</f>
        <v>1.4181164183280413</v>
      </c>
      <c r="M4075" t="str">
        <f t="shared" si="254"/>
        <v>NO</v>
      </c>
      <c r="N4075">
        <f>IF(ISBLANK(C4075),$V$7,C4075)</f>
        <v>278030</v>
      </c>
      <c r="O4075">
        <f>IF(ISBLANK(I4075),$V$16,I4075)</f>
        <v>62</v>
      </c>
      <c r="P4075" t="str">
        <f>IF(ISBLANK(D4075),$U$42,D4075)</f>
        <v>CONVENIOS ESPECIALES DE TRABAJADORES INDEPENDIENTES</v>
      </c>
      <c r="Q4075" s="7" t="str">
        <f t="shared" si="255"/>
        <v>56+</v>
      </c>
      <c r="R4075" s="7" t="str">
        <f t="shared" si="256"/>
        <v>1</v>
      </c>
    </row>
    <row r="4076" spans="1:18" x14ac:dyDescent="0.3">
      <c r="A4076">
        <v>4075</v>
      </c>
      <c r="B4076" t="s">
        <v>8</v>
      </c>
      <c r="C4076">
        <v>594092</v>
      </c>
      <c r="D4076" t="s">
        <v>17</v>
      </c>
      <c r="E4076" t="s">
        <v>15</v>
      </c>
      <c r="F4076" t="s">
        <v>11</v>
      </c>
      <c r="G4076" t="s">
        <v>12</v>
      </c>
      <c r="H4076" t="s">
        <v>12</v>
      </c>
      <c r="I4076">
        <v>41</v>
      </c>
      <c r="J4076">
        <f>(C4076-$V$7)/$V$8</f>
        <v>-7.8234836225469548E-2</v>
      </c>
      <c r="K4076" t="str">
        <f t="shared" si="253"/>
        <v>NO</v>
      </c>
      <c r="L4076">
        <f>(I4076-$V$16)/$V$17</f>
        <v>-6.3965513291846368E-2</v>
      </c>
      <c r="M4076" t="str">
        <f t="shared" si="254"/>
        <v>NO</v>
      </c>
      <c r="N4076">
        <f>IF(ISBLANK(C4076),$V$7,C4076)</f>
        <v>594092</v>
      </c>
      <c r="O4076">
        <f>IF(ISBLANK(I4076),$V$16,I4076)</f>
        <v>41</v>
      </c>
      <c r="P4076" t="str">
        <f>IF(ISBLANK(D4076),$U$42,D4076)</f>
        <v>TRABAJADOR INDEPENDIENTE</v>
      </c>
      <c r="Q4076" s="7" t="str">
        <f t="shared" si="255"/>
        <v>36-45</v>
      </c>
      <c r="R4076" s="7" t="str">
        <f t="shared" si="256"/>
        <v>3</v>
      </c>
    </row>
    <row r="4077" spans="1:18" x14ac:dyDescent="0.3">
      <c r="A4077">
        <v>4076</v>
      </c>
      <c r="B4077" t="s">
        <v>14</v>
      </c>
      <c r="C4077">
        <v>438521</v>
      </c>
      <c r="D4077" t="s">
        <v>13</v>
      </c>
      <c r="E4077" t="s">
        <v>10</v>
      </c>
      <c r="F4077" t="s">
        <v>11</v>
      </c>
      <c r="G4077" t="s">
        <v>12</v>
      </c>
      <c r="H4077" t="s">
        <v>12</v>
      </c>
      <c r="I4077">
        <v>86</v>
      </c>
      <c r="J4077">
        <f>(C4077-$V$7)/$V$8</f>
        <v>-0.27007960178307494</v>
      </c>
      <c r="K4077" t="str">
        <f t="shared" si="253"/>
        <v>NO</v>
      </c>
      <c r="L4077">
        <f>(I4077-$V$16)/$V$17</f>
        <v>3.1119243401793413</v>
      </c>
      <c r="M4077" t="str">
        <f t="shared" si="254"/>
        <v>ATIPICO</v>
      </c>
      <c r="N4077">
        <f>IF(ISBLANK(C4077),$V$7,C4077)</f>
        <v>438521</v>
      </c>
      <c r="O4077">
        <f>IF(ISBLANK(I4077),$V$16,I4077)</f>
        <v>86</v>
      </c>
      <c r="P4077" t="str">
        <f>IF(ISBLANK(D4077),$U$42,D4077)</f>
        <v>PENSIONADOS EN SU PROPIO SISTEMA</v>
      </c>
      <c r="Q4077" s="7" t="str">
        <f t="shared" si="255"/>
        <v>56+</v>
      </c>
      <c r="R4077" s="7" t="str">
        <f t="shared" si="256"/>
        <v>3</v>
      </c>
    </row>
    <row r="4078" spans="1:18" x14ac:dyDescent="0.3">
      <c r="A4078">
        <v>4077</v>
      </c>
      <c r="B4078" t="s">
        <v>8</v>
      </c>
      <c r="C4078">
        <v>527053.81999999995</v>
      </c>
      <c r="D4078" t="s">
        <v>9</v>
      </c>
      <c r="E4078" t="s">
        <v>15</v>
      </c>
      <c r="F4078" t="s">
        <v>11</v>
      </c>
      <c r="G4078" t="s">
        <v>12</v>
      </c>
      <c r="H4078" t="s">
        <v>12</v>
      </c>
      <c r="I4078">
        <v>40</v>
      </c>
      <c r="J4078">
        <f>(C4078-$V$7)/$V$8</f>
        <v>-0.16090399645140216</v>
      </c>
      <c r="K4078" t="str">
        <f t="shared" si="253"/>
        <v>NO</v>
      </c>
      <c r="L4078">
        <f>(I4078-$V$16)/$V$17</f>
        <v>-0.13454084336898386</v>
      </c>
      <c r="M4078" t="str">
        <f t="shared" si="254"/>
        <v>NO</v>
      </c>
      <c r="N4078">
        <f>IF(ISBLANK(C4078),$V$7,C4078)</f>
        <v>527053.81999999995</v>
      </c>
      <c r="O4078">
        <f>IF(ISBLANK(I4078),$V$16,I4078)</f>
        <v>40</v>
      </c>
      <c r="P4078" t="str">
        <f>IF(ISBLANK(D4078),$U$42,D4078)</f>
        <v>ASALARIADO</v>
      </c>
      <c r="Q4078" s="7" t="str">
        <f t="shared" si="255"/>
        <v>36-45</v>
      </c>
      <c r="R4078" s="7" t="str">
        <f t="shared" si="256"/>
        <v>3</v>
      </c>
    </row>
    <row r="4079" spans="1:18" x14ac:dyDescent="0.3">
      <c r="A4079">
        <v>4078</v>
      </c>
      <c r="B4079" t="s">
        <v>14</v>
      </c>
      <c r="C4079">
        <v>528600.52</v>
      </c>
      <c r="D4079" t="s">
        <v>9</v>
      </c>
      <c r="E4079" t="s">
        <v>15</v>
      </c>
      <c r="F4079" t="s">
        <v>11</v>
      </c>
      <c r="G4079" t="s">
        <v>12</v>
      </c>
      <c r="H4079" t="s">
        <v>12</v>
      </c>
      <c r="I4079">
        <v>59</v>
      </c>
      <c r="J4079">
        <f>(C4079-$V$7)/$V$8</f>
        <v>-0.15899665961556539</v>
      </c>
      <c r="K4079" t="str">
        <f t="shared" si="253"/>
        <v>NO</v>
      </c>
      <c r="L4079">
        <f>(I4079-$V$16)/$V$17</f>
        <v>1.2063904280966287</v>
      </c>
      <c r="M4079" t="str">
        <f t="shared" si="254"/>
        <v>NO</v>
      </c>
      <c r="N4079">
        <f>IF(ISBLANK(C4079),$V$7,C4079)</f>
        <v>528600.52</v>
      </c>
      <c r="O4079">
        <f>IF(ISBLANK(I4079),$V$16,I4079)</f>
        <v>59</v>
      </c>
      <c r="P4079" t="str">
        <f>IF(ISBLANK(D4079),$U$42,D4079)</f>
        <v>ASALARIADO</v>
      </c>
      <c r="Q4079" s="7" t="str">
        <f t="shared" si="255"/>
        <v>56+</v>
      </c>
      <c r="R4079" s="7" t="str">
        <f t="shared" si="256"/>
        <v>3</v>
      </c>
    </row>
    <row r="4080" spans="1:18" x14ac:dyDescent="0.3">
      <c r="A4080">
        <v>4079</v>
      </c>
      <c r="B4080" t="s">
        <v>14</v>
      </c>
      <c r="C4080">
        <v>447030.7</v>
      </c>
      <c r="D4080" t="s">
        <v>9</v>
      </c>
      <c r="E4080" t="s">
        <v>10</v>
      </c>
      <c r="F4080" t="s">
        <v>11</v>
      </c>
      <c r="G4080" t="s">
        <v>12</v>
      </c>
      <c r="H4080" t="s">
        <v>12</v>
      </c>
      <c r="I4080">
        <v>29</v>
      </c>
      <c r="J4080">
        <f>(C4080-$V$7)/$V$8</f>
        <v>-0.25958573466474599</v>
      </c>
      <c r="K4080" t="str">
        <f t="shared" si="253"/>
        <v>NO</v>
      </c>
      <c r="L4080">
        <f>(I4080-$V$16)/$V$17</f>
        <v>-0.91086947421749642</v>
      </c>
      <c r="M4080" t="str">
        <f t="shared" si="254"/>
        <v>NO</v>
      </c>
      <c r="N4080">
        <f>IF(ISBLANK(C4080),$V$7,C4080)</f>
        <v>447030.7</v>
      </c>
      <c r="O4080">
        <f>IF(ISBLANK(I4080),$V$16,I4080)</f>
        <v>29</v>
      </c>
      <c r="P4080" t="str">
        <f>IF(ISBLANK(D4080),$U$42,D4080)</f>
        <v>ASALARIADO</v>
      </c>
      <c r="Q4080" s="7" t="str">
        <f t="shared" si="255"/>
        <v>26-35</v>
      </c>
      <c r="R4080" s="7" t="str">
        <f t="shared" si="256"/>
        <v>3</v>
      </c>
    </row>
    <row r="4081" spans="1:18" x14ac:dyDescent="0.3">
      <c r="A4081">
        <v>4080</v>
      </c>
      <c r="B4081" t="s">
        <v>8</v>
      </c>
      <c r="C4081">
        <v>67307.199999999997</v>
      </c>
      <c r="D4081" t="s">
        <v>9</v>
      </c>
      <c r="E4081" t="s">
        <v>15</v>
      </c>
      <c r="F4081" t="s">
        <v>11</v>
      </c>
      <c r="G4081" t="s">
        <v>12</v>
      </c>
      <c r="H4081" t="s">
        <v>12</v>
      </c>
      <c r="I4081">
        <v>33</v>
      </c>
      <c r="J4081">
        <f>(C4081-$V$7)/$V$8</f>
        <v>-0.7278475947428672</v>
      </c>
      <c r="K4081" t="str">
        <f t="shared" si="253"/>
        <v>NO</v>
      </c>
      <c r="L4081">
        <f>(I4081-$V$16)/$V$17</f>
        <v>-0.62856815390894638</v>
      </c>
      <c r="M4081" t="str">
        <f t="shared" si="254"/>
        <v>NO</v>
      </c>
      <c r="N4081">
        <f>IF(ISBLANK(C4081),$V$7,C4081)</f>
        <v>67307.199999999997</v>
      </c>
      <c r="O4081">
        <f>IF(ISBLANK(I4081),$V$16,I4081)</f>
        <v>33</v>
      </c>
      <c r="P4081" t="str">
        <f>IF(ISBLANK(D4081),$U$42,D4081)</f>
        <v>ASALARIADO</v>
      </c>
      <c r="Q4081" s="7" t="str">
        <f t="shared" si="255"/>
        <v>26-35</v>
      </c>
      <c r="R4081" s="7" t="str">
        <f t="shared" si="256"/>
        <v>1</v>
      </c>
    </row>
    <row r="4082" spans="1:18" x14ac:dyDescent="0.3">
      <c r="A4082">
        <v>4081</v>
      </c>
      <c r="B4082" t="s">
        <v>14</v>
      </c>
      <c r="C4082">
        <v>2849858.1</v>
      </c>
      <c r="D4082" t="s">
        <v>9</v>
      </c>
      <c r="E4082" t="s">
        <v>10</v>
      </c>
      <c r="F4082" t="s">
        <v>11</v>
      </c>
      <c r="G4082" t="s">
        <v>12</v>
      </c>
      <c r="H4082" t="s">
        <v>12</v>
      </c>
      <c r="I4082">
        <v>58</v>
      </c>
      <c r="J4082">
        <f>(C4082-$V$7)/$V$8</f>
        <v>2.7034977399442144</v>
      </c>
      <c r="K4082" t="str">
        <f t="shared" si="253"/>
        <v>ATIPICO</v>
      </c>
      <c r="L4082">
        <f>(I4082-$V$16)/$V$17</f>
        <v>1.1358150980194912</v>
      </c>
      <c r="M4082" t="str">
        <f t="shared" si="254"/>
        <v>NO</v>
      </c>
      <c r="N4082">
        <f>IF(ISBLANK(C4082),$V$7,C4082)</f>
        <v>2849858.1</v>
      </c>
      <c r="O4082">
        <f>IF(ISBLANK(I4082),$V$16,I4082)</f>
        <v>58</v>
      </c>
      <c r="P4082" t="str">
        <f>IF(ISBLANK(D4082),$U$42,D4082)</f>
        <v>ASALARIADO</v>
      </c>
      <c r="Q4082" s="7" t="str">
        <f t="shared" si="255"/>
        <v>56+</v>
      </c>
      <c r="R4082" s="7" t="str">
        <f t="shared" si="256"/>
        <v>4</v>
      </c>
    </row>
    <row r="4083" spans="1:18" x14ac:dyDescent="0.3">
      <c r="A4083">
        <v>4082</v>
      </c>
      <c r="B4083" t="s">
        <v>8</v>
      </c>
      <c r="C4083">
        <v>701516.48</v>
      </c>
      <c r="D4083" t="s">
        <v>9</v>
      </c>
      <c r="E4083" t="s">
        <v>15</v>
      </c>
      <c r="F4083" t="s">
        <v>11</v>
      </c>
      <c r="G4083" t="s">
        <v>12</v>
      </c>
      <c r="H4083" t="s">
        <v>12</v>
      </c>
      <c r="I4083">
        <v>38</v>
      </c>
      <c r="J4083">
        <f>(C4083-$V$7)/$V$8</f>
        <v>5.4237309487726801E-2</v>
      </c>
      <c r="K4083" t="str">
        <f t="shared" si="253"/>
        <v>NO</v>
      </c>
      <c r="L4083">
        <f>(I4083-$V$16)/$V$17</f>
        <v>-0.27569150352325889</v>
      </c>
      <c r="M4083" t="str">
        <f t="shared" si="254"/>
        <v>NO</v>
      </c>
      <c r="N4083">
        <f>IF(ISBLANK(C4083),$V$7,C4083)</f>
        <v>701516.48</v>
      </c>
      <c r="O4083">
        <f>IF(ISBLANK(I4083),$V$16,I4083)</f>
        <v>38</v>
      </c>
      <c r="P4083" t="str">
        <f>IF(ISBLANK(D4083),$U$42,D4083)</f>
        <v>ASALARIADO</v>
      </c>
      <c r="Q4083" s="7" t="str">
        <f t="shared" si="255"/>
        <v>36-45</v>
      </c>
      <c r="R4083" s="7" t="str">
        <f t="shared" si="256"/>
        <v>4</v>
      </c>
    </row>
    <row r="4084" spans="1:18" x14ac:dyDescent="0.3">
      <c r="A4084">
        <v>4083</v>
      </c>
      <c r="B4084" t="s">
        <v>8</v>
      </c>
      <c r="C4084">
        <v>278030</v>
      </c>
      <c r="D4084" t="s">
        <v>18</v>
      </c>
      <c r="E4084" t="s">
        <v>15</v>
      </c>
      <c r="F4084" t="s">
        <v>11</v>
      </c>
      <c r="G4084" t="s">
        <v>12</v>
      </c>
      <c r="H4084" t="s">
        <v>12</v>
      </c>
      <c r="I4084">
        <v>49</v>
      </c>
      <c r="J4084">
        <f>(C4084-$V$7)/$V$8</f>
        <v>-0.46799154082766331</v>
      </c>
      <c r="K4084" t="str">
        <f t="shared" si="253"/>
        <v>NO</v>
      </c>
      <c r="L4084">
        <f>(I4084-$V$16)/$V$17</f>
        <v>0.50063712732525367</v>
      </c>
      <c r="M4084" t="str">
        <f t="shared" si="254"/>
        <v>NO</v>
      </c>
      <c r="N4084">
        <f>IF(ISBLANK(C4084),$V$7,C4084)</f>
        <v>278030</v>
      </c>
      <c r="O4084">
        <f>IF(ISBLANK(I4084),$V$16,I4084)</f>
        <v>49</v>
      </c>
      <c r="P4084" t="str">
        <f>IF(ISBLANK(D4084),$U$42,D4084)</f>
        <v>CONVENIOS ESPECIALES DE TRABAJADORES INDEPENDIENTES</v>
      </c>
      <c r="Q4084" s="7" t="str">
        <f t="shared" si="255"/>
        <v>46-55</v>
      </c>
      <c r="R4084" s="7" t="str">
        <f t="shared" si="256"/>
        <v>1</v>
      </c>
    </row>
    <row r="4085" spans="1:18" x14ac:dyDescent="0.3">
      <c r="A4085">
        <v>4084</v>
      </c>
      <c r="B4085" t="s">
        <v>8</v>
      </c>
      <c r="C4085">
        <v>114590</v>
      </c>
      <c r="D4085" t="s">
        <v>9</v>
      </c>
      <c r="E4085" t="s">
        <v>15</v>
      </c>
      <c r="F4085" t="s">
        <v>11</v>
      </c>
      <c r="G4085" t="s">
        <v>12</v>
      </c>
      <c r="H4085" t="s">
        <v>12</v>
      </c>
      <c r="I4085">
        <v>40</v>
      </c>
      <c r="J4085">
        <f>(C4085-$V$7)/$V$8</f>
        <v>-0.66954008446841273</v>
      </c>
      <c r="K4085" t="str">
        <f t="shared" si="253"/>
        <v>NO</v>
      </c>
      <c r="L4085">
        <f>(I4085-$V$16)/$V$17</f>
        <v>-0.13454084336898386</v>
      </c>
      <c r="M4085" t="str">
        <f t="shared" si="254"/>
        <v>NO</v>
      </c>
      <c r="N4085">
        <f>IF(ISBLANK(C4085),$V$7,C4085)</f>
        <v>114590</v>
      </c>
      <c r="O4085">
        <f>IF(ISBLANK(I4085),$V$16,I4085)</f>
        <v>40</v>
      </c>
      <c r="P4085" t="str">
        <f>IF(ISBLANK(D4085),$U$42,D4085)</f>
        <v>ASALARIADO</v>
      </c>
      <c r="Q4085" s="7" t="str">
        <f t="shared" si="255"/>
        <v>36-45</v>
      </c>
      <c r="R4085" s="7" t="str">
        <f t="shared" si="256"/>
        <v>1</v>
      </c>
    </row>
    <row r="4086" spans="1:18" x14ac:dyDescent="0.3">
      <c r="A4086">
        <v>4085</v>
      </c>
      <c r="B4086" t="s">
        <v>14</v>
      </c>
      <c r="C4086">
        <v>586357</v>
      </c>
      <c r="D4086" t="s">
        <v>13</v>
      </c>
      <c r="E4086" t="s">
        <v>10</v>
      </c>
      <c r="F4086" t="s">
        <v>11</v>
      </c>
      <c r="G4086" t="s">
        <v>12</v>
      </c>
      <c r="H4086" t="s">
        <v>12</v>
      </c>
      <c r="I4086">
        <v>87</v>
      </c>
      <c r="J4086">
        <f>(C4086-$V$7)/$V$8</f>
        <v>-8.7773370152667271E-2</v>
      </c>
      <c r="K4086" t="str">
        <f t="shared" si="253"/>
        <v>NO</v>
      </c>
      <c r="L4086">
        <f>(I4086-$V$16)/$V$17</f>
        <v>3.1824996702564787</v>
      </c>
      <c r="M4086" t="str">
        <f t="shared" si="254"/>
        <v>ATIPICO</v>
      </c>
      <c r="N4086">
        <f>IF(ISBLANK(C4086),$V$7,C4086)</f>
        <v>586357</v>
      </c>
      <c r="O4086">
        <f>IF(ISBLANK(I4086),$V$16,I4086)</f>
        <v>87</v>
      </c>
      <c r="P4086" t="str">
        <f>IF(ISBLANK(D4086),$U$42,D4086)</f>
        <v>PENSIONADOS EN SU PROPIO SISTEMA</v>
      </c>
      <c r="Q4086" s="7" t="str">
        <f t="shared" si="255"/>
        <v>56+</v>
      </c>
      <c r="R4086" s="7" t="str">
        <f t="shared" si="256"/>
        <v>3</v>
      </c>
    </row>
    <row r="4087" spans="1:18" x14ac:dyDescent="0.3">
      <c r="A4087">
        <v>4086</v>
      </c>
      <c r="B4087" t="s">
        <v>14</v>
      </c>
      <c r="C4087">
        <v>41860.550000000003</v>
      </c>
      <c r="D4087" t="s">
        <v>9</v>
      </c>
      <c r="E4087" t="s">
        <v>15</v>
      </c>
      <c r="F4087" t="s">
        <v>11</v>
      </c>
      <c r="G4087" t="s">
        <v>11</v>
      </c>
      <c r="H4087" t="s">
        <v>12</v>
      </c>
      <c r="I4087">
        <v>39</v>
      </c>
      <c r="J4087">
        <f>(C4087-$V$7)/$V$8</f>
        <v>-0.75922752161533325</v>
      </c>
      <c r="K4087" t="str">
        <f t="shared" si="253"/>
        <v>NO</v>
      </c>
      <c r="L4087">
        <f>(I4087-$V$16)/$V$17</f>
        <v>-0.20511617344612137</v>
      </c>
      <c r="M4087" t="str">
        <f t="shared" si="254"/>
        <v>NO</v>
      </c>
      <c r="N4087">
        <f>IF(ISBLANK(C4087),$V$7,C4087)</f>
        <v>41860.550000000003</v>
      </c>
      <c r="O4087">
        <f>IF(ISBLANK(I4087),$V$16,I4087)</f>
        <v>39</v>
      </c>
      <c r="P4087" t="str">
        <f>IF(ISBLANK(D4087),$U$42,D4087)</f>
        <v>ASALARIADO</v>
      </c>
      <c r="Q4087" s="7" t="str">
        <f t="shared" si="255"/>
        <v>36-45</v>
      </c>
      <c r="R4087" s="7" t="str">
        <f t="shared" si="256"/>
        <v>1</v>
      </c>
    </row>
    <row r="4088" spans="1:18" x14ac:dyDescent="0.3">
      <c r="A4088">
        <v>4087</v>
      </c>
      <c r="B4088" t="s">
        <v>8</v>
      </c>
      <c r="C4088">
        <v>385000</v>
      </c>
      <c r="D4088" t="s">
        <v>9</v>
      </c>
      <c r="E4088" t="s">
        <v>15</v>
      </c>
      <c r="F4088" t="s">
        <v>11</v>
      </c>
      <c r="G4088" t="s">
        <v>12</v>
      </c>
      <c r="H4088" t="s">
        <v>12</v>
      </c>
      <c r="I4088">
        <v>46</v>
      </c>
      <c r="J4088">
        <f>(C4088-$V$7)/$V$8</f>
        <v>-0.33607984409950026</v>
      </c>
      <c r="K4088" t="str">
        <f t="shared" si="253"/>
        <v>NO</v>
      </c>
      <c r="L4088">
        <f>(I4088-$V$16)/$V$17</f>
        <v>0.28891113709384114</v>
      </c>
      <c r="M4088" t="str">
        <f t="shared" si="254"/>
        <v>NO</v>
      </c>
      <c r="N4088">
        <f>IF(ISBLANK(C4088),$V$7,C4088)</f>
        <v>385000</v>
      </c>
      <c r="O4088">
        <f>IF(ISBLANK(I4088),$V$16,I4088)</f>
        <v>46</v>
      </c>
      <c r="P4088" t="str">
        <f>IF(ISBLANK(D4088),$U$42,D4088)</f>
        <v>ASALARIADO</v>
      </c>
      <c r="Q4088" s="7" t="str">
        <f t="shared" si="255"/>
        <v>46-55</v>
      </c>
      <c r="R4088" s="7" t="str">
        <f t="shared" si="256"/>
        <v>2</v>
      </c>
    </row>
    <row r="4089" spans="1:18" x14ac:dyDescent="0.3">
      <c r="A4089">
        <v>4088</v>
      </c>
      <c r="B4089" t="s">
        <v>8</v>
      </c>
      <c r="C4089">
        <v>373320</v>
      </c>
      <c r="D4089" t="s">
        <v>9</v>
      </c>
      <c r="E4089" t="s">
        <v>15</v>
      </c>
      <c r="F4089" t="s">
        <v>11</v>
      </c>
      <c r="G4089" t="s">
        <v>12</v>
      </c>
      <c r="H4089" t="s">
        <v>12</v>
      </c>
      <c r="I4089">
        <v>47</v>
      </c>
      <c r="J4089">
        <f>(C4089-$V$7)/$V$8</f>
        <v>-0.35048321530437027</v>
      </c>
      <c r="K4089" t="str">
        <f t="shared" si="253"/>
        <v>NO</v>
      </c>
      <c r="L4089">
        <f>(I4089-$V$16)/$V$17</f>
        <v>0.35948646717097865</v>
      </c>
      <c r="M4089" t="str">
        <f t="shared" si="254"/>
        <v>NO</v>
      </c>
      <c r="N4089">
        <f>IF(ISBLANK(C4089),$V$7,C4089)</f>
        <v>373320</v>
      </c>
      <c r="O4089">
        <f>IF(ISBLANK(I4089),$V$16,I4089)</f>
        <v>47</v>
      </c>
      <c r="P4089" t="str">
        <f>IF(ISBLANK(D4089),$U$42,D4089)</f>
        <v>ASALARIADO</v>
      </c>
      <c r="Q4089" s="7" t="str">
        <f t="shared" si="255"/>
        <v>46-55</v>
      </c>
      <c r="R4089" s="7" t="str">
        <f t="shared" si="256"/>
        <v>2</v>
      </c>
    </row>
    <row r="4090" spans="1:18" x14ac:dyDescent="0.3">
      <c r="A4090">
        <v>4089</v>
      </c>
      <c r="B4090" t="s">
        <v>8</v>
      </c>
      <c r="C4090">
        <v>356455</v>
      </c>
      <c r="D4090" t="s">
        <v>17</v>
      </c>
      <c r="E4090" t="s">
        <v>15</v>
      </c>
      <c r="F4090" t="s">
        <v>11</v>
      </c>
      <c r="G4090" t="s">
        <v>12</v>
      </c>
      <c r="H4090" t="s">
        <v>11</v>
      </c>
      <c r="I4090">
        <v>50</v>
      </c>
      <c r="J4090">
        <f>(C4090-$V$7)/$V$8</f>
        <v>-0.37128054881208711</v>
      </c>
      <c r="K4090" t="str">
        <f t="shared" si="253"/>
        <v>NO</v>
      </c>
      <c r="L4090">
        <f>(I4090-$V$16)/$V$17</f>
        <v>0.57121245740239113</v>
      </c>
      <c r="M4090" t="str">
        <f t="shared" si="254"/>
        <v>NO</v>
      </c>
      <c r="N4090">
        <f>IF(ISBLANK(C4090),$V$7,C4090)</f>
        <v>356455</v>
      </c>
      <c r="O4090">
        <f>IF(ISBLANK(I4090),$V$16,I4090)</f>
        <v>50</v>
      </c>
      <c r="P4090" t="str">
        <f>IF(ISBLANK(D4090),$U$42,D4090)</f>
        <v>TRABAJADOR INDEPENDIENTE</v>
      </c>
      <c r="Q4090" s="7" t="str">
        <f t="shared" si="255"/>
        <v>46-55</v>
      </c>
      <c r="R4090" s="7" t="str">
        <f t="shared" si="256"/>
        <v>2</v>
      </c>
    </row>
    <row r="4091" spans="1:18" x14ac:dyDescent="0.3">
      <c r="A4091">
        <v>4090</v>
      </c>
      <c r="B4091" t="s">
        <v>14</v>
      </c>
      <c r="C4091">
        <v>383932.5</v>
      </c>
      <c r="D4091" t="s">
        <v>9</v>
      </c>
      <c r="E4091" t="s">
        <v>15</v>
      </c>
      <c r="F4091" t="s">
        <v>11</v>
      </c>
      <c r="G4091" t="s">
        <v>12</v>
      </c>
      <c r="H4091" t="s">
        <v>12</v>
      </c>
      <c r="I4091">
        <v>27</v>
      </c>
      <c r="J4091">
        <f>(C4091-$V$7)/$V$8</f>
        <v>-0.33739624810302754</v>
      </c>
      <c r="K4091" t="str">
        <f t="shared" si="253"/>
        <v>NO</v>
      </c>
      <c r="L4091">
        <f>(I4091-$V$16)/$V$17</f>
        <v>-1.0520201343717714</v>
      </c>
      <c r="M4091" t="str">
        <f t="shared" si="254"/>
        <v>NO</v>
      </c>
      <c r="N4091">
        <f>IF(ISBLANK(C4091),$V$7,C4091)</f>
        <v>383932.5</v>
      </c>
      <c r="O4091">
        <f>IF(ISBLANK(I4091),$V$16,I4091)</f>
        <v>27</v>
      </c>
      <c r="P4091" t="str">
        <f>IF(ISBLANK(D4091),$U$42,D4091)</f>
        <v>ASALARIADO</v>
      </c>
      <c r="Q4091" s="7" t="str">
        <f t="shared" si="255"/>
        <v>26-35</v>
      </c>
      <c r="R4091" s="7" t="str">
        <f t="shared" si="256"/>
        <v>2</v>
      </c>
    </row>
    <row r="4092" spans="1:18" x14ac:dyDescent="0.3">
      <c r="A4092">
        <v>4091</v>
      </c>
      <c r="B4092" t="s">
        <v>14</v>
      </c>
      <c r="C4092">
        <v>432394.93</v>
      </c>
      <c r="D4092" t="s">
        <v>9</v>
      </c>
      <c r="E4092" t="s">
        <v>15</v>
      </c>
      <c r="F4092" t="s">
        <v>11</v>
      </c>
      <c r="G4092" t="s">
        <v>12</v>
      </c>
      <c r="H4092" t="s">
        <v>12</v>
      </c>
      <c r="I4092">
        <v>25</v>
      </c>
      <c r="J4092">
        <f>(C4092-$V$7)/$V$8</f>
        <v>-0.27763405899514843</v>
      </c>
      <c r="K4092" t="str">
        <f t="shared" si="253"/>
        <v>NO</v>
      </c>
      <c r="L4092">
        <f>(I4092-$V$16)/$V$17</f>
        <v>-1.1931707945260464</v>
      </c>
      <c r="M4092" t="str">
        <f t="shared" si="254"/>
        <v>NO</v>
      </c>
      <c r="N4092">
        <f>IF(ISBLANK(C4092),$V$7,C4092)</f>
        <v>432394.93</v>
      </c>
      <c r="O4092">
        <f>IF(ISBLANK(I4092),$V$16,I4092)</f>
        <v>25</v>
      </c>
      <c r="P4092" t="str">
        <f>IF(ISBLANK(D4092),$U$42,D4092)</f>
        <v>ASALARIADO</v>
      </c>
      <c r="Q4092" s="7" t="str">
        <f t="shared" si="255"/>
        <v>18-25</v>
      </c>
      <c r="R4092" s="7" t="str">
        <f t="shared" si="256"/>
        <v>3</v>
      </c>
    </row>
    <row r="4093" spans="1:18" x14ac:dyDescent="0.3">
      <c r="A4093">
        <v>4092</v>
      </c>
      <c r="B4093" t="s">
        <v>14</v>
      </c>
      <c r="C4093">
        <v>347675</v>
      </c>
      <c r="D4093" t="s">
        <v>9</v>
      </c>
      <c r="E4093" t="s">
        <v>15</v>
      </c>
      <c r="F4093" t="s">
        <v>11</v>
      </c>
      <c r="G4093" t="s">
        <v>12</v>
      </c>
      <c r="H4093" t="s">
        <v>12</v>
      </c>
      <c r="I4093">
        <v>36</v>
      </c>
      <c r="J4093">
        <f>(C4093-$V$7)/$V$8</f>
        <v>-0.38210774052259727</v>
      </c>
      <c r="K4093" t="str">
        <f t="shared" si="253"/>
        <v>NO</v>
      </c>
      <c r="L4093">
        <f>(I4093-$V$16)/$V$17</f>
        <v>-0.41684216367753391</v>
      </c>
      <c r="M4093" t="str">
        <f t="shared" si="254"/>
        <v>NO</v>
      </c>
      <c r="N4093">
        <f>IF(ISBLANK(C4093),$V$7,C4093)</f>
        <v>347675</v>
      </c>
      <c r="O4093">
        <f>IF(ISBLANK(I4093),$V$16,I4093)</f>
        <v>36</v>
      </c>
      <c r="P4093" t="str">
        <f>IF(ISBLANK(D4093),$U$42,D4093)</f>
        <v>ASALARIADO</v>
      </c>
      <c r="Q4093" s="7" t="str">
        <f t="shared" si="255"/>
        <v>36-45</v>
      </c>
      <c r="R4093" s="7" t="str">
        <f t="shared" si="256"/>
        <v>2</v>
      </c>
    </row>
    <row r="4094" spans="1:18" x14ac:dyDescent="0.3">
      <c r="A4094">
        <v>4093</v>
      </c>
      <c r="B4094" t="s">
        <v>14</v>
      </c>
      <c r="C4094">
        <v>297045</v>
      </c>
      <c r="D4094" t="s">
        <v>16</v>
      </c>
      <c r="E4094" t="s">
        <v>15</v>
      </c>
      <c r="F4094" t="s">
        <v>11</v>
      </c>
      <c r="G4094" t="s">
        <v>11</v>
      </c>
      <c r="H4094" t="s">
        <v>12</v>
      </c>
      <c r="I4094">
        <v>39</v>
      </c>
      <c r="J4094">
        <f>(C4094-$V$7)/$V$8</f>
        <v>-0.44454290183274864</v>
      </c>
      <c r="K4094" t="str">
        <f t="shared" si="253"/>
        <v>NO</v>
      </c>
      <c r="L4094">
        <f>(I4094-$V$16)/$V$17</f>
        <v>-0.20511617344612137</v>
      </c>
      <c r="M4094" t="str">
        <f t="shared" si="254"/>
        <v>NO</v>
      </c>
      <c r="N4094">
        <f>IF(ISBLANK(C4094),$V$7,C4094)</f>
        <v>297045</v>
      </c>
      <c r="O4094">
        <f>IF(ISBLANK(I4094),$V$16,I4094)</f>
        <v>39</v>
      </c>
      <c r="P4094" t="str">
        <f>IF(ISBLANK(D4094),$U$42,D4094)</f>
        <v>ASEGURADO VOLUNTARIO</v>
      </c>
      <c r="Q4094" s="7" t="str">
        <f t="shared" si="255"/>
        <v>36-45</v>
      </c>
      <c r="R4094" s="7" t="str">
        <f t="shared" si="256"/>
        <v>1</v>
      </c>
    </row>
    <row r="4095" spans="1:18" x14ac:dyDescent="0.3">
      <c r="A4095">
        <v>4094</v>
      </c>
      <c r="B4095" t="s">
        <v>8</v>
      </c>
      <c r="C4095">
        <v>305704</v>
      </c>
      <c r="D4095" t="s">
        <v>16</v>
      </c>
      <c r="E4095" t="s">
        <v>15</v>
      </c>
      <c r="F4095" t="s">
        <v>11</v>
      </c>
      <c r="G4095" t="s">
        <v>12</v>
      </c>
      <c r="H4095" t="s">
        <v>12</v>
      </c>
      <c r="I4095">
        <v>34</v>
      </c>
      <c r="J4095">
        <f>(C4095-$V$7)/$V$8</f>
        <v>-0.43386492312872732</v>
      </c>
      <c r="K4095" t="str">
        <f t="shared" si="253"/>
        <v>NO</v>
      </c>
      <c r="L4095">
        <f>(I4095-$V$16)/$V$17</f>
        <v>-0.55799282383180893</v>
      </c>
      <c r="M4095" t="str">
        <f t="shared" si="254"/>
        <v>NO</v>
      </c>
      <c r="N4095">
        <f>IF(ISBLANK(C4095),$V$7,C4095)</f>
        <v>305704</v>
      </c>
      <c r="O4095">
        <f>IF(ISBLANK(I4095),$V$16,I4095)</f>
        <v>34</v>
      </c>
      <c r="P4095" t="str">
        <f>IF(ISBLANK(D4095),$U$42,D4095)</f>
        <v>ASEGURADO VOLUNTARIO</v>
      </c>
      <c r="Q4095" s="7" t="str">
        <f t="shared" si="255"/>
        <v>26-35</v>
      </c>
      <c r="R4095" s="7" t="str">
        <f t="shared" si="256"/>
        <v>2</v>
      </c>
    </row>
    <row r="4096" spans="1:18" x14ac:dyDescent="0.3">
      <c r="A4096">
        <v>4095</v>
      </c>
      <c r="B4096" t="s">
        <v>8</v>
      </c>
      <c r="C4096">
        <v>2586422</v>
      </c>
      <c r="D4096" t="s">
        <v>9</v>
      </c>
      <c r="E4096" t="s">
        <v>10</v>
      </c>
      <c r="F4096" t="s">
        <v>11</v>
      </c>
      <c r="G4096" t="s">
        <v>12</v>
      </c>
      <c r="H4096" t="s">
        <v>12</v>
      </c>
      <c r="I4096">
        <v>43</v>
      </c>
      <c r="J4096">
        <f>(C4096-$V$7)/$V$8</f>
        <v>2.3786374713600318</v>
      </c>
      <c r="K4096" t="str">
        <f t="shared" si="253"/>
        <v>ATIPICO</v>
      </c>
      <c r="L4096">
        <f>(I4096-$V$16)/$V$17</f>
        <v>7.7185146862428639E-2</v>
      </c>
      <c r="M4096" t="str">
        <f t="shared" si="254"/>
        <v>NO</v>
      </c>
      <c r="N4096">
        <f>IF(ISBLANK(C4096),$V$7,C4096)</f>
        <v>2586422</v>
      </c>
      <c r="O4096">
        <f>IF(ISBLANK(I4096),$V$16,I4096)</f>
        <v>43</v>
      </c>
      <c r="P4096" t="str">
        <f>IF(ISBLANK(D4096),$U$42,D4096)</f>
        <v>ASALARIADO</v>
      </c>
      <c r="Q4096" s="7" t="str">
        <f t="shared" si="255"/>
        <v>36-45</v>
      </c>
      <c r="R4096" s="7" t="str">
        <f t="shared" si="256"/>
        <v>4</v>
      </c>
    </row>
    <row r="4097" spans="1:18" x14ac:dyDescent="0.3">
      <c r="A4097">
        <v>4096</v>
      </c>
      <c r="B4097" t="s">
        <v>8</v>
      </c>
      <c r="C4097">
        <v>106000</v>
      </c>
      <c r="D4097" t="s">
        <v>9</v>
      </c>
      <c r="E4097" t="s">
        <v>15</v>
      </c>
      <c r="F4097" t="s">
        <v>11</v>
      </c>
      <c r="G4097" t="s">
        <v>12</v>
      </c>
      <c r="H4097" t="s">
        <v>12</v>
      </c>
      <c r="I4097">
        <v>22</v>
      </c>
      <c r="J4097">
        <f>(C4097-$V$7)/$V$8</f>
        <v>-0.68013297476377521</v>
      </c>
      <c r="K4097" t="str">
        <f t="shared" si="253"/>
        <v>NO</v>
      </c>
      <c r="L4097">
        <f>(I4097-$V$16)/$V$17</f>
        <v>-1.4048967847574589</v>
      </c>
      <c r="M4097" t="str">
        <f t="shared" si="254"/>
        <v>NO</v>
      </c>
      <c r="N4097">
        <f>IF(ISBLANK(C4097),$V$7,C4097)</f>
        <v>106000</v>
      </c>
      <c r="O4097">
        <f>IF(ISBLANK(I4097),$V$16,I4097)</f>
        <v>22</v>
      </c>
      <c r="P4097" t="str">
        <f>IF(ISBLANK(D4097),$U$42,D4097)</f>
        <v>ASALARIADO</v>
      </c>
      <c r="Q4097" s="7" t="str">
        <f t="shared" si="255"/>
        <v>18-25</v>
      </c>
      <c r="R4097" s="7" t="str">
        <f t="shared" si="256"/>
        <v>1</v>
      </c>
    </row>
    <row r="4098" spans="1:18" x14ac:dyDescent="0.3">
      <c r="A4098">
        <v>4097</v>
      </c>
      <c r="B4098" t="s">
        <v>14</v>
      </c>
      <c r="C4098">
        <v>201666.67</v>
      </c>
      <c r="D4098" t="s">
        <v>9</v>
      </c>
      <c r="E4098" t="s">
        <v>15</v>
      </c>
      <c r="F4098" t="s">
        <v>11</v>
      </c>
      <c r="G4098" t="s">
        <v>11</v>
      </c>
      <c r="H4098" t="s">
        <v>12</v>
      </c>
      <c r="I4098">
        <v>49</v>
      </c>
      <c r="J4098">
        <f>(C4098-$V$7)/$V$8</f>
        <v>-0.56216015285077847</v>
      </c>
      <c r="K4098" t="str">
        <f t="shared" ref="K4098:K4161" si="257">IF(ABS(J4098)&gt;1.96,"ATIPICO","NO")</f>
        <v>NO</v>
      </c>
      <c r="L4098">
        <f>(I4098-$V$16)/$V$17</f>
        <v>0.50063712732525367</v>
      </c>
      <c r="M4098" t="str">
        <f t="shared" ref="M4098:M4161" si="258">IF(ABS(L4098)&gt;1.96,"ATIPICO","NO")</f>
        <v>NO</v>
      </c>
      <c r="N4098">
        <f>IF(ISBLANK(C4098),$V$7,C4098)</f>
        <v>201666.67</v>
      </c>
      <c r="O4098">
        <f>IF(ISBLANK(I4098),$V$16,I4098)</f>
        <v>49</v>
      </c>
      <c r="P4098" t="str">
        <f>IF(ISBLANK(D4098),$U$42,D4098)</f>
        <v>ASALARIADO</v>
      </c>
      <c r="Q4098" s="7" t="str">
        <f t="shared" ref="Q4098:Q4161" si="259">IF(O4098&lt;26,"18-25",IF(O4098&lt;36,"26-35",
 IF(O4098&lt;46,"36-45",IF(O4098&lt;56,"46-55","56+"))))</f>
        <v>46-55</v>
      </c>
      <c r="R4098" s="7" t="str">
        <f t="shared" ref="R4098:R4161" si="260">IF(N4098&lt;300000,"1",
 IF(N4098&lt;=408495,"2",
 IF(N4098&lt;=700000,"3",
 "4")))</f>
        <v>1</v>
      </c>
    </row>
    <row r="4099" spans="1:18" x14ac:dyDescent="0.3">
      <c r="A4099">
        <v>4098</v>
      </c>
      <c r="B4099" t="s">
        <v>14</v>
      </c>
      <c r="C4099">
        <v>523886</v>
      </c>
      <c r="D4099" t="s">
        <v>17</v>
      </c>
      <c r="E4099" t="s">
        <v>15</v>
      </c>
      <c r="F4099" t="s">
        <v>11</v>
      </c>
      <c r="G4099" t="s">
        <v>12</v>
      </c>
      <c r="H4099" t="s">
        <v>12</v>
      </c>
      <c r="I4099">
        <v>23</v>
      </c>
      <c r="J4099">
        <f>(C4099-$V$7)/$V$8</f>
        <v>-0.16481044228789279</v>
      </c>
      <c r="K4099" t="str">
        <f t="shared" si="257"/>
        <v>NO</v>
      </c>
      <c r="L4099">
        <f>(I4099-$V$16)/$V$17</f>
        <v>-1.3343214546803215</v>
      </c>
      <c r="M4099" t="str">
        <f t="shared" si="258"/>
        <v>NO</v>
      </c>
      <c r="N4099">
        <f>IF(ISBLANK(C4099),$V$7,C4099)</f>
        <v>523886</v>
      </c>
      <c r="O4099">
        <f>IF(ISBLANK(I4099),$V$16,I4099)</f>
        <v>23</v>
      </c>
      <c r="P4099" t="str">
        <f>IF(ISBLANK(D4099),$U$42,D4099)</f>
        <v>TRABAJADOR INDEPENDIENTE</v>
      </c>
      <c r="Q4099" s="7" t="str">
        <f t="shared" si="259"/>
        <v>18-25</v>
      </c>
      <c r="R4099" s="7" t="str">
        <f t="shared" si="260"/>
        <v>3</v>
      </c>
    </row>
    <row r="4100" spans="1:18" x14ac:dyDescent="0.3">
      <c r="A4100">
        <v>4099</v>
      </c>
      <c r="B4100" t="s">
        <v>14</v>
      </c>
      <c r="C4100">
        <v>329720</v>
      </c>
      <c r="D4100" t="s">
        <v>16</v>
      </c>
      <c r="E4100" t="s">
        <v>15</v>
      </c>
      <c r="F4100" t="s">
        <v>11</v>
      </c>
      <c r="G4100" t="s">
        <v>11</v>
      </c>
      <c r="H4100" t="s">
        <v>12</v>
      </c>
      <c r="I4100">
        <v>64</v>
      </c>
      <c r="J4100">
        <f>(C4100-$V$7)/$V$8</f>
        <v>-0.40424922425405624</v>
      </c>
      <c r="K4100" t="str">
        <f t="shared" si="257"/>
        <v>NO</v>
      </c>
      <c r="L4100">
        <f>(I4100-$V$16)/$V$17</f>
        <v>1.5592670784823162</v>
      </c>
      <c r="M4100" t="str">
        <f t="shared" si="258"/>
        <v>NO</v>
      </c>
      <c r="N4100">
        <f>IF(ISBLANK(C4100),$V$7,C4100)</f>
        <v>329720</v>
      </c>
      <c r="O4100">
        <f>IF(ISBLANK(I4100),$V$16,I4100)</f>
        <v>64</v>
      </c>
      <c r="P4100" t="str">
        <f>IF(ISBLANK(D4100),$U$42,D4100)</f>
        <v>ASEGURADO VOLUNTARIO</v>
      </c>
      <c r="Q4100" s="7" t="str">
        <f t="shared" si="259"/>
        <v>56+</v>
      </c>
      <c r="R4100" s="7" t="str">
        <f t="shared" si="260"/>
        <v>2</v>
      </c>
    </row>
    <row r="4101" spans="1:18" x14ac:dyDescent="0.3">
      <c r="A4101">
        <v>4100</v>
      </c>
      <c r="B4101" t="s">
        <v>8</v>
      </c>
      <c r="C4101">
        <v>623672</v>
      </c>
      <c r="D4101" t="s">
        <v>9</v>
      </c>
      <c r="E4101" t="s">
        <v>15</v>
      </c>
      <c r="F4101" t="s">
        <v>11</v>
      </c>
      <c r="G4101" t="s">
        <v>12</v>
      </c>
      <c r="H4101" t="s">
        <v>12</v>
      </c>
      <c r="I4101">
        <v>51</v>
      </c>
      <c r="J4101">
        <f>(C4101-$V$7)/$V$8</f>
        <v>-4.1757805382999107E-2</v>
      </c>
      <c r="K4101" t="str">
        <f t="shared" si="257"/>
        <v>NO</v>
      </c>
      <c r="L4101">
        <f>(I4101-$V$16)/$V$17</f>
        <v>0.64178778747952869</v>
      </c>
      <c r="M4101" t="str">
        <f t="shared" si="258"/>
        <v>NO</v>
      </c>
      <c r="N4101">
        <f>IF(ISBLANK(C4101),$V$7,C4101)</f>
        <v>623672</v>
      </c>
      <c r="O4101">
        <f>IF(ISBLANK(I4101),$V$16,I4101)</f>
        <v>51</v>
      </c>
      <c r="P4101" t="str">
        <f>IF(ISBLANK(D4101),$U$42,D4101)</f>
        <v>ASALARIADO</v>
      </c>
      <c r="Q4101" s="7" t="str">
        <f t="shared" si="259"/>
        <v>46-55</v>
      </c>
      <c r="R4101" s="7" t="str">
        <f t="shared" si="260"/>
        <v>3</v>
      </c>
    </row>
    <row r="4102" spans="1:18" x14ac:dyDescent="0.3">
      <c r="A4102">
        <v>4101</v>
      </c>
      <c r="B4102" t="s">
        <v>14</v>
      </c>
      <c r="C4102">
        <v>2389642.9</v>
      </c>
      <c r="D4102" t="s">
        <v>13</v>
      </c>
      <c r="E4102" t="s">
        <v>10</v>
      </c>
      <c r="F4102" t="s">
        <v>11</v>
      </c>
      <c r="G4102" t="s">
        <v>12</v>
      </c>
      <c r="H4102" t="s">
        <v>12</v>
      </c>
      <c r="I4102">
        <v>85</v>
      </c>
      <c r="J4102">
        <f>(C4102-$V$7)/$V$8</f>
        <v>2.1359763050363814</v>
      </c>
      <c r="K4102" t="str">
        <f t="shared" si="257"/>
        <v>ATIPICO</v>
      </c>
      <c r="L4102">
        <f>(I4102-$V$16)/$V$17</f>
        <v>3.0413490101022038</v>
      </c>
      <c r="M4102" t="str">
        <f t="shared" si="258"/>
        <v>ATIPICO</v>
      </c>
      <c r="N4102">
        <f>IF(ISBLANK(C4102),$V$7,C4102)</f>
        <v>2389642.9</v>
      </c>
      <c r="O4102">
        <f>IF(ISBLANK(I4102),$V$16,I4102)</f>
        <v>85</v>
      </c>
      <c r="P4102" t="str">
        <f>IF(ISBLANK(D4102),$U$42,D4102)</f>
        <v>PENSIONADOS EN SU PROPIO SISTEMA</v>
      </c>
      <c r="Q4102" s="7" t="str">
        <f t="shared" si="259"/>
        <v>56+</v>
      </c>
      <c r="R4102" s="7" t="str">
        <f t="shared" si="260"/>
        <v>4</v>
      </c>
    </row>
    <row r="4103" spans="1:18" x14ac:dyDescent="0.3">
      <c r="A4103">
        <v>4102</v>
      </c>
      <c r="B4103" t="s">
        <v>8</v>
      </c>
      <c r="C4103">
        <v>322916.59999999998</v>
      </c>
      <c r="D4103" t="s">
        <v>9</v>
      </c>
      <c r="E4103" t="s">
        <v>15</v>
      </c>
      <c r="F4103" t="s">
        <v>11</v>
      </c>
      <c r="G4103" t="s">
        <v>12</v>
      </c>
      <c r="H4103" t="s">
        <v>11</v>
      </c>
      <c r="I4103">
        <v>39</v>
      </c>
      <c r="J4103">
        <f>(C4103-$V$7)/$V$8</f>
        <v>-0.41263894134782447</v>
      </c>
      <c r="K4103" t="str">
        <f t="shared" si="257"/>
        <v>NO</v>
      </c>
      <c r="L4103">
        <f>(I4103-$V$16)/$V$17</f>
        <v>-0.20511617344612137</v>
      </c>
      <c r="M4103" t="str">
        <f t="shared" si="258"/>
        <v>NO</v>
      </c>
      <c r="N4103">
        <f>IF(ISBLANK(C4103),$V$7,C4103)</f>
        <v>322916.59999999998</v>
      </c>
      <c r="O4103">
        <f>IF(ISBLANK(I4103),$V$16,I4103)</f>
        <v>39</v>
      </c>
      <c r="P4103" t="str">
        <f>IF(ISBLANK(D4103),$U$42,D4103)</f>
        <v>ASALARIADO</v>
      </c>
      <c r="Q4103" s="7" t="str">
        <f t="shared" si="259"/>
        <v>36-45</v>
      </c>
      <c r="R4103" s="7" t="str">
        <f t="shared" si="260"/>
        <v>2</v>
      </c>
    </row>
    <row r="4104" spans="1:18" x14ac:dyDescent="0.3">
      <c r="A4104">
        <v>4103</v>
      </c>
      <c r="B4104" t="s">
        <v>14</v>
      </c>
      <c r="C4104">
        <v>299206</v>
      </c>
      <c r="D4104" t="s">
        <v>9</v>
      </c>
      <c r="E4104" t="s">
        <v>15</v>
      </c>
      <c r="F4104" t="s">
        <v>11</v>
      </c>
      <c r="G4104" t="s">
        <v>12</v>
      </c>
      <c r="H4104" t="s">
        <v>12</v>
      </c>
      <c r="I4104">
        <v>39</v>
      </c>
      <c r="J4104">
        <f>(C4104-$V$7)/$V$8</f>
        <v>-0.44187803152677912</v>
      </c>
      <c r="K4104" t="str">
        <f t="shared" si="257"/>
        <v>NO</v>
      </c>
      <c r="L4104">
        <f>(I4104-$V$16)/$V$17</f>
        <v>-0.20511617344612137</v>
      </c>
      <c r="M4104" t="str">
        <f t="shared" si="258"/>
        <v>NO</v>
      </c>
      <c r="N4104">
        <f>IF(ISBLANK(C4104),$V$7,C4104)</f>
        <v>299206</v>
      </c>
      <c r="O4104">
        <f>IF(ISBLANK(I4104),$V$16,I4104)</f>
        <v>39</v>
      </c>
      <c r="P4104" t="str">
        <f>IF(ISBLANK(D4104),$U$42,D4104)</f>
        <v>ASALARIADO</v>
      </c>
      <c r="Q4104" s="7" t="str">
        <f t="shared" si="259"/>
        <v>36-45</v>
      </c>
      <c r="R4104" s="7" t="str">
        <f t="shared" si="260"/>
        <v>1</v>
      </c>
    </row>
    <row r="4105" spans="1:18" x14ac:dyDescent="0.3">
      <c r="A4105">
        <v>4104</v>
      </c>
      <c r="B4105" t="s">
        <v>8</v>
      </c>
      <c r="C4105">
        <v>445761.76</v>
      </c>
      <c r="D4105" t="s">
        <v>9</v>
      </c>
      <c r="E4105" t="s">
        <v>15</v>
      </c>
      <c r="F4105" t="s">
        <v>11</v>
      </c>
      <c r="G4105" t="s">
        <v>12</v>
      </c>
      <c r="H4105" t="s">
        <v>12</v>
      </c>
      <c r="I4105">
        <v>30</v>
      </c>
      <c r="J4105">
        <f>(C4105-$V$7)/$V$8</f>
        <v>-0.2611505474949436</v>
      </c>
      <c r="K4105" t="str">
        <f t="shared" si="257"/>
        <v>NO</v>
      </c>
      <c r="L4105">
        <f>(I4105-$V$16)/$V$17</f>
        <v>-0.84029414414035897</v>
      </c>
      <c r="M4105" t="str">
        <f t="shared" si="258"/>
        <v>NO</v>
      </c>
      <c r="N4105">
        <f>IF(ISBLANK(C4105),$V$7,C4105)</f>
        <v>445761.76</v>
      </c>
      <c r="O4105">
        <f>IF(ISBLANK(I4105),$V$16,I4105)</f>
        <v>30</v>
      </c>
      <c r="P4105" t="str">
        <f>IF(ISBLANK(D4105),$U$42,D4105)</f>
        <v>ASALARIADO</v>
      </c>
      <c r="Q4105" s="7" t="str">
        <f t="shared" si="259"/>
        <v>26-35</v>
      </c>
      <c r="R4105" s="7" t="str">
        <f t="shared" si="260"/>
        <v>3</v>
      </c>
    </row>
    <row r="4106" spans="1:18" x14ac:dyDescent="0.3">
      <c r="A4106">
        <v>4105</v>
      </c>
      <c r="B4106" t="s">
        <v>8</v>
      </c>
      <c r="C4106">
        <v>297046</v>
      </c>
      <c r="D4106" t="s">
        <v>16</v>
      </c>
      <c r="E4106" t="s">
        <v>15</v>
      </c>
      <c r="F4106" t="s">
        <v>11</v>
      </c>
      <c r="G4106" t="s">
        <v>12</v>
      </c>
      <c r="H4106" t="s">
        <v>12</v>
      </c>
      <c r="I4106">
        <v>61</v>
      </c>
      <c r="J4106">
        <f>(C4106-$V$7)/$V$8</f>
        <v>-0.44454166866740574</v>
      </c>
      <c r="K4106" t="str">
        <f t="shared" si="257"/>
        <v>NO</v>
      </c>
      <c r="L4106">
        <f>(I4106-$V$16)/$V$17</f>
        <v>1.3475410882509038</v>
      </c>
      <c r="M4106" t="str">
        <f t="shared" si="258"/>
        <v>NO</v>
      </c>
      <c r="N4106">
        <f>IF(ISBLANK(C4106),$V$7,C4106)</f>
        <v>297046</v>
      </c>
      <c r="O4106">
        <f>IF(ISBLANK(I4106),$V$16,I4106)</f>
        <v>61</v>
      </c>
      <c r="P4106" t="str">
        <f>IF(ISBLANK(D4106),$U$42,D4106)</f>
        <v>ASEGURADO VOLUNTARIO</v>
      </c>
      <c r="Q4106" s="7" t="str">
        <f t="shared" si="259"/>
        <v>56+</v>
      </c>
      <c r="R4106" s="7" t="str">
        <f t="shared" si="260"/>
        <v>1</v>
      </c>
    </row>
    <row r="4107" spans="1:18" x14ac:dyDescent="0.3">
      <c r="A4107">
        <v>4106</v>
      </c>
      <c r="B4107" t="s">
        <v>14</v>
      </c>
      <c r="C4107">
        <v>390833.33</v>
      </c>
      <c r="D4107" t="s">
        <v>9</v>
      </c>
      <c r="E4107" t="s">
        <v>15</v>
      </c>
      <c r="F4107" t="s">
        <v>11</v>
      </c>
      <c r="G4107" t="s">
        <v>12</v>
      </c>
      <c r="H4107" t="s">
        <v>12</v>
      </c>
      <c r="I4107">
        <v>41</v>
      </c>
      <c r="J4107">
        <f>(C4107-$V$7)/$V$8</f>
        <v>-0.32888638370990225</v>
      </c>
      <c r="K4107" t="str">
        <f t="shared" si="257"/>
        <v>NO</v>
      </c>
      <c r="L4107">
        <f>(I4107-$V$16)/$V$17</f>
        <v>-6.3965513291846368E-2</v>
      </c>
      <c r="M4107" t="str">
        <f t="shared" si="258"/>
        <v>NO</v>
      </c>
      <c r="N4107">
        <f>IF(ISBLANK(C4107),$V$7,C4107)</f>
        <v>390833.33</v>
      </c>
      <c r="O4107">
        <f>IF(ISBLANK(I4107),$V$16,I4107)</f>
        <v>41</v>
      </c>
      <c r="P4107" t="str">
        <f>IF(ISBLANK(D4107),$U$42,D4107)</f>
        <v>ASALARIADO</v>
      </c>
      <c r="Q4107" s="7" t="str">
        <f t="shared" si="259"/>
        <v>36-45</v>
      </c>
      <c r="R4107" s="7" t="str">
        <f t="shared" si="260"/>
        <v>2</v>
      </c>
    </row>
    <row r="4108" spans="1:18" x14ac:dyDescent="0.3">
      <c r="A4108">
        <v>4107</v>
      </c>
      <c r="B4108" t="s">
        <v>14</v>
      </c>
      <c r="C4108">
        <v>29700</v>
      </c>
      <c r="D4108" t="s">
        <v>9</v>
      </c>
      <c r="E4108" t="s">
        <v>15</v>
      </c>
      <c r="F4108" t="s">
        <v>11</v>
      </c>
      <c r="G4108" t="s">
        <v>12</v>
      </c>
      <c r="H4108" t="s">
        <v>12</v>
      </c>
      <c r="I4108">
        <v>29</v>
      </c>
      <c r="J4108">
        <f>(C4108-$V$7)/$V$8</f>
        <v>-0.77422349042572558</v>
      </c>
      <c r="K4108" t="str">
        <f t="shared" si="257"/>
        <v>NO</v>
      </c>
      <c r="L4108">
        <f>(I4108-$V$16)/$V$17</f>
        <v>-0.91086947421749642</v>
      </c>
      <c r="M4108" t="str">
        <f t="shared" si="258"/>
        <v>NO</v>
      </c>
      <c r="N4108">
        <f>IF(ISBLANK(C4108),$V$7,C4108)</f>
        <v>29700</v>
      </c>
      <c r="O4108">
        <f>IF(ISBLANK(I4108),$V$16,I4108)</f>
        <v>29</v>
      </c>
      <c r="P4108" t="str">
        <f>IF(ISBLANK(D4108),$U$42,D4108)</f>
        <v>ASALARIADO</v>
      </c>
      <c r="Q4108" s="7" t="str">
        <f t="shared" si="259"/>
        <v>26-35</v>
      </c>
      <c r="R4108" s="7" t="str">
        <f t="shared" si="260"/>
        <v>1</v>
      </c>
    </row>
    <row r="4109" spans="1:18" x14ac:dyDescent="0.3">
      <c r="A4109">
        <v>4108</v>
      </c>
      <c r="B4109" t="s">
        <v>14</v>
      </c>
      <c r="C4109">
        <v>1186398.1599999999</v>
      </c>
      <c r="D4109" t="s">
        <v>9</v>
      </c>
      <c r="E4109" t="s">
        <v>15</v>
      </c>
      <c r="F4109" t="s">
        <v>11</v>
      </c>
      <c r="G4109" t="s">
        <v>12</v>
      </c>
      <c r="H4109" t="s">
        <v>12</v>
      </c>
      <c r="I4109">
        <v>41</v>
      </c>
      <c r="J4109">
        <f>(C4109-$V$7)/$V$8</f>
        <v>0.65217659266246919</v>
      </c>
      <c r="K4109" t="str">
        <f t="shared" si="257"/>
        <v>NO</v>
      </c>
      <c r="L4109">
        <f>(I4109-$V$16)/$V$17</f>
        <v>-6.3965513291846368E-2</v>
      </c>
      <c r="M4109" t="str">
        <f t="shared" si="258"/>
        <v>NO</v>
      </c>
      <c r="N4109">
        <f>IF(ISBLANK(C4109),$V$7,C4109)</f>
        <v>1186398.1599999999</v>
      </c>
      <c r="O4109">
        <f>IF(ISBLANK(I4109),$V$16,I4109)</f>
        <v>41</v>
      </c>
      <c r="P4109" t="str">
        <f>IF(ISBLANK(D4109),$U$42,D4109)</f>
        <v>ASALARIADO</v>
      </c>
      <c r="Q4109" s="7" t="str">
        <f t="shared" si="259"/>
        <v>36-45</v>
      </c>
      <c r="R4109" s="7" t="str">
        <f t="shared" si="260"/>
        <v>4</v>
      </c>
    </row>
    <row r="4110" spans="1:18" x14ac:dyDescent="0.3">
      <c r="A4110">
        <v>4109</v>
      </c>
      <c r="B4110" t="s">
        <v>14</v>
      </c>
      <c r="C4110">
        <v>839613</v>
      </c>
      <c r="D4110" t="s">
        <v>9</v>
      </c>
      <c r="E4110" t="s">
        <v>15</v>
      </c>
      <c r="F4110" t="s">
        <v>11</v>
      </c>
      <c r="G4110" t="s">
        <v>11</v>
      </c>
      <c r="H4110" t="s">
        <v>12</v>
      </c>
      <c r="I4110">
        <v>29</v>
      </c>
      <c r="J4110">
        <f>(C4110-$V$7)/$V$8</f>
        <v>0.22453315192443526</v>
      </c>
      <c r="K4110" t="str">
        <f t="shared" si="257"/>
        <v>NO</v>
      </c>
      <c r="L4110">
        <f>(I4110-$V$16)/$V$17</f>
        <v>-0.91086947421749642</v>
      </c>
      <c r="M4110" t="str">
        <f t="shared" si="258"/>
        <v>NO</v>
      </c>
      <c r="N4110">
        <f>IF(ISBLANK(C4110),$V$7,C4110)</f>
        <v>839613</v>
      </c>
      <c r="O4110">
        <f>IF(ISBLANK(I4110),$V$16,I4110)</f>
        <v>29</v>
      </c>
      <c r="P4110" t="str">
        <f>IF(ISBLANK(D4110),$U$42,D4110)</f>
        <v>ASALARIADO</v>
      </c>
      <c r="Q4110" s="7" t="str">
        <f t="shared" si="259"/>
        <v>26-35</v>
      </c>
      <c r="R4110" s="7" t="str">
        <f t="shared" si="260"/>
        <v>4</v>
      </c>
    </row>
    <row r="4111" spans="1:18" x14ac:dyDescent="0.3">
      <c r="A4111">
        <v>4110</v>
      </c>
      <c r="B4111" t="s">
        <v>14</v>
      </c>
      <c r="C4111">
        <v>1125420</v>
      </c>
      <c r="D4111" t="s">
        <v>9</v>
      </c>
      <c r="E4111" t="s">
        <v>10</v>
      </c>
      <c r="F4111" t="s">
        <v>11</v>
      </c>
      <c r="G4111" t="s">
        <v>12</v>
      </c>
      <c r="H4111" t="s">
        <v>11</v>
      </c>
      <c r="I4111">
        <v>29</v>
      </c>
      <c r="J4111">
        <f>(C4111-$V$7)/$V$8</f>
        <v>0.57698043907771279</v>
      </c>
      <c r="K4111" t="str">
        <f t="shared" si="257"/>
        <v>NO</v>
      </c>
      <c r="L4111">
        <f>(I4111-$V$16)/$V$17</f>
        <v>-0.91086947421749642</v>
      </c>
      <c r="M4111" t="str">
        <f t="shared" si="258"/>
        <v>NO</v>
      </c>
      <c r="N4111">
        <f>IF(ISBLANK(C4111),$V$7,C4111)</f>
        <v>1125420</v>
      </c>
      <c r="O4111">
        <f>IF(ISBLANK(I4111),$V$16,I4111)</f>
        <v>29</v>
      </c>
      <c r="P4111" t="str">
        <f>IF(ISBLANK(D4111),$U$42,D4111)</f>
        <v>ASALARIADO</v>
      </c>
      <c r="Q4111" s="7" t="str">
        <f t="shared" si="259"/>
        <v>26-35</v>
      </c>
      <c r="R4111" s="7" t="str">
        <f t="shared" si="260"/>
        <v>4</v>
      </c>
    </row>
    <row r="4112" spans="1:18" x14ac:dyDescent="0.3">
      <c r="A4112">
        <v>4111</v>
      </c>
      <c r="B4112" t="s">
        <v>14</v>
      </c>
      <c r="C4112">
        <v>432600</v>
      </c>
      <c r="D4112" t="s">
        <v>9</v>
      </c>
      <c r="E4112" t="s">
        <v>15</v>
      </c>
      <c r="F4112" t="s">
        <v>11</v>
      </c>
      <c r="G4112" t="s">
        <v>12</v>
      </c>
      <c r="H4112" t="s">
        <v>11</v>
      </c>
      <c r="I4112">
        <v>59</v>
      </c>
      <c r="J4112">
        <f>(C4112-$V$7)/$V$8</f>
        <v>-0.27738117377828347</v>
      </c>
      <c r="K4112" t="str">
        <f t="shared" si="257"/>
        <v>NO</v>
      </c>
      <c r="L4112">
        <f>(I4112-$V$16)/$V$17</f>
        <v>1.2063904280966287</v>
      </c>
      <c r="M4112" t="str">
        <f t="shared" si="258"/>
        <v>NO</v>
      </c>
      <c r="N4112">
        <f>IF(ISBLANK(C4112),$V$7,C4112)</f>
        <v>432600</v>
      </c>
      <c r="O4112">
        <f>IF(ISBLANK(I4112),$V$16,I4112)</f>
        <v>59</v>
      </c>
      <c r="P4112" t="str">
        <f>IF(ISBLANK(D4112),$U$42,D4112)</f>
        <v>ASALARIADO</v>
      </c>
      <c r="Q4112" s="7" t="str">
        <f t="shared" si="259"/>
        <v>56+</v>
      </c>
      <c r="R4112" s="7" t="str">
        <f t="shared" si="260"/>
        <v>3</v>
      </c>
    </row>
    <row r="4113" spans="1:18" x14ac:dyDescent="0.3">
      <c r="A4113">
        <v>4112</v>
      </c>
      <c r="B4113" t="s">
        <v>8</v>
      </c>
      <c r="C4113">
        <v>403983</v>
      </c>
      <c r="D4113" t="s">
        <v>17</v>
      </c>
      <c r="E4113" t="s">
        <v>15</v>
      </c>
      <c r="F4113" t="s">
        <v>11</v>
      </c>
      <c r="G4113" t="s">
        <v>12</v>
      </c>
      <c r="H4113" t="s">
        <v>12</v>
      </c>
      <c r="I4113">
        <v>53</v>
      </c>
      <c r="J4113">
        <f>(C4113-$V$7)/$V$8</f>
        <v>-0.31267066639555785</v>
      </c>
      <c r="K4113" t="str">
        <f t="shared" si="257"/>
        <v>NO</v>
      </c>
      <c r="L4113">
        <f>(I4113-$V$16)/$V$17</f>
        <v>0.78293844763380371</v>
      </c>
      <c r="M4113" t="str">
        <f t="shared" si="258"/>
        <v>NO</v>
      </c>
      <c r="N4113">
        <f>IF(ISBLANK(C4113),$V$7,C4113)</f>
        <v>403983</v>
      </c>
      <c r="O4113">
        <f>IF(ISBLANK(I4113),$V$16,I4113)</f>
        <v>53</v>
      </c>
      <c r="P4113" t="str">
        <f>IF(ISBLANK(D4113),$U$42,D4113)</f>
        <v>TRABAJADOR INDEPENDIENTE</v>
      </c>
      <c r="Q4113" s="7" t="str">
        <f t="shared" si="259"/>
        <v>46-55</v>
      </c>
      <c r="R4113" s="7" t="str">
        <f t="shared" si="260"/>
        <v>2</v>
      </c>
    </row>
    <row r="4114" spans="1:18" x14ac:dyDescent="0.3">
      <c r="A4114">
        <v>4113</v>
      </c>
      <c r="B4114" t="s">
        <v>14</v>
      </c>
      <c r="C4114">
        <v>340000</v>
      </c>
      <c r="D4114" t="s">
        <v>9</v>
      </c>
      <c r="E4114" t="s">
        <v>15</v>
      </c>
      <c r="F4114" t="s">
        <v>11</v>
      </c>
      <c r="G4114" t="s">
        <v>12</v>
      </c>
      <c r="H4114" t="s">
        <v>11</v>
      </c>
      <c r="I4114">
        <v>43</v>
      </c>
      <c r="J4114">
        <f>(C4114-$V$7)/$V$8</f>
        <v>-0.39157228452922199</v>
      </c>
      <c r="K4114" t="str">
        <f t="shared" si="257"/>
        <v>NO</v>
      </c>
      <c r="L4114">
        <f>(I4114-$V$16)/$V$17</f>
        <v>7.7185146862428639E-2</v>
      </c>
      <c r="M4114" t="str">
        <f t="shared" si="258"/>
        <v>NO</v>
      </c>
      <c r="N4114">
        <f>IF(ISBLANK(C4114),$V$7,C4114)</f>
        <v>340000</v>
      </c>
      <c r="O4114">
        <f>IF(ISBLANK(I4114),$V$16,I4114)</f>
        <v>43</v>
      </c>
      <c r="P4114" t="str">
        <f>IF(ISBLANK(D4114),$U$42,D4114)</f>
        <v>ASALARIADO</v>
      </c>
      <c r="Q4114" s="7" t="str">
        <f t="shared" si="259"/>
        <v>36-45</v>
      </c>
      <c r="R4114" s="7" t="str">
        <f t="shared" si="260"/>
        <v>2</v>
      </c>
    </row>
    <row r="4115" spans="1:18" x14ac:dyDescent="0.3">
      <c r="A4115">
        <v>4114</v>
      </c>
      <c r="B4115" t="s">
        <v>14</v>
      </c>
      <c r="C4115">
        <v>1221960.4099999999</v>
      </c>
      <c r="D4115" t="s">
        <v>9</v>
      </c>
      <c r="E4115" t="s">
        <v>10</v>
      </c>
      <c r="F4115" t="s">
        <v>11</v>
      </c>
      <c r="G4115" t="s">
        <v>12</v>
      </c>
      <c r="H4115" t="s">
        <v>12</v>
      </c>
      <c r="I4115">
        <v>42</v>
      </c>
      <c r="J4115">
        <f>(C4115-$V$7)/$V$8</f>
        <v>0.69603072687739964</v>
      </c>
      <c r="K4115" t="str">
        <f t="shared" si="257"/>
        <v>NO</v>
      </c>
      <c r="L4115">
        <f>(I4115-$V$16)/$V$17</f>
        <v>6.6098167852911317E-3</v>
      </c>
      <c r="M4115" t="str">
        <f t="shared" si="258"/>
        <v>NO</v>
      </c>
      <c r="N4115">
        <f>IF(ISBLANK(C4115),$V$7,C4115)</f>
        <v>1221960.4099999999</v>
      </c>
      <c r="O4115">
        <f>IF(ISBLANK(I4115),$V$16,I4115)</f>
        <v>42</v>
      </c>
      <c r="P4115" t="str">
        <f>IF(ISBLANK(D4115),$U$42,D4115)</f>
        <v>ASALARIADO</v>
      </c>
      <c r="Q4115" s="7" t="str">
        <f t="shared" si="259"/>
        <v>36-45</v>
      </c>
      <c r="R4115" s="7" t="str">
        <f t="shared" si="260"/>
        <v>4</v>
      </c>
    </row>
    <row r="4116" spans="1:18" x14ac:dyDescent="0.3">
      <c r="A4116">
        <v>4115</v>
      </c>
      <c r="B4116" t="s">
        <v>14</v>
      </c>
      <c r="C4116">
        <v>399934</v>
      </c>
      <c r="D4116" t="s">
        <v>9</v>
      </c>
      <c r="E4116" t="s">
        <v>10</v>
      </c>
      <c r="F4116" t="s">
        <v>11</v>
      </c>
      <c r="G4116" t="s">
        <v>12</v>
      </c>
      <c r="H4116" t="s">
        <v>11</v>
      </c>
      <c r="I4116">
        <v>36</v>
      </c>
      <c r="J4116">
        <f>(C4116-$V$7)/$V$8</f>
        <v>-0.31766375286888993</v>
      </c>
      <c r="K4116" t="str">
        <f t="shared" si="257"/>
        <v>NO</v>
      </c>
      <c r="L4116">
        <f>(I4116-$V$16)/$V$17</f>
        <v>-0.41684216367753391</v>
      </c>
      <c r="M4116" t="str">
        <f t="shared" si="258"/>
        <v>NO</v>
      </c>
      <c r="N4116">
        <f>IF(ISBLANK(C4116),$V$7,C4116)</f>
        <v>399934</v>
      </c>
      <c r="O4116">
        <f>IF(ISBLANK(I4116),$V$16,I4116)</f>
        <v>36</v>
      </c>
      <c r="P4116" t="str">
        <f>IF(ISBLANK(D4116),$U$42,D4116)</f>
        <v>ASALARIADO</v>
      </c>
      <c r="Q4116" s="7" t="str">
        <f t="shared" si="259"/>
        <v>36-45</v>
      </c>
      <c r="R4116" s="7" t="str">
        <f t="shared" si="260"/>
        <v>2</v>
      </c>
    </row>
    <row r="4117" spans="1:18" x14ac:dyDescent="0.3">
      <c r="A4117">
        <v>4116</v>
      </c>
      <c r="B4117" t="s">
        <v>8</v>
      </c>
      <c r="C4117">
        <v>205570</v>
      </c>
      <c r="D4117" t="s">
        <v>9</v>
      </c>
      <c r="E4117" t="s">
        <v>15</v>
      </c>
      <c r="F4117" t="s">
        <v>11</v>
      </c>
      <c r="G4117" t="s">
        <v>12</v>
      </c>
      <c r="H4117" t="s">
        <v>12</v>
      </c>
      <c r="I4117">
        <v>38</v>
      </c>
      <c r="J4117">
        <f>(C4117-$V$7)/$V$8</f>
        <v>-0.55734670157294419</v>
      </c>
      <c r="K4117" t="str">
        <f t="shared" si="257"/>
        <v>NO</v>
      </c>
      <c r="L4117">
        <f>(I4117-$V$16)/$V$17</f>
        <v>-0.27569150352325889</v>
      </c>
      <c r="M4117" t="str">
        <f t="shared" si="258"/>
        <v>NO</v>
      </c>
      <c r="N4117">
        <f>IF(ISBLANK(C4117),$V$7,C4117)</f>
        <v>205570</v>
      </c>
      <c r="O4117">
        <f>IF(ISBLANK(I4117),$V$16,I4117)</f>
        <v>38</v>
      </c>
      <c r="P4117" t="str">
        <f>IF(ISBLANK(D4117),$U$42,D4117)</f>
        <v>ASALARIADO</v>
      </c>
      <c r="Q4117" s="7" t="str">
        <f t="shared" si="259"/>
        <v>36-45</v>
      </c>
      <c r="R4117" s="7" t="str">
        <f t="shared" si="260"/>
        <v>1</v>
      </c>
    </row>
    <row r="4118" spans="1:18" x14ac:dyDescent="0.3">
      <c r="A4118">
        <v>4117</v>
      </c>
      <c r="B4118" t="s">
        <v>14</v>
      </c>
      <c r="C4118">
        <v>300018</v>
      </c>
      <c r="D4118" t="s">
        <v>16</v>
      </c>
      <c r="E4118" t="s">
        <v>15</v>
      </c>
      <c r="F4118" t="s">
        <v>11</v>
      </c>
      <c r="G4118" t="s">
        <v>12</v>
      </c>
      <c r="H4118" t="s">
        <v>12</v>
      </c>
      <c r="I4118">
        <v>34</v>
      </c>
      <c r="J4118">
        <f>(C4118-$V$7)/$V$8</f>
        <v>-0.44087670126835837</v>
      </c>
      <c r="K4118" t="str">
        <f t="shared" si="257"/>
        <v>NO</v>
      </c>
      <c r="L4118">
        <f>(I4118-$V$16)/$V$17</f>
        <v>-0.55799282383180893</v>
      </c>
      <c r="M4118" t="str">
        <f t="shared" si="258"/>
        <v>NO</v>
      </c>
      <c r="N4118">
        <f>IF(ISBLANK(C4118),$V$7,C4118)</f>
        <v>300018</v>
      </c>
      <c r="O4118">
        <f>IF(ISBLANK(I4118),$V$16,I4118)</f>
        <v>34</v>
      </c>
      <c r="P4118" t="str">
        <f>IF(ISBLANK(D4118),$U$42,D4118)</f>
        <v>ASEGURADO VOLUNTARIO</v>
      </c>
      <c r="Q4118" s="7" t="str">
        <f t="shared" si="259"/>
        <v>26-35</v>
      </c>
      <c r="R4118" s="7" t="str">
        <f t="shared" si="260"/>
        <v>2</v>
      </c>
    </row>
    <row r="4119" spans="1:18" x14ac:dyDescent="0.3">
      <c r="A4119">
        <v>4118</v>
      </c>
      <c r="B4119" t="s">
        <v>14</v>
      </c>
      <c r="C4119">
        <v>386161</v>
      </c>
      <c r="D4119" t="s">
        <v>17</v>
      </c>
      <c r="E4119" t="s">
        <v>15</v>
      </c>
      <c r="F4119" t="s">
        <v>11</v>
      </c>
      <c r="G4119" t="s">
        <v>12</v>
      </c>
      <c r="H4119" t="s">
        <v>11</v>
      </c>
      <c r="I4119">
        <v>47</v>
      </c>
      <c r="J4119">
        <f>(C4119-$V$7)/$V$8</f>
        <v>-0.33464813913641345</v>
      </c>
      <c r="K4119" t="str">
        <f t="shared" si="257"/>
        <v>NO</v>
      </c>
      <c r="L4119">
        <f>(I4119-$V$16)/$V$17</f>
        <v>0.35948646717097865</v>
      </c>
      <c r="M4119" t="str">
        <f t="shared" si="258"/>
        <v>NO</v>
      </c>
      <c r="N4119">
        <f>IF(ISBLANK(C4119),$V$7,C4119)</f>
        <v>386161</v>
      </c>
      <c r="O4119">
        <f>IF(ISBLANK(I4119),$V$16,I4119)</f>
        <v>47</v>
      </c>
      <c r="P4119" t="str">
        <f>IF(ISBLANK(D4119),$U$42,D4119)</f>
        <v>TRABAJADOR INDEPENDIENTE</v>
      </c>
      <c r="Q4119" s="7" t="str">
        <f t="shared" si="259"/>
        <v>46-55</v>
      </c>
      <c r="R4119" s="7" t="str">
        <f t="shared" si="260"/>
        <v>2</v>
      </c>
    </row>
    <row r="4120" spans="1:18" x14ac:dyDescent="0.3">
      <c r="A4120">
        <v>4119</v>
      </c>
      <c r="B4120" t="s">
        <v>8</v>
      </c>
      <c r="C4120">
        <v>144000</v>
      </c>
      <c r="D4120" t="s">
        <v>9</v>
      </c>
      <c r="E4120" t="s">
        <v>15</v>
      </c>
      <c r="F4120" t="s">
        <v>11</v>
      </c>
      <c r="G4120" t="s">
        <v>12</v>
      </c>
      <c r="H4120" t="s">
        <v>12</v>
      </c>
      <c r="I4120">
        <v>35</v>
      </c>
      <c r="J4120">
        <f>(C4120-$V$7)/$V$8</f>
        <v>-0.6332726917342324</v>
      </c>
      <c r="K4120" t="str">
        <f t="shared" si="257"/>
        <v>NO</v>
      </c>
      <c r="L4120">
        <f>(I4120-$V$16)/$V$17</f>
        <v>-0.48741749375467142</v>
      </c>
      <c r="M4120" t="str">
        <f t="shared" si="258"/>
        <v>NO</v>
      </c>
      <c r="N4120">
        <f>IF(ISBLANK(C4120),$V$7,C4120)</f>
        <v>144000</v>
      </c>
      <c r="O4120">
        <f>IF(ISBLANK(I4120),$V$16,I4120)</f>
        <v>35</v>
      </c>
      <c r="P4120" t="str">
        <f>IF(ISBLANK(D4120),$U$42,D4120)</f>
        <v>ASALARIADO</v>
      </c>
      <c r="Q4120" s="7" t="str">
        <f t="shared" si="259"/>
        <v>26-35</v>
      </c>
      <c r="R4120" s="7" t="str">
        <f t="shared" si="260"/>
        <v>1</v>
      </c>
    </row>
    <row r="4121" spans="1:18" x14ac:dyDescent="0.3">
      <c r="A4121">
        <v>4120</v>
      </c>
      <c r="B4121" t="s">
        <v>8</v>
      </c>
      <c r="C4121">
        <v>394526</v>
      </c>
      <c r="D4121" t="s">
        <v>17</v>
      </c>
      <c r="E4121" t="s">
        <v>15</v>
      </c>
      <c r="F4121" t="s">
        <v>11</v>
      </c>
      <c r="G4121" t="s">
        <v>12</v>
      </c>
      <c r="H4121" t="s">
        <v>11</v>
      </c>
      <c r="I4121">
        <v>48</v>
      </c>
      <c r="J4121">
        <f>(C4121-$V$7)/$V$8</f>
        <v>-0.32433271104319961</v>
      </c>
      <c r="K4121" t="str">
        <f t="shared" si="257"/>
        <v>NO</v>
      </c>
      <c r="L4121">
        <f>(I4121-$V$16)/$V$17</f>
        <v>0.43006179724811616</v>
      </c>
      <c r="M4121" t="str">
        <f t="shared" si="258"/>
        <v>NO</v>
      </c>
      <c r="N4121">
        <f>IF(ISBLANK(C4121),$V$7,C4121)</f>
        <v>394526</v>
      </c>
      <c r="O4121">
        <f>IF(ISBLANK(I4121),$V$16,I4121)</f>
        <v>48</v>
      </c>
      <c r="P4121" t="str">
        <f>IF(ISBLANK(D4121),$U$42,D4121)</f>
        <v>TRABAJADOR INDEPENDIENTE</v>
      </c>
      <c r="Q4121" s="7" t="str">
        <f t="shared" si="259"/>
        <v>46-55</v>
      </c>
      <c r="R4121" s="7" t="str">
        <f t="shared" si="260"/>
        <v>2</v>
      </c>
    </row>
    <row r="4122" spans="1:18" x14ac:dyDescent="0.3">
      <c r="A4122">
        <v>4121</v>
      </c>
      <c r="B4122" t="s">
        <v>14</v>
      </c>
      <c r="C4122">
        <v>540083</v>
      </c>
      <c r="D4122" t="s">
        <v>17</v>
      </c>
      <c r="E4122" t="s">
        <v>15</v>
      </c>
      <c r="F4122" t="s">
        <v>11</v>
      </c>
      <c r="G4122" t="s">
        <v>12</v>
      </c>
      <c r="H4122" t="s">
        <v>11</v>
      </c>
      <c r="I4122">
        <v>41</v>
      </c>
      <c r="J4122">
        <f>(C4122-$V$7)/$V$8</f>
        <v>-0.1448368632292216</v>
      </c>
      <c r="K4122" t="str">
        <f t="shared" si="257"/>
        <v>NO</v>
      </c>
      <c r="L4122">
        <f>(I4122-$V$16)/$V$17</f>
        <v>-6.3965513291846368E-2</v>
      </c>
      <c r="M4122" t="str">
        <f t="shared" si="258"/>
        <v>NO</v>
      </c>
      <c r="N4122">
        <f>IF(ISBLANK(C4122),$V$7,C4122)</f>
        <v>540083</v>
      </c>
      <c r="O4122">
        <f>IF(ISBLANK(I4122),$V$16,I4122)</f>
        <v>41</v>
      </c>
      <c r="P4122" t="str">
        <f>IF(ISBLANK(D4122),$U$42,D4122)</f>
        <v>TRABAJADOR INDEPENDIENTE</v>
      </c>
      <c r="Q4122" s="7" t="str">
        <f t="shared" si="259"/>
        <v>36-45</v>
      </c>
      <c r="R4122" s="7" t="str">
        <f t="shared" si="260"/>
        <v>3</v>
      </c>
    </row>
    <row r="4123" spans="1:18" x14ac:dyDescent="0.3">
      <c r="A4123">
        <v>4122</v>
      </c>
      <c r="B4123" t="s">
        <v>8</v>
      </c>
      <c r="C4123">
        <v>280000</v>
      </c>
      <c r="D4123" t="s">
        <v>9</v>
      </c>
      <c r="E4123" t="s">
        <v>15</v>
      </c>
      <c r="F4123" t="s">
        <v>11</v>
      </c>
      <c r="G4123" t="s">
        <v>11</v>
      </c>
      <c r="H4123" t="s">
        <v>12</v>
      </c>
      <c r="I4123">
        <v>26</v>
      </c>
      <c r="J4123">
        <f>(C4123-$V$7)/$V$8</f>
        <v>-0.46556220510218438</v>
      </c>
      <c r="K4123" t="str">
        <f t="shared" si="257"/>
        <v>NO</v>
      </c>
      <c r="L4123">
        <f>(I4123-$V$16)/$V$17</f>
        <v>-1.1225954644489089</v>
      </c>
      <c r="M4123" t="str">
        <f t="shared" si="258"/>
        <v>NO</v>
      </c>
      <c r="N4123">
        <f>IF(ISBLANK(C4123),$V$7,C4123)</f>
        <v>280000</v>
      </c>
      <c r="O4123">
        <f>IF(ISBLANK(I4123),$V$16,I4123)</f>
        <v>26</v>
      </c>
      <c r="P4123" t="str">
        <f>IF(ISBLANK(D4123),$U$42,D4123)</f>
        <v>ASALARIADO</v>
      </c>
      <c r="Q4123" s="7" t="str">
        <f t="shared" si="259"/>
        <v>26-35</v>
      </c>
      <c r="R4123" s="7" t="str">
        <f t="shared" si="260"/>
        <v>1</v>
      </c>
    </row>
    <row r="4124" spans="1:18" x14ac:dyDescent="0.3">
      <c r="A4124">
        <v>4123</v>
      </c>
      <c r="B4124" t="s">
        <v>8</v>
      </c>
      <c r="C4124">
        <v>350000</v>
      </c>
      <c r="D4124" t="s">
        <v>9</v>
      </c>
      <c r="E4124" t="s">
        <v>15</v>
      </c>
      <c r="F4124" t="s">
        <v>11</v>
      </c>
      <c r="G4124" t="s">
        <v>12</v>
      </c>
      <c r="H4124" t="s">
        <v>12</v>
      </c>
      <c r="I4124">
        <v>25</v>
      </c>
      <c r="J4124">
        <f>(C4124-$V$7)/$V$8</f>
        <v>-0.37924063110039496</v>
      </c>
      <c r="K4124" t="str">
        <f t="shared" si="257"/>
        <v>NO</v>
      </c>
      <c r="L4124">
        <f>(I4124-$V$16)/$V$17</f>
        <v>-1.1931707945260464</v>
      </c>
      <c r="M4124" t="str">
        <f t="shared" si="258"/>
        <v>NO</v>
      </c>
      <c r="N4124">
        <f>IF(ISBLANK(C4124),$V$7,C4124)</f>
        <v>350000</v>
      </c>
      <c r="O4124">
        <f>IF(ISBLANK(I4124),$V$16,I4124)</f>
        <v>25</v>
      </c>
      <c r="P4124" t="str">
        <f>IF(ISBLANK(D4124),$U$42,D4124)</f>
        <v>ASALARIADO</v>
      </c>
      <c r="Q4124" s="7" t="str">
        <f t="shared" si="259"/>
        <v>18-25</v>
      </c>
      <c r="R4124" s="7" t="str">
        <f t="shared" si="260"/>
        <v>2</v>
      </c>
    </row>
    <row r="4125" spans="1:18" x14ac:dyDescent="0.3">
      <c r="A4125">
        <v>4124</v>
      </c>
      <c r="B4125" t="s">
        <v>14</v>
      </c>
      <c r="C4125">
        <v>382000</v>
      </c>
      <c r="D4125" t="s">
        <v>9</v>
      </c>
      <c r="E4125" t="s">
        <v>15</v>
      </c>
      <c r="F4125" t="s">
        <v>11</v>
      </c>
      <c r="G4125" t="s">
        <v>12</v>
      </c>
      <c r="H4125" t="s">
        <v>12</v>
      </c>
      <c r="I4125">
        <v>20</v>
      </c>
      <c r="J4125">
        <f>(C4125-$V$7)/$V$8</f>
        <v>-0.33977934012814837</v>
      </c>
      <c r="K4125" t="str">
        <f t="shared" si="257"/>
        <v>NO</v>
      </c>
      <c r="L4125">
        <f>(I4125-$V$16)/$V$17</f>
        <v>-1.5460474449117341</v>
      </c>
      <c r="M4125" t="str">
        <f t="shared" si="258"/>
        <v>NO</v>
      </c>
      <c r="N4125">
        <f>IF(ISBLANK(C4125),$V$7,C4125)</f>
        <v>382000</v>
      </c>
      <c r="O4125">
        <f>IF(ISBLANK(I4125),$V$16,I4125)</f>
        <v>20</v>
      </c>
      <c r="P4125" t="str">
        <f>IF(ISBLANK(D4125),$U$42,D4125)</f>
        <v>ASALARIADO</v>
      </c>
      <c r="Q4125" s="7" t="str">
        <f t="shared" si="259"/>
        <v>18-25</v>
      </c>
      <c r="R4125" s="7" t="str">
        <f t="shared" si="260"/>
        <v>2</v>
      </c>
    </row>
    <row r="4126" spans="1:18" x14ac:dyDescent="0.3">
      <c r="A4126">
        <v>4125</v>
      </c>
      <c r="B4126" t="s">
        <v>8</v>
      </c>
      <c r="C4126">
        <v>933124</v>
      </c>
      <c r="D4126" t="s">
        <v>17</v>
      </c>
      <c r="E4126" t="s">
        <v>15</v>
      </c>
      <c r="F4126" t="s">
        <v>11</v>
      </c>
      <c r="G4126" t="s">
        <v>12</v>
      </c>
      <c r="H4126" t="s">
        <v>12</v>
      </c>
      <c r="I4126">
        <v>49</v>
      </c>
      <c r="J4126">
        <f>(C4126-$V$7)/$V$8</f>
        <v>0.33984767630273999</v>
      </c>
      <c r="K4126" t="str">
        <f t="shared" si="257"/>
        <v>NO</v>
      </c>
      <c r="L4126">
        <f>(I4126-$V$16)/$V$17</f>
        <v>0.50063712732525367</v>
      </c>
      <c r="M4126" t="str">
        <f t="shared" si="258"/>
        <v>NO</v>
      </c>
      <c r="N4126">
        <f>IF(ISBLANK(C4126),$V$7,C4126)</f>
        <v>933124</v>
      </c>
      <c r="O4126">
        <f>IF(ISBLANK(I4126),$V$16,I4126)</f>
        <v>49</v>
      </c>
      <c r="P4126" t="str">
        <f>IF(ISBLANK(D4126),$U$42,D4126)</f>
        <v>TRABAJADOR INDEPENDIENTE</v>
      </c>
      <c r="Q4126" s="7" t="str">
        <f t="shared" si="259"/>
        <v>46-55</v>
      </c>
      <c r="R4126" s="7" t="str">
        <f t="shared" si="260"/>
        <v>4</v>
      </c>
    </row>
    <row r="4127" spans="1:18" x14ac:dyDescent="0.3">
      <c r="A4127">
        <v>4126</v>
      </c>
      <c r="B4127" t="s">
        <v>14</v>
      </c>
      <c r="C4127">
        <v>865457.02</v>
      </c>
      <c r="D4127" t="s">
        <v>9</v>
      </c>
      <c r="E4127" t="s">
        <v>10</v>
      </c>
      <c r="F4127" t="s">
        <v>11</v>
      </c>
      <c r="G4127" t="s">
        <v>12</v>
      </c>
      <c r="H4127" t="s">
        <v>12</v>
      </c>
      <c r="I4127">
        <v>42</v>
      </c>
      <c r="J4127">
        <f>(C4127-$V$7)/$V$8</f>
        <v>0.25640310170920277</v>
      </c>
      <c r="K4127" t="str">
        <f t="shared" si="257"/>
        <v>NO</v>
      </c>
      <c r="L4127">
        <f>(I4127-$V$16)/$V$17</f>
        <v>6.6098167852911317E-3</v>
      </c>
      <c r="M4127" t="str">
        <f t="shared" si="258"/>
        <v>NO</v>
      </c>
      <c r="N4127">
        <f>IF(ISBLANK(C4127),$V$7,C4127)</f>
        <v>865457.02</v>
      </c>
      <c r="O4127">
        <f>IF(ISBLANK(I4127),$V$16,I4127)</f>
        <v>42</v>
      </c>
      <c r="P4127" t="str">
        <f>IF(ISBLANK(D4127),$U$42,D4127)</f>
        <v>ASALARIADO</v>
      </c>
      <c r="Q4127" s="7" t="str">
        <f t="shared" si="259"/>
        <v>36-45</v>
      </c>
      <c r="R4127" s="7" t="str">
        <f t="shared" si="260"/>
        <v>4</v>
      </c>
    </row>
    <row r="4128" spans="1:18" x14ac:dyDescent="0.3">
      <c r="A4128">
        <v>4127</v>
      </c>
      <c r="B4128" t="s">
        <v>14</v>
      </c>
      <c r="C4128">
        <v>399967</v>
      </c>
      <c r="D4128" t="s">
        <v>13</v>
      </c>
      <c r="E4128" t="s">
        <v>10</v>
      </c>
      <c r="F4128" t="s">
        <v>11</v>
      </c>
      <c r="G4128" t="s">
        <v>12</v>
      </c>
      <c r="H4128" t="s">
        <v>12</v>
      </c>
      <c r="I4128">
        <v>82</v>
      </c>
      <c r="J4128">
        <f>(C4128-$V$7)/$V$8</f>
        <v>-0.31762305841257482</v>
      </c>
      <c r="K4128" t="str">
        <f t="shared" si="257"/>
        <v>NO</v>
      </c>
      <c r="L4128">
        <f>(I4128-$V$16)/$V$17</f>
        <v>2.8296230198707915</v>
      </c>
      <c r="M4128" t="str">
        <f t="shared" si="258"/>
        <v>ATIPICO</v>
      </c>
      <c r="N4128">
        <f>IF(ISBLANK(C4128),$V$7,C4128)</f>
        <v>399967</v>
      </c>
      <c r="O4128">
        <f>IF(ISBLANK(I4128),$V$16,I4128)</f>
        <v>82</v>
      </c>
      <c r="P4128" t="str">
        <f>IF(ISBLANK(D4128),$U$42,D4128)</f>
        <v>PENSIONADOS EN SU PROPIO SISTEMA</v>
      </c>
      <c r="Q4128" s="7" t="str">
        <f t="shared" si="259"/>
        <v>56+</v>
      </c>
      <c r="R4128" s="7" t="str">
        <f t="shared" si="260"/>
        <v>2</v>
      </c>
    </row>
    <row r="4129" spans="1:18" x14ac:dyDescent="0.3">
      <c r="A4129">
        <v>4128</v>
      </c>
      <c r="B4129" t="s">
        <v>8</v>
      </c>
      <c r="C4129">
        <v>436800</v>
      </c>
      <c r="D4129" t="s">
        <v>9</v>
      </c>
      <c r="E4129" t="s">
        <v>15</v>
      </c>
      <c r="F4129" t="s">
        <v>11</v>
      </c>
      <c r="G4129" t="s">
        <v>12</v>
      </c>
      <c r="H4129" t="s">
        <v>12</v>
      </c>
      <c r="I4129">
        <v>53</v>
      </c>
      <c r="J4129">
        <f>(C4129-$V$7)/$V$8</f>
        <v>-0.27220187933817608</v>
      </c>
      <c r="K4129" t="str">
        <f t="shared" si="257"/>
        <v>NO</v>
      </c>
      <c r="L4129">
        <f>(I4129-$V$16)/$V$17</f>
        <v>0.78293844763380371</v>
      </c>
      <c r="M4129" t="str">
        <f t="shared" si="258"/>
        <v>NO</v>
      </c>
      <c r="N4129">
        <f>IF(ISBLANK(C4129),$V$7,C4129)</f>
        <v>436800</v>
      </c>
      <c r="O4129">
        <f>IF(ISBLANK(I4129),$V$16,I4129)</f>
        <v>53</v>
      </c>
      <c r="P4129" t="str">
        <f>IF(ISBLANK(D4129),$U$42,D4129)</f>
        <v>ASALARIADO</v>
      </c>
      <c r="Q4129" s="7" t="str">
        <f t="shared" si="259"/>
        <v>46-55</v>
      </c>
      <c r="R4129" s="7" t="str">
        <f t="shared" si="260"/>
        <v>3</v>
      </c>
    </row>
    <row r="4130" spans="1:18" x14ac:dyDescent="0.3">
      <c r="A4130">
        <v>4129</v>
      </c>
      <c r="B4130" t="s">
        <v>8</v>
      </c>
      <c r="C4130">
        <v>437896</v>
      </c>
      <c r="D4130" t="s">
        <v>17</v>
      </c>
      <c r="E4130" t="s">
        <v>15</v>
      </c>
      <c r="F4130" t="s">
        <v>11</v>
      </c>
      <c r="G4130" t="s">
        <v>12</v>
      </c>
      <c r="H4130" t="s">
        <v>12</v>
      </c>
      <c r="I4130">
        <v>39</v>
      </c>
      <c r="J4130">
        <f>(C4130-$V$7)/$V$8</f>
        <v>-0.27085033012237664</v>
      </c>
      <c r="K4130" t="str">
        <f t="shared" si="257"/>
        <v>NO</v>
      </c>
      <c r="L4130">
        <f>(I4130-$V$16)/$V$17</f>
        <v>-0.20511617344612137</v>
      </c>
      <c r="M4130" t="str">
        <f t="shared" si="258"/>
        <v>NO</v>
      </c>
      <c r="N4130">
        <f>IF(ISBLANK(C4130),$V$7,C4130)</f>
        <v>437896</v>
      </c>
      <c r="O4130">
        <f>IF(ISBLANK(I4130),$V$16,I4130)</f>
        <v>39</v>
      </c>
      <c r="P4130" t="str">
        <f>IF(ISBLANK(D4130),$U$42,D4130)</f>
        <v>TRABAJADOR INDEPENDIENTE</v>
      </c>
      <c r="Q4130" s="7" t="str">
        <f t="shared" si="259"/>
        <v>36-45</v>
      </c>
      <c r="R4130" s="7" t="str">
        <f t="shared" si="260"/>
        <v>3</v>
      </c>
    </row>
    <row r="4131" spans="1:18" x14ac:dyDescent="0.3">
      <c r="A4131">
        <v>4130</v>
      </c>
      <c r="B4131" t="s">
        <v>8</v>
      </c>
      <c r="C4131">
        <v>297046</v>
      </c>
      <c r="D4131" t="s">
        <v>17</v>
      </c>
      <c r="E4131" t="s">
        <v>15</v>
      </c>
      <c r="F4131" t="s">
        <v>11</v>
      </c>
      <c r="G4131" t="s">
        <v>12</v>
      </c>
      <c r="H4131" t="s">
        <v>12</v>
      </c>
      <c r="I4131">
        <v>54</v>
      </c>
      <c r="J4131">
        <f>(C4131-$V$7)/$V$8</f>
        <v>-0.44454166866740574</v>
      </c>
      <c r="K4131" t="str">
        <f t="shared" si="257"/>
        <v>NO</v>
      </c>
      <c r="L4131">
        <f>(I4131-$V$16)/$V$17</f>
        <v>0.85351377771094117</v>
      </c>
      <c r="M4131" t="str">
        <f t="shared" si="258"/>
        <v>NO</v>
      </c>
      <c r="N4131">
        <f>IF(ISBLANK(C4131),$V$7,C4131)</f>
        <v>297046</v>
      </c>
      <c r="O4131">
        <f>IF(ISBLANK(I4131),$V$16,I4131)</f>
        <v>54</v>
      </c>
      <c r="P4131" t="str">
        <f>IF(ISBLANK(D4131),$U$42,D4131)</f>
        <v>TRABAJADOR INDEPENDIENTE</v>
      </c>
      <c r="Q4131" s="7" t="str">
        <f t="shared" si="259"/>
        <v>46-55</v>
      </c>
      <c r="R4131" s="7" t="str">
        <f t="shared" si="260"/>
        <v>1</v>
      </c>
    </row>
    <row r="4132" spans="1:18" x14ac:dyDescent="0.3">
      <c r="A4132">
        <v>4131</v>
      </c>
      <c r="B4132" t="s">
        <v>14</v>
      </c>
      <c r="C4132">
        <v>720408.6</v>
      </c>
      <c r="D4132" t="s">
        <v>9</v>
      </c>
      <c r="E4132" t="s">
        <v>10</v>
      </c>
      <c r="F4132" t="s">
        <v>11</v>
      </c>
      <c r="G4132" t="s">
        <v>12</v>
      </c>
      <c r="H4132" t="s">
        <v>12</v>
      </c>
      <c r="I4132">
        <v>45</v>
      </c>
      <c r="J4132">
        <f>(C4132-$V$7)/$V$8</f>
        <v>7.7534417125308022E-2</v>
      </c>
      <c r="K4132" t="str">
        <f t="shared" si="257"/>
        <v>NO</v>
      </c>
      <c r="L4132">
        <f>(I4132-$V$16)/$V$17</f>
        <v>0.21833580701670366</v>
      </c>
      <c r="M4132" t="str">
        <f t="shared" si="258"/>
        <v>NO</v>
      </c>
      <c r="N4132">
        <f>IF(ISBLANK(C4132),$V$7,C4132)</f>
        <v>720408.6</v>
      </c>
      <c r="O4132">
        <f>IF(ISBLANK(I4132),$V$16,I4132)</f>
        <v>45</v>
      </c>
      <c r="P4132" t="str">
        <f>IF(ISBLANK(D4132),$U$42,D4132)</f>
        <v>ASALARIADO</v>
      </c>
      <c r="Q4132" s="7" t="str">
        <f t="shared" si="259"/>
        <v>36-45</v>
      </c>
      <c r="R4132" s="7" t="str">
        <f t="shared" si="260"/>
        <v>4</v>
      </c>
    </row>
    <row r="4133" spans="1:18" x14ac:dyDescent="0.3">
      <c r="A4133">
        <v>4132</v>
      </c>
      <c r="B4133" t="s">
        <v>8</v>
      </c>
      <c r="C4133">
        <v>301184</v>
      </c>
      <c r="D4133" t="s">
        <v>9</v>
      </c>
      <c r="E4133" t="s">
        <v>15</v>
      </c>
      <c r="F4133" t="s">
        <v>11</v>
      </c>
      <c r="G4133" t="s">
        <v>12</v>
      </c>
      <c r="H4133" t="s">
        <v>12</v>
      </c>
      <c r="I4133">
        <v>46</v>
      </c>
      <c r="J4133">
        <f>(C4133-$V$7)/$V$8</f>
        <v>-0.43943883047855714</v>
      </c>
      <c r="K4133" t="str">
        <f t="shared" si="257"/>
        <v>NO</v>
      </c>
      <c r="L4133">
        <f>(I4133-$V$16)/$V$17</f>
        <v>0.28891113709384114</v>
      </c>
      <c r="M4133" t="str">
        <f t="shared" si="258"/>
        <v>NO</v>
      </c>
      <c r="N4133">
        <f>IF(ISBLANK(C4133),$V$7,C4133)</f>
        <v>301184</v>
      </c>
      <c r="O4133">
        <f>IF(ISBLANK(I4133),$V$16,I4133)</f>
        <v>46</v>
      </c>
      <c r="P4133" t="str">
        <f>IF(ISBLANK(D4133),$U$42,D4133)</f>
        <v>ASALARIADO</v>
      </c>
      <c r="Q4133" s="7" t="str">
        <f t="shared" si="259"/>
        <v>46-55</v>
      </c>
      <c r="R4133" s="7" t="str">
        <f t="shared" si="260"/>
        <v>2</v>
      </c>
    </row>
    <row r="4134" spans="1:18" x14ac:dyDescent="0.3">
      <c r="A4134">
        <v>4133</v>
      </c>
      <c r="B4134" t="s">
        <v>8</v>
      </c>
      <c r="C4134">
        <v>230000</v>
      </c>
      <c r="D4134" t="s">
        <v>9</v>
      </c>
      <c r="E4134" t="s">
        <v>15</v>
      </c>
      <c r="F4134" t="s">
        <v>11</v>
      </c>
      <c r="G4134" t="s">
        <v>12</v>
      </c>
      <c r="H4134" t="s">
        <v>11</v>
      </c>
      <c r="I4134">
        <v>60</v>
      </c>
      <c r="J4134">
        <f>(C4134-$V$7)/$V$8</f>
        <v>-0.52722047224631963</v>
      </c>
      <c r="K4134" t="str">
        <f t="shared" si="257"/>
        <v>NO</v>
      </c>
      <c r="L4134">
        <f>(I4134-$V$16)/$V$17</f>
        <v>1.2769657581737661</v>
      </c>
      <c r="M4134" t="str">
        <f t="shared" si="258"/>
        <v>NO</v>
      </c>
      <c r="N4134">
        <f>IF(ISBLANK(C4134),$V$7,C4134)</f>
        <v>230000</v>
      </c>
      <c r="O4134">
        <f>IF(ISBLANK(I4134),$V$16,I4134)</f>
        <v>60</v>
      </c>
      <c r="P4134" t="str">
        <f>IF(ISBLANK(D4134),$U$42,D4134)</f>
        <v>ASALARIADO</v>
      </c>
      <c r="Q4134" s="7" t="str">
        <f t="shared" si="259"/>
        <v>56+</v>
      </c>
      <c r="R4134" s="7" t="str">
        <f t="shared" si="260"/>
        <v>1</v>
      </c>
    </row>
    <row r="4135" spans="1:18" x14ac:dyDescent="0.3">
      <c r="A4135">
        <v>4134</v>
      </c>
      <c r="B4135" t="s">
        <v>14</v>
      </c>
      <c r="C4135">
        <v>639148</v>
      </c>
      <c r="D4135" t="s">
        <v>17</v>
      </c>
      <c r="E4135" t="s">
        <v>15</v>
      </c>
      <c r="F4135" t="s">
        <v>11</v>
      </c>
      <c r="G4135" t="s">
        <v>12</v>
      </c>
      <c r="H4135" t="s">
        <v>12</v>
      </c>
      <c r="I4135">
        <v>60</v>
      </c>
      <c r="J4135">
        <f>(C4135-$V$7)/$V$8</f>
        <v>-2.2673338536546354E-2</v>
      </c>
      <c r="K4135" t="str">
        <f t="shared" si="257"/>
        <v>NO</v>
      </c>
      <c r="L4135">
        <f>(I4135-$V$16)/$V$17</f>
        <v>1.2769657581737661</v>
      </c>
      <c r="M4135" t="str">
        <f t="shared" si="258"/>
        <v>NO</v>
      </c>
      <c r="N4135">
        <f>IF(ISBLANK(C4135),$V$7,C4135)</f>
        <v>639148</v>
      </c>
      <c r="O4135">
        <f>IF(ISBLANK(I4135),$V$16,I4135)</f>
        <v>60</v>
      </c>
      <c r="P4135" t="str">
        <f>IF(ISBLANK(D4135),$U$42,D4135)</f>
        <v>TRABAJADOR INDEPENDIENTE</v>
      </c>
      <c r="Q4135" s="7" t="str">
        <f t="shared" si="259"/>
        <v>56+</v>
      </c>
      <c r="R4135" s="7" t="str">
        <f t="shared" si="260"/>
        <v>3</v>
      </c>
    </row>
    <row r="4136" spans="1:18" x14ac:dyDescent="0.3">
      <c r="A4136">
        <v>4135</v>
      </c>
      <c r="B4136" t="s">
        <v>14</v>
      </c>
      <c r="C4136">
        <v>470713.7</v>
      </c>
      <c r="D4136" t="s">
        <v>9</v>
      </c>
      <c r="E4136" t="s">
        <v>15</v>
      </c>
      <c r="F4136" t="s">
        <v>11</v>
      </c>
      <c r="G4136" t="s">
        <v>12</v>
      </c>
      <c r="H4136" t="s">
        <v>11</v>
      </c>
      <c r="I4136">
        <v>36</v>
      </c>
      <c r="J4136">
        <f>(C4136-$V$7)/$V$8</f>
        <v>-0.23038067984925487</v>
      </c>
      <c r="K4136" t="str">
        <f t="shared" si="257"/>
        <v>NO</v>
      </c>
      <c r="L4136">
        <f>(I4136-$V$16)/$V$17</f>
        <v>-0.41684216367753391</v>
      </c>
      <c r="M4136" t="str">
        <f t="shared" si="258"/>
        <v>NO</v>
      </c>
      <c r="N4136">
        <f>IF(ISBLANK(C4136),$V$7,C4136)</f>
        <v>470713.7</v>
      </c>
      <c r="O4136">
        <f>IF(ISBLANK(I4136),$V$16,I4136)</f>
        <v>36</v>
      </c>
      <c r="P4136" t="str">
        <f>IF(ISBLANK(D4136),$U$42,D4136)</f>
        <v>ASALARIADO</v>
      </c>
      <c r="Q4136" s="7" t="str">
        <f t="shared" si="259"/>
        <v>36-45</v>
      </c>
      <c r="R4136" s="7" t="str">
        <f t="shared" si="260"/>
        <v>3</v>
      </c>
    </row>
    <row r="4137" spans="1:18" x14ac:dyDescent="0.3">
      <c r="A4137">
        <v>4136</v>
      </c>
      <c r="B4137" t="s">
        <v>8</v>
      </c>
      <c r="C4137">
        <v>298482</v>
      </c>
      <c r="D4137" t="s">
        <v>17</v>
      </c>
      <c r="E4137" t="s">
        <v>15</v>
      </c>
      <c r="F4137" t="s">
        <v>11</v>
      </c>
      <c r="G4137" t="s">
        <v>12</v>
      </c>
      <c r="H4137" t="s">
        <v>12</v>
      </c>
      <c r="I4137">
        <v>28</v>
      </c>
      <c r="J4137">
        <f>(C4137-$V$7)/$V$8</f>
        <v>-0.44277084323502619</v>
      </c>
      <c r="K4137" t="str">
        <f t="shared" si="257"/>
        <v>NO</v>
      </c>
      <c r="L4137">
        <f>(I4137-$V$16)/$V$17</f>
        <v>-0.98144480429463388</v>
      </c>
      <c r="M4137" t="str">
        <f t="shared" si="258"/>
        <v>NO</v>
      </c>
      <c r="N4137">
        <f>IF(ISBLANK(C4137),$V$7,C4137)</f>
        <v>298482</v>
      </c>
      <c r="O4137">
        <f>IF(ISBLANK(I4137),$V$16,I4137)</f>
        <v>28</v>
      </c>
      <c r="P4137" t="str">
        <f>IF(ISBLANK(D4137),$U$42,D4137)</f>
        <v>TRABAJADOR INDEPENDIENTE</v>
      </c>
      <c r="Q4137" s="7" t="str">
        <f t="shared" si="259"/>
        <v>26-35</v>
      </c>
      <c r="R4137" s="7" t="str">
        <f t="shared" si="260"/>
        <v>1</v>
      </c>
    </row>
    <row r="4138" spans="1:18" x14ac:dyDescent="0.3">
      <c r="A4138">
        <v>4137</v>
      </c>
      <c r="B4138" t="s">
        <v>8</v>
      </c>
      <c r="C4138">
        <v>294661.86</v>
      </c>
      <c r="D4138" t="s">
        <v>9</v>
      </c>
      <c r="E4138" t="s">
        <v>15</v>
      </c>
      <c r="F4138" t="s">
        <v>11</v>
      </c>
      <c r="G4138" t="s">
        <v>12</v>
      </c>
      <c r="H4138" t="s">
        <v>12</v>
      </c>
      <c r="I4138">
        <v>25</v>
      </c>
      <c r="J4138">
        <f>(C4138-$V$7)/$V$8</f>
        <v>-0.44748170748798616</v>
      </c>
      <c r="K4138" t="str">
        <f t="shared" si="257"/>
        <v>NO</v>
      </c>
      <c r="L4138">
        <f>(I4138-$V$16)/$V$17</f>
        <v>-1.1931707945260464</v>
      </c>
      <c r="M4138" t="str">
        <f t="shared" si="258"/>
        <v>NO</v>
      </c>
      <c r="N4138">
        <f>IF(ISBLANK(C4138),$V$7,C4138)</f>
        <v>294661.86</v>
      </c>
      <c r="O4138">
        <f>IF(ISBLANK(I4138),$V$16,I4138)</f>
        <v>25</v>
      </c>
      <c r="P4138" t="str">
        <f>IF(ISBLANK(D4138),$U$42,D4138)</f>
        <v>ASALARIADO</v>
      </c>
      <c r="Q4138" s="7" t="str">
        <f t="shared" si="259"/>
        <v>18-25</v>
      </c>
      <c r="R4138" s="7" t="str">
        <f t="shared" si="260"/>
        <v>1</v>
      </c>
    </row>
    <row r="4139" spans="1:18" x14ac:dyDescent="0.3">
      <c r="A4139">
        <v>4138</v>
      </c>
      <c r="B4139" t="s">
        <v>8</v>
      </c>
      <c r="C4139">
        <v>431178</v>
      </c>
      <c r="D4139" t="s">
        <v>9</v>
      </c>
      <c r="E4139" t="s">
        <v>15</v>
      </c>
      <c r="F4139" t="s">
        <v>11</v>
      </c>
      <c r="G4139" t="s">
        <v>12</v>
      </c>
      <c r="H4139" t="s">
        <v>12</v>
      </c>
      <c r="I4139">
        <v>56</v>
      </c>
      <c r="J4139">
        <f>(C4139-$V$7)/$V$8</f>
        <v>-0.27913473489586266</v>
      </c>
      <c r="K4139" t="str">
        <f t="shared" si="257"/>
        <v>NO</v>
      </c>
      <c r="L4139">
        <f>(I4139-$V$16)/$V$17</f>
        <v>0.99466443786521619</v>
      </c>
      <c r="M4139" t="str">
        <f t="shared" si="258"/>
        <v>NO</v>
      </c>
      <c r="N4139">
        <f>IF(ISBLANK(C4139),$V$7,C4139)</f>
        <v>431178</v>
      </c>
      <c r="O4139">
        <f>IF(ISBLANK(I4139),$V$16,I4139)</f>
        <v>56</v>
      </c>
      <c r="P4139" t="str">
        <f>IF(ISBLANK(D4139),$U$42,D4139)</f>
        <v>ASALARIADO</v>
      </c>
      <c r="Q4139" s="7" t="str">
        <f t="shared" si="259"/>
        <v>56+</v>
      </c>
      <c r="R4139" s="7" t="str">
        <f t="shared" si="260"/>
        <v>3</v>
      </c>
    </row>
    <row r="4140" spans="1:18" x14ac:dyDescent="0.3">
      <c r="A4140">
        <v>4139</v>
      </c>
      <c r="B4140" t="s">
        <v>14</v>
      </c>
      <c r="C4140">
        <v>278035</v>
      </c>
      <c r="D4140" t="s">
        <v>16</v>
      </c>
      <c r="E4140" t="s">
        <v>15</v>
      </c>
      <c r="F4140" t="s">
        <v>11</v>
      </c>
      <c r="G4140" t="s">
        <v>12</v>
      </c>
      <c r="H4140" t="s">
        <v>12</v>
      </c>
      <c r="I4140">
        <v>49</v>
      </c>
      <c r="J4140">
        <f>(C4140-$V$7)/$V$8</f>
        <v>-0.46798537500094889</v>
      </c>
      <c r="K4140" t="str">
        <f t="shared" si="257"/>
        <v>NO</v>
      </c>
      <c r="L4140">
        <f>(I4140-$V$16)/$V$17</f>
        <v>0.50063712732525367</v>
      </c>
      <c r="M4140" t="str">
        <f t="shared" si="258"/>
        <v>NO</v>
      </c>
      <c r="N4140">
        <f>IF(ISBLANK(C4140),$V$7,C4140)</f>
        <v>278035</v>
      </c>
      <c r="O4140">
        <f>IF(ISBLANK(I4140),$V$16,I4140)</f>
        <v>49</v>
      </c>
      <c r="P4140" t="str">
        <f>IF(ISBLANK(D4140),$U$42,D4140)</f>
        <v>ASEGURADO VOLUNTARIO</v>
      </c>
      <c r="Q4140" s="7" t="str">
        <f t="shared" si="259"/>
        <v>46-55</v>
      </c>
      <c r="R4140" s="7" t="str">
        <f t="shared" si="260"/>
        <v>1</v>
      </c>
    </row>
    <row r="4141" spans="1:18" x14ac:dyDescent="0.3">
      <c r="A4141">
        <v>4140</v>
      </c>
      <c r="B4141" t="s">
        <v>14</v>
      </c>
      <c r="C4141">
        <v>628333</v>
      </c>
      <c r="D4141" t="s">
        <v>9</v>
      </c>
      <c r="E4141" t="s">
        <v>15</v>
      </c>
      <c r="F4141" t="s">
        <v>11</v>
      </c>
      <c r="G4141" t="s">
        <v>12</v>
      </c>
      <c r="H4141" t="s">
        <v>12</v>
      </c>
      <c r="I4141">
        <v>32</v>
      </c>
      <c r="J4141">
        <f>(C4141-$V$7)/$V$8</f>
        <v>-3.6010021719822816E-2</v>
      </c>
      <c r="K4141" t="str">
        <f t="shared" si="257"/>
        <v>NO</v>
      </c>
      <c r="L4141">
        <f>(I4141-$V$16)/$V$17</f>
        <v>-0.69914348398608395</v>
      </c>
      <c r="M4141" t="str">
        <f t="shared" si="258"/>
        <v>NO</v>
      </c>
      <c r="N4141">
        <f>IF(ISBLANK(C4141),$V$7,C4141)</f>
        <v>628333</v>
      </c>
      <c r="O4141">
        <f>IF(ISBLANK(I4141),$V$16,I4141)</f>
        <v>32</v>
      </c>
      <c r="P4141" t="str">
        <f>IF(ISBLANK(D4141),$U$42,D4141)</f>
        <v>ASALARIADO</v>
      </c>
      <c r="Q4141" s="7" t="str">
        <f t="shared" si="259"/>
        <v>26-35</v>
      </c>
      <c r="R4141" s="7" t="str">
        <f t="shared" si="260"/>
        <v>3</v>
      </c>
    </row>
    <row r="4142" spans="1:18" x14ac:dyDescent="0.3">
      <c r="A4142">
        <v>4141</v>
      </c>
      <c r="B4142" t="s">
        <v>14</v>
      </c>
      <c r="C4142">
        <v>526107.13</v>
      </c>
      <c r="D4142" t="s">
        <v>9</v>
      </c>
      <c r="E4142" t="s">
        <v>10</v>
      </c>
      <c r="F4142" t="s">
        <v>11</v>
      </c>
      <c r="G4142" t="s">
        <v>12</v>
      </c>
      <c r="H4142" t="s">
        <v>12</v>
      </c>
      <c r="I4142">
        <v>37</v>
      </c>
      <c r="J4142">
        <f>(C4142-$V$7)/$V$8</f>
        <v>-0.16207142174985573</v>
      </c>
      <c r="K4142" t="str">
        <f t="shared" si="257"/>
        <v>NO</v>
      </c>
      <c r="L4142">
        <f>(I4142-$V$16)/$V$17</f>
        <v>-0.3462668336003964</v>
      </c>
      <c r="M4142" t="str">
        <f t="shared" si="258"/>
        <v>NO</v>
      </c>
      <c r="N4142">
        <f>IF(ISBLANK(C4142),$V$7,C4142)</f>
        <v>526107.13</v>
      </c>
      <c r="O4142">
        <f>IF(ISBLANK(I4142),$V$16,I4142)</f>
        <v>37</v>
      </c>
      <c r="P4142" t="str">
        <f>IF(ISBLANK(D4142),$U$42,D4142)</f>
        <v>ASALARIADO</v>
      </c>
      <c r="Q4142" s="7" t="str">
        <f t="shared" si="259"/>
        <v>36-45</v>
      </c>
      <c r="R4142" s="7" t="str">
        <f t="shared" si="260"/>
        <v>3</v>
      </c>
    </row>
    <row r="4143" spans="1:18" x14ac:dyDescent="0.3">
      <c r="A4143">
        <v>4142</v>
      </c>
      <c r="B4143" t="s">
        <v>14</v>
      </c>
      <c r="C4143">
        <v>278030</v>
      </c>
      <c r="D4143" t="s">
        <v>18</v>
      </c>
      <c r="E4143" t="s">
        <v>15</v>
      </c>
      <c r="F4143" t="s">
        <v>11</v>
      </c>
      <c r="G4143" t="s">
        <v>12</v>
      </c>
      <c r="H4143" t="s">
        <v>12</v>
      </c>
      <c r="I4143">
        <v>47</v>
      </c>
      <c r="J4143">
        <f>(C4143-$V$7)/$V$8</f>
        <v>-0.46799154082766331</v>
      </c>
      <c r="K4143" t="str">
        <f t="shared" si="257"/>
        <v>NO</v>
      </c>
      <c r="L4143">
        <f>(I4143-$V$16)/$V$17</f>
        <v>0.35948646717097865</v>
      </c>
      <c r="M4143" t="str">
        <f t="shared" si="258"/>
        <v>NO</v>
      </c>
      <c r="N4143">
        <f>IF(ISBLANK(C4143),$V$7,C4143)</f>
        <v>278030</v>
      </c>
      <c r="O4143">
        <f>IF(ISBLANK(I4143),$V$16,I4143)</f>
        <v>47</v>
      </c>
      <c r="P4143" t="str">
        <f>IF(ISBLANK(D4143),$U$42,D4143)</f>
        <v>CONVENIOS ESPECIALES DE TRABAJADORES INDEPENDIENTES</v>
      </c>
      <c r="Q4143" s="7" t="str">
        <f t="shared" si="259"/>
        <v>46-55</v>
      </c>
      <c r="R4143" s="7" t="str">
        <f t="shared" si="260"/>
        <v>1</v>
      </c>
    </row>
    <row r="4144" spans="1:18" x14ac:dyDescent="0.3">
      <c r="A4144">
        <v>4143</v>
      </c>
      <c r="B4144" t="s">
        <v>14</v>
      </c>
      <c r="C4144">
        <v>471872</v>
      </c>
      <c r="D4144" t="s">
        <v>9</v>
      </c>
      <c r="E4144" t="s">
        <v>10</v>
      </c>
      <c r="F4144" t="s">
        <v>11</v>
      </c>
      <c r="G4144" t="s">
        <v>12</v>
      </c>
      <c r="H4144" t="s">
        <v>11</v>
      </c>
      <c r="I4144">
        <v>33</v>
      </c>
      <c r="J4144">
        <f>(C4144-$V$7)/$V$8</f>
        <v>-0.22895230443259385</v>
      </c>
      <c r="K4144" t="str">
        <f t="shared" si="257"/>
        <v>NO</v>
      </c>
      <c r="L4144">
        <f>(I4144-$V$16)/$V$17</f>
        <v>-0.62856815390894638</v>
      </c>
      <c r="M4144" t="str">
        <f t="shared" si="258"/>
        <v>NO</v>
      </c>
      <c r="N4144">
        <f>IF(ISBLANK(C4144),$V$7,C4144)</f>
        <v>471872</v>
      </c>
      <c r="O4144">
        <f>IF(ISBLANK(I4144),$V$16,I4144)</f>
        <v>33</v>
      </c>
      <c r="P4144" t="str">
        <f>IF(ISBLANK(D4144),$U$42,D4144)</f>
        <v>ASALARIADO</v>
      </c>
      <c r="Q4144" s="7" t="str">
        <f t="shared" si="259"/>
        <v>26-35</v>
      </c>
      <c r="R4144" s="7" t="str">
        <f t="shared" si="260"/>
        <v>3</v>
      </c>
    </row>
    <row r="4145" spans="1:18" x14ac:dyDescent="0.3">
      <c r="A4145">
        <v>4144</v>
      </c>
      <c r="B4145" t="s">
        <v>14</v>
      </c>
      <c r="C4145">
        <v>1416053</v>
      </c>
      <c r="D4145" t="s">
        <v>13</v>
      </c>
      <c r="E4145" t="s">
        <v>10</v>
      </c>
      <c r="F4145" t="s">
        <v>11</v>
      </c>
      <c r="G4145" t="s">
        <v>12</v>
      </c>
      <c r="H4145" t="s">
        <v>12</v>
      </c>
      <c r="I4145">
        <v>50</v>
      </c>
      <c r="J4145">
        <f>(C4145-$V$7)/$V$8</f>
        <v>0.93537898217574222</v>
      </c>
      <c r="K4145" t="str">
        <f t="shared" si="257"/>
        <v>NO</v>
      </c>
      <c r="L4145">
        <f>(I4145-$V$16)/$V$17</f>
        <v>0.57121245740239113</v>
      </c>
      <c r="M4145" t="str">
        <f t="shared" si="258"/>
        <v>NO</v>
      </c>
      <c r="N4145">
        <f>IF(ISBLANK(C4145),$V$7,C4145)</f>
        <v>1416053</v>
      </c>
      <c r="O4145">
        <f>IF(ISBLANK(I4145),$V$16,I4145)</f>
        <v>50</v>
      </c>
      <c r="P4145" t="str">
        <f>IF(ISBLANK(D4145),$U$42,D4145)</f>
        <v>PENSIONADOS EN SU PROPIO SISTEMA</v>
      </c>
      <c r="Q4145" s="7" t="str">
        <f t="shared" si="259"/>
        <v>46-55</v>
      </c>
      <c r="R4145" s="7" t="str">
        <f t="shared" si="260"/>
        <v>4</v>
      </c>
    </row>
    <row r="4146" spans="1:18" x14ac:dyDescent="0.3">
      <c r="A4146">
        <v>4145</v>
      </c>
      <c r="B4146" t="s">
        <v>8</v>
      </c>
      <c r="C4146">
        <v>1017377.98</v>
      </c>
      <c r="D4146" t="s">
        <v>9</v>
      </c>
      <c r="E4146" t="s">
        <v>15</v>
      </c>
      <c r="F4146" t="s">
        <v>11</v>
      </c>
      <c r="G4146" t="s">
        <v>12</v>
      </c>
      <c r="H4146" t="s">
        <v>12</v>
      </c>
      <c r="I4146">
        <v>48</v>
      </c>
      <c r="J4146">
        <f>(C4146-$V$7)/$V$8</f>
        <v>0.44374676443867256</v>
      </c>
      <c r="K4146" t="str">
        <f t="shared" si="257"/>
        <v>NO</v>
      </c>
      <c r="L4146">
        <f>(I4146-$V$16)/$V$17</f>
        <v>0.43006179724811616</v>
      </c>
      <c r="M4146" t="str">
        <f t="shared" si="258"/>
        <v>NO</v>
      </c>
      <c r="N4146">
        <f>IF(ISBLANK(C4146),$V$7,C4146)</f>
        <v>1017377.98</v>
      </c>
      <c r="O4146">
        <f>IF(ISBLANK(I4146),$V$16,I4146)</f>
        <v>48</v>
      </c>
      <c r="P4146" t="str">
        <f>IF(ISBLANK(D4146),$U$42,D4146)</f>
        <v>ASALARIADO</v>
      </c>
      <c r="Q4146" s="7" t="str">
        <f t="shared" si="259"/>
        <v>46-55</v>
      </c>
      <c r="R4146" s="7" t="str">
        <f t="shared" si="260"/>
        <v>4</v>
      </c>
    </row>
    <row r="4147" spans="1:18" x14ac:dyDescent="0.3">
      <c r="A4147">
        <v>4146</v>
      </c>
      <c r="B4147" t="s">
        <v>14</v>
      </c>
      <c r="C4147">
        <v>159787.23000000001</v>
      </c>
      <c r="D4147" t="s">
        <v>9</v>
      </c>
      <c r="E4147" t="s">
        <v>15</v>
      </c>
      <c r="F4147" t="s">
        <v>11</v>
      </c>
      <c r="G4147" t="s">
        <v>12</v>
      </c>
      <c r="H4147" t="s">
        <v>12</v>
      </c>
      <c r="I4147">
        <v>42</v>
      </c>
      <c r="J4147">
        <f>(C4147-$V$7)/$V$8</f>
        <v>-0.6138044268381142</v>
      </c>
      <c r="K4147" t="str">
        <f t="shared" si="257"/>
        <v>NO</v>
      </c>
      <c r="L4147">
        <f>(I4147-$V$16)/$V$17</f>
        <v>6.6098167852911317E-3</v>
      </c>
      <c r="M4147" t="str">
        <f t="shared" si="258"/>
        <v>NO</v>
      </c>
      <c r="N4147">
        <f>IF(ISBLANK(C4147),$V$7,C4147)</f>
        <v>159787.23000000001</v>
      </c>
      <c r="O4147">
        <f>IF(ISBLANK(I4147),$V$16,I4147)</f>
        <v>42</v>
      </c>
      <c r="P4147" t="str">
        <f>IF(ISBLANK(D4147),$U$42,D4147)</f>
        <v>ASALARIADO</v>
      </c>
      <c r="Q4147" s="7" t="str">
        <f t="shared" si="259"/>
        <v>36-45</v>
      </c>
      <c r="R4147" s="7" t="str">
        <f t="shared" si="260"/>
        <v>1</v>
      </c>
    </row>
    <row r="4148" spans="1:18" x14ac:dyDescent="0.3">
      <c r="A4148">
        <v>4147</v>
      </c>
      <c r="B4148" t="s">
        <v>14</v>
      </c>
      <c r="C4148">
        <v>561950</v>
      </c>
      <c r="D4148" t="s">
        <v>9</v>
      </c>
      <c r="E4148" t="s">
        <v>10</v>
      </c>
      <c r="F4148" t="s">
        <v>11</v>
      </c>
      <c r="G4148" t="s">
        <v>12</v>
      </c>
      <c r="H4148" t="s">
        <v>11</v>
      </c>
      <c r="I4148">
        <v>32</v>
      </c>
      <c r="J4148">
        <f>(C4148-$V$7)/$V$8</f>
        <v>-0.11787123667640548</v>
      </c>
      <c r="K4148" t="str">
        <f t="shared" si="257"/>
        <v>NO</v>
      </c>
      <c r="L4148">
        <f>(I4148-$V$16)/$V$17</f>
        <v>-0.69914348398608395</v>
      </c>
      <c r="M4148" t="str">
        <f t="shared" si="258"/>
        <v>NO</v>
      </c>
      <c r="N4148">
        <f>IF(ISBLANK(C4148),$V$7,C4148)</f>
        <v>561950</v>
      </c>
      <c r="O4148">
        <f>IF(ISBLANK(I4148),$V$16,I4148)</f>
        <v>32</v>
      </c>
      <c r="P4148" t="str">
        <f>IF(ISBLANK(D4148),$U$42,D4148)</f>
        <v>ASALARIADO</v>
      </c>
      <c r="Q4148" s="7" t="str">
        <f t="shared" si="259"/>
        <v>26-35</v>
      </c>
      <c r="R4148" s="7" t="str">
        <f t="shared" si="260"/>
        <v>3</v>
      </c>
    </row>
    <row r="4149" spans="1:18" x14ac:dyDescent="0.3">
      <c r="A4149">
        <v>4148</v>
      </c>
      <c r="B4149" t="s">
        <v>8</v>
      </c>
      <c r="C4149">
        <v>500000</v>
      </c>
      <c r="D4149" t="s">
        <v>9</v>
      </c>
      <c r="E4149" t="s">
        <v>15</v>
      </c>
      <c r="F4149" t="s">
        <v>11</v>
      </c>
      <c r="G4149" t="s">
        <v>11</v>
      </c>
      <c r="H4149" t="s">
        <v>12</v>
      </c>
      <c r="I4149">
        <v>29</v>
      </c>
      <c r="J4149">
        <f>(C4149-$V$7)/$V$8</f>
        <v>-0.19426582966798911</v>
      </c>
      <c r="K4149" t="str">
        <f t="shared" si="257"/>
        <v>NO</v>
      </c>
      <c r="L4149">
        <f>(I4149-$V$16)/$V$17</f>
        <v>-0.91086947421749642</v>
      </c>
      <c r="M4149" t="str">
        <f t="shared" si="258"/>
        <v>NO</v>
      </c>
      <c r="N4149">
        <f>IF(ISBLANK(C4149),$V$7,C4149)</f>
        <v>500000</v>
      </c>
      <c r="O4149">
        <f>IF(ISBLANK(I4149),$V$16,I4149)</f>
        <v>29</v>
      </c>
      <c r="P4149" t="str">
        <f>IF(ISBLANK(D4149),$U$42,D4149)</f>
        <v>ASALARIADO</v>
      </c>
      <c r="Q4149" s="7" t="str">
        <f t="shared" si="259"/>
        <v>26-35</v>
      </c>
      <c r="R4149" s="7" t="str">
        <f t="shared" si="260"/>
        <v>3</v>
      </c>
    </row>
    <row r="4150" spans="1:18" x14ac:dyDescent="0.3">
      <c r="A4150">
        <v>4149</v>
      </c>
      <c r="B4150" t="s">
        <v>8</v>
      </c>
      <c r="C4150">
        <v>895921</v>
      </c>
      <c r="D4150" t="s">
        <v>9</v>
      </c>
      <c r="E4150" t="s">
        <v>15</v>
      </c>
      <c r="F4150" t="s">
        <v>11</v>
      </c>
      <c r="G4150" t="s">
        <v>12</v>
      </c>
      <c r="H4150" t="s">
        <v>12</v>
      </c>
      <c r="I4150">
        <v>24</v>
      </c>
      <c r="J4150">
        <f>(C4150-$V$7)/$V$8</f>
        <v>0.29397022605147466</v>
      </c>
      <c r="K4150" t="str">
        <f t="shared" si="257"/>
        <v>NO</v>
      </c>
      <c r="L4150">
        <f>(I4150-$V$16)/$V$17</f>
        <v>-1.263746124603184</v>
      </c>
      <c r="M4150" t="str">
        <f t="shared" si="258"/>
        <v>NO</v>
      </c>
      <c r="N4150">
        <f>IF(ISBLANK(C4150),$V$7,C4150)</f>
        <v>895921</v>
      </c>
      <c r="O4150">
        <f>IF(ISBLANK(I4150),$V$16,I4150)</f>
        <v>24</v>
      </c>
      <c r="P4150" t="str">
        <f>IF(ISBLANK(D4150),$U$42,D4150)</f>
        <v>ASALARIADO</v>
      </c>
      <c r="Q4150" s="7" t="str">
        <f t="shared" si="259"/>
        <v>18-25</v>
      </c>
      <c r="R4150" s="7" t="str">
        <f t="shared" si="260"/>
        <v>4</v>
      </c>
    </row>
    <row r="4151" spans="1:18" x14ac:dyDescent="0.3">
      <c r="A4151">
        <v>4150</v>
      </c>
      <c r="B4151" t="s">
        <v>14</v>
      </c>
      <c r="C4151">
        <v>278030</v>
      </c>
      <c r="D4151" t="s">
        <v>16</v>
      </c>
      <c r="E4151" t="s">
        <v>15</v>
      </c>
      <c r="F4151" t="s">
        <v>11</v>
      </c>
      <c r="G4151" t="s">
        <v>11</v>
      </c>
      <c r="H4151" t="s">
        <v>12</v>
      </c>
      <c r="I4151">
        <v>29</v>
      </c>
      <c r="J4151">
        <f>(C4151-$V$7)/$V$8</f>
        <v>-0.46799154082766331</v>
      </c>
      <c r="K4151" t="str">
        <f t="shared" si="257"/>
        <v>NO</v>
      </c>
      <c r="L4151">
        <f>(I4151-$V$16)/$V$17</f>
        <v>-0.91086947421749642</v>
      </c>
      <c r="M4151" t="str">
        <f t="shared" si="258"/>
        <v>NO</v>
      </c>
      <c r="N4151">
        <f>IF(ISBLANK(C4151),$V$7,C4151)</f>
        <v>278030</v>
      </c>
      <c r="O4151">
        <f>IF(ISBLANK(I4151),$V$16,I4151)</f>
        <v>29</v>
      </c>
      <c r="P4151" t="str">
        <f>IF(ISBLANK(D4151),$U$42,D4151)</f>
        <v>ASEGURADO VOLUNTARIO</v>
      </c>
      <c r="Q4151" s="7" t="str">
        <f t="shared" si="259"/>
        <v>26-35</v>
      </c>
      <c r="R4151" s="7" t="str">
        <f t="shared" si="260"/>
        <v>1</v>
      </c>
    </row>
    <row r="4152" spans="1:18" x14ac:dyDescent="0.3">
      <c r="A4152">
        <v>4151</v>
      </c>
      <c r="B4152" t="s">
        <v>8</v>
      </c>
      <c r="C4152">
        <v>534683</v>
      </c>
      <c r="D4152" t="s">
        <v>17</v>
      </c>
      <c r="E4152" t="s">
        <v>15</v>
      </c>
      <c r="F4152" t="s">
        <v>11</v>
      </c>
      <c r="G4152" t="s">
        <v>11</v>
      </c>
      <c r="H4152" t="s">
        <v>11</v>
      </c>
      <c r="I4152">
        <v>37</v>
      </c>
      <c r="J4152">
        <f>(C4152-$V$7)/$V$8</f>
        <v>-0.15149595608078822</v>
      </c>
      <c r="K4152" t="str">
        <f t="shared" si="257"/>
        <v>NO</v>
      </c>
      <c r="L4152">
        <f>(I4152-$V$16)/$V$17</f>
        <v>-0.3462668336003964</v>
      </c>
      <c r="M4152" t="str">
        <f t="shared" si="258"/>
        <v>NO</v>
      </c>
      <c r="N4152">
        <f>IF(ISBLANK(C4152),$V$7,C4152)</f>
        <v>534683</v>
      </c>
      <c r="O4152">
        <f>IF(ISBLANK(I4152),$V$16,I4152)</f>
        <v>37</v>
      </c>
      <c r="P4152" t="str">
        <f>IF(ISBLANK(D4152),$U$42,D4152)</f>
        <v>TRABAJADOR INDEPENDIENTE</v>
      </c>
      <c r="Q4152" s="7" t="str">
        <f t="shared" si="259"/>
        <v>36-45</v>
      </c>
      <c r="R4152" s="7" t="str">
        <f t="shared" si="260"/>
        <v>3</v>
      </c>
    </row>
    <row r="4153" spans="1:18" x14ac:dyDescent="0.3">
      <c r="A4153">
        <v>4152</v>
      </c>
      <c r="B4153" t="s">
        <v>8</v>
      </c>
      <c r="C4153">
        <v>263305</v>
      </c>
      <c r="D4153" t="s">
        <v>9</v>
      </c>
      <c r="E4153" t="s">
        <v>15</v>
      </c>
      <c r="F4153" t="s">
        <v>11</v>
      </c>
      <c r="G4153" t="s">
        <v>12</v>
      </c>
      <c r="H4153" t="s">
        <v>11</v>
      </c>
      <c r="I4153">
        <v>34</v>
      </c>
      <c r="J4153">
        <f>(C4153-$V$7)/$V$8</f>
        <v>-0.48614990050161117</v>
      </c>
      <c r="K4153" t="str">
        <f t="shared" si="257"/>
        <v>NO</v>
      </c>
      <c r="L4153">
        <f>(I4153-$V$16)/$V$17</f>
        <v>-0.55799282383180893</v>
      </c>
      <c r="M4153" t="str">
        <f t="shared" si="258"/>
        <v>NO</v>
      </c>
      <c r="N4153">
        <f>IF(ISBLANK(C4153),$V$7,C4153)</f>
        <v>263305</v>
      </c>
      <c r="O4153">
        <f>IF(ISBLANK(I4153),$V$16,I4153)</f>
        <v>34</v>
      </c>
      <c r="P4153" t="str">
        <f>IF(ISBLANK(D4153),$U$42,D4153)</f>
        <v>ASALARIADO</v>
      </c>
      <c r="Q4153" s="7" t="str">
        <f t="shared" si="259"/>
        <v>26-35</v>
      </c>
      <c r="R4153" s="7" t="str">
        <f t="shared" si="260"/>
        <v>1</v>
      </c>
    </row>
    <row r="4154" spans="1:18" x14ac:dyDescent="0.3">
      <c r="A4154">
        <v>4153</v>
      </c>
      <c r="B4154" t="s">
        <v>8</v>
      </c>
      <c r="C4154">
        <v>359544.27</v>
      </c>
      <c r="D4154" t="s">
        <v>19</v>
      </c>
      <c r="E4154" t="s">
        <v>15</v>
      </c>
      <c r="F4154" t="s">
        <v>11</v>
      </c>
      <c r="G4154" t="s">
        <v>11</v>
      </c>
      <c r="H4154" t="s">
        <v>12</v>
      </c>
      <c r="I4154">
        <v>20</v>
      </c>
      <c r="J4154">
        <f>(C4154-$V$7)/$V$8</f>
        <v>-0.36747096811327984</v>
      </c>
      <c r="K4154" t="str">
        <f t="shared" si="257"/>
        <v>NO</v>
      </c>
      <c r="L4154">
        <f>(I4154-$V$16)/$V$17</f>
        <v>-1.5460474449117341</v>
      </c>
      <c r="M4154" t="str">
        <f t="shared" si="258"/>
        <v>NO</v>
      </c>
      <c r="N4154">
        <f>IF(ISBLANK(C4154),$V$7,C4154)</f>
        <v>359544.27</v>
      </c>
      <c r="O4154">
        <f>IF(ISBLANK(I4154),$V$16,I4154)</f>
        <v>20</v>
      </c>
      <c r="P4154" t="str">
        <f>IF(ISBLANK(D4154),$U$42,D4154)</f>
        <v>CONVENIOS ESPECIALES DE ASEGURADOS VOLUNTARIOS</v>
      </c>
      <c r="Q4154" s="7" t="str">
        <f t="shared" si="259"/>
        <v>18-25</v>
      </c>
      <c r="R4154" s="7" t="str">
        <f t="shared" si="260"/>
        <v>2</v>
      </c>
    </row>
    <row r="4155" spans="1:18" x14ac:dyDescent="0.3">
      <c r="A4155">
        <v>4154</v>
      </c>
      <c r="B4155" t="s">
        <v>8</v>
      </c>
      <c r="C4155">
        <v>331059</v>
      </c>
      <c r="D4155" t="s">
        <v>17</v>
      </c>
      <c r="E4155" t="s">
        <v>15</v>
      </c>
      <c r="F4155" t="s">
        <v>11</v>
      </c>
      <c r="G4155" t="s">
        <v>12</v>
      </c>
      <c r="H4155" t="s">
        <v>11</v>
      </c>
      <c r="I4155">
        <v>45</v>
      </c>
      <c r="J4155">
        <f>(C4155-$V$7)/$V$8</f>
        <v>-0.40259801585993626</v>
      </c>
      <c r="K4155" t="str">
        <f t="shared" si="257"/>
        <v>NO</v>
      </c>
      <c r="L4155">
        <f>(I4155-$V$16)/$V$17</f>
        <v>0.21833580701670366</v>
      </c>
      <c r="M4155" t="str">
        <f t="shared" si="258"/>
        <v>NO</v>
      </c>
      <c r="N4155">
        <f>IF(ISBLANK(C4155),$V$7,C4155)</f>
        <v>331059</v>
      </c>
      <c r="O4155">
        <f>IF(ISBLANK(I4155),$V$16,I4155)</f>
        <v>45</v>
      </c>
      <c r="P4155" t="str">
        <f>IF(ISBLANK(D4155),$U$42,D4155)</f>
        <v>TRABAJADOR INDEPENDIENTE</v>
      </c>
      <c r="Q4155" s="7" t="str">
        <f t="shared" si="259"/>
        <v>36-45</v>
      </c>
      <c r="R4155" s="7" t="str">
        <f t="shared" si="260"/>
        <v>2</v>
      </c>
    </row>
    <row r="4156" spans="1:18" x14ac:dyDescent="0.3">
      <c r="A4156">
        <v>4155</v>
      </c>
      <c r="B4156" t="s">
        <v>14</v>
      </c>
      <c r="C4156">
        <v>1226666.67</v>
      </c>
      <c r="D4156" t="s">
        <v>9</v>
      </c>
      <c r="E4156" t="s">
        <v>15</v>
      </c>
      <c r="F4156" t="s">
        <v>11</v>
      </c>
      <c r="G4156" t="s">
        <v>12</v>
      </c>
      <c r="H4156" t="s">
        <v>12</v>
      </c>
      <c r="I4156">
        <v>26</v>
      </c>
      <c r="J4156">
        <f>(C4156-$V$7)/$V$8</f>
        <v>0.70183432360399478</v>
      </c>
      <c r="K4156" t="str">
        <f t="shared" si="257"/>
        <v>NO</v>
      </c>
      <c r="L4156">
        <f>(I4156-$V$16)/$V$17</f>
        <v>-1.1225954644489089</v>
      </c>
      <c r="M4156" t="str">
        <f t="shared" si="258"/>
        <v>NO</v>
      </c>
      <c r="N4156">
        <f>IF(ISBLANK(C4156),$V$7,C4156)</f>
        <v>1226666.67</v>
      </c>
      <c r="O4156">
        <f>IF(ISBLANK(I4156),$V$16,I4156)</f>
        <v>26</v>
      </c>
      <c r="P4156" t="str">
        <f>IF(ISBLANK(D4156),$U$42,D4156)</f>
        <v>ASALARIADO</v>
      </c>
      <c r="Q4156" s="7" t="str">
        <f t="shared" si="259"/>
        <v>26-35</v>
      </c>
      <c r="R4156" s="7" t="str">
        <f t="shared" si="260"/>
        <v>4</v>
      </c>
    </row>
    <row r="4157" spans="1:18" x14ac:dyDescent="0.3">
      <c r="A4157">
        <v>4156</v>
      </c>
      <c r="B4157" t="s">
        <v>14</v>
      </c>
      <c r="C4157">
        <v>750000</v>
      </c>
      <c r="D4157" t="s">
        <v>9</v>
      </c>
      <c r="E4157" t="s">
        <v>15</v>
      </c>
      <c r="F4157" t="s">
        <v>11</v>
      </c>
      <c r="G4157" t="s">
        <v>12</v>
      </c>
      <c r="H4157" t="s">
        <v>12</v>
      </c>
      <c r="I4157">
        <v>35</v>
      </c>
      <c r="J4157">
        <f>(C4157-$V$7)/$V$8</f>
        <v>0.11402550605268735</v>
      </c>
      <c r="K4157" t="str">
        <f t="shared" si="257"/>
        <v>NO</v>
      </c>
      <c r="L4157">
        <f>(I4157-$V$16)/$V$17</f>
        <v>-0.48741749375467142</v>
      </c>
      <c r="M4157" t="str">
        <f t="shared" si="258"/>
        <v>NO</v>
      </c>
      <c r="N4157">
        <f>IF(ISBLANK(C4157),$V$7,C4157)</f>
        <v>750000</v>
      </c>
      <c r="O4157">
        <f>IF(ISBLANK(I4157),$V$16,I4157)</f>
        <v>35</v>
      </c>
      <c r="P4157" t="str">
        <f>IF(ISBLANK(D4157),$U$42,D4157)</f>
        <v>ASALARIADO</v>
      </c>
      <c r="Q4157" s="7" t="str">
        <f t="shared" si="259"/>
        <v>26-35</v>
      </c>
      <c r="R4157" s="7" t="str">
        <f t="shared" si="260"/>
        <v>4</v>
      </c>
    </row>
    <row r="4158" spans="1:18" x14ac:dyDescent="0.3">
      <c r="A4158">
        <v>4157</v>
      </c>
      <c r="B4158" t="s">
        <v>8</v>
      </c>
      <c r="C4158">
        <v>433710</v>
      </c>
      <c r="D4158" t="s">
        <v>9</v>
      </c>
      <c r="E4158" t="s">
        <v>15</v>
      </c>
      <c r="F4158" t="s">
        <v>11</v>
      </c>
      <c r="G4158" t="s">
        <v>12</v>
      </c>
      <c r="H4158" t="s">
        <v>12</v>
      </c>
      <c r="I4158">
        <v>60</v>
      </c>
      <c r="J4158">
        <f>(C4158-$V$7)/$V$8</f>
        <v>-0.27601236024768366</v>
      </c>
      <c r="K4158" t="str">
        <f t="shared" si="257"/>
        <v>NO</v>
      </c>
      <c r="L4158">
        <f>(I4158-$V$16)/$V$17</f>
        <v>1.2769657581737661</v>
      </c>
      <c r="M4158" t="str">
        <f t="shared" si="258"/>
        <v>NO</v>
      </c>
      <c r="N4158">
        <f>IF(ISBLANK(C4158),$V$7,C4158)</f>
        <v>433710</v>
      </c>
      <c r="O4158">
        <f>IF(ISBLANK(I4158),$V$16,I4158)</f>
        <v>60</v>
      </c>
      <c r="P4158" t="str">
        <f>IF(ISBLANK(D4158),$U$42,D4158)</f>
        <v>ASALARIADO</v>
      </c>
      <c r="Q4158" s="7" t="str">
        <f t="shared" si="259"/>
        <v>56+</v>
      </c>
      <c r="R4158" s="7" t="str">
        <f t="shared" si="260"/>
        <v>3</v>
      </c>
    </row>
    <row r="4159" spans="1:18" x14ac:dyDescent="0.3">
      <c r="A4159">
        <v>4158</v>
      </c>
      <c r="B4159" t="s">
        <v>8</v>
      </c>
      <c r="C4159">
        <v>540083</v>
      </c>
      <c r="D4159" t="s">
        <v>17</v>
      </c>
      <c r="E4159" t="s">
        <v>15</v>
      </c>
      <c r="F4159" t="s">
        <v>11</v>
      </c>
      <c r="G4159" t="s">
        <v>12</v>
      </c>
      <c r="H4159" t="s">
        <v>11</v>
      </c>
      <c r="I4159">
        <v>54</v>
      </c>
      <c r="J4159">
        <f>(C4159-$V$7)/$V$8</f>
        <v>-0.1448368632292216</v>
      </c>
      <c r="K4159" t="str">
        <f t="shared" si="257"/>
        <v>NO</v>
      </c>
      <c r="L4159">
        <f>(I4159-$V$16)/$V$17</f>
        <v>0.85351377771094117</v>
      </c>
      <c r="M4159" t="str">
        <f t="shared" si="258"/>
        <v>NO</v>
      </c>
      <c r="N4159">
        <f>IF(ISBLANK(C4159),$V$7,C4159)</f>
        <v>540083</v>
      </c>
      <c r="O4159">
        <f>IF(ISBLANK(I4159),$V$16,I4159)</f>
        <v>54</v>
      </c>
      <c r="P4159" t="str">
        <f>IF(ISBLANK(D4159),$U$42,D4159)</f>
        <v>TRABAJADOR INDEPENDIENTE</v>
      </c>
      <c r="Q4159" s="7" t="str">
        <f t="shared" si="259"/>
        <v>46-55</v>
      </c>
      <c r="R4159" s="7" t="str">
        <f t="shared" si="260"/>
        <v>3</v>
      </c>
    </row>
    <row r="4160" spans="1:18" x14ac:dyDescent="0.3">
      <c r="A4160">
        <v>4159</v>
      </c>
      <c r="B4160" t="s">
        <v>8</v>
      </c>
      <c r="C4160">
        <v>575195.69999999995</v>
      </c>
      <c r="D4160" t="s">
        <v>9</v>
      </c>
      <c r="E4160" t="s">
        <v>15</v>
      </c>
      <c r="F4160" t="s">
        <v>11</v>
      </c>
      <c r="G4160" t="s">
        <v>12</v>
      </c>
      <c r="H4160" t="s">
        <v>12</v>
      </c>
      <c r="I4160">
        <v>26</v>
      </c>
      <c r="J4160">
        <f>(C4160-$V$7)/$V$8</f>
        <v>-0.10153709849418407</v>
      </c>
      <c r="K4160" t="str">
        <f t="shared" si="257"/>
        <v>NO</v>
      </c>
      <c r="L4160">
        <f>(I4160-$V$16)/$V$17</f>
        <v>-1.1225954644489089</v>
      </c>
      <c r="M4160" t="str">
        <f t="shared" si="258"/>
        <v>NO</v>
      </c>
      <c r="N4160">
        <f>IF(ISBLANK(C4160),$V$7,C4160)</f>
        <v>575195.69999999995</v>
      </c>
      <c r="O4160">
        <f>IF(ISBLANK(I4160),$V$16,I4160)</f>
        <v>26</v>
      </c>
      <c r="P4160" t="str">
        <f>IF(ISBLANK(D4160),$U$42,D4160)</f>
        <v>ASALARIADO</v>
      </c>
      <c r="Q4160" s="7" t="str">
        <f t="shared" si="259"/>
        <v>26-35</v>
      </c>
      <c r="R4160" s="7" t="str">
        <f t="shared" si="260"/>
        <v>3</v>
      </c>
    </row>
    <row r="4161" spans="1:18" x14ac:dyDescent="0.3">
      <c r="A4161">
        <v>4160</v>
      </c>
      <c r="B4161" t="s">
        <v>8</v>
      </c>
      <c r="C4161">
        <v>660110</v>
      </c>
      <c r="D4161" t="s">
        <v>9</v>
      </c>
      <c r="E4161" t="s">
        <v>15</v>
      </c>
      <c r="F4161" t="s">
        <v>11</v>
      </c>
      <c r="G4161" t="s">
        <v>12</v>
      </c>
      <c r="H4161" t="s">
        <v>12</v>
      </c>
      <c r="I4161">
        <v>54</v>
      </c>
      <c r="J4161">
        <f>(C4161-$V$7)/$V$8</f>
        <v>3.1762733809609259E-3</v>
      </c>
      <c r="K4161" t="str">
        <f t="shared" si="257"/>
        <v>NO</v>
      </c>
      <c r="L4161">
        <f>(I4161-$V$16)/$V$17</f>
        <v>0.85351377771094117</v>
      </c>
      <c r="M4161" t="str">
        <f t="shared" si="258"/>
        <v>NO</v>
      </c>
      <c r="N4161">
        <f>IF(ISBLANK(C4161),$V$7,C4161)</f>
        <v>660110</v>
      </c>
      <c r="O4161">
        <f>IF(ISBLANK(I4161),$V$16,I4161)</f>
        <v>54</v>
      </c>
      <c r="P4161" t="str">
        <f>IF(ISBLANK(D4161),$U$42,D4161)</f>
        <v>ASALARIADO</v>
      </c>
      <c r="Q4161" s="7" t="str">
        <f t="shared" si="259"/>
        <v>46-55</v>
      </c>
      <c r="R4161" s="7" t="str">
        <f t="shared" si="260"/>
        <v>3</v>
      </c>
    </row>
    <row r="4162" spans="1:18" x14ac:dyDescent="0.3">
      <c r="A4162">
        <v>4161</v>
      </c>
      <c r="B4162" t="s">
        <v>8</v>
      </c>
      <c r="C4162">
        <v>344000</v>
      </c>
      <c r="D4162" t="s">
        <v>9</v>
      </c>
      <c r="E4162" t="s">
        <v>15</v>
      </c>
      <c r="F4162" t="s">
        <v>11</v>
      </c>
      <c r="G4162" t="s">
        <v>12</v>
      </c>
      <c r="H4162" t="s">
        <v>12</v>
      </c>
      <c r="I4162">
        <v>33</v>
      </c>
      <c r="J4162">
        <f>(C4162-$V$7)/$V$8</f>
        <v>-0.38663962315769118</v>
      </c>
      <c r="K4162" t="str">
        <f t="shared" ref="K4162:K4225" si="261">IF(ABS(J4162)&gt;1.96,"ATIPICO","NO")</f>
        <v>NO</v>
      </c>
      <c r="L4162">
        <f>(I4162-$V$16)/$V$17</f>
        <v>-0.62856815390894638</v>
      </c>
      <c r="M4162" t="str">
        <f t="shared" ref="M4162:M4225" si="262">IF(ABS(L4162)&gt;1.96,"ATIPICO","NO")</f>
        <v>NO</v>
      </c>
      <c r="N4162">
        <f>IF(ISBLANK(C4162),$V$7,C4162)</f>
        <v>344000</v>
      </c>
      <c r="O4162">
        <f>IF(ISBLANK(I4162),$V$16,I4162)</f>
        <v>33</v>
      </c>
      <c r="P4162" t="str">
        <f>IF(ISBLANK(D4162),$U$42,D4162)</f>
        <v>ASALARIADO</v>
      </c>
      <c r="Q4162" s="7" t="str">
        <f t="shared" ref="Q4162:Q4225" si="263">IF(O4162&lt;26,"18-25",IF(O4162&lt;36,"26-35",
 IF(O4162&lt;46,"36-45",IF(O4162&lt;56,"46-55","56+"))))</f>
        <v>26-35</v>
      </c>
      <c r="R4162" s="7" t="str">
        <f t="shared" ref="R4162:R4225" si="264">IF(N4162&lt;300000,"1",
 IF(N4162&lt;=408495,"2",
 IF(N4162&lt;=700000,"3",
 "4")))</f>
        <v>2</v>
      </c>
    </row>
    <row r="4163" spans="1:18" x14ac:dyDescent="0.3">
      <c r="A4163">
        <v>4162</v>
      </c>
      <c r="B4163" t="s">
        <v>14</v>
      </c>
      <c r="C4163">
        <v>1201546.2</v>
      </c>
      <c r="D4163" t="s">
        <v>9</v>
      </c>
      <c r="E4163" t="s">
        <v>10</v>
      </c>
      <c r="F4163" t="s">
        <v>11</v>
      </c>
      <c r="G4163" t="s">
        <v>12</v>
      </c>
      <c r="H4163" t="s">
        <v>12</v>
      </c>
      <c r="I4163">
        <v>28</v>
      </c>
      <c r="J4163">
        <f>(C4163-$V$7)/$V$8</f>
        <v>0.6708566306030701</v>
      </c>
      <c r="K4163" t="str">
        <f t="shared" si="261"/>
        <v>NO</v>
      </c>
      <c r="L4163">
        <f>(I4163-$V$16)/$V$17</f>
        <v>-0.98144480429463388</v>
      </c>
      <c r="M4163" t="str">
        <f t="shared" si="262"/>
        <v>NO</v>
      </c>
      <c r="N4163">
        <f>IF(ISBLANK(C4163),$V$7,C4163)</f>
        <v>1201546.2</v>
      </c>
      <c r="O4163">
        <f>IF(ISBLANK(I4163),$V$16,I4163)</f>
        <v>28</v>
      </c>
      <c r="P4163" t="str">
        <f>IF(ISBLANK(D4163),$U$42,D4163)</f>
        <v>ASALARIADO</v>
      </c>
      <c r="Q4163" s="7" t="str">
        <f t="shared" si="263"/>
        <v>26-35</v>
      </c>
      <c r="R4163" s="7" t="str">
        <f t="shared" si="264"/>
        <v>4</v>
      </c>
    </row>
    <row r="4164" spans="1:18" x14ac:dyDescent="0.3">
      <c r="A4164">
        <v>4163</v>
      </c>
      <c r="B4164" t="s">
        <v>14</v>
      </c>
      <c r="C4164">
        <v>429500</v>
      </c>
      <c r="D4164" t="s">
        <v>9</v>
      </c>
      <c r="E4164" t="s">
        <v>15</v>
      </c>
      <c r="F4164" t="s">
        <v>11</v>
      </c>
      <c r="G4164" t="s">
        <v>12</v>
      </c>
      <c r="H4164" t="s">
        <v>12</v>
      </c>
      <c r="I4164">
        <v>53</v>
      </c>
      <c r="J4164">
        <f>(C4164-$V$7)/$V$8</f>
        <v>-0.28120398634121985</v>
      </c>
      <c r="K4164" t="str">
        <f t="shared" si="261"/>
        <v>NO</v>
      </c>
      <c r="L4164">
        <f>(I4164-$V$16)/$V$17</f>
        <v>0.78293844763380371</v>
      </c>
      <c r="M4164" t="str">
        <f t="shared" si="262"/>
        <v>NO</v>
      </c>
      <c r="N4164">
        <f>IF(ISBLANK(C4164),$V$7,C4164)</f>
        <v>429500</v>
      </c>
      <c r="O4164">
        <f>IF(ISBLANK(I4164),$V$16,I4164)</f>
        <v>53</v>
      </c>
      <c r="P4164" t="str">
        <f>IF(ISBLANK(D4164),$U$42,D4164)</f>
        <v>ASALARIADO</v>
      </c>
      <c r="Q4164" s="7" t="str">
        <f t="shared" si="263"/>
        <v>46-55</v>
      </c>
      <c r="R4164" s="7" t="str">
        <f t="shared" si="264"/>
        <v>3</v>
      </c>
    </row>
    <row r="4165" spans="1:18" x14ac:dyDescent="0.3">
      <c r="A4165">
        <v>4164</v>
      </c>
      <c r="B4165" t="s">
        <v>8</v>
      </c>
      <c r="C4165">
        <v>78000</v>
      </c>
      <c r="D4165" t="s">
        <v>9</v>
      </c>
      <c r="E4165" t="s">
        <v>15</v>
      </c>
      <c r="F4165" t="s">
        <v>11</v>
      </c>
      <c r="G4165" t="s">
        <v>12</v>
      </c>
      <c r="H4165" t="s">
        <v>11</v>
      </c>
      <c r="I4165">
        <v>31</v>
      </c>
      <c r="J4165">
        <f>(C4165-$V$7)/$V$8</f>
        <v>-0.71466160436449089</v>
      </c>
      <c r="K4165" t="str">
        <f t="shared" si="261"/>
        <v>NO</v>
      </c>
      <c r="L4165">
        <f>(I4165-$V$16)/$V$17</f>
        <v>-0.7697188140632214</v>
      </c>
      <c r="M4165" t="str">
        <f t="shared" si="262"/>
        <v>NO</v>
      </c>
      <c r="N4165">
        <f>IF(ISBLANK(C4165),$V$7,C4165)</f>
        <v>78000</v>
      </c>
      <c r="O4165">
        <f>IF(ISBLANK(I4165),$V$16,I4165)</f>
        <v>31</v>
      </c>
      <c r="P4165" t="str">
        <f>IF(ISBLANK(D4165),$U$42,D4165)</f>
        <v>ASALARIADO</v>
      </c>
      <c r="Q4165" s="7" t="str">
        <f t="shared" si="263"/>
        <v>26-35</v>
      </c>
      <c r="R4165" s="7" t="str">
        <f t="shared" si="264"/>
        <v>1</v>
      </c>
    </row>
    <row r="4166" spans="1:18" x14ac:dyDescent="0.3">
      <c r="A4166">
        <v>4165</v>
      </c>
      <c r="B4166" t="s">
        <v>8</v>
      </c>
      <c r="C4166">
        <v>318620</v>
      </c>
      <c r="D4166" t="s">
        <v>9</v>
      </c>
      <c r="E4166" t="s">
        <v>15</v>
      </c>
      <c r="F4166" t="s">
        <v>11</v>
      </c>
      <c r="G4166" t="s">
        <v>12</v>
      </c>
      <c r="H4166" t="s">
        <v>12</v>
      </c>
      <c r="I4166">
        <v>60</v>
      </c>
      <c r="J4166">
        <f>(C4166-$V$7)/$V$8</f>
        <v>-0.41793735956005429</v>
      </c>
      <c r="K4166" t="str">
        <f t="shared" si="261"/>
        <v>NO</v>
      </c>
      <c r="L4166">
        <f>(I4166-$V$16)/$V$17</f>
        <v>1.2769657581737661</v>
      </c>
      <c r="M4166" t="str">
        <f t="shared" si="262"/>
        <v>NO</v>
      </c>
      <c r="N4166">
        <f>IF(ISBLANK(C4166),$V$7,C4166)</f>
        <v>318620</v>
      </c>
      <c r="O4166">
        <f>IF(ISBLANK(I4166),$V$16,I4166)</f>
        <v>60</v>
      </c>
      <c r="P4166" t="str">
        <f>IF(ISBLANK(D4166),$U$42,D4166)</f>
        <v>ASALARIADO</v>
      </c>
      <c r="Q4166" s="7" t="str">
        <f t="shared" si="263"/>
        <v>56+</v>
      </c>
      <c r="R4166" s="7" t="str">
        <f t="shared" si="264"/>
        <v>2</v>
      </c>
    </row>
    <row r="4167" spans="1:18" x14ac:dyDescent="0.3">
      <c r="A4167">
        <v>4166</v>
      </c>
      <c r="B4167" t="s">
        <v>8</v>
      </c>
      <c r="C4167">
        <v>326035</v>
      </c>
      <c r="D4167" t="s">
        <v>13</v>
      </c>
      <c r="E4167" t="s">
        <v>10</v>
      </c>
      <c r="F4167" t="s">
        <v>11</v>
      </c>
      <c r="G4167" t="s">
        <v>12</v>
      </c>
      <c r="H4167" t="s">
        <v>12</v>
      </c>
      <c r="I4167">
        <v>67</v>
      </c>
      <c r="J4167">
        <f>(C4167-$V$7)/$V$8</f>
        <v>-0.40879343854257899</v>
      </c>
      <c r="K4167" t="str">
        <f t="shared" si="261"/>
        <v>NO</v>
      </c>
      <c r="L4167">
        <f>(I4167-$V$16)/$V$17</f>
        <v>1.7709930687137287</v>
      </c>
      <c r="M4167" t="str">
        <f t="shared" si="262"/>
        <v>NO</v>
      </c>
      <c r="N4167">
        <f>IF(ISBLANK(C4167),$V$7,C4167)</f>
        <v>326035</v>
      </c>
      <c r="O4167">
        <f>IF(ISBLANK(I4167),$V$16,I4167)</f>
        <v>67</v>
      </c>
      <c r="P4167" t="str">
        <f>IF(ISBLANK(D4167),$U$42,D4167)</f>
        <v>PENSIONADOS EN SU PROPIO SISTEMA</v>
      </c>
      <c r="Q4167" s="7" t="str">
        <f t="shared" si="263"/>
        <v>56+</v>
      </c>
      <c r="R4167" s="7" t="str">
        <f t="shared" si="264"/>
        <v>2</v>
      </c>
    </row>
    <row r="4168" spans="1:18" x14ac:dyDescent="0.3">
      <c r="A4168">
        <v>4167</v>
      </c>
      <c r="B4168" t="s">
        <v>8</v>
      </c>
      <c r="C4168">
        <v>73502.649999999994</v>
      </c>
      <c r="D4168" t="s">
        <v>9</v>
      </c>
      <c r="E4168" t="s">
        <v>15</v>
      </c>
      <c r="F4168" t="s">
        <v>11</v>
      </c>
      <c r="G4168" t="s">
        <v>11</v>
      </c>
      <c r="H4168" t="s">
        <v>12</v>
      </c>
      <c r="I4168">
        <v>41</v>
      </c>
      <c r="J4168">
        <f>(C4168-$V$7)/$V$8</f>
        <v>-0.72020758051930445</v>
      </c>
      <c r="K4168" t="str">
        <f t="shared" si="261"/>
        <v>NO</v>
      </c>
      <c r="L4168">
        <f>(I4168-$V$16)/$V$17</f>
        <v>-6.3965513291846368E-2</v>
      </c>
      <c r="M4168" t="str">
        <f t="shared" si="262"/>
        <v>NO</v>
      </c>
      <c r="N4168">
        <f>IF(ISBLANK(C4168),$V$7,C4168)</f>
        <v>73502.649999999994</v>
      </c>
      <c r="O4168">
        <f>IF(ISBLANK(I4168),$V$16,I4168)</f>
        <v>41</v>
      </c>
      <c r="P4168" t="str">
        <f>IF(ISBLANK(D4168),$U$42,D4168)</f>
        <v>ASALARIADO</v>
      </c>
      <c r="Q4168" s="7" t="str">
        <f t="shared" si="263"/>
        <v>36-45</v>
      </c>
      <c r="R4168" s="7" t="str">
        <f t="shared" si="264"/>
        <v>1</v>
      </c>
    </row>
    <row r="4169" spans="1:18" x14ac:dyDescent="0.3">
      <c r="A4169">
        <v>4168</v>
      </c>
      <c r="B4169" t="s">
        <v>14</v>
      </c>
      <c r="C4169">
        <v>297429</v>
      </c>
      <c r="D4169" t="s">
        <v>16</v>
      </c>
      <c r="E4169" t="s">
        <v>15</v>
      </c>
      <c r="F4169" t="s">
        <v>11</v>
      </c>
      <c r="G4169" t="s">
        <v>11</v>
      </c>
      <c r="H4169" t="s">
        <v>11</v>
      </c>
      <c r="I4169">
        <v>38</v>
      </c>
      <c r="J4169">
        <f>(C4169-$V$7)/$V$8</f>
        <v>-0.44406936634108168</v>
      </c>
      <c r="K4169" t="str">
        <f t="shared" si="261"/>
        <v>NO</v>
      </c>
      <c r="L4169">
        <f>(I4169-$V$16)/$V$17</f>
        <v>-0.27569150352325889</v>
      </c>
      <c r="M4169" t="str">
        <f t="shared" si="262"/>
        <v>NO</v>
      </c>
      <c r="N4169">
        <f>IF(ISBLANK(C4169),$V$7,C4169)</f>
        <v>297429</v>
      </c>
      <c r="O4169">
        <f>IF(ISBLANK(I4169),$V$16,I4169)</f>
        <v>38</v>
      </c>
      <c r="P4169" t="str">
        <f>IF(ISBLANK(D4169),$U$42,D4169)</f>
        <v>ASEGURADO VOLUNTARIO</v>
      </c>
      <c r="Q4169" s="7" t="str">
        <f t="shared" si="263"/>
        <v>36-45</v>
      </c>
      <c r="R4169" s="7" t="str">
        <f t="shared" si="264"/>
        <v>1</v>
      </c>
    </row>
    <row r="4170" spans="1:18" x14ac:dyDescent="0.3">
      <c r="A4170">
        <v>4169</v>
      </c>
      <c r="B4170" t="s">
        <v>8</v>
      </c>
      <c r="C4170">
        <v>104226</v>
      </c>
      <c r="D4170" t="s">
        <v>9</v>
      </c>
      <c r="E4170" t="s">
        <v>15</v>
      </c>
      <c r="F4170" t="s">
        <v>11</v>
      </c>
      <c r="G4170" t="s">
        <v>12</v>
      </c>
      <c r="H4170" t="s">
        <v>12</v>
      </c>
      <c r="I4170">
        <v>22</v>
      </c>
      <c r="J4170">
        <f>(C4170-$V$7)/$V$8</f>
        <v>-0.68232061008204914</v>
      </c>
      <c r="K4170" t="str">
        <f t="shared" si="261"/>
        <v>NO</v>
      </c>
      <c r="L4170">
        <f>(I4170-$V$16)/$V$17</f>
        <v>-1.4048967847574589</v>
      </c>
      <c r="M4170" t="str">
        <f t="shared" si="262"/>
        <v>NO</v>
      </c>
      <c r="N4170">
        <f>IF(ISBLANK(C4170),$V$7,C4170)</f>
        <v>104226</v>
      </c>
      <c r="O4170">
        <f>IF(ISBLANK(I4170),$V$16,I4170)</f>
        <v>22</v>
      </c>
      <c r="P4170" t="str">
        <f>IF(ISBLANK(D4170),$U$42,D4170)</f>
        <v>ASALARIADO</v>
      </c>
      <c r="Q4170" s="7" t="str">
        <f t="shared" si="263"/>
        <v>18-25</v>
      </c>
      <c r="R4170" s="7" t="str">
        <f t="shared" si="264"/>
        <v>1</v>
      </c>
    </row>
    <row r="4171" spans="1:18" x14ac:dyDescent="0.3">
      <c r="A4171">
        <v>4170</v>
      </c>
      <c r="B4171" t="s">
        <v>14</v>
      </c>
      <c r="C4171">
        <v>316043</v>
      </c>
      <c r="D4171" t="s">
        <v>9</v>
      </c>
      <c r="E4171" t="s">
        <v>10</v>
      </c>
      <c r="F4171" t="s">
        <v>11</v>
      </c>
      <c r="G4171" t="s">
        <v>12</v>
      </c>
      <c r="H4171" t="s">
        <v>12</v>
      </c>
      <c r="I4171">
        <v>49</v>
      </c>
      <c r="J4171">
        <f>(C4171-$V$7)/$V$8</f>
        <v>-0.42111522664866302</v>
      </c>
      <c r="K4171" t="str">
        <f t="shared" si="261"/>
        <v>NO</v>
      </c>
      <c r="L4171">
        <f>(I4171-$V$16)/$V$17</f>
        <v>0.50063712732525367</v>
      </c>
      <c r="M4171" t="str">
        <f t="shared" si="262"/>
        <v>NO</v>
      </c>
      <c r="N4171">
        <f>IF(ISBLANK(C4171),$V$7,C4171)</f>
        <v>316043</v>
      </c>
      <c r="O4171">
        <f>IF(ISBLANK(I4171),$V$16,I4171)</f>
        <v>49</v>
      </c>
      <c r="P4171" t="str">
        <f>IF(ISBLANK(D4171),$U$42,D4171)</f>
        <v>ASALARIADO</v>
      </c>
      <c r="Q4171" s="7" t="str">
        <f t="shared" si="263"/>
        <v>46-55</v>
      </c>
      <c r="R4171" s="7" t="str">
        <f t="shared" si="264"/>
        <v>2</v>
      </c>
    </row>
    <row r="4172" spans="1:18" x14ac:dyDescent="0.3">
      <c r="A4172">
        <v>4171</v>
      </c>
      <c r="B4172" t="s">
        <v>8</v>
      </c>
      <c r="C4172">
        <v>829677.14</v>
      </c>
      <c r="D4172" t="s">
        <v>9</v>
      </c>
      <c r="E4172" t="s">
        <v>10</v>
      </c>
      <c r="F4172" t="s">
        <v>11</v>
      </c>
      <c r="G4172" t="s">
        <v>12</v>
      </c>
      <c r="H4172" t="s">
        <v>12</v>
      </c>
      <c r="I4172">
        <v>47</v>
      </c>
      <c r="J4172">
        <f>(C4172-$V$7)/$V$8</f>
        <v>0.21228059372070071</v>
      </c>
      <c r="K4172" t="str">
        <f t="shared" si="261"/>
        <v>NO</v>
      </c>
      <c r="L4172">
        <f>(I4172-$V$16)/$V$17</f>
        <v>0.35948646717097865</v>
      </c>
      <c r="M4172" t="str">
        <f t="shared" si="262"/>
        <v>NO</v>
      </c>
      <c r="N4172">
        <f>IF(ISBLANK(C4172),$V$7,C4172)</f>
        <v>829677.14</v>
      </c>
      <c r="O4172">
        <f>IF(ISBLANK(I4172),$V$16,I4172)</f>
        <v>47</v>
      </c>
      <c r="P4172" t="str">
        <f>IF(ISBLANK(D4172),$U$42,D4172)</f>
        <v>ASALARIADO</v>
      </c>
      <c r="Q4172" s="7" t="str">
        <f t="shared" si="263"/>
        <v>46-55</v>
      </c>
      <c r="R4172" s="7" t="str">
        <f t="shared" si="264"/>
        <v>4</v>
      </c>
    </row>
    <row r="4173" spans="1:18" x14ac:dyDescent="0.3">
      <c r="A4173">
        <v>4172</v>
      </c>
      <c r="B4173" t="s">
        <v>14</v>
      </c>
      <c r="C4173">
        <v>522807.1</v>
      </c>
      <c r="D4173" t="s">
        <v>13</v>
      </c>
      <c r="E4173" t="s">
        <v>10</v>
      </c>
      <c r="F4173" t="s">
        <v>11</v>
      </c>
      <c r="G4173" t="s">
        <v>12</v>
      </c>
      <c r="H4173" t="s">
        <v>12</v>
      </c>
      <c r="I4173">
        <v>70</v>
      </c>
      <c r="J4173">
        <f>(C4173-$V$7)/$V$8</f>
        <v>-0.16614090437632897</v>
      </c>
      <c r="K4173" t="str">
        <f t="shared" si="261"/>
        <v>NO</v>
      </c>
      <c r="L4173">
        <f>(I4173-$V$16)/$V$17</f>
        <v>1.9827190589451413</v>
      </c>
      <c r="M4173" t="str">
        <f t="shared" si="262"/>
        <v>ATIPICO</v>
      </c>
      <c r="N4173">
        <f>IF(ISBLANK(C4173),$V$7,C4173)</f>
        <v>522807.1</v>
      </c>
      <c r="O4173">
        <f>IF(ISBLANK(I4173),$V$16,I4173)</f>
        <v>70</v>
      </c>
      <c r="P4173" t="str">
        <f>IF(ISBLANK(D4173),$U$42,D4173)</f>
        <v>PENSIONADOS EN SU PROPIO SISTEMA</v>
      </c>
      <c r="Q4173" s="7" t="str">
        <f t="shared" si="263"/>
        <v>56+</v>
      </c>
      <c r="R4173" s="7" t="str">
        <f t="shared" si="264"/>
        <v>3</v>
      </c>
    </row>
    <row r="4174" spans="1:18" x14ac:dyDescent="0.3">
      <c r="A4174">
        <v>4173</v>
      </c>
      <c r="B4174" t="s">
        <v>8</v>
      </c>
      <c r="C4174">
        <v>299441</v>
      </c>
      <c r="D4174" t="s">
        <v>16</v>
      </c>
      <c r="E4174" t="s">
        <v>15</v>
      </c>
      <c r="F4174" t="s">
        <v>11</v>
      </c>
      <c r="G4174" t="s">
        <v>11</v>
      </c>
      <c r="H4174" t="s">
        <v>12</v>
      </c>
      <c r="I4174">
        <v>35</v>
      </c>
      <c r="J4174">
        <f>(C4174-$V$7)/$V$8</f>
        <v>-0.4415882376712017</v>
      </c>
      <c r="K4174" t="str">
        <f t="shared" si="261"/>
        <v>NO</v>
      </c>
      <c r="L4174">
        <f>(I4174-$V$16)/$V$17</f>
        <v>-0.48741749375467142</v>
      </c>
      <c r="M4174" t="str">
        <f t="shared" si="262"/>
        <v>NO</v>
      </c>
      <c r="N4174">
        <f>IF(ISBLANK(C4174),$V$7,C4174)</f>
        <v>299441</v>
      </c>
      <c r="O4174">
        <f>IF(ISBLANK(I4174),$V$16,I4174)</f>
        <v>35</v>
      </c>
      <c r="P4174" t="str">
        <f>IF(ISBLANK(D4174),$U$42,D4174)</f>
        <v>ASEGURADO VOLUNTARIO</v>
      </c>
      <c r="Q4174" s="7" t="str">
        <f t="shared" si="263"/>
        <v>26-35</v>
      </c>
      <c r="R4174" s="7" t="str">
        <f t="shared" si="264"/>
        <v>1</v>
      </c>
    </row>
    <row r="4175" spans="1:18" x14ac:dyDescent="0.3">
      <c r="A4175">
        <v>4174</v>
      </c>
      <c r="B4175" t="s">
        <v>14</v>
      </c>
      <c r="C4175">
        <v>1594950</v>
      </c>
      <c r="D4175" t="s">
        <v>9</v>
      </c>
      <c r="E4175" t="s">
        <v>15</v>
      </c>
      <c r="F4175" t="s">
        <v>11</v>
      </c>
      <c r="G4175" t="s">
        <v>12</v>
      </c>
      <c r="H4175" t="s">
        <v>12</v>
      </c>
      <c r="I4175">
        <v>32</v>
      </c>
      <c r="J4175">
        <f>(C4175-$V$7)/$V$8</f>
        <v>1.1559885625214297</v>
      </c>
      <c r="K4175" t="str">
        <f t="shared" si="261"/>
        <v>NO</v>
      </c>
      <c r="L4175">
        <f>(I4175-$V$16)/$V$17</f>
        <v>-0.69914348398608395</v>
      </c>
      <c r="M4175" t="str">
        <f t="shared" si="262"/>
        <v>NO</v>
      </c>
      <c r="N4175">
        <f>IF(ISBLANK(C4175),$V$7,C4175)</f>
        <v>1594950</v>
      </c>
      <c r="O4175">
        <f>IF(ISBLANK(I4175),$V$16,I4175)</f>
        <v>32</v>
      </c>
      <c r="P4175" t="str">
        <f>IF(ISBLANK(D4175),$U$42,D4175)</f>
        <v>ASALARIADO</v>
      </c>
      <c r="Q4175" s="7" t="str">
        <f t="shared" si="263"/>
        <v>26-35</v>
      </c>
      <c r="R4175" s="7" t="str">
        <f t="shared" si="264"/>
        <v>4</v>
      </c>
    </row>
    <row r="4176" spans="1:18" x14ac:dyDescent="0.3">
      <c r="A4176">
        <v>4175</v>
      </c>
      <c r="B4176" t="s">
        <v>8</v>
      </c>
      <c r="C4176">
        <v>417317.4</v>
      </c>
      <c r="D4176" t="s">
        <v>9</v>
      </c>
      <c r="E4176" t="s">
        <v>15</v>
      </c>
      <c r="F4176" t="s">
        <v>11</v>
      </c>
      <c r="G4176" t="s">
        <v>11</v>
      </c>
      <c r="H4176" t="s">
        <v>12</v>
      </c>
      <c r="I4176">
        <v>32</v>
      </c>
      <c r="J4176">
        <f>(C4176-$V$7)/$V$8</f>
        <v>-0.29622714644742265</v>
      </c>
      <c r="K4176" t="str">
        <f t="shared" si="261"/>
        <v>NO</v>
      </c>
      <c r="L4176">
        <f>(I4176-$V$16)/$V$17</f>
        <v>-0.69914348398608395</v>
      </c>
      <c r="M4176" t="str">
        <f t="shared" si="262"/>
        <v>NO</v>
      </c>
      <c r="N4176">
        <f>IF(ISBLANK(C4176),$V$7,C4176)</f>
        <v>417317.4</v>
      </c>
      <c r="O4176">
        <f>IF(ISBLANK(I4176),$V$16,I4176)</f>
        <v>32</v>
      </c>
      <c r="P4176" t="str">
        <f>IF(ISBLANK(D4176),$U$42,D4176)</f>
        <v>ASALARIADO</v>
      </c>
      <c r="Q4176" s="7" t="str">
        <f t="shared" si="263"/>
        <v>26-35</v>
      </c>
      <c r="R4176" s="7" t="str">
        <f t="shared" si="264"/>
        <v>3</v>
      </c>
    </row>
    <row r="4177" spans="1:18" x14ac:dyDescent="0.3">
      <c r="A4177">
        <v>4176</v>
      </c>
      <c r="B4177" t="s">
        <v>8</v>
      </c>
      <c r="C4177">
        <v>428852.94</v>
      </c>
      <c r="D4177" t="s">
        <v>9</v>
      </c>
      <c r="E4177" t="s">
        <v>15</v>
      </c>
      <c r="F4177" t="s">
        <v>11</v>
      </c>
      <c r="G4177" t="s">
        <v>11</v>
      </c>
      <c r="H4177" t="s">
        <v>12</v>
      </c>
      <c r="I4177">
        <v>32</v>
      </c>
      <c r="J4177">
        <f>(C4177-$V$7)/$V$8</f>
        <v>-0.28200191830798554</v>
      </c>
      <c r="K4177" t="str">
        <f t="shared" si="261"/>
        <v>NO</v>
      </c>
      <c r="L4177">
        <f>(I4177-$V$16)/$V$17</f>
        <v>-0.69914348398608395</v>
      </c>
      <c r="M4177" t="str">
        <f t="shared" si="262"/>
        <v>NO</v>
      </c>
      <c r="N4177">
        <f>IF(ISBLANK(C4177),$V$7,C4177)</f>
        <v>428852.94</v>
      </c>
      <c r="O4177">
        <f>IF(ISBLANK(I4177),$V$16,I4177)</f>
        <v>32</v>
      </c>
      <c r="P4177" t="str">
        <f>IF(ISBLANK(D4177),$U$42,D4177)</f>
        <v>ASALARIADO</v>
      </c>
      <c r="Q4177" s="7" t="str">
        <f t="shared" si="263"/>
        <v>26-35</v>
      </c>
      <c r="R4177" s="7" t="str">
        <f t="shared" si="264"/>
        <v>3</v>
      </c>
    </row>
    <row r="4178" spans="1:18" x14ac:dyDescent="0.3">
      <c r="A4178">
        <v>4177</v>
      </c>
      <c r="B4178" t="s">
        <v>8</v>
      </c>
      <c r="C4178">
        <v>359544.27</v>
      </c>
      <c r="D4178" t="s">
        <v>19</v>
      </c>
      <c r="E4178" t="s">
        <v>15</v>
      </c>
      <c r="F4178" t="s">
        <v>11</v>
      </c>
      <c r="G4178" t="s">
        <v>11</v>
      </c>
      <c r="H4178" t="s">
        <v>12</v>
      </c>
      <c r="I4178">
        <v>61</v>
      </c>
      <c r="J4178">
        <f>(C4178-$V$7)/$V$8</f>
        <v>-0.36747096811327984</v>
      </c>
      <c r="K4178" t="str">
        <f t="shared" si="261"/>
        <v>NO</v>
      </c>
      <c r="L4178">
        <f>(I4178-$V$16)/$V$17</f>
        <v>1.3475410882509038</v>
      </c>
      <c r="M4178" t="str">
        <f t="shared" si="262"/>
        <v>NO</v>
      </c>
      <c r="N4178">
        <f>IF(ISBLANK(C4178),$V$7,C4178)</f>
        <v>359544.27</v>
      </c>
      <c r="O4178">
        <f>IF(ISBLANK(I4178),$V$16,I4178)</f>
        <v>61</v>
      </c>
      <c r="P4178" t="str">
        <f>IF(ISBLANK(D4178),$U$42,D4178)</f>
        <v>CONVENIOS ESPECIALES DE ASEGURADOS VOLUNTARIOS</v>
      </c>
      <c r="Q4178" s="7" t="str">
        <f t="shared" si="263"/>
        <v>56+</v>
      </c>
      <c r="R4178" s="7" t="str">
        <f t="shared" si="264"/>
        <v>2</v>
      </c>
    </row>
    <row r="4179" spans="1:18" x14ac:dyDescent="0.3">
      <c r="A4179">
        <v>4178</v>
      </c>
      <c r="B4179" t="s">
        <v>8</v>
      </c>
      <c r="C4179">
        <v>141509.48000000001</v>
      </c>
      <c r="D4179" t="s">
        <v>13</v>
      </c>
      <c r="E4179" t="s">
        <v>10</v>
      </c>
      <c r="F4179" t="s">
        <v>11</v>
      </c>
      <c r="G4179" t="s">
        <v>12</v>
      </c>
      <c r="H4179" t="s">
        <v>12</v>
      </c>
      <c r="I4179">
        <v>93</v>
      </c>
      <c r="J4179">
        <f>(C4179-$V$7)/$V$8</f>
        <v>-0.63634391468398865</v>
      </c>
      <c r="K4179" t="str">
        <f t="shared" si="261"/>
        <v>NO</v>
      </c>
      <c r="L4179">
        <f>(I4179-$V$16)/$V$17</f>
        <v>3.6059516507193039</v>
      </c>
      <c r="M4179" t="str">
        <f t="shared" si="262"/>
        <v>ATIPICO</v>
      </c>
      <c r="N4179">
        <f>IF(ISBLANK(C4179),$V$7,C4179)</f>
        <v>141509.48000000001</v>
      </c>
      <c r="O4179">
        <f>IF(ISBLANK(I4179),$V$16,I4179)</f>
        <v>93</v>
      </c>
      <c r="P4179" t="str">
        <f>IF(ISBLANK(D4179),$U$42,D4179)</f>
        <v>PENSIONADOS EN SU PROPIO SISTEMA</v>
      </c>
      <c r="Q4179" s="7" t="str">
        <f t="shared" si="263"/>
        <v>56+</v>
      </c>
      <c r="R4179" s="7" t="str">
        <f t="shared" si="264"/>
        <v>1</v>
      </c>
    </row>
    <row r="4180" spans="1:18" x14ac:dyDescent="0.3">
      <c r="A4180">
        <v>4179</v>
      </c>
      <c r="B4180" t="s">
        <v>8</v>
      </c>
      <c r="C4180">
        <v>480445</v>
      </c>
      <c r="D4180" t="s">
        <v>9</v>
      </c>
      <c r="E4180" t="s">
        <v>10</v>
      </c>
      <c r="F4180" t="s">
        <v>11</v>
      </c>
      <c r="G4180" t="s">
        <v>12</v>
      </c>
      <c r="H4180" t="s">
        <v>12</v>
      </c>
      <c r="I4180">
        <v>44</v>
      </c>
      <c r="J4180">
        <f>(C4180-$V$7)/$V$8</f>
        <v>-0.21838037794806039</v>
      </c>
      <c r="K4180" t="str">
        <f t="shared" si="261"/>
        <v>NO</v>
      </c>
      <c r="L4180">
        <f>(I4180-$V$16)/$V$17</f>
        <v>0.14776047693956615</v>
      </c>
      <c r="M4180" t="str">
        <f t="shared" si="262"/>
        <v>NO</v>
      </c>
      <c r="N4180">
        <f>IF(ISBLANK(C4180),$V$7,C4180)</f>
        <v>480445</v>
      </c>
      <c r="O4180">
        <f>IF(ISBLANK(I4180),$V$16,I4180)</f>
        <v>44</v>
      </c>
      <c r="P4180" t="str">
        <f>IF(ISBLANK(D4180),$U$42,D4180)</f>
        <v>ASALARIADO</v>
      </c>
      <c r="Q4180" s="7" t="str">
        <f t="shared" si="263"/>
        <v>36-45</v>
      </c>
      <c r="R4180" s="7" t="str">
        <f t="shared" si="264"/>
        <v>3</v>
      </c>
    </row>
    <row r="4181" spans="1:18" x14ac:dyDescent="0.3">
      <c r="A4181">
        <v>4180</v>
      </c>
      <c r="B4181" t="s">
        <v>14</v>
      </c>
      <c r="C4181">
        <v>300000</v>
      </c>
      <c r="D4181" t="s">
        <v>9</v>
      </c>
      <c r="E4181" t="s">
        <v>15</v>
      </c>
      <c r="F4181" t="s">
        <v>11</v>
      </c>
      <c r="G4181" t="s">
        <v>12</v>
      </c>
      <c r="H4181" t="s">
        <v>11</v>
      </c>
      <c r="I4181">
        <v>43</v>
      </c>
      <c r="J4181">
        <f>(C4181-$V$7)/$V$8</f>
        <v>-0.44089889824453027</v>
      </c>
      <c r="K4181" t="str">
        <f t="shared" si="261"/>
        <v>NO</v>
      </c>
      <c r="L4181">
        <f>(I4181-$V$16)/$V$17</f>
        <v>7.7185146862428639E-2</v>
      </c>
      <c r="M4181" t="str">
        <f t="shared" si="262"/>
        <v>NO</v>
      </c>
      <c r="N4181">
        <f>IF(ISBLANK(C4181),$V$7,C4181)</f>
        <v>300000</v>
      </c>
      <c r="O4181">
        <f>IF(ISBLANK(I4181),$V$16,I4181)</f>
        <v>43</v>
      </c>
      <c r="P4181" t="str">
        <f>IF(ISBLANK(D4181),$U$42,D4181)</f>
        <v>ASALARIADO</v>
      </c>
      <c r="Q4181" s="7" t="str">
        <f t="shared" si="263"/>
        <v>36-45</v>
      </c>
      <c r="R4181" s="7" t="str">
        <f t="shared" si="264"/>
        <v>2</v>
      </c>
    </row>
    <row r="4182" spans="1:18" x14ac:dyDescent="0.3">
      <c r="A4182">
        <v>4181</v>
      </c>
      <c r="B4182" t="s">
        <v>8</v>
      </c>
      <c r="C4182">
        <v>417493.72</v>
      </c>
      <c r="D4182" t="s">
        <v>9</v>
      </c>
      <c r="E4182" t="s">
        <v>15</v>
      </c>
      <c r="F4182" t="s">
        <v>11</v>
      </c>
      <c r="G4182" t="s">
        <v>11</v>
      </c>
      <c r="H4182" t="s">
        <v>12</v>
      </c>
      <c r="I4182">
        <v>57</v>
      </c>
      <c r="J4182">
        <f>(C4182-$V$7)/$V$8</f>
        <v>-0.29600971473416565</v>
      </c>
      <c r="K4182" t="str">
        <f t="shared" si="261"/>
        <v>NO</v>
      </c>
      <c r="L4182">
        <f>(I4182-$V$16)/$V$17</f>
        <v>1.0652397679423538</v>
      </c>
      <c r="M4182" t="str">
        <f t="shared" si="262"/>
        <v>NO</v>
      </c>
      <c r="N4182">
        <f>IF(ISBLANK(C4182),$V$7,C4182)</f>
        <v>417493.72</v>
      </c>
      <c r="O4182">
        <f>IF(ISBLANK(I4182),$V$16,I4182)</f>
        <v>57</v>
      </c>
      <c r="P4182" t="str">
        <f>IF(ISBLANK(D4182),$U$42,D4182)</f>
        <v>ASALARIADO</v>
      </c>
      <c r="Q4182" s="7" t="str">
        <f t="shared" si="263"/>
        <v>56+</v>
      </c>
      <c r="R4182" s="7" t="str">
        <f t="shared" si="264"/>
        <v>3</v>
      </c>
    </row>
    <row r="4183" spans="1:18" x14ac:dyDescent="0.3">
      <c r="A4183">
        <v>4182</v>
      </c>
      <c r="B4183" t="s">
        <v>8</v>
      </c>
      <c r="C4183">
        <v>1709162</v>
      </c>
      <c r="D4183" t="s">
        <v>9</v>
      </c>
      <c r="E4183" t="s">
        <v>10</v>
      </c>
      <c r="F4183" t="s">
        <v>11</v>
      </c>
      <c r="G4183" t="s">
        <v>12</v>
      </c>
      <c r="H4183" t="s">
        <v>11</v>
      </c>
      <c r="I4183">
        <v>45</v>
      </c>
      <c r="J4183">
        <f>(C4183-$V$7)/$V$8</f>
        <v>1.2968308426627493</v>
      </c>
      <c r="K4183" t="str">
        <f t="shared" si="261"/>
        <v>NO</v>
      </c>
      <c r="L4183">
        <f>(I4183-$V$16)/$V$17</f>
        <v>0.21833580701670366</v>
      </c>
      <c r="M4183" t="str">
        <f t="shared" si="262"/>
        <v>NO</v>
      </c>
      <c r="N4183">
        <f>IF(ISBLANK(C4183),$V$7,C4183)</f>
        <v>1709162</v>
      </c>
      <c r="O4183">
        <f>IF(ISBLANK(I4183),$V$16,I4183)</f>
        <v>45</v>
      </c>
      <c r="P4183" t="str">
        <f>IF(ISBLANK(D4183),$U$42,D4183)</f>
        <v>ASALARIADO</v>
      </c>
      <c r="Q4183" s="7" t="str">
        <f t="shared" si="263"/>
        <v>36-45</v>
      </c>
      <c r="R4183" s="7" t="str">
        <f t="shared" si="264"/>
        <v>4</v>
      </c>
    </row>
    <row r="4184" spans="1:18" x14ac:dyDescent="0.3">
      <c r="A4184">
        <v>4183</v>
      </c>
      <c r="B4184" t="s">
        <v>8</v>
      </c>
      <c r="C4184">
        <v>999555</v>
      </c>
      <c r="D4184" t="s">
        <v>9</v>
      </c>
      <c r="E4184" t="s">
        <v>10</v>
      </c>
      <c r="F4184" t="s">
        <v>11</v>
      </c>
      <c r="G4184" t="s">
        <v>12</v>
      </c>
      <c r="H4184" t="s">
        <v>12</v>
      </c>
      <c r="I4184">
        <v>35</v>
      </c>
      <c r="J4184">
        <f>(C4184-$V$7)/$V$8</f>
        <v>0.42176808319578096</v>
      </c>
      <c r="K4184" t="str">
        <f t="shared" si="261"/>
        <v>NO</v>
      </c>
      <c r="L4184">
        <f>(I4184-$V$16)/$V$17</f>
        <v>-0.48741749375467142</v>
      </c>
      <c r="M4184" t="str">
        <f t="shared" si="262"/>
        <v>NO</v>
      </c>
      <c r="N4184">
        <f>IF(ISBLANK(C4184),$V$7,C4184)</f>
        <v>999555</v>
      </c>
      <c r="O4184">
        <f>IF(ISBLANK(I4184),$V$16,I4184)</f>
        <v>35</v>
      </c>
      <c r="P4184" t="str">
        <f>IF(ISBLANK(D4184),$U$42,D4184)</f>
        <v>ASALARIADO</v>
      </c>
      <c r="Q4184" s="7" t="str">
        <f t="shared" si="263"/>
        <v>26-35</v>
      </c>
      <c r="R4184" s="7" t="str">
        <f t="shared" si="264"/>
        <v>4</v>
      </c>
    </row>
    <row r="4185" spans="1:18" x14ac:dyDescent="0.3">
      <c r="A4185">
        <v>4184</v>
      </c>
      <c r="B4185" t="s">
        <v>8</v>
      </c>
      <c r="C4185">
        <v>546926.74</v>
      </c>
      <c r="D4185" t="s">
        <v>9</v>
      </c>
      <c r="E4185" t="s">
        <v>15</v>
      </c>
      <c r="F4185" t="s">
        <v>11</v>
      </c>
      <c r="G4185" t="s">
        <v>12</v>
      </c>
      <c r="H4185" t="s">
        <v>12</v>
      </c>
      <c r="I4185">
        <v>28</v>
      </c>
      <c r="J4185">
        <f>(C4185-$V$7)/$V$8</f>
        <v>-0.13639740024552152</v>
      </c>
      <c r="K4185" t="str">
        <f t="shared" si="261"/>
        <v>NO</v>
      </c>
      <c r="L4185">
        <f>(I4185-$V$16)/$V$17</f>
        <v>-0.98144480429463388</v>
      </c>
      <c r="M4185" t="str">
        <f t="shared" si="262"/>
        <v>NO</v>
      </c>
      <c r="N4185">
        <f>IF(ISBLANK(C4185),$V$7,C4185)</f>
        <v>546926.74</v>
      </c>
      <c r="O4185">
        <f>IF(ISBLANK(I4185),$V$16,I4185)</f>
        <v>28</v>
      </c>
      <c r="P4185" t="str">
        <f>IF(ISBLANK(D4185),$U$42,D4185)</f>
        <v>ASALARIADO</v>
      </c>
      <c r="Q4185" s="7" t="str">
        <f t="shared" si="263"/>
        <v>26-35</v>
      </c>
      <c r="R4185" s="7" t="str">
        <f t="shared" si="264"/>
        <v>3</v>
      </c>
    </row>
    <row r="4186" spans="1:18" x14ac:dyDescent="0.3">
      <c r="A4186">
        <v>4185</v>
      </c>
      <c r="B4186" t="s">
        <v>8</v>
      </c>
      <c r="C4186">
        <v>2000000</v>
      </c>
      <c r="D4186" t="s">
        <v>9</v>
      </c>
      <c r="E4186" t="s">
        <v>15</v>
      </c>
      <c r="F4186" t="s">
        <v>11</v>
      </c>
      <c r="G4186" t="s">
        <v>12</v>
      </c>
      <c r="H4186" t="s">
        <v>12</v>
      </c>
      <c r="I4186">
        <v>39</v>
      </c>
      <c r="J4186">
        <f>(C4186-$V$7)/$V$8</f>
        <v>1.6554821846560697</v>
      </c>
      <c r="K4186" t="str">
        <f t="shared" si="261"/>
        <v>NO</v>
      </c>
      <c r="L4186">
        <f>(I4186-$V$16)/$V$17</f>
        <v>-0.20511617344612137</v>
      </c>
      <c r="M4186" t="str">
        <f t="shared" si="262"/>
        <v>NO</v>
      </c>
      <c r="N4186">
        <f>IF(ISBLANK(C4186),$V$7,C4186)</f>
        <v>2000000</v>
      </c>
      <c r="O4186">
        <f>IF(ISBLANK(I4186),$V$16,I4186)</f>
        <v>39</v>
      </c>
      <c r="P4186" t="str">
        <f>IF(ISBLANK(D4186),$U$42,D4186)</f>
        <v>ASALARIADO</v>
      </c>
      <c r="Q4186" s="7" t="str">
        <f t="shared" si="263"/>
        <v>36-45</v>
      </c>
      <c r="R4186" s="7" t="str">
        <f t="shared" si="264"/>
        <v>4</v>
      </c>
    </row>
    <row r="4187" spans="1:18" x14ac:dyDescent="0.3">
      <c r="A4187">
        <v>4186</v>
      </c>
      <c r="B4187" t="s">
        <v>8</v>
      </c>
      <c r="C4187">
        <v>674614</v>
      </c>
      <c r="D4187" t="s">
        <v>9</v>
      </c>
      <c r="E4187" t="s">
        <v>10</v>
      </c>
      <c r="F4187" t="s">
        <v>11</v>
      </c>
      <c r="G4187" t="s">
        <v>12</v>
      </c>
      <c r="H4187" t="s">
        <v>12</v>
      </c>
      <c r="I4187">
        <v>61</v>
      </c>
      <c r="J4187">
        <f>(C4187-$V$7)/$V$8</f>
        <v>2.1062103514131691E-2</v>
      </c>
      <c r="K4187" t="str">
        <f t="shared" si="261"/>
        <v>NO</v>
      </c>
      <c r="L4187">
        <f>(I4187-$V$16)/$V$17</f>
        <v>1.3475410882509038</v>
      </c>
      <c r="M4187" t="str">
        <f t="shared" si="262"/>
        <v>NO</v>
      </c>
      <c r="N4187">
        <f>IF(ISBLANK(C4187),$V$7,C4187)</f>
        <v>674614</v>
      </c>
      <c r="O4187">
        <f>IF(ISBLANK(I4187),$V$16,I4187)</f>
        <v>61</v>
      </c>
      <c r="P4187" t="str">
        <f>IF(ISBLANK(D4187),$U$42,D4187)</f>
        <v>ASALARIADO</v>
      </c>
      <c r="Q4187" s="7" t="str">
        <f t="shared" si="263"/>
        <v>56+</v>
      </c>
      <c r="R4187" s="7" t="str">
        <f t="shared" si="264"/>
        <v>3</v>
      </c>
    </row>
    <row r="4188" spans="1:18" x14ac:dyDescent="0.3">
      <c r="A4188">
        <v>4187</v>
      </c>
      <c r="B4188" t="s">
        <v>8</v>
      </c>
      <c r="C4188">
        <v>358876</v>
      </c>
      <c r="D4188" t="s">
        <v>9</v>
      </c>
      <c r="E4188" t="s">
        <v>15</v>
      </c>
      <c r="F4188" t="s">
        <v>11</v>
      </c>
      <c r="G4188" t="s">
        <v>12</v>
      </c>
      <c r="H4188" t="s">
        <v>12</v>
      </c>
      <c r="I4188">
        <v>28</v>
      </c>
      <c r="J4188">
        <f>(C4188-$V$7)/$V$8</f>
        <v>-0.36829505551696806</v>
      </c>
      <c r="K4188" t="str">
        <f t="shared" si="261"/>
        <v>NO</v>
      </c>
      <c r="L4188">
        <f>(I4188-$V$16)/$V$17</f>
        <v>-0.98144480429463388</v>
      </c>
      <c r="M4188" t="str">
        <f t="shared" si="262"/>
        <v>NO</v>
      </c>
      <c r="N4188">
        <f>IF(ISBLANK(C4188),$V$7,C4188)</f>
        <v>358876</v>
      </c>
      <c r="O4188">
        <f>IF(ISBLANK(I4188),$V$16,I4188)</f>
        <v>28</v>
      </c>
      <c r="P4188" t="str">
        <f>IF(ISBLANK(D4188),$U$42,D4188)</f>
        <v>ASALARIADO</v>
      </c>
      <c r="Q4188" s="7" t="str">
        <f t="shared" si="263"/>
        <v>26-35</v>
      </c>
      <c r="R4188" s="7" t="str">
        <f t="shared" si="264"/>
        <v>2</v>
      </c>
    </row>
    <row r="4189" spans="1:18" x14ac:dyDescent="0.3">
      <c r="A4189">
        <v>4188</v>
      </c>
      <c r="B4189" t="s">
        <v>8</v>
      </c>
      <c r="C4189">
        <v>886478.2</v>
      </c>
      <c r="D4189" t="s">
        <v>9</v>
      </c>
      <c r="E4189" t="s">
        <v>10</v>
      </c>
      <c r="F4189" t="s">
        <v>11</v>
      </c>
      <c r="G4189" t="s">
        <v>12</v>
      </c>
      <c r="H4189" t="s">
        <v>12</v>
      </c>
      <c r="I4189">
        <v>35</v>
      </c>
      <c r="J4189">
        <f>(C4189-$V$7)/$V$8</f>
        <v>0.2823256923517018</v>
      </c>
      <c r="K4189" t="str">
        <f t="shared" si="261"/>
        <v>NO</v>
      </c>
      <c r="L4189">
        <f>(I4189-$V$16)/$V$17</f>
        <v>-0.48741749375467142</v>
      </c>
      <c r="M4189" t="str">
        <f t="shared" si="262"/>
        <v>NO</v>
      </c>
      <c r="N4189">
        <f>IF(ISBLANK(C4189),$V$7,C4189)</f>
        <v>886478.2</v>
      </c>
      <c r="O4189">
        <f>IF(ISBLANK(I4189),$V$16,I4189)</f>
        <v>35</v>
      </c>
      <c r="P4189" t="str">
        <f>IF(ISBLANK(D4189),$U$42,D4189)</f>
        <v>ASALARIADO</v>
      </c>
      <c r="Q4189" s="7" t="str">
        <f t="shared" si="263"/>
        <v>26-35</v>
      </c>
      <c r="R4189" s="7" t="str">
        <f t="shared" si="264"/>
        <v>4</v>
      </c>
    </row>
    <row r="4190" spans="1:18" x14ac:dyDescent="0.3">
      <c r="A4190">
        <v>4189</v>
      </c>
      <c r="B4190" t="s">
        <v>8</v>
      </c>
      <c r="C4190">
        <v>540083</v>
      </c>
      <c r="D4190" t="s">
        <v>17</v>
      </c>
      <c r="E4190" t="s">
        <v>15</v>
      </c>
      <c r="F4190" t="s">
        <v>11</v>
      </c>
      <c r="G4190" t="s">
        <v>11</v>
      </c>
      <c r="H4190" t="s">
        <v>11</v>
      </c>
      <c r="I4190">
        <v>47</v>
      </c>
      <c r="J4190">
        <f>(C4190-$V$7)/$V$8</f>
        <v>-0.1448368632292216</v>
      </c>
      <c r="K4190" t="str">
        <f t="shared" si="261"/>
        <v>NO</v>
      </c>
      <c r="L4190">
        <f>(I4190-$V$16)/$V$17</f>
        <v>0.35948646717097865</v>
      </c>
      <c r="M4190" t="str">
        <f t="shared" si="262"/>
        <v>NO</v>
      </c>
      <c r="N4190">
        <f>IF(ISBLANK(C4190),$V$7,C4190)</f>
        <v>540083</v>
      </c>
      <c r="O4190">
        <f>IF(ISBLANK(I4190),$V$16,I4190)</f>
        <v>47</v>
      </c>
      <c r="P4190" t="str">
        <f>IF(ISBLANK(D4190),$U$42,D4190)</f>
        <v>TRABAJADOR INDEPENDIENTE</v>
      </c>
      <c r="Q4190" s="7" t="str">
        <f t="shared" si="263"/>
        <v>46-55</v>
      </c>
      <c r="R4190" s="7" t="str">
        <f t="shared" si="264"/>
        <v>3</v>
      </c>
    </row>
    <row r="4191" spans="1:18" x14ac:dyDescent="0.3">
      <c r="A4191">
        <v>4190</v>
      </c>
      <c r="B4191" t="s">
        <v>14</v>
      </c>
      <c r="C4191">
        <v>483037.91</v>
      </c>
      <c r="D4191" t="s">
        <v>13</v>
      </c>
      <c r="E4191" t="s">
        <v>10</v>
      </c>
      <c r="F4191" t="s">
        <v>11</v>
      </c>
      <c r="G4191" t="s">
        <v>12</v>
      </c>
      <c r="H4191" t="s">
        <v>12</v>
      </c>
      <c r="I4191">
        <v>84</v>
      </c>
      <c r="J4191">
        <f>(C4191-$V$7)/$V$8</f>
        <v>-0.21518289119884645</v>
      </c>
      <c r="K4191" t="str">
        <f t="shared" si="261"/>
        <v>NO</v>
      </c>
      <c r="L4191">
        <f>(I4191-$V$16)/$V$17</f>
        <v>2.9707736800250664</v>
      </c>
      <c r="M4191" t="str">
        <f t="shared" si="262"/>
        <v>ATIPICO</v>
      </c>
      <c r="N4191">
        <f>IF(ISBLANK(C4191),$V$7,C4191)</f>
        <v>483037.91</v>
      </c>
      <c r="O4191">
        <f>IF(ISBLANK(I4191),$V$16,I4191)</f>
        <v>84</v>
      </c>
      <c r="P4191" t="str">
        <f>IF(ISBLANK(D4191),$U$42,D4191)</f>
        <v>PENSIONADOS EN SU PROPIO SISTEMA</v>
      </c>
      <c r="Q4191" s="7" t="str">
        <f t="shared" si="263"/>
        <v>56+</v>
      </c>
      <c r="R4191" s="7" t="str">
        <f t="shared" si="264"/>
        <v>3</v>
      </c>
    </row>
    <row r="4192" spans="1:18" x14ac:dyDescent="0.3">
      <c r="A4192">
        <v>4191</v>
      </c>
      <c r="B4192" t="s">
        <v>14</v>
      </c>
      <c r="C4192">
        <v>385548</v>
      </c>
      <c r="D4192" t="s">
        <v>17</v>
      </c>
      <c r="E4192" t="s">
        <v>15</v>
      </c>
      <c r="F4192" t="s">
        <v>11</v>
      </c>
      <c r="G4192" t="s">
        <v>12</v>
      </c>
      <c r="H4192" t="s">
        <v>12</v>
      </c>
      <c r="I4192">
        <v>62</v>
      </c>
      <c r="J4192">
        <f>(C4192-$V$7)/$V$8</f>
        <v>-0.33540406949160051</v>
      </c>
      <c r="K4192" t="str">
        <f t="shared" si="261"/>
        <v>NO</v>
      </c>
      <c r="L4192">
        <f>(I4192-$V$16)/$V$17</f>
        <v>1.4181164183280413</v>
      </c>
      <c r="M4192" t="str">
        <f t="shared" si="262"/>
        <v>NO</v>
      </c>
      <c r="N4192">
        <f>IF(ISBLANK(C4192),$V$7,C4192)</f>
        <v>385548</v>
      </c>
      <c r="O4192">
        <f>IF(ISBLANK(I4192),$V$16,I4192)</f>
        <v>62</v>
      </c>
      <c r="P4192" t="str">
        <f>IF(ISBLANK(D4192),$U$42,D4192)</f>
        <v>TRABAJADOR INDEPENDIENTE</v>
      </c>
      <c r="Q4192" s="7" t="str">
        <f t="shared" si="263"/>
        <v>56+</v>
      </c>
      <c r="R4192" s="7" t="str">
        <f t="shared" si="264"/>
        <v>2</v>
      </c>
    </row>
    <row r="4193" spans="1:18" x14ac:dyDescent="0.3">
      <c r="A4193">
        <v>4192</v>
      </c>
      <c r="B4193" t="s">
        <v>8</v>
      </c>
      <c r="C4193">
        <v>2870715.1</v>
      </c>
      <c r="D4193" t="s">
        <v>9</v>
      </c>
      <c r="E4193" t="s">
        <v>10</v>
      </c>
      <c r="F4193" t="s">
        <v>11</v>
      </c>
      <c r="G4193" t="s">
        <v>12</v>
      </c>
      <c r="H4193" t="s">
        <v>12</v>
      </c>
      <c r="I4193">
        <v>57</v>
      </c>
      <c r="J4193">
        <f>(C4193-$V$7)/$V$8</f>
        <v>2.7292178695007192</v>
      </c>
      <c r="K4193" t="str">
        <f t="shared" si="261"/>
        <v>ATIPICO</v>
      </c>
      <c r="L4193">
        <f>(I4193-$V$16)/$V$17</f>
        <v>1.0652397679423538</v>
      </c>
      <c r="M4193" t="str">
        <f t="shared" si="262"/>
        <v>NO</v>
      </c>
      <c r="N4193">
        <f>IF(ISBLANK(C4193),$V$7,C4193)</f>
        <v>2870715.1</v>
      </c>
      <c r="O4193">
        <f>IF(ISBLANK(I4193),$V$16,I4193)</f>
        <v>57</v>
      </c>
      <c r="P4193" t="str">
        <f>IF(ISBLANK(D4193),$U$42,D4193)</f>
        <v>ASALARIADO</v>
      </c>
      <c r="Q4193" s="7" t="str">
        <f t="shared" si="263"/>
        <v>56+</v>
      </c>
      <c r="R4193" s="7" t="str">
        <f t="shared" si="264"/>
        <v>4</v>
      </c>
    </row>
    <row r="4194" spans="1:18" x14ac:dyDescent="0.3">
      <c r="A4194">
        <v>4193</v>
      </c>
      <c r="B4194" t="s">
        <v>14</v>
      </c>
      <c r="C4194">
        <v>297044</v>
      </c>
      <c r="D4194" t="s">
        <v>18</v>
      </c>
      <c r="E4194" t="s">
        <v>15</v>
      </c>
      <c r="F4194" t="s">
        <v>11</v>
      </c>
      <c r="G4194" t="s">
        <v>12</v>
      </c>
      <c r="H4194" t="s">
        <v>12</v>
      </c>
      <c r="I4194">
        <v>55</v>
      </c>
      <c r="J4194">
        <f>(C4194-$V$7)/$V$8</f>
        <v>-0.44454413499809153</v>
      </c>
      <c r="K4194" t="str">
        <f t="shared" si="261"/>
        <v>NO</v>
      </c>
      <c r="L4194">
        <f>(I4194-$V$16)/$V$17</f>
        <v>0.92408910778807873</v>
      </c>
      <c r="M4194" t="str">
        <f t="shared" si="262"/>
        <v>NO</v>
      </c>
      <c r="N4194">
        <f>IF(ISBLANK(C4194),$V$7,C4194)</f>
        <v>297044</v>
      </c>
      <c r="O4194">
        <f>IF(ISBLANK(I4194),$V$16,I4194)</f>
        <v>55</v>
      </c>
      <c r="P4194" t="str">
        <f>IF(ISBLANK(D4194),$U$42,D4194)</f>
        <v>CONVENIOS ESPECIALES DE TRABAJADORES INDEPENDIENTES</v>
      </c>
      <c r="Q4194" s="7" t="str">
        <f t="shared" si="263"/>
        <v>46-55</v>
      </c>
      <c r="R4194" s="7" t="str">
        <f t="shared" si="264"/>
        <v>1</v>
      </c>
    </row>
    <row r="4195" spans="1:18" x14ac:dyDescent="0.3">
      <c r="A4195">
        <v>4194</v>
      </c>
      <c r="B4195" t="s">
        <v>14</v>
      </c>
      <c r="C4195">
        <v>302470</v>
      </c>
      <c r="D4195" t="s">
        <v>17</v>
      </c>
      <c r="E4195" t="s">
        <v>15</v>
      </c>
      <c r="F4195" t="s">
        <v>11</v>
      </c>
      <c r="G4195" t="s">
        <v>12</v>
      </c>
      <c r="H4195" t="s">
        <v>12</v>
      </c>
      <c r="I4195">
        <v>24</v>
      </c>
      <c r="J4195">
        <f>(C4195-$V$7)/$V$8</f>
        <v>-0.43785297984760996</v>
      </c>
      <c r="K4195" t="str">
        <f t="shared" si="261"/>
        <v>NO</v>
      </c>
      <c r="L4195">
        <f>(I4195-$V$16)/$V$17</f>
        <v>-1.263746124603184</v>
      </c>
      <c r="M4195" t="str">
        <f t="shared" si="262"/>
        <v>NO</v>
      </c>
      <c r="N4195">
        <f>IF(ISBLANK(C4195),$V$7,C4195)</f>
        <v>302470</v>
      </c>
      <c r="O4195">
        <f>IF(ISBLANK(I4195),$V$16,I4195)</f>
        <v>24</v>
      </c>
      <c r="P4195" t="str">
        <f>IF(ISBLANK(D4195),$U$42,D4195)</f>
        <v>TRABAJADOR INDEPENDIENTE</v>
      </c>
      <c r="Q4195" s="7" t="str">
        <f t="shared" si="263"/>
        <v>18-25</v>
      </c>
      <c r="R4195" s="7" t="str">
        <f t="shared" si="264"/>
        <v>2</v>
      </c>
    </row>
    <row r="4196" spans="1:18" x14ac:dyDescent="0.3">
      <c r="A4196">
        <v>4195</v>
      </c>
      <c r="B4196" t="s">
        <v>14</v>
      </c>
      <c r="C4196">
        <v>297045</v>
      </c>
      <c r="D4196" t="s">
        <v>17</v>
      </c>
      <c r="E4196" t="s">
        <v>15</v>
      </c>
      <c r="F4196" t="s">
        <v>11</v>
      </c>
      <c r="G4196" t="s">
        <v>12</v>
      </c>
      <c r="H4196" t="s">
        <v>12</v>
      </c>
      <c r="I4196">
        <v>63</v>
      </c>
      <c r="J4196">
        <f>(C4196-$V$7)/$V$8</f>
        <v>-0.44454290183274864</v>
      </c>
      <c r="K4196" t="str">
        <f t="shared" si="261"/>
        <v>NO</v>
      </c>
      <c r="L4196">
        <f>(I4196-$V$16)/$V$17</f>
        <v>1.4886917484051787</v>
      </c>
      <c r="M4196" t="str">
        <f t="shared" si="262"/>
        <v>NO</v>
      </c>
      <c r="N4196">
        <f>IF(ISBLANK(C4196),$V$7,C4196)</f>
        <v>297045</v>
      </c>
      <c r="O4196">
        <f>IF(ISBLANK(I4196),$V$16,I4196)</f>
        <v>63</v>
      </c>
      <c r="P4196" t="str">
        <f>IF(ISBLANK(D4196),$U$42,D4196)</f>
        <v>TRABAJADOR INDEPENDIENTE</v>
      </c>
      <c r="Q4196" s="7" t="str">
        <f t="shared" si="263"/>
        <v>56+</v>
      </c>
      <c r="R4196" s="7" t="str">
        <f t="shared" si="264"/>
        <v>1</v>
      </c>
    </row>
    <row r="4197" spans="1:18" x14ac:dyDescent="0.3">
      <c r="A4197">
        <v>4196</v>
      </c>
      <c r="B4197" t="s">
        <v>14</v>
      </c>
      <c r="C4197">
        <v>441000</v>
      </c>
      <c r="D4197" t="s">
        <v>9</v>
      </c>
      <c r="E4197" t="s">
        <v>15</v>
      </c>
      <c r="F4197" t="s">
        <v>11</v>
      </c>
      <c r="G4197" t="s">
        <v>12</v>
      </c>
      <c r="H4197" t="s">
        <v>12</v>
      </c>
      <c r="I4197">
        <v>22</v>
      </c>
      <c r="J4197">
        <f>(C4197-$V$7)/$V$8</f>
        <v>-0.26702258489806874</v>
      </c>
      <c r="K4197" t="str">
        <f t="shared" si="261"/>
        <v>NO</v>
      </c>
      <c r="L4197">
        <f>(I4197-$V$16)/$V$17</f>
        <v>-1.4048967847574589</v>
      </c>
      <c r="M4197" t="str">
        <f t="shared" si="262"/>
        <v>NO</v>
      </c>
      <c r="N4197">
        <f>IF(ISBLANK(C4197),$V$7,C4197)</f>
        <v>441000</v>
      </c>
      <c r="O4197">
        <f>IF(ISBLANK(I4197),$V$16,I4197)</f>
        <v>22</v>
      </c>
      <c r="P4197" t="str">
        <f>IF(ISBLANK(D4197),$U$42,D4197)</f>
        <v>ASALARIADO</v>
      </c>
      <c r="Q4197" s="7" t="str">
        <f t="shared" si="263"/>
        <v>18-25</v>
      </c>
      <c r="R4197" s="7" t="str">
        <f t="shared" si="264"/>
        <v>3</v>
      </c>
    </row>
    <row r="4198" spans="1:18" x14ac:dyDescent="0.3">
      <c r="A4198">
        <v>4197</v>
      </c>
      <c r="B4198" t="s">
        <v>14</v>
      </c>
      <c r="C4198">
        <v>181917</v>
      </c>
      <c r="D4198" t="s">
        <v>9</v>
      </c>
      <c r="E4198" t="s">
        <v>15</v>
      </c>
      <c r="F4198" t="s">
        <v>11</v>
      </c>
      <c r="G4198" t="s">
        <v>12</v>
      </c>
      <c r="H4198" t="s">
        <v>12</v>
      </c>
      <c r="I4198">
        <v>53</v>
      </c>
      <c r="J4198">
        <f>(C4198-$V$7)/$V$8</f>
        <v>-0.58651476142814885</v>
      </c>
      <c r="K4198" t="str">
        <f t="shared" si="261"/>
        <v>NO</v>
      </c>
      <c r="L4198">
        <f>(I4198-$V$16)/$V$17</f>
        <v>0.78293844763380371</v>
      </c>
      <c r="M4198" t="str">
        <f t="shared" si="262"/>
        <v>NO</v>
      </c>
      <c r="N4198">
        <f>IF(ISBLANK(C4198),$V$7,C4198)</f>
        <v>181917</v>
      </c>
      <c r="O4198">
        <f>IF(ISBLANK(I4198),$V$16,I4198)</f>
        <v>53</v>
      </c>
      <c r="P4198" t="str">
        <f>IF(ISBLANK(D4198),$U$42,D4198)</f>
        <v>ASALARIADO</v>
      </c>
      <c r="Q4198" s="7" t="str">
        <f t="shared" si="263"/>
        <v>46-55</v>
      </c>
      <c r="R4198" s="7" t="str">
        <f t="shared" si="264"/>
        <v>1</v>
      </c>
    </row>
    <row r="4199" spans="1:18" x14ac:dyDescent="0.3">
      <c r="A4199">
        <v>4198</v>
      </c>
      <c r="B4199" t="s">
        <v>8</v>
      </c>
      <c r="C4199">
        <v>297045</v>
      </c>
      <c r="D4199" t="s">
        <v>17</v>
      </c>
      <c r="E4199" t="s">
        <v>15</v>
      </c>
      <c r="F4199" t="s">
        <v>11</v>
      </c>
      <c r="G4199" t="s">
        <v>12</v>
      </c>
      <c r="H4199" t="s">
        <v>12</v>
      </c>
      <c r="I4199">
        <v>34</v>
      </c>
      <c r="J4199">
        <f>(C4199-$V$7)/$V$8</f>
        <v>-0.44454290183274864</v>
      </c>
      <c r="K4199" t="str">
        <f t="shared" si="261"/>
        <v>NO</v>
      </c>
      <c r="L4199">
        <f>(I4199-$V$16)/$V$17</f>
        <v>-0.55799282383180893</v>
      </c>
      <c r="M4199" t="str">
        <f t="shared" si="262"/>
        <v>NO</v>
      </c>
      <c r="N4199">
        <f>IF(ISBLANK(C4199),$V$7,C4199)</f>
        <v>297045</v>
      </c>
      <c r="O4199">
        <f>IF(ISBLANK(I4199),$V$16,I4199)</f>
        <v>34</v>
      </c>
      <c r="P4199" t="str">
        <f>IF(ISBLANK(D4199),$U$42,D4199)</f>
        <v>TRABAJADOR INDEPENDIENTE</v>
      </c>
      <c r="Q4199" s="7" t="str">
        <f t="shared" si="263"/>
        <v>26-35</v>
      </c>
      <c r="R4199" s="7" t="str">
        <f t="shared" si="264"/>
        <v>1</v>
      </c>
    </row>
    <row r="4200" spans="1:18" x14ac:dyDescent="0.3">
      <c r="A4200">
        <v>4199</v>
      </c>
      <c r="B4200" t="s">
        <v>8</v>
      </c>
      <c r="C4200">
        <v>486648.56</v>
      </c>
      <c r="D4200" t="s">
        <v>9</v>
      </c>
      <c r="E4200" t="s">
        <v>15</v>
      </c>
      <c r="F4200" t="s">
        <v>11</v>
      </c>
      <c r="G4200" t="s">
        <v>12</v>
      </c>
      <c r="H4200" t="s">
        <v>12</v>
      </c>
      <c r="I4200">
        <v>39</v>
      </c>
      <c r="J4200">
        <f>(C4200-$V$7)/$V$8</f>
        <v>-0.21073036275356696</v>
      </c>
      <c r="K4200" t="str">
        <f t="shared" si="261"/>
        <v>NO</v>
      </c>
      <c r="L4200">
        <f>(I4200-$V$16)/$V$17</f>
        <v>-0.20511617344612137</v>
      </c>
      <c r="M4200" t="str">
        <f t="shared" si="262"/>
        <v>NO</v>
      </c>
      <c r="N4200">
        <f>IF(ISBLANK(C4200),$V$7,C4200)</f>
        <v>486648.56</v>
      </c>
      <c r="O4200">
        <f>IF(ISBLANK(I4200),$V$16,I4200)</f>
        <v>39</v>
      </c>
      <c r="P4200" t="str">
        <f>IF(ISBLANK(D4200),$U$42,D4200)</f>
        <v>ASALARIADO</v>
      </c>
      <c r="Q4200" s="7" t="str">
        <f t="shared" si="263"/>
        <v>36-45</v>
      </c>
      <c r="R4200" s="7" t="str">
        <f t="shared" si="264"/>
        <v>3</v>
      </c>
    </row>
    <row r="4201" spans="1:18" x14ac:dyDescent="0.3">
      <c r="A4201">
        <v>4200</v>
      </c>
      <c r="B4201" t="s">
        <v>8</v>
      </c>
      <c r="C4201">
        <v>359544.27</v>
      </c>
      <c r="D4201" t="s">
        <v>19</v>
      </c>
      <c r="E4201" t="s">
        <v>15</v>
      </c>
      <c r="F4201" t="s">
        <v>11</v>
      </c>
      <c r="G4201" t="s">
        <v>11</v>
      </c>
      <c r="H4201" t="s">
        <v>12</v>
      </c>
      <c r="I4201">
        <v>38</v>
      </c>
      <c r="J4201">
        <f>(C4201-$V$7)/$V$8</f>
        <v>-0.36747096811327984</v>
      </c>
      <c r="K4201" t="str">
        <f t="shared" si="261"/>
        <v>NO</v>
      </c>
      <c r="L4201">
        <f>(I4201-$V$16)/$V$17</f>
        <v>-0.27569150352325889</v>
      </c>
      <c r="M4201" t="str">
        <f t="shared" si="262"/>
        <v>NO</v>
      </c>
      <c r="N4201">
        <f>IF(ISBLANK(C4201),$V$7,C4201)</f>
        <v>359544.27</v>
      </c>
      <c r="O4201">
        <f>IF(ISBLANK(I4201),$V$16,I4201)</f>
        <v>38</v>
      </c>
      <c r="P4201" t="str">
        <f>IF(ISBLANK(D4201),$U$42,D4201)</f>
        <v>CONVENIOS ESPECIALES DE ASEGURADOS VOLUNTARIOS</v>
      </c>
      <c r="Q4201" s="7" t="str">
        <f t="shared" si="263"/>
        <v>36-45</v>
      </c>
      <c r="R4201" s="7" t="str">
        <f t="shared" si="264"/>
        <v>2</v>
      </c>
    </row>
    <row r="4202" spans="1:18" x14ac:dyDescent="0.3">
      <c r="A4202">
        <v>4201</v>
      </c>
      <c r="B4202" t="s">
        <v>8</v>
      </c>
      <c r="C4202">
        <v>346897.4</v>
      </c>
      <c r="D4202" t="s">
        <v>9</v>
      </c>
      <c r="E4202" t="s">
        <v>15</v>
      </c>
      <c r="F4202" t="s">
        <v>11</v>
      </c>
      <c r="G4202" t="s">
        <v>12</v>
      </c>
      <c r="H4202" t="s">
        <v>12</v>
      </c>
      <c r="I4202">
        <v>21</v>
      </c>
      <c r="J4202">
        <f>(C4202-$V$7)/$V$8</f>
        <v>-0.38306664989322281</v>
      </c>
      <c r="K4202" t="str">
        <f t="shared" si="261"/>
        <v>NO</v>
      </c>
      <c r="L4202">
        <f>(I4202-$V$16)/$V$17</f>
        <v>-1.4754721148345964</v>
      </c>
      <c r="M4202" t="str">
        <f t="shared" si="262"/>
        <v>NO</v>
      </c>
      <c r="N4202">
        <f>IF(ISBLANK(C4202),$V$7,C4202)</f>
        <v>346897.4</v>
      </c>
      <c r="O4202">
        <f>IF(ISBLANK(I4202),$V$16,I4202)</f>
        <v>21</v>
      </c>
      <c r="P4202" t="str">
        <f>IF(ISBLANK(D4202),$U$42,D4202)</f>
        <v>ASALARIADO</v>
      </c>
      <c r="Q4202" s="7" t="str">
        <f t="shared" si="263"/>
        <v>18-25</v>
      </c>
      <c r="R4202" s="7" t="str">
        <f t="shared" si="264"/>
        <v>2</v>
      </c>
    </row>
    <row r="4203" spans="1:18" x14ac:dyDescent="0.3">
      <c r="A4203">
        <v>4202</v>
      </c>
      <c r="B4203" t="s">
        <v>14</v>
      </c>
      <c r="C4203">
        <v>278030</v>
      </c>
      <c r="D4203" t="s">
        <v>17</v>
      </c>
      <c r="E4203" t="s">
        <v>15</v>
      </c>
      <c r="F4203" t="s">
        <v>11</v>
      </c>
      <c r="G4203" t="s">
        <v>12</v>
      </c>
      <c r="H4203" t="s">
        <v>12</v>
      </c>
      <c r="I4203">
        <v>54</v>
      </c>
      <c r="J4203">
        <f>(C4203-$V$7)/$V$8</f>
        <v>-0.46799154082766331</v>
      </c>
      <c r="K4203" t="str">
        <f t="shared" si="261"/>
        <v>NO</v>
      </c>
      <c r="L4203">
        <f>(I4203-$V$16)/$V$17</f>
        <v>0.85351377771094117</v>
      </c>
      <c r="M4203" t="str">
        <f t="shared" si="262"/>
        <v>NO</v>
      </c>
      <c r="N4203">
        <f>IF(ISBLANK(C4203),$V$7,C4203)</f>
        <v>278030</v>
      </c>
      <c r="O4203">
        <f>IF(ISBLANK(I4203),$V$16,I4203)</f>
        <v>54</v>
      </c>
      <c r="P4203" t="str">
        <f>IF(ISBLANK(D4203),$U$42,D4203)</f>
        <v>TRABAJADOR INDEPENDIENTE</v>
      </c>
      <c r="Q4203" s="7" t="str">
        <f t="shared" si="263"/>
        <v>46-55</v>
      </c>
      <c r="R4203" s="7" t="str">
        <f t="shared" si="264"/>
        <v>1</v>
      </c>
    </row>
    <row r="4204" spans="1:18" x14ac:dyDescent="0.3">
      <c r="A4204">
        <v>4203</v>
      </c>
      <c r="B4204" t="s">
        <v>8</v>
      </c>
      <c r="C4204">
        <v>846723.45</v>
      </c>
      <c r="D4204" t="s">
        <v>9</v>
      </c>
      <c r="E4204" t="s">
        <v>15</v>
      </c>
      <c r="F4204" t="s">
        <v>11</v>
      </c>
      <c r="G4204" t="s">
        <v>12</v>
      </c>
      <c r="H4204" t="s">
        <v>12</v>
      </c>
      <c r="I4204">
        <v>35</v>
      </c>
      <c r="J4204">
        <f>(C4204-$V$7)/$V$8</f>
        <v>0.23330151243673553</v>
      </c>
      <c r="K4204" t="str">
        <f t="shared" si="261"/>
        <v>NO</v>
      </c>
      <c r="L4204">
        <f>(I4204-$V$16)/$V$17</f>
        <v>-0.48741749375467142</v>
      </c>
      <c r="M4204" t="str">
        <f t="shared" si="262"/>
        <v>NO</v>
      </c>
      <c r="N4204">
        <f>IF(ISBLANK(C4204),$V$7,C4204)</f>
        <v>846723.45</v>
      </c>
      <c r="O4204">
        <f>IF(ISBLANK(I4204),$V$16,I4204)</f>
        <v>35</v>
      </c>
      <c r="P4204" t="str">
        <f>IF(ISBLANK(D4204),$U$42,D4204)</f>
        <v>ASALARIADO</v>
      </c>
      <c r="Q4204" s="7" t="str">
        <f t="shared" si="263"/>
        <v>26-35</v>
      </c>
      <c r="R4204" s="7" t="str">
        <f t="shared" si="264"/>
        <v>4</v>
      </c>
    </row>
    <row r="4205" spans="1:18" x14ac:dyDescent="0.3">
      <c r="A4205">
        <v>4204</v>
      </c>
      <c r="B4205" t="s">
        <v>8</v>
      </c>
      <c r="C4205">
        <v>300018</v>
      </c>
      <c r="D4205" t="s">
        <v>16</v>
      </c>
      <c r="E4205" t="s">
        <v>15</v>
      </c>
      <c r="F4205" t="s">
        <v>11</v>
      </c>
      <c r="G4205" t="s">
        <v>12</v>
      </c>
      <c r="H4205" t="s">
        <v>12</v>
      </c>
      <c r="I4205">
        <v>64</v>
      </c>
      <c r="J4205">
        <f>(C4205-$V$7)/$V$8</f>
        <v>-0.44087670126835837</v>
      </c>
      <c r="K4205" t="str">
        <f t="shared" si="261"/>
        <v>NO</v>
      </c>
      <c r="L4205">
        <f>(I4205-$V$16)/$V$17</f>
        <v>1.5592670784823162</v>
      </c>
      <c r="M4205" t="str">
        <f t="shared" si="262"/>
        <v>NO</v>
      </c>
      <c r="N4205">
        <f>IF(ISBLANK(C4205),$V$7,C4205)</f>
        <v>300018</v>
      </c>
      <c r="O4205">
        <f>IF(ISBLANK(I4205),$V$16,I4205)</f>
        <v>64</v>
      </c>
      <c r="P4205" t="str">
        <f>IF(ISBLANK(D4205),$U$42,D4205)</f>
        <v>ASEGURADO VOLUNTARIO</v>
      </c>
      <c r="Q4205" s="7" t="str">
        <f t="shared" si="263"/>
        <v>56+</v>
      </c>
      <c r="R4205" s="7" t="str">
        <f t="shared" si="264"/>
        <v>2</v>
      </c>
    </row>
    <row r="4206" spans="1:18" x14ac:dyDescent="0.3">
      <c r="A4206">
        <v>4205</v>
      </c>
      <c r="B4206" t="s">
        <v>14</v>
      </c>
      <c r="C4206">
        <v>169507</v>
      </c>
      <c r="D4206" t="s">
        <v>9</v>
      </c>
      <c r="E4206" t="s">
        <v>15</v>
      </c>
      <c r="F4206" t="s">
        <v>11</v>
      </c>
      <c r="G4206" t="s">
        <v>11</v>
      </c>
      <c r="H4206" t="s">
        <v>12</v>
      </c>
      <c r="I4206">
        <v>53</v>
      </c>
      <c r="J4206">
        <f>(C4206-$V$7)/$V$8</f>
        <v>-0.60181834333332318</v>
      </c>
      <c r="K4206" t="str">
        <f t="shared" si="261"/>
        <v>NO</v>
      </c>
      <c r="L4206">
        <f>(I4206-$V$16)/$V$17</f>
        <v>0.78293844763380371</v>
      </c>
      <c r="M4206" t="str">
        <f t="shared" si="262"/>
        <v>NO</v>
      </c>
      <c r="N4206">
        <f>IF(ISBLANK(C4206),$V$7,C4206)</f>
        <v>169507</v>
      </c>
      <c r="O4206">
        <f>IF(ISBLANK(I4206),$V$16,I4206)</f>
        <v>53</v>
      </c>
      <c r="P4206" t="str">
        <f>IF(ISBLANK(D4206),$U$42,D4206)</f>
        <v>ASALARIADO</v>
      </c>
      <c r="Q4206" s="7" t="str">
        <f t="shared" si="263"/>
        <v>46-55</v>
      </c>
      <c r="R4206" s="7" t="str">
        <f t="shared" si="264"/>
        <v>1</v>
      </c>
    </row>
    <row r="4207" spans="1:18" x14ac:dyDescent="0.3">
      <c r="A4207">
        <v>4206</v>
      </c>
      <c r="B4207" t="s">
        <v>8</v>
      </c>
      <c r="C4207">
        <v>302982</v>
      </c>
      <c r="D4207" t="s">
        <v>17</v>
      </c>
      <c r="E4207" t="s">
        <v>15</v>
      </c>
      <c r="F4207" t="s">
        <v>11</v>
      </c>
      <c r="G4207" t="s">
        <v>12</v>
      </c>
      <c r="H4207" t="s">
        <v>12</v>
      </c>
      <c r="I4207">
        <v>63</v>
      </c>
      <c r="J4207">
        <f>(C4207-$V$7)/$V$8</f>
        <v>-0.437221599192054</v>
      </c>
      <c r="K4207" t="str">
        <f t="shared" si="261"/>
        <v>NO</v>
      </c>
      <c r="L4207">
        <f>(I4207-$V$16)/$V$17</f>
        <v>1.4886917484051787</v>
      </c>
      <c r="M4207" t="str">
        <f t="shared" si="262"/>
        <v>NO</v>
      </c>
      <c r="N4207">
        <f>IF(ISBLANK(C4207),$V$7,C4207)</f>
        <v>302982</v>
      </c>
      <c r="O4207">
        <f>IF(ISBLANK(I4207),$V$16,I4207)</f>
        <v>63</v>
      </c>
      <c r="P4207" t="str">
        <f>IF(ISBLANK(D4207),$U$42,D4207)</f>
        <v>TRABAJADOR INDEPENDIENTE</v>
      </c>
      <c r="Q4207" s="7" t="str">
        <f t="shared" si="263"/>
        <v>56+</v>
      </c>
      <c r="R4207" s="7" t="str">
        <f t="shared" si="264"/>
        <v>2</v>
      </c>
    </row>
    <row r="4208" spans="1:18" x14ac:dyDescent="0.3">
      <c r="A4208">
        <v>4207</v>
      </c>
      <c r="B4208" t="s">
        <v>8</v>
      </c>
      <c r="C4208">
        <v>428571.43</v>
      </c>
      <c r="D4208" t="s">
        <v>9</v>
      </c>
      <c r="E4208" t="s">
        <v>15</v>
      </c>
      <c r="F4208" t="s">
        <v>11</v>
      </c>
      <c r="G4208" t="s">
        <v>12</v>
      </c>
      <c r="H4208" t="s">
        <v>12</v>
      </c>
      <c r="I4208">
        <v>34</v>
      </c>
      <c r="J4208">
        <f>(C4208-$V$7)/$V$8</f>
        <v>-0.28234906668366044</v>
      </c>
      <c r="K4208" t="str">
        <f t="shared" si="261"/>
        <v>NO</v>
      </c>
      <c r="L4208">
        <f>(I4208-$V$16)/$V$17</f>
        <v>-0.55799282383180893</v>
      </c>
      <c r="M4208" t="str">
        <f t="shared" si="262"/>
        <v>NO</v>
      </c>
      <c r="N4208">
        <f>IF(ISBLANK(C4208),$V$7,C4208)</f>
        <v>428571.43</v>
      </c>
      <c r="O4208">
        <f>IF(ISBLANK(I4208),$V$16,I4208)</f>
        <v>34</v>
      </c>
      <c r="P4208" t="str">
        <f>IF(ISBLANK(D4208),$U$42,D4208)</f>
        <v>ASALARIADO</v>
      </c>
      <c r="Q4208" s="7" t="str">
        <f t="shared" si="263"/>
        <v>26-35</v>
      </c>
      <c r="R4208" s="7" t="str">
        <f t="shared" si="264"/>
        <v>3</v>
      </c>
    </row>
    <row r="4209" spans="1:18" x14ac:dyDescent="0.3">
      <c r="A4209">
        <v>4208</v>
      </c>
      <c r="B4209" t="s">
        <v>8</v>
      </c>
      <c r="C4209">
        <v>418466</v>
      </c>
      <c r="D4209" t="s">
        <v>9</v>
      </c>
      <c r="E4209" t="s">
        <v>15</v>
      </c>
      <c r="F4209" t="s">
        <v>11</v>
      </c>
      <c r="G4209" t="s">
        <v>12</v>
      </c>
      <c r="H4209" t="s">
        <v>12</v>
      </c>
      <c r="I4209">
        <v>40</v>
      </c>
      <c r="J4209">
        <f>(C4209-$V$7)/$V$8</f>
        <v>-0.29481073273458763</v>
      </c>
      <c r="K4209" t="str">
        <f t="shared" si="261"/>
        <v>NO</v>
      </c>
      <c r="L4209">
        <f>(I4209-$V$16)/$V$17</f>
        <v>-0.13454084336898386</v>
      </c>
      <c r="M4209" t="str">
        <f t="shared" si="262"/>
        <v>NO</v>
      </c>
      <c r="N4209">
        <f>IF(ISBLANK(C4209),$V$7,C4209)</f>
        <v>418466</v>
      </c>
      <c r="O4209">
        <f>IF(ISBLANK(I4209),$V$16,I4209)</f>
        <v>40</v>
      </c>
      <c r="P4209" t="str">
        <f>IF(ISBLANK(D4209),$U$42,D4209)</f>
        <v>ASALARIADO</v>
      </c>
      <c r="Q4209" s="7" t="str">
        <f t="shared" si="263"/>
        <v>36-45</v>
      </c>
      <c r="R4209" s="7" t="str">
        <f t="shared" si="264"/>
        <v>3</v>
      </c>
    </row>
    <row r="4210" spans="1:18" x14ac:dyDescent="0.3">
      <c r="A4210">
        <v>4209</v>
      </c>
      <c r="B4210" t="s">
        <v>8</v>
      </c>
      <c r="C4210">
        <v>407937</v>
      </c>
      <c r="D4210" t="s">
        <v>9</v>
      </c>
      <c r="E4210" t="s">
        <v>15</v>
      </c>
      <c r="F4210" t="s">
        <v>11</v>
      </c>
      <c r="G4210" t="s">
        <v>12</v>
      </c>
      <c r="H4210" t="s">
        <v>12</v>
      </c>
      <c r="I4210">
        <v>34</v>
      </c>
      <c r="J4210">
        <f>(C4210-$V$7)/$V$8</f>
        <v>-0.30779473062979962</v>
      </c>
      <c r="K4210" t="str">
        <f t="shared" si="261"/>
        <v>NO</v>
      </c>
      <c r="L4210">
        <f>(I4210-$V$16)/$V$17</f>
        <v>-0.55799282383180893</v>
      </c>
      <c r="M4210" t="str">
        <f t="shared" si="262"/>
        <v>NO</v>
      </c>
      <c r="N4210">
        <f>IF(ISBLANK(C4210),$V$7,C4210)</f>
        <v>407937</v>
      </c>
      <c r="O4210">
        <f>IF(ISBLANK(I4210),$V$16,I4210)</f>
        <v>34</v>
      </c>
      <c r="P4210" t="str">
        <f>IF(ISBLANK(D4210),$U$42,D4210)</f>
        <v>ASALARIADO</v>
      </c>
      <c r="Q4210" s="7" t="str">
        <f t="shared" si="263"/>
        <v>26-35</v>
      </c>
      <c r="R4210" s="7" t="str">
        <f t="shared" si="264"/>
        <v>2</v>
      </c>
    </row>
    <row r="4211" spans="1:18" x14ac:dyDescent="0.3">
      <c r="A4211">
        <v>4210</v>
      </c>
      <c r="B4211" t="s">
        <v>8</v>
      </c>
      <c r="C4211">
        <v>461380</v>
      </c>
      <c r="D4211" t="s">
        <v>9</v>
      </c>
      <c r="E4211" t="s">
        <v>15</v>
      </c>
      <c r="F4211" t="s">
        <v>11</v>
      </c>
      <c r="G4211" t="s">
        <v>12</v>
      </c>
      <c r="H4211" t="s">
        <v>12</v>
      </c>
      <c r="I4211">
        <v>30</v>
      </c>
      <c r="J4211">
        <f>(C4211-$V$7)/$V$8</f>
        <v>-0.2418906752101192</v>
      </c>
      <c r="K4211" t="str">
        <f t="shared" si="261"/>
        <v>NO</v>
      </c>
      <c r="L4211">
        <f>(I4211-$V$16)/$V$17</f>
        <v>-0.84029414414035897</v>
      </c>
      <c r="M4211" t="str">
        <f t="shared" si="262"/>
        <v>NO</v>
      </c>
      <c r="N4211">
        <f>IF(ISBLANK(C4211),$V$7,C4211)</f>
        <v>461380</v>
      </c>
      <c r="O4211">
        <f>IF(ISBLANK(I4211),$V$16,I4211)</f>
        <v>30</v>
      </c>
      <c r="P4211" t="str">
        <f>IF(ISBLANK(D4211),$U$42,D4211)</f>
        <v>ASALARIADO</v>
      </c>
      <c r="Q4211" s="7" t="str">
        <f t="shared" si="263"/>
        <v>26-35</v>
      </c>
      <c r="R4211" s="7" t="str">
        <f t="shared" si="264"/>
        <v>3</v>
      </c>
    </row>
    <row r="4212" spans="1:18" x14ac:dyDescent="0.3">
      <c r="A4212">
        <v>4211</v>
      </c>
      <c r="B4212" t="s">
        <v>8</v>
      </c>
      <c r="C4212">
        <v>746235</v>
      </c>
      <c r="D4212" t="s">
        <v>9</v>
      </c>
      <c r="E4212" t="s">
        <v>15</v>
      </c>
      <c r="F4212" t="s">
        <v>11</v>
      </c>
      <c r="G4212" t="s">
        <v>12</v>
      </c>
      <c r="H4212" t="s">
        <v>12</v>
      </c>
      <c r="I4212">
        <v>49</v>
      </c>
      <c r="J4212">
        <f>(C4212-$V$7)/$V$8</f>
        <v>0.10938263853673397</v>
      </c>
      <c r="K4212" t="str">
        <f t="shared" si="261"/>
        <v>NO</v>
      </c>
      <c r="L4212">
        <f>(I4212-$V$16)/$V$17</f>
        <v>0.50063712732525367</v>
      </c>
      <c r="M4212" t="str">
        <f t="shared" si="262"/>
        <v>NO</v>
      </c>
      <c r="N4212">
        <f>IF(ISBLANK(C4212),$V$7,C4212)</f>
        <v>746235</v>
      </c>
      <c r="O4212">
        <f>IF(ISBLANK(I4212),$V$16,I4212)</f>
        <v>49</v>
      </c>
      <c r="P4212" t="str">
        <f>IF(ISBLANK(D4212),$U$42,D4212)</f>
        <v>ASALARIADO</v>
      </c>
      <c r="Q4212" s="7" t="str">
        <f t="shared" si="263"/>
        <v>46-55</v>
      </c>
      <c r="R4212" s="7" t="str">
        <f t="shared" si="264"/>
        <v>4</v>
      </c>
    </row>
    <row r="4213" spans="1:18" x14ac:dyDescent="0.3">
      <c r="A4213">
        <v>4212</v>
      </c>
      <c r="B4213" t="s">
        <v>8</v>
      </c>
      <c r="C4213">
        <v>1041833.32</v>
      </c>
      <c r="D4213" t="s">
        <v>9</v>
      </c>
      <c r="E4213" t="s">
        <v>10</v>
      </c>
      <c r="F4213" t="s">
        <v>11</v>
      </c>
      <c r="G4213" t="s">
        <v>12</v>
      </c>
      <c r="H4213" t="s">
        <v>12</v>
      </c>
      <c r="I4213">
        <v>60</v>
      </c>
      <c r="J4213">
        <f>(C4213-$V$7)/$V$8</f>
        <v>0.4739042421750857</v>
      </c>
      <c r="K4213" t="str">
        <f t="shared" si="261"/>
        <v>NO</v>
      </c>
      <c r="L4213">
        <f>(I4213-$V$16)/$V$17</f>
        <v>1.2769657581737661</v>
      </c>
      <c r="M4213" t="str">
        <f t="shared" si="262"/>
        <v>NO</v>
      </c>
      <c r="N4213">
        <f>IF(ISBLANK(C4213),$V$7,C4213)</f>
        <v>1041833.32</v>
      </c>
      <c r="O4213">
        <f>IF(ISBLANK(I4213),$V$16,I4213)</f>
        <v>60</v>
      </c>
      <c r="P4213" t="str">
        <f>IF(ISBLANK(D4213),$U$42,D4213)</f>
        <v>ASALARIADO</v>
      </c>
      <c r="Q4213" s="7" t="str">
        <f t="shared" si="263"/>
        <v>56+</v>
      </c>
      <c r="R4213" s="7" t="str">
        <f t="shared" si="264"/>
        <v>4</v>
      </c>
    </row>
    <row r="4214" spans="1:18" x14ac:dyDescent="0.3">
      <c r="A4214">
        <v>4213</v>
      </c>
      <c r="B4214" t="s">
        <v>8</v>
      </c>
      <c r="C4214">
        <v>324047</v>
      </c>
      <c r="D4214" t="s">
        <v>17</v>
      </c>
      <c r="E4214" t="s">
        <v>15</v>
      </c>
      <c r="F4214" t="s">
        <v>12</v>
      </c>
      <c r="G4214" t="s">
        <v>12</v>
      </c>
      <c r="H4214" t="s">
        <v>12</v>
      </c>
      <c r="I4214">
        <v>65</v>
      </c>
      <c r="J4214">
        <f>(C4214-$V$7)/$V$8</f>
        <v>-0.41124497124422982</v>
      </c>
      <c r="K4214" t="str">
        <f t="shared" si="261"/>
        <v>NO</v>
      </c>
      <c r="L4214">
        <f>(I4214-$V$16)/$V$17</f>
        <v>1.6298424085594538</v>
      </c>
      <c r="M4214" t="str">
        <f t="shared" si="262"/>
        <v>NO</v>
      </c>
      <c r="N4214">
        <f>IF(ISBLANK(C4214),$V$7,C4214)</f>
        <v>324047</v>
      </c>
      <c r="O4214">
        <f>IF(ISBLANK(I4214),$V$16,I4214)</f>
        <v>65</v>
      </c>
      <c r="P4214" t="str">
        <f>IF(ISBLANK(D4214),$U$42,D4214)</f>
        <v>TRABAJADOR INDEPENDIENTE</v>
      </c>
      <c r="Q4214" s="7" t="str">
        <f t="shared" si="263"/>
        <v>56+</v>
      </c>
      <c r="R4214" s="7" t="str">
        <f t="shared" si="264"/>
        <v>2</v>
      </c>
    </row>
    <row r="4215" spans="1:18" x14ac:dyDescent="0.3">
      <c r="A4215">
        <v>4214</v>
      </c>
      <c r="B4215" t="s">
        <v>14</v>
      </c>
      <c r="C4215">
        <v>1482778.51</v>
      </c>
      <c r="D4215" t="s">
        <v>9</v>
      </c>
      <c r="E4215" t="s">
        <v>15</v>
      </c>
      <c r="F4215" t="s">
        <v>11</v>
      </c>
      <c r="G4215" t="s">
        <v>12</v>
      </c>
      <c r="H4215" t="s">
        <v>11</v>
      </c>
      <c r="I4215">
        <v>37</v>
      </c>
      <c r="J4215">
        <f>(C4215-$V$7)/$V$8</f>
        <v>1.0176625685939156</v>
      </c>
      <c r="K4215" t="str">
        <f t="shared" si="261"/>
        <v>NO</v>
      </c>
      <c r="L4215">
        <f>(I4215-$V$16)/$V$17</f>
        <v>-0.3462668336003964</v>
      </c>
      <c r="M4215" t="str">
        <f t="shared" si="262"/>
        <v>NO</v>
      </c>
      <c r="N4215">
        <f>IF(ISBLANK(C4215),$V$7,C4215)</f>
        <v>1482778.51</v>
      </c>
      <c r="O4215">
        <f>IF(ISBLANK(I4215),$V$16,I4215)</f>
        <v>37</v>
      </c>
      <c r="P4215" t="str">
        <f>IF(ISBLANK(D4215),$U$42,D4215)</f>
        <v>ASALARIADO</v>
      </c>
      <c r="Q4215" s="7" t="str">
        <f t="shared" si="263"/>
        <v>36-45</v>
      </c>
      <c r="R4215" s="7" t="str">
        <f t="shared" si="264"/>
        <v>4</v>
      </c>
    </row>
    <row r="4216" spans="1:18" x14ac:dyDescent="0.3">
      <c r="A4216">
        <v>4215</v>
      </c>
      <c r="B4216" t="s">
        <v>8</v>
      </c>
      <c r="C4216">
        <v>620245</v>
      </c>
      <c r="D4216" t="s">
        <v>17</v>
      </c>
      <c r="E4216" t="s">
        <v>15</v>
      </c>
      <c r="F4216" t="s">
        <v>11</v>
      </c>
      <c r="G4216" t="s">
        <v>12</v>
      </c>
      <c r="H4216" t="s">
        <v>12</v>
      </c>
      <c r="I4216">
        <v>45</v>
      </c>
      <c r="J4216">
        <f>(C4216-$V$7)/$V$8</f>
        <v>-4.5983863013058138E-2</v>
      </c>
      <c r="K4216" t="str">
        <f t="shared" si="261"/>
        <v>NO</v>
      </c>
      <c r="L4216">
        <f>(I4216-$V$16)/$V$17</f>
        <v>0.21833580701670366</v>
      </c>
      <c r="M4216" t="str">
        <f t="shared" si="262"/>
        <v>NO</v>
      </c>
      <c r="N4216">
        <f>IF(ISBLANK(C4216),$V$7,C4216)</f>
        <v>620245</v>
      </c>
      <c r="O4216">
        <f>IF(ISBLANK(I4216),$V$16,I4216)</f>
        <v>45</v>
      </c>
      <c r="P4216" t="str">
        <f>IF(ISBLANK(D4216),$U$42,D4216)</f>
        <v>TRABAJADOR INDEPENDIENTE</v>
      </c>
      <c r="Q4216" s="7" t="str">
        <f t="shared" si="263"/>
        <v>36-45</v>
      </c>
      <c r="R4216" s="7" t="str">
        <f t="shared" si="264"/>
        <v>3</v>
      </c>
    </row>
    <row r="4217" spans="1:18" x14ac:dyDescent="0.3">
      <c r="A4217">
        <v>4216</v>
      </c>
      <c r="B4217" t="s">
        <v>8</v>
      </c>
      <c r="C4217">
        <v>37500</v>
      </c>
      <c r="D4217" t="s">
        <v>9</v>
      </c>
      <c r="E4217" t="s">
        <v>15</v>
      </c>
      <c r="F4217" t="s">
        <v>11</v>
      </c>
      <c r="G4217" t="s">
        <v>12</v>
      </c>
      <c r="H4217" t="s">
        <v>11</v>
      </c>
      <c r="I4217">
        <v>47</v>
      </c>
      <c r="J4217">
        <f>(C4217-$V$7)/$V$8</f>
        <v>-0.76460480075124049</v>
      </c>
      <c r="K4217" t="str">
        <f t="shared" si="261"/>
        <v>NO</v>
      </c>
      <c r="L4217">
        <f>(I4217-$V$16)/$V$17</f>
        <v>0.35948646717097865</v>
      </c>
      <c r="M4217" t="str">
        <f t="shared" si="262"/>
        <v>NO</v>
      </c>
      <c r="N4217">
        <f>IF(ISBLANK(C4217),$V$7,C4217)</f>
        <v>37500</v>
      </c>
      <c r="O4217">
        <f>IF(ISBLANK(I4217),$V$16,I4217)</f>
        <v>47</v>
      </c>
      <c r="P4217" t="str">
        <f>IF(ISBLANK(D4217),$U$42,D4217)</f>
        <v>ASALARIADO</v>
      </c>
      <c r="Q4217" s="7" t="str">
        <f t="shared" si="263"/>
        <v>46-55</v>
      </c>
      <c r="R4217" s="7" t="str">
        <f t="shared" si="264"/>
        <v>1</v>
      </c>
    </row>
    <row r="4218" spans="1:18" x14ac:dyDescent="0.3">
      <c r="A4218">
        <v>4217</v>
      </c>
      <c r="B4218" t="s">
        <v>14</v>
      </c>
      <c r="C4218">
        <v>297045</v>
      </c>
      <c r="D4218" t="s">
        <v>16</v>
      </c>
      <c r="E4218" t="s">
        <v>15</v>
      </c>
      <c r="F4218" t="s">
        <v>11</v>
      </c>
      <c r="G4218" t="s">
        <v>12</v>
      </c>
      <c r="H4218" t="s">
        <v>11</v>
      </c>
      <c r="I4218">
        <v>48</v>
      </c>
      <c r="J4218">
        <f>(C4218-$V$7)/$V$8</f>
        <v>-0.44454290183274864</v>
      </c>
      <c r="K4218" t="str">
        <f t="shared" si="261"/>
        <v>NO</v>
      </c>
      <c r="L4218">
        <f>(I4218-$V$16)/$V$17</f>
        <v>0.43006179724811616</v>
      </c>
      <c r="M4218" t="str">
        <f t="shared" si="262"/>
        <v>NO</v>
      </c>
      <c r="N4218">
        <f>IF(ISBLANK(C4218),$V$7,C4218)</f>
        <v>297045</v>
      </c>
      <c r="O4218">
        <f>IF(ISBLANK(I4218),$V$16,I4218)</f>
        <v>48</v>
      </c>
      <c r="P4218" t="str">
        <f>IF(ISBLANK(D4218),$U$42,D4218)</f>
        <v>ASEGURADO VOLUNTARIO</v>
      </c>
      <c r="Q4218" s="7" t="str">
        <f t="shared" si="263"/>
        <v>46-55</v>
      </c>
      <c r="R4218" s="7" t="str">
        <f t="shared" si="264"/>
        <v>1</v>
      </c>
    </row>
    <row r="4219" spans="1:18" x14ac:dyDescent="0.3">
      <c r="A4219">
        <v>4218</v>
      </c>
      <c r="B4219" t="s">
        <v>8</v>
      </c>
      <c r="C4219">
        <v>1810740.4</v>
      </c>
      <c r="D4219" t="s">
        <v>9</v>
      </c>
      <c r="E4219" t="s">
        <v>10</v>
      </c>
      <c r="F4219" t="s">
        <v>11</v>
      </c>
      <c r="G4219" t="s">
        <v>12</v>
      </c>
      <c r="H4219" t="s">
        <v>12</v>
      </c>
      <c r="I4219">
        <v>55</v>
      </c>
      <c r="J4219">
        <f>(C4219-$V$7)/$V$8</f>
        <v>1.4220938051282257</v>
      </c>
      <c r="K4219" t="str">
        <f t="shared" si="261"/>
        <v>NO</v>
      </c>
      <c r="L4219">
        <f>(I4219-$V$16)/$V$17</f>
        <v>0.92408910778807873</v>
      </c>
      <c r="M4219" t="str">
        <f t="shared" si="262"/>
        <v>NO</v>
      </c>
      <c r="N4219">
        <f>IF(ISBLANK(C4219),$V$7,C4219)</f>
        <v>1810740.4</v>
      </c>
      <c r="O4219">
        <f>IF(ISBLANK(I4219),$V$16,I4219)</f>
        <v>55</v>
      </c>
      <c r="P4219" t="str">
        <f>IF(ISBLANK(D4219),$U$42,D4219)</f>
        <v>ASALARIADO</v>
      </c>
      <c r="Q4219" s="7" t="str">
        <f t="shared" si="263"/>
        <v>46-55</v>
      </c>
      <c r="R4219" s="7" t="str">
        <f t="shared" si="264"/>
        <v>4</v>
      </c>
    </row>
    <row r="4220" spans="1:18" x14ac:dyDescent="0.3">
      <c r="A4220">
        <v>4219</v>
      </c>
      <c r="B4220" t="s">
        <v>8</v>
      </c>
      <c r="C4220">
        <v>8850000</v>
      </c>
      <c r="D4220" t="s">
        <v>9</v>
      </c>
      <c r="E4220" t="s">
        <v>15</v>
      </c>
      <c r="F4220" t="s">
        <v>11</v>
      </c>
      <c r="G4220" t="s">
        <v>12</v>
      </c>
      <c r="H4220" t="s">
        <v>12</v>
      </c>
      <c r="I4220">
        <v>41</v>
      </c>
      <c r="J4220">
        <f>(C4220-$V$7)/$V$8</f>
        <v>10.102664783402604</v>
      </c>
      <c r="K4220" t="str">
        <f t="shared" si="261"/>
        <v>ATIPICO</v>
      </c>
      <c r="L4220">
        <f>(I4220-$V$16)/$V$17</f>
        <v>-6.3965513291846368E-2</v>
      </c>
      <c r="M4220" t="str">
        <f t="shared" si="262"/>
        <v>NO</v>
      </c>
      <c r="N4220">
        <f>IF(ISBLANK(C4220),$V$7,C4220)</f>
        <v>8850000</v>
      </c>
      <c r="O4220">
        <f>IF(ISBLANK(I4220),$V$16,I4220)</f>
        <v>41</v>
      </c>
      <c r="P4220" t="str">
        <f>IF(ISBLANK(D4220),$U$42,D4220)</f>
        <v>ASALARIADO</v>
      </c>
      <c r="Q4220" s="7" t="str">
        <f t="shared" si="263"/>
        <v>36-45</v>
      </c>
      <c r="R4220" s="7" t="str">
        <f t="shared" si="264"/>
        <v>4</v>
      </c>
    </row>
    <row r="4221" spans="1:18" x14ac:dyDescent="0.3">
      <c r="A4221">
        <v>4220</v>
      </c>
      <c r="B4221" t="s">
        <v>14</v>
      </c>
      <c r="C4221">
        <v>955676</v>
      </c>
      <c r="D4221" t="s">
        <v>17</v>
      </c>
      <c r="E4221" t="s">
        <v>15</v>
      </c>
      <c r="F4221" t="s">
        <v>11</v>
      </c>
      <c r="G4221" t="s">
        <v>12</v>
      </c>
      <c r="H4221" t="s">
        <v>12</v>
      </c>
      <c r="I4221">
        <v>38</v>
      </c>
      <c r="J4221">
        <f>(C4221-$V$7)/$V$8</f>
        <v>0.36765802111543072</v>
      </c>
      <c r="K4221" t="str">
        <f t="shared" si="261"/>
        <v>NO</v>
      </c>
      <c r="L4221">
        <f>(I4221-$V$16)/$V$17</f>
        <v>-0.27569150352325889</v>
      </c>
      <c r="M4221" t="str">
        <f t="shared" si="262"/>
        <v>NO</v>
      </c>
      <c r="N4221">
        <f>IF(ISBLANK(C4221),$V$7,C4221)</f>
        <v>955676</v>
      </c>
      <c r="O4221">
        <f>IF(ISBLANK(I4221),$V$16,I4221)</f>
        <v>38</v>
      </c>
      <c r="P4221" t="str">
        <f>IF(ISBLANK(D4221),$U$42,D4221)</f>
        <v>TRABAJADOR INDEPENDIENTE</v>
      </c>
      <c r="Q4221" s="7" t="str">
        <f t="shared" si="263"/>
        <v>36-45</v>
      </c>
      <c r="R4221" s="7" t="str">
        <f t="shared" si="264"/>
        <v>4</v>
      </c>
    </row>
    <row r="4222" spans="1:18" x14ac:dyDescent="0.3">
      <c r="A4222">
        <v>4221</v>
      </c>
      <c r="B4222" t="s">
        <v>8</v>
      </c>
      <c r="C4222">
        <v>278030</v>
      </c>
      <c r="D4222" t="s">
        <v>18</v>
      </c>
      <c r="E4222" t="s">
        <v>15</v>
      </c>
      <c r="F4222" t="s">
        <v>11</v>
      </c>
      <c r="G4222" t="s">
        <v>12</v>
      </c>
      <c r="H4222" t="s">
        <v>12</v>
      </c>
      <c r="I4222">
        <v>68</v>
      </c>
      <c r="J4222">
        <f>(C4222-$V$7)/$V$8</f>
        <v>-0.46799154082766331</v>
      </c>
      <c r="K4222" t="str">
        <f t="shared" si="261"/>
        <v>NO</v>
      </c>
      <c r="L4222">
        <f>(I4222-$V$16)/$V$17</f>
        <v>1.8415683987908662</v>
      </c>
      <c r="M4222" t="str">
        <f t="shared" si="262"/>
        <v>NO</v>
      </c>
      <c r="N4222">
        <f>IF(ISBLANK(C4222),$V$7,C4222)</f>
        <v>278030</v>
      </c>
      <c r="O4222">
        <f>IF(ISBLANK(I4222),$V$16,I4222)</f>
        <v>68</v>
      </c>
      <c r="P4222" t="str">
        <f>IF(ISBLANK(D4222),$U$42,D4222)</f>
        <v>CONVENIOS ESPECIALES DE TRABAJADORES INDEPENDIENTES</v>
      </c>
      <c r="Q4222" s="7" t="str">
        <f t="shared" si="263"/>
        <v>56+</v>
      </c>
      <c r="R4222" s="7" t="str">
        <f t="shared" si="264"/>
        <v>1</v>
      </c>
    </row>
    <row r="4223" spans="1:18" x14ac:dyDescent="0.3">
      <c r="A4223">
        <v>4222</v>
      </c>
      <c r="B4223" t="s">
        <v>8</v>
      </c>
      <c r="C4223">
        <v>301502.2</v>
      </c>
      <c r="D4223" t="s">
        <v>9</v>
      </c>
      <c r="E4223" t="s">
        <v>15</v>
      </c>
      <c r="F4223" t="s">
        <v>11</v>
      </c>
      <c r="G4223" t="s">
        <v>12</v>
      </c>
      <c r="H4223" t="s">
        <v>12</v>
      </c>
      <c r="I4223">
        <v>29</v>
      </c>
      <c r="J4223">
        <f>(C4223-$V$7)/$V$8</f>
        <v>-0.43904643726645182</v>
      </c>
      <c r="K4223" t="str">
        <f t="shared" si="261"/>
        <v>NO</v>
      </c>
      <c r="L4223">
        <f>(I4223-$V$16)/$V$17</f>
        <v>-0.91086947421749642</v>
      </c>
      <c r="M4223" t="str">
        <f t="shared" si="262"/>
        <v>NO</v>
      </c>
      <c r="N4223">
        <f>IF(ISBLANK(C4223),$V$7,C4223)</f>
        <v>301502.2</v>
      </c>
      <c r="O4223">
        <f>IF(ISBLANK(I4223),$V$16,I4223)</f>
        <v>29</v>
      </c>
      <c r="P4223" t="str">
        <f>IF(ISBLANK(D4223),$U$42,D4223)</f>
        <v>ASALARIADO</v>
      </c>
      <c r="Q4223" s="7" t="str">
        <f t="shared" si="263"/>
        <v>26-35</v>
      </c>
      <c r="R4223" s="7" t="str">
        <f t="shared" si="264"/>
        <v>2</v>
      </c>
    </row>
    <row r="4224" spans="1:18" x14ac:dyDescent="0.3">
      <c r="A4224">
        <v>4223</v>
      </c>
      <c r="B4224" t="s">
        <v>8</v>
      </c>
      <c r="C4224">
        <v>1331200</v>
      </c>
      <c r="D4224" t="s">
        <v>9</v>
      </c>
      <c r="E4224" t="s">
        <v>15</v>
      </c>
      <c r="F4224" t="s">
        <v>11</v>
      </c>
      <c r="G4224" t="s">
        <v>12</v>
      </c>
      <c r="H4224" t="s">
        <v>12</v>
      </c>
      <c r="I4224">
        <v>31</v>
      </c>
      <c r="J4224">
        <f>(C4224-$V$7)/$V$8</f>
        <v>0.8307412033361159</v>
      </c>
      <c r="K4224" t="str">
        <f t="shared" si="261"/>
        <v>NO</v>
      </c>
      <c r="L4224">
        <f>(I4224-$V$16)/$V$17</f>
        <v>-0.7697188140632214</v>
      </c>
      <c r="M4224" t="str">
        <f t="shared" si="262"/>
        <v>NO</v>
      </c>
      <c r="N4224">
        <f>IF(ISBLANK(C4224),$V$7,C4224)</f>
        <v>1331200</v>
      </c>
      <c r="O4224">
        <f>IF(ISBLANK(I4224),$V$16,I4224)</f>
        <v>31</v>
      </c>
      <c r="P4224" t="str">
        <f>IF(ISBLANK(D4224),$U$42,D4224)</f>
        <v>ASALARIADO</v>
      </c>
      <c r="Q4224" s="7" t="str">
        <f t="shared" si="263"/>
        <v>26-35</v>
      </c>
      <c r="R4224" s="7" t="str">
        <f t="shared" si="264"/>
        <v>4</v>
      </c>
    </row>
    <row r="4225" spans="1:18" x14ac:dyDescent="0.3">
      <c r="A4225">
        <v>4224</v>
      </c>
      <c r="B4225" t="s">
        <v>14</v>
      </c>
      <c r="C4225">
        <v>368052.97</v>
      </c>
      <c r="D4225" t="s">
        <v>9</v>
      </c>
      <c r="E4225" t="s">
        <v>15</v>
      </c>
      <c r="F4225" t="s">
        <v>11</v>
      </c>
      <c r="G4225" t="s">
        <v>12</v>
      </c>
      <c r="H4225" t="s">
        <v>12</v>
      </c>
      <c r="I4225">
        <v>37</v>
      </c>
      <c r="J4225">
        <f>(C4225-$V$7)/$V$8</f>
        <v>-0.35697833416029379</v>
      </c>
      <c r="K4225" t="str">
        <f t="shared" si="261"/>
        <v>NO</v>
      </c>
      <c r="L4225">
        <f>(I4225-$V$16)/$V$17</f>
        <v>-0.3462668336003964</v>
      </c>
      <c r="M4225" t="str">
        <f t="shared" si="262"/>
        <v>NO</v>
      </c>
      <c r="N4225">
        <f>IF(ISBLANK(C4225),$V$7,C4225)</f>
        <v>368052.97</v>
      </c>
      <c r="O4225">
        <f>IF(ISBLANK(I4225),$V$16,I4225)</f>
        <v>37</v>
      </c>
      <c r="P4225" t="str">
        <f>IF(ISBLANK(D4225),$U$42,D4225)</f>
        <v>ASALARIADO</v>
      </c>
      <c r="Q4225" s="7" t="str">
        <f t="shared" si="263"/>
        <v>36-45</v>
      </c>
      <c r="R4225" s="7" t="str">
        <f t="shared" si="264"/>
        <v>2</v>
      </c>
    </row>
    <row r="4226" spans="1:18" x14ac:dyDescent="0.3">
      <c r="A4226">
        <v>4225</v>
      </c>
      <c r="B4226" t="s">
        <v>8</v>
      </c>
      <c r="C4226">
        <v>65000</v>
      </c>
      <c r="D4226" t="s">
        <v>9</v>
      </c>
      <c r="E4226" t="s">
        <v>15</v>
      </c>
      <c r="F4226" t="s">
        <v>11</v>
      </c>
      <c r="G4226" t="s">
        <v>11</v>
      </c>
      <c r="H4226" t="s">
        <v>12</v>
      </c>
      <c r="I4226">
        <v>33</v>
      </c>
      <c r="J4226">
        <f>(C4226-$V$7)/$V$8</f>
        <v>-0.73069275382196608</v>
      </c>
      <c r="K4226" t="str">
        <f t="shared" ref="K4226:K4289" si="265">IF(ABS(J4226)&gt;1.96,"ATIPICO","NO")</f>
        <v>NO</v>
      </c>
      <c r="L4226">
        <f>(I4226-$V$16)/$V$17</f>
        <v>-0.62856815390894638</v>
      </c>
      <c r="M4226" t="str">
        <f t="shared" ref="M4226:M4289" si="266">IF(ABS(L4226)&gt;1.96,"ATIPICO","NO")</f>
        <v>NO</v>
      </c>
      <c r="N4226">
        <f>IF(ISBLANK(C4226),$V$7,C4226)</f>
        <v>65000</v>
      </c>
      <c r="O4226">
        <f>IF(ISBLANK(I4226),$V$16,I4226)</f>
        <v>33</v>
      </c>
      <c r="P4226" t="str">
        <f>IF(ISBLANK(D4226),$U$42,D4226)</f>
        <v>ASALARIADO</v>
      </c>
      <c r="Q4226" s="7" t="str">
        <f t="shared" ref="Q4226:Q4289" si="267">IF(O4226&lt;26,"18-25",IF(O4226&lt;36,"26-35",
 IF(O4226&lt;46,"36-45",IF(O4226&lt;56,"46-55","56+"))))</f>
        <v>26-35</v>
      </c>
      <c r="R4226" s="7" t="str">
        <f t="shared" ref="R4226:R4289" si="268">IF(N4226&lt;300000,"1",
 IF(N4226&lt;=408495,"2",
 IF(N4226&lt;=700000,"3",
 "4")))</f>
        <v>1</v>
      </c>
    </row>
    <row r="4227" spans="1:18" x14ac:dyDescent="0.3">
      <c r="A4227">
        <v>4226</v>
      </c>
      <c r="B4227" t="s">
        <v>14</v>
      </c>
      <c r="C4227">
        <v>4770580</v>
      </c>
      <c r="D4227" t="s">
        <v>13</v>
      </c>
      <c r="E4227" t="s">
        <v>10</v>
      </c>
      <c r="F4227" t="s">
        <v>11</v>
      </c>
      <c r="G4227" t="s">
        <v>12</v>
      </c>
      <c r="H4227" t="s">
        <v>12</v>
      </c>
      <c r="I4227">
        <v>82</v>
      </c>
      <c r="J4227">
        <f>(C4227-$V$7)/$V$8</f>
        <v>5.0720654203400368</v>
      </c>
      <c r="K4227" t="str">
        <f t="shared" si="265"/>
        <v>ATIPICO</v>
      </c>
      <c r="L4227">
        <f>(I4227-$V$16)/$V$17</f>
        <v>2.8296230198707915</v>
      </c>
      <c r="M4227" t="str">
        <f t="shared" si="266"/>
        <v>ATIPICO</v>
      </c>
      <c r="N4227">
        <f>IF(ISBLANK(C4227),$V$7,C4227)</f>
        <v>4770580</v>
      </c>
      <c r="O4227">
        <f>IF(ISBLANK(I4227),$V$16,I4227)</f>
        <v>82</v>
      </c>
      <c r="P4227" t="str">
        <f>IF(ISBLANK(D4227),$U$42,D4227)</f>
        <v>PENSIONADOS EN SU PROPIO SISTEMA</v>
      </c>
      <c r="Q4227" s="7" t="str">
        <f t="shared" si="267"/>
        <v>56+</v>
      </c>
      <c r="R4227" s="7" t="str">
        <f t="shared" si="268"/>
        <v>4</v>
      </c>
    </row>
    <row r="4228" spans="1:18" x14ac:dyDescent="0.3">
      <c r="A4228">
        <v>4227</v>
      </c>
      <c r="B4228" t="s">
        <v>8</v>
      </c>
      <c r="C4228">
        <v>1320594.4099999999</v>
      </c>
      <c r="D4228" t="s">
        <v>9</v>
      </c>
      <c r="E4228" t="s">
        <v>15</v>
      </c>
      <c r="F4228" t="s">
        <v>11</v>
      </c>
      <c r="G4228" t="s">
        <v>12</v>
      </c>
      <c r="H4228" t="s">
        <v>12</v>
      </c>
      <c r="I4228">
        <v>26</v>
      </c>
      <c r="J4228">
        <f>(C4228-$V$7)/$V$8</f>
        <v>0.81766275730729243</v>
      </c>
      <c r="K4228" t="str">
        <f t="shared" si="265"/>
        <v>NO</v>
      </c>
      <c r="L4228">
        <f>(I4228-$V$16)/$V$17</f>
        <v>-1.1225954644489089</v>
      </c>
      <c r="M4228" t="str">
        <f t="shared" si="266"/>
        <v>NO</v>
      </c>
      <c r="N4228">
        <f>IF(ISBLANK(C4228),$V$7,C4228)</f>
        <v>1320594.4099999999</v>
      </c>
      <c r="O4228">
        <f>IF(ISBLANK(I4228),$V$16,I4228)</f>
        <v>26</v>
      </c>
      <c r="P4228" t="str">
        <f>IF(ISBLANK(D4228),$U$42,D4228)</f>
        <v>ASALARIADO</v>
      </c>
      <c r="Q4228" s="7" t="str">
        <f t="shared" si="267"/>
        <v>26-35</v>
      </c>
      <c r="R4228" s="7" t="str">
        <f t="shared" si="268"/>
        <v>4</v>
      </c>
    </row>
    <row r="4229" spans="1:18" x14ac:dyDescent="0.3">
      <c r="A4229">
        <v>4228</v>
      </c>
      <c r="B4229" t="s">
        <v>8</v>
      </c>
      <c r="C4229">
        <v>349825</v>
      </c>
      <c r="D4229" t="s">
        <v>9</v>
      </c>
      <c r="E4229" t="s">
        <v>15</v>
      </c>
      <c r="F4229" t="s">
        <v>11</v>
      </c>
      <c r="G4229" t="s">
        <v>12</v>
      </c>
      <c r="H4229" t="s">
        <v>12</v>
      </c>
      <c r="I4229">
        <v>55</v>
      </c>
      <c r="J4229">
        <f>(C4229-$V$7)/$V$8</f>
        <v>-0.37945643503539944</v>
      </c>
      <c r="K4229" t="str">
        <f t="shared" si="265"/>
        <v>NO</v>
      </c>
      <c r="L4229">
        <f>(I4229-$V$16)/$V$17</f>
        <v>0.92408910778807873</v>
      </c>
      <c r="M4229" t="str">
        <f t="shared" si="266"/>
        <v>NO</v>
      </c>
      <c r="N4229">
        <f>IF(ISBLANK(C4229),$V$7,C4229)</f>
        <v>349825</v>
      </c>
      <c r="O4229">
        <f>IF(ISBLANK(I4229),$V$16,I4229)</f>
        <v>55</v>
      </c>
      <c r="P4229" t="str">
        <f>IF(ISBLANK(D4229),$U$42,D4229)</f>
        <v>ASALARIADO</v>
      </c>
      <c r="Q4229" s="7" t="str">
        <f t="shared" si="267"/>
        <v>46-55</v>
      </c>
      <c r="R4229" s="7" t="str">
        <f t="shared" si="268"/>
        <v>2</v>
      </c>
    </row>
    <row r="4230" spans="1:18" x14ac:dyDescent="0.3">
      <c r="A4230">
        <v>4229</v>
      </c>
      <c r="B4230" t="s">
        <v>14</v>
      </c>
      <c r="C4230">
        <v>410881.45</v>
      </c>
      <c r="D4230" t="s">
        <v>9</v>
      </c>
      <c r="E4230" t="s">
        <v>15</v>
      </c>
      <c r="F4230" t="s">
        <v>11</v>
      </c>
      <c r="G4230" t="s">
        <v>12</v>
      </c>
      <c r="H4230" t="s">
        <v>12</v>
      </c>
      <c r="I4230">
        <v>45</v>
      </c>
      <c r="J4230">
        <f>(C4230-$V$7)/$V$8</f>
        <v>-0.30416373693594861</v>
      </c>
      <c r="K4230" t="str">
        <f t="shared" si="265"/>
        <v>NO</v>
      </c>
      <c r="L4230">
        <f>(I4230-$V$16)/$V$17</f>
        <v>0.21833580701670366</v>
      </c>
      <c r="M4230" t="str">
        <f t="shared" si="266"/>
        <v>NO</v>
      </c>
      <c r="N4230">
        <f>IF(ISBLANK(C4230),$V$7,C4230)</f>
        <v>410881.45</v>
      </c>
      <c r="O4230">
        <f>IF(ISBLANK(I4230),$V$16,I4230)</f>
        <v>45</v>
      </c>
      <c r="P4230" t="str">
        <f>IF(ISBLANK(D4230),$U$42,D4230)</f>
        <v>ASALARIADO</v>
      </c>
      <c r="Q4230" s="7" t="str">
        <f t="shared" si="267"/>
        <v>36-45</v>
      </c>
      <c r="R4230" s="7" t="str">
        <f t="shared" si="268"/>
        <v>3</v>
      </c>
    </row>
    <row r="4231" spans="1:18" x14ac:dyDescent="0.3">
      <c r="A4231">
        <v>4230</v>
      </c>
      <c r="B4231" t="s">
        <v>8</v>
      </c>
      <c r="C4231">
        <v>600000</v>
      </c>
      <c r="D4231" t="s">
        <v>9</v>
      </c>
      <c r="E4231" t="s">
        <v>15</v>
      </c>
      <c r="F4231" t="s">
        <v>11</v>
      </c>
      <c r="G4231" t="s">
        <v>12</v>
      </c>
      <c r="H4231" t="s">
        <v>11</v>
      </c>
      <c r="I4231">
        <v>28</v>
      </c>
      <c r="J4231">
        <f>(C4231-$V$7)/$V$8</f>
        <v>-7.0949295379718516E-2</v>
      </c>
      <c r="K4231" t="str">
        <f t="shared" si="265"/>
        <v>NO</v>
      </c>
      <c r="L4231">
        <f>(I4231-$V$16)/$V$17</f>
        <v>-0.98144480429463388</v>
      </c>
      <c r="M4231" t="str">
        <f t="shared" si="266"/>
        <v>NO</v>
      </c>
      <c r="N4231">
        <f>IF(ISBLANK(C4231),$V$7,C4231)</f>
        <v>600000</v>
      </c>
      <c r="O4231">
        <f>IF(ISBLANK(I4231),$V$16,I4231)</f>
        <v>28</v>
      </c>
      <c r="P4231" t="str">
        <f>IF(ISBLANK(D4231),$U$42,D4231)</f>
        <v>ASALARIADO</v>
      </c>
      <c r="Q4231" s="7" t="str">
        <f t="shared" si="267"/>
        <v>26-35</v>
      </c>
      <c r="R4231" s="7" t="str">
        <f t="shared" si="268"/>
        <v>3</v>
      </c>
    </row>
    <row r="4232" spans="1:18" x14ac:dyDescent="0.3">
      <c r="A4232">
        <v>4231</v>
      </c>
      <c r="B4232" t="s">
        <v>14</v>
      </c>
      <c r="C4232">
        <v>631000</v>
      </c>
      <c r="D4232" t="s">
        <v>9</v>
      </c>
      <c r="E4232" t="s">
        <v>15</v>
      </c>
      <c r="F4232" t="s">
        <v>11</v>
      </c>
      <c r="G4232" t="s">
        <v>12</v>
      </c>
      <c r="H4232" t="s">
        <v>12</v>
      </c>
      <c r="I4232">
        <v>32</v>
      </c>
      <c r="J4232">
        <f>(C4232-$V$7)/$V$8</f>
        <v>-3.2721169750354641E-2</v>
      </c>
      <c r="K4232" t="str">
        <f t="shared" si="265"/>
        <v>NO</v>
      </c>
      <c r="L4232">
        <f>(I4232-$V$16)/$V$17</f>
        <v>-0.69914348398608395</v>
      </c>
      <c r="M4232" t="str">
        <f t="shared" si="266"/>
        <v>NO</v>
      </c>
      <c r="N4232">
        <f>IF(ISBLANK(C4232),$V$7,C4232)</f>
        <v>631000</v>
      </c>
      <c r="O4232">
        <f>IF(ISBLANK(I4232),$V$16,I4232)</f>
        <v>32</v>
      </c>
      <c r="P4232" t="str">
        <f>IF(ISBLANK(D4232),$U$42,D4232)</f>
        <v>ASALARIADO</v>
      </c>
      <c r="Q4232" s="7" t="str">
        <f t="shared" si="267"/>
        <v>26-35</v>
      </c>
      <c r="R4232" s="7" t="str">
        <f t="shared" si="268"/>
        <v>3</v>
      </c>
    </row>
    <row r="4233" spans="1:18" x14ac:dyDescent="0.3">
      <c r="A4233">
        <v>4232</v>
      </c>
      <c r="B4233" t="s">
        <v>8</v>
      </c>
      <c r="C4233">
        <v>1873201.89</v>
      </c>
      <c r="D4233" t="s">
        <v>9</v>
      </c>
      <c r="E4233" t="s">
        <v>15</v>
      </c>
      <c r="F4233" t="s">
        <v>11</v>
      </c>
      <c r="G4233" t="s">
        <v>12</v>
      </c>
      <c r="H4233" t="s">
        <v>12</v>
      </c>
      <c r="I4233">
        <v>49</v>
      </c>
      <c r="J4233">
        <f>(C4233-$V$7)/$V$8</f>
        <v>1.4991191498610403</v>
      </c>
      <c r="K4233" t="str">
        <f t="shared" si="265"/>
        <v>NO</v>
      </c>
      <c r="L4233">
        <f>(I4233-$V$16)/$V$17</f>
        <v>0.50063712732525367</v>
      </c>
      <c r="M4233" t="str">
        <f t="shared" si="266"/>
        <v>NO</v>
      </c>
      <c r="N4233">
        <f>IF(ISBLANK(C4233),$V$7,C4233)</f>
        <v>1873201.89</v>
      </c>
      <c r="O4233">
        <f>IF(ISBLANK(I4233),$V$16,I4233)</f>
        <v>49</v>
      </c>
      <c r="P4233" t="str">
        <f>IF(ISBLANK(D4233),$U$42,D4233)</f>
        <v>ASALARIADO</v>
      </c>
      <c r="Q4233" s="7" t="str">
        <f t="shared" si="267"/>
        <v>46-55</v>
      </c>
      <c r="R4233" s="7" t="str">
        <f t="shared" si="268"/>
        <v>4</v>
      </c>
    </row>
    <row r="4234" spans="1:18" x14ac:dyDescent="0.3">
      <c r="A4234">
        <v>4233</v>
      </c>
      <c r="B4234" t="s">
        <v>14</v>
      </c>
      <c r="C4234">
        <v>875386</v>
      </c>
      <c r="D4234" t="s">
        <v>13</v>
      </c>
      <c r="E4234" t="s">
        <v>10</v>
      </c>
      <c r="F4234" t="s">
        <v>11</v>
      </c>
      <c r="G4234" t="s">
        <v>12</v>
      </c>
      <c r="H4234" t="s">
        <v>12</v>
      </c>
      <c r="I4234">
        <v>70</v>
      </c>
      <c r="J4234">
        <f>(C4234-$V$7)/$V$8</f>
        <v>0.26864717573537827</v>
      </c>
      <c r="K4234" t="str">
        <f t="shared" si="265"/>
        <v>NO</v>
      </c>
      <c r="L4234">
        <f>(I4234-$V$16)/$V$17</f>
        <v>1.9827190589451413</v>
      </c>
      <c r="M4234" t="str">
        <f t="shared" si="266"/>
        <v>ATIPICO</v>
      </c>
      <c r="N4234">
        <f>IF(ISBLANK(C4234),$V$7,C4234)</f>
        <v>875386</v>
      </c>
      <c r="O4234">
        <f>IF(ISBLANK(I4234),$V$16,I4234)</f>
        <v>70</v>
      </c>
      <c r="P4234" t="str">
        <f>IF(ISBLANK(D4234),$U$42,D4234)</f>
        <v>PENSIONADOS EN SU PROPIO SISTEMA</v>
      </c>
      <c r="Q4234" s="7" t="str">
        <f t="shared" si="267"/>
        <v>56+</v>
      </c>
      <c r="R4234" s="7" t="str">
        <f t="shared" si="268"/>
        <v>4</v>
      </c>
    </row>
    <row r="4235" spans="1:18" x14ac:dyDescent="0.3">
      <c r="A4235">
        <v>4234</v>
      </c>
      <c r="B4235" t="s">
        <v>8</v>
      </c>
      <c r="C4235">
        <v>325000</v>
      </c>
      <c r="D4235" t="s">
        <v>9</v>
      </c>
      <c r="E4235" t="s">
        <v>15</v>
      </c>
      <c r="F4235" t="s">
        <v>11</v>
      </c>
      <c r="G4235" t="s">
        <v>12</v>
      </c>
      <c r="H4235" t="s">
        <v>12</v>
      </c>
      <c r="I4235">
        <v>55</v>
      </c>
      <c r="J4235">
        <f>(C4235-$V$7)/$V$8</f>
        <v>-0.41006976467246259</v>
      </c>
      <c r="K4235" t="str">
        <f t="shared" si="265"/>
        <v>NO</v>
      </c>
      <c r="L4235">
        <f>(I4235-$V$16)/$V$17</f>
        <v>0.92408910778807873</v>
      </c>
      <c r="M4235" t="str">
        <f t="shared" si="266"/>
        <v>NO</v>
      </c>
      <c r="N4235">
        <f>IF(ISBLANK(C4235),$V$7,C4235)</f>
        <v>325000</v>
      </c>
      <c r="O4235">
        <f>IF(ISBLANK(I4235),$V$16,I4235)</f>
        <v>55</v>
      </c>
      <c r="P4235" t="str">
        <f>IF(ISBLANK(D4235),$U$42,D4235)</f>
        <v>ASALARIADO</v>
      </c>
      <c r="Q4235" s="7" t="str">
        <f t="shared" si="267"/>
        <v>46-55</v>
      </c>
      <c r="R4235" s="7" t="str">
        <f t="shared" si="268"/>
        <v>2</v>
      </c>
    </row>
    <row r="4236" spans="1:18" x14ac:dyDescent="0.3">
      <c r="A4236">
        <v>4235</v>
      </c>
      <c r="B4236" t="s">
        <v>8</v>
      </c>
      <c r="C4236">
        <v>300018</v>
      </c>
      <c r="D4236" t="s">
        <v>17</v>
      </c>
      <c r="E4236" t="s">
        <v>15</v>
      </c>
      <c r="F4236" t="s">
        <v>11</v>
      </c>
      <c r="G4236" t="s">
        <v>12</v>
      </c>
      <c r="H4236" t="s">
        <v>12</v>
      </c>
      <c r="I4236">
        <v>38</v>
      </c>
      <c r="J4236">
        <f>(C4236-$V$7)/$V$8</f>
        <v>-0.44087670126835837</v>
      </c>
      <c r="K4236" t="str">
        <f t="shared" si="265"/>
        <v>NO</v>
      </c>
      <c r="L4236">
        <f>(I4236-$V$16)/$V$17</f>
        <v>-0.27569150352325889</v>
      </c>
      <c r="M4236" t="str">
        <f t="shared" si="266"/>
        <v>NO</v>
      </c>
      <c r="N4236">
        <f>IF(ISBLANK(C4236),$V$7,C4236)</f>
        <v>300018</v>
      </c>
      <c r="O4236">
        <f>IF(ISBLANK(I4236),$V$16,I4236)</f>
        <v>38</v>
      </c>
      <c r="P4236" t="str">
        <f>IF(ISBLANK(D4236),$U$42,D4236)</f>
        <v>TRABAJADOR INDEPENDIENTE</v>
      </c>
      <c r="Q4236" s="7" t="str">
        <f t="shared" si="267"/>
        <v>36-45</v>
      </c>
      <c r="R4236" s="7" t="str">
        <f t="shared" si="268"/>
        <v>2</v>
      </c>
    </row>
    <row r="4237" spans="1:18" x14ac:dyDescent="0.3">
      <c r="A4237">
        <v>4236</v>
      </c>
      <c r="B4237" t="s">
        <v>14</v>
      </c>
      <c r="C4237">
        <v>326749</v>
      </c>
      <c r="D4237" t="s">
        <v>17</v>
      </c>
      <c r="E4237" t="s">
        <v>15</v>
      </c>
      <c r="F4237" t="s">
        <v>11</v>
      </c>
      <c r="G4237" t="s">
        <v>12</v>
      </c>
      <c r="H4237" t="s">
        <v>11</v>
      </c>
      <c r="I4237">
        <v>34</v>
      </c>
      <c r="J4237">
        <f>(C4237-$V$7)/$V$8</f>
        <v>-0.40791295848776077</v>
      </c>
      <c r="K4237" t="str">
        <f t="shared" si="265"/>
        <v>NO</v>
      </c>
      <c r="L4237">
        <f>(I4237-$V$16)/$V$17</f>
        <v>-0.55799282383180893</v>
      </c>
      <c r="M4237" t="str">
        <f t="shared" si="266"/>
        <v>NO</v>
      </c>
      <c r="N4237">
        <f>IF(ISBLANK(C4237),$V$7,C4237)</f>
        <v>326749</v>
      </c>
      <c r="O4237">
        <f>IF(ISBLANK(I4237),$V$16,I4237)</f>
        <v>34</v>
      </c>
      <c r="P4237" t="str">
        <f>IF(ISBLANK(D4237),$U$42,D4237)</f>
        <v>TRABAJADOR INDEPENDIENTE</v>
      </c>
      <c r="Q4237" s="7" t="str">
        <f t="shared" si="267"/>
        <v>26-35</v>
      </c>
      <c r="R4237" s="7" t="str">
        <f t="shared" si="268"/>
        <v>2</v>
      </c>
    </row>
    <row r="4238" spans="1:18" x14ac:dyDescent="0.3">
      <c r="A4238">
        <v>4237</v>
      </c>
      <c r="B4238" t="s">
        <v>14</v>
      </c>
      <c r="C4238">
        <v>355310.4</v>
      </c>
      <c r="D4238" t="s">
        <v>9</v>
      </c>
      <c r="E4238" t="s">
        <v>15</v>
      </c>
      <c r="F4238" t="s">
        <v>11</v>
      </c>
      <c r="G4238" t="s">
        <v>12</v>
      </c>
      <c r="H4238" t="s">
        <v>12</v>
      </c>
      <c r="I4238">
        <v>22</v>
      </c>
      <c r="J4238">
        <f>(C4238-$V$7)/$V$8</f>
        <v>-0.3726920298635506</v>
      </c>
      <c r="K4238" t="str">
        <f t="shared" si="265"/>
        <v>NO</v>
      </c>
      <c r="L4238">
        <f>(I4238-$V$16)/$V$17</f>
        <v>-1.4048967847574589</v>
      </c>
      <c r="M4238" t="str">
        <f t="shared" si="266"/>
        <v>NO</v>
      </c>
      <c r="N4238">
        <f>IF(ISBLANK(C4238),$V$7,C4238)</f>
        <v>355310.4</v>
      </c>
      <c r="O4238">
        <f>IF(ISBLANK(I4238),$V$16,I4238)</f>
        <v>22</v>
      </c>
      <c r="P4238" t="str">
        <f>IF(ISBLANK(D4238),$U$42,D4238)</f>
        <v>ASALARIADO</v>
      </c>
      <c r="Q4238" s="7" t="str">
        <f t="shared" si="267"/>
        <v>18-25</v>
      </c>
      <c r="R4238" s="7" t="str">
        <f t="shared" si="268"/>
        <v>2</v>
      </c>
    </row>
    <row r="4239" spans="1:18" x14ac:dyDescent="0.3">
      <c r="A4239">
        <v>4238</v>
      </c>
      <c r="B4239" t="s">
        <v>8</v>
      </c>
      <c r="C4239">
        <v>278030</v>
      </c>
      <c r="D4239" t="s">
        <v>18</v>
      </c>
      <c r="E4239" t="s">
        <v>15</v>
      </c>
      <c r="F4239" t="s">
        <v>11</v>
      </c>
      <c r="G4239" t="s">
        <v>12</v>
      </c>
      <c r="H4239" t="s">
        <v>12</v>
      </c>
      <c r="I4239">
        <v>49</v>
      </c>
      <c r="J4239">
        <f>(C4239-$V$7)/$V$8</f>
        <v>-0.46799154082766331</v>
      </c>
      <c r="K4239" t="str">
        <f t="shared" si="265"/>
        <v>NO</v>
      </c>
      <c r="L4239">
        <f>(I4239-$V$16)/$V$17</f>
        <v>0.50063712732525367</v>
      </c>
      <c r="M4239" t="str">
        <f t="shared" si="266"/>
        <v>NO</v>
      </c>
      <c r="N4239">
        <f>IF(ISBLANK(C4239),$V$7,C4239)</f>
        <v>278030</v>
      </c>
      <c r="O4239">
        <f>IF(ISBLANK(I4239),$V$16,I4239)</f>
        <v>49</v>
      </c>
      <c r="P4239" t="str">
        <f>IF(ISBLANK(D4239),$U$42,D4239)</f>
        <v>CONVENIOS ESPECIALES DE TRABAJADORES INDEPENDIENTES</v>
      </c>
      <c r="Q4239" s="7" t="str">
        <f t="shared" si="267"/>
        <v>46-55</v>
      </c>
      <c r="R4239" s="7" t="str">
        <f t="shared" si="268"/>
        <v>1</v>
      </c>
    </row>
    <row r="4240" spans="1:18" x14ac:dyDescent="0.3">
      <c r="A4240">
        <v>4239</v>
      </c>
      <c r="B4240" t="s">
        <v>8</v>
      </c>
      <c r="C4240">
        <v>2471513.6</v>
      </c>
      <c r="D4240" t="s">
        <v>9</v>
      </c>
      <c r="E4240" t="s">
        <v>10</v>
      </c>
      <c r="F4240" t="s">
        <v>11</v>
      </c>
      <c r="G4240" t="s">
        <v>12</v>
      </c>
      <c r="H4240" t="s">
        <v>12</v>
      </c>
      <c r="I4240">
        <v>56</v>
      </c>
      <c r="J4240">
        <f>(C4240-$V$7)/$V$8</f>
        <v>2.2369364148739286</v>
      </c>
      <c r="K4240" t="str">
        <f t="shared" si="265"/>
        <v>ATIPICO</v>
      </c>
      <c r="L4240">
        <f>(I4240-$V$16)/$V$17</f>
        <v>0.99466443786521619</v>
      </c>
      <c r="M4240" t="str">
        <f t="shared" si="266"/>
        <v>NO</v>
      </c>
      <c r="N4240">
        <f>IF(ISBLANK(C4240),$V$7,C4240)</f>
        <v>2471513.6</v>
      </c>
      <c r="O4240">
        <f>IF(ISBLANK(I4240),$V$16,I4240)</f>
        <v>56</v>
      </c>
      <c r="P4240" t="str">
        <f>IF(ISBLANK(D4240),$U$42,D4240)</f>
        <v>ASALARIADO</v>
      </c>
      <c r="Q4240" s="7" t="str">
        <f t="shared" si="267"/>
        <v>56+</v>
      </c>
      <c r="R4240" s="7" t="str">
        <f t="shared" si="268"/>
        <v>4</v>
      </c>
    </row>
    <row r="4241" spans="1:18" x14ac:dyDescent="0.3">
      <c r="A4241">
        <v>4240</v>
      </c>
      <c r="B4241" t="s">
        <v>8</v>
      </c>
      <c r="C4241">
        <v>297046</v>
      </c>
      <c r="D4241" t="s">
        <v>17</v>
      </c>
      <c r="E4241" t="s">
        <v>15</v>
      </c>
      <c r="F4241" t="s">
        <v>11</v>
      </c>
      <c r="G4241" t="s">
        <v>12</v>
      </c>
      <c r="H4241" t="s">
        <v>11</v>
      </c>
      <c r="I4241">
        <v>35</v>
      </c>
      <c r="J4241">
        <f>(C4241-$V$7)/$V$8</f>
        <v>-0.44454166866740574</v>
      </c>
      <c r="K4241" t="str">
        <f t="shared" si="265"/>
        <v>NO</v>
      </c>
      <c r="L4241">
        <f>(I4241-$V$16)/$V$17</f>
        <v>-0.48741749375467142</v>
      </c>
      <c r="M4241" t="str">
        <f t="shared" si="266"/>
        <v>NO</v>
      </c>
      <c r="N4241">
        <f>IF(ISBLANK(C4241),$V$7,C4241)</f>
        <v>297046</v>
      </c>
      <c r="O4241">
        <f>IF(ISBLANK(I4241),$V$16,I4241)</f>
        <v>35</v>
      </c>
      <c r="P4241" t="str">
        <f>IF(ISBLANK(D4241),$U$42,D4241)</f>
        <v>TRABAJADOR INDEPENDIENTE</v>
      </c>
      <c r="Q4241" s="7" t="str">
        <f t="shared" si="267"/>
        <v>26-35</v>
      </c>
      <c r="R4241" s="7" t="str">
        <f t="shared" si="268"/>
        <v>1</v>
      </c>
    </row>
    <row r="4242" spans="1:18" x14ac:dyDescent="0.3">
      <c r="A4242">
        <v>4241</v>
      </c>
      <c r="B4242" t="s">
        <v>8</v>
      </c>
      <c r="C4242">
        <v>300018</v>
      </c>
      <c r="D4242" t="s">
        <v>16</v>
      </c>
      <c r="E4242" t="s">
        <v>15</v>
      </c>
      <c r="F4242" t="s">
        <v>11</v>
      </c>
      <c r="G4242" t="s">
        <v>12</v>
      </c>
      <c r="H4242" t="s">
        <v>12</v>
      </c>
      <c r="I4242">
        <v>68</v>
      </c>
      <c r="J4242">
        <f>(C4242-$V$7)/$V$8</f>
        <v>-0.44087670126835837</v>
      </c>
      <c r="K4242" t="str">
        <f t="shared" si="265"/>
        <v>NO</v>
      </c>
      <c r="L4242">
        <f>(I4242-$V$16)/$V$17</f>
        <v>1.8415683987908662</v>
      </c>
      <c r="M4242" t="str">
        <f t="shared" si="266"/>
        <v>NO</v>
      </c>
      <c r="N4242">
        <f>IF(ISBLANK(C4242),$V$7,C4242)</f>
        <v>300018</v>
      </c>
      <c r="O4242">
        <f>IF(ISBLANK(I4242),$V$16,I4242)</f>
        <v>68</v>
      </c>
      <c r="P4242" t="str">
        <f>IF(ISBLANK(D4242),$U$42,D4242)</f>
        <v>ASEGURADO VOLUNTARIO</v>
      </c>
      <c r="Q4242" s="7" t="str">
        <f t="shared" si="267"/>
        <v>56+</v>
      </c>
      <c r="R4242" s="7" t="str">
        <f t="shared" si="268"/>
        <v>2</v>
      </c>
    </row>
    <row r="4243" spans="1:18" x14ac:dyDescent="0.3">
      <c r="A4243">
        <v>4242</v>
      </c>
      <c r="B4243" t="s">
        <v>14</v>
      </c>
      <c r="C4243">
        <v>72107</v>
      </c>
      <c r="D4243" t="s">
        <v>9</v>
      </c>
      <c r="E4243" t="s">
        <v>15</v>
      </c>
      <c r="F4243" t="s">
        <v>11</v>
      </c>
      <c r="G4243" t="s">
        <v>12</v>
      </c>
      <c r="H4243" t="s">
        <v>11</v>
      </c>
      <c r="I4243">
        <v>24</v>
      </c>
      <c r="J4243">
        <f>(C4243-$V$7)/$V$8</f>
        <v>-0.72192864773009868</v>
      </c>
      <c r="K4243" t="str">
        <f t="shared" si="265"/>
        <v>NO</v>
      </c>
      <c r="L4243">
        <f>(I4243-$V$16)/$V$17</f>
        <v>-1.263746124603184</v>
      </c>
      <c r="M4243" t="str">
        <f t="shared" si="266"/>
        <v>NO</v>
      </c>
      <c r="N4243">
        <f>IF(ISBLANK(C4243),$V$7,C4243)</f>
        <v>72107</v>
      </c>
      <c r="O4243">
        <f>IF(ISBLANK(I4243),$V$16,I4243)</f>
        <v>24</v>
      </c>
      <c r="P4243" t="str">
        <f>IF(ISBLANK(D4243),$U$42,D4243)</f>
        <v>ASALARIADO</v>
      </c>
      <c r="Q4243" s="7" t="str">
        <f t="shared" si="267"/>
        <v>18-25</v>
      </c>
      <c r="R4243" s="7" t="str">
        <f t="shared" si="268"/>
        <v>1</v>
      </c>
    </row>
    <row r="4244" spans="1:18" x14ac:dyDescent="0.3">
      <c r="A4244">
        <v>4243</v>
      </c>
      <c r="B4244" t="s">
        <v>14</v>
      </c>
      <c r="C4244">
        <v>348503</v>
      </c>
      <c r="D4244" t="s">
        <v>9</v>
      </c>
      <c r="E4244" t="s">
        <v>15</v>
      </c>
      <c r="F4244" t="s">
        <v>11</v>
      </c>
      <c r="G4244" t="s">
        <v>12</v>
      </c>
      <c r="H4244" t="s">
        <v>12</v>
      </c>
      <c r="I4244">
        <v>41</v>
      </c>
      <c r="J4244">
        <f>(C4244-$V$7)/$V$8</f>
        <v>-0.38108667961869036</v>
      </c>
      <c r="K4244" t="str">
        <f t="shared" si="265"/>
        <v>NO</v>
      </c>
      <c r="L4244">
        <f>(I4244-$V$16)/$V$17</f>
        <v>-6.3965513291846368E-2</v>
      </c>
      <c r="M4244" t="str">
        <f t="shared" si="266"/>
        <v>NO</v>
      </c>
      <c r="N4244">
        <f>IF(ISBLANK(C4244),$V$7,C4244)</f>
        <v>348503</v>
      </c>
      <c r="O4244">
        <f>IF(ISBLANK(I4244),$V$16,I4244)</f>
        <v>41</v>
      </c>
      <c r="P4244" t="str">
        <f>IF(ISBLANK(D4244),$U$42,D4244)</f>
        <v>ASALARIADO</v>
      </c>
      <c r="Q4244" s="7" t="str">
        <f t="shared" si="267"/>
        <v>36-45</v>
      </c>
      <c r="R4244" s="7" t="str">
        <f t="shared" si="268"/>
        <v>2</v>
      </c>
    </row>
    <row r="4245" spans="1:18" x14ac:dyDescent="0.3">
      <c r="A4245">
        <v>4244</v>
      </c>
      <c r="B4245" t="s">
        <v>8</v>
      </c>
      <c r="C4245">
        <v>642383</v>
      </c>
      <c r="D4245" t="s">
        <v>9</v>
      </c>
      <c r="E4245" t="s">
        <v>10</v>
      </c>
      <c r="F4245" t="s">
        <v>11</v>
      </c>
      <c r="G4245" t="s">
        <v>12</v>
      </c>
      <c r="H4245" t="s">
        <v>12</v>
      </c>
      <c r="I4245">
        <v>27</v>
      </c>
      <c r="J4245">
        <f>(C4245-$V$7)/$V$8</f>
        <v>-1.86840486523208E-2</v>
      </c>
      <c r="K4245" t="str">
        <f t="shared" si="265"/>
        <v>NO</v>
      </c>
      <c r="L4245">
        <f>(I4245-$V$16)/$V$17</f>
        <v>-1.0520201343717714</v>
      </c>
      <c r="M4245" t="str">
        <f t="shared" si="266"/>
        <v>NO</v>
      </c>
      <c r="N4245">
        <f>IF(ISBLANK(C4245),$V$7,C4245)</f>
        <v>642383</v>
      </c>
      <c r="O4245">
        <f>IF(ISBLANK(I4245),$V$16,I4245)</f>
        <v>27</v>
      </c>
      <c r="P4245" t="str">
        <f>IF(ISBLANK(D4245),$U$42,D4245)</f>
        <v>ASALARIADO</v>
      </c>
      <c r="Q4245" s="7" t="str">
        <f t="shared" si="267"/>
        <v>26-35</v>
      </c>
      <c r="R4245" s="7" t="str">
        <f t="shared" si="268"/>
        <v>3</v>
      </c>
    </row>
    <row r="4246" spans="1:18" x14ac:dyDescent="0.3">
      <c r="A4246">
        <v>4245</v>
      </c>
      <c r="B4246" t="s">
        <v>14</v>
      </c>
      <c r="C4246">
        <v>218508.48</v>
      </c>
      <c r="D4246" t="s">
        <v>9</v>
      </c>
      <c r="E4246" t="s">
        <v>15</v>
      </c>
      <c r="F4246" t="s">
        <v>11</v>
      </c>
      <c r="G4246" t="s">
        <v>11</v>
      </c>
      <c r="H4246" t="s">
        <v>11</v>
      </c>
      <c r="I4246">
        <v>49</v>
      </c>
      <c r="J4246">
        <f>(C4246-$V$7)/$V$8</f>
        <v>-0.54139141644736311</v>
      </c>
      <c r="K4246" t="str">
        <f t="shared" si="265"/>
        <v>NO</v>
      </c>
      <c r="L4246">
        <f>(I4246-$V$16)/$V$17</f>
        <v>0.50063712732525367</v>
      </c>
      <c r="M4246" t="str">
        <f t="shared" si="266"/>
        <v>NO</v>
      </c>
      <c r="N4246">
        <f>IF(ISBLANK(C4246),$V$7,C4246)</f>
        <v>218508.48</v>
      </c>
      <c r="O4246">
        <f>IF(ISBLANK(I4246),$V$16,I4246)</f>
        <v>49</v>
      </c>
      <c r="P4246" t="str">
        <f>IF(ISBLANK(D4246),$U$42,D4246)</f>
        <v>ASALARIADO</v>
      </c>
      <c r="Q4246" s="7" t="str">
        <f t="shared" si="267"/>
        <v>46-55</v>
      </c>
      <c r="R4246" s="7" t="str">
        <f t="shared" si="268"/>
        <v>1</v>
      </c>
    </row>
    <row r="4247" spans="1:18" x14ac:dyDescent="0.3">
      <c r="A4247">
        <v>4246</v>
      </c>
      <c r="B4247" t="s">
        <v>8</v>
      </c>
      <c r="C4247">
        <v>650000.12</v>
      </c>
      <c r="D4247" t="s">
        <v>9</v>
      </c>
      <c r="E4247" t="s">
        <v>15</v>
      </c>
      <c r="F4247" t="s">
        <v>11</v>
      </c>
      <c r="G4247" t="s">
        <v>12</v>
      </c>
      <c r="H4247" t="s">
        <v>12</v>
      </c>
      <c r="I4247">
        <v>27</v>
      </c>
      <c r="J4247">
        <f>(C4247-$V$7)/$V$8</f>
        <v>-9.2908802557420886E-3</v>
      </c>
      <c r="K4247" t="str">
        <f t="shared" si="265"/>
        <v>NO</v>
      </c>
      <c r="L4247">
        <f>(I4247-$V$16)/$V$17</f>
        <v>-1.0520201343717714</v>
      </c>
      <c r="M4247" t="str">
        <f t="shared" si="266"/>
        <v>NO</v>
      </c>
      <c r="N4247">
        <f>IF(ISBLANK(C4247),$V$7,C4247)</f>
        <v>650000.12</v>
      </c>
      <c r="O4247">
        <f>IF(ISBLANK(I4247),$V$16,I4247)</f>
        <v>27</v>
      </c>
      <c r="P4247" t="str">
        <f>IF(ISBLANK(D4247),$U$42,D4247)</f>
        <v>ASALARIADO</v>
      </c>
      <c r="Q4247" s="7" t="str">
        <f t="shared" si="267"/>
        <v>26-35</v>
      </c>
      <c r="R4247" s="7" t="str">
        <f t="shared" si="268"/>
        <v>3</v>
      </c>
    </row>
    <row r="4248" spans="1:18" x14ac:dyDescent="0.3">
      <c r="A4248">
        <v>4247</v>
      </c>
      <c r="B4248" t="s">
        <v>8</v>
      </c>
      <c r="C4248">
        <v>406358</v>
      </c>
      <c r="D4248" t="s">
        <v>17</v>
      </c>
      <c r="E4248" t="s">
        <v>15</v>
      </c>
      <c r="F4248" t="s">
        <v>11</v>
      </c>
      <c r="G4248" t="s">
        <v>12</v>
      </c>
      <c r="H4248" t="s">
        <v>11</v>
      </c>
      <c r="I4248">
        <v>60</v>
      </c>
      <c r="J4248">
        <f>(C4248-$V$7)/$V$8</f>
        <v>-0.30974189870621144</v>
      </c>
      <c r="K4248" t="str">
        <f t="shared" si="265"/>
        <v>NO</v>
      </c>
      <c r="L4248">
        <f>(I4248-$V$16)/$V$17</f>
        <v>1.2769657581737661</v>
      </c>
      <c r="M4248" t="str">
        <f t="shared" si="266"/>
        <v>NO</v>
      </c>
      <c r="N4248">
        <f>IF(ISBLANK(C4248),$V$7,C4248)</f>
        <v>406358</v>
      </c>
      <c r="O4248">
        <f>IF(ISBLANK(I4248),$V$16,I4248)</f>
        <v>60</v>
      </c>
      <c r="P4248" t="str">
        <f>IF(ISBLANK(D4248),$U$42,D4248)</f>
        <v>TRABAJADOR INDEPENDIENTE</v>
      </c>
      <c r="Q4248" s="7" t="str">
        <f t="shared" si="267"/>
        <v>56+</v>
      </c>
      <c r="R4248" s="7" t="str">
        <f t="shared" si="268"/>
        <v>2</v>
      </c>
    </row>
    <row r="4249" spans="1:18" x14ac:dyDescent="0.3">
      <c r="A4249">
        <v>4248</v>
      </c>
      <c r="B4249" t="s">
        <v>8</v>
      </c>
      <c r="C4249">
        <v>100000</v>
      </c>
      <c r="D4249" t="s">
        <v>9</v>
      </c>
      <c r="E4249" t="s">
        <v>15</v>
      </c>
      <c r="F4249" t="s">
        <v>11</v>
      </c>
      <c r="G4249" t="s">
        <v>12</v>
      </c>
      <c r="H4249" t="s">
        <v>12</v>
      </c>
      <c r="I4249">
        <v>56</v>
      </c>
      <c r="J4249">
        <f>(C4249-$V$7)/$V$8</f>
        <v>-0.68753196682107143</v>
      </c>
      <c r="K4249" t="str">
        <f t="shared" si="265"/>
        <v>NO</v>
      </c>
      <c r="L4249">
        <f>(I4249-$V$16)/$V$17</f>
        <v>0.99466443786521619</v>
      </c>
      <c r="M4249" t="str">
        <f t="shared" si="266"/>
        <v>NO</v>
      </c>
      <c r="N4249">
        <f>IF(ISBLANK(C4249),$V$7,C4249)</f>
        <v>100000</v>
      </c>
      <c r="O4249">
        <f>IF(ISBLANK(I4249),$V$16,I4249)</f>
        <v>56</v>
      </c>
      <c r="P4249" t="str">
        <f>IF(ISBLANK(D4249),$U$42,D4249)</f>
        <v>ASALARIADO</v>
      </c>
      <c r="Q4249" s="7" t="str">
        <f t="shared" si="267"/>
        <v>56+</v>
      </c>
      <c r="R4249" s="7" t="str">
        <f t="shared" si="268"/>
        <v>1</v>
      </c>
    </row>
    <row r="4250" spans="1:18" x14ac:dyDescent="0.3">
      <c r="A4250">
        <v>4249</v>
      </c>
      <c r="B4250" t="s">
        <v>8</v>
      </c>
      <c r="C4250">
        <v>171013.5</v>
      </c>
      <c r="D4250" t="s">
        <v>9</v>
      </c>
      <c r="E4250" t="s">
        <v>15</v>
      </c>
      <c r="F4250" t="s">
        <v>11</v>
      </c>
      <c r="G4250" t="s">
        <v>12</v>
      </c>
      <c r="H4250" t="s">
        <v>12</v>
      </c>
      <c r="I4250">
        <v>24</v>
      </c>
      <c r="J4250">
        <f>(C4250-$V$7)/$V$8</f>
        <v>-0.59996057974427042</v>
      </c>
      <c r="K4250" t="str">
        <f t="shared" si="265"/>
        <v>NO</v>
      </c>
      <c r="L4250">
        <f>(I4250-$V$16)/$V$17</f>
        <v>-1.263746124603184</v>
      </c>
      <c r="M4250" t="str">
        <f t="shared" si="266"/>
        <v>NO</v>
      </c>
      <c r="N4250">
        <f>IF(ISBLANK(C4250),$V$7,C4250)</f>
        <v>171013.5</v>
      </c>
      <c r="O4250">
        <f>IF(ISBLANK(I4250),$V$16,I4250)</f>
        <v>24</v>
      </c>
      <c r="P4250" t="str">
        <f>IF(ISBLANK(D4250),$U$42,D4250)</f>
        <v>ASALARIADO</v>
      </c>
      <c r="Q4250" s="7" t="str">
        <f t="shared" si="267"/>
        <v>18-25</v>
      </c>
      <c r="R4250" s="7" t="str">
        <f t="shared" si="268"/>
        <v>1</v>
      </c>
    </row>
    <row r="4251" spans="1:18" x14ac:dyDescent="0.3">
      <c r="A4251">
        <v>4250</v>
      </c>
      <c r="B4251" t="s">
        <v>14</v>
      </c>
      <c r="C4251">
        <v>999660.5</v>
      </c>
      <c r="D4251" t="s">
        <v>9</v>
      </c>
      <c r="E4251" t="s">
        <v>15</v>
      </c>
      <c r="F4251" t="s">
        <v>11</v>
      </c>
      <c r="G4251" t="s">
        <v>11</v>
      </c>
      <c r="H4251" t="s">
        <v>12</v>
      </c>
      <c r="I4251">
        <v>30</v>
      </c>
      <c r="J4251">
        <f>(C4251-$V$7)/$V$8</f>
        <v>0.42189818213945512</v>
      </c>
      <c r="K4251" t="str">
        <f t="shared" si="265"/>
        <v>NO</v>
      </c>
      <c r="L4251">
        <f>(I4251-$V$16)/$V$17</f>
        <v>-0.84029414414035897</v>
      </c>
      <c r="M4251" t="str">
        <f t="shared" si="266"/>
        <v>NO</v>
      </c>
      <c r="N4251">
        <f>IF(ISBLANK(C4251),$V$7,C4251)</f>
        <v>999660.5</v>
      </c>
      <c r="O4251">
        <f>IF(ISBLANK(I4251),$V$16,I4251)</f>
        <v>30</v>
      </c>
      <c r="P4251" t="str">
        <f>IF(ISBLANK(D4251),$U$42,D4251)</f>
        <v>ASALARIADO</v>
      </c>
      <c r="Q4251" s="7" t="str">
        <f t="shared" si="267"/>
        <v>26-35</v>
      </c>
      <c r="R4251" s="7" t="str">
        <f t="shared" si="268"/>
        <v>4</v>
      </c>
    </row>
    <row r="4252" spans="1:18" x14ac:dyDescent="0.3">
      <c r="A4252">
        <v>4251</v>
      </c>
      <c r="B4252" t="s">
        <v>8</v>
      </c>
      <c r="C4252">
        <v>370517.81</v>
      </c>
      <c r="D4252" t="s">
        <v>9</v>
      </c>
      <c r="E4252" t="s">
        <v>15</v>
      </c>
      <c r="F4252" t="s">
        <v>11</v>
      </c>
      <c r="G4252" t="s">
        <v>12</v>
      </c>
      <c r="H4252" t="s">
        <v>12</v>
      </c>
      <c r="I4252">
        <v>28</v>
      </c>
      <c r="J4252">
        <f>(C4252-$V$7)/$V$8</f>
        <v>-0.35393877889654274</v>
      </c>
      <c r="K4252" t="str">
        <f t="shared" si="265"/>
        <v>NO</v>
      </c>
      <c r="L4252">
        <f>(I4252-$V$16)/$V$17</f>
        <v>-0.98144480429463388</v>
      </c>
      <c r="M4252" t="str">
        <f t="shared" si="266"/>
        <v>NO</v>
      </c>
      <c r="N4252">
        <f>IF(ISBLANK(C4252),$V$7,C4252)</f>
        <v>370517.81</v>
      </c>
      <c r="O4252">
        <f>IF(ISBLANK(I4252),$V$16,I4252)</f>
        <v>28</v>
      </c>
      <c r="P4252" t="str">
        <f>IF(ISBLANK(D4252),$U$42,D4252)</f>
        <v>ASALARIADO</v>
      </c>
      <c r="Q4252" s="7" t="str">
        <f t="shared" si="267"/>
        <v>26-35</v>
      </c>
      <c r="R4252" s="7" t="str">
        <f t="shared" si="268"/>
        <v>2</v>
      </c>
    </row>
    <row r="4253" spans="1:18" x14ac:dyDescent="0.3">
      <c r="A4253">
        <v>4252</v>
      </c>
      <c r="B4253" t="s">
        <v>8</v>
      </c>
      <c r="C4253">
        <v>478473.57</v>
      </c>
      <c r="D4253" t="s">
        <v>9</v>
      </c>
      <c r="E4253" t="s">
        <v>15</v>
      </c>
      <c r="F4253" t="s">
        <v>11</v>
      </c>
      <c r="G4253" t="s">
        <v>12</v>
      </c>
      <c r="H4253" t="s">
        <v>12</v>
      </c>
      <c r="I4253">
        <v>26</v>
      </c>
      <c r="J4253">
        <f>(C4253-$V$7)/$V$8</f>
        <v>-0.22081147709997964</v>
      </c>
      <c r="K4253" t="str">
        <f t="shared" si="265"/>
        <v>NO</v>
      </c>
      <c r="L4253">
        <f>(I4253-$V$16)/$V$17</f>
        <v>-1.1225954644489089</v>
      </c>
      <c r="M4253" t="str">
        <f t="shared" si="266"/>
        <v>NO</v>
      </c>
      <c r="N4253">
        <f>IF(ISBLANK(C4253),$V$7,C4253)</f>
        <v>478473.57</v>
      </c>
      <c r="O4253">
        <f>IF(ISBLANK(I4253),$V$16,I4253)</f>
        <v>26</v>
      </c>
      <c r="P4253" t="str">
        <f>IF(ISBLANK(D4253),$U$42,D4253)</f>
        <v>ASALARIADO</v>
      </c>
      <c r="Q4253" s="7" t="str">
        <f t="shared" si="267"/>
        <v>26-35</v>
      </c>
      <c r="R4253" s="7" t="str">
        <f t="shared" si="268"/>
        <v>3</v>
      </c>
    </row>
    <row r="4254" spans="1:18" x14ac:dyDescent="0.3">
      <c r="A4254">
        <v>4253</v>
      </c>
      <c r="B4254" t="s">
        <v>14</v>
      </c>
      <c r="C4254">
        <v>488864.43</v>
      </c>
      <c r="D4254" t="s">
        <v>9</v>
      </c>
      <c r="E4254" t="s">
        <v>10</v>
      </c>
      <c r="F4254" t="s">
        <v>11</v>
      </c>
      <c r="G4254" t="s">
        <v>12</v>
      </c>
      <c r="H4254" t="s">
        <v>12</v>
      </c>
      <c r="I4254">
        <v>25</v>
      </c>
      <c r="J4254">
        <f>(C4254-$V$7)/$V$8</f>
        <v>-0.20799782866523348</v>
      </c>
      <c r="K4254" t="str">
        <f t="shared" si="265"/>
        <v>NO</v>
      </c>
      <c r="L4254">
        <f>(I4254-$V$16)/$V$17</f>
        <v>-1.1931707945260464</v>
      </c>
      <c r="M4254" t="str">
        <f t="shared" si="266"/>
        <v>NO</v>
      </c>
      <c r="N4254">
        <f>IF(ISBLANK(C4254),$V$7,C4254)</f>
        <v>488864.43</v>
      </c>
      <c r="O4254">
        <f>IF(ISBLANK(I4254),$V$16,I4254)</f>
        <v>25</v>
      </c>
      <c r="P4254" t="str">
        <f>IF(ISBLANK(D4254),$U$42,D4254)</f>
        <v>ASALARIADO</v>
      </c>
      <c r="Q4254" s="7" t="str">
        <f t="shared" si="267"/>
        <v>18-25</v>
      </c>
      <c r="R4254" s="7" t="str">
        <f t="shared" si="268"/>
        <v>3</v>
      </c>
    </row>
    <row r="4255" spans="1:18" x14ac:dyDescent="0.3">
      <c r="A4255">
        <v>4254</v>
      </c>
      <c r="B4255" t="s">
        <v>8</v>
      </c>
      <c r="C4255">
        <v>440625</v>
      </c>
      <c r="D4255" t="s">
        <v>9</v>
      </c>
      <c r="E4255" t="s">
        <v>15</v>
      </c>
      <c r="F4255" t="s">
        <v>11</v>
      </c>
      <c r="G4255" t="s">
        <v>12</v>
      </c>
      <c r="H4255" t="s">
        <v>12</v>
      </c>
      <c r="I4255">
        <v>26</v>
      </c>
      <c r="J4255">
        <f>(C4255-$V$7)/$V$8</f>
        <v>-0.26748502190164974</v>
      </c>
      <c r="K4255" t="str">
        <f t="shared" si="265"/>
        <v>NO</v>
      </c>
      <c r="L4255">
        <f>(I4255-$V$16)/$V$17</f>
        <v>-1.1225954644489089</v>
      </c>
      <c r="M4255" t="str">
        <f t="shared" si="266"/>
        <v>NO</v>
      </c>
      <c r="N4255">
        <f>IF(ISBLANK(C4255),$V$7,C4255)</f>
        <v>440625</v>
      </c>
      <c r="O4255">
        <f>IF(ISBLANK(I4255),$V$16,I4255)</f>
        <v>26</v>
      </c>
      <c r="P4255" t="str">
        <f>IF(ISBLANK(D4255),$U$42,D4255)</f>
        <v>ASALARIADO</v>
      </c>
      <c r="Q4255" s="7" t="str">
        <f t="shared" si="267"/>
        <v>26-35</v>
      </c>
      <c r="R4255" s="7" t="str">
        <f t="shared" si="268"/>
        <v>3</v>
      </c>
    </row>
    <row r="4256" spans="1:18" x14ac:dyDescent="0.3">
      <c r="A4256">
        <v>4255</v>
      </c>
      <c r="B4256" t="s">
        <v>8</v>
      </c>
      <c r="C4256">
        <v>323266.27</v>
      </c>
      <c r="D4256" t="s">
        <v>9</v>
      </c>
      <c r="E4256" t="s">
        <v>15</v>
      </c>
      <c r="F4256" t="s">
        <v>11</v>
      </c>
      <c r="G4256" t="s">
        <v>12</v>
      </c>
      <c r="H4256" t="s">
        <v>12</v>
      </c>
      <c r="I4256">
        <v>26</v>
      </c>
      <c r="J4256">
        <f>(C4256-$V$7)/$V$8</f>
        <v>-0.41220774042237862</v>
      </c>
      <c r="K4256" t="str">
        <f t="shared" si="265"/>
        <v>NO</v>
      </c>
      <c r="L4256">
        <f>(I4256-$V$16)/$V$17</f>
        <v>-1.1225954644489089</v>
      </c>
      <c r="M4256" t="str">
        <f t="shared" si="266"/>
        <v>NO</v>
      </c>
      <c r="N4256">
        <f>IF(ISBLANK(C4256),$V$7,C4256)</f>
        <v>323266.27</v>
      </c>
      <c r="O4256">
        <f>IF(ISBLANK(I4256),$V$16,I4256)</f>
        <v>26</v>
      </c>
      <c r="P4256" t="str">
        <f>IF(ISBLANK(D4256),$U$42,D4256)</f>
        <v>ASALARIADO</v>
      </c>
      <c r="Q4256" s="7" t="str">
        <f t="shared" si="267"/>
        <v>26-35</v>
      </c>
      <c r="R4256" s="7" t="str">
        <f t="shared" si="268"/>
        <v>2</v>
      </c>
    </row>
    <row r="4257" spans="1:18" x14ac:dyDescent="0.3">
      <c r="A4257">
        <v>4256</v>
      </c>
      <c r="B4257" t="s">
        <v>8</v>
      </c>
      <c r="C4257">
        <v>525000</v>
      </c>
      <c r="D4257" t="s">
        <v>9</v>
      </c>
      <c r="E4257" t="s">
        <v>15</v>
      </c>
      <c r="F4257" t="s">
        <v>11</v>
      </c>
      <c r="G4257" t="s">
        <v>12</v>
      </c>
      <c r="H4257" t="s">
        <v>12</v>
      </c>
      <c r="I4257">
        <v>66</v>
      </c>
      <c r="J4257">
        <f>(C4257-$V$7)/$V$8</f>
        <v>-0.16343669609592146</v>
      </c>
      <c r="K4257" t="str">
        <f t="shared" si="265"/>
        <v>NO</v>
      </c>
      <c r="L4257">
        <f>(I4257-$V$16)/$V$17</f>
        <v>1.7004177386365913</v>
      </c>
      <c r="M4257" t="str">
        <f t="shared" si="266"/>
        <v>NO</v>
      </c>
      <c r="N4257">
        <f>IF(ISBLANK(C4257),$V$7,C4257)</f>
        <v>525000</v>
      </c>
      <c r="O4257">
        <f>IF(ISBLANK(I4257),$V$16,I4257)</f>
        <v>66</v>
      </c>
      <c r="P4257" t="str">
        <f>IF(ISBLANK(D4257),$U$42,D4257)</f>
        <v>ASALARIADO</v>
      </c>
      <c r="Q4257" s="7" t="str">
        <f t="shared" si="267"/>
        <v>56+</v>
      </c>
      <c r="R4257" s="7" t="str">
        <f t="shared" si="268"/>
        <v>3</v>
      </c>
    </row>
    <row r="4258" spans="1:18" x14ac:dyDescent="0.3">
      <c r="A4258">
        <v>4257</v>
      </c>
      <c r="B4258" t="s">
        <v>14</v>
      </c>
      <c r="C4258">
        <v>297045</v>
      </c>
      <c r="D4258" t="s">
        <v>16</v>
      </c>
      <c r="E4258" t="s">
        <v>15</v>
      </c>
      <c r="F4258" t="s">
        <v>11</v>
      </c>
      <c r="G4258" t="s">
        <v>12</v>
      </c>
      <c r="H4258" t="s">
        <v>12</v>
      </c>
      <c r="I4258">
        <v>53</v>
      </c>
      <c r="J4258">
        <f>(C4258-$V$7)/$V$8</f>
        <v>-0.44454290183274864</v>
      </c>
      <c r="K4258" t="str">
        <f t="shared" si="265"/>
        <v>NO</v>
      </c>
      <c r="L4258">
        <f>(I4258-$V$16)/$V$17</f>
        <v>0.78293844763380371</v>
      </c>
      <c r="M4258" t="str">
        <f t="shared" si="266"/>
        <v>NO</v>
      </c>
      <c r="N4258">
        <f>IF(ISBLANK(C4258),$V$7,C4258)</f>
        <v>297045</v>
      </c>
      <c r="O4258">
        <f>IF(ISBLANK(I4258),$V$16,I4258)</f>
        <v>53</v>
      </c>
      <c r="P4258" t="str">
        <f>IF(ISBLANK(D4258),$U$42,D4258)</f>
        <v>ASEGURADO VOLUNTARIO</v>
      </c>
      <c r="Q4258" s="7" t="str">
        <f t="shared" si="267"/>
        <v>46-55</v>
      </c>
      <c r="R4258" s="7" t="str">
        <f t="shared" si="268"/>
        <v>1</v>
      </c>
    </row>
    <row r="4259" spans="1:18" x14ac:dyDescent="0.3">
      <c r="A4259">
        <v>4258</v>
      </c>
      <c r="B4259" t="s">
        <v>8</v>
      </c>
      <c r="C4259">
        <v>366445.56</v>
      </c>
      <c r="D4259" t="s">
        <v>9</v>
      </c>
      <c r="E4259" t="s">
        <v>15</v>
      </c>
      <c r="F4259" t="s">
        <v>11</v>
      </c>
      <c r="G4259" t="s">
        <v>12</v>
      </c>
      <c r="H4259" t="s">
        <v>12</v>
      </c>
      <c r="I4259">
        <v>40</v>
      </c>
      <c r="J4259">
        <f>(C4259-$V$7)/$V$8</f>
        <v>-0.35896053646409687</v>
      </c>
      <c r="K4259" t="str">
        <f t="shared" si="265"/>
        <v>NO</v>
      </c>
      <c r="L4259">
        <f>(I4259-$V$16)/$V$17</f>
        <v>-0.13454084336898386</v>
      </c>
      <c r="M4259" t="str">
        <f t="shared" si="266"/>
        <v>NO</v>
      </c>
      <c r="N4259">
        <f>IF(ISBLANK(C4259),$V$7,C4259)</f>
        <v>366445.56</v>
      </c>
      <c r="O4259">
        <f>IF(ISBLANK(I4259),$V$16,I4259)</f>
        <v>40</v>
      </c>
      <c r="P4259" t="str">
        <f>IF(ISBLANK(D4259),$U$42,D4259)</f>
        <v>ASALARIADO</v>
      </c>
      <c r="Q4259" s="7" t="str">
        <f t="shared" si="267"/>
        <v>36-45</v>
      </c>
      <c r="R4259" s="7" t="str">
        <f t="shared" si="268"/>
        <v>2</v>
      </c>
    </row>
    <row r="4260" spans="1:18" x14ac:dyDescent="0.3">
      <c r="A4260">
        <v>4259</v>
      </c>
      <c r="B4260" t="s">
        <v>8</v>
      </c>
      <c r="C4260">
        <v>297586</v>
      </c>
      <c r="D4260" t="s">
        <v>16</v>
      </c>
      <c r="E4260" t="s">
        <v>15</v>
      </c>
      <c r="F4260" t="s">
        <v>11</v>
      </c>
      <c r="G4260" t="s">
        <v>11</v>
      </c>
      <c r="H4260" t="s">
        <v>12</v>
      </c>
      <c r="I4260">
        <v>61</v>
      </c>
      <c r="J4260">
        <f>(C4260-$V$7)/$V$8</f>
        <v>-0.4438757593822491</v>
      </c>
      <c r="K4260" t="str">
        <f t="shared" si="265"/>
        <v>NO</v>
      </c>
      <c r="L4260">
        <f>(I4260-$V$16)/$V$17</f>
        <v>1.3475410882509038</v>
      </c>
      <c r="M4260" t="str">
        <f t="shared" si="266"/>
        <v>NO</v>
      </c>
      <c r="N4260">
        <f>IF(ISBLANK(C4260),$V$7,C4260)</f>
        <v>297586</v>
      </c>
      <c r="O4260">
        <f>IF(ISBLANK(I4260),$V$16,I4260)</f>
        <v>61</v>
      </c>
      <c r="P4260" t="str">
        <f>IF(ISBLANK(D4260),$U$42,D4260)</f>
        <v>ASEGURADO VOLUNTARIO</v>
      </c>
      <c r="Q4260" s="7" t="str">
        <f t="shared" si="267"/>
        <v>56+</v>
      </c>
      <c r="R4260" s="7" t="str">
        <f t="shared" si="268"/>
        <v>1</v>
      </c>
    </row>
    <row r="4261" spans="1:18" x14ac:dyDescent="0.3">
      <c r="A4261">
        <v>4260</v>
      </c>
      <c r="B4261" t="s">
        <v>14</v>
      </c>
      <c r="C4261">
        <v>1216185</v>
      </c>
      <c r="D4261" t="s">
        <v>9</v>
      </c>
      <c r="E4261" t="s">
        <v>10</v>
      </c>
      <c r="F4261" t="s">
        <v>11</v>
      </c>
      <c r="G4261" t="s">
        <v>12</v>
      </c>
      <c r="H4261" t="s">
        <v>11</v>
      </c>
      <c r="I4261">
        <v>45</v>
      </c>
      <c r="J4261">
        <f>(C4261-$V$7)/$V$8</f>
        <v>0.68890869142446154</v>
      </c>
      <c r="K4261" t="str">
        <f t="shared" si="265"/>
        <v>NO</v>
      </c>
      <c r="L4261">
        <f>(I4261-$V$16)/$V$17</f>
        <v>0.21833580701670366</v>
      </c>
      <c r="M4261" t="str">
        <f t="shared" si="266"/>
        <v>NO</v>
      </c>
      <c r="N4261">
        <f>IF(ISBLANK(C4261),$V$7,C4261)</f>
        <v>1216185</v>
      </c>
      <c r="O4261">
        <f>IF(ISBLANK(I4261),$V$16,I4261)</f>
        <v>45</v>
      </c>
      <c r="P4261" t="str">
        <f>IF(ISBLANK(D4261),$U$42,D4261)</f>
        <v>ASALARIADO</v>
      </c>
      <c r="Q4261" s="7" t="str">
        <f t="shared" si="267"/>
        <v>36-45</v>
      </c>
      <c r="R4261" s="7" t="str">
        <f t="shared" si="268"/>
        <v>4</v>
      </c>
    </row>
    <row r="4262" spans="1:18" x14ac:dyDescent="0.3">
      <c r="A4262">
        <v>4261</v>
      </c>
      <c r="B4262" t="s">
        <v>8</v>
      </c>
      <c r="C4262">
        <v>575208.32999999996</v>
      </c>
      <c r="D4262" t="s">
        <v>9</v>
      </c>
      <c r="E4262" t="s">
        <v>15</v>
      </c>
      <c r="F4262" t="s">
        <v>11</v>
      </c>
      <c r="G4262" t="s">
        <v>12</v>
      </c>
      <c r="H4262" t="s">
        <v>12</v>
      </c>
      <c r="I4262">
        <v>24</v>
      </c>
      <c r="J4262">
        <f>(C4262-$V$7)/$V$8</f>
        <v>-0.10152152361590346</v>
      </c>
      <c r="K4262" t="str">
        <f t="shared" si="265"/>
        <v>NO</v>
      </c>
      <c r="L4262">
        <f>(I4262-$V$16)/$V$17</f>
        <v>-1.263746124603184</v>
      </c>
      <c r="M4262" t="str">
        <f t="shared" si="266"/>
        <v>NO</v>
      </c>
      <c r="N4262">
        <f>IF(ISBLANK(C4262),$V$7,C4262)</f>
        <v>575208.32999999996</v>
      </c>
      <c r="O4262">
        <f>IF(ISBLANK(I4262),$V$16,I4262)</f>
        <v>24</v>
      </c>
      <c r="P4262" t="str">
        <f>IF(ISBLANK(D4262),$U$42,D4262)</f>
        <v>ASALARIADO</v>
      </c>
      <c r="Q4262" s="7" t="str">
        <f t="shared" si="267"/>
        <v>18-25</v>
      </c>
      <c r="R4262" s="7" t="str">
        <f t="shared" si="268"/>
        <v>3</v>
      </c>
    </row>
    <row r="4263" spans="1:18" x14ac:dyDescent="0.3">
      <c r="A4263">
        <v>4262</v>
      </c>
      <c r="B4263" t="s">
        <v>14</v>
      </c>
      <c r="C4263">
        <v>297046</v>
      </c>
      <c r="D4263" t="s">
        <v>16</v>
      </c>
      <c r="E4263" t="s">
        <v>15</v>
      </c>
      <c r="F4263" t="s">
        <v>11</v>
      </c>
      <c r="G4263" t="s">
        <v>11</v>
      </c>
      <c r="H4263" t="s">
        <v>12</v>
      </c>
      <c r="I4263">
        <v>59</v>
      </c>
      <c r="J4263">
        <f>(C4263-$V$7)/$V$8</f>
        <v>-0.44454166866740574</v>
      </c>
      <c r="K4263" t="str">
        <f t="shared" si="265"/>
        <v>NO</v>
      </c>
      <c r="L4263">
        <f>(I4263-$V$16)/$V$17</f>
        <v>1.2063904280966287</v>
      </c>
      <c r="M4263" t="str">
        <f t="shared" si="266"/>
        <v>NO</v>
      </c>
      <c r="N4263">
        <f>IF(ISBLANK(C4263),$V$7,C4263)</f>
        <v>297046</v>
      </c>
      <c r="O4263">
        <f>IF(ISBLANK(I4263),$V$16,I4263)</f>
        <v>59</v>
      </c>
      <c r="P4263" t="str">
        <f>IF(ISBLANK(D4263),$U$42,D4263)</f>
        <v>ASEGURADO VOLUNTARIO</v>
      </c>
      <c r="Q4263" s="7" t="str">
        <f t="shared" si="267"/>
        <v>56+</v>
      </c>
      <c r="R4263" s="7" t="str">
        <f t="shared" si="268"/>
        <v>1</v>
      </c>
    </row>
    <row r="4264" spans="1:18" x14ac:dyDescent="0.3">
      <c r="A4264">
        <v>4263</v>
      </c>
      <c r="B4264" t="s">
        <v>14</v>
      </c>
      <c r="C4264">
        <v>705273</v>
      </c>
      <c r="D4264" t="s">
        <v>9</v>
      </c>
      <c r="E4264" t="s">
        <v>15</v>
      </c>
      <c r="F4264" t="s">
        <v>11</v>
      </c>
      <c r="G4264" t="s">
        <v>12</v>
      </c>
      <c r="H4264" t="s">
        <v>12</v>
      </c>
      <c r="I4264">
        <v>45</v>
      </c>
      <c r="J4264">
        <f>(C4264-$V$7)/$V$8</f>
        <v>5.886971976157257E-2</v>
      </c>
      <c r="K4264" t="str">
        <f t="shared" si="265"/>
        <v>NO</v>
      </c>
      <c r="L4264">
        <f>(I4264-$V$16)/$V$17</f>
        <v>0.21833580701670366</v>
      </c>
      <c r="M4264" t="str">
        <f t="shared" si="266"/>
        <v>NO</v>
      </c>
      <c r="N4264">
        <f>IF(ISBLANK(C4264),$V$7,C4264)</f>
        <v>705273</v>
      </c>
      <c r="O4264">
        <f>IF(ISBLANK(I4264),$V$16,I4264)</f>
        <v>45</v>
      </c>
      <c r="P4264" t="str">
        <f>IF(ISBLANK(D4264),$U$42,D4264)</f>
        <v>ASALARIADO</v>
      </c>
      <c r="Q4264" s="7" t="str">
        <f t="shared" si="267"/>
        <v>36-45</v>
      </c>
      <c r="R4264" s="7" t="str">
        <f t="shared" si="268"/>
        <v>4</v>
      </c>
    </row>
    <row r="4265" spans="1:18" x14ac:dyDescent="0.3">
      <c r="A4265">
        <v>4264</v>
      </c>
      <c r="B4265" t="s">
        <v>14</v>
      </c>
      <c r="C4265">
        <v>889687.5</v>
      </c>
      <c r="D4265" t="s">
        <v>9</v>
      </c>
      <c r="E4265" t="s">
        <v>15</v>
      </c>
      <c r="F4265" t="s">
        <v>11</v>
      </c>
      <c r="G4265" t="s">
        <v>12</v>
      </c>
      <c r="H4265" t="s">
        <v>12</v>
      </c>
      <c r="I4265">
        <v>31</v>
      </c>
      <c r="J4265">
        <f>(C4265-$V$7)/$V$8</f>
        <v>0.28628328988661533</v>
      </c>
      <c r="K4265" t="str">
        <f t="shared" si="265"/>
        <v>NO</v>
      </c>
      <c r="L4265">
        <f>(I4265-$V$16)/$V$17</f>
        <v>-0.7697188140632214</v>
      </c>
      <c r="M4265" t="str">
        <f t="shared" si="266"/>
        <v>NO</v>
      </c>
      <c r="N4265">
        <f>IF(ISBLANK(C4265),$V$7,C4265)</f>
        <v>889687.5</v>
      </c>
      <c r="O4265">
        <f>IF(ISBLANK(I4265),$V$16,I4265)</f>
        <v>31</v>
      </c>
      <c r="P4265" t="str">
        <f>IF(ISBLANK(D4265),$U$42,D4265)</f>
        <v>ASALARIADO</v>
      </c>
      <c r="Q4265" s="7" t="str">
        <f t="shared" si="267"/>
        <v>26-35</v>
      </c>
      <c r="R4265" s="7" t="str">
        <f t="shared" si="268"/>
        <v>4</v>
      </c>
    </row>
    <row r="4266" spans="1:18" x14ac:dyDescent="0.3">
      <c r="A4266">
        <v>4265</v>
      </c>
      <c r="B4266" t="s">
        <v>8</v>
      </c>
      <c r="C4266">
        <v>452193</v>
      </c>
      <c r="D4266" t="s">
        <v>17</v>
      </c>
      <c r="E4266" t="s">
        <v>15</v>
      </c>
      <c r="F4266" t="s">
        <v>11</v>
      </c>
      <c r="G4266" t="s">
        <v>12</v>
      </c>
      <c r="H4266" t="s">
        <v>12</v>
      </c>
      <c r="I4266">
        <v>58</v>
      </c>
      <c r="J4266">
        <f>(C4266-$V$7)/$V$8</f>
        <v>-0.25321976521518264</v>
      </c>
      <c r="K4266" t="str">
        <f t="shared" si="265"/>
        <v>NO</v>
      </c>
      <c r="L4266">
        <f>(I4266-$V$16)/$V$17</f>
        <v>1.1358150980194912</v>
      </c>
      <c r="M4266" t="str">
        <f t="shared" si="266"/>
        <v>NO</v>
      </c>
      <c r="N4266">
        <f>IF(ISBLANK(C4266),$V$7,C4266)</f>
        <v>452193</v>
      </c>
      <c r="O4266">
        <f>IF(ISBLANK(I4266),$V$16,I4266)</f>
        <v>58</v>
      </c>
      <c r="P4266" t="str">
        <f>IF(ISBLANK(D4266),$U$42,D4266)</f>
        <v>TRABAJADOR INDEPENDIENTE</v>
      </c>
      <c r="Q4266" s="7" t="str">
        <f t="shared" si="267"/>
        <v>56+</v>
      </c>
      <c r="R4266" s="7" t="str">
        <f t="shared" si="268"/>
        <v>3</v>
      </c>
    </row>
    <row r="4267" spans="1:18" x14ac:dyDescent="0.3">
      <c r="A4267">
        <v>4266</v>
      </c>
      <c r="B4267" t="s">
        <v>14</v>
      </c>
      <c r="C4267">
        <v>367748</v>
      </c>
      <c r="D4267" t="s">
        <v>17</v>
      </c>
      <c r="E4267" t="s">
        <v>15</v>
      </c>
      <c r="F4267" t="s">
        <v>11</v>
      </c>
      <c r="G4267" t="s">
        <v>12</v>
      </c>
      <c r="H4267" t="s">
        <v>12</v>
      </c>
      <c r="I4267">
        <v>34</v>
      </c>
      <c r="J4267">
        <f>(C4267-$V$7)/$V$8</f>
        <v>-0.35735441259491268</v>
      </c>
      <c r="K4267" t="str">
        <f t="shared" si="265"/>
        <v>NO</v>
      </c>
      <c r="L4267">
        <f>(I4267-$V$16)/$V$17</f>
        <v>-0.55799282383180893</v>
      </c>
      <c r="M4267" t="str">
        <f t="shared" si="266"/>
        <v>NO</v>
      </c>
      <c r="N4267">
        <f>IF(ISBLANK(C4267),$V$7,C4267)</f>
        <v>367748</v>
      </c>
      <c r="O4267">
        <f>IF(ISBLANK(I4267),$V$16,I4267)</f>
        <v>34</v>
      </c>
      <c r="P4267" t="str">
        <f>IF(ISBLANK(D4267),$U$42,D4267)</f>
        <v>TRABAJADOR INDEPENDIENTE</v>
      </c>
      <c r="Q4267" s="7" t="str">
        <f t="shared" si="267"/>
        <v>26-35</v>
      </c>
      <c r="R4267" s="7" t="str">
        <f t="shared" si="268"/>
        <v>2</v>
      </c>
    </row>
    <row r="4268" spans="1:18" x14ac:dyDescent="0.3">
      <c r="A4268">
        <v>4267</v>
      </c>
      <c r="B4268" t="s">
        <v>14</v>
      </c>
      <c r="C4268">
        <v>336000</v>
      </c>
      <c r="D4268" t="s">
        <v>9</v>
      </c>
      <c r="E4268" t="s">
        <v>15</v>
      </c>
      <c r="F4268" t="s">
        <v>11</v>
      </c>
      <c r="G4268" t="s">
        <v>12</v>
      </c>
      <c r="H4268" t="s">
        <v>12</v>
      </c>
      <c r="I4268">
        <v>26</v>
      </c>
      <c r="J4268">
        <f>(C4268-$V$7)/$V$8</f>
        <v>-0.39650494590075286</v>
      </c>
      <c r="K4268" t="str">
        <f t="shared" si="265"/>
        <v>NO</v>
      </c>
      <c r="L4268">
        <f>(I4268-$V$16)/$V$17</f>
        <v>-1.1225954644489089</v>
      </c>
      <c r="M4268" t="str">
        <f t="shared" si="266"/>
        <v>NO</v>
      </c>
      <c r="N4268">
        <f>IF(ISBLANK(C4268),$V$7,C4268)</f>
        <v>336000</v>
      </c>
      <c r="O4268">
        <f>IF(ISBLANK(I4268),$V$16,I4268)</f>
        <v>26</v>
      </c>
      <c r="P4268" t="str">
        <f>IF(ISBLANK(D4268),$U$42,D4268)</f>
        <v>ASALARIADO</v>
      </c>
      <c r="Q4268" s="7" t="str">
        <f t="shared" si="267"/>
        <v>26-35</v>
      </c>
      <c r="R4268" s="7" t="str">
        <f t="shared" si="268"/>
        <v>2</v>
      </c>
    </row>
    <row r="4269" spans="1:18" x14ac:dyDescent="0.3">
      <c r="A4269">
        <v>4268</v>
      </c>
      <c r="B4269" t="s">
        <v>8</v>
      </c>
      <c r="C4269">
        <v>419817.69</v>
      </c>
      <c r="D4269" t="s">
        <v>9</v>
      </c>
      <c r="E4269" t="s">
        <v>15</v>
      </c>
      <c r="F4269" t="s">
        <v>11</v>
      </c>
      <c r="G4269" t="s">
        <v>11</v>
      </c>
      <c r="H4269" t="s">
        <v>12</v>
      </c>
      <c r="I4269">
        <v>26</v>
      </c>
      <c r="J4269">
        <f>(C4269-$V$7)/$V$8</f>
        <v>-0.2931438754722665</v>
      </c>
      <c r="K4269" t="str">
        <f t="shared" si="265"/>
        <v>NO</v>
      </c>
      <c r="L4269">
        <f>(I4269-$V$16)/$V$17</f>
        <v>-1.1225954644489089</v>
      </c>
      <c r="M4269" t="str">
        <f t="shared" si="266"/>
        <v>NO</v>
      </c>
      <c r="N4269">
        <f>IF(ISBLANK(C4269),$V$7,C4269)</f>
        <v>419817.69</v>
      </c>
      <c r="O4269">
        <f>IF(ISBLANK(I4269),$V$16,I4269)</f>
        <v>26</v>
      </c>
      <c r="P4269" t="str">
        <f>IF(ISBLANK(D4269),$U$42,D4269)</f>
        <v>ASALARIADO</v>
      </c>
      <c r="Q4269" s="7" t="str">
        <f t="shared" si="267"/>
        <v>26-35</v>
      </c>
      <c r="R4269" s="7" t="str">
        <f t="shared" si="268"/>
        <v>3</v>
      </c>
    </row>
    <row r="4270" spans="1:18" x14ac:dyDescent="0.3">
      <c r="A4270">
        <v>4269</v>
      </c>
      <c r="B4270" t="s">
        <v>8</v>
      </c>
      <c r="C4270">
        <v>404468.75</v>
      </c>
      <c r="D4270" t="s">
        <v>9</v>
      </c>
      <c r="E4270" t="s">
        <v>15</v>
      </c>
      <c r="F4270" t="s">
        <v>11</v>
      </c>
      <c r="G4270" t="s">
        <v>12</v>
      </c>
      <c r="H4270" t="s">
        <v>12</v>
      </c>
      <c r="I4270">
        <v>28</v>
      </c>
      <c r="J4270">
        <f>(C4270-$V$7)/$V$8</f>
        <v>-0.31207165633025258</v>
      </c>
      <c r="K4270" t="str">
        <f t="shared" si="265"/>
        <v>NO</v>
      </c>
      <c r="L4270">
        <f>(I4270-$V$16)/$V$17</f>
        <v>-0.98144480429463388</v>
      </c>
      <c r="M4270" t="str">
        <f t="shared" si="266"/>
        <v>NO</v>
      </c>
      <c r="N4270">
        <f>IF(ISBLANK(C4270),$V$7,C4270)</f>
        <v>404468.75</v>
      </c>
      <c r="O4270">
        <f>IF(ISBLANK(I4270),$V$16,I4270)</f>
        <v>28</v>
      </c>
      <c r="P4270" t="str">
        <f>IF(ISBLANK(D4270),$U$42,D4270)</f>
        <v>ASALARIADO</v>
      </c>
      <c r="Q4270" s="7" t="str">
        <f t="shared" si="267"/>
        <v>26-35</v>
      </c>
      <c r="R4270" s="7" t="str">
        <f t="shared" si="268"/>
        <v>2</v>
      </c>
    </row>
    <row r="4271" spans="1:18" x14ac:dyDescent="0.3">
      <c r="A4271">
        <v>4270</v>
      </c>
      <c r="B4271" t="s">
        <v>8</v>
      </c>
      <c r="C4271">
        <v>279111</v>
      </c>
      <c r="D4271" t="s">
        <v>16</v>
      </c>
      <c r="E4271" t="s">
        <v>15</v>
      </c>
      <c r="F4271" t="s">
        <v>11</v>
      </c>
      <c r="G4271" t="s">
        <v>12</v>
      </c>
      <c r="H4271" t="s">
        <v>12</v>
      </c>
      <c r="I4271">
        <v>61</v>
      </c>
      <c r="J4271">
        <f>(C4271-$V$7)/$V$8</f>
        <v>-0.46665848909200708</v>
      </c>
      <c r="K4271" t="str">
        <f t="shared" si="265"/>
        <v>NO</v>
      </c>
      <c r="L4271">
        <f>(I4271-$V$16)/$V$17</f>
        <v>1.3475410882509038</v>
      </c>
      <c r="M4271" t="str">
        <f t="shared" si="266"/>
        <v>NO</v>
      </c>
      <c r="N4271">
        <f>IF(ISBLANK(C4271),$V$7,C4271)</f>
        <v>279111</v>
      </c>
      <c r="O4271">
        <f>IF(ISBLANK(I4271),$V$16,I4271)</f>
        <v>61</v>
      </c>
      <c r="P4271" t="str">
        <f>IF(ISBLANK(D4271),$U$42,D4271)</f>
        <v>ASEGURADO VOLUNTARIO</v>
      </c>
      <c r="Q4271" s="7" t="str">
        <f t="shared" si="267"/>
        <v>56+</v>
      </c>
      <c r="R4271" s="7" t="str">
        <f t="shared" si="268"/>
        <v>1</v>
      </c>
    </row>
    <row r="4272" spans="1:18" x14ac:dyDescent="0.3">
      <c r="A4272">
        <v>4271</v>
      </c>
      <c r="B4272" t="s">
        <v>8</v>
      </c>
      <c r="C4272">
        <v>778719</v>
      </c>
      <c r="D4272" t="s">
        <v>16</v>
      </c>
      <c r="E4272" t="s">
        <v>15</v>
      </c>
      <c r="F4272" t="s">
        <v>11</v>
      </c>
      <c r="G4272" t="s">
        <v>11</v>
      </c>
      <c r="H4272" t="s">
        <v>12</v>
      </c>
      <c r="I4272">
        <v>79</v>
      </c>
      <c r="J4272">
        <f>(C4272-$V$7)/$V$8</f>
        <v>0.14944078153493578</v>
      </c>
      <c r="K4272" t="str">
        <f t="shared" si="265"/>
        <v>NO</v>
      </c>
      <c r="L4272">
        <f>(I4272-$V$16)/$V$17</f>
        <v>2.6178970296393786</v>
      </c>
      <c r="M4272" t="str">
        <f t="shared" si="266"/>
        <v>ATIPICO</v>
      </c>
      <c r="N4272">
        <f>IF(ISBLANK(C4272),$V$7,C4272)</f>
        <v>778719</v>
      </c>
      <c r="O4272">
        <f>IF(ISBLANK(I4272),$V$16,I4272)</f>
        <v>79</v>
      </c>
      <c r="P4272" t="str">
        <f>IF(ISBLANK(D4272),$U$42,D4272)</f>
        <v>ASEGURADO VOLUNTARIO</v>
      </c>
      <c r="Q4272" s="7" t="str">
        <f t="shared" si="267"/>
        <v>56+</v>
      </c>
      <c r="R4272" s="7" t="str">
        <f t="shared" si="268"/>
        <v>4</v>
      </c>
    </row>
    <row r="4273" spans="1:18" x14ac:dyDescent="0.3">
      <c r="A4273">
        <v>4272</v>
      </c>
      <c r="B4273" t="s">
        <v>14</v>
      </c>
      <c r="C4273">
        <v>600000</v>
      </c>
      <c r="D4273" t="s">
        <v>9</v>
      </c>
      <c r="E4273" t="s">
        <v>15</v>
      </c>
      <c r="F4273" t="s">
        <v>11</v>
      </c>
      <c r="G4273" t="s">
        <v>12</v>
      </c>
      <c r="H4273" t="s">
        <v>12</v>
      </c>
      <c r="I4273">
        <v>40</v>
      </c>
      <c r="J4273">
        <f>(C4273-$V$7)/$V$8</f>
        <v>-7.0949295379718516E-2</v>
      </c>
      <c r="K4273" t="str">
        <f t="shared" si="265"/>
        <v>NO</v>
      </c>
      <c r="L4273">
        <f>(I4273-$V$16)/$V$17</f>
        <v>-0.13454084336898386</v>
      </c>
      <c r="M4273" t="str">
        <f t="shared" si="266"/>
        <v>NO</v>
      </c>
      <c r="N4273">
        <f>IF(ISBLANK(C4273),$V$7,C4273)</f>
        <v>600000</v>
      </c>
      <c r="O4273">
        <f>IF(ISBLANK(I4273),$V$16,I4273)</f>
        <v>40</v>
      </c>
      <c r="P4273" t="str">
        <f>IF(ISBLANK(D4273),$U$42,D4273)</f>
        <v>ASALARIADO</v>
      </c>
      <c r="Q4273" s="7" t="str">
        <f t="shared" si="267"/>
        <v>36-45</v>
      </c>
      <c r="R4273" s="7" t="str">
        <f t="shared" si="268"/>
        <v>3</v>
      </c>
    </row>
    <row r="4274" spans="1:18" x14ac:dyDescent="0.3">
      <c r="A4274">
        <v>4273</v>
      </c>
      <c r="B4274" t="s">
        <v>8</v>
      </c>
      <c r="C4274">
        <v>800000</v>
      </c>
      <c r="D4274" t="s">
        <v>9</v>
      </c>
      <c r="E4274" t="s">
        <v>15</v>
      </c>
      <c r="F4274" t="s">
        <v>11</v>
      </c>
      <c r="G4274" t="s">
        <v>12</v>
      </c>
      <c r="H4274" t="s">
        <v>12</v>
      </c>
      <c r="I4274">
        <v>27</v>
      </c>
      <c r="J4274">
        <f>(C4274-$V$7)/$V$8</f>
        <v>0.17568377319682263</v>
      </c>
      <c r="K4274" t="str">
        <f t="shared" si="265"/>
        <v>NO</v>
      </c>
      <c r="L4274">
        <f>(I4274-$V$16)/$V$17</f>
        <v>-1.0520201343717714</v>
      </c>
      <c r="M4274" t="str">
        <f t="shared" si="266"/>
        <v>NO</v>
      </c>
      <c r="N4274">
        <f>IF(ISBLANK(C4274),$V$7,C4274)</f>
        <v>800000</v>
      </c>
      <c r="O4274">
        <f>IF(ISBLANK(I4274),$V$16,I4274)</f>
        <v>27</v>
      </c>
      <c r="P4274" t="str">
        <f>IF(ISBLANK(D4274),$U$42,D4274)</f>
        <v>ASALARIADO</v>
      </c>
      <c r="Q4274" s="7" t="str">
        <f t="shared" si="267"/>
        <v>26-35</v>
      </c>
      <c r="R4274" s="7" t="str">
        <f t="shared" si="268"/>
        <v>4</v>
      </c>
    </row>
    <row r="4275" spans="1:18" x14ac:dyDescent="0.3">
      <c r="A4275">
        <v>4274</v>
      </c>
      <c r="B4275" t="s">
        <v>8</v>
      </c>
      <c r="C4275">
        <v>439012</v>
      </c>
      <c r="D4275" t="s">
        <v>9</v>
      </c>
      <c r="E4275" t="s">
        <v>15</v>
      </c>
      <c r="F4275" t="s">
        <v>11</v>
      </c>
      <c r="G4275" t="s">
        <v>11</v>
      </c>
      <c r="H4275" t="s">
        <v>12</v>
      </c>
      <c r="I4275">
        <v>28</v>
      </c>
      <c r="J4275">
        <f>(C4275-$V$7)/$V$8</f>
        <v>-0.26947411759971956</v>
      </c>
      <c r="K4275" t="str">
        <f t="shared" si="265"/>
        <v>NO</v>
      </c>
      <c r="L4275">
        <f>(I4275-$V$16)/$V$17</f>
        <v>-0.98144480429463388</v>
      </c>
      <c r="M4275" t="str">
        <f t="shared" si="266"/>
        <v>NO</v>
      </c>
      <c r="N4275">
        <f>IF(ISBLANK(C4275),$V$7,C4275)</f>
        <v>439012</v>
      </c>
      <c r="O4275">
        <f>IF(ISBLANK(I4275),$V$16,I4275)</f>
        <v>28</v>
      </c>
      <c r="P4275" t="str">
        <f>IF(ISBLANK(D4275),$U$42,D4275)</f>
        <v>ASALARIADO</v>
      </c>
      <c r="Q4275" s="7" t="str">
        <f t="shared" si="267"/>
        <v>26-35</v>
      </c>
      <c r="R4275" s="7" t="str">
        <f t="shared" si="268"/>
        <v>3</v>
      </c>
    </row>
    <row r="4276" spans="1:18" x14ac:dyDescent="0.3">
      <c r="A4276">
        <v>4275</v>
      </c>
      <c r="B4276" t="s">
        <v>14</v>
      </c>
      <c r="C4276">
        <v>657814.80000000005</v>
      </c>
      <c r="D4276" t="s">
        <v>9</v>
      </c>
      <c r="E4276" t="s">
        <v>15</v>
      </c>
      <c r="F4276" t="s">
        <v>11</v>
      </c>
      <c r="G4276" t="s">
        <v>12</v>
      </c>
      <c r="H4276" t="s">
        <v>12</v>
      </c>
      <c r="I4276">
        <v>38</v>
      </c>
      <c r="J4276">
        <f>(C4276-$V$7)/$V$8</f>
        <v>3.4591228597659687E-4</v>
      </c>
      <c r="K4276" t="str">
        <f t="shared" si="265"/>
        <v>NO</v>
      </c>
      <c r="L4276">
        <f>(I4276-$V$16)/$V$17</f>
        <v>-0.27569150352325889</v>
      </c>
      <c r="M4276" t="str">
        <f t="shared" si="266"/>
        <v>NO</v>
      </c>
      <c r="N4276">
        <f>IF(ISBLANK(C4276),$V$7,C4276)</f>
        <v>657814.80000000005</v>
      </c>
      <c r="O4276">
        <f>IF(ISBLANK(I4276),$V$16,I4276)</f>
        <v>38</v>
      </c>
      <c r="P4276" t="str">
        <f>IF(ISBLANK(D4276),$U$42,D4276)</f>
        <v>ASALARIADO</v>
      </c>
      <c r="Q4276" s="7" t="str">
        <f t="shared" si="267"/>
        <v>36-45</v>
      </c>
      <c r="R4276" s="7" t="str">
        <f t="shared" si="268"/>
        <v>3</v>
      </c>
    </row>
    <row r="4277" spans="1:18" x14ac:dyDescent="0.3">
      <c r="A4277">
        <v>4276</v>
      </c>
      <c r="B4277" t="s">
        <v>8</v>
      </c>
      <c r="C4277">
        <v>361976.88</v>
      </c>
      <c r="D4277" t="s">
        <v>9</v>
      </c>
      <c r="E4277" t="s">
        <v>15</v>
      </c>
      <c r="F4277" t="s">
        <v>11</v>
      </c>
      <c r="G4277" t="s">
        <v>12</v>
      </c>
      <c r="H4277" t="s">
        <v>12</v>
      </c>
      <c r="I4277">
        <v>60</v>
      </c>
      <c r="J4277">
        <f>(C4277-$V$7)/$V$8</f>
        <v>-0.36447115776852995</v>
      </c>
      <c r="K4277" t="str">
        <f t="shared" si="265"/>
        <v>NO</v>
      </c>
      <c r="L4277">
        <f>(I4277-$V$16)/$V$17</f>
        <v>1.2769657581737661</v>
      </c>
      <c r="M4277" t="str">
        <f t="shared" si="266"/>
        <v>NO</v>
      </c>
      <c r="N4277">
        <f>IF(ISBLANK(C4277),$V$7,C4277)</f>
        <v>361976.88</v>
      </c>
      <c r="O4277">
        <f>IF(ISBLANK(I4277),$V$16,I4277)</f>
        <v>60</v>
      </c>
      <c r="P4277" t="str">
        <f>IF(ISBLANK(D4277),$U$42,D4277)</f>
        <v>ASALARIADO</v>
      </c>
      <c r="Q4277" s="7" t="str">
        <f t="shared" si="267"/>
        <v>56+</v>
      </c>
      <c r="R4277" s="7" t="str">
        <f t="shared" si="268"/>
        <v>2</v>
      </c>
    </row>
    <row r="4278" spans="1:18" x14ac:dyDescent="0.3">
      <c r="A4278">
        <v>4277</v>
      </c>
      <c r="B4278" t="s">
        <v>8</v>
      </c>
      <c r="C4278">
        <v>307891.19</v>
      </c>
      <c r="D4278" t="s">
        <v>9</v>
      </c>
      <c r="E4278" t="s">
        <v>15</v>
      </c>
      <c r="F4278" t="s">
        <v>11</v>
      </c>
      <c r="G4278" t="s">
        <v>12</v>
      </c>
      <c r="H4278" t="s">
        <v>12</v>
      </c>
      <c r="I4278">
        <v>30</v>
      </c>
      <c r="J4278">
        <f>(C4278-$V$7)/$V$8</f>
        <v>-0.43116775622242764</v>
      </c>
      <c r="K4278" t="str">
        <f t="shared" si="265"/>
        <v>NO</v>
      </c>
      <c r="L4278">
        <f>(I4278-$V$16)/$V$17</f>
        <v>-0.84029414414035897</v>
      </c>
      <c r="M4278" t="str">
        <f t="shared" si="266"/>
        <v>NO</v>
      </c>
      <c r="N4278">
        <f>IF(ISBLANK(C4278),$V$7,C4278)</f>
        <v>307891.19</v>
      </c>
      <c r="O4278">
        <f>IF(ISBLANK(I4278),$V$16,I4278)</f>
        <v>30</v>
      </c>
      <c r="P4278" t="str">
        <f>IF(ISBLANK(D4278),$U$42,D4278)</f>
        <v>ASALARIADO</v>
      </c>
      <c r="Q4278" s="7" t="str">
        <f t="shared" si="267"/>
        <v>26-35</v>
      </c>
      <c r="R4278" s="7" t="str">
        <f t="shared" si="268"/>
        <v>2</v>
      </c>
    </row>
    <row r="4279" spans="1:18" x14ac:dyDescent="0.3">
      <c r="A4279">
        <v>4278</v>
      </c>
      <c r="B4279" t="s">
        <v>8</v>
      </c>
      <c r="C4279">
        <v>403463</v>
      </c>
      <c r="D4279" t="s">
        <v>9</v>
      </c>
      <c r="E4279" t="s">
        <v>15</v>
      </c>
      <c r="F4279" t="s">
        <v>11</v>
      </c>
      <c r="G4279" t="s">
        <v>11</v>
      </c>
      <c r="H4279" t="s">
        <v>12</v>
      </c>
      <c r="I4279">
        <v>32</v>
      </c>
      <c r="J4279">
        <f>(C4279-$V$7)/$V$8</f>
        <v>-0.31331191237385686</v>
      </c>
      <c r="K4279" t="str">
        <f t="shared" si="265"/>
        <v>NO</v>
      </c>
      <c r="L4279">
        <f>(I4279-$V$16)/$V$17</f>
        <v>-0.69914348398608395</v>
      </c>
      <c r="M4279" t="str">
        <f t="shared" si="266"/>
        <v>NO</v>
      </c>
      <c r="N4279">
        <f>IF(ISBLANK(C4279),$V$7,C4279)</f>
        <v>403463</v>
      </c>
      <c r="O4279">
        <f>IF(ISBLANK(I4279),$V$16,I4279)</f>
        <v>32</v>
      </c>
      <c r="P4279" t="str">
        <f>IF(ISBLANK(D4279),$U$42,D4279)</f>
        <v>ASALARIADO</v>
      </c>
      <c r="Q4279" s="7" t="str">
        <f t="shared" si="267"/>
        <v>26-35</v>
      </c>
      <c r="R4279" s="7" t="str">
        <f t="shared" si="268"/>
        <v>2</v>
      </c>
    </row>
    <row r="4280" spans="1:18" x14ac:dyDescent="0.3">
      <c r="A4280">
        <v>4279</v>
      </c>
      <c r="B4280" t="s">
        <v>8</v>
      </c>
      <c r="C4280">
        <v>1632939</v>
      </c>
      <c r="D4280" t="s">
        <v>9</v>
      </c>
      <c r="E4280" t="s">
        <v>10</v>
      </c>
      <c r="F4280" t="s">
        <v>11</v>
      </c>
      <c r="G4280" t="s">
        <v>12</v>
      </c>
      <c r="H4280" t="s">
        <v>12</v>
      </c>
      <c r="I4280">
        <v>58</v>
      </c>
      <c r="J4280">
        <f>(C4280-$V$7)/$V$8</f>
        <v>1.2028352807322007</v>
      </c>
      <c r="K4280" t="str">
        <f t="shared" si="265"/>
        <v>NO</v>
      </c>
      <c r="L4280">
        <f>(I4280-$V$16)/$V$17</f>
        <v>1.1358150980194912</v>
      </c>
      <c r="M4280" t="str">
        <f t="shared" si="266"/>
        <v>NO</v>
      </c>
      <c r="N4280">
        <f>IF(ISBLANK(C4280),$V$7,C4280)</f>
        <v>1632939</v>
      </c>
      <c r="O4280">
        <f>IF(ISBLANK(I4280),$V$16,I4280)</f>
        <v>58</v>
      </c>
      <c r="P4280" t="str">
        <f>IF(ISBLANK(D4280),$U$42,D4280)</f>
        <v>ASALARIADO</v>
      </c>
      <c r="Q4280" s="7" t="str">
        <f t="shared" si="267"/>
        <v>56+</v>
      </c>
      <c r="R4280" s="7" t="str">
        <f t="shared" si="268"/>
        <v>4</v>
      </c>
    </row>
    <row r="4281" spans="1:18" x14ac:dyDescent="0.3">
      <c r="A4281">
        <v>4280</v>
      </c>
      <c r="B4281" t="s">
        <v>8</v>
      </c>
      <c r="C4281">
        <v>360420</v>
      </c>
      <c r="D4281" t="s">
        <v>17</v>
      </c>
      <c r="E4281" t="s">
        <v>15</v>
      </c>
      <c r="F4281" t="s">
        <v>11</v>
      </c>
      <c r="G4281" t="s">
        <v>12</v>
      </c>
      <c r="H4281" t="s">
        <v>12</v>
      </c>
      <c r="I4281">
        <v>48</v>
      </c>
      <c r="J4281">
        <f>(C4281-$V$7)/$V$8</f>
        <v>-0.36639104822755719</v>
      </c>
      <c r="K4281" t="str">
        <f t="shared" si="265"/>
        <v>NO</v>
      </c>
      <c r="L4281">
        <f>(I4281-$V$16)/$V$17</f>
        <v>0.43006179724811616</v>
      </c>
      <c r="M4281" t="str">
        <f t="shared" si="266"/>
        <v>NO</v>
      </c>
      <c r="N4281">
        <f>IF(ISBLANK(C4281),$V$7,C4281)</f>
        <v>360420</v>
      </c>
      <c r="O4281">
        <f>IF(ISBLANK(I4281),$V$16,I4281)</f>
        <v>48</v>
      </c>
      <c r="P4281" t="str">
        <f>IF(ISBLANK(D4281),$U$42,D4281)</f>
        <v>TRABAJADOR INDEPENDIENTE</v>
      </c>
      <c r="Q4281" s="7" t="str">
        <f t="shared" si="267"/>
        <v>46-55</v>
      </c>
      <c r="R4281" s="7" t="str">
        <f t="shared" si="268"/>
        <v>2</v>
      </c>
    </row>
    <row r="4282" spans="1:18" x14ac:dyDescent="0.3">
      <c r="A4282">
        <v>4281</v>
      </c>
      <c r="B4282" t="s">
        <v>8</v>
      </c>
      <c r="C4282">
        <v>425043.83</v>
      </c>
      <c r="D4282" t="s">
        <v>9</v>
      </c>
      <c r="E4282" t="s">
        <v>15</v>
      </c>
      <c r="F4282" t="s">
        <v>11</v>
      </c>
      <c r="G4282" t="s">
        <v>11</v>
      </c>
      <c r="H4282" t="s">
        <v>12</v>
      </c>
      <c r="I4282">
        <v>23</v>
      </c>
      <c r="J4282">
        <f>(C4282-$V$7)/$V$8</f>
        <v>-0.28669918074721346</v>
      </c>
      <c r="K4282" t="str">
        <f t="shared" si="265"/>
        <v>NO</v>
      </c>
      <c r="L4282">
        <f>(I4282-$V$16)/$V$17</f>
        <v>-1.3343214546803215</v>
      </c>
      <c r="M4282" t="str">
        <f t="shared" si="266"/>
        <v>NO</v>
      </c>
      <c r="N4282">
        <f>IF(ISBLANK(C4282),$V$7,C4282)</f>
        <v>425043.83</v>
      </c>
      <c r="O4282">
        <f>IF(ISBLANK(I4282),$V$16,I4282)</f>
        <v>23</v>
      </c>
      <c r="P4282" t="str">
        <f>IF(ISBLANK(D4282),$U$42,D4282)</f>
        <v>ASALARIADO</v>
      </c>
      <c r="Q4282" s="7" t="str">
        <f t="shared" si="267"/>
        <v>18-25</v>
      </c>
      <c r="R4282" s="7" t="str">
        <f t="shared" si="268"/>
        <v>3</v>
      </c>
    </row>
    <row r="4283" spans="1:18" x14ac:dyDescent="0.3">
      <c r="A4283">
        <v>4282</v>
      </c>
      <c r="B4283" t="s">
        <v>8</v>
      </c>
      <c r="C4283">
        <v>204000</v>
      </c>
      <c r="D4283" t="s">
        <v>9</v>
      </c>
      <c r="E4283" t="s">
        <v>15</v>
      </c>
      <c r="F4283" t="s">
        <v>11</v>
      </c>
      <c r="G4283" t="s">
        <v>12</v>
      </c>
      <c r="H4283" t="s">
        <v>12</v>
      </c>
      <c r="I4283">
        <v>27</v>
      </c>
      <c r="J4283">
        <f>(C4283-$V$7)/$V$8</f>
        <v>-0.55928277116127001</v>
      </c>
      <c r="K4283" t="str">
        <f t="shared" si="265"/>
        <v>NO</v>
      </c>
      <c r="L4283">
        <f>(I4283-$V$16)/$V$17</f>
        <v>-1.0520201343717714</v>
      </c>
      <c r="M4283" t="str">
        <f t="shared" si="266"/>
        <v>NO</v>
      </c>
      <c r="N4283">
        <f>IF(ISBLANK(C4283),$V$7,C4283)</f>
        <v>204000</v>
      </c>
      <c r="O4283">
        <f>IF(ISBLANK(I4283),$V$16,I4283)</f>
        <v>27</v>
      </c>
      <c r="P4283" t="str">
        <f>IF(ISBLANK(D4283),$U$42,D4283)</f>
        <v>ASALARIADO</v>
      </c>
      <c r="Q4283" s="7" t="str">
        <f t="shared" si="267"/>
        <v>26-35</v>
      </c>
      <c r="R4283" s="7" t="str">
        <f t="shared" si="268"/>
        <v>1</v>
      </c>
    </row>
    <row r="4284" spans="1:18" x14ac:dyDescent="0.3">
      <c r="A4284">
        <v>4283</v>
      </c>
      <c r="B4284" t="s">
        <v>14</v>
      </c>
      <c r="C4284">
        <v>330000</v>
      </c>
      <c r="D4284" t="s">
        <v>9</v>
      </c>
      <c r="E4284" t="s">
        <v>10</v>
      </c>
      <c r="F4284" t="s">
        <v>11</v>
      </c>
      <c r="G4284" t="s">
        <v>12</v>
      </c>
      <c r="H4284" t="s">
        <v>12</v>
      </c>
      <c r="I4284">
        <v>35</v>
      </c>
      <c r="J4284">
        <f>(C4284-$V$7)/$V$8</f>
        <v>-0.40390393795804908</v>
      </c>
      <c r="K4284" t="str">
        <f t="shared" si="265"/>
        <v>NO</v>
      </c>
      <c r="L4284">
        <f>(I4284-$V$16)/$V$17</f>
        <v>-0.48741749375467142</v>
      </c>
      <c r="M4284" t="str">
        <f t="shared" si="266"/>
        <v>NO</v>
      </c>
      <c r="N4284">
        <f>IF(ISBLANK(C4284),$V$7,C4284)</f>
        <v>330000</v>
      </c>
      <c r="O4284">
        <f>IF(ISBLANK(I4284),$V$16,I4284)</f>
        <v>35</v>
      </c>
      <c r="P4284" t="str">
        <f>IF(ISBLANK(D4284),$U$42,D4284)</f>
        <v>ASALARIADO</v>
      </c>
      <c r="Q4284" s="7" t="str">
        <f t="shared" si="267"/>
        <v>26-35</v>
      </c>
      <c r="R4284" s="7" t="str">
        <f t="shared" si="268"/>
        <v>2</v>
      </c>
    </row>
    <row r="4285" spans="1:18" x14ac:dyDescent="0.3">
      <c r="A4285">
        <v>4284</v>
      </c>
      <c r="B4285" t="s">
        <v>8</v>
      </c>
      <c r="C4285">
        <v>150000</v>
      </c>
      <c r="D4285" t="s">
        <v>9</v>
      </c>
      <c r="E4285" t="s">
        <v>15</v>
      </c>
      <c r="F4285" t="s">
        <v>11</v>
      </c>
      <c r="G4285" t="s">
        <v>12</v>
      </c>
      <c r="H4285" t="s">
        <v>12</v>
      </c>
      <c r="I4285">
        <v>36</v>
      </c>
      <c r="J4285">
        <f>(C4285-$V$7)/$V$8</f>
        <v>-0.62587369967693607</v>
      </c>
      <c r="K4285" t="str">
        <f t="shared" si="265"/>
        <v>NO</v>
      </c>
      <c r="L4285">
        <f>(I4285-$V$16)/$V$17</f>
        <v>-0.41684216367753391</v>
      </c>
      <c r="M4285" t="str">
        <f t="shared" si="266"/>
        <v>NO</v>
      </c>
      <c r="N4285">
        <f>IF(ISBLANK(C4285),$V$7,C4285)</f>
        <v>150000</v>
      </c>
      <c r="O4285">
        <f>IF(ISBLANK(I4285),$V$16,I4285)</f>
        <v>36</v>
      </c>
      <c r="P4285" t="str">
        <f>IF(ISBLANK(D4285),$U$42,D4285)</f>
        <v>ASALARIADO</v>
      </c>
      <c r="Q4285" s="7" t="str">
        <f t="shared" si="267"/>
        <v>36-45</v>
      </c>
      <c r="R4285" s="7" t="str">
        <f t="shared" si="268"/>
        <v>1</v>
      </c>
    </row>
    <row r="4286" spans="1:18" x14ac:dyDescent="0.3">
      <c r="A4286">
        <v>4285</v>
      </c>
      <c r="B4286" t="s">
        <v>14</v>
      </c>
      <c r="C4286">
        <v>362274</v>
      </c>
      <c r="D4286" t="s">
        <v>9</v>
      </c>
      <c r="E4286" t="s">
        <v>10</v>
      </c>
      <c r="F4286" t="s">
        <v>11</v>
      </c>
      <c r="G4286" t="s">
        <v>12</v>
      </c>
      <c r="H4286" t="s">
        <v>12</v>
      </c>
      <c r="I4286">
        <v>36</v>
      </c>
      <c r="J4286">
        <f>(C4286-$V$7)/$V$8</f>
        <v>-0.36410475968185263</v>
      </c>
      <c r="K4286" t="str">
        <f t="shared" si="265"/>
        <v>NO</v>
      </c>
      <c r="L4286">
        <f>(I4286-$V$16)/$V$17</f>
        <v>-0.41684216367753391</v>
      </c>
      <c r="M4286" t="str">
        <f t="shared" si="266"/>
        <v>NO</v>
      </c>
      <c r="N4286">
        <f>IF(ISBLANK(C4286),$V$7,C4286)</f>
        <v>362274</v>
      </c>
      <c r="O4286">
        <f>IF(ISBLANK(I4286),$V$16,I4286)</f>
        <v>36</v>
      </c>
      <c r="P4286" t="str">
        <f>IF(ISBLANK(D4286),$U$42,D4286)</f>
        <v>ASALARIADO</v>
      </c>
      <c r="Q4286" s="7" t="str">
        <f t="shared" si="267"/>
        <v>36-45</v>
      </c>
      <c r="R4286" s="7" t="str">
        <f t="shared" si="268"/>
        <v>2</v>
      </c>
    </row>
    <row r="4287" spans="1:18" x14ac:dyDescent="0.3">
      <c r="A4287">
        <v>4286</v>
      </c>
      <c r="B4287" t="s">
        <v>8</v>
      </c>
      <c r="C4287">
        <v>79749</v>
      </c>
      <c r="D4287" t="s">
        <v>9</v>
      </c>
      <c r="E4287" t="s">
        <v>15</v>
      </c>
      <c r="F4287" t="s">
        <v>11</v>
      </c>
      <c r="G4287" t="s">
        <v>12</v>
      </c>
      <c r="H4287" t="s">
        <v>12</v>
      </c>
      <c r="I4287">
        <v>42</v>
      </c>
      <c r="J4287">
        <f>(C4287-$V$7)/$V$8</f>
        <v>-0.71250479817978907</v>
      </c>
      <c r="K4287" t="str">
        <f t="shared" si="265"/>
        <v>NO</v>
      </c>
      <c r="L4287">
        <f>(I4287-$V$16)/$V$17</f>
        <v>6.6098167852911317E-3</v>
      </c>
      <c r="M4287" t="str">
        <f t="shared" si="266"/>
        <v>NO</v>
      </c>
      <c r="N4287">
        <f>IF(ISBLANK(C4287),$V$7,C4287)</f>
        <v>79749</v>
      </c>
      <c r="O4287">
        <f>IF(ISBLANK(I4287),$V$16,I4287)</f>
        <v>42</v>
      </c>
      <c r="P4287" t="str">
        <f>IF(ISBLANK(D4287),$U$42,D4287)</f>
        <v>ASALARIADO</v>
      </c>
      <c r="Q4287" s="7" t="str">
        <f t="shared" si="267"/>
        <v>36-45</v>
      </c>
      <c r="R4287" s="7" t="str">
        <f t="shared" si="268"/>
        <v>1</v>
      </c>
    </row>
    <row r="4288" spans="1:18" x14ac:dyDescent="0.3">
      <c r="A4288">
        <v>4287</v>
      </c>
      <c r="B4288" t="s">
        <v>14</v>
      </c>
      <c r="C4288">
        <v>1777096.7</v>
      </c>
      <c r="D4288" t="s">
        <v>9</v>
      </c>
      <c r="E4288" t="s">
        <v>10</v>
      </c>
      <c r="F4288" t="s">
        <v>11</v>
      </c>
      <c r="G4288" t="s">
        <v>12</v>
      </c>
      <c r="H4288" t="s">
        <v>12</v>
      </c>
      <c r="I4288">
        <v>39</v>
      </c>
      <c r="J4288">
        <f>(C4288-$V$7)/$V$8</f>
        <v>1.380605560281883</v>
      </c>
      <c r="K4288" t="str">
        <f t="shared" si="265"/>
        <v>NO</v>
      </c>
      <c r="L4288">
        <f>(I4288-$V$16)/$V$17</f>
        <v>-0.20511617344612137</v>
      </c>
      <c r="M4288" t="str">
        <f t="shared" si="266"/>
        <v>NO</v>
      </c>
      <c r="N4288">
        <f>IF(ISBLANK(C4288),$V$7,C4288)</f>
        <v>1777096.7</v>
      </c>
      <c r="O4288">
        <f>IF(ISBLANK(I4288),$V$16,I4288)</f>
        <v>39</v>
      </c>
      <c r="P4288" t="str">
        <f>IF(ISBLANK(D4288),$U$42,D4288)</f>
        <v>ASALARIADO</v>
      </c>
      <c r="Q4288" s="7" t="str">
        <f t="shared" si="267"/>
        <v>36-45</v>
      </c>
      <c r="R4288" s="7" t="str">
        <f t="shared" si="268"/>
        <v>4</v>
      </c>
    </row>
    <row r="4289" spans="1:18" x14ac:dyDescent="0.3">
      <c r="A4289">
        <v>4288</v>
      </c>
      <c r="B4289" t="s">
        <v>8</v>
      </c>
      <c r="C4289">
        <v>297045</v>
      </c>
      <c r="D4289" t="s">
        <v>16</v>
      </c>
      <c r="E4289" t="s">
        <v>15</v>
      </c>
      <c r="F4289" t="s">
        <v>11</v>
      </c>
      <c r="G4289" t="s">
        <v>12</v>
      </c>
      <c r="H4289" t="s">
        <v>12</v>
      </c>
      <c r="I4289">
        <v>49</v>
      </c>
      <c r="J4289">
        <f>(C4289-$V$7)/$V$8</f>
        <v>-0.44454290183274864</v>
      </c>
      <c r="K4289" t="str">
        <f t="shared" si="265"/>
        <v>NO</v>
      </c>
      <c r="L4289">
        <f>(I4289-$V$16)/$V$17</f>
        <v>0.50063712732525367</v>
      </c>
      <c r="M4289" t="str">
        <f t="shared" si="266"/>
        <v>NO</v>
      </c>
      <c r="N4289">
        <f>IF(ISBLANK(C4289),$V$7,C4289)</f>
        <v>297045</v>
      </c>
      <c r="O4289">
        <f>IF(ISBLANK(I4289),$V$16,I4289)</f>
        <v>49</v>
      </c>
      <c r="P4289" t="str">
        <f>IF(ISBLANK(D4289),$U$42,D4289)</f>
        <v>ASEGURADO VOLUNTARIO</v>
      </c>
      <c r="Q4289" s="7" t="str">
        <f t="shared" si="267"/>
        <v>46-55</v>
      </c>
      <c r="R4289" s="7" t="str">
        <f t="shared" si="268"/>
        <v>1</v>
      </c>
    </row>
    <row r="4290" spans="1:18" x14ac:dyDescent="0.3">
      <c r="A4290">
        <v>4289</v>
      </c>
      <c r="B4290" t="s">
        <v>14</v>
      </c>
      <c r="C4290">
        <v>1751423.3</v>
      </c>
      <c r="D4290" t="s">
        <v>9</v>
      </c>
      <c r="E4290" t="s">
        <v>10</v>
      </c>
      <c r="F4290" t="s">
        <v>11</v>
      </c>
      <c r="G4290" t="s">
        <v>12</v>
      </c>
      <c r="H4290" t="s">
        <v>12</v>
      </c>
      <c r="I4290">
        <v>57</v>
      </c>
      <c r="J4290">
        <f>(C4290-$V$7)/$V$8</f>
        <v>1.3489460131679181</v>
      </c>
      <c r="K4290" t="str">
        <f t="shared" ref="K4290:K4353" si="269">IF(ABS(J4290)&gt;1.96,"ATIPICO","NO")</f>
        <v>NO</v>
      </c>
      <c r="L4290">
        <f>(I4290-$V$16)/$V$17</f>
        <v>1.0652397679423538</v>
      </c>
      <c r="M4290" t="str">
        <f t="shared" ref="M4290:M4353" si="270">IF(ABS(L4290)&gt;1.96,"ATIPICO","NO")</f>
        <v>NO</v>
      </c>
      <c r="N4290">
        <f>IF(ISBLANK(C4290),$V$7,C4290)</f>
        <v>1751423.3</v>
      </c>
      <c r="O4290">
        <f>IF(ISBLANK(I4290),$V$16,I4290)</f>
        <v>57</v>
      </c>
      <c r="P4290" t="str">
        <f>IF(ISBLANK(D4290),$U$42,D4290)</f>
        <v>ASALARIADO</v>
      </c>
      <c r="Q4290" s="7" t="str">
        <f t="shared" ref="Q4290:Q4353" si="271">IF(O4290&lt;26,"18-25",IF(O4290&lt;36,"26-35",
 IF(O4290&lt;46,"36-45",IF(O4290&lt;56,"46-55","56+"))))</f>
        <v>56+</v>
      </c>
      <c r="R4290" s="7" t="str">
        <f t="shared" ref="R4290:R4353" si="272">IF(N4290&lt;300000,"1",
 IF(N4290&lt;=408495,"2",
 IF(N4290&lt;=700000,"3",
 "4")))</f>
        <v>4</v>
      </c>
    </row>
    <row r="4291" spans="1:18" x14ac:dyDescent="0.3">
      <c r="A4291">
        <v>4290</v>
      </c>
      <c r="B4291" t="s">
        <v>8</v>
      </c>
      <c r="C4291">
        <v>634480</v>
      </c>
      <c r="D4291" t="s">
        <v>9</v>
      </c>
      <c r="E4291" t="s">
        <v>15</v>
      </c>
      <c r="F4291" t="s">
        <v>11</v>
      </c>
      <c r="G4291" t="s">
        <v>12</v>
      </c>
      <c r="H4291" t="s">
        <v>12</v>
      </c>
      <c r="I4291">
        <v>38</v>
      </c>
      <c r="J4291">
        <f>(C4291-$V$7)/$V$8</f>
        <v>-2.8429754357122822E-2</v>
      </c>
      <c r="K4291" t="str">
        <f t="shared" si="269"/>
        <v>NO</v>
      </c>
      <c r="L4291">
        <f>(I4291-$V$16)/$V$17</f>
        <v>-0.27569150352325889</v>
      </c>
      <c r="M4291" t="str">
        <f t="shared" si="270"/>
        <v>NO</v>
      </c>
      <c r="N4291">
        <f>IF(ISBLANK(C4291),$V$7,C4291)</f>
        <v>634480</v>
      </c>
      <c r="O4291">
        <f>IF(ISBLANK(I4291),$V$16,I4291)</f>
        <v>38</v>
      </c>
      <c r="P4291" t="str">
        <f>IF(ISBLANK(D4291),$U$42,D4291)</f>
        <v>ASALARIADO</v>
      </c>
      <c r="Q4291" s="7" t="str">
        <f t="shared" si="271"/>
        <v>36-45</v>
      </c>
      <c r="R4291" s="7" t="str">
        <f t="shared" si="272"/>
        <v>3</v>
      </c>
    </row>
    <row r="4292" spans="1:18" x14ac:dyDescent="0.3">
      <c r="A4292">
        <v>4291</v>
      </c>
      <c r="B4292" t="s">
        <v>8</v>
      </c>
      <c r="C4292">
        <v>445567</v>
      </c>
      <c r="D4292" t="s">
        <v>17</v>
      </c>
      <c r="E4292" t="s">
        <v>15</v>
      </c>
      <c r="F4292" t="s">
        <v>11</v>
      </c>
      <c r="G4292" t="s">
        <v>12</v>
      </c>
      <c r="H4292" t="s">
        <v>12</v>
      </c>
      <c r="I4292">
        <v>49</v>
      </c>
      <c r="J4292">
        <f>(C4292-$V$7)/$V$8</f>
        <v>-0.26139071877712344</v>
      </c>
      <c r="K4292" t="str">
        <f t="shared" si="269"/>
        <v>NO</v>
      </c>
      <c r="L4292">
        <f>(I4292-$V$16)/$V$17</f>
        <v>0.50063712732525367</v>
      </c>
      <c r="M4292" t="str">
        <f t="shared" si="270"/>
        <v>NO</v>
      </c>
      <c r="N4292">
        <f>IF(ISBLANK(C4292),$V$7,C4292)</f>
        <v>445567</v>
      </c>
      <c r="O4292">
        <f>IF(ISBLANK(I4292),$V$16,I4292)</f>
        <v>49</v>
      </c>
      <c r="P4292" t="str">
        <f>IF(ISBLANK(D4292),$U$42,D4292)</f>
        <v>TRABAJADOR INDEPENDIENTE</v>
      </c>
      <c r="Q4292" s="7" t="str">
        <f t="shared" si="271"/>
        <v>46-55</v>
      </c>
      <c r="R4292" s="7" t="str">
        <f t="shared" si="272"/>
        <v>3</v>
      </c>
    </row>
    <row r="4293" spans="1:18" x14ac:dyDescent="0.3">
      <c r="A4293">
        <v>4292</v>
      </c>
      <c r="B4293" t="s">
        <v>14</v>
      </c>
      <c r="C4293">
        <v>359544.28</v>
      </c>
      <c r="D4293" t="s">
        <v>9</v>
      </c>
      <c r="E4293" t="s">
        <v>15</v>
      </c>
      <c r="F4293" t="s">
        <v>11</v>
      </c>
      <c r="G4293" t="s">
        <v>12</v>
      </c>
      <c r="H4293" t="s">
        <v>11</v>
      </c>
      <c r="I4293">
        <v>29</v>
      </c>
      <c r="J4293">
        <f>(C4293-$V$7)/$V$8</f>
        <v>-0.36747095578162636</v>
      </c>
      <c r="K4293" t="str">
        <f t="shared" si="269"/>
        <v>NO</v>
      </c>
      <c r="L4293">
        <f>(I4293-$V$16)/$V$17</f>
        <v>-0.91086947421749642</v>
      </c>
      <c r="M4293" t="str">
        <f t="shared" si="270"/>
        <v>NO</v>
      </c>
      <c r="N4293">
        <f>IF(ISBLANK(C4293),$V$7,C4293)</f>
        <v>359544.28</v>
      </c>
      <c r="O4293">
        <f>IF(ISBLANK(I4293),$V$16,I4293)</f>
        <v>29</v>
      </c>
      <c r="P4293" t="str">
        <f>IF(ISBLANK(D4293),$U$42,D4293)</f>
        <v>ASALARIADO</v>
      </c>
      <c r="Q4293" s="7" t="str">
        <f t="shared" si="271"/>
        <v>26-35</v>
      </c>
      <c r="R4293" s="7" t="str">
        <f t="shared" si="272"/>
        <v>2</v>
      </c>
    </row>
    <row r="4294" spans="1:18" x14ac:dyDescent="0.3">
      <c r="A4294">
        <v>4293</v>
      </c>
      <c r="B4294" t="s">
        <v>8</v>
      </c>
      <c r="C4294">
        <v>315617</v>
      </c>
      <c r="D4294" t="s">
        <v>16</v>
      </c>
      <c r="E4294" t="s">
        <v>15</v>
      </c>
      <c r="F4294" t="s">
        <v>11</v>
      </c>
      <c r="G4294" t="s">
        <v>12</v>
      </c>
      <c r="H4294" t="s">
        <v>12</v>
      </c>
      <c r="I4294">
        <v>64</v>
      </c>
      <c r="J4294">
        <f>(C4294-$V$7)/$V$8</f>
        <v>-0.42164055508473103</v>
      </c>
      <c r="K4294" t="str">
        <f t="shared" si="269"/>
        <v>NO</v>
      </c>
      <c r="L4294">
        <f>(I4294-$V$16)/$V$17</f>
        <v>1.5592670784823162</v>
      </c>
      <c r="M4294" t="str">
        <f t="shared" si="270"/>
        <v>NO</v>
      </c>
      <c r="N4294">
        <f>IF(ISBLANK(C4294),$V$7,C4294)</f>
        <v>315617</v>
      </c>
      <c r="O4294">
        <f>IF(ISBLANK(I4294),$V$16,I4294)</f>
        <v>64</v>
      </c>
      <c r="P4294" t="str">
        <f>IF(ISBLANK(D4294),$U$42,D4294)</f>
        <v>ASEGURADO VOLUNTARIO</v>
      </c>
      <c r="Q4294" s="7" t="str">
        <f t="shared" si="271"/>
        <v>56+</v>
      </c>
      <c r="R4294" s="7" t="str">
        <f t="shared" si="272"/>
        <v>2</v>
      </c>
    </row>
    <row r="4295" spans="1:18" x14ac:dyDescent="0.3">
      <c r="A4295">
        <v>4294</v>
      </c>
      <c r="B4295" t="s">
        <v>8</v>
      </c>
      <c r="C4295">
        <v>182777.43</v>
      </c>
      <c r="D4295" t="s">
        <v>9</v>
      </c>
      <c r="E4295" t="s">
        <v>15</v>
      </c>
      <c r="F4295" t="s">
        <v>11</v>
      </c>
      <c r="G4295" t="s">
        <v>12</v>
      </c>
      <c r="H4295" t="s">
        <v>12</v>
      </c>
      <c r="I4295">
        <v>42</v>
      </c>
      <c r="J4295">
        <f>(C4295-$V$7)/$V$8</f>
        <v>-0.58545370897217219</v>
      </c>
      <c r="K4295" t="str">
        <f t="shared" si="269"/>
        <v>NO</v>
      </c>
      <c r="L4295">
        <f>(I4295-$V$16)/$V$17</f>
        <v>6.6098167852911317E-3</v>
      </c>
      <c r="M4295" t="str">
        <f t="shared" si="270"/>
        <v>NO</v>
      </c>
      <c r="N4295">
        <f>IF(ISBLANK(C4295),$V$7,C4295)</f>
        <v>182777.43</v>
      </c>
      <c r="O4295">
        <f>IF(ISBLANK(I4295),$V$16,I4295)</f>
        <v>42</v>
      </c>
      <c r="P4295" t="str">
        <f>IF(ISBLANK(D4295),$U$42,D4295)</f>
        <v>ASALARIADO</v>
      </c>
      <c r="Q4295" s="7" t="str">
        <f t="shared" si="271"/>
        <v>36-45</v>
      </c>
      <c r="R4295" s="7" t="str">
        <f t="shared" si="272"/>
        <v>1</v>
      </c>
    </row>
    <row r="4296" spans="1:18" x14ac:dyDescent="0.3">
      <c r="A4296">
        <v>4295</v>
      </c>
      <c r="B4296" t="s">
        <v>14</v>
      </c>
      <c r="C4296">
        <v>338686</v>
      </c>
      <c r="D4296" t="s">
        <v>9</v>
      </c>
      <c r="E4296" t="s">
        <v>15</v>
      </c>
      <c r="F4296" t="s">
        <v>11</v>
      </c>
      <c r="G4296" t="s">
        <v>11</v>
      </c>
      <c r="H4296" t="s">
        <v>12</v>
      </c>
      <c r="I4296">
        <v>33</v>
      </c>
      <c r="J4296">
        <f>(C4296-$V$7)/$V$8</f>
        <v>-0.39319266378976991</v>
      </c>
      <c r="K4296" t="str">
        <f t="shared" si="269"/>
        <v>NO</v>
      </c>
      <c r="L4296">
        <f>(I4296-$V$16)/$V$17</f>
        <v>-0.62856815390894638</v>
      </c>
      <c r="M4296" t="str">
        <f t="shared" si="270"/>
        <v>NO</v>
      </c>
      <c r="N4296">
        <f>IF(ISBLANK(C4296),$V$7,C4296)</f>
        <v>338686</v>
      </c>
      <c r="O4296">
        <f>IF(ISBLANK(I4296),$V$16,I4296)</f>
        <v>33</v>
      </c>
      <c r="P4296" t="str">
        <f>IF(ISBLANK(D4296),$U$42,D4296)</f>
        <v>ASALARIADO</v>
      </c>
      <c r="Q4296" s="7" t="str">
        <f t="shared" si="271"/>
        <v>26-35</v>
      </c>
      <c r="R4296" s="7" t="str">
        <f t="shared" si="272"/>
        <v>2</v>
      </c>
    </row>
    <row r="4297" spans="1:18" x14ac:dyDescent="0.3">
      <c r="A4297">
        <v>4296</v>
      </c>
      <c r="B4297" t="s">
        <v>8</v>
      </c>
      <c r="C4297">
        <v>200000</v>
      </c>
      <c r="D4297" t="s">
        <v>9</v>
      </c>
      <c r="E4297" t="s">
        <v>15</v>
      </c>
      <c r="F4297" t="s">
        <v>11</v>
      </c>
      <c r="G4297" t="s">
        <v>11</v>
      </c>
      <c r="H4297" t="s">
        <v>11</v>
      </c>
      <c r="I4297">
        <v>27</v>
      </c>
      <c r="J4297">
        <f>(C4297-$V$7)/$V$8</f>
        <v>-0.56421543253280082</v>
      </c>
      <c r="K4297" t="str">
        <f t="shared" si="269"/>
        <v>NO</v>
      </c>
      <c r="L4297">
        <f>(I4297-$V$16)/$V$17</f>
        <v>-1.0520201343717714</v>
      </c>
      <c r="M4297" t="str">
        <f t="shared" si="270"/>
        <v>NO</v>
      </c>
      <c r="N4297">
        <f>IF(ISBLANK(C4297),$V$7,C4297)</f>
        <v>200000</v>
      </c>
      <c r="O4297">
        <f>IF(ISBLANK(I4297),$V$16,I4297)</f>
        <v>27</v>
      </c>
      <c r="P4297" t="str">
        <f>IF(ISBLANK(D4297),$U$42,D4297)</f>
        <v>ASALARIADO</v>
      </c>
      <c r="Q4297" s="7" t="str">
        <f t="shared" si="271"/>
        <v>26-35</v>
      </c>
      <c r="R4297" s="7" t="str">
        <f t="shared" si="272"/>
        <v>1</v>
      </c>
    </row>
    <row r="4298" spans="1:18" x14ac:dyDescent="0.3">
      <c r="A4298">
        <v>4297</v>
      </c>
      <c r="B4298" t="s">
        <v>14</v>
      </c>
      <c r="C4298">
        <v>969577</v>
      </c>
      <c r="D4298" t="s">
        <v>9</v>
      </c>
      <c r="E4298" t="s">
        <v>10</v>
      </c>
      <c r="F4298" t="s">
        <v>11</v>
      </c>
      <c r="G4298" t="s">
        <v>12</v>
      </c>
      <c r="H4298" t="s">
        <v>11</v>
      </c>
      <c r="I4298">
        <v>44</v>
      </c>
      <c r="J4298">
        <f>(C4298-$V$7)/$V$8</f>
        <v>0.38480025254684325</v>
      </c>
      <c r="K4298" t="str">
        <f t="shared" si="269"/>
        <v>NO</v>
      </c>
      <c r="L4298">
        <f>(I4298-$V$16)/$V$17</f>
        <v>0.14776047693956615</v>
      </c>
      <c r="M4298" t="str">
        <f t="shared" si="270"/>
        <v>NO</v>
      </c>
      <c r="N4298">
        <f>IF(ISBLANK(C4298),$V$7,C4298)</f>
        <v>969577</v>
      </c>
      <c r="O4298">
        <f>IF(ISBLANK(I4298),$V$16,I4298)</f>
        <v>44</v>
      </c>
      <c r="P4298" t="str">
        <f>IF(ISBLANK(D4298),$U$42,D4298)</f>
        <v>ASALARIADO</v>
      </c>
      <c r="Q4298" s="7" t="str">
        <f t="shared" si="271"/>
        <v>36-45</v>
      </c>
      <c r="R4298" s="7" t="str">
        <f t="shared" si="272"/>
        <v>4</v>
      </c>
    </row>
    <row r="4299" spans="1:18" x14ac:dyDescent="0.3">
      <c r="A4299">
        <v>4298</v>
      </c>
      <c r="B4299" t="s">
        <v>8</v>
      </c>
      <c r="C4299">
        <v>543582</v>
      </c>
      <c r="D4299" t="s">
        <v>9</v>
      </c>
      <c r="E4299" t="s">
        <v>15</v>
      </c>
      <c r="F4299" t="s">
        <v>11</v>
      </c>
      <c r="G4299" t="s">
        <v>12</v>
      </c>
      <c r="H4299" t="s">
        <v>12</v>
      </c>
      <c r="I4299">
        <v>49</v>
      </c>
      <c r="J4299">
        <f>(C4299-$V$7)/$V$8</f>
        <v>-0.140522017694475</v>
      </c>
      <c r="K4299" t="str">
        <f t="shared" si="269"/>
        <v>NO</v>
      </c>
      <c r="L4299">
        <f>(I4299-$V$16)/$V$17</f>
        <v>0.50063712732525367</v>
      </c>
      <c r="M4299" t="str">
        <f t="shared" si="270"/>
        <v>NO</v>
      </c>
      <c r="N4299">
        <f>IF(ISBLANK(C4299),$V$7,C4299)</f>
        <v>543582</v>
      </c>
      <c r="O4299">
        <f>IF(ISBLANK(I4299),$V$16,I4299)</f>
        <v>49</v>
      </c>
      <c r="P4299" t="str">
        <f>IF(ISBLANK(D4299),$U$42,D4299)</f>
        <v>ASALARIADO</v>
      </c>
      <c r="Q4299" s="7" t="str">
        <f t="shared" si="271"/>
        <v>46-55</v>
      </c>
      <c r="R4299" s="7" t="str">
        <f t="shared" si="272"/>
        <v>3</v>
      </c>
    </row>
    <row r="4300" spans="1:18" x14ac:dyDescent="0.3">
      <c r="A4300">
        <v>4299</v>
      </c>
      <c r="B4300" t="s">
        <v>14</v>
      </c>
      <c r="C4300">
        <v>1478656</v>
      </c>
      <c r="D4300" t="s">
        <v>13</v>
      </c>
      <c r="E4300" t="s">
        <v>10</v>
      </c>
      <c r="F4300" t="s">
        <v>11</v>
      </c>
      <c r="G4300" t="s">
        <v>12</v>
      </c>
      <c r="H4300" t="s">
        <v>12</v>
      </c>
      <c r="I4300">
        <v>64</v>
      </c>
      <c r="J4300">
        <f>(C4300-$V$7)/$V$8</f>
        <v>1.0125788321362281</v>
      </c>
      <c r="K4300" t="str">
        <f t="shared" si="269"/>
        <v>NO</v>
      </c>
      <c r="L4300">
        <f>(I4300-$V$16)/$V$17</f>
        <v>1.5592670784823162</v>
      </c>
      <c r="M4300" t="str">
        <f t="shared" si="270"/>
        <v>NO</v>
      </c>
      <c r="N4300">
        <f>IF(ISBLANK(C4300),$V$7,C4300)</f>
        <v>1478656</v>
      </c>
      <c r="O4300">
        <f>IF(ISBLANK(I4300),$V$16,I4300)</f>
        <v>64</v>
      </c>
      <c r="P4300" t="str">
        <f>IF(ISBLANK(D4300),$U$42,D4300)</f>
        <v>PENSIONADOS EN SU PROPIO SISTEMA</v>
      </c>
      <c r="Q4300" s="7" t="str">
        <f t="shared" si="271"/>
        <v>56+</v>
      </c>
      <c r="R4300" s="7" t="str">
        <f t="shared" si="272"/>
        <v>4</v>
      </c>
    </row>
    <row r="4301" spans="1:18" x14ac:dyDescent="0.3">
      <c r="A4301">
        <v>4300</v>
      </c>
      <c r="B4301" t="s">
        <v>8</v>
      </c>
      <c r="C4301">
        <v>278030</v>
      </c>
      <c r="D4301" t="s">
        <v>18</v>
      </c>
      <c r="E4301" t="s">
        <v>15</v>
      </c>
      <c r="F4301" t="s">
        <v>11</v>
      </c>
      <c r="G4301" t="s">
        <v>12</v>
      </c>
      <c r="H4301" t="s">
        <v>12</v>
      </c>
      <c r="I4301">
        <v>50</v>
      </c>
      <c r="J4301">
        <f>(C4301-$V$7)/$V$8</f>
        <v>-0.46799154082766331</v>
      </c>
      <c r="K4301" t="str">
        <f t="shared" si="269"/>
        <v>NO</v>
      </c>
      <c r="L4301">
        <f>(I4301-$V$16)/$V$17</f>
        <v>0.57121245740239113</v>
      </c>
      <c r="M4301" t="str">
        <f t="shared" si="270"/>
        <v>NO</v>
      </c>
      <c r="N4301">
        <f>IF(ISBLANK(C4301),$V$7,C4301)</f>
        <v>278030</v>
      </c>
      <c r="O4301">
        <f>IF(ISBLANK(I4301),$V$16,I4301)</f>
        <v>50</v>
      </c>
      <c r="P4301" t="str">
        <f>IF(ISBLANK(D4301),$U$42,D4301)</f>
        <v>CONVENIOS ESPECIALES DE TRABAJADORES INDEPENDIENTES</v>
      </c>
      <c r="Q4301" s="7" t="str">
        <f t="shared" si="271"/>
        <v>46-55</v>
      </c>
      <c r="R4301" s="7" t="str">
        <f t="shared" si="272"/>
        <v>1</v>
      </c>
    </row>
    <row r="4302" spans="1:18" x14ac:dyDescent="0.3">
      <c r="A4302">
        <v>4301</v>
      </c>
      <c r="B4302" t="s">
        <v>8</v>
      </c>
      <c r="C4302">
        <v>512466.67</v>
      </c>
      <c r="D4302" t="s">
        <v>9</v>
      </c>
      <c r="E4302" t="s">
        <v>15</v>
      </c>
      <c r="F4302" t="s">
        <v>11</v>
      </c>
      <c r="G4302" t="s">
        <v>12</v>
      </c>
      <c r="H4302" t="s">
        <v>11</v>
      </c>
      <c r="I4302">
        <v>35</v>
      </c>
      <c r="J4302">
        <f>(C4302-$V$7)/$V$8</f>
        <v>-0.17889236428283359</v>
      </c>
      <c r="K4302" t="str">
        <f t="shared" si="269"/>
        <v>NO</v>
      </c>
      <c r="L4302">
        <f>(I4302-$V$16)/$V$17</f>
        <v>-0.48741749375467142</v>
      </c>
      <c r="M4302" t="str">
        <f t="shared" si="270"/>
        <v>NO</v>
      </c>
      <c r="N4302">
        <f>IF(ISBLANK(C4302),$V$7,C4302)</f>
        <v>512466.67</v>
      </c>
      <c r="O4302">
        <f>IF(ISBLANK(I4302),$V$16,I4302)</f>
        <v>35</v>
      </c>
      <c r="P4302" t="str">
        <f>IF(ISBLANK(D4302),$U$42,D4302)</f>
        <v>ASALARIADO</v>
      </c>
      <c r="Q4302" s="7" t="str">
        <f t="shared" si="271"/>
        <v>26-35</v>
      </c>
      <c r="R4302" s="7" t="str">
        <f t="shared" si="272"/>
        <v>3</v>
      </c>
    </row>
    <row r="4303" spans="1:18" x14ac:dyDescent="0.3">
      <c r="A4303">
        <v>4302</v>
      </c>
      <c r="B4303" t="s">
        <v>8</v>
      </c>
      <c r="C4303">
        <v>310124</v>
      </c>
      <c r="D4303" t="s">
        <v>16</v>
      </c>
      <c r="E4303" t="s">
        <v>15</v>
      </c>
      <c r="F4303" t="s">
        <v>11</v>
      </c>
      <c r="G4303" t="s">
        <v>12</v>
      </c>
      <c r="H4303" t="s">
        <v>12</v>
      </c>
      <c r="I4303">
        <v>55</v>
      </c>
      <c r="J4303">
        <f>(C4303-$V$7)/$V$8</f>
        <v>-0.42841433231318576</v>
      </c>
      <c r="K4303" t="str">
        <f t="shared" si="269"/>
        <v>NO</v>
      </c>
      <c r="L4303">
        <f>(I4303-$V$16)/$V$17</f>
        <v>0.92408910778807873</v>
      </c>
      <c r="M4303" t="str">
        <f t="shared" si="270"/>
        <v>NO</v>
      </c>
      <c r="N4303">
        <f>IF(ISBLANK(C4303),$V$7,C4303)</f>
        <v>310124</v>
      </c>
      <c r="O4303">
        <f>IF(ISBLANK(I4303),$V$16,I4303)</f>
        <v>55</v>
      </c>
      <c r="P4303" t="str">
        <f>IF(ISBLANK(D4303),$U$42,D4303)</f>
        <v>ASEGURADO VOLUNTARIO</v>
      </c>
      <c r="Q4303" s="7" t="str">
        <f t="shared" si="271"/>
        <v>46-55</v>
      </c>
      <c r="R4303" s="7" t="str">
        <f t="shared" si="272"/>
        <v>2</v>
      </c>
    </row>
    <row r="4304" spans="1:18" x14ac:dyDescent="0.3">
      <c r="A4304">
        <v>4303</v>
      </c>
      <c r="B4304" t="s">
        <v>8</v>
      </c>
      <c r="C4304">
        <v>525436.96</v>
      </c>
      <c r="D4304" t="s">
        <v>9</v>
      </c>
      <c r="E4304" t="s">
        <v>15</v>
      </c>
      <c r="F4304" t="s">
        <v>11</v>
      </c>
      <c r="G4304" t="s">
        <v>12</v>
      </c>
      <c r="H4304" t="s">
        <v>12</v>
      </c>
      <c r="I4304">
        <v>33</v>
      </c>
      <c r="J4304">
        <f>(C4304-$V$7)/$V$8</f>
        <v>-0.16289785216769548</v>
      </c>
      <c r="K4304" t="str">
        <f t="shared" si="269"/>
        <v>NO</v>
      </c>
      <c r="L4304">
        <f>(I4304-$V$16)/$V$17</f>
        <v>-0.62856815390894638</v>
      </c>
      <c r="M4304" t="str">
        <f t="shared" si="270"/>
        <v>NO</v>
      </c>
      <c r="N4304">
        <f>IF(ISBLANK(C4304),$V$7,C4304)</f>
        <v>525436.96</v>
      </c>
      <c r="O4304">
        <f>IF(ISBLANK(I4304),$V$16,I4304)</f>
        <v>33</v>
      </c>
      <c r="P4304" t="str">
        <f>IF(ISBLANK(D4304),$U$42,D4304)</f>
        <v>ASALARIADO</v>
      </c>
      <c r="Q4304" s="7" t="str">
        <f t="shared" si="271"/>
        <v>26-35</v>
      </c>
      <c r="R4304" s="7" t="str">
        <f t="shared" si="272"/>
        <v>3</v>
      </c>
    </row>
    <row r="4305" spans="1:18" x14ac:dyDescent="0.3">
      <c r="A4305">
        <v>4304</v>
      </c>
      <c r="B4305" t="s">
        <v>8</v>
      </c>
      <c r="C4305">
        <v>406608</v>
      </c>
      <c r="D4305" t="s">
        <v>9</v>
      </c>
      <c r="E4305" t="s">
        <v>15</v>
      </c>
      <c r="F4305" t="s">
        <v>11</v>
      </c>
      <c r="G4305" t="s">
        <v>11</v>
      </c>
      <c r="H4305" t="s">
        <v>12</v>
      </c>
      <c r="I4305">
        <v>52</v>
      </c>
      <c r="J4305">
        <f>(C4305-$V$7)/$V$8</f>
        <v>-0.30943360737049075</v>
      </c>
      <c r="K4305" t="str">
        <f t="shared" si="269"/>
        <v>NO</v>
      </c>
      <c r="L4305">
        <f>(I4305-$V$16)/$V$17</f>
        <v>0.71236311755666615</v>
      </c>
      <c r="M4305" t="str">
        <f t="shared" si="270"/>
        <v>NO</v>
      </c>
      <c r="N4305">
        <f>IF(ISBLANK(C4305),$V$7,C4305)</f>
        <v>406608</v>
      </c>
      <c r="O4305">
        <f>IF(ISBLANK(I4305),$V$16,I4305)</f>
        <v>52</v>
      </c>
      <c r="P4305" t="str">
        <f>IF(ISBLANK(D4305),$U$42,D4305)</f>
        <v>ASALARIADO</v>
      </c>
      <c r="Q4305" s="7" t="str">
        <f t="shared" si="271"/>
        <v>46-55</v>
      </c>
      <c r="R4305" s="7" t="str">
        <f t="shared" si="272"/>
        <v>2</v>
      </c>
    </row>
    <row r="4306" spans="1:18" x14ac:dyDescent="0.3">
      <c r="A4306">
        <v>4305</v>
      </c>
      <c r="B4306" t="s">
        <v>8</v>
      </c>
      <c r="C4306">
        <v>400000</v>
      </c>
      <c r="D4306" t="s">
        <v>9</v>
      </c>
      <c r="E4306" t="s">
        <v>15</v>
      </c>
      <c r="F4306" t="s">
        <v>11</v>
      </c>
      <c r="G4306" t="s">
        <v>11</v>
      </c>
      <c r="H4306" t="s">
        <v>12</v>
      </c>
      <c r="I4306">
        <v>41</v>
      </c>
      <c r="J4306">
        <f>(C4306-$V$7)/$V$8</f>
        <v>-0.31758236395625966</v>
      </c>
      <c r="K4306" t="str">
        <f t="shared" si="269"/>
        <v>NO</v>
      </c>
      <c r="L4306">
        <f>(I4306-$V$16)/$V$17</f>
        <v>-6.3965513291846368E-2</v>
      </c>
      <c r="M4306" t="str">
        <f t="shared" si="270"/>
        <v>NO</v>
      </c>
      <c r="N4306">
        <f>IF(ISBLANK(C4306),$V$7,C4306)</f>
        <v>400000</v>
      </c>
      <c r="O4306">
        <f>IF(ISBLANK(I4306),$V$16,I4306)</f>
        <v>41</v>
      </c>
      <c r="P4306" t="str">
        <f>IF(ISBLANK(D4306),$U$42,D4306)</f>
        <v>ASALARIADO</v>
      </c>
      <c r="Q4306" s="7" t="str">
        <f t="shared" si="271"/>
        <v>36-45</v>
      </c>
      <c r="R4306" s="7" t="str">
        <f t="shared" si="272"/>
        <v>2</v>
      </c>
    </row>
    <row r="4307" spans="1:18" x14ac:dyDescent="0.3">
      <c r="A4307">
        <v>4306</v>
      </c>
      <c r="B4307" t="s">
        <v>14</v>
      </c>
      <c r="C4307">
        <v>400398.51</v>
      </c>
      <c r="D4307" t="s">
        <v>9</v>
      </c>
      <c r="E4307" t="s">
        <v>15</v>
      </c>
      <c r="F4307" t="s">
        <v>11</v>
      </c>
      <c r="G4307" t="s">
        <v>12</v>
      </c>
      <c r="H4307" t="s">
        <v>12</v>
      </c>
      <c r="I4307">
        <v>26</v>
      </c>
      <c r="J4307">
        <f>(C4307-$V$7)/$V$8</f>
        <v>-0.3170909352354675</v>
      </c>
      <c r="K4307" t="str">
        <f t="shared" si="269"/>
        <v>NO</v>
      </c>
      <c r="L4307">
        <f>(I4307-$V$16)/$V$17</f>
        <v>-1.1225954644489089</v>
      </c>
      <c r="M4307" t="str">
        <f t="shared" si="270"/>
        <v>NO</v>
      </c>
      <c r="N4307">
        <f>IF(ISBLANK(C4307),$V$7,C4307)</f>
        <v>400398.51</v>
      </c>
      <c r="O4307">
        <f>IF(ISBLANK(I4307),$V$16,I4307)</f>
        <v>26</v>
      </c>
      <c r="P4307" t="str">
        <f>IF(ISBLANK(D4307),$U$42,D4307)</f>
        <v>ASALARIADO</v>
      </c>
      <c r="Q4307" s="7" t="str">
        <f t="shared" si="271"/>
        <v>26-35</v>
      </c>
      <c r="R4307" s="7" t="str">
        <f t="shared" si="272"/>
        <v>2</v>
      </c>
    </row>
    <row r="4308" spans="1:18" x14ac:dyDescent="0.3">
      <c r="A4308">
        <v>4307</v>
      </c>
      <c r="B4308" t="s">
        <v>8</v>
      </c>
      <c r="C4308">
        <v>891182.29</v>
      </c>
      <c r="D4308" t="s">
        <v>9</v>
      </c>
      <c r="E4308" t="s">
        <v>10</v>
      </c>
      <c r="F4308" t="s">
        <v>11</v>
      </c>
      <c r="G4308" t="s">
        <v>12</v>
      </c>
      <c r="H4308" t="s">
        <v>12</v>
      </c>
      <c r="I4308">
        <v>40</v>
      </c>
      <c r="J4308">
        <f>(C4308-$V$7)/$V$8</f>
        <v>0.28812661310950299</v>
      </c>
      <c r="K4308" t="str">
        <f t="shared" si="269"/>
        <v>NO</v>
      </c>
      <c r="L4308">
        <f>(I4308-$V$16)/$V$17</f>
        <v>-0.13454084336898386</v>
      </c>
      <c r="M4308" t="str">
        <f t="shared" si="270"/>
        <v>NO</v>
      </c>
      <c r="N4308">
        <f>IF(ISBLANK(C4308),$V$7,C4308)</f>
        <v>891182.29</v>
      </c>
      <c r="O4308">
        <f>IF(ISBLANK(I4308),$V$16,I4308)</f>
        <v>40</v>
      </c>
      <c r="P4308" t="str">
        <f>IF(ISBLANK(D4308),$U$42,D4308)</f>
        <v>ASALARIADO</v>
      </c>
      <c r="Q4308" s="7" t="str">
        <f t="shared" si="271"/>
        <v>36-45</v>
      </c>
      <c r="R4308" s="7" t="str">
        <f t="shared" si="272"/>
        <v>4</v>
      </c>
    </row>
    <row r="4309" spans="1:18" x14ac:dyDescent="0.3">
      <c r="A4309">
        <v>4308</v>
      </c>
      <c r="B4309" t="s">
        <v>14</v>
      </c>
      <c r="C4309">
        <v>375988</v>
      </c>
      <c r="D4309" t="s">
        <v>18</v>
      </c>
      <c r="E4309" t="s">
        <v>15</v>
      </c>
      <c r="F4309" t="s">
        <v>11</v>
      </c>
      <c r="G4309" t="s">
        <v>12</v>
      </c>
      <c r="H4309" t="s">
        <v>12</v>
      </c>
      <c r="I4309">
        <v>58</v>
      </c>
      <c r="J4309">
        <f>(C4309-$V$7)/$V$8</f>
        <v>-0.34719313016955922</v>
      </c>
      <c r="K4309" t="str">
        <f t="shared" si="269"/>
        <v>NO</v>
      </c>
      <c r="L4309">
        <f>(I4309-$V$16)/$V$17</f>
        <v>1.1358150980194912</v>
      </c>
      <c r="M4309" t="str">
        <f t="shared" si="270"/>
        <v>NO</v>
      </c>
      <c r="N4309">
        <f>IF(ISBLANK(C4309),$V$7,C4309)</f>
        <v>375988</v>
      </c>
      <c r="O4309">
        <f>IF(ISBLANK(I4309),$V$16,I4309)</f>
        <v>58</v>
      </c>
      <c r="P4309" t="str">
        <f>IF(ISBLANK(D4309),$U$42,D4309)</f>
        <v>CONVENIOS ESPECIALES DE TRABAJADORES INDEPENDIENTES</v>
      </c>
      <c r="Q4309" s="7" t="str">
        <f t="shared" si="271"/>
        <v>56+</v>
      </c>
      <c r="R4309" s="7" t="str">
        <f t="shared" si="272"/>
        <v>2</v>
      </c>
    </row>
    <row r="4310" spans="1:18" x14ac:dyDescent="0.3">
      <c r="A4310">
        <v>4309</v>
      </c>
      <c r="B4310" t="s">
        <v>14</v>
      </c>
      <c r="C4310">
        <v>1108329</v>
      </c>
      <c r="D4310" t="s">
        <v>9</v>
      </c>
      <c r="E4310" t="s">
        <v>10</v>
      </c>
      <c r="F4310" t="s">
        <v>11</v>
      </c>
      <c r="G4310" t="s">
        <v>12</v>
      </c>
      <c r="H4310" t="s">
        <v>11</v>
      </c>
      <c r="I4310">
        <v>34</v>
      </c>
      <c r="J4310">
        <f>(C4310-$V$7)/$V$8</f>
        <v>0.55590441020250447</v>
      </c>
      <c r="K4310" t="str">
        <f t="shared" si="269"/>
        <v>NO</v>
      </c>
      <c r="L4310">
        <f>(I4310-$V$16)/$V$17</f>
        <v>-0.55799282383180893</v>
      </c>
      <c r="M4310" t="str">
        <f t="shared" si="270"/>
        <v>NO</v>
      </c>
      <c r="N4310">
        <f>IF(ISBLANK(C4310),$V$7,C4310)</f>
        <v>1108329</v>
      </c>
      <c r="O4310">
        <f>IF(ISBLANK(I4310),$V$16,I4310)</f>
        <v>34</v>
      </c>
      <c r="P4310" t="str">
        <f>IF(ISBLANK(D4310),$U$42,D4310)</f>
        <v>ASALARIADO</v>
      </c>
      <c r="Q4310" s="7" t="str">
        <f t="shared" si="271"/>
        <v>26-35</v>
      </c>
      <c r="R4310" s="7" t="str">
        <f t="shared" si="272"/>
        <v>4</v>
      </c>
    </row>
    <row r="4311" spans="1:18" x14ac:dyDescent="0.3">
      <c r="A4311">
        <v>4310</v>
      </c>
      <c r="B4311" t="s">
        <v>14</v>
      </c>
      <c r="C4311">
        <v>1474575.5</v>
      </c>
      <c r="D4311" t="s">
        <v>9</v>
      </c>
      <c r="E4311" t="s">
        <v>10</v>
      </c>
      <c r="F4311" t="s">
        <v>11</v>
      </c>
      <c r="G4311" t="s">
        <v>12</v>
      </c>
      <c r="H4311" t="s">
        <v>12</v>
      </c>
      <c r="I4311">
        <v>46</v>
      </c>
      <c r="J4311">
        <f>(C4311-$V$7)/$V$8</f>
        <v>1.0075469009545954</v>
      </c>
      <c r="K4311" t="str">
        <f t="shared" si="269"/>
        <v>NO</v>
      </c>
      <c r="L4311">
        <f>(I4311-$V$16)/$V$17</f>
        <v>0.28891113709384114</v>
      </c>
      <c r="M4311" t="str">
        <f t="shared" si="270"/>
        <v>NO</v>
      </c>
      <c r="N4311">
        <f>IF(ISBLANK(C4311),$V$7,C4311)</f>
        <v>1474575.5</v>
      </c>
      <c r="O4311">
        <f>IF(ISBLANK(I4311),$V$16,I4311)</f>
        <v>46</v>
      </c>
      <c r="P4311" t="str">
        <f>IF(ISBLANK(D4311),$U$42,D4311)</f>
        <v>ASALARIADO</v>
      </c>
      <c r="Q4311" s="7" t="str">
        <f t="shared" si="271"/>
        <v>46-55</v>
      </c>
      <c r="R4311" s="7" t="str">
        <f t="shared" si="272"/>
        <v>4</v>
      </c>
    </row>
    <row r="4312" spans="1:18" x14ac:dyDescent="0.3">
      <c r="A4312">
        <v>4311</v>
      </c>
      <c r="B4312" t="s">
        <v>14</v>
      </c>
      <c r="C4312">
        <v>363711.95</v>
      </c>
      <c r="D4312" t="s">
        <v>9</v>
      </c>
      <c r="E4312" t="s">
        <v>15</v>
      </c>
      <c r="F4312" t="s">
        <v>11</v>
      </c>
      <c r="G4312" t="s">
        <v>12</v>
      </c>
      <c r="H4312" t="s">
        <v>12</v>
      </c>
      <c r="I4312">
        <v>30</v>
      </c>
      <c r="J4312">
        <f>(C4312-$V$7)/$V$8</f>
        <v>-0.36233152957705445</v>
      </c>
      <c r="K4312" t="str">
        <f t="shared" si="269"/>
        <v>NO</v>
      </c>
      <c r="L4312">
        <f>(I4312-$V$16)/$V$17</f>
        <v>-0.84029414414035897</v>
      </c>
      <c r="M4312" t="str">
        <f t="shared" si="270"/>
        <v>NO</v>
      </c>
      <c r="N4312">
        <f>IF(ISBLANK(C4312),$V$7,C4312)</f>
        <v>363711.95</v>
      </c>
      <c r="O4312">
        <f>IF(ISBLANK(I4312),$V$16,I4312)</f>
        <v>30</v>
      </c>
      <c r="P4312" t="str">
        <f>IF(ISBLANK(D4312),$U$42,D4312)</f>
        <v>ASALARIADO</v>
      </c>
      <c r="Q4312" s="7" t="str">
        <f t="shared" si="271"/>
        <v>26-35</v>
      </c>
      <c r="R4312" s="7" t="str">
        <f t="shared" si="272"/>
        <v>2</v>
      </c>
    </row>
    <row r="4313" spans="1:18" x14ac:dyDescent="0.3">
      <c r="A4313">
        <v>4312</v>
      </c>
      <c r="B4313" t="s">
        <v>14</v>
      </c>
      <c r="C4313">
        <v>490637</v>
      </c>
      <c r="D4313" t="s">
        <v>13</v>
      </c>
      <c r="E4313" t="s">
        <v>10</v>
      </c>
      <c r="F4313" t="s">
        <v>11</v>
      </c>
      <c r="G4313" t="s">
        <v>12</v>
      </c>
      <c r="H4313" t="s">
        <v>12</v>
      </c>
      <c r="I4313">
        <v>71</v>
      </c>
      <c r="J4313">
        <f>(C4313-$V$7)/$V$8</f>
        <v>-0.20581195677339986</v>
      </c>
      <c r="K4313" t="str">
        <f t="shared" si="269"/>
        <v>NO</v>
      </c>
      <c r="L4313">
        <f>(I4313-$V$16)/$V$17</f>
        <v>2.0532943890222786</v>
      </c>
      <c r="M4313" t="str">
        <f t="shared" si="270"/>
        <v>ATIPICO</v>
      </c>
      <c r="N4313">
        <f>IF(ISBLANK(C4313),$V$7,C4313)</f>
        <v>490637</v>
      </c>
      <c r="O4313">
        <f>IF(ISBLANK(I4313),$V$16,I4313)</f>
        <v>71</v>
      </c>
      <c r="P4313" t="str">
        <f>IF(ISBLANK(D4313),$U$42,D4313)</f>
        <v>PENSIONADOS EN SU PROPIO SISTEMA</v>
      </c>
      <c r="Q4313" s="7" t="str">
        <f t="shared" si="271"/>
        <v>56+</v>
      </c>
      <c r="R4313" s="7" t="str">
        <f t="shared" si="272"/>
        <v>3</v>
      </c>
    </row>
    <row r="4314" spans="1:18" x14ac:dyDescent="0.3">
      <c r="A4314">
        <v>4313</v>
      </c>
      <c r="B4314" t="s">
        <v>14</v>
      </c>
      <c r="C4314">
        <v>279111</v>
      </c>
      <c r="D4314" t="s">
        <v>17</v>
      </c>
      <c r="E4314" t="s">
        <v>15</v>
      </c>
      <c r="F4314" t="s">
        <v>11</v>
      </c>
      <c r="G4314" t="s">
        <v>12</v>
      </c>
      <c r="H4314" t="s">
        <v>12</v>
      </c>
      <c r="I4314">
        <v>26</v>
      </c>
      <c r="J4314">
        <f>(C4314-$V$7)/$V$8</f>
        <v>-0.46665848909200708</v>
      </c>
      <c r="K4314" t="str">
        <f t="shared" si="269"/>
        <v>NO</v>
      </c>
      <c r="L4314">
        <f>(I4314-$V$16)/$V$17</f>
        <v>-1.1225954644489089</v>
      </c>
      <c r="M4314" t="str">
        <f t="shared" si="270"/>
        <v>NO</v>
      </c>
      <c r="N4314">
        <f>IF(ISBLANK(C4314),$V$7,C4314)</f>
        <v>279111</v>
      </c>
      <c r="O4314">
        <f>IF(ISBLANK(I4314),$V$16,I4314)</f>
        <v>26</v>
      </c>
      <c r="P4314" t="str">
        <f>IF(ISBLANK(D4314),$U$42,D4314)</f>
        <v>TRABAJADOR INDEPENDIENTE</v>
      </c>
      <c r="Q4314" s="7" t="str">
        <f t="shared" si="271"/>
        <v>26-35</v>
      </c>
      <c r="R4314" s="7" t="str">
        <f t="shared" si="272"/>
        <v>1</v>
      </c>
    </row>
    <row r="4315" spans="1:18" x14ac:dyDescent="0.3">
      <c r="A4315">
        <v>4314</v>
      </c>
      <c r="B4315" t="s">
        <v>14</v>
      </c>
      <c r="C4315">
        <v>297050</v>
      </c>
      <c r="D4315" t="s">
        <v>16</v>
      </c>
      <c r="E4315" t="s">
        <v>15</v>
      </c>
      <c r="F4315" t="s">
        <v>11</v>
      </c>
      <c r="G4315" t="s">
        <v>12</v>
      </c>
      <c r="H4315" t="s">
        <v>12</v>
      </c>
      <c r="I4315">
        <v>43</v>
      </c>
      <c r="J4315">
        <f>(C4315-$V$7)/$V$8</f>
        <v>-0.44453673600603422</v>
      </c>
      <c r="K4315" t="str">
        <f t="shared" si="269"/>
        <v>NO</v>
      </c>
      <c r="L4315">
        <f>(I4315-$V$16)/$V$17</f>
        <v>7.7185146862428639E-2</v>
      </c>
      <c r="M4315" t="str">
        <f t="shared" si="270"/>
        <v>NO</v>
      </c>
      <c r="N4315">
        <f>IF(ISBLANK(C4315),$V$7,C4315)</f>
        <v>297050</v>
      </c>
      <c r="O4315">
        <f>IF(ISBLANK(I4315),$V$16,I4315)</f>
        <v>43</v>
      </c>
      <c r="P4315" t="str">
        <f>IF(ISBLANK(D4315),$U$42,D4315)</f>
        <v>ASEGURADO VOLUNTARIO</v>
      </c>
      <c r="Q4315" s="7" t="str">
        <f t="shared" si="271"/>
        <v>36-45</v>
      </c>
      <c r="R4315" s="7" t="str">
        <f t="shared" si="272"/>
        <v>1</v>
      </c>
    </row>
    <row r="4316" spans="1:18" x14ac:dyDescent="0.3">
      <c r="A4316">
        <v>4315</v>
      </c>
      <c r="B4316" t="s">
        <v>8</v>
      </c>
      <c r="C4316">
        <v>300018</v>
      </c>
      <c r="D4316" t="s">
        <v>17</v>
      </c>
      <c r="E4316" t="s">
        <v>15</v>
      </c>
      <c r="F4316" t="s">
        <v>11</v>
      </c>
      <c r="G4316" t="s">
        <v>11</v>
      </c>
      <c r="H4316" t="s">
        <v>11</v>
      </c>
      <c r="I4316">
        <v>32</v>
      </c>
      <c r="J4316">
        <f>(C4316-$V$7)/$V$8</f>
        <v>-0.44087670126835837</v>
      </c>
      <c r="K4316" t="str">
        <f t="shared" si="269"/>
        <v>NO</v>
      </c>
      <c r="L4316">
        <f>(I4316-$V$16)/$V$17</f>
        <v>-0.69914348398608395</v>
      </c>
      <c r="M4316" t="str">
        <f t="shared" si="270"/>
        <v>NO</v>
      </c>
      <c r="N4316">
        <f>IF(ISBLANK(C4316),$V$7,C4316)</f>
        <v>300018</v>
      </c>
      <c r="O4316">
        <f>IF(ISBLANK(I4316),$V$16,I4316)</f>
        <v>32</v>
      </c>
      <c r="P4316" t="str">
        <f>IF(ISBLANK(D4316),$U$42,D4316)</f>
        <v>TRABAJADOR INDEPENDIENTE</v>
      </c>
      <c r="Q4316" s="7" t="str">
        <f t="shared" si="271"/>
        <v>26-35</v>
      </c>
      <c r="R4316" s="7" t="str">
        <f t="shared" si="272"/>
        <v>2</v>
      </c>
    </row>
    <row r="4317" spans="1:18" x14ac:dyDescent="0.3">
      <c r="A4317">
        <v>4316</v>
      </c>
      <c r="B4317" t="s">
        <v>14</v>
      </c>
      <c r="C4317">
        <v>297046</v>
      </c>
      <c r="D4317" t="s">
        <v>17</v>
      </c>
      <c r="E4317" t="s">
        <v>15</v>
      </c>
      <c r="F4317" t="s">
        <v>11</v>
      </c>
      <c r="G4317" t="s">
        <v>11</v>
      </c>
      <c r="H4317" t="s">
        <v>11</v>
      </c>
      <c r="I4317">
        <v>45</v>
      </c>
      <c r="J4317">
        <f>(C4317-$V$7)/$V$8</f>
        <v>-0.44454166866740574</v>
      </c>
      <c r="K4317" t="str">
        <f t="shared" si="269"/>
        <v>NO</v>
      </c>
      <c r="L4317">
        <f>(I4317-$V$16)/$V$17</f>
        <v>0.21833580701670366</v>
      </c>
      <c r="M4317" t="str">
        <f t="shared" si="270"/>
        <v>NO</v>
      </c>
      <c r="N4317">
        <f>IF(ISBLANK(C4317),$V$7,C4317)</f>
        <v>297046</v>
      </c>
      <c r="O4317">
        <f>IF(ISBLANK(I4317),$V$16,I4317)</f>
        <v>45</v>
      </c>
      <c r="P4317" t="str">
        <f>IF(ISBLANK(D4317),$U$42,D4317)</f>
        <v>TRABAJADOR INDEPENDIENTE</v>
      </c>
      <c r="Q4317" s="7" t="str">
        <f t="shared" si="271"/>
        <v>36-45</v>
      </c>
      <c r="R4317" s="7" t="str">
        <f t="shared" si="272"/>
        <v>1</v>
      </c>
    </row>
    <row r="4318" spans="1:18" x14ac:dyDescent="0.3">
      <c r="A4318">
        <v>4317</v>
      </c>
      <c r="B4318" t="s">
        <v>14</v>
      </c>
      <c r="C4318">
        <v>672276</v>
      </c>
      <c r="D4318" t="s">
        <v>9</v>
      </c>
      <c r="E4318" t="s">
        <v>15</v>
      </c>
      <c r="F4318" t="s">
        <v>11</v>
      </c>
      <c r="G4318" t="s">
        <v>12</v>
      </c>
      <c r="H4318" t="s">
        <v>12</v>
      </c>
      <c r="I4318">
        <v>25</v>
      </c>
      <c r="J4318">
        <f>(C4318-$V$7)/$V$8</f>
        <v>1.8178962942471923E-2</v>
      </c>
      <c r="K4318" t="str">
        <f t="shared" si="269"/>
        <v>NO</v>
      </c>
      <c r="L4318">
        <f>(I4318-$V$16)/$V$17</f>
        <v>-1.1931707945260464</v>
      </c>
      <c r="M4318" t="str">
        <f t="shared" si="270"/>
        <v>NO</v>
      </c>
      <c r="N4318">
        <f>IF(ISBLANK(C4318),$V$7,C4318)</f>
        <v>672276</v>
      </c>
      <c r="O4318">
        <f>IF(ISBLANK(I4318),$V$16,I4318)</f>
        <v>25</v>
      </c>
      <c r="P4318" t="str">
        <f>IF(ISBLANK(D4318),$U$42,D4318)</f>
        <v>ASALARIADO</v>
      </c>
      <c r="Q4318" s="7" t="str">
        <f t="shared" si="271"/>
        <v>18-25</v>
      </c>
      <c r="R4318" s="7" t="str">
        <f t="shared" si="272"/>
        <v>3</v>
      </c>
    </row>
    <row r="4319" spans="1:18" x14ac:dyDescent="0.3">
      <c r="A4319">
        <v>4318</v>
      </c>
      <c r="B4319" t="s">
        <v>8</v>
      </c>
      <c r="C4319">
        <v>349737.17</v>
      </c>
      <c r="D4319" t="s">
        <v>9</v>
      </c>
      <c r="E4319" t="s">
        <v>15</v>
      </c>
      <c r="F4319" t="s">
        <v>11</v>
      </c>
      <c r="G4319" t="s">
        <v>12</v>
      </c>
      <c r="H4319" t="s">
        <v>11</v>
      </c>
      <c r="I4319">
        <v>26</v>
      </c>
      <c r="J4319">
        <f>(C4319-$V$7)/$V$8</f>
        <v>-0.37956474394746487</v>
      </c>
      <c r="K4319" t="str">
        <f t="shared" si="269"/>
        <v>NO</v>
      </c>
      <c r="L4319">
        <f>(I4319-$V$16)/$V$17</f>
        <v>-1.1225954644489089</v>
      </c>
      <c r="M4319" t="str">
        <f t="shared" si="270"/>
        <v>NO</v>
      </c>
      <c r="N4319">
        <f>IF(ISBLANK(C4319),$V$7,C4319)</f>
        <v>349737.17</v>
      </c>
      <c r="O4319">
        <f>IF(ISBLANK(I4319),$V$16,I4319)</f>
        <v>26</v>
      </c>
      <c r="P4319" t="str">
        <f>IF(ISBLANK(D4319),$U$42,D4319)</f>
        <v>ASALARIADO</v>
      </c>
      <c r="Q4319" s="7" t="str">
        <f t="shared" si="271"/>
        <v>26-35</v>
      </c>
      <c r="R4319" s="7" t="str">
        <f t="shared" si="272"/>
        <v>2</v>
      </c>
    </row>
    <row r="4320" spans="1:18" x14ac:dyDescent="0.3">
      <c r="A4320">
        <v>4319</v>
      </c>
      <c r="B4320" t="s">
        <v>14</v>
      </c>
      <c r="C4320">
        <v>1584055</v>
      </c>
      <c r="D4320" t="s">
        <v>9</v>
      </c>
      <c r="E4320" t="s">
        <v>10</v>
      </c>
      <c r="F4320" t="s">
        <v>11</v>
      </c>
      <c r="G4320" t="s">
        <v>12</v>
      </c>
      <c r="H4320" t="s">
        <v>12</v>
      </c>
      <c r="I4320">
        <v>39</v>
      </c>
      <c r="J4320">
        <f>(C4320-$V$7)/$V$8</f>
        <v>1.1425532261107225</v>
      </c>
      <c r="K4320" t="str">
        <f t="shared" si="269"/>
        <v>NO</v>
      </c>
      <c r="L4320">
        <f>(I4320-$V$16)/$V$17</f>
        <v>-0.20511617344612137</v>
      </c>
      <c r="M4320" t="str">
        <f t="shared" si="270"/>
        <v>NO</v>
      </c>
      <c r="N4320">
        <f>IF(ISBLANK(C4320),$V$7,C4320)</f>
        <v>1584055</v>
      </c>
      <c r="O4320">
        <f>IF(ISBLANK(I4320),$V$16,I4320)</f>
        <v>39</v>
      </c>
      <c r="P4320" t="str">
        <f>IF(ISBLANK(D4320),$U$42,D4320)</f>
        <v>ASALARIADO</v>
      </c>
      <c r="Q4320" s="7" t="str">
        <f t="shared" si="271"/>
        <v>36-45</v>
      </c>
      <c r="R4320" s="7" t="str">
        <f t="shared" si="272"/>
        <v>4</v>
      </c>
    </row>
    <row r="4321" spans="1:18" x14ac:dyDescent="0.3">
      <c r="A4321">
        <v>4320</v>
      </c>
      <c r="B4321" t="s">
        <v>14</v>
      </c>
      <c r="C4321">
        <v>323296</v>
      </c>
      <c r="D4321" t="s">
        <v>16</v>
      </c>
      <c r="E4321" t="s">
        <v>15</v>
      </c>
      <c r="F4321" t="s">
        <v>11</v>
      </c>
      <c r="G4321" t="s">
        <v>12</v>
      </c>
      <c r="H4321" t="s">
        <v>12</v>
      </c>
      <c r="I4321">
        <v>62</v>
      </c>
      <c r="J4321">
        <f>(C4321-$V$7)/$V$8</f>
        <v>-0.41217107841673473</v>
      </c>
      <c r="K4321" t="str">
        <f t="shared" si="269"/>
        <v>NO</v>
      </c>
      <c r="L4321">
        <f>(I4321-$V$16)/$V$17</f>
        <v>1.4181164183280413</v>
      </c>
      <c r="M4321" t="str">
        <f t="shared" si="270"/>
        <v>NO</v>
      </c>
      <c r="N4321">
        <f>IF(ISBLANK(C4321),$V$7,C4321)</f>
        <v>323296</v>
      </c>
      <c r="O4321">
        <f>IF(ISBLANK(I4321),$V$16,I4321)</f>
        <v>62</v>
      </c>
      <c r="P4321" t="str">
        <f>IF(ISBLANK(D4321),$U$42,D4321)</f>
        <v>ASEGURADO VOLUNTARIO</v>
      </c>
      <c r="Q4321" s="7" t="str">
        <f t="shared" si="271"/>
        <v>56+</v>
      </c>
      <c r="R4321" s="7" t="str">
        <f t="shared" si="272"/>
        <v>2</v>
      </c>
    </row>
    <row r="4322" spans="1:18" x14ac:dyDescent="0.3">
      <c r="A4322">
        <v>4321</v>
      </c>
      <c r="B4322" t="s">
        <v>14</v>
      </c>
      <c r="C4322">
        <v>150000</v>
      </c>
      <c r="D4322" t="s">
        <v>9</v>
      </c>
      <c r="E4322" t="s">
        <v>15</v>
      </c>
      <c r="F4322" t="s">
        <v>11</v>
      </c>
      <c r="G4322" t="s">
        <v>11</v>
      </c>
      <c r="H4322" t="s">
        <v>12</v>
      </c>
      <c r="I4322">
        <v>62</v>
      </c>
      <c r="J4322">
        <f>(C4322-$V$7)/$V$8</f>
        <v>-0.62587369967693607</v>
      </c>
      <c r="K4322" t="str">
        <f t="shared" si="269"/>
        <v>NO</v>
      </c>
      <c r="L4322">
        <f>(I4322-$V$16)/$V$17</f>
        <v>1.4181164183280413</v>
      </c>
      <c r="M4322" t="str">
        <f t="shared" si="270"/>
        <v>NO</v>
      </c>
      <c r="N4322">
        <f>IF(ISBLANK(C4322),$V$7,C4322)</f>
        <v>150000</v>
      </c>
      <c r="O4322">
        <f>IF(ISBLANK(I4322),$V$16,I4322)</f>
        <v>62</v>
      </c>
      <c r="P4322" t="str">
        <f>IF(ISBLANK(D4322),$U$42,D4322)</f>
        <v>ASALARIADO</v>
      </c>
      <c r="Q4322" s="7" t="str">
        <f t="shared" si="271"/>
        <v>56+</v>
      </c>
      <c r="R4322" s="7" t="str">
        <f t="shared" si="272"/>
        <v>1</v>
      </c>
    </row>
    <row r="4323" spans="1:18" x14ac:dyDescent="0.3">
      <c r="A4323">
        <v>4322</v>
      </c>
      <c r="B4323" t="s">
        <v>14</v>
      </c>
      <c r="C4323">
        <v>1155329</v>
      </c>
      <c r="D4323" t="s">
        <v>13</v>
      </c>
      <c r="E4323" t="s">
        <v>10</v>
      </c>
      <c r="F4323" t="s">
        <v>11</v>
      </c>
      <c r="G4323" t="s">
        <v>12</v>
      </c>
      <c r="H4323" t="s">
        <v>12</v>
      </c>
      <c r="I4323">
        <v>68</v>
      </c>
      <c r="J4323">
        <f>(C4323-$V$7)/$V$8</f>
        <v>0.61386318131799156</v>
      </c>
      <c r="K4323" t="str">
        <f t="shared" si="269"/>
        <v>NO</v>
      </c>
      <c r="L4323">
        <f>(I4323-$V$16)/$V$17</f>
        <v>1.8415683987908662</v>
      </c>
      <c r="M4323" t="str">
        <f t="shared" si="270"/>
        <v>NO</v>
      </c>
      <c r="N4323">
        <f>IF(ISBLANK(C4323),$V$7,C4323)</f>
        <v>1155329</v>
      </c>
      <c r="O4323">
        <f>IF(ISBLANK(I4323),$V$16,I4323)</f>
        <v>68</v>
      </c>
      <c r="P4323" t="str">
        <f>IF(ISBLANK(D4323),$U$42,D4323)</f>
        <v>PENSIONADOS EN SU PROPIO SISTEMA</v>
      </c>
      <c r="Q4323" s="7" t="str">
        <f t="shared" si="271"/>
        <v>56+</v>
      </c>
      <c r="R4323" s="7" t="str">
        <f t="shared" si="272"/>
        <v>4</v>
      </c>
    </row>
    <row r="4324" spans="1:18" x14ac:dyDescent="0.3">
      <c r="A4324">
        <v>4323</v>
      </c>
      <c r="B4324" t="s">
        <v>8</v>
      </c>
      <c r="C4324">
        <v>339164.9</v>
      </c>
      <c r="D4324" t="s">
        <v>9</v>
      </c>
      <c r="E4324" t="s">
        <v>15</v>
      </c>
      <c r="F4324" t="s">
        <v>11</v>
      </c>
      <c r="G4324" t="s">
        <v>12</v>
      </c>
      <c r="H4324" t="s">
        <v>12</v>
      </c>
      <c r="I4324">
        <v>49</v>
      </c>
      <c r="J4324">
        <f>(C4324-$V$7)/$V$8</f>
        <v>-0.39260210090706332</v>
      </c>
      <c r="K4324" t="str">
        <f t="shared" si="269"/>
        <v>NO</v>
      </c>
      <c r="L4324">
        <f>(I4324-$V$16)/$V$17</f>
        <v>0.50063712732525367</v>
      </c>
      <c r="M4324" t="str">
        <f t="shared" si="270"/>
        <v>NO</v>
      </c>
      <c r="N4324">
        <f>IF(ISBLANK(C4324),$V$7,C4324)</f>
        <v>339164.9</v>
      </c>
      <c r="O4324">
        <f>IF(ISBLANK(I4324),$V$16,I4324)</f>
        <v>49</v>
      </c>
      <c r="P4324" t="str">
        <f>IF(ISBLANK(D4324),$U$42,D4324)</f>
        <v>ASALARIADO</v>
      </c>
      <c r="Q4324" s="7" t="str">
        <f t="shared" si="271"/>
        <v>46-55</v>
      </c>
      <c r="R4324" s="7" t="str">
        <f t="shared" si="272"/>
        <v>2</v>
      </c>
    </row>
    <row r="4325" spans="1:18" x14ac:dyDescent="0.3">
      <c r="A4325">
        <v>4324</v>
      </c>
      <c r="B4325" t="s">
        <v>8</v>
      </c>
      <c r="C4325">
        <v>690000</v>
      </c>
      <c r="D4325" t="s">
        <v>9</v>
      </c>
      <c r="E4325" t="s">
        <v>15</v>
      </c>
      <c r="F4325" t="s">
        <v>11</v>
      </c>
      <c r="G4325" t="s">
        <v>12</v>
      </c>
      <c r="H4325" t="s">
        <v>12</v>
      </c>
      <c r="I4325">
        <v>24</v>
      </c>
      <c r="J4325">
        <f>(C4325-$V$7)/$V$8</f>
        <v>4.0035585479725001E-2</v>
      </c>
      <c r="K4325" t="str">
        <f t="shared" si="269"/>
        <v>NO</v>
      </c>
      <c r="L4325">
        <f>(I4325-$V$16)/$V$17</f>
        <v>-1.263746124603184</v>
      </c>
      <c r="M4325" t="str">
        <f t="shared" si="270"/>
        <v>NO</v>
      </c>
      <c r="N4325">
        <f>IF(ISBLANK(C4325),$V$7,C4325)</f>
        <v>690000</v>
      </c>
      <c r="O4325">
        <f>IF(ISBLANK(I4325),$V$16,I4325)</f>
        <v>24</v>
      </c>
      <c r="P4325" t="str">
        <f>IF(ISBLANK(D4325),$U$42,D4325)</f>
        <v>ASALARIADO</v>
      </c>
      <c r="Q4325" s="7" t="str">
        <f t="shared" si="271"/>
        <v>18-25</v>
      </c>
      <c r="R4325" s="7" t="str">
        <f t="shared" si="272"/>
        <v>3</v>
      </c>
    </row>
    <row r="4326" spans="1:18" x14ac:dyDescent="0.3">
      <c r="A4326">
        <v>4325</v>
      </c>
      <c r="B4326" t="s">
        <v>14</v>
      </c>
      <c r="C4326">
        <v>506617.9</v>
      </c>
      <c r="D4326" t="s">
        <v>9</v>
      </c>
      <c r="E4326" t="s">
        <v>10</v>
      </c>
      <c r="F4326" t="s">
        <v>11</v>
      </c>
      <c r="G4326" t="s">
        <v>12</v>
      </c>
      <c r="H4326" t="s">
        <v>12</v>
      </c>
      <c r="I4326">
        <v>41</v>
      </c>
      <c r="J4326">
        <f>(C4326-$V$7)/$V$8</f>
        <v>-0.18610486474532562</v>
      </c>
      <c r="K4326" t="str">
        <f t="shared" si="269"/>
        <v>NO</v>
      </c>
      <c r="L4326">
        <f>(I4326-$V$16)/$V$17</f>
        <v>-6.3965513291846368E-2</v>
      </c>
      <c r="M4326" t="str">
        <f t="shared" si="270"/>
        <v>NO</v>
      </c>
      <c r="N4326">
        <f>IF(ISBLANK(C4326),$V$7,C4326)</f>
        <v>506617.9</v>
      </c>
      <c r="O4326">
        <f>IF(ISBLANK(I4326),$V$16,I4326)</f>
        <v>41</v>
      </c>
      <c r="P4326" t="str">
        <f>IF(ISBLANK(D4326),$U$42,D4326)</f>
        <v>ASALARIADO</v>
      </c>
      <c r="Q4326" s="7" t="str">
        <f t="shared" si="271"/>
        <v>36-45</v>
      </c>
      <c r="R4326" s="7" t="str">
        <f t="shared" si="272"/>
        <v>3</v>
      </c>
    </row>
    <row r="4327" spans="1:18" x14ac:dyDescent="0.3">
      <c r="A4327">
        <v>4326</v>
      </c>
      <c r="B4327" t="s">
        <v>14</v>
      </c>
      <c r="C4327">
        <v>443270</v>
      </c>
      <c r="D4327" t="s">
        <v>9</v>
      </c>
      <c r="E4327" t="s">
        <v>15</v>
      </c>
      <c r="F4327" t="s">
        <v>11</v>
      </c>
      <c r="G4327" t="s">
        <v>12</v>
      </c>
      <c r="H4327" t="s">
        <v>12</v>
      </c>
      <c r="I4327">
        <v>43</v>
      </c>
      <c r="J4327">
        <f>(C4327-$V$7)/$V$8</f>
        <v>-0.26422329956972501</v>
      </c>
      <c r="K4327" t="str">
        <f t="shared" si="269"/>
        <v>NO</v>
      </c>
      <c r="L4327">
        <f>(I4327-$V$16)/$V$17</f>
        <v>7.7185146862428639E-2</v>
      </c>
      <c r="M4327" t="str">
        <f t="shared" si="270"/>
        <v>NO</v>
      </c>
      <c r="N4327">
        <f>IF(ISBLANK(C4327),$V$7,C4327)</f>
        <v>443270</v>
      </c>
      <c r="O4327">
        <f>IF(ISBLANK(I4327),$V$16,I4327)</f>
        <v>43</v>
      </c>
      <c r="P4327" t="str">
        <f>IF(ISBLANK(D4327),$U$42,D4327)</f>
        <v>ASALARIADO</v>
      </c>
      <c r="Q4327" s="7" t="str">
        <f t="shared" si="271"/>
        <v>36-45</v>
      </c>
      <c r="R4327" s="7" t="str">
        <f t="shared" si="272"/>
        <v>3</v>
      </c>
    </row>
    <row r="4328" spans="1:18" x14ac:dyDescent="0.3">
      <c r="A4328">
        <v>4327</v>
      </c>
      <c r="B4328" t="s">
        <v>8</v>
      </c>
      <c r="C4328">
        <v>963090</v>
      </c>
      <c r="D4328" t="s">
        <v>9</v>
      </c>
      <c r="E4328" t="s">
        <v>10</v>
      </c>
      <c r="F4328" t="s">
        <v>11</v>
      </c>
      <c r="G4328" t="s">
        <v>12</v>
      </c>
      <c r="H4328" t="s">
        <v>12</v>
      </c>
      <c r="I4328">
        <v>50</v>
      </c>
      <c r="J4328">
        <f>(C4328-$V$7)/$V$8</f>
        <v>0.37680070896756312</v>
      </c>
      <c r="K4328" t="str">
        <f t="shared" si="269"/>
        <v>NO</v>
      </c>
      <c r="L4328">
        <f>(I4328-$V$16)/$V$17</f>
        <v>0.57121245740239113</v>
      </c>
      <c r="M4328" t="str">
        <f t="shared" si="270"/>
        <v>NO</v>
      </c>
      <c r="N4328">
        <f>IF(ISBLANK(C4328),$V$7,C4328)</f>
        <v>963090</v>
      </c>
      <c r="O4328">
        <f>IF(ISBLANK(I4328),$V$16,I4328)</f>
        <v>50</v>
      </c>
      <c r="P4328" t="str">
        <f>IF(ISBLANK(D4328),$U$42,D4328)</f>
        <v>ASALARIADO</v>
      </c>
      <c r="Q4328" s="7" t="str">
        <f t="shared" si="271"/>
        <v>46-55</v>
      </c>
      <c r="R4328" s="7" t="str">
        <f t="shared" si="272"/>
        <v>4</v>
      </c>
    </row>
    <row r="4329" spans="1:18" x14ac:dyDescent="0.3">
      <c r="A4329">
        <v>4328</v>
      </c>
      <c r="B4329" t="s">
        <v>14</v>
      </c>
      <c r="C4329">
        <v>512500</v>
      </c>
      <c r="D4329" t="s">
        <v>9</v>
      </c>
      <c r="E4329" t="s">
        <v>15</v>
      </c>
      <c r="F4329" t="s">
        <v>11</v>
      </c>
      <c r="G4329" t="s">
        <v>12</v>
      </c>
      <c r="H4329" t="s">
        <v>12</v>
      </c>
      <c r="I4329">
        <v>25</v>
      </c>
      <c r="J4329">
        <f>(C4329-$V$7)/$V$8</f>
        <v>-0.17885126288195527</v>
      </c>
      <c r="K4329" t="str">
        <f t="shared" si="269"/>
        <v>NO</v>
      </c>
      <c r="L4329">
        <f>(I4329-$V$16)/$V$17</f>
        <v>-1.1931707945260464</v>
      </c>
      <c r="M4329" t="str">
        <f t="shared" si="270"/>
        <v>NO</v>
      </c>
      <c r="N4329">
        <f>IF(ISBLANK(C4329),$V$7,C4329)</f>
        <v>512500</v>
      </c>
      <c r="O4329">
        <f>IF(ISBLANK(I4329),$V$16,I4329)</f>
        <v>25</v>
      </c>
      <c r="P4329" t="str">
        <f>IF(ISBLANK(D4329),$U$42,D4329)</f>
        <v>ASALARIADO</v>
      </c>
      <c r="Q4329" s="7" t="str">
        <f t="shared" si="271"/>
        <v>18-25</v>
      </c>
      <c r="R4329" s="7" t="str">
        <f t="shared" si="272"/>
        <v>3</v>
      </c>
    </row>
    <row r="4330" spans="1:18" x14ac:dyDescent="0.3">
      <c r="A4330">
        <v>4329</v>
      </c>
      <c r="B4330" t="s">
        <v>8</v>
      </c>
      <c r="C4330">
        <v>2100000</v>
      </c>
      <c r="D4330" t="s">
        <v>9</v>
      </c>
      <c r="E4330" t="s">
        <v>15</v>
      </c>
      <c r="F4330" t="s">
        <v>11</v>
      </c>
      <c r="G4330" t="s">
        <v>12</v>
      </c>
      <c r="H4330" t="s">
        <v>12</v>
      </c>
      <c r="I4330">
        <v>32</v>
      </c>
      <c r="J4330">
        <f>(C4330-$V$7)/$V$8</f>
        <v>1.7787987189443402</v>
      </c>
      <c r="K4330" t="str">
        <f t="shared" si="269"/>
        <v>NO</v>
      </c>
      <c r="L4330">
        <f>(I4330-$V$16)/$V$17</f>
        <v>-0.69914348398608395</v>
      </c>
      <c r="M4330" t="str">
        <f t="shared" si="270"/>
        <v>NO</v>
      </c>
      <c r="N4330">
        <f>IF(ISBLANK(C4330),$V$7,C4330)</f>
        <v>2100000</v>
      </c>
      <c r="O4330">
        <f>IF(ISBLANK(I4330),$V$16,I4330)</f>
        <v>32</v>
      </c>
      <c r="P4330" t="str">
        <f>IF(ISBLANK(D4330),$U$42,D4330)</f>
        <v>ASALARIADO</v>
      </c>
      <c r="Q4330" s="7" t="str">
        <f t="shared" si="271"/>
        <v>26-35</v>
      </c>
      <c r="R4330" s="7" t="str">
        <f t="shared" si="272"/>
        <v>4</v>
      </c>
    </row>
    <row r="4331" spans="1:18" x14ac:dyDescent="0.3">
      <c r="A4331">
        <v>4330</v>
      </c>
      <c r="B4331" t="s">
        <v>8</v>
      </c>
      <c r="C4331">
        <v>452438</v>
      </c>
      <c r="D4331" t="s">
        <v>17</v>
      </c>
      <c r="E4331" t="s">
        <v>15</v>
      </c>
      <c r="F4331" t="s">
        <v>11</v>
      </c>
      <c r="G4331" t="s">
        <v>12</v>
      </c>
      <c r="H4331" t="s">
        <v>12</v>
      </c>
      <c r="I4331">
        <v>63</v>
      </c>
      <c r="J4331">
        <f>(C4331-$V$7)/$V$8</f>
        <v>-0.25291763970617637</v>
      </c>
      <c r="K4331" t="str">
        <f t="shared" si="269"/>
        <v>NO</v>
      </c>
      <c r="L4331">
        <f>(I4331-$V$16)/$V$17</f>
        <v>1.4886917484051787</v>
      </c>
      <c r="M4331" t="str">
        <f t="shared" si="270"/>
        <v>NO</v>
      </c>
      <c r="N4331">
        <f>IF(ISBLANK(C4331),$V$7,C4331)</f>
        <v>452438</v>
      </c>
      <c r="O4331">
        <f>IF(ISBLANK(I4331),$V$16,I4331)</f>
        <v>63</v>
      </c>
      <c r="P4331" t="str">
        <f>IF(ISBLANK(D4331),$U$42,D4331)</f>
        <v>TRABAJADOR INDEPENDIENTE</v>
      </c>
      <c r="Q4331" s="7" t="str">
        <f t="shared" si="271"/>
        <v>56+</v>
      </c>
      <c r="R4331" s="7" t="str">
        <f t="shared" si="272"/>
        <v>3</v>
      </c>
    </row>
    <row r="4332" spans="1:18" x14ac:dyDescent="0.3">
      <c r="A4332">
        <v>4331</v>
      </c>
      <c r="B4332" t="s">
        <v>8</v>
      </c>
      <c r="C4332">
        <v>2190092.7000000002</v>
      </c>
      <c r="D4332" t="s">
        <v>9</v>
      </c>
      <c r="E4332" t="s">
        <v>10</v>
      </c>
      <c r="F4332" t="s">
        <v>11</v>
      </c>
      <c r="G4332" t="s">
        <v>12</v>
      </c>
      <c r="H4332" t="s">
        <v>12</v>
      </c>
      <c r="I4332">
        <v>42</v>
      </c>
      <c r="J4332">
        <f>(C4332-$V$7)/$V$8</f>
        <v>1.889897914231069</v>
      </c>
      <c r="K4332" t="str">
        <f t="shared" si="269"/>
        <v>NO</v>
      </c>
      <c r="L4332">
        <f>(I4332-$V$16)/$V$17</f>
        <v>6.6098167852911317E-3</v>
      </c>
      <c r="M4332" t="str">
        <f t="shared" si="270"/>
        <v>NO</v>
      </c>
      <c r="N4332">
        <f>IF(ISBLANK(C4332),$V$7,C4332)</f>
        <v>2190092.7000000002</v>
      </c>
      <c r="O4332">
        <f>IF(ISBLANK(I4332),$V$16,I4332)</f>
        <v>42</v>
      </c>
      <c r="P4332" t="str">
        <f>IF(ISBLANK(D4332),$U$42,D4332)</f>
        <v>ASALARIADO</v>
      </c>
      <c r="Q4332" s="7" t="str">
        <f t="shared" si="271"/>
        <v>36-45</v>
      </c>
      <c r="R4332" s="7" t="str">
        <f t="shared" si="272"/>
        <v>4</v>
      </c>
    </row>
    <row r="4333" spans="1:18" x14ac:dyDescent="0.3">
      <c r="A4333">
        <v>4332</v>
      </c>
      <c r="B4333" t="s">
        <v>8</v>
      </c>
      <c r="C4333">
        <v>772533.23</v>
      </c>
      <c r="D4333" t="s">
        <v>9</v>
      </c>
      <c r="E4333" t="s">
        <v>15</v>
      </c>
      <c r="F4333" t="s">
        <v>11</v>
      </c>
      <c r="G4333" t="s">
        <v>12</v>
      </c>
      <c r="H4333" t="s">
        <v>12</v>
      </c>
      <c r="I4333">
        <v>48</v>
      </c>
      <c r="J4333">
        <f>(C4333-$V$7)/$V$8</f>
        <v>0.14181270435189219</v>
      </c>
      <c r="K4333" t="str">
        <f t="shared" si="269"/>
        <v>NO</v>
      </c>
      <c r="L4333">
        <f>(I4333-$V$16)/$V$17</f>
        <v>0.43006179724811616</v>
      </c>
      <c r="M4333" t="str">
        <f t="shared" si="270"/>
        <v>NO</v>
      </c>
      <c r="N4333">
        <f>IF(ISBLANK(C4333),$V$7,C4333)</f>
        <v>772533.23</v>
      </c>
      <c r="O4333">
        <f>IF(ISBLANK(I4333),$V$16,I4333)</f>
        <v>48</v>
      </c>
      <c r="P4333" t="str">
        <f>IF(ISBLANK(D4333),$U$42,D4333)</f>
        <v>ASALARIADO</v>
      </c>
      <c r="Q4333" s="7" t="str">
        <f t="shared" si="271"/>
        <v>46-55</v>
      </c>
      <c r="R4333" s="7" t="str">
        <f t="shared" si="272"/>
        <v>4</v>
      </c>
    </row>
    <row r="4334" spans="1:18" x14ac:dyDescent="0.3">
      <c r="A4334">
        <v>4333</v>
      </c>
      <c r="B4334" t="s">
        <v>8</v>
      </c>
      <c r="C4334">
        <v>378261</v>
      </c>
      <c r="D4334" t="s">
        <v>13</v>
      </c>
      <c r="E4334" t="s">
        <v>10</v>
      </c>
      <c r="F4334" t="s">
        <v>11</v>
      </c>
      <c r="G4334" t="s">
        <v>12</v>
      </c>
      <c r="H4334" t="s">
        <v>12</v>
      </c>
      <c r="I4334">
        <v>21</v>
      </c>
      <c r="J4334">
        <f>(C4334-$V$7)/$V$8</f>
        <v>-0.3443901453451868</v>
      </c>
      <c r="K4334" t="str">
        <f t="shared" si="269"/>
        <v>NO</v>
      </c>
      <c r="L4334">
        <f>(I4334-$V$16)/$V$17</f>
        <v>-1.4754721148345964</v>
      </c>
      <c r="M4334" t="str">
        <f t="shared" si="270"/>
        <v>NO</v>
      </c>
      <c r="N4334">
        <f>IF(ISBLANK(C4334),$V$7,C4334)</f>
        <v>378261</v>
      </c>
      <c r="O4334">
        <f>IF(ISBLANK(I4334),$V$16,I4334)</f>
        <v>21</v>
      </c>
      <c r="P4334" t="str">
        <f>IF(ISBLANK(D4334),$U$42,D4334)</f>
        <v>PENSIONADOS EN SU PROPIO SISTEMA</v>
      </c>
      <c r="Q4334" s="7" t="str">
        <f t="shared" si="271"/>
        <v>18-25</v>
      </c>
      <c r="R4334" s="7" t="str">
        <f t="shared" si="272"/>
        <v>2</v>
      </c>
    </row>
    <row r="4335" spans="1:18" x14ac:dyDescent="0.3">
      <c r="A4335">
        <v>4334</v>
      </c>
      <c r="B4335" t="s">
        <v>14</v>
      </c>
      <c r="C4335">
        <v>9437618.4600000009</v>
      </c>
      <c r="D4335" t="s">
        <v>9</v>
      </c>
      <c r="E4335" t="s">
        <v>15</v>
      </c>
      <c r="F4335" t="s">
        <v>11</v>
      </c>
      <c r="G4335" t="s">
        <v>12</v>
      </c>
      <c r="H4335" t="s">
        <v>12</v>
      </c>
      <c r="I4335">
        <v>37</v>
      </c>
      <c r="J4335">
        <f>(C4335-$V$7)/$V$8</f>
        <v>10.827295503112714</v>
      </c>
      <c r="K4335" t="str">
        <f t="shared" si="269"/>
        <v>ATIPICO</v>
      </c>
      <c r="L4335">
        <f>(I4335-$V$16)/$V$17</f>
        <v>-0.3462668336003964</v>
      </c>
      <c r="M4335" t="str">
        <f t="shared" si="270"/>
        <v>NO</v>
      </c>
      <c r="N4335">
        <f>IF(ISBLANK(C4335),$V$7,C4335)</f>
        <v>9437618.4600000009</v>
      </c>
      <c r="O4335">
        <f>IF(ISBLANK(I4335),$V$16,I4335)</f>
        <v>37</v>
      </c>
      <c r="P4335" t="str">
        <f>IF(ISBLANK(D4335),$U$42,D4335)</f>
        <v>ASALARIADO</v>
      </c>
      <c r="Q4335" s="7" t="str">
        <f t="shared" si="271"/>
        <v>36-45</v>
      </c>
      <c r="R4335" s="7" t="str">
        <f t="shared" si="272"/>
        <v>4</v>
      </c>
    </row>
    <row r="4336" spans="1:18" x14ac:dyDescent="0.3">
      <c r="A4336">
        <v>4335</v>
      </c>
      <c r="B4336" t="s">
        <v>8</v>
      </c>
      <c r="C4336">
        <v>208220.83</v>
      </c>
      <c r="D4336" t="s">
        <v>9</v>
      </c>
      <c r="E4336" t="s">
        <v>15</v>
      </c>
      <c r="F4336" t="s">
        <v>11</v>
      </c>
      <c r="G4336" t="s">
        <v>11</v>
      </c>
      <c r="H4336" t="s">
        <v>12</v>
      </c>
      <c r="I4336">
        <v>54</v>
      </c>
      <c r="J4336">
        <f>(C4336-$V$7)/$V$8</f>
        <v>-0.55407778988707046</v>
      </c>
      <c r="K4336" t="str">
        <f t="shared" si="269"/>
        <v>NO</v>
      </c>
      <c r="L4336">
        <f>(I4336-$V$16)/$V$17</f>
        <v>0.85351377771094117</v>
      </c>
      <c r="M4336" t="str">
        <f t="shared" si="270"/>
        <v>NO</v>
      </c>
      <c r="N4336">
        <f>IF(ISBLANK(C4336),$V$7,C4336)</f>
        <v>208220.83</v>
      </c>
      <c r="O4336">
        <f>IF(ISBLANK(I4336),$V$16,I4336)</f>
        <v>54</v>
      </c>
      <c r="P4336" t="str">
        <f>IF(ISBLANK(D4336),$U$42,D4336)</f>
        <v>ASALARIADO</v>
      </c>
      <c r="Q4336" s="7" t="str">
        <f t="shared" si="271"/>
        <v>46-55</v>
      </c>
      <c r="R4336" s="7" t="str">
        <f t="shared" si="272"/>
        <v>1</v>
      </c>
    </row>
    <row r="4337" spans="1:18" x14ac:dyDescent="0.3">
      <c r="A4337">
        <v>4336</v>
      </c>
      <c r="B4337" t="s">
        <v>14</v>
      </c>
      <c r="C4337">
        <v>423276.21</v>
      </c>
      <c r="D4337" t="s">
        <v>9</v>
      </c>
      <c r="E4337" t="s">
        <v>15</v>
      </c>
      <c r="F4337" t="s">
        <v>11</v>
      </c>
      <c r="G4337" t="s">
        <v>12</v>
      </c>
      <c r="H4337" t="s">
        <v>12</v>
      </c>
      <c r="I4337">
        <v>18</v>
      </c>
      <c r="J4337">
        <f>(C4337-$V$7)/$V$8</f>
        <v>-0.28887894847059981</v>
      </c>
      <c r="K4337" t="str">
        <f t="shared" si="269"/>
        <v>NO</v>
      </c>
      <c r="L4337">
        <f>(I4337-$V$16)/$V$17</f>
        <v>-1.687198105066009</v>
      </c>
      <c r="M4337" t="str">
        <f t="shared" si="270"/>
        <v>NO</v>
      </c>
      <c r="N4337">
        <f>IF(ISBLANK(C4337),$V$7,C4337)</f>
        <v>423276.21</v>
      </c>
      <c r="O4337">
        <f>IF(ISBLANK(I4337),$V$16,I4337)</f>
        <v>18</v>
      </c>
      <c r="P4337" t="str">
        <f>IF(ISBLANK(D4337),$U$42,D4337)</f>
        <v>ASALARIADO</v>
      </c>
      <c r="Q4337" s="7" t="str">
        <f t="shared" si="271"/>
        <v>18-25</v>
      </c>
      <c r="R4337" s="7" t="str">
        <f t="shared" si="272"/>
        <v>3</v>
      </c>
    </row>
    <row r="4338" spans="1:18" x14ac:dyDescent="0.3">
      <c r="A4338">
        <v>4337</v>
      </c>
      <c r="B4338" t="s">
        <v>14</v>
      </c>
      <c r="C4338">
        <v>179230</v>
      </c>
      <c r="D4338" t="s">
        <v>9</v>
      </c>
      <c r="E4338" t="s">
        <v>15</v>
      </c>
      <c r="F4338" t="s">
        <v>11</v>
      </c>
      <c r="G4338" t="s">
        <v>12</v>
      </c>
      <c r="H4338" t="s">
        <v>12</v>
      </c>
      <c r="I4338">
        <v>43</v>
      </c>
      <c r="J4338">
        <f>(C4338-$V$7)/$V$8</f>
        <v>-0.58982827670447457</v>
      </c>
      <c r="K4338" t="str">
        <f t="shared" si="269"/>
        <v>NO</v>
      </c>
      <c r="L4338">
        <f>(I4338-$V$16)/$V$17</f>
        <v>7.7185146862428639E-2</v>
      </c>
      <c r="M4338" t="str">
        <f t="shared" si="270"/>
        <v>NO</v>
      </c>
      <c r="N4338">
        <f>IF(ISBLANK(C4338),$V$7,C4338)</f>
        <v>179230</v>
      </c>
      <c r="O4338">
        <f>IF(ISBLANK(I4338),$V$16,I4338)</f>
        <v>43</v>
      </c>
      <c r="P4338" t="str">
        <f>IF(ISBLANK(D4338),$U$42,D4338)</f>
        <v>ASALARIADO</v>
      </c>
      <c r="Q4338" s="7" t="str">
        <f t="shared" si="271"/>
        <v>36-45</v>
      </c>
      <c r="R4338" s="7" t="str">
        <f t="shared" si="272"/>
        <v>1</v>
      </c>
    </row>
    <row r="4339" spans="1:18" x14ac:dyDescent="0.3">
      <c r="A4339">
        <v>4338</v>
      </c>
      <c r="B4339" t="s">
        <v>14</v>
      </c>
      <c r="C4339">
        <v>356455</v>
      </c>
      <c r="D4339" t="s">
        <v>17</v>
      </c>
      <c r="E4339" t="s">
        <v>15</v>
      </c>
      <c r="F4339" t="s">
        <v>11</v>
      </c>
      <c r="G4339" t="s">
        <v>12</v>
      </c>
      <c r="H4339" t="s">
        <v>11</v>
      </c>
      <c r="I4339">
        <v>47</v>
      </c>
      <c r="J4339">
        <f>(C4339-$V$7)/$V$8</f>
        <v>-0.37128054881208711</v>
      </c>
      <c r="K4339" t="str">
        <f t="shared" si="269"/>
        <v>NO</v>
      </c>
      <c r="L4339">
        <f>(I4339-$V$16)/$V$17</f>
        <v>0.35948646717097865</v>
      </c>
      <c r="M4339" t="str">
        <f t="shared" si="270"/>
        <v>NO</v>
      </c>
      <c r="N4339">
        <f>IF(ISBLANK(C4339),$V$7,C4339)</f>
        <v>356455</v>
      </c>
      <c r="O4339">
        <f>IF(ISBLANK(I4339),$V$16,I4339)</f>
        <v>47</v>
      </c>
      <c r="P4339" t="str">
        <f>IF(ISBLANK(D4339),$U$42,D4339)</f>
        <v>TRABAJADOR INDEPENDIENTE</v>
      </c>
      <c r="Q4339" s="7" t="str">
        <f t="shared" si="271"/>
        <v>46-55</v>
      </c>
      <c r="R4339" s="7" t="str">
        <f t="shared" si="272"/>
        <v>2</v>
      </c>
    </row>
    <row r="4340" spans="1:18" x14ac:dyDescent="0.3">
      <c r="A4340">
        <v>4339</v>
      </c>
      <c r="B4340" t="s">
        <v>14</v>
      </c>
      <c r="C4340">
        <v>729260.25</v>
      </c>
      <c r="D4340" t="s">
        <v>9</v>
      </c>
      <c r="E4340" t="s">
        <v>15</v>
      </c>
      <c r="F4340" t="s">
        <v>11</v>
      </c>
      <c r="G4340" t="s">
        <v>12</v>
      </c>
      <c r="H4340" t="s">
        <v>12</v>
      </c>
      <c r="I4340">
        <v>28</v>
      </c>
      <c r="J4340">
        <f>(C4340-$V$7)/$V$8</f>
        <v>8.8449965132635755E-2</v>
      </c>
      <c r="K4340" t="str">
        <f t="shared" si="269"/>
        <v>NO</v>
      </c>
      <c r="L4340">
        <f>(I4340-$V$16)/$V$17</f>
        <v>-0.98144480429463388</v>
      </c>
      <c r="M4340" t="str">
        <f t="shared" si="270"/>
        <v>NO</v>
      </c>
      <c r="N4340">
        <f>IF(ISBLANK(C4340),$V$7,C4340)</f>
        <v>729260.25</v>
      </c>
      <c r="O4340">
        <f>IF(ISBLANK(I4340),$V$16,I4340)</f>
        <v>28</v>
      </c>
      <c r="P4340" t="str">
        <f>IF(ISBLANK(D4340),$U$42,D4340)</f>
        <v>ASALARIADO</v>
      </c>
      <c r="Q4340" s="7" t="str">
        <f t="shared" si="271"/>
        <v>26-35</v>
      </c>
      <c r="R4340" s="7" t="str">
        <f t="shared" si="272"/>
        <v>4</v>
      </c>
    </row>
    <row r="4341" spans="1:18" x14ac:dyDescent="0.3">
      <c r="A4341">
        <v>4340</v>
      </c>
      <c r="B4341" t="s">
        <v>8</v>
      </c>
      <c r="C4341">
        <v>514804</v>
      </c>
      <c r="D4341" t="s">
        <v>17</v>
      </c>
      <c r="E4341" t="s">
        <v>15</v>
      </c>
      <c r="F4341" t="s">
        <v>11</v>
      </c>
      <c r="G4341" t="s">
        <v>11</v>
      </c>
      <c r="H4341" t="s">
        <v>11</v>
      </c>
      <c r="I4341">
        <v>34</v>
      </c>
      <c r="J4341">
        <f>(C4341-$V$7)/$V$8</f>
        <v>-0.17601004993195352</v>
      </c>
      <c r="K4341" t="str">
        <f t="shared" si="269"/>
        <v>NO</v>
      </c>
      <c r="L4341">
        <f>(I4341-$V$16)/$V$17</f>
        <v>-0.55799282383180893</v>
      </c>
      <c r="M4341" t="str">
        <f t="shared" si="270"/>
        <v>NO</v>
      </c>
      <c r="N4341">
        <f>IF(ISBLANK(C4341),$V$7,C4341)</f>
        <v>514804</v>
      </c>
      <c r="O4341">
        <f>IF(ISBLANK(I4341),$V$16,I4341)</f>
        <v>34</v>
      </c>
      <c r="P4341" t="str">
        <f>IF(ISBLANK(D4341),$U$42,D4341)</f>
        <v>TRABAJADOR INDEPENDIENTE</v>
      </c>
      <c r="Q4341" s="7" t="str">
        <f t="shared" si="271"/>
        <v>26-35</v>
      </c>
      <c r="R4341" s="7" t="str">
        <f t="shared" si="272"/>
        <v>3</v>
      </c>
    </row>
    <row r="4342" spans="1:18" x14ac:dyDescent="0.3">
      <c r="A4342">
        <v>4341</v>
      </c>
      <c r="B4342" t="s">
        <v>8</v>
      </c>
      <c r="C4342">
        <v>460000</v>
      </c>
      <c r="D4342" t="s">
        <v>9</v>
      </c>
      <c r="E4342" t="s">
        <v>15</v>
      </c>
      <c r="F4342" t="s">
        <v>11</v>
      </c>
      <c r="G4342" t="s">
        <v>12</v>
      </c>
      <c r="H4342" t="s">
        <v>11</v>
      </c>
      <c r="I4342">
        <v>25</v>
      </c>
      <c r="J4342">
        <f>(C4342-$V$7)/$V$8</f>
        <v>-0.24359244338329733</v>
      </c>
      <c r="K4342" t="str">
        <f t="shared" si="269"/>
        <v>NO</v>
      </c>
      <c r="L4342">
        <f>(I4342-$V$16)/$V$17</f>
        <v>-1.1931707945260464</v>
      </c>
      <c r="M4342" t="str">
        <f t="shared" si="270"/>
        <v>NO</v>
      </c>
      <c r="N4342">
        <f>IF(ISBLANK(C4342),$V$7,C4342)</f>
        <v>460000</v>
      </c>
      <c r="O4342">
        <f>IF(ISBLANK(I4342),$V$16,I4342)</f>
        <v>25</v>
      </c>
      <c r="P4342" t="str">
        <f>IF(ISBLANK(D4342),$U$42,D4342)</f>
        <v>ASALARIADO</v>
      </c>
      <c r="Q4342" s="7" t="str">
        <f t="shared" si="271"/>
        <v>18-25</v>
      </c>
      <c r="R4342" s="7" t="str">
        <f t="shared" si="272"/>
        <v>3</v>
      </c>
    </row>
    <row r="4343" spans="1:18" x14ac:dyDescent="0.3">
      <c r="A4343">
        <v>4342</v>
      </c>
      <c r="B4343" t="s">
        <v>8</v>
      </c>
      <c r="C4343">
        <v>2012772</v>
      </c>
      <c r="D4343" t="s">
        <v>9</v>
      </c>
      <c r="E4343" t="s">
        <v>10</v>
      </c>
      <c r="F4343" t="s">
        <v>11</v>
      </c>
      <c r="G4343" t="s">
        <v>12</v>
      </c>
      <c r="H4343" t="s">
        <v>12</v>
      </c>
      <c r="I4343">
        <v>43</v>
      </c>
      <c r="J4343">
        <f>(C4343-$V$7)/$V$8</f>
        <v>1.6712321724153676</v>
      </c>
      <c r="K4343" t="str">
        <f t="shared" si="269"/>
        <v>NO</v>
      </c>
      <c r="L4343">
        <f>(I4343-$V$16)/$V$17</f>
        <v>7.7185146862428639E-2</v>
      </c>
      <c r="M4343" t="str">
        <f t="shared" si="270"/>
        <v>NO</v>
      </c>
      <c r="N4343">
        <f>IF(ISBLANK(C4343),$V$7,C4343)</f>
        <v>2012772</v>
      </c>
      <c r="O4343">
        <f>IF(ISBLANK(I4343),$V$16,I4343)</f>
        <v>43</v>
      </c>
      <c r="P4343" t="str">
        <f>IF(ISBLANK(D4343),$U$42,D4343)</f>
        <v>ASALARIADO</v>
      </c>
      <c r="Q4343" s="7" t="str">
        <f t="shared" si="271"/>
        <v>36-45</v>
      </c>
      <c r="R4343" s="7" t="str">
        <f t="shared" si="272"/>
        <v>4</v>
      </c>
    </row>
    <row r="4344" spans="1:18" x14ac:dyDescent="0.3">
      <c r="A4344">
        <v>4343</v>
      </c>
      <c r="B4344" t="s">
        <v>14</v>
      </c>
      <c r="C4344">
        <v>504535</v>
      </c>
      <c r="D4344" t="s">
        <v>9</v>
      </c>
      <c r="E4344" t="s">
        <v>15</v>
      </c>
      <c r="F4344" t="s">
        <v>11</v>
      </c>
      <c r="G4344" t="s">
        <v>12</v>
      </c>
      <c r="H4344" t="s">
        <v>12</v>
      </c>
      <c r="I4344">
        <v>59</v>
      </c>
      <c r="J4344">
        <f>(C4344-$V$7)/$V$8</f>
        <v>-0.18867342483801602</v>
      </c>
      <c r="K4344" t="str">
        <f t="shared" si="269"/>
        <v>NO</v>
      </c>
      <c r="L4344">
        <f>(I4344-$V$16)/$V$17</f>
        <v>1.2063904280966287</v>
      </c>
      <c r="M4344" t="str">
        <f t="shared" si="270"/>
        <v>NO</v>
      </c>
      <c r="N4344">
        <f>IF(ISBLANK(C4344),$V$7,C4344)</f>
        <v>504535</v>
      </c>
      <c r="O4344">
        <f>IF(ISBLANK(I4344),$V$16,I4344)</f>
        <v>59</v>
      </c>
      <c r="P4344" t="str">
        <f>IF(ISBLANK(D4344),$U$42,D4344)</f>
        <v>ASALARIADO</v>
      </c>
      <c r="Q4344" s="7" t="str">
        <f t="shared" si="271"/>
        <v>56+</v>
      </c>
      <c r="R4344" s="7" t="str">
        <f t="shared" si="272"/>
        <v>3</v>
      </c>
    </row>
    <row r="4345" spans="1:18" x14ac:dyDescent="0.3">
      <c r="A4345">
        <v>4344</v>
      </c>
      <c r="B4345" t="s">
        <v>14</v>
      </c>
      <c r="C4345">
        <v>900088.68</v>
      </c>
      <c r="D4345" t="s">
        <v>9</v>
      </c>
      <c r="E4345" t="s">
        <v>10</v>
      </c>
      <c r="F4345" t="s">
        <v>11</v>
      </c>
      <c r="G4345" t="s">
        <v>12</v>
      </c>
      <c r="H4345" t="s">
        <v>12</v>
      </c>
      <c r="I4345">
        <v>62</v>
      </c>
      <c r="J4345">
        <f>(C4345-$V$7)/$V$8</f>
        <v>0.29910966458770011</v>
      </c>
      <c r="K4345" t="str">
        <f t="shared" si="269"/>
        <v>NO</v>
      </c>
      <c r="L4345">
        <f>(I4345-$V$16)/$V$17</f>
        <v>1.4181164183280413</v>
      </c>
      <c r="M4345" t="str">
        <f t="shared" si="270"/>
        <v>NO</v>
      </c>
      <c r="N4345">
        <f>IF(ISBLANK(C4345),$V$7,C4345)</f>
        <v>900088.68</v>
      </c>
      <c r="O4345">
        <f>IF(ISBLANK(I4345),$V$16,I4345)</f>
        <v>62</v>
      </c>
      <c r="P4345" t="str">
        <f>IF(ISBLANK(D4345),$U$42,D4345)</f>
        <v>ASALARIADO</v>
      </c>
      <c r="Q4345" s="7" t="str">
        <f t="shared" si="271"/>
        <v>56+</v>
      </c>
      <c r="R4345" s="7" t="str">
        <f t="shared" si="272"/>
        <v>4</v>
      </c>
    </row>
    <row r="4346" spans="1:18" x14ac:dyDescent="0.3">
      <c r="A4346">
        <v>4345</v>
      </c>
      <c r="B4346" t="s">
        <v>8</v>
      </c>
      <c r="C4346">
        <v>430000</v>
      </c>
      <c r="D4346" t="s">
        <v>9</v>
      </c>
      <c r="E4346" t="s">
        <v>15</v>
      </c>
      <c r="F4346" t="s">
        <v>11</v>
      </c>
      <c r="G4346" t="s">
        <v>12</v>
      </c>
      <c r="H4346" t="s">
        <v>12</v>
      </c>
      <c r="I4346">
        <v>21</v>
      </c>
      <c r="J4346">
        <f>(C4346-$V$7)/$V$8</f>
        <v>-0.28058740366977852</v>
      </c>
      <c r="K4346" t="str">
        <f t="shared" si="269"/>
        <v>NO</v>
      </c>
      <c r="L4346">
        <f>(I4346-$V$16)/$V$17</f>
        <v>-1.4754721148345964</v>
      </c>
      <c r="M4346" t="str">
        <f t="shared" si="270"/>
        <v>NO</v>
      </c>
      <c r="N4346">
        <f>IF(ISBLANK(C4346),$V$7,C4346)</f>
        <v>430000</v>
      </c>
      <c r="O4346">
        <f>IF(ISBLANK(I4346),$V$16,I4346)</f>
        <v>21</v>
      </c>
      <c r="P4346" t="str">
        <f>IF(ISBLANK(D4346),$U$42,D4346)</f>
        <v>ASALARIADO</v>
      </c>
      <c r="Q4346" s="7" t="str">
        <f t="shared" si="271"/>
        <v>18-25</v>
      </c>
      <c r="R4346" s="7" t="str">
        <f t="shared" si="272"/>
        <v>3</v>
      </c>
    </row>
    <row r="4347" spans="1:18" x14ac:dyDescent="0.3">
      <c r="A4347">
        <v>4346</v>
      </c>
      <c r="B4347" t="s">
        <v>14</v>
      </c>
      <c r="C4347">
        <v>314416.67</v>
      </c>
      <c r="D4347" t="s">
        <v>9</v>
      </c>
      <c r="E4347" t="s">
        <v>15</v>
      </c>
      <c r="F4347" t="s">
        <v>11</v>
      </c>
      <c r="G4347" t="s">
        <v>12</v>
      </c>
      <c r="H4347" t="s">
        <v>12</v>
      </c>
      <c r="I4347">
        <v>21</v>
      </c>
      <c r="J4347">
        <f>(C4347-$V$7)/$V$8</f>
        <v>-0.42312076044075347</v>
      </c>
      <c r="K4347" t="str">
        <f t="shared" si="269"/>
        <v>NO</v>
      </c>
      <c r="L4347">
        <f>(I4347-$V$16)/$V$17</f>
        <v>-1.4754721148345964</v>
      </c>
      <c r="M4347" t="str">
        <f t="shared" si="270"/>
        <v>NO</v>
      </c>
      <c r="N4347">
        <f>IF(ISBLANK(C4347),$V$7,C4347)</f>
        <v>314416.67</v>
      </c>
      <c r="O4347">
        <f>IF(ISBLANK(I4347),$V$16,I4347)</f>
        <v>21</v>
      </c>
      <c r="P4347" t="str">
        <f>IF(ISBLANK(D4347),$U$42,D4347)</f>
        <v>ASALARIADO</v>
      </c>
      <c r="Q4347" s="7" t="str">
        <f t="shared" si="271"/>
        <v>18-25</v>
      </c>
      <c r="R4347" s="7" t="str">
        <f t="shared" si="272"/>
        <v>2</v>
      </c>
    </row>
    <row r="4348" spans="1:18" x14ac:dyDescent="0.3">
      <c r="A4348">
        <v>4347</v>
      </c>
      <c r="B4348" t="s">
        <v>8</v>
      </c>
      <c r="C4348">
        <v>3057059.8</v>
      </c>
      <c r="D4348" t="s">
        <v>9</v>
      </c>
      <c r="E4348" t="s">
        <v>10</v>
      </c>
      <c r="F4348" t="s">
        <v>11</v>
      </c>
      <c r="G4348" t="s">
        <v>12</v>
      </c>
      <c r="H4348" t="s">
        <v>12</v>
      </c>
      <c r="I4348">
        <v>46</v>
      </c>
      <c r="J4348">
        <f>(C4348-$V$7)/$V$8</f>
        <v>2.9590116953705938</v>
      </c>
      <c r="K4348" t="str">
        <f t="shared" si="269"/>
        <v>ATIPICO</v>
      </c>
      <c r="L4348">
        <f>(I4348-$V$16)/$V$17</f>
        <v>0.28891113709384114</v>
      </c>
      <c r="M4348" t="str">
        <f t="shared" si="270"/>
        <v>NO</v>
      </c>
      <c r="N4348">
        <f>IF(ISBLANK(C4348),$V$7,C4348)</f>
        <v>3057059.8</v>
      </c>
      <c r="O4348">
        <f>IF(ISBLANK(I4348),$V$16,I4348)</f>
        <v>46</v>
      </c>
      <c r="P4348" t="str">
        <f>IF(ISBLANK(D4348),$U$42,D4348)</f>
        <v>ASALARIADO</v>
      </c>
      <c r="Q4348" s="7" t="str">
        <f t="shared" si="271"/>
        <v>46-55</v>
      </c>
      <c r="R4348" s="7" t="str">
        <f t="shared" si="272"/>
        <v>4</v>
      </c>
    </row>
    <row r="4349" spans="1:18" x14ac:dyDescent="0.3">
      <c r="A4349">
        <v>4348</v>
      </c>
      <c r="B4349" t="s">
        <v>8</v>
      </c>
      <c r="C4349">
        <v>364892</v>
      </c>
      <c r="D4349" t="s">
        <v>9</v>
      </c>
      <c r="E4349" t="s">
        <v>10</v>
      </c>
      <c r="F4349" t="s">
        <v>11</v>
      </c>
      <c r="G4349" t="s">
        <v>12</v>
      </c>
      <c r="H4349" t="s">
        <v>12</v>
      </c>
      <c r="I4349">
        <v>55</v>
      </c>
      <c r="J4349">
        <f>(C4349-$V$7)/$V$8</f>
        <v>-0.36087633281418569</v>
      </c>
      <c r="K4349" t="str">
        <f t="shared" si="269"/>
        <v>NO</v>
      </c>
      <c r="L4349">
        <f>(I4349-$V$16)/$V$17</f>
        <v>0.92408910778807873</v>
      </c>
      <c r="M4349" t="str">
        <f t="shared" si="270"/>
        <v>NO</v>
      </c>
      <c r="N4349">
        <f>IF(ISBLANK(C4349),$V$7,C4349)</f>
        <v>364892</v>
      </c>
      <c r="O4349">
        <f>IF(ISBLANK(I4349),$V$16,I4349)</f>
        <v>55</v>
      </c>
      <c r="P4349" t="str">
        <f>IF(ISBLANK(D4349),$U$42,D4349)</f>
        <v>ASALARIADO</v>
      </c>
      <c r="Q4349" s="7" t="str">
        <f t="shared" si="271"/>
        <v>46-55</v>
      </c>
      <c r="R4349" s="7" t="str">
        <f t="shared" si="272"/>
        <v>2</v>
      </c>
    </row>
    <row r="4350" spans="1:18" x14ac:dyDescent="0.3">
      <c r="A4350">
        <v>4349</v>
      </c>
      <c r="B4350" t="s">
        <v>8</v>
      </c>
      <c r="C4350">
        <v>138475</v>
      </c>
      <c r="D4350" t="s">
        <v>9</v>
      </c>
      <c r="E4350" t="s">
        <v>15</v>
      </c>
      <c r="F4350" t="s">
        <v>11</v>
      </c>
      <c r="G4350" t="s">
        <v>11</v>
      </c>
      <c r="H4350" t="s">
        <v>12</v>
      </c>
      <c r="I4350">
        <v>21</v>
      </c>
      <c r="J4350">
        <f>(C4350-$V$7)/$V$8</f>
        <v>-0.64008593025365934</v>
      </c>
      <c r="K4350" t="str">
        <f t="shared" si="269"/>
        <v>NO</v>
      </c>
      <c r="L4350">
        <f>(I4350-$V$16)/$V$17</f>
        <v>-1.4754721148345964</v>
      </c>
      <c r="M4350" t="str">
        <f t="shared" si="270"/>
        <v>NO</v>
      </c>
      <c r="N4350">
        <f>IF(ISBLANK(C4350),$V$7,C4350)</f>
        <v>138475</v>
      </c>
      <c r="O4350">
        <f>IF(ISBLANK(I4350),$V$16,I4350)</f>
        <v>21</v>
      </c>
      <c r="P4350" t="str">
        <f>IF(ISBLANK(D4350),$U$42,D4350)</f>
        <v>ASALARIADO</v>
      </c>
      <c r="Q4350" s="7" t="str">
        <f t="shared" si="271"/>
        <v>18-25</v>
      </c>
      <c r="R4350" s="7" t="str">
        <f t="shared" si="272"/>
        <v>1</v>
      </c>
    </row>
    <row r="4351" spans="1:18" x14ac:dyDescent="0.3">
      <c r="A4351">
        <v>4350</v>
      </c>
      <c r="B4351" t="s">
        <v>8</v>
      </c>
      <c r="C4351">
        <v>687800</v>
      </c>
      <c r="D4351" t="s">
        <v>9</v>
      </c>
      <c r="E4351" t="s">
        <v>15</v>
      </c>
      <c r="F4351" t="s">
        <v>11</v>
      </c>
      <c r="G4351" t="s">
        <v>12</v>
      </c>
      <c r="H4351" t="s">
        <v>12</v>
      </c>
      <c r="I4351">
        <v>57</v>
      </c>
      <c r="J4351">
        <f>(C4351-$V$7)/$V$8</f>
        <v>3.7322621725383046E-2</v>
      </c>
      <c r="K4351" t="str">
        <f t="shared" si="269"/>
        <v>NO</v>
      </c>
      <c r="L4351">
        <f>(I4351-$V$16)/$V$17</f>
        <v>1.0652397679423538</v>
      </c>
      <c r="M4351" t="str">
        <f t="shared" si="270"/>
        <v>NO</v>
      </c>
      <c r="N4351">
        <f>IF(ISBLANK(C4351),$V$7,C4351)</f>
        <v>687800</v>
      </c>
      <c r="O4351">
        <f>IF(ISBLANK(I4351),$V$16,I4351)</f>
        <v>57</v>
      </c>
      <c r="P4351" t="str">
        <f>IF(ISBLANK(D4351),$U$42,D4351)</f>
        <v>ASALARIADO</v>
      </c>
      <c r="Q4351" s="7" t="str">
        <f t="shared" si="271"/>
        <v>56+</v>
      </c>
      <c r="R4351" s="7" t="str">
        <f t="shared" si="272"/>
        <v>3</v>
      </c>
    </row>
    <row r="4352" spans="1:18" x14ac:dyDescent="0.3">
      <c r="A4352">
        <v>4351</v>
      </c>
      <c r="B4352" t="s">
        <v>8</v>
      </c>
      <c r="C4352">
        <v>728392</v>
      </c>
      <c r="D4352" t="s">
        <v>9</v>
      </c>
      <c r="E4352" t="s">
        <v>15</v>
      </c>
      <c r="F4352" t="s">
        <v>11</v>
      </c>
      <c r="G4352" t="s">
        <v>12</v>
      </c>
      <c r="H4352" t="s">
        <v>12</v>
      </c>
      <c r="I4352">
        <v>53</v>
      </c>
      <c r="J4352">
        <f>(C4352-$V$7)/$V$8</f>
        <v>8.7379269323677844E-2</v>
      </c>
      <c r="K4352" t="str">
        <f t="shared" si="269"/>
        <v>NO</v>
      </c>
      <c r="L4352">
        <f>(I4352-$V$16)/$V$17</f>
        <v>0.78293844763380371</v>
      </c>
      <c r="M4352" t="str">
        <f t="shared" si="270"/>
        <v>NO</v>
      </c>
      <c r="N4352">
        <f>IF(ISBLANK(C4352),$V$7,C4352)</f>
        <v>728392</v>
      </c>
      <c r="O4352">
        <f>IF(ISBLANK(I4352),$V$16,I4352)</f>
        <v>53</v>
      </c>
      <c r="P4352" t="str">
        <f>IF(ISBLANK(D4352),$U$42,D4352)</f>
        <v>ASALARIADO</v>
      </c>
      <c r="Q4352" s="7" t="str">
        <f t="shared" si="271"/>
        <v>46-55</v>
      </c>
      <c r="R4352" s="7" t="str">
        <f t="shared" si="272"/>
        <v>4</v>
      </c>
    </row>
    <row r="4353" spans="1:18" x14ac:dyDescent="0.3">
      <c r="A4353">
        <v>4352</v>
      </c>
      <c r="B4353" t="s">
        <v>14</v>
      </c>
      <c r="C4353">
        <v>2922222.6</v>
      </c>
      <c r="D4353" t="s">
        <v>9</v>
      </c>
      <c r="E4353" t="s">
        <v>10</v>
      </c>
      <c r="F4353" t="s">
        <v>11</v>
      </c>
      <c r="G4353" t="s">
        <v>12</v>
      </c>
      <c r="H4353" t="s">
        <v>12</v>
      </c>
      <c r="I4353">
        <v>57</v>
      </c>
      <c r="J4353">
        <f>(C4353-$V$7)/$V$8</f>
        <v>2.7927351333992503</v>
      </c>
      <c r="K4353" t="str">
        <f t="shared" si="269"/>
        <v>ATIPICO</v>
      </c>
      <c r="L4353">
        <f>(I4353-$V$16)/$V$17</f>
        <v>1.0652397679423538</v>
      </c>
      <c r="M4353" t="str">
        <f t="shared" si="270"/>
        <v>NO</v>
      </c>
      <c r="N4353">
        <f>IF(ISBLANK(C4353),$V$7,C4353)</f>
        <v>2922222.6</v>
      </c>
      <c r="O4353">
        <f>IF(ISBLANK(I4353),$V$16,I4353)</f>
        <v>57</v>
      </c>
      <c r="P4353" t="str">
        <f>IF(ISBLANK(D4353),$U$42,D4353)</f>
        <v>ASALARIADO</v>
      </c>
      <c r="Q4353" s="7" t="str">
        <f t="shared" si="271"/>
        <v>56+</v>
      </c>
      <c r="R4353" s="7" t="str">
        <f t="shared" si="272"/>
        <v>4</v>
      </c>
    </row>
    <row r="4354" spans="1:18" x14ac:dyDescent="0.3">
      <c r="A4354">
        <v>4353</v>
      </c>
      <c r="B4354" t="s">
        <v>8</v>
      </c>
      <c r="C4354">
        <v>451422</v>
      </c>
      <c r="D4354" t="s">
        <v>9</v>
      </c>
      <c r="E4354" t="s">
        <v>15</v>
      </c>
      <c r="F4354" t="s">
        <v>11</v>
      </c>
      <c r="G4354" t="s">
        <v>12</v>
      </c>
      <c r="H4354" t="s">
        <v>12</v>
      </c>
      <c r="I4354">
        <v>48</v>
      </c>
      <c r="J4354">
        <f>(C4354-$V$7)/$V$8</f>
        <v>-0.25417053569454517</v>
      </c>
      <c r="K4354" t="str">
        <f t="shared" ref="K4354:K4417" si="273">IF(ABS(J4354)&gt;1.96,"ATIPICO","NO")</f>
        <v>NO</v>
      </c>
      <c r="L4354">
        <f>(I4354-$V$16)/$V$17</f>
        <v>0.43006179724811616</v>
      </c>
      <c r="M4354" t="str">
        <f t="shared" ref="M4354:M4417" si="274">IF(ABS(L4354)&gt;1.96,"ATIPICO","NO")</f>
        <v>NO</v>
      </c>
      <c r="N4354">
        <f>IF(ISBLANK(C4354),$V$7,C4354)</f>
        <v>451422</v>
      </c>
      <c r="O4354">
        <f>IF(ISBLANK(I4354),$V$16,I4354)</f>
        <v>48</v>
      </c>
      <c r="P4354" t="str">
        <f>IF(ISBLANK(D4354),$U$42,D4354)</f>
        <v>ASALARIADO</v>
      </c>
      <c r="Q4354" s="7" t="str">
        <f t="shared" ref="Q4354:Q4417" si="275">IF(O4354&lt;26,"18-25",IF(O4354&lt;36,"26-35",
 IF(O4354&lt;46,"36-45",IF(O4354&lt;56,"46-55","56+"))))</f>
        <v>46-55</v>
      </c>
      <c r="R4354" s="7" t="str">
        <f t="shared" ref="R4354:R4417" si="276">IF(N4354&lt;300000,"1",
 IF(N4354&lt;=408495,"2",
 IF(N4354&lt;=700000,"3",
 "4")))</f>
        <v>3</v>
      </c>
    </row>
    <row r="4355" spans="1:18" x14ac:dyDescent="0.3">
      <c r="A4355">
        <v>4354</v>
      </c>
      <c r="B4355" t="s">
        <v>14</v>
      </c>
      <c r="C4355">
        <v>381331</v>
      </c>
      <c r="D4355" t="s">
        <v>9</v>
      </c>
      <c r="E4355" t="s">
        <v>15</v>
      </c>
      <c r="F4355" t="s">
        <v>11</v>
      </c>
      <c r="G4355" t="s">
        <v>11</v>
      </c>
      <c r="H4355" t="s">
        <v>12</v>
      </c>
      <c r="I4355">
        <v>33</v>
      </c>
      <c r="J4355">
        <f>(C4355-$V$7)/$V$8</f>
        <v>-0.34060432774253691</v>
      </c>
      <c r="K4355" t="str">
        <f t="shared" si="273"/>
        <v>NO</v>
      </c>
      <c r="L4355">
        <f>(I4355-$V$16)/$V$17</f>
        <v>-0.62856815390894638</v>
      </c>
      <c r="M4355" t="str">
        <f t="shared" si="274"/>
        <v>NO</v>
      </c>
      <c r="N4355">
        <f>IF(ISBLANK(C4355),$V$7,C4355)</f>
        <v>381331</v>
      </c>
      <c r="O4355">
        <f>IF(ISBLANK(I4355),$V$16,I4355)</f>
        <v>33</v>
      </c>
      <c r="P4355" t="str">
        <f>IF(ISBLANK(D4355),$U$42,D4355)</f>
        <v>ASALARIADO</v>
      </c>
      <c r="Q4355" s="7" t="str">
        <f t="shared" si="275"/>
        <v>26-35</v>
      </c>
      <c r="R4355" s="7" t="str">
        <f t="shared" si="276"/>
        <v>2</v>
      </c>
    </row>
    <row r="4356" spans="1:18" x14ac:dyDescent="0.3">
      <c r="A4356">
        <v>4355</v>
      </c>
      <c r="B4356" t="s">
        <v>14</v>
      </c>
      <c r="C4356">
        <v>369600</v>
      </c>
      <c r="D4356" t="s">
        <v>9</v>
      </c>
      <c r="E4356" t="s">
        <v>15</v>
      </c>
      <c r="F4356" t="s">
        <v>11</v>
      </c>
      <c r="G4356" t="s">
        <v>12</v>
      </c>
      <c r="H4356" t="s">
        <v>12</v>
      </c>
      <c r="I4356">
        <v>32</v>
      </c>
      <c r="J4356">
        <f>(C4356-$V$7)/$V$8</f>
        <v>-0.35507059037989391</v>
      </c>
      <c r="K4356" t="str">
        <f t="shared" si="273"/>
        <v>NO</v>
      </c>
      <c r="L4356">
        <f>(I4356-$V$16)/$V$17</f>
        <v>-0.69914348398608395</v>
      </c>
      <c r="M4356" t="str">
        <f t="shared" si="274"/>
        <v>NO</v>
      </c>
      <c r="N4356">
        <f>IF(ISBLANK(C4356),$V$7,C4356)</f>
        <v>369600</v>
      </c>
      <c r="O4356">
        <f>IF(ISBLANK(I4356),$V$16,I4356)</f>
        <v>32</v>
      </c>
      <c r="P4356" t="str">
        <f>IF(ISBLANK(D4356),$U$42,D4356)</f>
        <v>ASALARIADO</v>
      </c>
      <c r="Q4356" s="7" t="str">
        <f t="shared" si="275"/>
        <v>26-35</v>
      </c>
      <c r="R4356" s="7" t="str">
        <f t="shared" si="276"/>
        <v>2</v>
      </c>
    </row>
    <row r="4357" spans="1:18" x14ac:dyDescent="0.3">
      <c r="A4357">
        <v>4356</v>
      </c>
      <c r="B4357" t="s">
        <v>14</v>
      </c>
      <c r="C4357">
        <v>587278</v>
      </c>
      <c r="D4357" t="s">
        <v>13</v>
      </c>
      <c r="E4357" t="s">
        <v>10</v>
      </c>
      <c r="F4357" t="s">
        <v>11</v>
      </c>
      <c r="G4357" t="s">
        <v>12</v>
      </c>
      <c r="H4357" t="s">
        <v>12</v>
      </c>
      <c r="I4357">
        <v>68</v>
      </c>
      <c r="J4357">
        <f>(C4357-$V$7)/$V$8</f>
        <v>-8.6637624871872307E-2</v>
      </c>
      <c r="K4357" t="str">
        <f t="shared" si="273"/>
        <v>NO</v>
      </c>
      <c r="L4357">
        <f>(I4357-$V$16)/$V$17</f>
        <v>1.8415683987908662</v>
      </c>
      <c r="M4357" t="str">
        <f t="shared" si="274"/>
        <v>NO</v>
      </c>
      <c r="N4357">
        <f>IF(ISBLANK(C4357),$V$7,C4357)</f>
        <v>587278</v>
      </c>
      <c r="O4357">
        <f>IF(ISBLANK(I4357),$V$16,I4357)</f>
        <v>68</v>
      </c>
      <c r="P4357" t="str">
        <f>IF(ISBLANK(D4357),$U$42,D4357)</f>
        <v>PENSIONADOS EN SU PROPIO SISTEMA</v>
      </c>
      <c r="Q4357" s="7" t="str">
        <f t="shared" si="275"/>
        <v>56+</v>
      </c>
      <c r="R4357" s="7" t="str">
        <f t="shared" si="276"/>
        <v>3</v>
      </c>
    </row>
    <row r="4358" spans="1:18" x14ac:dyDescent="0.3">
      <c r="A4358">
        <v>4357</v>
      </c>
      <c r="B4358" t="s">
        <v>8</v>
      </c>
      <c r="C4358">
        <v>585255</v>
      </c>
      <c r="D4358" t="s">
        <v>9</v>
      </c>
      <c r="E4358" t="s">
        <v>15</v>
      </c>
      <c r="F4358" t="s">
        <v>11</v>
      </c>
      <c r="G4358" t="s">
        <v>12</v>
      </c>
      <c r="H4358" t="s">
        <v>12</v>
      </c>
      <c r="I4358">
        <v>27</v>
      </c>
      <c r="J4358">
        <f>(C4358-$V$7)/$V$8</f>
        <v>-8.9132318360524015E-2</v>
      </c>
      <c r="K4358" t="str">
        <f t="shared" si="273"/>
        <v>NO</v>
      </c>
      <c r="L4358">
        <f>(I4358-$V$16)/$V$17</f>
        <v>-1.0520201343717714</v>
      </c>
      <c r="M4358" t="str">
        <f t="shared" si="274"/>
        <v>NO</v>
      </c>
      <c r="N4358">
        <f>IF(ISBLANK(C4358),$V$7,C4358)</f>
        <v>585255</v>
      </c>
      <c r="O4358">
        <f>IF(ISBLANK(I4358),$V$16,I4358)</f>
        <v>27</v>
      </c>
      <c r="P4358" t="str">
        <f>IF(ISBLANK(D4358),$U$42,D4358)</f>
        <v>ASALARIADO</v>
      </c>
      <c r="Q4358" s="7" t="str">
        <f t="shared" si="275"/>
        <v>26-35</v>
      </c>
      <c r="R4358" s="7" t="str">
        <f t="shared" si="276"/>
        <v>3</v>
      </c>
    </row>
    <row r="4359" spans="1:18" x14ac:dyDescent="0.3">
      <c r="A4359">
        <v>4358</v>
      </c>
      <c r="B4359" t="s">
        <v>8</v>
      </c>
      <c r="C4359">
        <v>301948</v>
      </c>
      <c r="D4359" t="s">
        <v>18</v>
      </c>
      <c r="E4359" t="s">
        <v>15</v>
      </c>
      <c r="F4359" t="s">
        <v>11</v>
      </c>
      <c r="G4359" t="s">
        <v>12</v>
      </c>
      <c r="H4359" t="s">
        <v>12</v>
      </c>
      <c r="I4359">
        <v>63</v>
      </c>
      <c r="J4359">
        <f>(C4359-$V$7)/$V$8</f>
        <v>-0.43849669215659476</v>
      </c>
      <c r="K4359" t="str">
        <f t="shared" si="273"/>
        <v>NO</v>
      </c>
      <c r="L4359">
        <f>(I4359-$V$16)/$V$17</f>
        <v>1.4886917484051787</v>
      </c>
      <c r="M4359" t="str">
        <f t="shared" si="274"/>
        <v>NO</v>
      </c>
      <c r="N4359">
        <f>IF(ISBLANK(C4359),$V$7,C4359)</f>
        <v>301948</v>
      </c>
      <c r="O4359">
        <f>IF(ISBLANK(I4359),$V$16,I4359)</f>
        <v>63</v>
      </c>
      <c r="P4359" t="str">
        <f>IF(ISBLANK(D4359),$U$42,D4359)</f>
        <v>CONVENIOS ESPECIALES DE TRABAJADORES INDEPENDIENTES</v>
      </c>
      <c r="Q4359" s="7" t="str">
        <f t="shared" si="275"/>
        <v>56+</v>
      </c>
      <c r="R4359" s="7" t="str">
        <f t="shared" si="276"/>
        <v>2</v>
      </c>
    </row>
    <row r="4360" spans="1:18" x14ac:dyDescent="0.3">
      <c r="A4360">
        <v>4359</v>
      </c>
      <c r="B4360" t="s">
        <v>8</v>
      </c>
      <c r="C4360">
        <v>1100000</v>
      </c>
      <c r="D4360" t="s">
        <v>9</v>
      </c>
      <c r="E4360" t="s">
        <v>15</v>
      </c>
      <c r="F4360" t="s">
        <v>11</v>
      </c>
      <c r="G4360" t="s">
        <v>12</v>
      </c>
      <c r="H4360" t="s">
        <v>12</v>
      </c>
      <c r="I4360">
        <v>34</v>
      </c>
      <c r="J4360">
        <f>(C4360-$V$7)/$V$8</f>
        <v>0.54563337606163442</v>
      </c>
      <c r="K4360" t="str">
        <f t="shared" si="273"/>
        <v>NO</v>
      </c>
      <c r="L4360">
        <f>(I4360-$V$16)/$V$17</f>
        <v>-0.55799282383180893</v>
      </c>
      <c r="M4360" t="str">
        <f t="shared" si="274"/>
        <v>NO</v>
      </c>
      <c r="N4360">
        <f>IF(ISBLANK(C4360),$V$7,C4360)</f>
        <v>1100000</v>
      </c>
      <c r="O4360">
        <f>IF(ISBLANK(I4360),$V$16,I4360)</f>
        <v>34</v>
      </c>
      <c r="P4360" t="str">
        <f>IF(ISBLANK(D4360),$U$42,D4360)</f>
        <v>ASALARIADO</v>
      </c>
      <c r="Q4360" s="7" t="str">
        <f t="shared" si="275"/>
        <v>26-35</v>
      </c>
      <c r="R4360" s="7" t="str">
        <f t="shared" si="276"/>
        <v>4</v>
      </c>
    </row>
    <row r="4361" spans="1:18" x14ac:dyDescent="0.3">
      <c r="A4361">
        <v>4360</v>
      </c>
      <c r="B4361" t="s">
        <v>14</v>
      </c>
      <c r="C4361">
        <v>297046</v>
      </c>
      <c r="D4361" t="s">
        <v>16</v>
      </c>
      <c r="E4361" t="s">
        <v>15</v>
      </c>
      <c r="F4361" t="s">
        <v>11</v>
      </c>
      <c r="G4361" t="s">
        <v>12</v>
      </c>
      <c r="H4361" t="s">
        <v>11</v>
      </c>
      <c r="I4361">
        <v>24</v>
      </c>
      <c r="J4361">
        <f>(C4361-$V$7)/$V$8</f>
        <v>-0.44454166866740574</v>
      </c>
      <c r="K4361" t="str">
        <f t="shared" si="273"/>
        <v>NO</v>
      </c>
      <c r="L4361">
        <f>(I4361-$V$16)/$V$17</f>
        <v>-1.263746124603184</v>
      </c>
      <c r="M4361" t="str">
        <f t="shared" si="274"/>
        <v>NO</v>
      </c>
      <c r="N4361">
        <f>IF(ISBLANK(C4361),$V$7,C4361)</f>
        <v>297046</v>
      </c>
      <c r="O4361">
        <f>IF(ISBLANK(I4361),$V$16,I4361)</f>
        <v>24</v>
      </c>
      <c r="P4361" t="str">
        <f>IF(ISBLANK(D4361),$U$42,D4361)</f>
        <v>ASEGURADO VOLUNTARIO</v>
      </c>
      <c r="Q4361" s="7" t="str">
        <f t="shared" si="275"/>
        <v>18-25</v>
      </c>
      <c r="R4361" s="7" t="str">
        <f t="shared" si="276"/>
        <v>1</v>
      </c>
    </row>
    <row r="4362" spans="1:18" x14ac:dyDescent="0.3">
      <c r="A4362">
        <v>4361</v>
      </c>
      <c r="B4362" t="s">
        <v>14</v>
      </c>
      <c r="C4362">
        <v>380000</v>
      </c>
      <c r="D4362" t="s">
        <v>9</v>
      </c>
      <c r="E4362" t="s">
        <v>15</v>
      </c>
      <c r="F4362" t="s">
        <v>11</v>
      </c>
      <c r="G4362" t="s">
        <v>12</v>
      </c>
      <c r="H4362" t="s">
        <v>11</v>
      </c>
      <c r="I4362">
        <v>44</v>
      </c>
      <c r="J4362">
        <f>(C4362-$V$7)/$V$8</f>
        <v>-0.34224567081391377</v>
      </c>
      <c r="K4362" t="str">
        <f t="shared" si="273"/>
        <v>NO</v>
      </c>
      <c r="L4362">
        <f>(I4362-$V$16)/$V$17</f>
        <v>0.14776047693956615</v>
      </c>
      <c r="M4362" t="str">
        <f t="shared" si="274"/>
        <v>NO</v>
      </c>
      <c r="N4362">
        <f>IF(ISBLANK(C4362),$V$7,C4362)</f>
        <v>380000</v>
      </c>
      <c r="O4362">
        <f>IF(ISBLANK(I4362),$V$16,I4362)</f>
        <v>44</v>
      </c>
      <c r="P4362" t="str">
        <f>IF(ISBLANK(D4362),$U$42,D4362)</f>
        <v>ASALARIADO</v>
      </c>
      <c r="Q4362" s="7" t="str">
        <f t="shared" si="275"/>
        <v>36-45</v>
      </c>
      <c r="R4362" s="7" t="str">
        <f t="shared" si="276"/>
        <v>2</v>
      </c>
    </row>
    <row r="4363" spans="1:18" x14ac:dyDescent="0.3">
      <c r="A4363">
        <v>4362</v>
      </c>
      <c r="B4363" t="s">
        <v>8</v>
      </c>
      <c r="C4363">
        <v>297046</v>
      </c>
      <c r="D4363" t="s">
        <v>17</v>
      </c>
      <c r="E4363" t="s">
        <v>15</v>
      </c>
      <c r="F4363" t="s">
        <v>11</v>
      </c>
      <c r="G4363" t="s">
        <v>12</v>
      </c>
      <c r="H4363" t="s">
        <v>11</v>
      </c>
      <c r="I4363">
        <v>25</v>
      </c>
      <c r="J4363">
        <f>(C4363-$V$7)/$V$8</f>
        <v>-0.44454166866740574</v>
      </c>
      <c r="K4363" t="str">
        <f t="shared" si="273"/>
        <v>NO</v>
      </c>
      <c r="L4363">
        <f>(I4363-$V$16)/$V$17</f>
        <v>-1.1931707945260464</v>
      </c>
      <c r="M4363" t="str">
        <f t="shared" si="274"/>
        <v>NO</v>
      </c>
      <c r="N4363">
        <f>IF(ISBLANK(C4363),$V$7,C4363)</f>
        <v>297046</v>
      </c>
      <c r="O4363">
        <f>IF(ISBLANK(I4363),$V$16,I4363)</f>
        <v>25</v>
      </c>
      <c r="P4363" t="str">
        <f>IF(ISBLANK(D4363),$U$42,D4363)</f>
        <v>TRABAJADOR INDEPENDIENTE</v>
      </c>
      <c r="Q4363" s="7" t="str">
        <f t="shared" si="275"/>
        <v>18-25</v>
      </c>
      <c r="R4363" s="7" t="str">
        <f t="shared" si="276"/>
        <v>1</v>
      </c>
    </row>
    <row r="4364" spans="1:18" x14ac:dyDescent="0.3">
      <c r="A4364">
        <v>4363</v>
      </c>
      <c r="B4364" t="s">
        <v>14</v>
      </c>
      <c r="C4364">
        <v>1277622</v>
      </c>
      <c r="D4364" t="s">
        <v>9</v>
      </c>
      <c r="E4364" t="s">
        <v>10</v>
      </c>
      <c r="F4364" t="s">
        <v>11</v>
      </c>
      <c r="G4364" t="s">
        <v>12</v>
      </c>
      <c r="H4364" t="s">
        <v>11</v>
      </c>
      <c r="I4364">
        <v>48</v>
      </c>
      <c r="J4364">
        <f>(C4364-$V$7)/$V$8</f>
        <v>0.76467067059514637</v>
      </c>
      <c r="K4364" t="str">
        <f t="shared" si="273"/>
        <v>NO</v>
      </c>
      <c r="L4364">
        <f>(I4364-$V$16)/$V$17</f>
        <v>0.43006179724811616</v>
      </c>
      <c r="M4364" t="str">
        <f t="shared" si="274"/>
        <v>NO</v>
      </c>
      <c r="N4364">
        <f>IF(ISBLANK(C4364),$V$7,C4364)</f>
        <v>1277622</v>
      </c>
      <c r="O4364">
        <f>IF(ISBLANK(I4364),$V$16,I4364)</f>
        <v>48</v>
      </c>
      <c r="P4364" t="str">
        <f>IF(ISBLANK(D4364),$U$42,D4364)</f>
        <v>ASALARIADO</v>
      </c>
      <c r="Q4364" s="7" t="str">
        <f t="shared" si="275"/>
        <v>46-55</v>
      </c>
      <c r="R4364" s="7" t="str">
        <f t="shared" si="276"/>
        <v>4</v>
      </c>
    </row>
    <row r="4365" spans="1:18" x14ac:dyDescent="0.3">
      <c r="A4365">
        <v>4364</v>
      </c>
      <c r="B4365" t="s">
        <v>8</v>
      </c>
      <c r="C4365">
        <v>450000</v>
      </c>
      <c r="D4365" t="s">
        <v>9</v>
      </c>
      <c r="E4365" t="s">
        <v>15</v>
      </c>
      <c r="F4365" t="s">
        <v>11</v>
      </c>
      <c r="G4365" t="s">
        <v>12</v>
      </c>
      <c r="H4365" t="s">
        <v>11</v>
      </c>
      <c r="I4365">
        <v>28</v>
      </c>
      <c r="J4365">
        <f>(C4365-$V$7)/$V$8</f>
        <v>-0.25592409681212436</v>
      </c>
      <c r="K4365" t="str">
        <f t="shared" si="273"/>
        <v>NO</v>
      </c>
      <c r="L4365">
        <f>(I4365-$V$16)/$V$17</f>
        <v>-0.98144480429463388</v>
      </c>
      <c r="M4365" t="str">
        <f t="shared" si="274"/>
        <v>NO</v>
      </c>
      <c r="N4365">
        <f>IF(ISBLANK(C4365),$V$7,C4365)</f>
        <v>450000</v>
      </c>
      <c r="O4365">
        <f>IF(ISBLANK(I4365),$V$16,I4365)</f>
        <v>28</v>
      </c>
      <c r="P4365" t="str">
        <f>IF(ISBLANK(D4365),$U$42,D4365)</f>
        <v>ASALARIADO</v>
      </c>
      <c r="Q4365" s="7" t="str">
        <f t="shared" si="275"/>
        <v>26-35</v>
      </c>
      <c r="R4365" s="7" t="str">
        <f t="shared" si="276"/>
        <v>3</v>
      </c>
    </row>
    <row r="4366" spans="1:18" x14ac:dyDescent="0.3">
      <c r="A4366">
        <v>4365</v>
      </c>
      <c r="B4366" t="s">
        <v>8</v>
      </c>
      <c r="C4366">
        <v>300018</v>
      </c>
      <c r="D4366" t="s">
        <v>16</v>
      </c>
      <c r="E4366" t="s">
        <v>15</v>
      </c>
      <c r="F4366" t="s">
        <v>11</v>
      </c>
      <c r="G4366" t="s">
        <v>12</v>
      </c>
      <c r="H4366" t="s">
        <v>11</v>
      </c>
      <c r="I4366">
        <v>90</v>
      </c>
      <c r="J4366">
        <f>(C4366-$V$7)/$V$8</f>
        <v>-0.44087670126835837</v>
      </c>
      <c r="K4366" t="str">
        <f t="shared" si="273"/>
        <v>NO</v>
      </c>
      <c r="L4366">
        <f>(I4366-$V$16)/$V$17</f>
        <v>3.3942256604878915</v>
      </c>
      <c r="M4366" t="str">
        <f t="shared" si="274"/>
        <v>ATIPICO</v>
      </c>
      <c r="N4366">
        <f>IF(ISBLANK(C4366),$V$7,C4366)</f>
        <v>300018</v>
      </c>
      <c r="O4366">
        <f>IF(ISBLANK(I4366),$V$16,I4366)</f>
        <v>90</v>
      </c>
      <c r="P4366" t="str">
        <f>IF(ISBLANK(D4366),$U$42,D4366)</f>
        <v>ASEGURADO VOLUNTARIO</v>
      </c>
      <c r="Q4366" s="7" t="str">
        <f t="shared" si="275"/>
        <v>56+</v>
      </c>
      <c r="R4366" s="7" t="str">
        <f t="shared" si="276"/>
        <v>2</v>
      </c>
    </row>
    <row r="4367" spans="1:18" x14ac:dyDescent="0.3">
      <c r="A4367">
        <v>4366</v>
      </c>
      <c r="B4367" t="s">
        <v>8</v>
      </c>
      <c r="C4367">
        <v>969375</v>
      </c>
      <c r="D4367" t="s">
        <v>9</v>
      </c>
      <c r="E4367" t="s">
        <v>15</v>
      </c>
      <c r="F4367" t="s">
        <v>11</v>
      </c>
      <c r="G4367" t="s">
        <v>11</v>
      </c>
      <c r="H4367" t="s">
        <v>12</v>
      </c>
      <c r="I4367">
        <v>53</v>
      </c>
      <c r="J4367">
        <f>(C4367-$V$7)/$V$8</f>
        <v>0.38455115314758093</v>
      </c>
      <c r="K4367" t="str">
        <f t="shared" si="273"/>
        <v>NO</v>
      </c>
      <c r="L4367">
        <f>(I4367-$V$16)/$V$17</f>
        <v>0.78293844763380371</v>
      </c>
      <c r="M4367" t="str">
        <f t="shared" si="274"/>
        <v>NO</v>
      </c>
      <c r="N4367">
        <f>IF(ISBLANK(C4367),$V$7,C4367)</f>
        <v>969375</v>
      </c>
      <c r="O4367">
        <f>IF(ISBLANK(I4367),$V$16,I4367)</f>
        <v>53</v>
      </c>
      <c r="P4367" t="str">
        <f>IF(ISBLANK(D4367),$U$42,D4367)</f>
        <v>ASALARIADO</v>
      </c>
      <c r="Q4367" s="7" t="str">
        <f t="shared" si="275"/>
        <v>46-55</v>
      </c>
      <c r="R4367" s="7" t="str">
        <f t="shared" si="276"/>
        <v>4</v>
      </c>
    </row>
    <row r="4368" spans="1:18" x14ac:dyDescent="0.3">
      <c r="A4368">
        <v>4367</v>
      </c>
      <c r="B4368" t="s">
        <v>14</v>
      </c>
      <c r="C4368">
        <v>1464318</v>
      </c>
      <c r="D4368" t="s">
        <v>9</v>
      </c>
      <c r="E4368" t="s">
        <v>10</v>
      </c>
      <c r="F4368" t="s">
        <v>11</v>
      </c>
      <c r="G4368" t="s">
        <v>12</v>
      </c>
      <c r="H4368" t="s">
        <v>12</v>
      </c>
      <c r="I4368">
        <v>55</v>
      </c>
      <c r="J4368">
        <f>(C4368-$V$7)/$V$8</f>
        <v>0.99489770744997597</v>
      </c>
      <c r="K4368" t="str">
        <f t="shared" si="273"/>
        <v>NO</v>
      </c>
      <c r="L4368">
        <f>(I4368-$V$16)/$V$17</f>
        <v>0.92408910778807873</v>
      </c>
      <c r="M4368" t="str">
        <f t="shared" si="274"/>
        <v>NO</v>
      </c>
      <c r="N4368">
        <f>IF(ISBLANK(C4368),$V$7,C4368)</f>
        <v>1464318</v>
      </c>
      <c r="O4368">
        <f>IF(ISBLANK(I4368),$V$16,I4368)</f>
        <v>55</v>
      </c>
      <c r="P4368" t="str">
        <f>IF(ISBLANK(D4368),$U$42,D4368)</f>
        <v>ASALARIADO</v>
      </c>
      <c r="Q4368" s="7" t="str">
        <f t="shared" si="275"/>
        <v>46-55</v>
      </c>
      <c r="R4368" s="7" t="str">
        <f t="shared" si="276"/>
        <v>4</v>
      </c>
    </row>
    <row r="4369" spans="1:18" x14ac:dyDescent="0.3">
      <c r="A4369">
        <v>4368</v>
      </c>
      <c r="B4369" t="s">
        <v>8</v>
      </c>
      <c r="C4369">
        <v>127335.61</v>
      </c>
      <c r="D4369" t="s">
        <v>13</v>
      </c>
      <c r="E4369" t="s">
        <v>10</v>
      </c>
      <c r="F4369" t="s">
        <v>11</v>
      </c>
      <c r="G4369" t="s">
        <v>12</v>
      </c>
      <c r="H4369" t="s">
        <v>12</v>
      </c>
      <c r="I4369">
        <v>70</v>
      </c>
      <c r="J4369">
        <f>(C4369-$V$7)/$V$8</f>
        <v>-0.65382263994251355</v>
      </c>
      <c r="K4369" t="str">
        <f t="shared" si="273"/>
        <v>NO</v>
      </c>
      <c r="L4369">
        <f>(I4369-$V$16)/$V$17</f>
        <v>1.9827190589451413</v>
      </c>
      <c r="M4369" t="str">
        <f t="shared" si="274"/>
        <v>ATIPICO</v>
      </c>
      <c r="N4369">
        <f>IF(ISBLANK(C4369),$V$7,C4369)</f>
        <v>127335.61</v>
      </c>
      <c r="O4369">
        <f>IF(ISBLANK(I4369),$V$16,I4369)</f>
        <v>70</v>
      </c>
      <c r="P4369" t="str">
        <f>IF(ISBLANK(D4369),$U$42,D4369)</f>
        <v>PENSIONADOS EN SU PROPIO SISTEMA</v>
      </c>
      <c r="Q4369" s="7" t="str">
        <f t="shared" si="275"/>
        <v>56+</v>
      </c>
      <c r="R4369" s="7" t="str">
        <f t="shared" si="276"/>
        <v>1</v>
      </c>
    </row>
    <row r="4370" spans="1:18" x14ac:dyDescent="0.3">
      <c r="A4370">
        <v>4369</v>
      </c>
      <c r="B4370" t="s">
        <v>14</v>
      </c>
      <c r="C4370">
        <v>355899.18</v>
      </c>
      <c r="D4370" t="s">
        <v>13</v>
      </c>
      <c r="E4370" t="s">
        <v>10</v>
      </c>
      <c r="F4370" t="s">
        <v>11</v>
      </c>
      <c r="G4370" t="s">
        <v>12</v>
      </c>
      <c r="H4370" t="s">
        <v>12</v>
      </c>
      <c r="I4370">
        <v>17</v>
      </c>
      <c r="J4370">
        <f>(C4370-$V$7)/$V$8</f>
        <v>-0.37196596677296817</v>
      </c>
      <c r="K4370" t="str">
        <f t="shared" si="273"/>
        <v>NO</v>
      </c>
      <c r="L4370">
        <f>(I4370-$V$16)/$V$17</f>
        <v>-1.7577734351431464</v>
      </c>
      <c r="M4370" t="str">
        <f t="shared" si="274"/>
        <v>NO</v>
      </c>
      <c r="N4370">
        <f>IF(ISBLANK(C4370),$V$7,C4370)</f>
        <v>355899.18</v>
      </c>
      <c r="O4370">
        <f>IF(ISBLANK(I4370),$V$16,I4370)</f>
        <v>17</v>
      </c>
      <c r="P4370" t="str">
        <f>IF(ISBLANK(D4370),$U$42,D4370)</f>
        <v>PENSIONADOS EN SU PROPIO SISTEMA</v>
      </c>
      <c r="Q4370" s="7" t="str">
        <f t="shared" si="275"/>
        <v>18-25</v>
      </c>
      <c r="R4370" s="7" t="str">
        <f t="shared" si="276"/>
        <v>2</v>
      </c>
    </row>
    <row r="4371" spans="1:18" x14ac:dyDescent="0.3">
      <c r="A4371">
        <v>4370</v>
      </c>
      <c r="B4371" t="s">
        <v>8</v>
      </c>
      <c r="C4371">
        <v>760293.64</v>
      </c>
      <c r="D4371" t="s">
        <v>9</v>
      </c>
      <c r="E4371" t="s">
        <v>15</v>
      </c>
      <c r="F4371" t="s">
        <v>11</v>
      </c>
      <c r="G4371" t="s">
        <v>11</v>
      </c>
      <c r="H4371" t="s">
        <v>12</v>
      </c>
      <c r="I4371">
        <v>57</v>
      </c>
      <c r="J4371">
        <f>(C4371-$V$7)/$V$8</f>
        <v>0.12671926615279849</v>
      </c>
      <c r="K4371" t="str">
        <f t="shared" si="273"/>
        <v>NO</v>
      </c>
      <c r="L4371">
        <f>(I4371-$V$16)/$V$17</f>
        <v>1.0652397679423538</v>
      </c>
      <c r="M4371" t="str">
        <f t="shared" si="274"/>
        <v>NO</v>
      </c>
      <c r="N4371">
        <f>IF(ISBLANK(C4371),$V$7,C4371)</f>
        <v>760293.64</v>
      </c>
      <c r="O4371">
        <f>IF(ISBLANK(I4371),$V$16,I4371)</f>
        <v>57</v>
      </c>
      <c r="P4371" t="str">
        <f>IF(ISBLANK(D4371),$U$42,D4371)</f>
        <v>ASALARIADO</v>
      </c>
      <c r="Q4371" s="7" t="str">
        <f t="shared" si="275"/>
        <v>56+</v>
      </c>
      <c r="R4371" s="7" t="str">
        <f t="shared" si="276"/>
        <v>4</v>
      </c>
    </row>
    <row r="4372" spans="1:18" x14ac:dyDescent="0.3">
      <c r="A4372">
        <v>4371</v>
      </c>
      <c r="B4372" t="s">
        <v>14</v>
      </c>
      <c r="C4372">
        <v>902500</v>
      </c>
      <c r="D4372" t="s">
        <v>9</v>
      </c>
      <c r="E4372" t="s">
        <v>15</v>
      </c>
      <c r="F4372" t="s">
        <v>11</v>
      </c>
      <c r="G4372" t="s">
        <v>12</v>
      </c>
      <c r="H4372" t="s">
        <v>12</v>
      </c>
      <c r="I4372">
        <v>27</v>
      </c>
      <c r="J4372">
        <f>(C4372-$V$7)/$V$8</f>
        <v>0.30208322084229999</v>
      </c>
      <c r="K4372" t="str">
        <f t="shared" si="273"/>
        <v>NO</v>
      </c>
      <c r="L4372">
        <f>(I4372-$V$16)/$V$17</f>
        <v>-1.0520201343717714</v>
      </c>
      <c r="M4372" t="str">
        <f t="shared" si="274"/>
        <v>NO</v>
      </c>
      <c r="N4372">
        <f>IF(ISBLANK(C4372),$V$7,C4372)</f>
        <v>902500</v>
      </c>
      <c r="O4372">
        <f>IF(ISBLANK(I4372),$V$16,I4372)</f>
        <v>27</v>
      </c>
      <c r="P4372" t="str">
        <f>IF(ISBLANK(D4372),$U$42,D4372)</f>
        <v>ASALARIADO</v>
      </c>
      <c r="Q4372" s="7" t="str">
        <f t="shared" si="275"/>
        <v>26-35</v>
      </c>
      <c r="R4372" s="7" t="str">
        <f t="shared" si="276"/>
        <v>4</v>
      </c>
    </row>
    <row r="4373" spans="1:18" x14ac:dyDescent="0.3">
      <c r="A4373">
        <v>4372</v>
      </c>
      <c r="B4373" t="s">
        <v>14</v>
      </c>
      <c r="C4373">
        <v>346500</v>
      </c>
      <c r="D4373" t="s">
        <v>9</v>
      </c>
      <c r="E4373" t="s">
        <v>15</v>
      </c>
      <c r="F4373" t="s">
        <v>11</v>
      </c>
      <c r="G4373" t="s">
        <v>12</v>
      </c>
      <c r="H4373" t="s">
        <v>12</v>
      </c>
      <c r="I4373">
        <v>45</v>
      </c>
      <c r="J4373">
        <f>(C4373-$V$7)/$V$8</f>
        <v>-0.38355670980048445</v>
      </c>
      <c r="K4373" t="str">
        <f t="shared" si="273"/>
        <v>NO</v>
      </c>
      <c r="L4373">
        <f>(I4373-$V$16)/$V$17</f>
        <v>0.21833580701670366</v>
      </c>
      <c r="M4373" t="str">
        <f t="shared" si="274"/>
        <v>NO</v>
      </c>
      <c r="N4373">
        <f>IF(ISBLANK(C4373),$V$7,C4373)</f>
        <v>346500</v>
      </c>
      <c r="O4373">
        <f>IF(ISBLANK(I4373),$V$16,I4373)</f>
        <v>45</v>
      </c>
      <c r="P4373" t="str">
        <f>IF(ISBLANK(D4373),$U$42,D4373)</f>
        <v>ASALARIADO</v>
      </c>
      <c r="Q4373" s="7" t="str">
        <f t="shared" si="275"/>
        <v>36-45</v>
      </c>
      <c r="R4373" s="7" t="str">
        <f t="shared" si="276"/>
        <v>2</v>
      </c>
    </row>
    <row r="4374" spans="1:18" x14ac:dyDescent="0.3">
      <c r="A4374">
        <v>4373</v>
      </c>
      <c r="B4374" t="s">
        <v>8</v>
      </c>
      <c r="C4374">
        <v>343000</v>
      </c>
      <c r="D4374" t="s">
        <v>9</v>
      </c>
      <c r="E4374" t="s">
        <v>15</v>
      </c>
      <c r="F4374" t="s">
        <v>11</v>
      </c>
      <c r="G4374" t="s">
        <v>12</v>
      </c>
      <c r="H4374" t="s">
        <v>12</v>
      </c>
      <c r="I4374">
        <v>51</v>
      </c>
      <c r="J4374">
        <f>(C4374-$V$7)/$V$8</f>
        <v>-0.38787278850057388</v>
      </c>
      <c r="K4374" t="str">
        <f t="shared" si="273"/>
        <v>NO</v>
      </c>
      <c r="L4374">
        <f>(I4374-$V$16)/$V$17</f>
        <v>0.64178778747952869</v>
      </c>
      <c r="M4374" t="str">
        <f t="shared" si="274"/>
        <v>NO</v>
      </c>
      <c r="N4374">
        <f>IF(ISBLANK(C4374),$V$7,C4374)</f>
        <v>343000</v>
      </c>
      <c r="O4374">
        <f>IF(ISBLANK(I4374),$V$16,I4374)</f>
        <v>51</v>
      </c>
      <c r="P4374" t="str">
        <f>IF(ISBLANK(D4374),$U$42,D4374)</f>
        <v>ASALARIADO</v>
      </c>
      <c r="Q4374" s="7" t="str">
        <f t="shared" si="275"/>
        <v>46-55</v>
      </c>
      <c r="R4374" s="7" t="str">
        <f t="shared" si="276"/>
        <v>2</v>
      </c>
    </row>
    <row r="4375" spans="1:18" x14ac:dyDescent="0.3">
      <c r="A4375">
        <v>4374</v>
      </c>
      <c r="B4375" t="s">
        <v>8</v>
      </c>
      <c r="C4375">
        <v>297502</v>
      </c>
      <c r="D4375" t="s">
        <v>17</v>
      </c>
      <c r="E4375" t="s">
        <v>15</v>
      </c>
      <c r="F4375" t="s">
        <v>11</v>
      </c>
      <c r="G4375" t="s">
        <v>12</v>
      </c>
      <c r="H4375" t="s">
        <v>12</v>
      </c>
      <c r="I4375">
        <v>63</v>
      </c>
      <c r="J4375">
        <f>(C4375-$V$7)/$V$8</f>
        <v>-0.44397934527105126</v>
      </c>
      <c r="K4375" t="str">
        <f t="shared" si="273"/>
        <v>NO</v>
      </c>
      <c r="L4375">
        <f>(I4375-$V$16)/$V$17</f>
        <v>1.4886917484051787</v>
      </c>
      <c r="M4375" t="str">
        <f t="shared" si="274"/>
        <v>NO</v>
      </c>
      <c r="N4375">
        <f>IF(ISBLANK(C4375),$V$7,C4375)</f>
        <v>297502</v>
      </c>
      <c r="O4375">
        <f>IF(ISBLANK(I4375),$V$16,I4375)</f>
        <v>63</v>
      </c>
      <c r="P4375" t="str">
        <f>IF(ISBLANK(D4375),$U$42,D4375)</f>
        <v>TRABAJADOR INDEPENDIENTE</v>
      </c>
      <c r="Q4375" s="7" t="str">
        <f t="shared" si="275"/>
        <v>56+</v>
      </c>
      <c r="R4375" s="7" t="str">
        <f t="shared" si="276"/>
        <v>1</v>
      </c>
    </row>
    <row r="4376" spans="1:18" x14ac:dyDescent="0.3">
      <c r="A4376">
        <v>4375</v>
      </c>
      <c r="B4376" t="s">
        <v>14</v>
      </c>
      <c r="C4376">
        <v>315617</v>
      </c>
      <c r="D4376" t="s">
        <v>16</v>
      </c>
      <c r="E4376" t="s">
        <v>15</v>
      </c>
      <c r="F4376" t="s">
        <v>11</v>
      </c>
      <c r="G4376" t="s">
        <v>11</v>
      </c>
      <c r="H4376" t="s">
        <v>12</v>
      </c>
      <c r="I4376">
        <v>60</v>
      </c>
      <c r="J4376">
        <f>(C4376-$V$7)/$V$8</f>
        <v>-0.42164055508473103</v>
      </c>
      <c r="K4376" t="str">
        <f t="shared" si="273"/>
        <v>NO</v>
      </c>
      <c r="L4376">
        <f>(I4376-$V$16)/$V$17</f>
        <v>1.2769657581737661</v>
      </c>
      <c r="M4376" t="str">
        <f t="shared" si="274"/>
        <v>NO</v>
      </c>
      <c r="N4376">
        <f>IF(ISBLANK(C4376),$V$7,C4376)</f>
        <v>315617</v>
      </c>
      <c r="O4376">
        <f>IF(ISBLANK(I4376),$V$16,I4376)</f>
        <v>60</v>
      </c>
      <c r="P4376" t="str">
        <f>IF(ISBLANK(D4376),$U$42,D4376)</f>
        <v>ASEGURADO VOLUNTARIO</v>
      </c>
      <c r="Q4376" s="7" t="str">
        <f t="shared" si="275"/>
        <v>56+</v>
      </c>
      <c r="R4376" s="7" t="str">
        <f t="shared" si="276"/>
        <v>2</v>
      </c>
    </row>
    <row r="4377" spans="1:18" x14ac:dyDescent="0.3">
      <c r="A4377">
        <v>4376</v>
      </c>
      <c r="B4377" t="s">
        <v>8</v>
      </c>
      <c r="C4377">
        <v>100000</v>
      </c>
      <c r="D4377" t="s">
        <v>9</v>
      </c>
      <c r="E4377" t="s">
        <v>15</v>
      </c>
      <c r="F4377" t="s">
        <v>11</v>
      </c>
      <c r="G4377" t="s">
        <v>12</v>
      </c>
      <c r="H4377" t="s">
        <v>11</v>
      </c>
      <c r="I4377">
        <v>37</v>
      </c>
      <c r="J4377">
        <f>(C4377-$V$7)/$V$8</f>
        <v>-0.68753196682107143</v>
      </c>
      <c r="K4377" t="str">
        <f t="shared" si="273"/>
        <v>NO</v>
      </c>
      <c r="L4377">
        <f>(I4377-$V$16)/$V$17</f>
        <v>-0.3462668336003964</v>
      </c>
      <c r="M4377" t="str">
        <f t="shared" si="274"/>
        <v>NO</v>
      </c>
      <c r="N4377">
        <f>IF(ISBLANK(C4377),$V$7,C4377)</f>
        <v>100000</v>
      </c>
      <c r="O4377">
        <f>IF(ISBLANK(I4377),$V$16,I4377)</f>
        <v>37</v>
      </c>
      <c r="P4377" t="str">
        <f>IF(ISBLANK(D4377),$U$42,D4377)</f>
        <v>ASALARIADO</v>
      </c>
      <c r="Q4377" s="7" t="str">
        <f t="shared" si="275"/>
        <v>36-45</v>
      </c>
      <c r="R4377" s="7" t="str">
        <f t="shared" si="276"/>
        <v>1</v>
      </c>
    </row>
    <row r="4378" spans="1:18" x14ac:dyDescent="0.3">
      <c r="A4378">
        <v>4377</v>
      </c>
      <c r="B4378" t="s">
        <v>8</v>
      </c>
      <c r="C4378">
        <v>100000</v>
      </c>
      <c r="D4378" t="s">
        <v>9</v>
      </c>
      <c r="E4378" t="s">
        <v>15</v>
      </c>
      <c r="F4378" t="s">
        <v>11</v>
      </c>
      <c r="G4378" t="s">
        <v>11</v>
      </c>
      <c r="H4378" t="s">
        <v>11</v>
      </c>
      <c r="I4378">
        <v>36</v>
      </c>
      <c r="J4378">
        <f>(C4378-$V$7)/$V$8</f>
        <v>-0.68753196682107143</v>
      </c>
      <c r="K4378" t="str">
        <f t="shared" si="273"/>
        <v>NO</v>
      </c>
      <c r="L4378">
        <f>(I4378-$V$16)/$V$17</f>
        <v>-0.41684216367753391</v>
      </c>
      <c r="M4378" t="str">
        <f t="shared" si="274"/>
        <v>NO</v>
      </c>
      <c r="N4378">
        <f>IF(ISBLANK(C4378),$V$7,C4378)</f>
        <v>100000</v>
      </c>
      <c r="O4378">
        <f>IF(ISBLANK(I4378),$V$16,I4378)</f>
        <v>36</v>
      </c>
      <c r="P4378" t="str">
        <f>IF(ISBLANK(D4378),$U$42,D4378)</f>
        <v>ASALARIADO</v>
      </c>
      <c r="Q4378" s="7" t="str">
        <f t="shared" si="275"/>
        <v>36-45</v>
      </c>
      <c r="R4378" s="7" t="str">
        <f t="shared" si="276"/>
        <v>1</v>
      </c>
    </row>
    <row r="4379" spans="1:18" x14ac:dyDescent="0.3">
      <c r="A4379">
        <v>4378</v>
      </c>
      <c r="B4379" t="s">
        <v>14</v>
      </c>
      <c r="C4379">
        <v>292533.03999999998</v>
      </c>
      <c r="D4379" t="s">
        <v>9</v>
      </c>
      <c r="E4379" t="s">
        <v>10</v>
      </c>
      <c r="F4379" t="s">
        <v>11</v>
      </c>
      <c r="G4379" t="s">
        <v>12</v>
      </c>
      <c r="H4379" t="s">
        <v>12</v>
      </c>
      <c r="I4379">
        <v>25</v>
      </c>
      <c r="J4379">
        <f>(C4379-$V$7)/$V$8</f>
        <v>-0.45010689453322172</v>
      </c>
      <c r="K4379" t="str">
        <f t="shared" si="273"/>
        <v>NO</v>
      </c>
      <c r="L4379">
        <f>(I4379-$V$16)/$V$17</f>
        <v>-1.1931707945260464</v>
      </c>
      <c r="M4379" t="str">
        <f t="shared" si="274"/>
        <v>NO</v>
      </c>
      <c r="N4379">
        <f>IF(ISBLANK(C4379),$V$7,C4379)</f>
        <v>292533.03999999998</v>
      </c>
      <c r="O4379">
        <f>IF(ISBLANK(I4379),$V$16,I4379)</f>
        <v>25</v>
      </c>
      <c r="P4379" t="str">
        <f>IF(ISBLANK(D4379),$U$42,D4379)</f>
        <v>ASALARIADO</v>
      </c>
      <c r="Q4379" s="7" t="str">
        <f t="shared" si="275"/>
        <v>18-25</v>
      </c>
      <c r="R4379" s="7" t="str">
        <f t="shared" si="276"/>
        <v>1</v>
      </c>
    </row>
    <row r="4380" spans="1:18" x14ac:dyDescent="0.3">
      <c r="A4380">
        <v>4379</v>
      </c>
      <c r="B4380" t="s">
        <v>14</v>
      </c>
      <c r="C4380">
        <v>297046</v>
      </c>
      <c r="D4380" t="s">
        <v>16</v>
      </c>
      <c r="E4380" t="s">
        <v>15</v>
      </c>
      <c r="F4380" t="s">
        <v>11</v>
      </c>
      <c r="G4380" t="s">
        <v>12</v>
      </c>
      <c r="H4380" t="s">
        <v>12</v>
      </c>
      <c r="I4380">
        <v>55</v>
      </c>
      <c r="J4380">
        <f>(C4380-$V$7)/$V$8</f>
        <v>-0.44454166866740574</v>
      </c>
      <c r="K4380" t="str">
        <f t="shared" si="273"/>
        <v>NO</v>
      </c>
      <c r="L4380">
        <f>(I4380-$V$16)/$V$17</f>
        <v>0.92408910778807873</v>
      </c>
      <c r="M4380" t="str">
        <f t="shared" si="274"/>
        <v>NO</v>
      </c>
      <c r="N4380">
        <f>IF(ISBLANK(C4380),$V$7,C4380)</f>
        <v>297046</v>
      </c>
      <c r="O4380">
        <f>IF(ISBLANK(I4380),$V$16,I4380)</f>
        <v>55</v>
      </c>
      <c r="P4380" t="str">
        <f>IF(ISBLANK(D4380),$U$42,D4380)</f>
        <v>ASEGURADO VOLUNTARIO</v>
      </c>
      <c r="Q4380" s="7" t="str">
        <f t="shared" si="275"/>
        <v>46-55</v>
      </c>
      <c r="R4380" s="7" t="str">
        <f t="shared" si="276"/>
        <v>1</v>
      </c>
    </row>
    <row r="4381" spans="1:18" x14ac:dyDescent="0.3">
      <c r="A4381">
        <v>4380</v>
      </c>
      <c r="B4381" t="s">
        <v>8</v>
      </c>
      <c r="C4381">
        <v>382136</v>
      </c>
      <c r="D4381" t="s">
        <v>17</v>
      </c>
      <c r="E4381" t="s">
        <v>15</v>
      </c>
      <c r="F4381" t="s">
        <v>11</v>
      </c>
      <c r="G4381" t="s">
        <v>12</v>
      </c>
      <c r="H4381" t="s">
        <v>11</v>
      </c>
      <c r="I4381">
        <v>63</v>
      </c>
      <c r="J4381">
        <f>(C4381-$V$7)/$V$8</f>
        <v>-0.33961162964151631</v>
      </c>
      <c r="K4381" t="str">
        <f t="shared" si="273"/>
        <v>NO</v>
      </c>
      <c r="L4381">
        <f>(I4381-$V$16)/$V$17</f>
        <v>1.4886917484051787</v>
      </c>
      <c r="M4381" t="str">
        <f t="shared" si="274"/>
        <v>NO</v>
      </c>
      <c r="N4381">
        <f>IF(ISBLANK(C4381),$V$7,C4381)</f>
        <v>382136</v>
      </c>
      <c r="O4381">
        <f>IF(ISBLANK(I4381),$V$16,I4381)</f>
        <v>63</v>
      </c>
      <c r="P4381" t="str">
        <f>IF(ISBLANK(D4381),$U$42,D4381)</f>
        <v>TRABAJADOR INDEPENDIENTE</v>
      </c>
      <c r="Q4381" s="7" t="str">
        <f t="shared" si="275"/>
        <v>56+</v>
      </c>
      <c r="R4381" s="7" t="str">
        <f t="shared" si="276"/>
        <v>2</v>
      </c>
    </row>
    <row r="4382" spans="1:18" x14ac:dyDescent="0.3">
      <c r="A4382">
        <v>4381</v>
      </c>
      <c r="B4382" t="s">
        <v>8</v>
      </c>
      <c r="C4382">
        <v>48857.39</v>
      </c>
      <c r="D4382" t="s">
        <v>9</v>
      </c>
      <c r="E4382" t="s">
        <v>15</v>
      </c>
      <c r="F4382" t="s">
        <v>11</v>
      </c>
      <c r="G4382" t="s">
        <v>12</v>
      </c>
      <c r="H4382" t="s">
        <v>12</v>
      </c>
      <c r="I4382">
        <v>41</v>
      </c>
      <c r="J4382">
        <f>(C4382-$V$7)/$V$8</f>
        <v>-0.75059926101763785</v>
      </c>
      <c r="K4382" t="str">
        <f t="shared" si="273"/>
        <v>NO</v>
      </c>
      <c r="L4382">
        <f>(I4382-$V$16)/$V$17</f>
        <v>-6.3965513291846368E-2</v>
      </c>
      <c r="M4382" t="str">
        <f t="shared" si="274"/>
        <v>NO</v>
      </c>
      <c r="N4382">
        <f>IF(ISBLANK(C4382),$V$7,C4382)</f>
        <v>48857.39</v>
      </c>
      <c r="O4382">
        <f>IF(ISBLANK(I4382),$V$16,I4382)</f>
        <v>41</v>
      </c>
      <c r="P4382" t="str">
        <f>IF(ISBLANK(D4382),$U$42,D4382)</f>
        <v>ASALARIADO</v>
      </c>
      <c r="Q4382" s="7" t="str">
        <f t="shared" si="275"/>
        <v>36-45</v>
      </c>
      <c r="R4382" s="7" t="str">
        <f t="shared" si="276"/>
        <v>1</v>
      </c>
    </row>
    <row r="4383" spans="1:18" x14ac:dyDescent="0.3">
      <c r="A4383">
        <v>4382</v>
      </c>
      <c r="B4383" t="s">
        <v>14</v>
      </c>
      <c r="C4383">
        <v>550000</v>
      </c>
      <c r="D4383" t="s">
        <v>9</v>
      </c>
      <c r="E4383" t="s">
        <v>15</v>
      </c>
      <c r="F4383" t="s">
        <v>11</v>
      </c>
      <c r="G4383" t="s">
        <v>12</v>
      </c>
      <c r="H4383" t="s">
        <v>12</v>
      </c>
      <c r="I4383">
        <v>27</v>
      </c>
      <c r="J4383">
        <f>(C4383-$V$7)/$V$8</f>
        <v>-0.13260756252385381</v>
      </c>
      <c r="K4383" t="str">
        <f t="shared" si="273"/>
        <v>NO</v>
      </c>
      <c r="L4383">
        <f>(I4383-$V$16)/$V$17</f>
        <v>-1.0520201343717714</v>
      </c>
      <c r="M4383" t="str">
        <f t="shared" si="274"/>
        <v>NO</v>
      </c>
      <c r="N4383">
        <f>IF(ISBLANK(C4383),$V$7,C4383)</f>
        <v>550000</v>
      </c>
      <c r="O4383">
        <f>IF(ISBLANK(I4383),$V$16,I4383)</f>
        <v>27</v>
      </c>
      <c r="P4383" t="str">
        <f>IF(ISBLANK(D4383),$U$42,D4383)</f>
        <v>ASALARIADO</v>
      </c>
      <c r="Q4383" s="7" t="str">
        <f t="shared" si="275"/>
        <v>26-35</v>
      </c>
      <c r="R4383" s="7" t="str">
        <f t="shared" si="276"/>
        <v>3</v>
      </c>
    </row>
    <row r="4384" spans="1:18" x14ac:dyDescent="0.3">
      <c r="A4384">
        <v>4383</v>
      </c>
      <c r="B4384" t="s">
        <v>14</v>
      </c>
      <c r="C4384">
        <v>1843614</v>
      </c>
      <c r="D4384" t="s">
        <v>9</v>
      </c>
      <c r="E4384" t="s">
        <v>10</v>
      </c>
      <c r="F4384" t="s">
        <v>11</v>
      </c>
      <c r="G4384" t="s">
        <v>12</v>
      </c>
      <c r="H4384" t="s">
        <v>12</v>
      </c>
      <c r="I4384">
        <v>59</v>
      </c>
      <c r="J4384">
        <f>(C4384-$V$7)/$V$8</f>
        <v>1.4626323893440147</v>
      </c>
      <c r="K4384" t="str">
        <f t="shared" si="273"/>
        <v>NO</v>
      </c>
      <c r="L4384">
        <f>(I4384-$V$16)/$V$17</f>
        <v>1.2063904280966287</v>
      </c>
      <c r="M4384" t="str">
        <f t="shared" si="274"/>
        <v>NO</v>
      </c>
      <c r="N4384">
        <f>IF(ISBLANK(C4384),$V$7,C4384)</f>
        <v>1843614</v>
      </c>
      <c r="O4384">
        <f>IF(ISBLANK(I4384),$V$16,I4384)</f>
        <v>59</v>
      </c>
      <c r="P4384" t="str">
        <f>IF(ISBLANK(D4384),$U$42,D4384)</f>
        <v>ASALARIADO</v>
      </c>
      <c r="Q4384" s="7" t="str">
        <f t="shared" si="275"/>
        <v>56+</v>
      </c>
      <c r="R4384" s="7" t="str">
        <f t="shared" si="276"/>
        <v>4</v>
      </c>
    </row>
    <row r="4385" spans="1:18" x14ac:dyDescent="0.3">
      <c r="A4385">
        <v>4384</v>
      </c>
      <c r="B4385" t="s">
        <v>8</v>
      </c>
      <c r="C4385">
        <v>547158</v>
      </c>
      <c r="D4385" t="s">
        <v>9</v>
      </c>
      <c r="E4385" t="s">
        <v>10</v>
      </c>
      <c r="F4385" t="s">
        <v>11</v>
      </c>
      <c r="G4385" t="s">
        <v>12</v>
      </c>
      <c r="H4385" t="s">
        <v>11</v>
      </c>
      <c r="I4385">
        <v>22</v>
      </c>
      <c r="J4385">
        <f>(C4385-$V$7)/$V$8</f>
        <v>-0.13611221842832646</v>
      </c>
      <c r="K4385" t="str">
        <f t="shared" si="273"/>
        <v>NO</v>
      </c>
      <c r="L4385">
        <f>(I4385-$V$16)/$V$17</f>
        <v>-1.4048967847574589</v>
      </c>
      <c r="M4385" t="str">
        <f t="shared" si="274"/>
        <v>NO</v>
      </c>
      <c r="N4385">
        <f>IF(ISBLANK(C4385),$V$7,C4385)</f>
        <v>547158</v>
      </c>
      <c r="O4385">
        <f>IF(ISBLANK(I4385),$V$16,I4385)</f>
        <v>22</v>
      </c>
      <c r="P4385" t="str">
        <f>IF(ISBLANK(D4385),$U$42,D4385)</f>
        <v>ASALARIADO</v>
      </c>
      <c r="Q4385" s="7" t="str">
        <f t="shared" si="275"/>
        <v>18-25</v>
      </c>
      <c r="R4385" s="7" t="str">
        <f t="shared" si="276"/>
        <v>3</v>
      </c>
    </row>
    <row r="4386" spans="1:18" x14ac:dyDescent="0.3">
      <c r="A4386">
        <v>4385</v>
      </c>
      <c r="B4386" t="s">
        <v>14</v>
      </c>
      <c r="C4386">
        <v>1482847</v>
      </c>
      <c r="D4386" t="s">
        <v>9</v>
      </c>
      <c r="E4386" t="s">
        <v>10</v>
      </c>
      <c r="F4386" t="s">
        <v>11</v>
      </c>
      <c r="G4386" t="s">
        <v>12</v>
      </c>
      <c r="H4386" t="s">
        <v>11</v>
      </c>
      <c r="I4386">
        <v>29</v>
      </c>
      <c r="J4386">
        <f>(C4386-$V$7)/$V$8</f>
        <v>1.0177470280882497</v>
      </c>
      <c r="K4386" t="str">
        <f t="shared" si="273"/>
        <v>NO</v>
      </c>
      <c r="L4386">
        <f>(I4386-$V$16)/$V$17</f>
        <v>-0.91086947421749642</v>
      </c>
      <c r="M4386" t="str">
        <f t="shared" si="274"/>
        <v>NO</v>
      </c>
      <c r="N4386">
        <f>IF(ISBLANK(C4386),$V$7,C4386)</f>
        <v>1482847</v>
      </c>
      <c r="O4386">
        <f>IF(ISBLANK(I4386),$V$16,I4386)</f>
        <v>29</v>
      </c>
      <c r="P4386" t="str">
        <f>IF(ISBLANK(D4386),$U$42,D4386)</f>
        <v>ASALARIADO</v>
      </c>
      <c r="Q4386" s="7" t="str">
        <f t="shared" si="275"/>
        <v>26-35</v>
      </c>
      <c r="R4386" s="7" t="str">
        <f t="shared" si="276"/>
        <v>4</v>
      </c>
    </row>
    <row r="4387" spans="1:18" x14ac:dyDescent="0.3">
      <c r="A4387">
        <v>4386</v>
      </c>
      <c r="B4387" t="s">
        <v>14</v>
      </c>
      <c r="C4387">
        <v>927503.14</v>
      </c>
      <c r="D4387" t="s">
        <v>9</v>
      </c>
      <c r="E4387" t="s">
        <v>15</v>
      </c>
      <c r="F4387" t="s">
        <v>11</v>
      </c>
      <c r="G4387" t="s">
        <v>12</v>
      </c>
      <c r="H4387" t="s">
        <v>12</v>
      </c>
      <c r="I4387">
        <v>50</v>
      </c>
      <c r="J4387">
        <f>(C4387-$V$7)/$V$8</f>
        <v>0.3329162265535443</v>
      </c>
      <c r="K4387" t="str">
        <f t="shared" si="273"/>
        <v>NO</v>
      </c>
      <c r="L4387">
        <f>(I4387-$V$16)/$V$17</f>
        <v>0.57121245740239113</v>
      </c>
      <c r="M4387" t="str">
        <f t="shared" si="274"/>
        <v>NO</v>
      </c>
      <c r="N4387">
        <f>IF(ISBLANK(C4387),$V$7,C4387)</f>
        <v>927503.14</v>
      </c>
      <c r="O4387">
        <f>IF(ISBLANK(I4387),$V$16,I4387)</f>
        <v>50</v>
      </c>
      <c r="P4387" t="str">
        <f>IF(ISBLANK(D4387),$U$42,D4387)</f>
        <v>ASALARIADO</v>
      </c>
      <c r="Q4387" s="7" t="str">
        <f t="shared" si="275"/>
        <v>46-55</v>
      </c>
      <c r="R4387" s="7" t="str">
        <f t="shared" si="276"/>
        <v>4</v>
      </c>
    </row>
    <row r="4388" spans="1:18" x14ac:dyDescent="0.3">
      <c r="A4388">
        <v>4387</v>
      </c>
      <c r="B4388" t="s">
        <v>8</v>
      </c>
      <c r="C4388">
        <v>299647</v>
      </c>
      <c r="D4388" t="s">
        <v>17</v>
      </c>
      <c r="E4388" t="s">
        <v>15</v>
      </c>
      <c r="F4388" t="s">
        <v>11</v>
      </c>
      <c r="G4388" t="s">
        <v>12</v>
      </c>
      <c r="H4388" t="s">
        <v>11</v>
      </c>
      <c r="I4388">
        <v>36</v>
      </c>
      <c r="J4388">
        <f>(C4388-$V$7)/$V$8</f>
        <v>-0.44133420561056785</v>
      </c>
      <c r="K4388" t="str">
        <f t="shared" si="273"/>
        <v>NO</v>
      </c>
      <c r="L4388">
        <f>(I4388-$V$16)/$V$17</f>
        <v>-0.41684216367753391</v>
      </c>
      <c r="M4388" t="str">
        <f t="shared" si="274"/>
        <v>NO</v>
      </c>
      <c r="N4388">
        <f>IF(ISBLANK(C4388),$V$7,C4388)</f>
        <v>299647</v>
      </c>
      <c r="O4388">
        <f>IF(ISBLANK(I4388),$V$16,I4388)</f>
        <v>36</v>
      </c>
      <c r="P4388" t="str">
        <f>IF(ISBLANK(D4388),$U$42,D4388)</f>
        <v>TRABAJADOR INDEPENDIENTE</v>
      </c>
      <c r="Q4388" s="7" t="str">
        <f t="shared" si="275"/>
        <v>36-45</v>
      </c>
      <c r="R4388" s="7" t="str">
        <f t="shared" si="276"/>
        <v>1</v>
      </c>
    </row>
    <row r="4389" spans="1:18" x14ac:dyDescent="0.3">
      <c r="A4389">
        <v>4388</v>
      </c>
      <c r="B4389" t="s">
        <v>8</v>
      </c>
      <c r="C4389">
        <v>967077</v>
      </c>
      <c r="D4389" t="s">
        <v>9</v>
      </c>
      <c r="E4389" t="s">
        <v>10</v>
      </c>
      <c r="F4389" t="s">
        <v>11</v>
      </c>
      <c r="G4389" t="s">
        <v>12</v>
      </c>
      <c r="H4389" t="s">
        <v>12</v>
      </c>
      <c r="I4389">
        <v>53</v>
      </c>
      <c r="J4389">
        <f>(C4389-$V$7)/$V$8</f>
        <v>0.38171733918963646</v>
      </c>
      <c r="K4389" t="str">
        <f t="shared" si="273"/>
        <v>NO</v>
      </c>
      <c r="L4389">
        <f>(I4389-$V$16)/$V$17</f>
        <v>0.78293844763380371</v>
      </c>
      <c r="M4389" t="str">
        <f t="shared" si="274"/>
        <v>NO</v>
      </c>
      <c r="N4389">
        <f>IF(ISBLANK(C4389),$V$7,C4389)</f>
        <v>967077</v>
      </c>
      <c r="O4389">
        <f>IF(ISBLANK(I4389),$V$16,I4389)</f>
        <v>53</v>
      </c>
      <c r="P4389" t="str">
        <f>IF(ISBLANK(D4389),$U$42,D4389)</f>
        <v>ASALARIADO</v>
      </c>
      <c r="Q4389" s="7" t="str">
        <f t="shared" si="275"/>
        <v>46-55</v>
      </c>
      <c r="R4389" s="7" t="str">
        <f t="shared" si="276"/>
        <v>4</v>
      </c>
    </row>
    <row r="4390" spans="1:18" x14ac:dyDescent="0.3">
      <c r="A4390">
        <v>4389</v>
      </c>
      <c r="B4390" t="s">
        <v>8</v>
      </c>
      <c r="C4390">
        <v>326749</v>
      </c>
      <c r="D4390" t="s">
        <v>17</v>
      </c>
      <c r="E4390" t="s">
        <v>15</v>
      </c>
      <c r="F4390" t="s">
        <v>11</v>
      </c>
      <c r="G4390" t="s">
        <v>12</v>
      </c>
      <c r="H4390" t="s">
        <v>11</v>
      </c>
      <c r="I4390">
        <v>54</v>
      </c>
      <c r="J4390">
        <f>(C4390-$V$7)/$V$8</f>
        <v>-0.40791295848776077</v>
      </c>
      <c r="K4390" t="str">
        <f t="shared" si="273"/>
        <v>NO</v>
      </c>
      <c r="L4390">
        <f>(I4390-$V$16)/$V$17</f>
        <v>0.85351377771094117</v>
      </c>
      <c r="M4390" t="str">
        <f t="shared" si="274"/>
        <v>NO</v>
      </c>
      <c r="N4390">
        <f>IF(ISBLANK(C4390),$V$7,C4390)</f>
        <v>326749</v>
      </c>
      <c r="O4390">
        <f>IF(ISBLANK(I4390),$V$16,I4390)</f>
        <v>54</v>
      </c>
      <c r="P4390" t="str">
        <f>IF(ISBLANK(D4390),$U$42,D4390)</f>
        <v>TRABAJADOR INDEPENDIENTE</v>
      </c>
      <c r="Q4390" s="7" t="str">
        <f t="shared" si="275"/>
        <v>46-55</v>
      </c>
      <c r="R4390" s="7" t="str">
        <f t="shared" si="276"/>
        <v>2</v>
      </c>
    </row>
    <row r="4391" spans="1:18" x14ac:dyDescent="0.3">
      <c r="A4391">
        <v>4390</v>
      </c>
      <c r="B4391" t="s">
        <v>8</v>
      </c>
      <c r="C4391">
        <v>5122871.99</v>
      </c>
      <c r="D4391" t="s">
        <v>9</v>
      </c>
      <c r="E4391" t="s">
        <v>10</v>
      </c>
      <c r="F4391" t="s">
        <v>11</v>
      </c>
      <c r="G4391" t="s">
        <v>12</v>
      </c>
      <c r="H4391" t="s">
        <v>12</v>
      </c>
      <c r="I4391">
        <v>47</v>
      </c>
      <c r="J4391">
        <f>(C4391-$V$7)/$V$8</f>
        <v>5.5064996929832173</v>
      </c>
      <c r="K4391" t="str">
        <f t="shared" si="273"/>
        <v>ATIPICO</v>
      </c>
      <c r="L4391">
        <f>(I4391-$V$16)/$V$17</f>
        <v>0.35948646717097865</v>
      </c>
      <c r="M4391" t="str">
        <f t="shared" si="274"/>
        <v>NO</v>
      </c>
      <c r="N4391">
        <f>IF(ISBLANK(C4391),$V$7,C4391)</f>
        <v>5122871.99</v>
      </c>
      <c r="O4391">
        <f>IF(ISBLANK(I4391),$V$16,I4391)</f>
        <v>47</v>
      </c>
      <c r="P4391" t="str">
        <f>IF(ISBLANK(D4391),$U$42,D4391)</f>
        <v>ASALARIADO</v>
      </c>
      <c r="Q4391" s="7" t="str">
        <f t="shared" si="275"/>
        <v>46-55</v>
      </c>
      <c r="R4391" s="7" t="str">
        <f t="shared" si="276"/>
        <v>4</v>
      </c>
    </row>
    <row r="4392" spans="1:18" x14ac:dyDescent="0.3">
      <c r="A4392">
        <v>4391</v>
      </c>
      <c r="B4392" t="s">
        <v>14</v>
      </c>
      <c r="C4392">
        <v>530434.05000000005</v>
      </c>
      <c r="D4392" t="s">
        <v>9</v>
      </c>
      <c r="E4392" t="s">
        <v>15</v>
      </c>
      <c r="F4392" t="s">
        <v>11</v>
      </c>
      <c r="G4392" t="s">
        <v>12</v>
      </c>
      <c r="H4392" t="s">
        <v>12</v>
      </c>
      <c r="I4392">
        <v>25</v>
      </c>
      <c r="J4392">
        <f>(C4392-$V$7)/$V$8</f>
        <v>-0.15673561396442962</v>
      </c>
      <c r="K4392" t="str">
        <f t="shared" si="273"/>
        <v>NO</v>
      </c>
      <c r="L4392">
        <f>(I4392-$V$16)/$V$17</f>
        <v>-1.1931707945260464</v>
      </c>
      <c r="M4392" t="str">
        <f t="shared" si="274"/>
        <v>NO</v>
      </c>
      <c r="N4392">
        <f>IF(ISBLANK(C4392),$V$7,C4392)</f>
        <v>530434.05000000005</v>
      </c>
      <c r="O4392">
        <f>IF(ISBLANK(I4392),$V$16,I4392)</f>
        <v>25</v>
      </c>
      <c r="P4392" t="str">
        <f>IF(ISBLANK(D4392),$U$42,D4392)</f>
        <v>ASALARIADO</v>
      </c>
      <c r="Q4392" s="7" t="str">
        <f t="shared" si="275"/>
        <v>18-25</v>
      </c>
      <c r="R4392" s="7" t="str">
        <f t="shared" si="276"/>
        <v>3</v>
      </c>
    </row>
    <row r="4393" spans="1:18" x14ac:dyDescent="0.3">
      <c r="A4393">
        <v>4392</v>
      </c>
      <c r="B4393" t="s">
        <v>8</v>
      </c>
      <c r="C4393">
        <v>182182</v>
      </c>
      <c r="D4393" t="s">
        <v>9</v>
      </c>
      <c r="E4393" t="s">
        <v>15</v>
      </c>
      <c r="F4393" t="s">
        <v>11</v>
      </c>
      <c r="G4393" t="s">
        <v>12</v>
      </c>
      <c r="H4393" t="s">
        <v>12</v>
      </c>
      <c r="I4393">
        <v>26</v>
      </c>
      <c r="J4393">
        <f>(C4393-$V$7)/$V$8</f>
        <v>-0.58618797261228484</v>
      </c>
      <c r="K4393" t="str">
        <f t="shared" si="273"/>
        <v>NO</v>
      </c>
      <c r="L4393">
        <f>(I4393-$V$16)/$V$17</f>
        <v>-1.1225954644489089</v>
      </c>
      <c r="M4393" t="str">
        <f t="shared" si="274"/>
        <v>NO</v>
      </c>
      <c r="N4393">
        <f>IF(ISBLANK(C4393),$V$7,C4393)</f>
        <v>182182</v>
      </c>
      <c r="O4393">
        <f>IF(ISBLANK(I4393),$V$16,I4393)</f>
        <v>26</v>
      </c>
      <c r="P4393" t="str">
        <f>IF(ISBLANK(D4393),$U$42,D4393)</f>
        <v>ASALARIADO</v>
      </c>
      <c r="Q4393" s="7" t="str">
        <f t="shared" si="275"/>
        <v>26-35</v>
      </c>
      <c r="R4393" s="7" t="str">
        <f t="shared" si="276"/>
        <v>1</v>
      </c>
    </row>
    <row r="4394" spans="1:18" x14ac:dyDescent="0.3">
      <c r="A4394">
        <v>4393</v>
      </c>
      <c r="B4394" t="s">
        <v>8</v>
      </c>
      <c r="C4394">
        <v>278030.99</v>
      </c>
      <c r="D4394" t="s">
        <v>18</v>
      </c>
      <c r="E4394" t="s">
        <v>15</v>
      </c>
      <c r="F4394" t="s">
        <v>11</v>
      </c>
      <c r="G4394" t="s">
        <v>12</v>
      </c>
      <c r="H4394" t="s">
        <v>12</v>
      </c>
      <c r="I4394">
        <v>27</v>
      </c>
      <c r="J4394">
        <f>(C4394-$V$7)/$V$8</f>
        <v>-0.46799031999397384</v>
      </c>
      <c r="K4394" t="str">
        <f t="shared" si="273"/>
        <v>NO</v>
      </c>
      <c r="L4394">
        <f>(I4394-$V$16)/$V$17</f>
        <v>-1.0520201343717714</v>
      </c>
      <c r="M4394" t="str">
        <f t="shared" si="274"/>
        <v>NO</v>
      </c>
      <c r="N4394">
        <f>IF(ISBLANK(C4394),$V$7,C4394)</f>
        <v>278030.99</v>
      </c>
      <c r="O4394">
        <f>IF(ISBLANK(I4394),$V$16,I4394)</f>
        <v>27</v>
      </c>
      <c r="P4394" t="str">
        <f>IF(ISBLANK(D4394),$U$42,D4394)</f>
        <v>CONVENIOS ESPECIALES DE TRABAJADORES INDEPENDIENTES</v>
      </c>
      <c r="Q4394" s="7" t="str">
        <f t="shared" si="275"/>
        <v>26-35</v>
      </c>
      <c r="R4394" s="7" t="str">
        <f t="shared" si="276"/>
        <v>1</v>
      </c>
    </row>
    <row r="4395" spans="1:18" x14ac:dyDescent="0.3">
      <c r="A4395">
        <v>4394</v>
      </c>
      <c r="B4395" t="s">
        <v>14</v>
      </c>
      <c r="C4395">
        <v>302470</v>
      </c>
      <c r="D4395" t="s">
        <v>16</v>
      </c>
      <c r="E4395" t="s">
        <v>15</v>
      </c>
      <c r="F4395" t="s">
        <v>11</v>
      </c>
      <c r="G4395" t="s">
        <v>12</v>
      </c>
      <c r="H4395" t="s">
        <v>12</v>
      </c>
      <c r="I4395">
        <v>54</v>
      </c>
      <c r="J4395">
        <f>(C4395-$V$7)/$V$8</f>
        <v>-0.43785297984760996</v>
      </c>
      <c r="K4395" t="str">
        <f t="shared" si="273"/>
        <v>NO</v>
      </c>
      <c r="L4395">
        <f>(I4395-$V$16)/$V$17</f>
        <v>0.85351377771094117</v>
      </c>
      <c r="M4395" t="str">
        <f t="shared" si="274"/>
        <v>NO</v>
      </c>
      <c r="N4395">
        <f>IF(ISBLANK(C4395),$V$7,C4395)</f>
        <v>302470</v>
      </c>
      <c r="O4395">
        <f>IF(ISBLANK(I4395),$V$16,I4395)</f>
        <v>54</v>
      </c>
      <c r="P4395" t="str">
        <f>IF(ISBLANK(D4395),$U$42,D4395)</f>
        <v>ASEGURADO VOLUNTARIO</v>
      </c>
      <c r="Q4395" s="7" t="str">
        <f t="shared" si="275"/>
        <v>46-55</v>
      </c>
      <c r="R4395" s="7" t="str">
        <f t="shared" si="276"/>
        <v>2</v>
      </c>
    </row>
    <row r="4396" spans="1:18" x14ac:dyDescent="0.3">
      <c r="A4396">
        <v>4395</v>
      </c>
      <c r="B4396" t="s">
        <v>8</v>
      </c>
      <c r="C4396">
        <v>347719.55</v>
      </c>
      <c r="D4396" t="s">
        <v>9</v>
      </c>
      <c r="E4396" t="s">
        <v>15</v>
      </c>
      <c r="F4396" t="s">
        <v>11</v>
      </c>
      <c r="G4396" t="s">
        <v>12</v>
      </c>
      <c r="H4396" t="s">
        <v>12</v>
      </c>
      <c r="I4396">
        <v>19</v>
      </c>
      <c r="J4396">
        <f>(C4396-$V$7)/$V$8</f>
        <v>-0.38205280300657185</v>
      </c>
      <c r="K4396" t="str">
        <f t="shared" si="273"/>
        <v>NO</v>
      </c>
      <c r="L4396">
        <f>(I4396-$V$16)/$V$17</f>
        <v>-1.6166227749888715</v>
      </c>
      <c r="M4396" t="str">
        <f t="shared" si="274"/>
        <v>NO</v>
      </c>
      <c r="N4396">
        <f>IF(ISBLANK(C4396),$V$7,C4396)</f>
        <v>347719.55</v>
      </c>
      <c r="O4396">
        <f>IF(ISBLANK(I4396),$V$16,I4396)</f>
        <v>19</v>
      </c>
      <c r="P4396" t="str">
        <f>IF(ISBLANK(D4396),$U$42,D4396)</f>
        <v>ASALARIADO</v>
      </c>
      <c r="Q4396" s="7" t="str">
        <f t="shared" si="275"/>
        <v>18-25</v>
      </c>
      <c r="R4396" s="7" t="str">
        <f t="shared" si="276"/>
        <v>2</v>
      </c>
    </row>
    <row r="4397" spans="1:18" x14ac:dyDescent="0.3">
      <c r="A4397">
        <v>4396</v>
      </c>
      <c r="B4397" t="s">
        <v>8</v>
      </c>
      <c r="C4397">
        <v>312000</v>
      </c>
      <c r="D4397" t="s">
        <v>9</v>
      </c>
      <c r="E4397" t="s">
        <v>15</v>
      </c>
      <c r="F4397" t="s">
        <v>11</v>
      </c>
      <c r="G4397" t="s">
        <v>12</v>
      </c>
      <c r="H4397" t="s">
        <v>11</v>
      </c>
      <c r="I4397">
        <v>64</v>
      </c>
      <c r="J4397">
        <f>(C4397-$V$7)/$V$8</f>
        <v>-0.42610091412993778</v>
      </c>
      <c r="K4397" t="str">
        <f t="shared" si="273"/>
        <v>NO</v>
      </c>
      <c r="L4397">
        <f>(I4397-$V$16)/$V$17</f>
        <v>1.5592670784823162</v>
      </c>
      <c r="M4397" t="str">
        <f t="shared" si="274"/>
        <v>NO</v>
      </c>
      <c r="N4397">
        <f>IF(ISBLANK(C4397),$V$7,C4397)</f>
        <v>312000</v>
      </c>
      <c r="O4397">
        <f>IF(ISBLANK(I4397),$V$16,I4397)</f>
        <v>64</v>
      </c>
      <c r="P4397" t="str">
        <f>IF(ISBLANK(D4397),$U$42,D4397)</f>
        <v>ASALARIADO</v>
      </c>
      <c r="Q4397" s="7" t="str">
        <f t="shared" si="275"/>
        <v>56+</v>
      </c>
      <c r="R4397" s="7" t="str">
        <f t="shared" si="276"/>
        <v>2</v>
      </c>
    </row>
    <row r="4398" spans="1:18" x14ac:dyDescent="0.3">
      <c r="A4398">
        <v>4397</v>
      </c>
      <c r="B4398" t="s">
        <v>8</v>
      </c>
      <c r="C4398">
        <v>310124</v>
      </c>
      <c r="D4398" t="s">
        <v>17</v>
      </c>
      <c r="E4398" t="s">
        <v>15</v>
      </c>
      <c r="F4398" t="s">
        <v>11</v>
      </c>
      <c r="G4398" t="s">
        <v>12</v>
      </c>
      <c r="H4398" t="s">
        <v>12</v>
      </c>
      <c r="I4398">
        <v>43</v>
      </c>
      <c r="J4398">
        <f>(C4398-$V$7)/$V$8</f>
        <v>-0.42841433231318576</v>
      </c>
      <c r="K4398" t="str">
        <f t="shared" si="273"/>
        <v>NO</v>
      </c>
      <c r="L4398">
        <f>(I4398-$V$16)/$V$17</f>
        <v>7.7185146862428639E-2</v>
      </c>
      <c r="M4398" t="str">
        <f t="shared" si="274"/>
        <v>NO</v>
      </c>
      <c r="N4398">
        <f>IF(ISBLANK(C4398),$V$7,C4398)</f>
        <v>310124</v>
      </c>
      <c r="O4398">
        <f>IF(ISBLANK(I4398),$V$16,I4398)</f>
        <v>43</v>
      </c>
      <c r="P4398" t="str">
        <f>IF(ISBLANK(D4398),$U$42,D4398)</f>
        <v>TRABAJADOR INDEPENDIENTE</v>
      </c>
      <c r="Q4398" s="7" t="str">
        <f t="shared" si="275"/>
        <v>36-45</v>
      </c>
      <c r="R4398" s="7" t="str">
        <f t="shared" si="276"/>
        <v>2</v>
      </c>
    </row>
    <row r="4399" spans="1:18" x14ac:dyDescent="0.3">
      <c r="A4399">
        <v>4398</v>
      </c>
      <c r="B4399" t="s">
        <v>14</v>
      </c>
      <c r="C4399">
        <v>297046</v>
      </c>
      <c r="D4399" t="s">
        <v>17</v>
      </c>
      <c r="E4399" t="s">
        <v>15</v>
      </c>
      <c r="F4399" t="s">
        <v>11</v>
      </c>
      <c r="G4399" t="s">
        <v>12</v>
      </c>
      <c r="H4399" t="s">
        <v>12</v>
      </c>
      <c r="I4399">
        <v>27</v>
      </c>
      <c r="J4399">
        <f>(C4399-$V$7)/$V$8</f>
        <v>-0.44454166866740574</v>
      </c>
      <c r="K4399" t="str">
        <f t="shared" si="273"/>
        <v>NO</v>
      </c>
      <c r="L4399">
        <f>(I4399-$V$16)/$V$17</f>
        <v>-1.0520201343717714</v>
      </c>
      <c r="M4399" t="str">
        <f t="shared" si="274"/>
        <v>NO</v>
      </c>
      <c r="N4399">
        <f>IF(ISBLANK(C4399),$V$7,C4399)</f>
        <v>297046</v>
      </c>
      <c r="O4399">
        <f>IF(ISBLANK(I4399),$V$16,I4399)</f>
        <v>27</v>
      </c>
      <c r="P4399" t="str">
        <f>IF(ISBLANK(D4399),$U$42,D4399)</f>
        <v>TRABAJADOR INDEPENDIENTE</v>
      </c>
      <c r="Q4399" s="7" t="str">
        <f t="shared" si="275"/>
        <v>26-35</v>
      </c>
      <c r="R4399" s="7" t="str">
        <f t="shared" si="276"/>
        <v>1</v>
      </c>
    </row>
    <row r="4400" spans="1:18" x14ac:dyDescent="0.3">
      <c r="A4400">
        <v>4399</v>
      </c>
      <c r="B4400" t="s">
        <v>8</v>
      </c>
      <c r="C4400">
        <v>403776</v>
      </c>
      <c r="D4400" t="s">
        <v>9</v>
      </c>
      <c r="E4400" t="s">
        <v>15</v>
      </c>
      <c r="F4400" t="s">
        <v>11</v>
      </c>
      <c r="G4400" t="s">
        <v>12</v>
      </c>
      <c r="H4400" t="s">
        <v>12</v>
      </c>
      <c r="I4400">
        <v>23</v>
      </c>
      <c r="J4400">
        <f>(C4400-$V$7)/$V$8</f>
        <v>-0.31292593162153459</v>
      </c>
      <c r="K4400" t="str">
        <f t="shared" si="273"/>
        <v>NO</v>
      </c>
      <c r="L4400">
        <f>(I4400-$V$16)/$V$17</f>
        <v>-1.3343214546803215</v>
      </c>
      <c r="M4400" t="str">
        <f t="shared" si="274"/>
        <v>NO</v>
      </c>
      <c r="N4400">
        <f>IF(ISBLANK(C4400),$V$7,C4400)</f>
        <v>403776</v>
      </c>
      <c r="O4400">
        <f>IF(ISBLANK(I4400),$V$16,I4400)</f>
        <v>23</v>
      </c>
      <c r="P4400" t="str">
        <f>IF(ISBLANK(D4400),$U$42,D4400)</f>
        <v>ASALARIADO</v>
      </c>
      <c r="Q4400" s="7" t="str">
        <f t="shared" si="275"/>
        <v>18-25</v>
      </c>
      <c r="R4400" s="7" t="str">
        <f t="shared" si="276"/>
        <v>2</v>
      </c>
    </row>
    <row r="4401" spans="1:18" x14ac:dyDescent="0.3">
      <c r="A4401">
        <v>4400</v>
      </c>
      <c r="B4401" t="s">
        <v>14</v>
      </c>
      <c r="C4401">
        <v>1101203</v>
      </c>
      <c r="D4401" t="s">
        <v>9</v>
      </c>
      <c r="E4401" t="s">
        <v>10</v>
      </c>
      <c r="F4401" t="s">
        <v>11</v>
      </c>
      <c r="G4401" t="s">
        <v>12</v>
      </c>
      <c r="H4401" t="s">
        <v>12</v>
      </c>
      <c r="I4401">
        <v>28</v>
      </c>
      <c r="J4401">
        <f>(C4401-$V$7)/$V$8</f>
        <v>0.54711687396912223</v>
      </c>
      <c r="K4401" t="str">
        <f t="shared" si="273"/>
        <v>NO</v>
      </c>
      <c r="L4401">
        <f>(I4401-$V$16)/$V$17</f>
        <v>-0.98144480429463388</v>
      </c>
      <c r="M4401" t="str">
        <f t="shared" si="274"/>
        <v>NO</v>
      </c>
      <c r="N4401">
        <f>IF(ISBLANK(C4401),$V$7,C4401)</f>
        <v>1101203</v>
      </c>
      <c r="O4401">
        <f>IF(ISBLANK(I4401),$V$16,I4401)</f>
        <v>28</v>
      </c>
      <c r="P4401" t="str">
        <f>IF(ISBLANK(D4401),$U$42,D4401)</f>
        <v>ASALARIADO</v>
      </c>
      <c r="Q4401" s="7" t="str">
        <f t="shared" si="275"/>
        <v>26-35</v>
      </c>
      <c r="R4401" s="7" t="str">
        <f t="shared" si="276"/>
        <v>4</v>
      </c>
    </row>
    <row r="4402" spans="1:18" x14ac:dyDescent="0.3">
      <c r="A4402">
        <v>4401</v>
      </c>
      <c r="B4402" t="s">
        <v>8</v>
      </c>
      <c r="C4402">
        <v>615017.5</v>
      </c>
      <c r="D4402" t="s">
        <v>9</v>
      </c>
      <c r="E4402" t="s">
        <v>10</v>
      </c>
      <c r="F4402" t="s">
        <v>11</v>
      </c>
      <c r="G4402" t="s">
        <v>12</v>
      </c>
      <c r="H4402" t="s">
        <v>12</v>
      </c>
      <c r="I4402">
        <v>44</v>
      </c>
      <c r="J4402">
        <f>(C4402-$V$7)/$V$8</f>
        <v>-5.2430234842977486E-2</v>
      </c>
      <c r="K4402" t="str">
        <f t="shared" si="273"/>
        <v>NO</v>
      </c>
      <c r="L4402">
        <f>(I4402-$V$16)/$V$17</f>
        <v>0.14776047693956615</v>
      </c>
      <c r="M4402" t="str">
        <f t="shared" si="274"/>
        <v>NO</v>
      </c>
      <c r="N4402">
        <f>IF(ISBLANK(C4402),$V$7,C4402)</f>
        <v>615017.5</v>
      </c>
      <c r="O4402">
        <f>IF(ISBLANK(I4402),$V$16,I4402)</f>
        <v>44</v>
      </c>
      <c r="P4402" t="str">
        <f>IF(ISBLANK(D4402),$U$42,D4402)</f>
        <v>ASALARIADO</v>
      </c>
      <c r="Q4402" s="7" t="str">
        <f t="shared" si="275"/>
        <v>36-45</v>
      </c>
      <c r="R4402" s="7" t="str">
        <f t="shared" si="276"/>
        <v>3</v>
      </c>
    </row>
    <row r="4403" spans="1:18" x14ac:dyDescent="0.3">
      <c r="A4403">
        <v>4402</v>
      </c>
      <c r="B4403" t="s">
        <v>14</v>
      </c>
      <c r="C4403">
        <v>639148</v>
      </c>
      <c r="D4403" t="s">
        <v>16</v>
      </c>
      <c r="E4403" t="s">
        <v>15</v>
      </c>
      <c r="F4403" t="s">
        <v>11</v>
      </c>
      <c r="G4403" t="s">
        <v>11</v>
      </c>
      <c r="H4403" t="s">
        <v>12</v>
      </c>
      <c r="I4403">
        <v>66</v>
      </c>
      <c r="J4403">
        <f>(C4403-$V$7)/$V$8</f>
        <v>-2.2673338536546354E-2</v>
      </c>
      <c r="K4403" t="str">
        <f t="shared" si="273"/>
        <v>NO</v>
      </c>
      <c r="L4403">
        <f>(I4403-$V$16)/$V$17</f>
        <v>1.7004177386365913</v>
      </c>
      <c r="M4403" t="str">
        <f t="shared" si="274"/>
        <v>NO</v>
      </c>
      <c r="N4403">
        <f>IF(ISBLANK(C4403),$V$7,C4403)</f>
        <v>639148</v>
      </c>
      <c r="O4403">
        <f>IF(ISBLANK(I4403),$V$16,I4403)</f>
        <v>66</v>
      </c>
      <c r="P4403" t="str">
        <f>IF(ISBLANK(D4403),$U$42,D4403)</f>
        <v>ASEGURADO VOLUNTARIO</v>
      </c>
      <c r="Q4403" s="7" t="str">
        <f t="shared" si="275"/>
        <v>56+</v>
      </c>
      <c r="R4403" s="7" t="str">
        <f t="shared" si="276"/>
        <v>3</v>
      </c>
    </row>
    <row r="4404" spans="1:18" x14ac:dyDescent="0.3">
      <c r="A4404">
        <v>4403</v>
      </c>
      <c r="B4404" t="s">
        <v>8</v>
      </c>
      <c r="C4404">
        <v>297046</v>
      </c>
      <c r="D4404" t="s">
        <v>16</v>
      </c>
      <c r="E4404" t="s">
        <v>15</v>
      </c>
      <c r="F4404" t="s">
        <v>11</v>
      </c>
      <c r="G4404" t="s">
        <v>11</v>
      </c>
      <c r="H4404" t="s">
        <v>12</v>
      </c>
      <c r="I4404">
        <v>50</v>
      </c>
      <c r="J4404">
        <f>(C4404-$V$7)/$V$8</f>
        <v>-0.44454166866740574</v>
      </c>
      <c r="K4404" t="str">
        <f t="shared" si="273"/>
        <v>NO</v>
      </c>
      <c r="L4404">
        <f>(I4404-$V$16)/$V$17</f>
        <v>0.57121245740239113</v>
      </c>
      <c r="M4404" t="str">
        <f t="shared" si="274"/>
        <v>NO</v>
      </c>
      <c r="N4404">
        <f>IF(ISBLANK(C4404),$V$7,C4404)</f>
        <v>297046</v>
      </c>
      <c r="O4404">
        <f>IF(ISBLANK(I4404),$V$16,I4404)</f>
        <v>50</v>
      </c>
      <c r="P4404" t="str">
        <f>IF(ISBLANK(D4404),$U$42,D4404)</f>
        <v>ASEGURADO VOLUNTARIO</v>
      </c>
      <c r="Q4404" s="7" t="str">
        <f t="shared" si="275"/>
        <v>46-55</v>
      </c>
      <c r="R4404" s="7" t="str">
        <f t="shared" si="276"/>
        <v>1</v>
      </c>
    </row>
    <row r="4405" spans="1:18" x14ac:dyDescent="0.3">
      <c r="A4405">
        <v>4404</v>
      </c>
      <c r="B4405" t="s">
        <v>14</v>
      </c>
      <c r="C4405">
        <v>150000</v>
      </c>
      <c r="D4405" t="s">
        <v>9</v>
      </c>
      <c r="E4405" t="s">
        <v>15</v>
      </c>
      <c r="F4405" t="s">
        <v>11</v>
      </c>
      <c r="G4405" t="s">
        <v>12</v>
      </c>
      <c r="H4405" t="s">
        <v>12</v>
      </c>
      <c r="I4405">
        <v>32</v>
      </c>
      <c r="J4405">
        <f>(C4405-$V$7)/$V$8</f>
        <v>-0.62587369967693607</v>
      </c>
      <c r="K4405" t="str">
        <f t="shared" si="273"/>
        <v>NO</v>
      </c>
      <c r="L4405">
        <f>(I4405-$V$16)/$V$17</f>
        <v>-0.69914348398608395</v>
      </c>
      <c r="M4405" t="str">
        <f t="shared" si="274"/>
        <v>NO</v>
      </c>
      <c r="N4405">
        <f>IF(ISBLANK(C4405),$V$7,C4405)</f>
        <v>150000</v>
      </c>
      <c r="O4405">
        <f>IF(ISBLANK(I4405),$V$16,I4405)</f>
        <v>32</v>
      </c>
      <c r="P4405" t="str">
        <f>IF(ISBLANK(D4405),$U$42,D4405)</f>
        <v>ASALARIADO</v>
      </c>
      <c r="Q4405" s="7" t="str">
        <f t="shared" si="275"/>
        <v>26-35</v>
      </c>
      <c r="R4405" s="7" t="str">
        <f t="shared" si="276"/>
        <v>1</v>
      </c>
    </row>
    <row r="4406" spans="1:18" x14ac:dyDescent="0.3">
      <c r="A4406">
        <v>4405</v>
      </c>
      <c r="B4406" t="s">
        <v>8</v>
      </c>
      <c r="C4406">
        <v>360960</v>
      </c>
      <c r="D4406" t="s">
        <v>9</v>
      </c>
      <c r="E4406" t="s">
        <v>15</v>
      </c>
      <c r="F4406" t="s">
        <v>11</v>
      </c>
      <c r="G4406" t="s">
        <v>12</v>
      </c>
      <c r="H4406" t="s">
        <v>12</v>
      </c>
      <c r="I4406">
        <v>38</v>
      </c>
      <c r="J4406">
        <f>(C4406-$V$7)/$V$8</f>
        <v>-0.3657251389424005</v>
      </c>
      <c r="K4406" t="str">
        <f t="shared" si="273"/>
        <v>NO</v>
      </c>
      <c r="L4406">
        <f>(I4406-$V$16)/$V$17</f>
        <v>-0.27569150352325889</v>
      </c>
      <c r="M4406" t="str">
        <f t="shared" si="274"/>
        <v>NO</v>
      </c>
      <c r="N4406">
        <f>IF(ISBLANK(C4406),$V$7,C4406)</f>
        <v>360960</v>
      </c>
      <c r="O4406">
        <f>IF(ISBLANK(I4406),$V$16,I4406)</f>
        <v>38</v>
      </c>
      <c r="P4406" t="str">
        <f>IF(ISBLANK(D4406),$U$42,D4406)</f>
        <v>ASALARIADO</v>
      </c>
      <c r="Q4406" s="7" t="str">
        <f t="shared" si="275"/>
        <v>36-45</v>
      </c>
      <c r="R4406" s="7" t="str">
        <f t="shared" si="276"/>
        <v>2</v>
      </c>
    </row>
    <row r="4407" spans="1:18" x14ac:dyDescent="0.3">
      <c r="A4407">
        <v>4406</v>
      </c>
      <c r="B4407" t="s">
        <v>14</v>
      </c>
      <c r="C4407">
        <v>338629</v>
      </c>
      <c r="D4407" t="s">
        <v>17</v>
      </c>
      <c r="E4407" t="s">
        <v>15</v>
      </c>
      <c r="F4407" t="s">
        <v>11</v>
      </c>
      <c r="G4407" t="s">
        <v>12</v>
      </c>
      <c r="H4407" t="s">
        <v>11</v>
      </c>
      <c r="I4407">
        <v>66</v>
      </c>
      <c r="J4407">
        <f>(C4407-$V$7)/$V$8</f>
        <v>-0.39326295421431423</v>
      </c>
      <c r="K4407" t="str">
        <f t="shared" si="273"/>
        <v>NO</v>
      </c>
      <c r="L4407">
        <f>(I4407-$V$16)/$V$17</f>
        <v>1.7004177386365913</v>
      </c>
      <c r="M4407" t="str">
        <f t="shared" si="274"/>
        <v>NO</v>
      </c>
      <c r="N4407">
        <f>IF(ISBLANK(C4407),$V$7,C4407)</f>
        <v>338629</v>
      </c>
      <c r="O4407">
        <f>IF(ISBLANK(I4407),$V$16,I4407)</f>
        <v>66</v>
      </c>
      <c r="P4407" t="str">
        <f>IF(ISBLANK(D4407),$U$42,D4407)</f>
        <v>TRABAJADOR INDEPENDIENTE</v>
      </c>
      <c r="Q4407" s="7" t="str">
        <f t="shared" si="275"/>
        <v>56+</v>
      </c>
      <c r="R4407" s="7" t="str">
        <f t="shared" si="276"/>
        <v>2</v>
      </c>
    </row>
    <row r="4408" spans="1:18" x14ac:dyDescent="0.3">
      <c r="A4408">
        <v>4407</v>
      </c>
      <c r="B4408" t="s">
        <v>8</v>
      </c>
      <c r="C4408">
        <v>360000</v>
      </c>
      <c r="D4408" t="s">
        <v>9</v>
      </c>
      <c r="E4408" t="s">
        <v>15</v>
      </c>
      <c r="F4408" t="s">
        <v>11</v>
      </c>
      <c r="G4408" t="s">
        <v>11</v>
      </c>
      <c r="H4408" t="s">
        <v>12</v>
      </c>
      <c r="I4408">
        <v>32</v>
      </c>
      <c r="J4408">
        <f>(C4408-$V$7)/$V$8</f>
        <v>-0.36690897767156788</v>
      </c>
      <c r="K4408" t="str">
        <f t="shared" si="273"/>
        <v>NO</v>
      </c>
      <c r="L4408">
        <f>(I4408-$V$16)/$V$17</f>
        <v>-0.69914348398608395</v>
      </c>
      <c r="M4408" t="str">
        <f t="shared" si="274"/>
        <v>NO</v>
      </c>
      <c r="N4408">
        <f>IF(ISBLANK(C4408),$V$7,C4408)</f>
        <v>360000</v>
      </c>
      <c r="O4408">
        <f>IF(ISBLANK(I4408),$V$16,I4408)</f>
        <v>32</v>
      </c>
      <c r="P4408" t="str">
        <f>IF(ISBLANK(D4408),$U$42,D4408)</f>
        <v>ASALARIADO</v>
      </c>
      <c r="Q4408" s="7" t="str">
        <f t="shared" si="275"/>
        <v>26-35</v>
      </c>
      <c r="R4408" s="7" t="str">
        <f t="shared" si="276"/>
        <v>2</v>
      </c>
    </row>
    <row r="4409" spans="1:18" x14ac:dyDescent="0.3">
      <c r="A4409">
        <v>4408</v>
      </c>
      <c r="B4409" t="s">
        <v>8</v>
      </c>
      <c r="C4409">
        <v>470000</v>
      </c>
      <c r="D4409" t="s">
        <v>9</v>
      </c>
      <c r="E4409" t="s">
        <v>15</v>
      </c>
      <c r="F4409" t="s">
        <v>11</v>
      </c>
      <c r="G4409" t="s">
        <v>12</v>
      </c>
      <c r="H4409" t="s">
        <v>12</v>
      </c>
      <c r="I4409">
        <v>52</v>
      </c>
      <c r="J4409">
        <f>(C4409-$V$7)/$V$8</f>
        <v>-0.23126078995447027</v>
      </c>
      <c r="K4409" t="str">
        <f t="shared" si="273"/>
        <v>NO</v>
      </c>
      <c r="L4409">
        <f>(I4409-$V$16)/$V$17</f>
        <v>0.71236311755666615</v>
      </c>
      <c r="M4409" t="str">
        <f t="shared" si="274"/>
        <v>NO</v>
      </c>
      <c r="N4409">
        <f>IF(ISBLANK(C4409),$V$7,C4409)</f>
        <v>470000</v>
      </c>
      <c r="O4409">
        <f>IF(ISBLANK(I4409),$V$16,I4409)</f>
        <v>52</v>
      </c>
      <c r="P4409" t="str">
        <f>IF(ISBLANK(D4409),$U$42,D4409)</f>
        <v>ASALARIADO</v>
      </c>
      <c r="Q4409" s="7" t="str">
        <f t="shared" si="275"/>
        <v>46-55</v>
      </c>
      <c r="R4409" s="7" t="str">
        <f t="shared" si="276"/>
        <v>3</v>
      </c>
    </row>
    <row r="4410" spans="1:18" x14ac:dyDescent="0.3">
      <c r="A4410">
        <v>4409</v>
      </c>
      <c r="B4410" t="s">
        <v>14</v>
      </c>
      <c r="C4410">
        <v>418415</v>
      </c>
      <c r="D4410" t="s">
        <v>9</v>
      </c>
      <c r="E4410" t="s">
        <v>15</v>
      </c>
      <c r="F4410" t="s">
        <v>11</v>
      </c>
      <c r="G4410" t="s">
        <v>12</v>
      </c>
      <c r="H4410" t="s">
        <v>12</v>
      </c>
      <c r="I4410">
        <v>30</v>
      </c>
      <c r="J4410">
        <f>(C4410-$V$7)/$V$8</f>
        <v>-0.29487362416707463</v>
      </c>
      <c r="K4410" t="str">
        <f t="shared" si="273"/>
        <v>NO</v>
      </c>
      <c r="L4410">
        <f>(I4410-$V$16)/$V$17</f>
        <v>-0.84029414414035897</v>
      </c>
      <c r="M4410" t="str">
        <f t="shared" si="274"/>
        <v>NO</v>
      </c>
      <c r="N4410">
        <f>IF(ISBLANK(C4410),$V$7,C4410)</f>
        <v>418415</v>
      </c>
      <c r="O4410">
        <f>IF(ISBLANK(I4410),$V$16,I4410)</f>
        <v>30</v>
      </c>
      <c r="P4410" t="str">
        <f>IF(ISBLANK(D4410),$U$42,D4410)</f>
        <v>ASALARIADO</v>
      </c>
      <c r="Q4410" s="7" t="str">
        <f t="shared" si="275"/>
        <v>26-35</v>
      </c>
      <c r="R4410" s="7" t="str">
        <f t="shared" si="276"/>
        <v>3</v>
      </c>
    </row>
    <row r="4411" spans="1:18" x14ac:dyDescent="0.3">
      <c r="A4411">
        <v>4410</v>
      </c>
      <c r="B4411" t="s">
        <v>14</v>
      </c>
      <c r="C4411">
        <v>430627.35</v>
      </c>
      <c r="D4411" t="s">
        <v>9</v>
      </c>
      <c r="E4411" t="s">
        <v>15</v>
      </c>
      <c r="F4411" t="s">
        <v>11</v>
      </c>
      <c r="G4411" t="s">
        <v>12</v>
      </c>
      <c r="H4411" t="s">
        <v>12</v>
      </c>
      <c r="I4411">
        <v>31</v>
      </c>
      <c r="J4411">
        <f>(C4411-$V$7)/$V$8</f>
        <v>-0.27981377739192104</v>
      </c>
      <c r="K4411" t="str">
        <f t="shared" si="273"/>
        <v>NO</v>
      </c>
      <c r="L4411">
        <f>(I4411-$V$16)/$V$17</f>
        <v>-0.7697188140632214</v>
      </c>
      <c r="M4411" t="str">
        <f t="shared" si="274"/>
        <v>NO</v>
      </c>
      <c r="N4411">
        <f>IF(ISBLANK(C4411),$V$7,C4411)</f>
        <v>430627.35</v>
      </c>
      <c r="O4411">
        <f>IF(ISBLANK(I4411),$V$16,I4411)</f>
        <v>31</v>
      </c>
      <c r="P4411" t="str">
        <f>IF(ISBLANK(D4411),$U$42,D4411)</f>
        <v>ASALARIADO</v>
      </c>
      <c r="Q4411" s="7" t="str">
        <f t="shared" si="275"/>
        <v>26-35</v>
      </c>
      <c r="R4411" s="7" t="str">
        <f t="shared" si="276"/>
        <v>3</v>
      </c>
    </row>
    <row r="4412" spans="1:18" x14ac:dyDescent="0.3">
      <c r="A4412">
        <v>4411</v>
      </c>
      <c r="B4412" t="s">
        <v>8</v>
      </c>
      <c r="C4412">
        <v>325394.86</v>
      </c>
      <c r="D4412" t="s">
        <v>9</v>
      </c>
      <c r="E4412" t="s">
        <v>10</v>
      </c>
      <c r="F4412" t="s">
        <v>11</v>
      </c>
      <c r="G4412" t="s">
        <v>12</v>
      </c>
      <c r="H4412" t="s">
        <v>12</v>
      </c>
      <c r="I4412">
        <v>25</v>
      </c>
      <c r="J4412">
        <f>(C4412-$V$7)/$V$8</f>
        <v>-0.40958283700517195</v>
      </c>
      <c r="K4412" t="str">
        <f t="shared" si="273"/>
        <v>NO</v>
      </c>
      <c r="L4412">
        <f>(I4412-$V$16)/$V$17</f>
        <v>-1.1931707945260464</v>
      </c>
      <c r="M4412" t="str">
        <f t="shared" si="274"/>
        <v>NO</v>
      </c>
      <c r="N4412">
        <f>IF(ISBLANK(C4412),$V$7,C4412)</f>
        <v>325394.86</v>
      </c>
      <c r="O4412">
        <f>IF(ISBLANK(I4412),$V$16,I4412)</f>
        <v>25</v>
      </c>
      <c r="P4412" t="str">
        <f>IF(ISBLANK(D4412),$U$42,D4412)</f>
        <v>ASALARIADO</v>
      </c>
      <c r="Q4412" s="7" t="str">
        <f t="shared" si="275"/>
        <v>18-25</v>
      </c>
      <c r="R4412" s="7" t="str">
        <f t="shared" si="276"/>
        <v>2</v>
      </c>
    </row>
    <row r="4413" spans="1:18" x14ac:dyDescent="0.3">
      <c r="A4413">
        <v>4412</v>
      </c>
      <c r="B4413" t="s">
        <v>8</v>
      </c>
      <c r="C4413">
        <v>332233.40000000002</v>
      </c>
      <c r="D4413" t="s">
        <v>9</v>
      </c>
      <c r="E4413" t="s">
        <v>15</v>
      </c>
      <c r="F4413" t="s">
        <v>11</v>
      </c>
      <c r="G4413" t="s">
        <v>12</v>
      </c>
      <c r="H4413" t="s">
        <v>12</v>
      </c>
      <c r="I4413">
        <v>30</v>
      </c>
      <c r="J4413">
        <f>(C4413-$V$7)/$V$8</f>
        <v>-0.40114978648125482</v>
      </c>
      <c r="K4413" t="str">
        <f t="shared" si="273"/>
        <v>NO</v>
      </c>
      <c r="L4413">
        <f>(I4413-$V$16)/$V$17</f>
        <v>-0.84029414414035897</v>
      </c>
      <c r="M4413" t="str">
        <f t="shared" si="274"/>
        <v>NO</v>
      </c>
      <c r="N4413">
        <f>IF(ISBLANK(C4413),$V$7,C4413)</f>
        <v>332233.40000000002</v>
      </c>
      <c r="O4413">
        <f>IF(ISBLANK(I4413),$V$16,I4413)</f>
        <v>30</v>
      </c>
      <c r="P4413" t="str">
        <f>IF(ISBLANK(D4413),$U$42,D4413)</f>
        <v>ASALARIADO</v>
      </c>
      <c r="Q4413" s="7" t="str">
        <f t="shared" si="275"/>
        <v>26-35</v>
      </c>
      <c r="R4413" s="7" t="str">
        <f t="shared" si="276"/>
        <v>2</v>
      </c>
    </row>
    <row r="4414" spans="1:18" x14ac:dyDescent="0.3">
      <c r="A4414">
        <v>4413</v>
      </c>
      <c r="B4414" t="s">
        <v>14</v>
      </c>
      <c r="C4414">
        <v>377248.7</v>
      </c>
      <c r="D4414" t="s">
        <v>13</v>
      </c>
      <c r="E4414" t="s">
        <v>10</v>
      </c>
      <c r="F4414" t="s">
        <v>11</v>
      </c>
      <c r="G4414" t="s">
        <v>12</v>
      </c>
      <c r="H4414" t="s">
        <v>12</v>
      </c>
      <c r="I4414">
        <v>83</v>
      </c>
      <c r="J4414">
        <f>(C4414-$V$7)/$V$8</f>
        <v>-0.34563847862178698</v>
      </c>
      <c r="K4414" t="str">
        <f t="shared" si="273"/>
        <v>NO</v>
      </c>
      <c r="L4414">
        <f>(I4414-$V$16)/$V$17</f>
        <v>2.9001983499479289</v>
      </c>
      <c r="M4414" t="str">
        <f t="shared" si="274"/>
        <v>ATIPICO</v>
      </c>
      <c r="N4414">
        <f>IF(ISBLANK(C4414),$V$7,C4414)</f>
        <v>377248.7</v>
      </c>
      <c r="O4414">
        <f>IF(ISBLANK(I4414),$V$16,I4414)</f>
        <v>83</v>
      </c>
      <c r="P4414" t="str">
        <f>IF(ISBLANK(D4414),$U$42,D4414)</f>
        <v>PENSIONADOS EN SU PROPIO SISTEMA</v>
      </c>
      <c r="Q4414" s="7" t="str">
        <f t="shared" si="275"/>
        <v>56+</v>
      </c>
      <c r="R4414" s="7" t="str">
        <f t="shared" si="276"/>
        <v>2</v>
      </c>
    </row>
    <row r="4415" spans="1:18" x14ac:dyDescent="0.3">
      <c r="A4415">
        <v>4414</v>
      </c>
      <c r="B4415" t="s">
        <v>14</v>
      </c>
      <c r="C4415">
        <v>150000</v>
      </c>
      <c r="D4415" t="s">
        <v>9</v>
      </c>
      <c r="E4415" t="s">
        <v>15</v>
      </c>
      <c r="F4415" t="s">
        <v>11</v>
      </c>
      <c r="G4415" t="s">
        <v>11</v>
      </c>
      <c r="H4415" t="s">
        <v>12</v>
      </c>
      <c r="I4415">
        <v>40</v>
      </c>
      <c r="J4415">
        <f>(C4415-$V$7)/$V$8</f>
        <v>-0.62587369967693607</v>
      </c>
      <c r="K4415" t="str">
        <f t="shared" si="273"/>
        <v>NO</v>
      </c>
      <c r="L4415">
        <f>(I4415-$V$16)/$V$17</f>
        <v>-0.13454084336898386</v>
      </c>
      <c r="M4415" t="str">
        <f t="shared" si="274"/>
        <v>NO</v>
      </c>
      <c r="N4415">
        <f>IF(ISBLANK(C4415),$V$7,C4415)</f>
        <v>150000</v>
      </c>
      <c r="O4415">
        <f>IF(ISBLANK(I4415),$V$16,I4415)</f>
        <v>40</v>
      </c>
      <c r="P4415" t="str">
        <f>IF(ISBLANK(D4415),$U$42,D4415)</f>
        <v>ASALARIADO</v>
      </c>
      <c r="Q4415" s="7" t="str">
        <f t="shared" si="275"/>
        <v>36-45</v>
      </c>
      <c r="R4415" s="7" t="str">
        <f t="shared" si="276"/>
        <v>1</v>
      </c>
    </row>
    <row r="4416" spans="1:18" x14ac:dyDescent="0.3">
      <c r="A4416">
        <v>4415</v>
      </c>
      <c r="B4416" t="s">
        <v>8</v>
      </c>
      <c r="C4416">
        <v>310544</v>
      </c>
      <c r="D4416" t="s">
        <v>17</v>
      </c>
      <c r="E4416" t="s">
        <v>15</v>
      </c>
      <c r="F4416" t="s">
        <v>11</v>
      </c>
      <c r="G4416" t="s">
        <v>11</v>
      </c>
      <c r="H4416" t="s">
        <v>11</v>
      </c>
      <c r="I4416">
        <v>66</v>
      </c>
      <c r="J4416">
        <f>(C4416-$V$7)/$V$8</f>
        <v>-0.42789640286917502</v>
      </c>
      <c r="K4416" t="str">
        <f t="shared" si="273"/>
        <v>NO</v>
      </c>
      <c r="L4416">
        <f>(I4416-$V$16)/$V$17</f>
        <v>1.7004177386365913</v>
      </c>
      <c r="M4416" t="str">
        <f t="shared" si="274"/>
        <v>NO</v>
      </c>
      <c r="N4416">
        <f>IF(ISBLANK(C4416),$V$7,C4416)</f>
        <v>310544</v>
      </c>
      <c r="O4416">
        <f>IF(ISBLANK(I4416),$V$16,I4416)</f>
        <v>66</v>
      </c>
      <c r="P4416" t="str">
        <f>IF(ISBLANK(D4416),$U$42,D4416)</f>
        <v>TRABAJADOR INDEPENDIENTE</v>
      </c>
      <c r="Q4416" s="7" t="str">
        <f t="shared" si="275"/>
        <v>56+</v>
      </c>
      <c r="R4416" s="7" t="str">
        <f t="shared" si="276"/>
        <v>2</v>
      </c>
    </row>
    <row r="4417" spans="1:18" x14ac:dyDescent="0.3">
      <c r="A4417">
        <v>4416</v>
      </c>
      <c r="B4417" t="s">
        <v>8</v>
      </c>
      <c r="C4417">
        <v>391000</v>
      </c>
      <c r="D4417" t="s">
        <v>9</v>
      </c>
      <c r="E4417" t="s">
        <v>15</v>
      </c>
      <c r="F4417" t="s">
        <v>11</v>
      </c>
      <c r="G4417" t="s">
        <v>12</v>
      </c>
      <c r="H4417" t="s">
        <v>12</v>
      </c>
      <c r="I4417">
        <v>36</v>
      </c>
      <c r="J4417">
        <f>(C4417-$V$7)/$V$8</f>
        <v>-0.32868085204220404</v>
      </c>
      <c r="K4417" t="str">
        <f t="shared" si="273"/>
        <v>NO</v>
      </c>
      <c r="L4417">
        <f>(I4417-$V$16)/$V$17</f>
        <v>-0.41684216367753391</v>
      </c>
      <c r="M4417" t="str">
        <f t="shared" si="274"/>
        <v>NO</v>
      </c>
      <c r="N4417">
        <f>IF(ISBLANK(C4417),$V$7,C4417)</f>
        <v>391000</v>
      </c>
      <c r="O4417">
        <f>IF(ISBLANK(I4417),$V$16,I4417)</f>
        <v>36</v>
      </c>
      <c r="P4417" t="str">
        <f>IF(ISBLANK(D4417),$U$42,D4417)</f>
        <v>ASALARIADO</v>
      </c>
      <c r="Q4417" s="7" t="str">
        <f t="shared" si="275"/>
        <v>36-45</v>
      </c>
      <c r="R4417" s="7" t="str">
        <f t="shared" si="276"/>
        <v>2</v>
      </c>
    </row>
    <row r="4418" spans="1:18" x14ac:dyDescent="0.3">
      <c r="A4418">
        <v>4417</v>
      </c>
      <c r="B4418" t="s">
        <v>8</v>
      </c>
      <c r="C4418">
        <v>356455</v>
      </c>
      <c r="D4418" t="s">
        <v>17</v>
      </c>
      <c r="E4418" t="s">
        <v>15</v>
      </c>
      <c r="F4418" t="s">
        <v>11</v>
      </c>
      <c r="G4418" t="s">
        <v>12</v>
      </c>
      <c r="H4418" t="s">
        <v>12</v>
      </c>
      <c r="I4418">
        <v>35</v>
      </c>
      <c r="J4418">
        <f>(C4418-$V$7)/$V$8</f>
        <v>-0.37128054881208711</v>
      </c>
      <c r="K4418" t="str">
        <f t="shared" ref="K4418:K4481" si="277">IF(ABS(J4418)&gt;1.96,"ATIPICO","NO")</f>
        <v>NO</v>
      </c>
      <c r="L4418">
        <f>(I4418-$V$16)/$V$17</f>
        <v>-0.48741749375467142</v>
      </c>
      <c r="M4418" t="str">
        <f t="shared" ref="M4418:M4481" si="278">IF(ABS(L4418)&gt;1.96,"ATIPICO","NO")</f>
        <v>NO</v>
      </c>
      <c r="N4418">
        <f>IF(ISBLANK(C4418),$V$7,C4418)</f>
        <v>356455</v>
      </c>
      <c r="O4418">
        <f>IF(ISBLANK(I4418),$V$16,I4418)</f>
        <v>35</v>
      </c>
      <c r="P4418" t="str">
        <f>IF(ISBLANK(D4418),$U$42,D4418)</f>
        <v>TRABAJADOR INDEPENDIENTE</v>
      </c>
      <c r="Q4418" s="7" t="str">
        <f t="shared" ref="Q4418:Q4481" si="279">IF(O4418&lt;26,"18-25",IF(O4418&lt;36,"26-35",
 IF(O4418&lt;46,"36-45",IF(O4418&lt;56,"46-55","56+"))))</f>
        <v>26-35</v>
      </c>
      <c r="R4418" s="7" t="str">
        <f t="shared" ref="R4418:R4481" si="280">IF(N4418&lt;300000,"1",
 IF(N4418&lt;=408495,"2",
 IF(N4418&lt;=700000,"3",
 "4")))</f>
        <v>2</v>
      </c>
    </row>
    <row r="4419" spans="1:18" x14ac:dyDescent="0.3">
      <c r="A4419">
        <v>4418</v>
      </c>
      <c r="B4419" t="s">
        <v>8</v>
      </c>
      <c r="C4419">
        <v>639148</v>
      </c>
      <c r="D4419" t="s">
        <v>17</v>
      </c>
      <c r="E4419" t="s">
        <v>15</v>
      </c>
      <c r="F4419" t="s">
        <v>11</v>
      </c>
      <c r="G4419" t="s">
        <v>12</v>
      </c>
      <c r="H4419" t="s">
        <v>11</v>
      </c>
      <c r="I4419">
        <v>65</v>
      </c>
      <c r="J4419">
        <f>(C4419-$V$7)/$V$8</f>
        <v>-2.2673338536546354E-2</v>
      </c>
      <c r="K4419" t="str">
        <f t="shared" si="277"/>
        <v>NO</v>
      </c>
      <c r="L4419">
        <f>(I4419-$V$16)/$V$17</f>
        <v>1.6298424085594538</v>
      </c>
      <c r="M4419" t="str">
        <f t="shared" si="278"/>
        <v>NO</v>
      </c>
      <c r="N4419">
        <f>IF(ISBLANK(C4419),$V$7,C4419)</f>
        <v>639148</v>
      </c>
      <c r="O4419">
        <f>IF(ISBLANK(I4419),$V$16,I4419)</f>
        <v>65</v>
      </c>
      <c r="P4419" t="str">
        <f>IF(ISBLANK(D4419),$U$42,D4419)</f>
        <v>TRABAJADOR INDEPENDIENTE</v>
      </c>
      <c r="Q4419" s="7" t="str">
        <f t="shared" si="279"/>
        <v>56+</v>
      </c>
      <c r="R4419" s="7" t="str">
        <f t="shared" si="280"/>
        <v>3</v>
      </c>
    </row>
    <row r="4420" spans="1:18" x14ac:dyDescent="0.3">
      <c r="A4420">
        <v>4419</v>
      </c>
      <c r="B4420" t="s">
        <v>14</v>
      </c>
      <c r="C4420">
        <v>53466</v>
      </c>
      <c r="D4420" t="s">
        <v>9</v>
      </c>
      <c r="E4420" t="s">
        <v>10</v>
      </c>
      <c r="F4420" t="s">
        <v>11</v>
      </c>
      <c r="G4420" t="s">
        <v>12</v>
      </c>
      <c r="H4420" t="s">
        <v>12</v>
      </c>
      <c r="I4420">
        <v>59</v>
      </c>
      <c r="J4420">
        <f>(C4420-$V$7)/$V$8</f>
        <v>-0.74491608288677524</v>
      </c>
      <c r="K4420" t="str">
        <f t="shared" si="277"/>
        <v>NO</v>
      </c>
      <c r="L4420">
        <f>(I4420-$V$16)/$V$17</f>
        <v>1.2063904280966287</v>
      </c>
      <c r="M4420" t="str">
        <f t="shared" si="278"/>
        <v>NO</v>
      </c>
      <c r="N4420">
        <f>IF(ISBLANK(C4420),$V$7,C4420)</f>
        <v>53466</v>
      </c>
      <c r="O4420">
        <f>IF(ISBLANK(I4420),$V$16,I4420)</f>
        <v>59</v>
      </c>
      <c r="P4420" t="str">
        <f>IF(ISBLANK(D4420),$U$42,D4420)</f>
        <v>ASALARIADO</v>
      </c>
      <c r="Q4420" s="7" t="str">
        <f t="shared" si="279"/>
        <v>56+</v>
      </c>
      <c r="R4420" s="7" t="str">
        <f t="shared" si="280"/>
        <v>1</v>
      </c>
    </row>
    <row r="4421" spans="1:18" x14ac:dyDescent="0.3">
      <c r="A4421">
        <v>4420</v>
      </c>
      <c r="B4421" t="s">
        <v>8</v>
      </c>
      <c r="C4421">
        <v>423038.54</v>
      </c>
      <c r="D4421" t="s">
        <v>9</v>
      </c>
      <c r="E4421" t="s">
        <v>15</v>
      </c>
      <c r="F4421" t="s">
        <v>11</v>
      </c>
      <c r="G4421" t="s">
        <v>12</v>
      </c>
      <c r="H4421" t="s">
        <v>12</v>
      </c>
      <c r="I4421">
        <v>32</v>
      </c>
      <c r="J4421">
        <f>(C4421-$V$7)/$V$8</f>
        <v>-0.28917203487764276</v>
      </c>
      <c r="K4421" t="str">
        <f t="shared" si="277"/>
        <v>NO</v>
      </c>
      <c r="L4421">
        <f>(I4421-$V$16)/$V$17</f>
        <v>-0.69914348398608395</v>
      </c>
      <c r="M4421" t="str">
        <f t="shared" si="278"/>
        <v>NO</v>
      </c>
      <c r="N4421">
        <f>IF(ISBLANK(C4421),$V$7,C4421)</f>
        <v>423038.54</v>
      </c>
      <c r="O4421">
        <f>IF(ISBLANK(I4421),$V$16,I4421)</f>
        <v>32</v>
      </c>
      <c r="P4421" t="str">
        <f>IF(ISBLANK(D4421),$U$42,D4421)</f>
        <v>ASALARIADO</v>
      </c>
      <c r="Q4421" s="7" t="str">
        <f t="shared" si="279"/>
        <v>26-35</v>
      </c>
      <c r="R4421" s="7" t="str">
        <f t="shared" si="280"/>
        <v>3</v>
      </c>
    </row>
    <row r="4422" spans="1:18" x14ac:dyDescent="0.3">
      <c r="A4422">
        <v>4421</v>
      </c>
      <c r="B4422" t="s">
        <v>8</v>
      </c>
      <c r="C4422">
        <v>332063.19</v>
      </c>
      <c r="D4422" t="s">
        <v>9</v>
      </c>
      <c r="E4422" t="s">
        <v>15</v>
      </c>
      <c r="F4422" t="s">
        <v>11</v>
      </c>
      <c r="G4422" t="s">
        <v>12</v>
      </c>
      <c r="H4422" t="s">
        <v>12</v>
      </c>
      <c r="I4422">
        <v>22</v>
      </c>
      <c r="J4422">
        <f>(C4422-$V$7)/$V$8</f>
        <v>-0.40135968355426688</v>
      </c>
      <c r="K4422" t="str">
        <f t="shared" si="277"/>
        <v>NO</v>
      </c>
      <c r="L4422">
        <f>(I4422-$V$16)/$V$17</f>
        <v>-1.4048967847574589</v>
      </c>
      <c r="M4422" t="str">
        <f t="shared" si="278"/>
        <v>NO</v>
      </c>
      <c r="N4422">
        <f>IF(ISBLANK(C4422),$V$7,C4422)</f>
        <v>332063.19</v>
      </c>
      <c r="O4422">
        <f>IF(ISBLANK(I4422),$V$16,I4422)</f>
        <v>22</v>
      </c>
      <c r="P4422" t="str">
        <f>IF(ISBLANK(D4422),$U$42,D4422)</f>
        <v>ASALARIADO</v>
      </c>
      <c r="Q4422" s="7" t="str">
        <f t="shared" si="279"/>
        <v>18-25</v>
      </c>
      <c r="R4422" s="7" t="str">
        <f t="shared" si="280"/>
        <v>2</v>
      </c>
    </row>
    <row r="4423" spans="1:18" x14ac:dyDescent="0.3">
      <c r="A4423">
        <v>4422</v>
      </c>
      <c r="B4423" t="s">
        <v>8</v>
      </c>
      <c r="C4423">
        <v>491465.63</v>
      </c>
      <c r="D4423" t="s">
        <v>9</v>
      </c>
      <c r="E4423" t="s">
        <v>15</v>
      </c>
      <c r="F4423" t="s">
        <v>11</v>
      </c>
      <c r="G4423" t="s">
        <v>11</v>
      </c>
      <c r="H4423" t="s">
        <v>12</v>
      </c>
      <c r="I4423">
        <v>26</v>
      </c>
      <c r="J4423">
        <f>(C4423-$V$7)/$V$8</f>
        <v>-0.20479011897532698</v>
      </c>
      <c r="K4423" t="str">
        <f t="shared" si="277"/>
        <v>NO</v>
      </c>
      <c r="L4423">
        <f>(I4423-$V$16)/$V$17</f>
        <v>-1.1225954644489089</v>
      </c>
      <c r="M4423" t="str">
        <f t="shared" si="278"/>
        <v>NO</v>
      </c>
      <c r="N4423">
        <f>IF(ISBLANK(C4423),$V$7,C4423)</f>
        <v>491465.63</v>
      </c>
      <c r="O4423">
        <f>IF(ISBLANK(I4423),$V$16,I4423)</f>
        <v>26</v>
      </c>
      <c r="P4423" t="str">
        <f>IF(ISBLANK(D4423),$U$42,D4423)</f>
        <v>ASALARIADO</v>
      </c>
      <c r="Q4423" s="7" t="str">
        <f t="shared" si="279"/>
        <v>26-35</v>
      </c>
      <c r="R4423" s="7" t="str">
        <f t="shared" si="280"/>
        <v>3</v>
      </c>
    </row>
    <row r="4424" spans="1:18" x14ac:dyDescent="0.3">
      <c r="A4424">
        <v>4423</v>
      </c>
      <c r="B4424" t="s">
        <v>8</v>
      </c>
      <c r="C4424">
        <v>633433</v>
      </c>
      <c r="D4424" t="s">
        <v>17</v>
      </c>
      <c r="E4424" t="s">
        <v>15</v>
      </c>
      <c r="F4424" t="s">
        <v>11</v>
      </c>
      <c r="G4424" t="s">
        <v>12</v>
      </c>
      <c r="H4424" t="s">
        <v>12</v>
      </c>
      <c r="I4424">
        <v>27</v>
      </c>
      <c r="J4424">
        <f>(C4424-$V$7)/$V$8</f>
        <v>-2.9720878471121016E-2</v>
      </c>
      <c r="K4424" t="str">
        <f t="shared" si="277"/>
        <v>NO</v>
      </c>
      <c r="L4424">
        <f>(I4424-$V$16)/$V$17</f>
        <v>-1.0520201343717714</v>
      </c>
      <c r="M4424" t="str">
        <f t="shared" si="278"/>
        <v>NO</v>
      </c>
      <c r="N4424">
        <f>IF(ISBLANK(C4424),$V$7,C4424)</f>
        <v>633433</v>
      </c>
      <c r="O4424">
        <f>IF(ISBLANK(I4424),$V$16,I4424)</f>
        <v>27</v>
      </c>
      <c r="P4424" t="str">
        <f>IF(ISBLANK(D4424),$U$42,D4424)</f>
        <v>TRABAJADOR INDEPENDIENTE</v>
      </c>
      <c r="Q4424" s="7" t="str">
        <f t="shared" si="279"/>
        <v>26-35</v>
      </c>
      <c r="R4424" s="7" t="str">
        <f t="shared" si="280"/>
        <v>3</v>
      </c>
    </row>
    <row r="4425" spans="1:18" x14ac:dyDescent="0.3">
      <c r="A4425">
        <v>4424</v>
      </c>
      <c r="B4425" t="s">
        <v>14</v>
      </c>
      <c r="C4425">
        <v>1021562</v>
      </c>
      <c r="D4425" t="s">
        <v>9</v>
      </c>
      <c r="E4425" t="s">
        <v>10</v>
      </c>
      <c r="F4425" t="s">
        <v>11</v>
      </c>
      <c r="G4425" t="s">
        <v>12</v>
      </c>
      <c r="H4425" t="s">
        <v>12</v>
      </c>
      <c r="I4425">
        <v>36</v>
      </c>
      <c r="J4425">
        <f>(C4425-$V$7)/$V$8</f>
        <v>0.44890635289660069</v>
      </c>
      <c r="K4425" t="str">
        <f t="shared" si="277"/>
        <v>NO</v>
      </c>
      <c r="L4425">
        <f>(I4425-$V$16)/$V$17</f>
        <v>-0.41684216367753391</v>
      </c>
      <c r="M4425" t="str">
        <f t="shared" si="278"/>
        <v>NO</v>
      </c>
      <c r="N4425">
        <f>IF(ISBLANK(C4425),$V$7,C4425)</f>
        <v>1021562</v>
      </c>
      <c r="O4425">
        <f>IF(ISBLANK(I4425),$V$16,I4425)</f>
        <v>36</v>
      </c>
      <c r="P4425" t="str">
        <f>IF(ISBLANK(D4425),$U$42,D4425)</f>
        <v>ASALARIADO</v>
      </c>
      <c r="Q4425" s="7" t="str">
        <f t="shared" si="279"/>
        <v>36-45</v>
      </c>
      <c r="R4425" s="7" t="str">
        <f t="shared" si="280"/>
        <v>4</v>
      </c>
    </row>
    <row r="4426" spans="1:18" x14ac:dyDescent="0.3">
      <c r="A4426">
        <v>4425</v>
      </c>
      <c r="B4426" t="s">
        <v>8</v>
      </c>
      <c r="C4426">
        <v>307850</v>
      </c>
      <c r="D4426" t="s">
        <v>9</v>
      </c>
      <c r="E4426" t="s">
        <v>15</v>
      </c>
      <c r="F4426" t="s">
        <v>11</v>
      </c>
      <c r="G4426" t="s">
        <v>12</v>
      </c>
      <c r="H4426" t="s">
        <v>12</v>
      </c>
      <c r="I4426">
        <v>41</v>
      </c>
      <c r="J4426">
        <f>(C4426-$V$7)/$V$8</f>
        <v>-0.43121855030290102</v>
      </c>
      <c r="K4426" t="str">
        <f t="shared" si="277"/>
        <v>NO</v>
      </c>
      <c r="L4426">
        <f>(I4426-$V$16)/$V$17</f>
        <v>-6.3965513291846368E-2</v>
      </c>
      <c r="M4426" t="str">
        <f t="shared" si="278"/>
        <v>NO</v>
      </c>
      <c r="N4426">
        <f>IF(ISBLANK(C4426),$V$7,C4426)</f>
        <v>307850</v>
      </c>
      <c r="O4426">
        <f>IF(ISBLANK(I4426),$V$16,I4426)</f>
        <v>41</v>
      </c>
      <c r="P4426" t="str">
        <f>IF(ISBLANK(D4426),$U$42,D4426)</f>
        <v>ASALARIADO</v>
      </c>
      <c r="Q4426" s="7" t="str">
        <f t="shared" si="279"/>
        <v>36-45</v>
      </c>
      <c r="R4426" s="7" t="str">
        <f t="shared" si="280"/>
        <v>2</v>
      </c>
    </row>
    <row r="4427" spans="1:18" x14ac:dyDescent="0.3">
      <c r="A4427">
        <v>4426</v>
      </c>
      <c r="B4427" t="s">
        <v>8</v>
      </c>
      <c r="C4427">
        <v>337925.96</v>
      </c>
      <c r="D4427" t="s">
        <v>9</v>
      </c>
      <c r="E4427" t="s">
        <v>15</v>
      </c>
      <c r="F4427" t="s">
        <v>11</v>
      </c>
      <c r="G4427" t="s">
        <v>12</v>
      </c>
      <c r="H4427" t="s">
        <v>12</v>
      </c>
      <c r="I4427">
        <v>23</v>
      </c>
      <c r="J4427">
        <f>(C4427-$V$7)/$V$8</f>
        <v>-0.39412991877697445</v>
      </c>
      <c r="K4427" t="str">
        <f t="shared" si="277"/>
        <v>NO</v>
      </c>
      <c r="L4427">
        <f>(I4427-$V$16)/$V$17</f>
        <v>-1.3343214546803215</v>
      </c>
      <c r="M4427" t="str">
        <f t="shared" si="278"/>
        <v>NO</v>
      </c>
      <c r="N4427">
        <f>IF(ISBLANK(C4427),$V$7,C4427)</f>
        <v>337925.96</v>
      </c>
      <c r="O4427">
        <f>IF(ISBLANK(I4427),$V$16,I4427)</f>
        <v>23</v>
      </c>
      <c r="P4427" t="str">
        <f>IF(ISBLANK(D4427),$U$42,D4427)</f>
        <v>ASALARIADO</v>
      </c>
      <c r="Q4427" s="7" t="str">
        <f t="shared" si="279"/>
        <v>18-25</v>
      </c>
      <c r="R4427" s="7" t="str">
        <f t="shared" si="280"/>
        <v>2</v>
      </c>
    </row>
    <row r="4428" spans="1:18" x14ac:dyDescent="0.3">
      <c r="A4428">
        <v>4427</v>
      </c>
      <c r="B4428" t="s">
        <v>8</v>
      </c>
      <c r="C4428">
        <v>884003.5</v>
      </c>
      <c r="D4428" t="s">
        <v>9</v>
      </c>
      <c r="E4428" t="s">
        <v>15</v>
      </c>
      <c r="F4428" t="s">
        <v>11</v>
      </c>
      <c r="G4428" t="s">
        <v>12</v>
      </c>
      <c r="H4428" t="s">
        <v>12</v>
      </c>
      <c r="I4428">
        <v>25</v>
      </c>
      <c r="J4428">
        <f>(C4428-$V$7)/$V$8</f>
        <v>0.27927397807767002</v>
      </c>
      <c r="K4428" t="str">
        <f t="shared" si="277"/>
        <v>NO</v>
      </c>
      <c r="L4428">
        <f>(I4428-$V$16)/$V$17</f>
        <v>-1.1931707945260464</v>
      </c>
      <c r="M4428" t="str">
        <f t="shared" si="278"/>
        <v>NO</v>
      </c>
      <c r="N4428">
        <f>IF(ISBLANK(C4428),$V$7,C4428)</f>
        <v>884003.5</v>
      </c>
      <c r="O4428">
        <f>IF(ISBLANK(I4428),$V$16,I4428)</f>
        <v>25</v>
      </c>
      <c r="P4428" t="str">
        <f>IF(ISBLANK(D4428),$U$42,D4428)</f>
        <v>ASALARIADO</v>
      </c>
      <c r="Q4428" s="7" t="str">
        <f t="shared" si="279"/>
        <v>18-25</v>
      </c>
      <c r="R4428" s="7" t="str">
        <f t="shared" si="280"/>
        <v>4</v>
      </c>
    </row>
    <row r="4429" spans="1:18" x14ac:dyDescent="0.3">
      <c r="A4429">
        <v>4428</v>
      </c>
      <c r="B4429" t="s">
        <v>8</v>
      </c>
      <c r="C4429">
        <v>514062</v>
      </c>
      <c r="D4429" t="s">
        <v>17</v>
      </c>
      <c r="E4429" t="s">
        <v>15</v>
      </c>
      <c r="F4429" t="s">
        <v>11</v>
      </c>
      <c r="G4429" t="s">
        <v>12</v>
      </c>
      <c r="H4429" t="s">
        <v>12</v>
      </c>
      <c r="I4429">
        <v>60</v>
      </c>
      <c r="J4429">
        <f>(C4429-$V$7)/$V$8</f>
        <v>-0.17692505861637248</v>
      </c>
      <c r="K4429" t="str">
        <f t="shared" si="277"/>
        <v>NO</v>
      </c>
      <c r="L4429">
        <f>(I4429-$V$16)/$V$17</f>
        <v>1.2769657581737661</v>
      </c>
      <c r="M4429" t="str">
        <f t="shared" si="278"/>
        <v>NO</v>
      </c>
      <c r="N4429">
        <f>IF(ISBLANK(C4429),$V$7,C4429)</f>
        <v>514062</v>
      </c>
      <c r="O4429">
        <f>IF(ISBLANK(I4429),$V$16,I4429)</f>
        <v>60</v>
      </c>
      <c r="P4429" t="str">
        <f>IF(ISBLANK(D4429),$U$42,D4429)</f>
        <v>TRABAJADOR INDEPENDIENTE</v>
      </c>
      <c r="Q4429" s="7" t="str">
        <f t="shared" si="279"/>
        <v>56+</v>
      </c>
      <c r="R4429" s="7" t="str">
        <f t="shared" si="280"/>
        <v>3</v>
      </c>
    </row>
    <row r="4430" spans="1:18" x14ac:dyDescent="0.3">
      <c r="A4430">
        <v>4429</v>
      </c>
      <c r="B4430" t="s">
        <v>8</v>
      </c>
      <c r="C4430">
        <v>724000</v>
      </c>
      <c r="D4430" t="s">
        <v>9</v>
      </c>
      <c r="E4430" t="s">
        <v>15</v>
      </c>
      <c r="F4430" t="s">
        <v>11</v>
      </c>
      <c r="G4430" t="s">
        <v>12</v>
      </c>
      <c r="H4430" t="s">
        <v>12</v>
      </c>
      <c r="I4430">
        <v>29</v>
      </c>
      <c r="J4430">
        <f>(C4430-$V$7)/$V$8</f>
        <v>8.1963207137736999E-2</v>
      </c>
      <c r="K4430" t="str">
        <f t="shared" si="277"/>
        <v>NO</v>
      </c>
      <c r="L4430">
        <f>(I4430-$V$16)/$V$17</f>
        <v>-0.91086947421749642</v>
      </c>
      <c r="M4430" t="str">
        <f t="shared" si="278"/>
        <v>NO</v>
      </c>
      <c r="N4430">
        <f>IF(ISBLANK(C4430),$V$7,C4430)</f>
        <v>724000</v>
      </c>
      <c r="O4430">
        <f>IF(ISBLANK(I4430),$V$16,I4430)</f>
        <v>29</v>
      </c>
      <c r="P4430" t="str">
        <f>IF(ISBLANK(D4430),$U$42,D4430)</f>
        <v>ASALARIADO</v>
      </c>
      <c r="Q4430" s="7" t="str">
        <f t="shared" si="279"/>
        <v>26-35</v>
      </c>
      <c r="R4430" s="7" t="str">
        <f t="shared" si="280"/>
        <v>4</v>
      </c>
    </row>
    <row r="4431" spans="1:18" x14ac:dyDescent="0.3">
      <c r="A4431">
        <v>4430</v>
      </c>
      <c r="B4431" t="s">
        <v>8</v>
      </c>
      <c r="C4431">
        <v>297045</v>
      </c>
      <c r="D4431" t="s">
        <v>17</v>
      </c>
      <c r="E4431" t="s">
        <v>15</v>
      </c>
      <c r="F4431" t="s">
        <v>11</v>
      </c>
      <c r="G4431" t="s">
        <v>12</v>
      </c>
      <c r="H4431" t="s">
        <v>11</v>
      </c>
      <c r="I4431">
        <v>56</v>
      </c>
      <c r="J4431">
        <f>(C4431-$V$7)/$V$8</f>
        <v>-0.44454290183274864</v>
      </c>
      <c r="K4431" t="str">
        <f t="shared" si="277"/>
        <v>NO</v>
      </c>
      <c r="L4431">
        <f>(I4431-$V$16)/$V$17</f>
        <v>0.99466443786521619</v>
      </c>
      <c r="M4431" t="str">
        <f t="shared" si="278"/>
        <v>NO</v>
      </c>
      <c r="N4431">
        <f>IF(ISBLANK(C4431),$V$7,C4431)</f>
        <v>297045</v>
      </c>
      <c r="O4431">
        <f>IF(ISBLANK(I4431),$V$16,I4431)</f>
        <v>56</v>
      </c>
      <c r="P4431" t="str">
        <f>IF(ISBLANK(D4431),$U$42,D4431)</f>
        <v>TRABAJADOR INDEPENDIENTE</v>
      </c>
      <c r="Q4431" s="7" t="str">
        <f t="shared" si="279"/>
        <v>56+</v>
      </c>
      <c r="R4431" s="7" t="str">
        <f t="shared" si="280"/>
        <v>1</v>
      </c>
    </row>
    <row r="4432" spans="1:18" x14ac:dyDescent="0.3">
      <c r="A4432">
        <v>4431</v>
      </c>
      <c r="B4432" t="s">
        <v>8</v>
      </c>
      <c r="C4432">
        <v>487739</v>
      </c>
      <c r="D4432" t="s">
        <v>17</v>
      </c>
      <c r="E4432" t="s">
        <v>15</v>
      </c>
      <c r="F4432" t="s">
        <v>11</v>
      </c>
      <c r="G4432" t="s">
        <v>12</v>
      </c>
      <c r="H4432" t="s">
        <v>11</v>
      </c>
      <c r="I4432">
        <v>45</v>
      </c>
      <c r="J4432">
        <f>(C4432-$V$7)/$V$8</f>
        <v>-0.20938566993707394</v>
      </c>
      <c r="K4432" t="str">
        <f t="shared" si="277"/>
        <v>NO</v>
      </c>
      <c r="L4432">
        <f>(I4432-$V$16)/$V$17</f>
        <v>0.21833580701670366</v>
      </c>
      <c r="M4432" t="str">
        <f t="shared" si="278"/>
        <v>NO</v>
      </c>
      <c r="N4432">
        <f>IF(ISBLANK(C4432),$V$7,C4432)</f>
        <v>487739</v>
      </c>
      <c r="O4432">
        <f>IF(ISBLANK(I4432),$V$16,I4432)</f>
        <v>45</v>
      </c>
      <c r="P4432" t="str">
        <f>IF(ISBLANK(D4432),$U$42,D4432)</f>
        <v>TRABAJADOR INDEPENDIENTE</v>
      </c>
      <c r="Q4432" s="7" t="str">
        <f t="shared" si="279"/>
        <v>36-45</v>
      </c>
      <c r="R4432" s="7" t="str">
        <f t="shared" si="280"/>
        <v>3</v>
      </c>
    </row>
    <row r="4433" spans="1:18" x14ac:dyDescent="0.3">
      <c r="A4433">
        <v>4432</v>
      </c>
      <c r="B4433" t="s">
        <v>8</v>
      </c>
      <c r="C4433">
        <v>370609.6</v>
      </c>
      <c r="D4433" t="s">
        <v>9</v>
      </c>
      <c r="E4433" t="s">
        <v>15</v>
      </c>
      <c r="F4433" t="s">
        <v>11</v>
      </c>
      <c r="G4433" t="s">
        <v>11</v>
      </c>
      <c r="H4433" t="s">
        <v>12</v>
      </c>
      <c r="I4433">
        <v>59</v>
      </c>
      <c r="J4433">
        <f>(C4433-$V$7)/$V$8</f>
        <v>-0.35382558664971958</v>
      </c>
      <c r="K4433" t="str">
        <f t="shared" si="277"/>
        <v>NO</v>
      </c>
      <c r="L4433">
        <f>(I4433-$V$16)/$V$17</f>
        <v>1.2063904280966287</v>
      </c>
      <c r="M4433" t="str">
        <f t="shared" si="278"/>
        <v>NO</v>
      </c>
      <c r="N4433">
        <f>IF(ISBLANK(C4433),$V$7,C4433)</f>
        <v>370609.6</v>
      </c>
      <c r="O4433">
        <f>IF(ISBLANK(I4433),$V$16,I4433)</f>
        <v>59</v>
      </c>
      <c r="P4433" t="str">
        <f>IF(ISBLANK(D4433),$U$42,D4433)</f>
        <v>ASALARIADO</v>
      </c>
      <c r="Q4433" s="7" t="str">
        <f t="shared" si="279"/>
        <v>56+</v>
      </c>
      <c r="R4433" s="7" t="str">
        <f t="shared" si="280"/>
        <v>2</v>
      </c>
    </row>
    <row r="4434" spans="1:18" x14ac:dyDescent="0.3">
      <c r="A4434">
        <v>4433</v>
      </c>
      <c r="B4434" t="s">
        <v>8</v>
      </c>
      <c r="C4434">
        <v>287000</v>
      </c>
      <c r="D4434" t="s">
        <v>9</v>
      </c>
      <c r="E4434" t="s">
        <v>15</v>
      </c>
      <c r="F4434" t="s">
        <v>11</v>
      </c>
      <c r="G4434" t="s">
        <v>12</v>
      </c>
      <c r="H4434" t="s">
        <v>12</v>
      </c>
      <c r="I4434">
        <v>19</v>
      </c>
      <c r="J4434">
        <f>(C4434-$V$7)/$V$8</f>
        <v>-0.4569300477020054</v>
      </c>
      <c r="K4434" t="str">
        <f t="shared" si="277"/>
        <v>NO</v>
      </c>
      <c r="L4434">
        <f>(I4434-$V$16)/$V$17</f>
        <v>-1.6166227749888715</v>
      </c>
      <c r="M4434" t="str">
        <f t="shared" si="278"/>
        <v>NO</v>
      </c>
      <c r="N4434">
        <f>IF(ISBLANK(C4434),$V$7,C4434)</f>
        <v>287000</v>
      </c>
      <c r="O4434">
        <f>IF(ISBLANK(I4434),$V$16,I4434)</f>
        <v>19</v>
      </c>
      <c r="P4434" t="str">
        <f>IF(ISBLANK(D4434),$U$42,D4434)</f>
        <v>ASALARIADO</v>
      </c>
      <c r="Q4434" s="7" t="str">
        <f t="shared" si="279"/>
        <v>18-25</v>
      </c>
      <c r="R4434" s="7" t="str">
        <f t="shared" si="280"/>
        <v>1</v>
      </c>
    </row>
    <row r="4435" spans="1:18" x14ac:dyDescent="0.3">
      <c r="A4435">
        <v>4434</v>
      </c>
      <c r="B4435" t="s">
        <v>14</v>
      </c>
      <c r="C4435">
        <v>501367.89</v>
      </c>
      <c r="D4435" t="s">
        <v>9</v>
      </c>
      <c r="E4435" t="s">
        <v>15</v>
      </c>
      <c r="F4435" t="s">
        <v>11</v>
      </c>
      <c r="G4435" t="s">
        <v>12</v>
      </c>
      <c r="H4435" t="s">
        <v>12</v>
      </c>
      <c r="I4435">
        <v>27</v>
      </c>
      <c r="J4435">
        <f>(C4435-$V$7)/$V$8</f>
        <v>-0.19257899512711327</v>
      </c>
      <c r="K4435" t="str">
        <f t="shared" si="277"/>
        <v>NO</v>
      </c>
      <c r="L4435">
        <f>(I4435-$V$16)/$V$17</f>
        <v>-1.0520201343717714</v>
      </c>
      <c r="M4435" t="str">
        <f t="shared" si="278"/>
        <v>NO</v>
      </c>
      <c r="N4435">
        <f>IF(ISBLANK(C4435),$V$7,C4435)</f>
        <v>501367.89</v>
      </c>
      <c r="O4435">
        <f>IF(ISBLANK(I4435),$V$16,I4435)</f>
        <v>27</v>
      </c>
      <c r="P4435" t="str">
        <f>IF(ISBLANK(D4435),$U$42,D4435)</f>
        <v>ASALARIADO</v>
      </c>
      <c r="Q4435" s="7" t="str">
        <f t="shared" si="279"/>
        <v>26-35</v>
      </c>
      <c r="R4435" s="7" t="str">
        <f t="shared" si="280"/>
        <v>3</v>
      </c>
    </row>
    <row r="4436" spans="1:18" x14ac:dyDescent="0.3">
      <c r="A4436">
        <v>4435</v>
      </c>
      <c r="B4436" t="s">
        <v>8</v>
      </c>
      <c r="C4436">
        <v>644894.4</v>
      </c>
      <c r="D4436" t="s">
        <v>9</v>
      </c>
      <c r="E4436" t="s">
        <v>15</v>
      </c>
      <c r="F4436" t="s">
        <v>11</v>
      </c>
      <c r="G4436" t="s">
        <v>12</v>
      </c>
      <c r="H4436" t="s">
        <v>12</v>
      </c>
      <c r="I4436">
        <v>37</v>
      </c>
      <c r="J4436">
        <f>(C4436-$V$7)/$V$8</f>
        <v>-1.5587077210205143E-2</v>
      </c>
      <c r="K4436" t="str">
        <f t="shared" si="277"/>
        <v>NO</v>
      </c>
      <c r="L4436">
        <f>(I4436-$V$16)/$V$17</f>
        <v>-0.3462668336003964</v>
      </c>
      <c r="M4436" t="str">
        <f t="shared" si="278"/>
        <v>NO</v>
      </c>
      <c r="N4436">
        <f>IF(ISBLANK(C4436),$V$7,C4436)</f>
        <v>644894.4</v>
      </c>
      <c r="O4436">
        <f>IF(ISBLANK(I4436),$V$16,I4436)</f>
        <v>37</v>
      </c>
      <c r="P4436" t="str">
        <f>IF(ISBLANK(D4436),$U$42,D4436)</f>
        <v>ASALARIADO</v>
      </c>
      <c r="Q4436" s="7" t="str">
        <f t="shared" si="279"/>
        <v>36-45</v>
      </c>
      <c r="R4436" s="7" t="str">
        <f t="shared" si="280"/>
        <v>3</v>
      </c>
    </row>
    <row r="4437" spans="1:18" x14ac:dyDescent="0.3">
      <c r="A4437">
        <v>4436</v>
      </c>
      <c r="B4437" t="s">
        <v>14</v>
      </c>
      <c r="C4437">
        <v>278030.99</v>
      </c>
      <c r="D4437" t="s">
        <v>18</v>
      </c>
      <c r="E4437" t="s">
        <v>15</v>
      </c>
      <c r="F4437" t="s">
        <v>11</v>
      </c>
      <c r="G4437" t="s">
        <v>12</v>
      </c>
      <c r="H4437" t="s">
        <v>12</v>
      </c>
      <c r="I4437">
        <v>20</v>
      </c>
      <c r="J4437">
        <f>(C4437-$V$7)/$V$8</f>
        <v>-0.46799031999397384</v>
      </c>
      <c r="K4437" t="str">
        <f t="shared" si="277"/>
        <v>NO</v>
      </c>
      <c r="L4437">
        <f>(I4437-$V$16)/$V$17</f>
        <v>-1.5460474449117341</v>
      </c>
      <c r="M4437" t="str">
        <f t="shared" si="278"/>
        <v>NO</v>
      </c>
      <c r="N4437">
        <f>IF(ISBLANK(C4437),$V$7,C4437)</f>
        <v>278030.99</v>
      </c>
      <c r="O4437">
        <f>IF(ISBLANK(I4437),$V$16,I4437)</f>
        <v>20</v>
      </c>
      <c r="P4437" t="str">
        <f>IF(ISBLANK(D4437),$U$42,D4437)</f>
        <v>CONVENIOS ESPECIALES DE TRABAJADORES INDEPENDIENTES</v>
      </c>
      <c r="Q4437" s="7" t="str">
        <f t="shared" si="279"/>
        <v>18-25</v>
      </c>
      <c r="R4437" s="7" t="str">
        <f t="shared" si="280"/>
        <v>1</v>
      </c>
    </row>
    <row r="4438" spans="1:18" x14ac:dyDescent="0.3">
      <c r="A4438">
        <v>4437</v>
      </c>
      <c r="B4438" t="s">
        <v>14</v>
      </c>
      <c r="C4438">
        <v>327716</v>
      </c>
      <c r="D4438" t="s">
        <v>16</v>
      </c>
      <c r="E4438" t="s">
        <v>15</v>
      </c>
      <c r="F4438" t="s">
        <v>11</v>
      </c>
      <c r="G4438" t="s">
        <v>12</v>
      </c>
      <c r="H4438" t="s">
        <v>12</v>
      </c>
      <c r="I4438">
        <v>61</v>
      </c>
      <c r="J4438">
        <f>(C4438-$V$7)/$V$8</f>
        <v>-0.40672048760119317</v>
      </c>
      <c r="K4438" t="str">
        <f t="shared" si="277"/>
        <v>NO</v>
      </c>
      <c r="L4438">
        <f>(I4438-$V$16)/$V$17</f>
        <v>1.3475410882509038</v>
      </c>
      <c r="M4438" t="str">
        <f t="shared" si="278"/>
        <v>NO</v>
      </c>
      <c r="N4438">
        <f>IF(ISBLANK(C4438),$V$7,C4438)</f>
        <v>327716</v>
      </c>
      <c r="O4438">
        <f>IF(ISBLANK(I4438),$V$16,I4438)</f>
        <v>61</v>
      </c>
      <c r="P4438" t="str">
        <f>IF(ISBLANK(D4438),$U$42,D4438)</f>
        <v>ASEGURADO VOLUNTARIO</v>
      </c>
      <c r="Q4438" s="7" t="str">
        <f t="shared" si="279"/>
        <v>56+</v>
      </c>
      <c r="R4438" s="7" t="str">
        <f t="shared" si="280"/>
        <v>2</v>
      </c>
    </row>
    <row r="4439" spans="1:18" x14ac:dyDescent="0.3">
      <c r="A4439">
        <v>4438</v>
      </c>
      <c r="B4439" t="s">
        <v>14</v>
      </c>
      <c r="C4439">
        <v>1064074.55</v>
      </c>
      <c r="D4439" t="s">
        <v>9</v>
      </c>
      <c r="E4439" t="s">
        <v>15</v>
      </c>
      <c r="F4439" t="s">
        <v>11</v>
      </c>
      <c r="G4439" t="s">
        <v>12</v>
      </c>
      <c r="H4439" t="s">
        <v>12</v>
      </c>
      <c r="I4439">
        <v>21</v>
      </c>
      <c r="J4439">
        <f>(C4439-$V$7)/$V$8</f>
        <v>0.50133135619416891</v>
      </c>
      <c r="K4439" t="str">
        <f t="shared" si="277"/>
        <v>NO</v>
      </c>
      <c r="L4439">
        <f>(I4439-$V$16)/$V$17</f>
        <v>-1.4754721148345964</v>
      </c>
      <c r="M4439" t="str">
        <f t="shared" si="278"/>
        <v>NO</v>
      </c>
      <c r="N4439">
        <f>IF(ISBLANK(C4439),$V$7,C4439)</f>
        <v>1064074.55</v>
      </c>
      <c r="O4439">
        <f>IF(ISBLANK(I4439),$V$16,I4439)</f>
        <v>21</v>
      </c>
      <c r="P4439" t="str">
        <f>IF(ISBLANK(D4439),$U$42,D4439)</f>
        <v>ASALARIADO</v>
      </c>
      <c r="Q4439" s="7" t="str">
        <f t="shared" si="279"/>
        <v>18-25</v>
      </c>
      <c r="R4439" s="7" t="str">
        <f t="shared" si="280"/>
        <v>4</v>
      </c>
    </row>
    <row r="4440" spans="1:18" x14ac:dyDescent="0.3">
      <c r="A4440">
        <v>4439</v>
      </c>
      <c r="B4440" t="s">
        <v>8</v>
      </c>
      <c r="C4440">
        <v>419207.05</v>
      </c>
      <c r="D4440" t="s">
        <v>9</v>
      </c>
      <c r="E4440" t="s">
        <v>15</v>
      </c>
      <c r="F4440" t="s">
        <v>11</v>
      </c>
      <c r="G4440" t="s">
        <v>12</v>
      </c>
      <c r="H4440" t="s">
        <v>12</v>
      </c>
      <c r="I4440">
        <v>48</v>
      </c>
      <c r="J4440">
        <f>(C4440-$V$7)/$V$8</f>
        <v>-0.29389689555724441</v>
      </c>
      <c r="K4440" t="str">
        <f t="shared" si="277"/>
        <v>NO</v>
      </c>
      <c r="L4440">
        <f>(I4440-$V$16)/$V$17</f>
        <v>0.43006179724811616</v>
      </c>
      <c r="M4440" t="str">
        <f t="shared" si="278"/>
        <v>NO</v>
      </c>
      <c r="N4440">
        <f>IF(ISBLANK(C4440),$V$7,C4440)</f>
        <v>419207.05</v>
      </c>
      <c r="O4440">
        <f>IF(ISBLANK(I4440),$V$16,I4440)</f>
        <v>48</v>
      </c>
      <c r="P4440" t="str">
        <f>IF(ISBLANK(D4440),$U$42,D4440)</f>
        <v>ASALARIADO</v>
      </c>
      <c r="Q4440" s="7" t="str">
        <f t="shared" si="279"/>
        <v>46-55</v>
      </c>
      <c r="R4440" s="7" t="str">
        <f t="shared" si="280"/>
        <v>3</v>
      </c>
    </row>
    <row r="4441" spans="1:18" x14ac:dyDescent="0.3">
      <c r="A4441">
        <v>4440</v>
      </c>
      <c r="B4441" t="s">
        <v>8</v>
      </c>
      <c r="C4441">
        <v>1277200</v>
      </c>
      <c r="D4441" t="s">
        <v>9</v>
      </c>
      <c r="E4441" t="s">
        <v>15</v>
      </c>
      <c r="F4441" t="s">
        <v>11</v>
      </c>
      <c r="G4441" t="s">
        <v>12</v>
      </c>
      <c r="H4441" t="s">
        <v>12</v>
      </c>
      <c r="I4441">
        <v>24</v>
      </c>
      <c r="J4441">
        <f>(C4441-$V$7)/$V$8</f>
        <v>0.76415027482044984</v>
      </c>
      <c r="K4441" t="str">
        <f t="shared" si="277"/>
        <v>NO</v>
      </c>
      <c r="L4441">
        <f>(I4441-$V$16)/$V$17</f>
        <v>-1.263746124603184</v>
      </c>
      <c r="M4441" t="str">
        <f t="shared" si="278"/>
        <v>NO</v>
      </c>
      <c r="N4441">
        <f>IF(ISBLANK(C4441),$V$7,C4441)</f>
        <v>1277200</v>
      </c>
      <c r="O4441">
        <f>IF(ISBLANK(I4441),$V$16,I4441)</f>
        <v>24</v>
      </c>
      <c r="P4441" t="str">
        <f>IF(ISBLANK(D4441),$U$42,D4441)</f>
        <v>ASALARIADO</v>
      </c>
      <c r="Q4441" s="7" t="str">
        <f t="shared" si="279"/>
        <v>18-25</v>
      </c>
      <c r="R4441" s="7" t="str">
        <f t="shared" si="280"/>
        <v>4</v>
      </c>
    </row>
    <row r="4442" spans="1:18" x14ac:dyDescent="0.3">
      <c r="A4442">
        <v>4441</v>
      </c>
      <c r="B4442" t="s">
        <v>8</v>
      </c>
      <c r="C4442">
        <v>1228919.8500000001</v>
      </c>
      <c r="D4442" t="s">
        <v>18</v>
      </c>
      <c r="E4442" t="s">
        <v>15</v>
      </c>
      <c r="F4442" t="s">
        <v>11</v>
      </c>
      <c r="G4442" t="s">
        <v>12</v>
      </c>
      <c r="H4442" t="s">
        <v>12</v>
      </c>
      <c r="I4442">
        <v>53</v>
      </c>
      <c r="J4442">
        <f>(C4442-$V$7)/$V$8</f>
        <v>0.70461286709127147</v>
      </c>
      <c r="K4442" t="str">
        <f t="shared" si="277"/>
        <v>NO</v>
      </c>
      <c r="L4442">
        <f>(I4442-$V$16)/$V$17</f>
        <v>0.78293844763380371</v>
      </c>
      <c r="M4442" t="str">
        <f t="shared" si="278"/>
        <v>NO</v>
      </c>
      <c r="N4442">
        <f>IF(ISBLANK(C4442),$V$7,C4442)</f>
        <v>1228919.8500000001</v>
      </c>
      <c r="O4442">
        <f>IF(ISBLANK(I4442),$V$16,I4442)</f>
        <v>53</v>
      </c>
      <c r="P4442" t="str">
        <f>IF(ISBLANK(D4442),$U$42,D4442)</f>
        <v>CONVENIOS ESPECIALES DE TRABAJADORES INDEPENDIENTES</v>
      </c>
      <c r="Q4442" s="7" t="str">
        <f t="shared" si="279"/>
        <v>46-55</v>
      </c>
      <c r="R4442" s="7" t="str">
        <f t="shared" si="280"/>
        <v>4</v>
      </c>
    </row>
    <row r="4443" spans="1:18" x14ac:dyDescent="0.3">
      <c r="A4443">
        <v>4442</v>
      </c>
      <c r="B4443" t="s">
        <v>8</v>
      </c>
      <c r="C4443">
        <v>1446221.81</v>
      </c>
      <c r="D4443" t="s">
        <v>9</v>
      </c>
      <c r="E4443" t="s">
        <v>10</v>
      </c>
      <c r="F4443" t="s">
        <v>11</v>
      </c>
      <c r="G4443" t="s">
        <v>12</v>
      </c>
      <c r="H4443" t="s">
        <v>12</v>
      </c>
      <c r="I4443">
        <v>60</v>
      </c>
      <c r="J4443">
        <f>(C4443-$V$7)/$V$8</f>
        <v>0.97258211310375542</v>
      </c>
      <c r="K4443" t="str">
        <f t="shared" si="277"/>
        <v>NO</v>
      </c>
      <c r="L4443">
        <f>(I4443-$V$16)/$V$17</f>
        <v>1.2769657581737661</v>
      </c>
      <c r="M4443" t="str">
        <f t="shared" si="278"/>
        <v>NO</v>
      </c>
      <c r="N4443">
        <f>IF(ISBLANK(C4443),$V$7,C4443)</f>
        <v>1446221.81</v>
      </c>
      <c r="O4443">
        <f>IF(ISBLANK(I4443),$V$16,I4443)</f>
        <v>60</v>
      </c>
      <c r="P4443" t="str">
        <f>IF(ISBLANK(D4443),$U$42,D4443)</f>
        <v>ASALARIADO</v>
      </c>
      <c r="Q4443" s="7" t="str">
        <f t="shared" si="279"/>
        <v>56+</v>
      </c>
      <c r="R4443" s="7" t="str">
        <f t="shared" si="280"/>
        <v>4</v>
      </c>
    </row>
    <row r="4444" spans="1:18" x14ac:dyDescent="0.3">
      <c r="A4444">
        <v>4443</v>
      </c>
      <c r="B4444" t="s">
        <v>8</v>
      </c>
      <c r="C4444">
        <v>270900</v>
      </c>
      <c r="D4444" t="s">
        <v>9</v>
      </c>
      <c r="E4444" t="s">
        <v>15</v>
      </c>
      <c r="F4444" t="s">
        <v>11</v>
      </c>
      <c r="G4444" t="s">
        <v>11</v>
      </c>
      <c r="H4444" t="s">
        <v>12</v>
      </c>
      <c r="I4444">
        <v>43</v>
      </c>
      <c r="J4444">
        <f>(C4444-$V$7)/$V$8</f>
        <v>-0.47678400972241697</v>
      </c>
      <c r="K4444" t="str">
        <f t="shared" si="277"/>
        <v>NO</v>
      </c>
      <c r="L4444">
        <f>(I4444-$V$16)/$V$17</f>
        <v>7.7185146862428639E-2</v>
      </c>
      <c r="M4444" t="str">
        <f t="shared" si="278"/>
        <v>NO</v>
      </c>
      <c r="N4444">
        <f>IF(ISBLANK(C4444),$V$7,C4444)</f>
        <v>270900</v>
      </c>
      <c r="O4444">
        <f>IF(ISBLANK(I4444),$V$16,I4444)</f>
        <v>43</v>
      </c>
      <c r="P4444" t="str">
        <f>IF(ISBLANK(D4444),$U$42,D4444)</f>
        <v>ASALARIADO</v>
      </c>
      <c r="Q4444" s="7" t="str">
        <f t="shared" si="279"/>
        <v>36-45</v>
      </c>
      <c r="R4444" s="7" t="str">
        <f t="shared" si="280"/>
        <v>1</v>
      </c>
    </row>
    <row r="4445" spans="1:18" x14ac:dyDescent="0.3">
      <c r="A4445">
        <v>4444</v>
      </c>
      <c r="B4445" t="s">
        <v>8</v>
      </c>
      <c r="C4445">
        <v>561517</v>
      </c>
      <c r="D4445" t="s">
        <v>9</v>
      </c>
      <c r="E4445" t="s">
        <v>10</v>
      </c>
      <c r="F4445" t="s">
        <v>11</v>
      </c>
      <c r="G4445" t="s">
        <v>12</v>
      </c>
      <c r="H4445" t="s">
        <v>12</v>
      </c>
      <c r="I4445">
        <v>42</v>
      </c>
      <c r="J4445">
        <f>(C4445-$V$7)/$V$8</f>
        <v>-0.11840519726987368</v>
      </c>
      <c r="K4445" t="str">
        <f t="shared" si="277"/>
        <v>NO</v>
      </c>
      <c r="L4445">
        <f>(I4445-$V$16)/$V$17</f>
        <v>6.6098167852911317E-3</v>
      </c>
      <c r="M4445" t="str">
        <f t="shared" si="278"/>
        <v>NO</v>
      </c>
      <c r="N4445">
        <f>IF(ISBLANK(C4445),$V$7,C4445)</f>
        <v>561517</v>
      </c>
      <c r="O4445">
        <f>IF(ISBLANK(I4445),$V$16,I4445)</f>
        <v>42</v>
      </c>
      <c r="P4445" t="str">
        <f>IF(ISBLANK(D4445),$U$42,D4445)</f>
        <v>ASALARIADO</v>
      </c>
      <c r="Q4445" s="7" t="str">
        <f t="shared" si="279"/>
        <v>36-45</v>
      </c>
      <c r="R4445" s="7" t="str">
        <f t="shared" si="280"/>
        <v>3</v>
      </c>
    </row>
    <row r="4446" spans="1:18" x14ac:dyDescent="0.3">
      <c r="A4446">
        <v>4445</v>
      </c>
      <c r="B4446" t="s">
        <v>8</v>
      </c>
      <c r="C4446">
        <v>297046</v>
      </c>
      <c r="D4446" t="s">
        <v>17</v>
      </c>
      <c r="E4446" t="s">
        <v>15</v>
      </c>
      <c r="F4446" t="s">
        <v>11</v>
      </c>
      <c r="G4446" t="s">
        <v>12</v>
      </c>
      <c r="H4446" t="s">
        <v>11</v>
      </c>
      <c r="I4446">
        <v>26</v>
      </c>
      <c r="J4446">
        <f>(C4446-$V$7)/$V$8</f>
        <v>-0.44454166866740574</v>
      </c>
      <c r="K4446" t="str">
        <f t="shared" si="277"/>
        <v>NO</v>
      </c>
      <c r="L4446">
        <f>(I4446-$V$16)/$V$17</f>
        <v>-1.1225954644489089</v>
      </c>
      <c r="M4446" t="str">
        <f t="shared" si="278"/>
        <v>NO</v>
      </c>
      <c r="N4446">
        <f>IF(ISBLANK(C4446),$V$7,C4446)</f>
        <v>297046</v>
      </c>
      <c r="O4446">
        <f>IF(ISBLANK(I4446),$V$16,I4446)</f>
        <v>26</v>
      </c>
      <c r="P4446" t="str">
        <f>IF(ISBLANK(D4446),$U$42,D4446)</f>
        <v>TRABAJADOR INDEPENDIENTE</v>
      </c>
      <c r="Q4446" s="7" t="str">
        <f t="shared" si="279"/>
        <v>26-35</v>
      </c>
      <c r="R4446" s="7" t="str">
        <f t="shared" si="280"/>
        <v>1</v>
      </c>
    </row>
    <row r="4447" spans="1:18" x14ac:dyDescent="0.3">
      <c r="A4447">
        <v>4446</v>
      </c>
      <c r="B4447" t="s">
        <v>8</v>
      </c>
      <c r="C4447">
        <v>278030</v>
      </c>
      <c r="D4447" t="s">
        <v>17</v>
      </c>
      <c r="E4447" t="s">
        <v>15</v>
      </c>
      <c r="F4447" t="s">
        <v>11</v>
      </c>
      <c r="G4447" t="s">
        <v>12</v>
      </c>
      <c r="H4447" t="s">
        <v>12</v>
      </c>
      <c r="I4447">
        <v>29</v>
      </c>
      <c r="J4447">
        <f>(C4447-$V$7)/$V$8</f>
        <v>-0.46799154082766331</v>
      </c>
      <c r="K4447" t="str">
        <f t="shared" si="277"/>
        <v>NO</v>
      </c>
      <c r="L4447">
        <f>(I4447-$V$16)/$V$17</f>
        <v>-0.91086947421749642</v>
      </c>
      <c r="M4447" t="str">
        <f t="shared" si="278"/>
        <v>NO</v>
      </c>
      <c r="N4447">
        <f>IF(ISBLANK(C4447),$V$7,C4447)</f>
        <v>278030</v>
      </c>
      <c r="O4447">
        <f>IF(ISBLANK(I4447),$V$16,I4447)</f>
        <v>29</v>
      </c>
      <c r="P4447" t="str">
        <f>IF(ISBLANK(D4447),$U$42,D4447)</f>
        <v>TRABAJADOR INDEPENDIENTE</v>
      </c>
      <c r="Q4447" s="7" t="str">
        <f t="shared" si="279"/>
        <v>26-35</v>
      </c>
      <c r="R4447" s="7" t="str">
        <f t="shared" si="280"/>
        <v>1</v>
      </c>
    </row>
    <row r="4448" spans="1:18" x14ac:dyDescent="0.3">
      <c r="A4448">
        <v>4447</v>
      </c>
      <c r="B4448" t="s">
        <v>8</v>
      </c>
      <c r="C4448">
        <v>885877.44</v>
      </c>
      <c r="D4448" t="s">
        <v>9</v>
      </c>
      <c r="E4448" t="s">
        <v>15</v>
      </c>
      <c r="F4448" t="s">
        <v>11</v>
      </c>
      <c r="G4448" t="s">
        <v>12</v>
      </c>
      <c r="H4448" t="s">
        <v>12</v>
      </c>
      <c r="I4448">
        <v>31</v>
      </c>
      <c r="J4448">
        <f>(C4448-$V$7)/$V$8</f>
        <v>0.28158485594031157</v>
      </c>
      <c r="K4448" t="str">
        <f t="shared" si="277"/>
        <v>NO</v>
      </c>
      <c r="L4448">
        <f>(I4448-$V$16)/$V$17</f>
        <v>-0.7697188140632214</v>
      </c>
      <c r="M4448" t="str">
        <f t="shared" si="278"/>
        <v>NO</v>
      </c>
      <c r="N4448">
        <f>IF(ISBLANK(C4448),$V$7,C4448)</f>
        <v>885877.44</v>
      </c>
      <c r="O4448">
        <f>IF(ISBLANK(I4448),$V$16,I4448)</f>
        <v>31</v>
      </c>
      <c r="P4448" t="str">
        <f>IF(ISBLANK(D4448),$U$42,D4448)</f>
        <v>ASALARIADO</v>
      </c>
      <c r="Q4448" s="7" t="str">
        <f t="shared" si="279"/>
        <v>26-35</v>
      </c>
      <c r="R4448" s="7" t="str">
        <f t="shared" si="280"/>
        <v>4</v>
      </c>
    </row>
    <row r="4449" spans="1:18" x14ac:dyDescent="0.3">
      <c r="A4449">
        <v>4448</v>
      </c>
      <c r="B4449" t="s">
        <v>8</v>
      </c>
      <c r="C4449">
        <v>597978</v>
      </c>
      <c r="D4449" t="s">
        <v>9</v>
      </c>
      <c r="E4449" t="s">
        <v>15</v>
      </c>
      <c r="F4449" t="s">
        <v>11</v>
      </c>
      <c r="G4449" t="s">
        <v>12</v>
      </c>
      <c r="H4449" t="s">
        <v>12</v>
      </c>
      <c r="I4449">
        <v>41</v>
      </c>
      <c r="J4449">
        <f>(C4449-$V$7)/$V$8</f>
        <v>-7.3442755703027343E-2</v>
      </c>
      <c r="K4449" t="str">
        <f t="shared" si="277"/>
        <v>NO</v>
      </c>
      <c r="L4449">
        <f>(I4449-$V$16)/$V$17</f>
        <v>-6.3965513291846368E-2</v>
      </c>
      <c r="M4449" t="str">
        <f t="shared" si="278"/>
        <v>NO</v>
      </c>
      <c r="N4449">
        <f>IF(ISBLANK(C4449),$V$7,C4449)</f>
        <v>597978</v>
      </c>
      <c r="O4449">
        <f>IF(ISBLANK(I4449),$V$16,I4449)</f>
        <v>41</v>
      </c>
      <c r="P4449" t="str">
        <f>IF(ISBLANK(D4449),$U$42,D4449)</f>
        <v>ASALARIADO</v>
      </c>
      <c r="Q4449" s="7" t="str">
        <f t="shared" si="279"/>
        <v>36-45</v>
      </c>
      <c r="R4449" s="7" t="str">
        <f t="shared" si="280"/>
        <v>3</v>
      </c>
    </row>
    <row r="4450" spans="1:18" x14ac:dyDescent="0.3">
      <c r="A4450">
        <v>4449</v>
      </c>
      <c r="B4450" t="s">
        <v>14</v>
      </c>
      <c r="C4450">
        <v>322634</v>
      </c>
      <c r="D4450" t="s">
        <v>16</v>
      </c>
      <c r="E4450" t="s">
        <v>15</v>
      </c>
      <c r="F4450" t="s">
        <v>11</v>
      </c>
      <c r="G4450" t="s">
        <v>12</v>
      </c>
      <c r="H4450" t="s">
        <v>12</v>
      </c>
      <c r="I4450">
        <v>79</v>
      </c>
      <c r="J4450">
        <f>(C4450-$V$7)/$V$8</f>
        <v>-0.41298743387372311</v>
      </c>
      <c r="K4450" t="str">
        <f t="shared" si="277"/>
        <v>NO</v>
      </c>
      <c r="L4450">
        <f>(I4450-$V$16)/$V$17</f>
        <v>2.6178970296393786</v>
      </c>
      <c r="M4450" t="str">
        <f t="shared" si="278"/>
        <v>ATIPICO</v>
      </c>
      <c r="N4450">
        <f>IF(ISBLANK(C4450),$V$7,C4450)</f>
        <v>322634</v>
      </c>
      <c r="O4450">
        <f>IF(ISBLANK(I4450),$V$16,I4450)</f>
        <v>79</v>
      </c>
      <c r="P4450" t="str">
        <f>IF(ISBLANK(D4450),$U$42,D4450)</f>
        <v>ASEGURADO VOLUNTARIO</v>
      </c>
      <c r="Q4450" s="7" t="str">
        <f t="shared" si="279"/>
        <v>56+</v>
      </c>
      <c r="R4450" s="7" t="str">
        <f t="shared" si="280"/>
        <v>2</v>
      </c>
    </row>
    <row r="4451" spans="1:18" x14ac:dyDescent="0.3">
      <c r="A4451">
        <v>4450</v>
      </c>
      <c r="B4451" t="s">
        <v>8</v>
      </c>
      <c r="C4451">
        <v>680463.53</v>
      </c>
      <c r="D4451" t="s">
        <v>9</v>
      </c>
      <c r="E4451" t="s">
        <v>15</v>
      </c>
      <c r="F4451" t="s">
        <v>11</v>
      </c>
      <c r="G4451" t="s">
        <v>12</v>
      </c>
      <c r="H4451" t="s">
        <v>12</v>
      </c>
      <c r="I4451">
        <v>21</v>
      </c>
      <c r="J4451">
        <f>(C4451-$V$7)/$V$8</f>
        <v>2.8275541182284397E-2</v>
      </c>
      <c r="K4451" t="str">
        <f t="shared" si="277"/>
        <v>NO</v>
      </c>
      <c r="L4451">
        <f>(I4451-$V$16)/$V$17</f>
        <v>-1.4754721148345964</v>
      </c>
      <c r="M4451" t="str">
        <f t="shared" si="278"/>
        <v>NO</v>
      </c>
      <c r="N4451">
        <f>IF(ISBLANK(C4451),$V$7,C4451)</f>
        <v>680463.53</v>
      </c>
      <c r="O4451">
        <f>IF(ISBLANK(I4451),$V$16,I4451)</f>
        <v>21</v>
      </c>
      <c r="P4451" t="str">
        <f>IF(ISBLANK(D4451),$U$42,D4451)</f>
        <v>ASALARIADO</v>
      </c>
      <c r="Q4451" s="7" t="str">
        <f t="shared" si="279"/>
        <v>18-25</v>
      </c>
      <c r="R4451" s="7" t="str">
        <f t="shared" si="280"/>
        <v>3</v>
      </c>
    </row>
    <row r="4452" spans="1:18" x14ac:dyDescent="0.3">
      <c r="A4452">
        <v>4451</v>
      </c>
      <c r="B4452" t="s">
        <v>8</v>
      </c>
      <c r="C4452">
        <v>358595.15</v>
      </c>
      <c r="D4452" t="s">
        <v>9</v>
      </c>
      <c r="E4452" t="s">
        <v>15</v>
      </c>
      <c r="F4452" t="s">
        <v>11</v>
      </c>
      <c r="G4452" t="s">
        <v>12</v>
      </c>
      <c r="H4452" t="s">
        <v>12</v>
      </c>
      <c r="I4452">
        <v>21</v>
      </c>
      <c r="J4452">
        <f>(C4452-$V$7)/$V$8</f>
        <v>-0.36864139000351664</v>
      </c>
      <c r="K4452" t="str">
        <f t="shared" si="277"/>
        <v>NO</v>
      </c>
      <c r="L4452">
        <f>(I4452-$V$16)/$V$17</f>
        <v>-1.4754721148345964</v>
      </c>
      <c r="M4452" t="str">
        <f t="shared" si="278"/>
        <v>NO</v>
      </c>
      <c r="N4452">
        <f>IF(ISBLANK(C4452),$V$7,C4452)</f>
        <v>358595.15</v>
      </c>
      <c r="O4452">
        <f>IF(ISBLANK(I4452),$V$16,I4452)</f>
        <v>21</v>
      </c>
      <c r="P4452" t="str">
        <f>IF(ISBLANK(D4452),$U$42,D4452)</f>
        <v>ASALARIADO</v>
      </c>
      <c r="Q4452" s="7" t="str">
        <f t="shared" si="279"/>
        <v>18-25</v>
      </c>
      <c r="R4452" s="7" t="str">
        <f t="shared" si="280"/>
        <v>2</v>
      </c>
    </row>
    <row r="4453" spans="1:18" x14ac:dyDescent="0.3">
      <c r="A4453">
        <v>4452</v>
      </c>
      <c r="B4453" t="s">
        <v>8</v>
      </c>
      <c r="C4453">
        <v>358784.06</v>
      </c>
      <c r="D4453" t="s">
        <v>9</v>
      </c>
      <c r="E4453" t="s">
        <v>15</v>
      </c>
      <c r="F4453" t="s">
        <v>11</v>
      </c>
      <c r="G4453" t="s">
        <v>11</v>
      </c>
      <c r="H4453" t="s">
        <v>12</v>
      </c>
      <c r="I4453">
        <v>40</v>
      </c>
      <c r="J4453">
        <f>(C4453-$V$7)/$V$8</f>
        <v>-0.36840843273859269</v>
      </c>
      <c r="K4453" t="str">
        <f t="shared" si="277"/>
        <v>NO</v>
      </c>
      <c r="L4453">
        <f>(I4453-$V$16)/$V$17</f>
        <v>-0.13454084336898386</v>
      </c>
      <c r="M4453" t="str">
        <f t="shared" si="278"/>
        <v>NO</v>
      </c>
      <c r="N4453">
        <f>IF(ISBLANK(C4453),$V$7,C4453)</f>
        <v>358784.06</v>
      </c>
      <c r="O4453">
        <f>IF(ISBLANK(I4453),$V$16,I4453)</f>
        <v>40</v>
      </c>
      <c r="P4453" t="str">
        <f>IF(ISBLANK(D4453),$U$42,D4453)</f>
        <v>ASALARIADO</v>
      </c>
      <c r="Q4453" s="7" t="str">
        <f t="shared" si="279"/>
        <v>36-45</v>
      </c>
      <c r="R4453" s="7" t="str">
        <f t="shared" si="280"/>
        <v>2</v>
      </c>
    </row>
    <row r="4454" spans="1:18" x14ac:dyDescent="0.3">
      <c r="A4454">
        <v>4453</v>
      </c>
      <c r="B4454" t="s">
        <v>8</v>
      </c>
      <c r="C4454">
        <v>639148</v>
      </c>
      <c r="D4454" t="s">
        <v>17</v>
      </c>
      <c r="E4454" t="s">
        <v>15</v>
      </c>
      <c r="F4454" t="s">
        <v>11</v>
      </c>
      <c r="G4454" t="s">
        <v>12</v>
      </c>
      <c r="H4454" t="s">
        <v>11</v>
      </c>
      <c r="I4454">
        <v>40</v>
      </c>
      <c r="J4454">
        <f>(C4454-$V$7)/$V$8</f>
        <v>-2.2673338536546354E-2</v>
      </c>
      <c r="K4454" t="str">
        <f t="shared" si="277"/>
        <v>NO</v>
      </c>
      <c r="L4454">
        <f>(I4454-$V$16)/$V$17</f>
        <v>-0.13454084336898386</v>
      </c>
      <c r="M4454" t="str">
        <f t="shared" si="278"/>
        <v>NO</v>
      </c>
      <c r="N4454">
        <f>IF(ISBLANK(C4454),$V$7,C4454)</f>
        <v>639148</v>
      </c>
      <c r="O4454">
        <f>IF(ISBLANK(I4454),$V$16,I4454)</f>
        <v>40</v>
      </c>
      <c r="P4454" t="str">
        <f>IF(ISBLANK(D4454),$U$42,D4454)</f>
        <v>TRABAJADOR INDEPENDIENTE</v>
      </c>
      <c r="Q4454" s="7" t="str">
        <f t="shared" si="279"/>
        <v>36-45</v>
      </c>
      <c r="R4454" s="7" t="str">
        <f t="shared" si="280"/>
        <v>3</v>
      </c>
    </row>
    <row r="4455" spans="1:18" x14ac:dyDescent="0.3">
      <c r="A4455">
        <v>4454</v>
      </c>
      <c r="B4455" t="s">
        <v>14</v>
      </c>
      <c r="C4455">
        <v>1428002.29</v>
      </c>
      <c r="D4455" t="s">
        <v>13</v>
      </c>
      <c r="E4455" t="s">
        <v>10</v>
      </c>
      <c r="F4455" t="s">
        <v>11</v>
      </c>
      <c r="G4455" t="s">
        <v>12</v>
      </c>
      <c r="H4455" t="s">
        <v>12</v>
      </c>
      <c r="I4455">
        <v>69</v>
      </c>
      <c r="J4455">
        <f>(C4455-$V$7)/$V$8</f>
        <v>0.95011443247579708</v>
      </c>
      <c r="K4455" t="str">
        <f t="shared" si="277"/>
        <v>NO</v>
      </c>
      <c r="L4455">
        <f>(I4455-$V$16)/$V$17</f>
        <v>1.9121437288680037</v>
      </c>
      <c r="M4455" t="str">
        <f t="shared" si="278"/>
        <v>NO</v>
      </c>
      <c r="N4455">
        <f>IF(ISBLANK(C4455),$V$7,C4455)</f>
        <v>1428002.29</v>
      </c>
      <c r="O4455">
        <f>IF(ISBLANK(I4455),$V$16,I4455)</f>
        <v>69</v>
      </c>
      <c r="P4455" t="str">
        <f>IF(ISBLANK(D4455),$U$42,D4455)</f>
        <v>PENSIONADOS EN SU PROPIO SISTEMA</v>
      </c>
      <c r="Q4455" s="7" t="str">
        <f t="shared" si="279"/>
        <v>56+</v>
      </c>
      <c r="R4455" s="7" t="str">
        <f t="shared" si="280"/>
        <v>4</v>
      </c>
    </row>
    <row r="4456" spans="1:18" x14ac:dyDescent="0.3">
      <c r="A4456">
        <v>4455</v>
      </c>
      <c r="B4456" t="s">
        <v>8</v>
      </c>
      <c r="C4456">
        <v>297719</v>
      </c>
      <c r="D4456" t="s">
        <v>16</v>
      </c>
      <c r="E4456" t="s">
        <v>15</v>
      </c>
      <c r="F4456" t="s">
        <v>11</v>
      </c>
      <c r="G4456" t="s">
        <v>12</v>
      </c>
      <c r="H4456" t="s">
        <v>12</v>
      </c>
      <c r="I4456">
        <v>37</v>
      </c>
      <c r="J4456">
        <f>(C4456-$V$7)/$V$8</f>
        <v>-0.44371174839164568</v>
      </c>
      <c r="K4456" t="str">
        <f t="shared" si="277"/>
        <v>NO</v>
      </c>
      <c r="L4456">
        <f>(I4456-$V$16)/$V$17</f>
        <v>-0.3462668336003964</v>
      </c>
      <c r="M4456" t="str">
        <f t="shared" si="278"/>
        <v>NO</v>
      </c>
      <c r="N4456">
        <f>IF(ISBLANK(C4456),$V$7,C4456)</f>
        <v>297719</v>
      </c>
      <c r="O4456">
        <f>IF(ISBLANK(I4456),$V$16,I4456)</f>
        <v>37</v>
      </c>
      <c r="P4456" t="str">
        <f>IF(ISBLANK(D4456),$U$42,D4456)</f>
        <v>ASEGURADO VOLUNTARIO</v>
      </c>
      <c r="Q4456" s="7" t="str">
        <f t="shared" si="279"/>
        <v>36-45</v>
      </c>
      <c r="R4456" s="7" t="str">
        <f t="shared" si="280"/>
        <v>1</v>
      </c>
    </row>
    <row r="4457" spans="1:18" x14ac:dyDescent="0.3">
      <c r="A4457">
        <v>4456</v>
      </c>
      <c r="B4457" t="s">
        <v>14</v>
      </c>
      <c r="C4457">
        <v>1228568</v>
      </c>
      <c r="D4457" t="s">
        <v>9</v>
      </c>
      <c r="E4457" t="s">
        <v>10</v>
      </c>
      <c r="F4457" t="s">
        <v>11</v>
      </c>
      <c r="G4457" t="s">
        <v>12</v>
      </c>
      <c r="H4457" t="s">
        <v>12</v>
      </c>
      <c r="I4457">
        <v>44</v>
      </c>
      <c r="J4457">
        <f>(C4457-$V$7)/$V$8</f>
        <v>0.70417897786537809</v>
      </c>
      <c r="K4457" t="str">
        <f t="shared" si="277"/>
        <v>NO</v>
      </c>
      <c r="L4457">
        <f>(I4457-$V$16)/$V$17</f>
        <v>0.14776047693956615</v>
      </c>
      <c r="M4457" t="str">
        <f t="shared" si="278"/>
        <v>NO</v>
      </c>
      <c r="N4457">
        <f>IF(ISBLANK(C4457),$V$7,C4457)</f>
        <v>1228568</v>
      </c>
      <c r="O4457">
        <f>IF(ISBLANK(I4457),$V$16,I4457)</f>
        <v>44</v>
      </c>
      <c r="P4457" t="str">
        <f>IF(ISBLANK(D4457),$U$42,D4457)</f>
        <v>ASALARIADO</v>
      </c>
      <c r="Q4457" s="7" t="str">
        <f t="shared" si="279"/>
        <v>36-45</v>
      </c>
      <c r="R4457" s="7" t="str">
        <f t="shared" si="280"/>
        <v>4</v>
      </c>
    </row>
    <row r="4458" spans="1:18" x14ac:dyDescent="0.3">
      <c r="A4458">
        <v>4457</v>
      </c>
      <c r="B4458" t="s">
        <v>14</v>
      </c>
      <c r="C4458">
        <v>764837.91</v>
      </c>
      <c r="D4458" t="s">
        <v>13</v>
      </c>
      <c r="E4458" t="s">
        <v>10</v>
      </c>
      <c r="F4458" t="s">
        <v>11</v>
      </c>
      <c r="G4458" t="s">
        <v>12</v>
      </c>
      <c r="H4458" t="s">
        <v>12</v>
      </c>
      <c r="I4458">
        <v>82</v>
      </c>
      <c r="J4458">
        <f>(C4458-$V$7)/$V$8</f>
        <v>0.13232310242550011</v>
      </c>
      <c r="K4458" t="str">
        <f t="shared" si="277"/>
        <v>NO</v>
      </c>
      <c r="L4458">
        <f>(I4458-$V$16)/$V$17</f>
        <v>2.8296230198707915</v>
      </c>
      <c r="M4458" t="str">
        <f t="shared" si="278"/>
        <v>ATIPICO</v>
      </c>
      <c r="N4458">
        <f>IF(ISBLANK(C4458),$V$7,C4458)</f>
        <v>764837.91</v>
      </c>
      <c r="O4458">
        <f>IF(ISBLANK(I4458),$V$16,I4458)</f>
        <v>82</v>
      </c>
      <c r="P4458" t="str">
        <f>IF(ISBLANK(D4458),$U$42,D4458)</f>
        <v>PENSIONADOS EN SU PROPIO SISTEMA</v>
      </c>
      <c r="Q4458" s="7" t="str">
        <f t="shared" si="279"/>
        <v>56+</v>
      </c>
      <c r="R4458" s="7" t="str">
        <f t="shared" si="280"/>
        <v>4</v>
      </c>
    </row>
    <row r="4459" spans="1:18" x14ac:dyDescent="0.3">
      <c r="A4459">
        <v>4458</v>
      </c>
      <c r="B4459" t="s">
        <v>8</v>
      </c>
      <c r="C4459">
        <v>647500</v>
      </c>
      <c r="D4459" t="s">
        <v>9</v>
      </c>
      <c r="E4459" t="s">
        <v>15</v>
      </c>
      <c r="F4459" t="s">
        <v>11</v>
      </c>
      <c r="G4459" t="s">
        <v>12</v>
      </c>
      <c r="H4459" t="s">
        <v>12</v>
      </c>
      <c r="I4459">
        <v>25</v>
      </c>
      <c r="J4459">
        <f>(C4459-$V$7)/$V$8</f>
        <v>-1.2373941592789994E-2</v>
      </c>
      <c r="K4459" t="str">
        <f t="shared" si="277"/>
        <v>NO</v>
      </c>
      <c r="L4459">
        <f>(I4459-$V$16)/$V$17</f>
        <v>-1.1931707945260464</v>
      </c>
      <c r="M4459" t="str">
        <f t="shared" si="278"/>
        <v>NO</v>
      </c>
      <c r="N4459">
        <f>IF(ISBLANK(C4459),$V$7,C4459)</f>
        <v>647500</v>
      </c>
      <c r="O4459">
        <f>IF(ISBLANK(I4459),$V$16,I4459)</f>
        <v>25</v>
      </c>
      <c r="P4459" t="str">
        <f>IF(ISBLANK(D4459),$U$42,D4459)</f>
        <v>ASALARIADO</v>
      </c>
      <c r="Q4459" s="7" t="str">
        <f t="shared" si="279"/>
        <v>18-25</v>
      </c>
      <c r="R4459" s="7" t="str">
        <f t="shared" si="280"/>
        <v>3</v>
      </c>
    </row>
    <row r="4460" spans="1:18" x14ac:dyDescent="0.3">
      <c r="A4460">
        <v>4459</v>
      </c>
      <c r="B4460" t="s">
        <v>8</v>
      </c>
      <c r="C4460">
        <v>230000</v>
      </c>
      <c r="D4460" t="s">
        <v>9</v>
      </c>
      <c r="E4460" t="s">
        <v>15</v>
      </c>
      <c r="F4460" t="s">
        <v>11</v>
      </c>
      <c r="G4460" t="s">
        <v>12</v>
      </c>
      <c r="H4460" t="s">
        <v>11</v>
      </c>
      <c r="I4460">
        <v>53</v>
      </c>
      <c r="J4460">
        <f>(C4460-$V$7)/$V$8</f>
        <v>-0.52722047224631963</v>
      </c>
      <c r="K4460" t="str">
        <f t="shared" si="277"/>
        <v>NO</v>
      </c>
      <c r="L4460">
        <f>(I4460-$V$16)/$V$17</f>
        <v>0.78293844763380371</v>
      </c>
      <c r="M4460" t="str">
        <f t="shared" si="278"/>
        <v>NO</v>
      </c>
      <c r="N4460">
        <f>IF(ISBLANK(C4460),$V$7,C4460)</f>
        <v>230000</v>
      </c>
      <c r="O4460">
        <f>IF(ISBLANK(I4460),$V$16,I4460)</f>
        <v>53</v>
      </c>
      <c r="P4460" t="str">
        <f>IF(ISBLANK(D4460),$U$42,D4460)</f>
        <v>ASALARIADO</v>
      </c>
      <c r="Q4460" s="7" t="str">
        <f t="shared" si="279"/>
        <v>46-55</v>
      </c>
      <c r="R4460" s="7" t="str">
        <f t="shared" si="280"/>
        <v>1</v>
      </c>
    </row>
    <row r="4461" spans="1:18" x14ac:dyDescent="0.3">
      <c r="A4461">
        <v>4460</v>
      </c>
      <c r="B4461" t="s">
        <v>8</v>
      </c>
      <c r="C4461">
        <v>407769.25</v>
      </c>
      <c r="D4461" t="s">
        <v>9</v>
      </c>
      <c r="E4461" t="s">
        <v>15</v>
      </c>
      <c r="F4461" t="s">
        <v>11</v>
      </c>
      <c r="G4461" t="s">
        <v>12</v>
      </c>
      <c r="H4461" t="s">
        <v>12</v>
      </c>
      <c r="I4461">
        <v>29</v>
      </c>
      <c r="J4461">
        <f>(C4461-$V$7)/$V$8</f>
        <v>-0.3080015941160682</v>
      </c>
      <c r="K4461" t="str">
        <f t="shared" si="277"/>
        <v>NO</v>
      </c>
      <c r="L4461">
        <f>(I4461-$V$16)/$V$17</f>
        <v>-0.91086947421749642</v>
      </c>
      <c r="M4461" t="str">
        <f t="shared" si="278"/>
        <v>NO</v>
      </c>
      <c r="N4461">
        <f>IF(ISBLANK(C4461),$V$7,C4461)</f>
        <v>407769.25</v>
      </c>
      <c r="O4461">
        <f>IF(ISBLANK(I4461),$V$16,I4461)</f>
        <v>29</v>
      </c>
      <c r="P4461" t="str">
        <f>IF(ISBLANK(D4461),$U$42,D4461)</f>
        <v>ASALARIADO</v>
      </c>
      <c r="Q4461" s="7" t="str">
        <f t="shared" si="279"/>
        <v>26-35</v>
      </c>
      <c r="R4461" s="7" t="str">
        <f t="shared" si="280"/>
        <v>2</v>
      </c>
    </row>
    <row r="4462" spans="1:18" x14ac:dyDescent="0.3">
      <c r="A4462">
        <v>4461</v>
      </c>
      <c r="B4462" t="s">
        <v>8</v>
      </c>
      <c r="C4462">
        <v>372000</v>
      </c>
      <c r="D4462" t="s">
        <v>9</v>
      </c>
      <c r="E4462" t="s">
        <v>15</v>
      </c>
      <c r="F4462" t="s">
        <v>11</v>
      </c>
      <c r="G4462" t="s">
        <v>12</v>
      </c>
      <c r="H4462" t="s">
        <v>12</v>
      </c>
      <c r="I4462">
        <v>27</v>
      </c>
      <c r="J4462">
        <f>(C4462-$V$7)/$V$8</f>
        <v>-0.35211099355697545</v>
      </c>
      <c r="K4462" t="str">
        <f t="shared" si="277"/>
        <v>NO</v>
      </c>
      <c r="L4462">
        <f>(I4462-$V$16)/$V$17</f>
        <v>-1.0520201343717714</v>
      </c>
      <c r="M4462" t="str">
        <f t="shared" si="278"/>
        <v>NO</v>
      </c>
      <c r="N4462">
        <f>IF(ISBLANK(C4462),$V$7,C4462)</f>
        <v>372000</v>
      </c>
      <c r="O4462">
        <f>IF(ISBLANK(I4462),$V$16,I4462)</f>
        <v>27</v>
      </c>
      <c r="P4462" t="str">
        <f>IF(ISBLANK(D4462),$U$42,D4462)</f>
        <v>ASALARIADO</v>
      </c>
      <c r="Q4462" s="7" t="str">
        <f t="shared" si="279"/>
        <v>26-35</v>
      </c>
      <c r="R4462" s="7" t="str">
        <f t="shared" si="280"/>
        <v>2</v>
      </c>
    </row>
    <row r="4463" spans="1:18" x14ac:dyDescent="0.3">
      <c r="A4463">
        <v>4462</v>
      </c>
      <c r="B4463" t="s">
        <v>8</v>
      </c>
      <c r="C4463">
        <v>361806.78</v>
      </c>
      <c r="D4463" t="s">
        <v>9</v>
      </c>
      <c r="E4463" t="s">
        <v>15</v>
      </c>
      <c r="F4463" t="s">
        <v>11</v>
      </c>
      <c r="G4463" t="s">
        <v>12</v>
      </c>
      <c r="H4463" t="s">
        <v>12</v>
      </c>
      <c r="I4463">
        <v>22</v>
      </c>
      <c r="J4463">
        <f>(C4463-$V$7)/$V$8</f>
        <v>-0.36468091919335427</v>
      </c>
      <c r="K4463" t="str">
        <f t="shared" si="277"/>
        <v>NO</v>
      </c>
      <c r="L4463">
        <f>(I4463-$V$16)/$V$17</f>
        <v>-1.4048967847574589</v>
      </c>
      <c r="M4463" t="str">
        <f t="shared" si="278"/>
        <v>NO</v>
      </c>
      <c r="N4463">
        <f>IF(ISBLANK(C4463),$V$7,C4463)</f>
        <v>361806.78</v>
      </c>
      <c r="O4463">
        <f>IF(ISBLANK(I4463),$V$16,I4463)</f>
        <v>22</v>
      </c>
      <c r="P4463" t="str">
        <f>IF(ISBLANK(D4463),$U$42,D4463)</f>
        <v>ASALARIADO</v>
      </c>
      <c r="Q4463" s="7" t="str">
        <f t="shared" si="279"/>
        <v>18-25</v>
      </c>
      <c r="R4463" s="7" t="str">
        <f t="shared" si="280"/>
        <v>2</v>
      </c>
    </row>
    <row r="4464" spans="1:18" x14ac:dyDescent="0.3">
      <c r="A4464">
        <v>4463</v>
      </c>
      <c r="B4464" t="s">
        <v>14</v>
      </c>
      <c r="C4464">
        <v>514285.71</v>
      </c>
      <c r="D4464" t="s">
        <v>9</v>
      </c>
      <c r="E4464" t="s">
        <v>15</v>
      </c>
      <c r="F4464" t="s">
        <v>11</v>
      </c>
      <c r="G4464" t="s">
        <v>12</v>
      </c>
      <c r="H4464" t="s">
        <v>12</v>
      </c>
      <c r="I4464">
        <v>39</v>
      </c>
      <c r="J4464">
        <f>(C4464-$V$7)/$V$8</f>
        <v>-0.17664918719751618</v>
      </c>
      <c r="K4464" t="str">
        <f t="shared" si="277"/>
        <v>NO</v>
      </c>
      <c r="L4464">
        <f>(I4464-$V$16)/$V$17</f>
        <v>-0.20511617344612137</v>
      </c>
      <c r="M4464" t="str">
        <f t="shared" si="278"/>
        <v>NO</v>
      </c>
      <c r="N4464">
        <f>IF(ISBLANK(C4464),$V$7,C4464)</f>
        <v>514285.71</v>
      </c>
      <c r="O4464">
        <f>IF(ISBLANK(I4464),$V$16,I4464)</f>
        <v>39</v>
      </c>
      <c r="P4464" t="str">
        <f>IF(ISBLANK(D4464),$U$42,D4464)</f>
        <v>ASALARIADO</v>
      </c>
      <c r="Q4464" s="7" t="str">
        <f t="shared" si="279"/>
        <v>36-45</v>
      </c>
      <c r="R4464" s="7" t="str">
        <f t="shared" si="280"/>
        <v>3</v>
      </c>
    </row>
    <row r="4465" spans="1:18" x14ac:dyDescent="0.3">
      <c r="A4465">
        <v>4464</v>
      </c>
      <c r="B4465" t="s">
        <v>8</v>
      </c>
      <c r="C4465">
        <v>356455</v>
      </c>
      <c r="D4465" t="s">
        <v>17</v>
      </c>
      <c r="E4465" t="s">
        <v>15</v>
      </c>
      <c r="F4465" t="s">
        <v>11</v>
      </c>
      <c r="G4465" t="s">
        <v>11</v>
      </c>
      <c r="H4465" t="s">
        <v>11</v>
      </c>
      <c r="I4465">
        <v>46</v>
      </c>
      <c r="J4465">
        <f>(C4465-$V$7)/$V$8</f>
        <v>-0.37128054881208711</v>
      </c>
      <c r="K4465" t="str">
        <f t="shared" si="277"/>
        <v>NO</v>
      </c>
      <c r="L4465">
        <f>(I4465-$V$16)/$V$17</f>
        <v>0.28891113709384114</v>
      </c>
      <c r="M4465" t="str">
        <f t="shared" si="278"/>
        <v>NO</v>
      </c>
      <c r="N4465">
        <f>IF(ISBLANK(C4465),$V$7,C4465)</f>
        <v>356455</v>
      </c>
      <c r="O4465">
        <f>IF(ISBLANK(I4465),$V$16,I4465)</f>
        <v>46</v>
      </c>
      <c r="P4465" t="str">
        <f>IF(ISBLANK(D4465),$U$42,D4465)</f>
        <v>TRABAJADOR INDEPENDIENTE</v>
      </c>
      <c r="Q4465" s="7" t="str">
        <f t="shared" si="279"/>
        <v>46-55</v>
      </c>
      <c r="R4465" s="7" t="str">
        <f t="shared" si="280"/>
        <v>2</v>
      </c>
    </row>
    <row r="4466" spans="1:18" x14ac:dyDescent="0.3">
      <c r="A4466">
        <v>4465</v>
      </c>
      <c r="B4466" t="s">
        <v>14</v>
      </c>
      <c r="C4466">
        <v>278030</v>
      </c>
      <c r="D4466" t="s">
        <v>16</v>
      </c>
      <c r="E4466" t="s">
        <v>15</v>
      </c>
      <c r="F4466" t="s">
        <v>11</v>
      </c>
      <c r="G4466" t="s">
        <v>11</v>
      </c>
      <c r="H4466" t="s">
        <v>11</v>
      </c>
      <c r="I4466">
        <v>35</v>
      </c>
      <c r="J4466">
        <f>(C4466-$V$7)/$V$8</f>
        <v>-0.46799154082766331</v>
      </c>
      <c r="K4466" t="str">
        <f t="shared" si="277"/>
        <v>NO</v>
      </c>
      <c r="L4466">
        <f>(I4466-$V$16)/$V$17</f>
        <v>-0.48741749375467142</v>
      </c>
      <c r="M4466" t="str">
        <f t="shared" si="278"/>
        <v>NO</v>
      </c>
      <c r="N4466">
        <f>IF(ISBLANK(C4466),$V$7,C4466)</f>
        <v>278030</v>
      </c>
      <c r="O4466">
        <f>IF(ISBLANK(I4466),$V$16,I4466)</f>
        <v>35</v>
      </c>
      <c r="P4466" t="str">
        <f>IF(ISBLANK(D4466),$U$42,D4466)</f>
        <v>ASEGURADO VOLUNTARIO</v>
      </c>
      <c r="Q4466" s="7" t="str">
        <f t="shared" si="279"/>
        <v>26-35</v>
      </c>
      <c r="R4466" s="7" t="str">
        <f t="shared" si="280"/>
        <v>1</v>
      </c>
    </row>
    <row r="4467" spans="1:18" x14ac:dyDescent="0.3">
      <c r="A4467">
        <v>4466</v>
      </c>
      <c r="B4467" t="s">
        <v>8</v>
      </c>
      <c r="C4467">
        <v>949839.65</v>
      </c>
      <c r="D4467" t="s">
        <v>9</v>
      </c>
      <c r="E4467" t="s">
        <v>15</v>
      </c>
      <c r="F4467" t="s">
        <v>11</v>
      </c>
      <c r="G4467" t="s">
        <v>12</v>
      </c>
      <c r="H4467" t="s">
        <v>12</v>
      </c>
      <c r="I4467">
        <v>25</v>
      </c>
      <c r="J4467">
        <f>(C4467-$V$7)/$V$8</f>
        <v>0.3604608365664973</v>
      </c>
      <c r="K4467" t="str">
        <f t="shared" si="277"/>
        <v>NO</v>
      </c>
      <c r="L4467">
        <f>(I4467-$V$16)/$V$17</f>
        <v>-1.1931707945260464</v>
      </c>
      <c r="M4467" t="str">
        <f t="shared" si="278"/>
        <v>NO</v>
      </c>
      <c r="N4467">
        <f>IF(ISBLANK(C4467),$V$7,C4467)</f>
        <v>949839.65</v>
      </c>
      <c r="O4467">
        <f>IF(ISBLANK(I4467),$V$16,I4467)</f>
        <v>25</v>
      </c>
      <c r="P4467" t="str">
        <f>IF(ISBLANK(D4467),$U$42,D4467)</f>
        <v>ASALARIADO</v>
      </c>
      <c r="Q4467" s="7" t="str">
        <f t="shared" si="279"/>
        <v>18-25</v>
      </c>
      <c r="R4467" s="7" t="str">
        <f t="shared" si="280"/>
        <v>4</v>
      </c>
    </row>
    <row r="4468" spans="1:18" x14ac:dyDescent="0.3">
      <c r="A4468">
        <v>4467</v>
      </c>
      <c r="B4468" t="s">
        <v>8</v>
      </c>
      <c r="C4468">
        <v>410480.22</v>
      </c>
      <c r="D4468" t="s">
        <v>9</v>
      </c>
      <c r="E4468" t="s">
        <v>15</v>
      </c>
      <c r="F4468" t="s">
        <v>11</v>
      </c>
      <c r="G4468" t="s">
        <v>12</v>
      </c>
      <c r="H4468" t="s">
        <v>12</v>
      </c>
      <c r="I4468">
        <v>38</v>
      </c>
      <c r="J4468">
        <f>(C4468-$V$7)/$V$8</f>
        <v>-0.30465851986647352</v>
      </c>
      <c r="K4468" t="str">
        <f t="shared" si="277"/>
        <v>NO</v>
      </c>
      <c r="L4468">
        <f>(I4468-$V$16)/$V$17</f>
        <v>-0.27569150352325889</v>
      </c>
      <c r="M4468" t="str">
        <f t="shared" si="278"/>
        <v>NO</v>
      </c>
      <c r="N4468">
        <f>IF(ISBLANK(C4468),$V$7,C4468)</f>
        <v>410480.22</v>
      </c>
      <c r="O4468">
        <f>IF(ISBLANK(I4468),$V$16,I4468)</f>
        <v>38</v>
      </c>
      <c r="P4468" t="str">
        <f>IF(ISBLANK(D4468),$U$42,D4468)</f>
        <v>ASALARIADO</v>
      </c>
      <c r="Q4468" s="7" t="str">
        <f t="shared" si="279"/>
        <v>36-45</v>
      </c>
      <c r="R4468" s="7" t="str">
        <f t="shared" si="280"/>
        <v>3</v>
      </c>
    </row>
    <row r="4469" spans="1:18" x14ac:dyDescent="0.3">
      <c r="A4469">
        <v>4468</v>
      </c>
      <c r="B4469" t="s">
        <v>8</v>
      </c>
      <c r="C4469">
        <v>4677217.59</v>
      </c>
      <c r="D4469" t="s">
        <v>9</v>
      </c>
      <c r="E4469" t="s">
        <v>10</v>
      </c>
      <c r="F4469" t="s">
        <v>11</v>
      </c>
      <c r="G4469" t="s">
        <v>12</v>
      </c>
      <c r="H4469" t="s">
        <v>12</v>
      </c>
      <c r="I4469">
        <v>52</v>
      </c>
      <c r="J4469">
        <f>(C4469-$V$7)/$V$8</f>
        <v>4.9569341320000309</v>
      </c>
      <c r="K4469" t="str">
        <f t="shared" si="277"/>
        <v>ATIPICO</v>
      </c>
      <c r="L4469">
        <f>(I4469-$V$16)/$V$17</f>
        <v>0.71236311755666615</v>
      </c>
      <c r="M4469" t="str">
        <f t="shared" si="278"/>
        <v>NO</v>
      </c>
      <c r="N4469">
        <f>IF(ISBLANK(C4469),$V$7,C4469)</f>
        <v>4677217.59</v>
      </c>
      <c r="O4469">
        <f>IF(ISBLANK(I4469),$V$16,I4469)</f>
        <v>52</v>
      </c>
      <c r="P4469" t="str">
        <f>IF(ISBLANK(D4469),$U$42,D4469)</f>
        <v>ASALARIADO</v>
      </c>
      <c r="Q4469" s="7" t="str">
        <f t="shared" si="279"/>
        <v>46-55</v>
      </c>
      <c r="R4469" s="7" t="str">
        <f t="shared" si="280"/>
        <v>4</v>
      </c>
    </row>
    <row r="4470" spans="1:18" x14ac:dyDescent="0.3">
      <c r="A4470">
        <v>4469</v>
      </c>
      <c r="B4470" t="s">
        <v>8</v>
      </c>
      <c r="C4470">
        <v>466652.81</v>
      </c>
      <c r="D4470" t="s">
        <v>9</v>
      </c>
      <c r="E4470" t="s">
        <v>15</v>
      </c>
      <c r="F4470" t="s">
        <v>11</v>
      </c>
      <c r="G4470" t="s">
        <v>12</v>
      </c>
      <c r="H4470" t="s">
        <v>12</v>
      </c>
      <c r="I4470">
        <v>49</v>
      </c>
      <c r="J4470">
        <f>(C4470-$V$7)/$V$8</f>
        <v>-0.23538842865851384</v>
      </c>
      <c r="K4470" t="str">
        <f t="shared" si="277"/>
        <v>NO</v>
      </c>
      <c r="L4470">
        <f>(I4470-$V$16)/$V$17</f>
        <v>0.50063712732525367</v>
      </c>
      <c r="M4470" t="str">
        <f t="shared" si="278"/>
        <v>NO</v>
      </c>
      <c r="N4470">
        <f>IF(ISBLANK(C4470),$V$7,C4470)</f>
        <v>466652.81</v>
      </c>
      <c r="O4470">
        <f>IF(ISBLANK(I4470),$V$16,I4470)</f>
        <v>49</v>
      </c>
      <c r="P4470" t="str">
        <f>IF(ISBLANK(D4470),$U$42,D4470)</f>
        <v>ASALARIADO</v>
      </c>
      <c r="Q4470" s="7" t="str">
        <f t="shared" si="279"/>
        <v>46-55</v>
      </c>
      <c r="R4470" s="7" t="str">
        <f t="shared" si="280"/>
        <v>3</v>
      </c>
    </row>
    <row r="4471" spans="1:18" x14ac:dyDescent="0.3">
      <c r="A4471">
        <v>4470</v>
      </c>
      <c r="B4471" t="s">
        <v>8</v>
      </c>
      <c r="C4471">
        <v>400000</v>
      </c>
      <c r="D4471" t="s">
        <v>9</v>
      </c>
      <c r="E4471" t="s">
        <v>15</v>
      </c>
      <c r="F4471" t="s">
        <v>11</v>
      </c>
      <c r="G4471" t="s">
        <v>12</v>
      </c>
      <c r="H4471" t="s">
        <v>12</v>
      </c>
      <c r="I4471">
        <v>21</v>
      </c>
      <c r="J4471">
        <f>(C4471-$V$7)/$V$8</f>
        <v>-0.31758236395625966</v>
      </c>
      <c r="K4471" t="str">
        <f t="shared" si="277"/>
        <v>NO</v>
      </c>
      <c r="L4471">
        <f>(I4471-$V$16)/$V$17</f>
        <v>-1.4754721148345964</v>
      </c>
      <c r="M4471" t="str">
        <f t="shared" si="278"/>
        <v>NO</v>
      </c>
      <c r="N4471">
        <f>IF(ISBLANK(C4471),$V$7,C4471)</f>
        <v>400000</v>
      </c>
      <c r="O4471">
        <f>IF(ISBLANK(I4471),$V$16,I4471)</f>
        <v>21</v>
      </c>
      <c r="P4471" t="str">
        <f>IF(ISBLANK(D4471),$U$42,D4471)</f>
        <v>ASALARIADO</v>
      </c>
      <c r="Q4471" s="7" t="str">
        <f t="shared" si="279"/>
        <v>18-25</v>
      </c>
      <c r="R4471" s="7" t="str">
        <f t="shared" si="280"/>
        <v>2</v>
      </c>
    </row>
    <row r="4472" spans="1:18" x14ac:dyDescent="0.3">
      <c r="A4472">
        <v>4471</v>
      </c>
      <c r="B4472" t="s">
        <v>14</v>
      </c>
      <c r="C4472">
        <v>365825</v>
      </c>
      <c r="D4472" t="s">
        <v>9</v>
      </c>
      <c r="E4472" t="s">
        <v>15</v>
      </c>
      <c r="F4472" t="s">
        <v>11</v>
      </c>
      <c r="G4472" t="s">
        <v>12</v>
      </c>
      <c r="H4472" t="s">
        <v>12</v>
      </c>
      <c r="I4472">
        <v>42</v>
      </c>
      <c r="J4472">
        <f>(C4472-$V$7)/$V$8</f>
        <v>-0.35972578954927614</v>
      </c>
      <c r="K4472" t="str">
        <f t="shared" si="277"/>
        <v>NO</v>
      </c>
      <c r="L4472">
        <f>(I4472-$V$16)/$V$17</f>
        <v>6.6098167852911317E-3</v>
      </c>
      <c r="M4472" t="str">
        <f t="shared" si="278"/>
        <v>NO</v>
      </c>
      <c r="N4472">
        <f>IF(ISBLANK(C4472),$V$7,C4472)</f>
        <v>365825</v>
      </c>
      <c r="O4472">
        <f>IF(ISBLANK(I4472),$V$16,I4472)</f>
        <v>42</v>
      </c>
      <c r="P4472" t="str">
        <f>IF(ISBLANK(D4472),$U$42,D4472)</f>
        <v>ASALARIADO</v>
      </c>
      <c r="Q4472" s="7" t="str">
        <f t="shared" si="279"/>
        <v>36-45</v>
      </c>
      <c r="R4472" s="7" t="str">
        <f t="shared" si="280"/>
        <v>2</v>
      </c>
    </row>
    <row r="4473" spans="1:18" x14ac:dyDescent="0.3">
      <c r="A4473">
        <v>4472</v>
      </c>
      <c r="B4473" t="s">
        <v>8</v>
      </c>
      <c r="C4473">
        <v>615550</v>
      </c>
      <c r="D4473" t="s">
        <v>17</v>
      </c>
      <c r="E4473" t="s">
        <v>15</v>
      </c>
      <c r="F4473" t="s">
        <v>11</v>
      </c>
      <c r="G4473" t="s">
        <v>12</v>
      </c>
      <c r="H4473" t="s">
        <v>11</v>
      </c>
      <c r="I4473">
        <v>42</v>
      </c>
      <c r="J4473">
        <f>(C4473-$V$7)/$V$8</f>
        <v>-5.1773574297892443E-2</v>
      </c>
      <c r="K4473" t="str">
        <f t="shared" si="277"/>
        <v>NO</v>
      </c>
      <c r="L4473">
        <f>(I4473-$V$16)/$V$17</f>
        <v>6.6098167852911317E-3</v>
      </c>
      <c r="M4473" t="str">
        <f t="shared" si="278"/>
        <v>NO</v>
      </c>
      <c r="N4473">
        <f>IF(ISBLANK(C4473),$V$7,C4473)</f>
        <v>615550</v>
      </c>
      <c r="O4473">
        <f>IF(ISBLANK(I4473),$V$16,I4473)</f>
        <v>42</v>
      </c>
      <c r="P4473" t="str">
        <f>IF(ISBLANK(D4473),$U$42,D4473)</f>
        <v>TRABAJADOR INDEPENDIENTE</v>
      </c>
      <c r="Q4473" s="7" t="str">
        <f t="shared" si="279"/>
        <v>36-45</v>
      </c>
      <c r="R4473" s="7" t="str">
        <f t="shared" si="280"/>
        <v>3</v>
      </c>
    </row>
    <row r="4474" spans="1:18" x14ac:dyDescent="0.3">
      <c r="A4474">
        <v>4473</v>
      </c>
      <c r="B4474" t="s">
        <v>14</v>
      </c>
      <c r="C4474">
        <v>1124365</v>
      </c>
      <c r="D4474" t="s">
        <v>9</v>
      </c>
      <c r="E4474" t="s">
        <v>10</v>
      </c>
      <c r="F4474" t="s">
        <v>11</v>
      </c>
      <c r="G4474" t="s">
        <v>12</v>
      </c>
      <c r="H4474" t="s">
        <v>12</v>
      </c>
      <c r="I4474">
        <v>41</v>
      </c>
      <c r="J4474">
        <f>(C4474-$V$7)/$V$8</f>
        <v>0.57567944964097151</v>
      </c>
      <c r="K4474" t="str">
        <f t="shared" si="277"/>
        <v>NO</v>
      </c>
      <c r="L4474">
        <f>(I4474-$V$16)/$V$17</f>
        <v>-6.3965513291846368E-2</v>
      </c>
      <c r="M4474" t="str">
        <f t="shared" si="278"/>
        <v>NO</v>
      </c>
      <c r="N4474">
        <f>IF(ISBLANK(C4474),$V$7,C4474)</f>
        <v>1124365</v>
      </c>
      <c r="O4474">
        <f>IF(ISBLANK(I4474),$V$16,I4474)</f>
        <v>41</v>
      </c>
      <c r="P4474" t="str">
        <f>IF(ISBLANK(D4474),$U$42,D4474)</f>
        <v>ASALARIADO</v>
      </c>
      <c r="Q4474" s="7" t="str">
        <f t="shared" si="279"/>
        <v>36-45</v>
      </c>
      <c r="R4474" s="7" t="str">
        <f t="shared" si="280"/>
        <v>4</v>
      </c>
    </row>
    <row r="4475" spans="1:18" x14ac:dyDescent="0.3">
      <c r="A4475">
        <v>4474</v>
      </c>
      <c r="B4475" t="s">
        <v>8</v>
      </c>
      <c r="C4475">
        <v>456300.02</v>
      </c>
      <c r="D4475" t="s">
        <v>9</v>
      </c>
      <c r="E4475" t="s">
        <v>15</v>
      </c>
      <c r="F4475" t="s">
        <v>11</v>
      </c>
      <c r="G4475" t="s">
        <v>11</v>
      </c>
      <c r="H4475" t="s">
        <v>12</v>
      </c>
      <c r="I4475">
        <v>49</v>
      </c>
      <c r="J4475">
        <f>(C4475-$V$7)/$V$8</f>
        <v>-0.24815513048865645</v>
      </c>
      <c r="K4475" t="str">
        <f t="shared" si="277"/>
        <v>NO</v>
      </c>
      <c r="L4475">
        <f>(I4475-$V$16)/$V$17</f>
        <v>0.50063712732525367</v>
      </c>
      <c r="M4475" t="str">
        <f t="shared" si="278"/>
        <v>NO</v>
      </c>
      <c r="N4475">
        <f>IF(ISBLANK(C4475),$V$7,C4475)</f>
        <v>456300.02</v>
      </c>
      <c r="O4475">
        <f>IF(ISBLANK(I4475),$V$16,I4475)</f>
        <v>49</v>
      </c>
      <c r="P4475" t="str">
        <f>IF(ISBLANK(D4475),$U$42,D4475)</f>
        <v>ASALARIADO</v>
      </c>
      <c r="Q4475" s="7" t="str">
        <f t="shared" si="279"/>
        <v>46-55</v>
      </c>
      <c r="R4475" s="7" t="str">
        <f t="shared" si="280"/>
        <v>3</v>
      </c>
    </row>
    <row r="4476" spans="1:18" x14ac:dyDescent="0.3">
      <c r="A4476">
        <v>4475</v>
      </c>
      <c r="B4476" t="s">
        <v>14</v>
      </c>
      <c r="C4476">
        <v>214584.3</v>
      </c>
      <c r="D4476" t="s">
        <v>9</v>
      </c>
      <c r="E4476" t="s">
        <v>10</v>
      </c>
      <c r="F4476" t="s">
        <v>11</v>
      </c>
      <c r="G4476" t="s">
        <v>12</v>
      </c>
      <c r="H4476" t="s">
        <v>12</v>
      </c>
      <c r="I4476">
        <v>51</v>
      </c>
      <c r="J4476">
        <f>(C4476-$V$7)/$V$8</f>
        <v>-0.54623057922259655</v>
      </c>
      <c r="K4476" t="str">
        <f t="shared" si="277"/>
        <v>NO</v>
      </c>
      <c r="L4476">
        <f>(I4476-$V$16)/$V$17</f>
        <v>0.64178778747952869</v>
      </c>
      <c r="M4476" t="str">
        <f t="shared" si="278"/>
        <v>NO</v>
      </c>
      <c r="N4476">
        <f>IF(ISBLANK(C4476),$V$7,C4476)</f>
        <v>214584.3</v>
      </c>
      <c r="O4476">
        <f>IF(ISBLANK(I4476),$V$16,I4476)</f>
        <v>51</v>
      </c>
      <c r="P4476" t="str">
        <f>IF(ISBLANK(D4476),$U$42,D4476)</f>
        <v>ASALARIADO</v>
      </c>
      <c r="Q4476" s="7" t="str">
        <f t="shared" si="279"/>
        <v>46-55</v>
      </c>
      <c r="R4476" s="7" t="str">
        <f t="shared" si="280"/>
        <v>1</v>
      </c>
    </row>
    <row r="4477" spans="1:18" x14ac:dyDescent="0.3">
      <c r="A4477">
        <v>4476</v>
      </c>
      <c r="B4477" t="s">
        <v>8</v>
      </c>
      <c r="C4477">
        <v>361811</v>
      </c>
      <c r="D4477" t="s">
        <v>17</v>
      </c>
      <c r="E4477" t="s">
        <v>15</v>
      </c>
      <c r="F4477" t="s">
        <v>11</v>
      </c>
      <c r="G4477" t="s">
        <v>12</v>
      </c>
      <c r="H4477" t="s">
        <v>12</v>
      </c>
      <c r="I4477">
        <v>31</v>
      </c>
      <c r="J4477">
        <f>(C4477-$V$7)/$V$8</f>
        <v>-0.36467571523560732</v>
      </c>
      <c r="K4477" t="str">
        <f t="shared" si="277"/>
        <v>NO</v>
      </c>
      <c r="L4477">
        <f>(I4477-$V$16)/$V$17</f>
        <v>-0.7697188140632214</v>
      </c>
      <c r="M4477" t="str">
        <f t="shared" si="278"/>
        <v>NO</v>
      </c>
      <c r="N4477">
        <f>IF(ISBLANK(C4477),$V$7,C4477)</f>
        <v>361811</v>
      </c>
      <c r="O4477">
        <f>IF(ISBLANK(I4477),$V$16,I4477)</f>
        <v>31</v>
      </c>
      <c r="P4477" t="str">
        <f>IF(ISBLANK(D4477),$U$42,D4477)</f>
        <v>TRABAJADOR INDEPENDIENTE</v>
      </c>
      <c r="Q4477" s="7" t="str">
        <f t="shared" si="279"/>
        <v>26-35</v>
      </c>
      <c r="R4477" s="7" t="str">
        <f t="shared" si="280"/>
        <v>2</v>
      </c>
    </row>
    <row r="4478" spans="1:18" x14ac:dyDescent="0.3">
      <c r="A4478">
        <v>4477</v>
      </c>
      <c r="B4478" t="s">
        <v>8</v>
      </c>
      <c r="C4478">
        <v>382136</v>
      </c>
      <c r="D4478" t="s">
        <v>17</v>
      </c>
      <c r="E4478" t="s">
        <v>15</v>
      </c>
      <c r="F4478" t="s">
        <v>11</v>
      </c>
      <c r="G4478" t="s">
        <v>11</v>
      </c>
      <c r="H4478" t="s">
        <v>11</v>
      </c>
      <c r="I4478">
        <v>40</v>
      </c>
      <c r="J4478">
        <f>(C4478-$V$7)/$V$8</f>
        <v>-0.33961162964151631</v>
      </c>
      <c r="K4478" t="str">
        <f t="shared" si="277"/>
        <v>NO</v>
      </c>
      <c r="L4478">
        <f>(I4478-$V$16)/$V$17</f>
        <v>-0.13454084336898386</v>
      </c>
      <c r="M4478" t="str">
        <f t="shared" si="278"/>
        <v>NO</v>
      </c>
      <c r="N4478">
        <f>IF(ISBLANK(C4478),$V$7,C4478)</f>
        <v>382136</v>
      </c>
      <c r="O4478">
        <f>IF(ISBLANK(I4478),$V$16,I4478)</f>
        <v>40</v>
      </c>
      <c r="P4478" t="str">
        <f>IF(ISBLANK(D4478),$U$42,D4478)</f>
        <v>TRABAJADOR INDEPENDIENTE</v>
      </c>
      <c r="Q4478" s="7" t="str">
        <f t="shared" si="279"/>
        <v>36-45</v>
      </c>
      <c r="R4478" s="7" t="str">
        <f t="shared" si="280"/>
        <v>2</v>
      </c>
    </row>
    <row r="4479" spans="1:18" x14ac:dyDescent="0.3">
      <c r="A4479">
        <v>4478</v>
      </c>
      <c r="B4479" t="s">
        <v>8</v>
      </c>
      <c r="C4479">
        <v>1491283.5</v>
      </c>
      <c r="D4479" t="s">
        <v>9</v>
      </c>
      <c r="E4479" t="s">
        <v>10</v>
      </c>
      <c r="F4479" t="s">
        <v>11</v>
      </c>
      <c r="G4479" t="s">
        <v>12</v>
      </c>
      <c r="H4479" t="s">
        <v>12</v>
      </c>
      <c r="I4479">
        <v>43</v>
      </c>
      <c r="J4479">
        <f>(C4479-$V$7)/$V$8</f>
        <v>1.0281506275034795</v>
      </c>
      <c r="K4479" t="str">
        <f t="shared" si="277"/>
        <v>NO</v>
      </c>
      <c r="L4479">
        <f>(I4479-$V$16)/$V$17</f>
        <v>7.7185146862428639E-2</v>
      </c>
      <c r="M4479" t="str">
        <f t="shared" si="278"/>
        <v>NO</v>
      </c>
      <c r="N4479">
        <f>IF(ISBLANK(C4479),$V$7,C4479)</f>
        <v>1491283.5</v>
      </c>
      <c r="O4479">
        <f>IF(ISBLANK(I4479),$V$16,I4479)</f>
        <v>43</v>
      </c>
      <c r="P4479" t="str">
        <f>IF(ISBLANK(D4479),$U$42,D4479)</f>
        <v>ASALARIADO</v>
      </c>
      <c r="Q4479" s="7" t="str">
        <f t="shared" si="279"/>
        <v>36-45</v>
      </c>
      <c r="R4479" s="7" t="str">
        <f t="shared" si="280"/>
        <v>4</v>
      </c>
    </row>
    <row r="4480" spans="1:18" x14ac:dyDescent="0.3">
      <c r="A4480">
        <v>4479</v>
      </c>
      <c r="B4480" t="s">
        <v>8</v>
      </c>
      <c r="C4480">
        <v>618762.76</v>
      </c>
      <c r="D4480" t="s">
        <v>9</v>
      </c>
      <c r="E4480" t="s">
        <v>15</v>
      </c>
      <c r="F4480" t="s">
        <v>11</v>
      </c>
      <c r="G4480" t="s">
        <v>11</v>
      </c>
      <c r="H4480" t="s">
        <v>12</v>
      </c>
      <c r="I4480">
        <v>47</v>
      </c>
      <c r="J4480">
        <f>(C4480-$V$7)/$V$8</f>
        <v>-4.7811710010892593E-2</v>
      </c>
      <c r="K4480" t="str">
        <f t="shared" si="277"/>
        <v>NO</v>
      </c>
      <c r="L4480">
        <f>(I4480-$V$16)/$V$17</f>
        <v>0.35948646717097865</v>
      </c>
      <c r="M4480" t="str">
        <f t="shared" si="278"/>
        <v>NO</v>
      </c>
      <c r="N4480">
        <f>IF(ISBLANK(C4480),$V$7,C4480)</f>
        <v>618762.76</v>
      </c>
      <c r="O4480">
        <f>IF(ISBLANK(I4480),$V$16,I4480)</f>
        <v>47</v>
      </c>
      <c r="P4480" t="str">
        <f>IF(ISBLANK(D4480),$U$42,D4480)</f>
        <v>ASALARIADO</v>
      </c>
      <c r="Q4480" s="7" t="str">
        <f t="shared" si="279"/>
        <v>46-55</v>
      </c>
      <c r="R4480" s="7" t="str">
        <f t="shared" si="280"/>
        <v>3</v>
      </c>
    </row>
    <row r="4481" spans="1:18" x14ac:dyDescent="0.3">
      <c r="A4481">
        <v>4480</v>
      </c>
      <c r="B4481" t="s">
        <v>14</v>
      </c>
      <c r="C4481">
        <v>60000</v>
      </c>
      <c r="D4481" t="s">
        <v>9</v>
      </c>
      <c r="E4481" t="s">
        <v>15</v>
      </c>
      <c r="F4481" t="s">
        <v>11</v>
      </c>
      <c r="G4481" t="s">
        <v>12</v>
      </c>
      <c r="H4481" t="s">
        <v>11</v>
      </c>
      <c r="I4481">
        <v>46</v>
      </c>
      <c r="J4481">
        <f>(C4481-$V$7)/$V$8</f>
        <v>-0.73685858053637965</v>
      </c>
      <c r="K4481" t="str">
        <f t="shared" si="277"/>
        <v>NO</v>
      </c>
      <c r="L4481">
        <f>(I4481-$V$16)/$V$17</f>
        <v>0.28891113709384114</v>
      </c>
      <c r="M4481" t="str">
        <f t="shared" si="278"/>
        <v>NO</v>
      </c>
      <c r="N4481">
        <f>IF(ISBLANK(C4481),$V$7,C4481)</f>
        <v>60000</v>
      </c>
      <c r="O4481">
        <f>IF(ISBLANK(I4481),$V$16,I4481)</f>
        <v>46</v>
      </c>
      <c r="P4481" t="str">
        <f>IF(ISBLANK(D4481),$U$42,D4481)</f>
        <v>ASALARIADO</v>
      </c>
      <c r="Q4481" s="7" t="str">
        <f t="shared" si="279"/>
        <v>46-55</v>
      </c>
      <c r="R4481" s="7" t="str">
        <f t="shared" si="280"/>
        <v>1</v>
      </c>
    </row>
    <row r="4482" spans="1:18" x14ac:dyDescent="0.3">
      <c r="A4482">
        <v>4481</v>
      </c>
      <c r="B4482" t="s">
        <v>8</v>
      </c>
      <c r="C4482">
        <v>297046</v>
      </c>
      <c r="D4482" t="s">
        <v>16</v>
      </c>
      <c r="E4482" t="s">
        <v>15</v>
      </c>
      <c r="F4482" t="s">
        <v>11</v>
      </c>
      <c r="G4482" t="s">
        <v>12</v>
      </c>
      <c r="H4482" t="s">
        <v>12</v>
      </c>
      <c r="I4482">
        <v>32</v>
      </c>
      <c r="J4482">
        <f>(C4482-$V$7)/$V$8</f>
        <v>-0.44454166866740574</v>
      </c>
      <c r="K4482" t="str">
        <f t="shared" ref="K4482:K4545" si="281">IF(ABS(J4482)&gt;1.96,"ATIPICO","NO")</f>
        <v>NO</v>
      </c>
      <c r="L4482">
        <f>(I4482-$V$16)/$V$17</f>
        <v>-0.69914348398608395</v>
      </c>
      <c r="M4482" t="str">
        <f t="shared" ref="M4482:M4545" si="282">IF(ABS(L4482)&gt;1.96,"ATIPICO","NO")</f>
        <v>NO</v>
      </c>
      <c r="N4482">
        <f>IF(ISBLANK(C4482),$V$7,C4482)</f>
        <v>297046</v>
      </c>
      <c r="O4482">
        <f>IF(ISBLANK(I4482),$V$16,I4482)</f>
        <v>32</v>
      </c>
      <c r="P4482" t="str">
        <f>IF(ISBLANK(D4482),$U$42,D4482)</f>
        <v>ASEGURADO VOLUNTARIO</v>
      </c>
      <c r="Q4482" s="7" t="str">
        <f t="shared" ref="Q4482:Q4545" si="283">IF(O4482&lt;26,"18-25",IF(O4482&lt;36,"26-35",
 IF(O4482&lt;46,"36-45",IF(O4482&lt;56,"46-55","56+"))))</f>
        <v>26-35</v>
      </c>
      <c r="R4482" s="7" t="str">
        <f t="shared" ref="R4482:R4545" si="284">IF(N4482&lt;300000,"1",
 IF(N4482&lt;=408495,"2",
 IF(N4482&lt;=700000,"3",
 "4")))</f>
        <v>1</v>
      </c>
    </row>
    <row r="4483" spans="1:18" x14ac:dyDescent="0.3">
      <c r="A4483">
        <v>4482</v>
      </c>
      <c r="B4483" t="s">
        <v>14</v>
      </c>
      <c r="C4483">
        <v>320000</v>
      </c>
      <c r="D4483" t="s">
        <v>9</v>
      </c>
      <c r="E4483" t="s">
        <v>15</v>
      </c>
      <c r="F4483" t="s">
        <v>11</v>
      </c>
      <c r="G4483" t="s">
        <v>11</v>
      </c>
      <c r="H4483" t="s">
        <v>11</v>
      </c>
      <c r="I4483">
        <v>38</v>
      </c>
      <c r="J4483">
        <f>(C4483-$V$7)/$V$8</f>
        <v>-0.41623559138687616</v>
      </c>
      <c r="K4483" t="str">
        <f t="shared" si="281"/>
        <v>NO</v>
      </c>
      <c r="L4483">
        <f>(I4483-$V$16)/$V$17</f>
        <v>-0.27569150352325889</v>
      </c>
      <c r="M4483" t="str">
        <f t="shared" si="282"/>
        <v>NO</v>
      </c>
      <c r="N4483">
        <f>IF(ISBLANK(C4483),$V$7,C4483)</f>
        <v>320000</v>
      </c>
      <c r="O4483">
        <f>IF(ISBLANK(I4483),$V$16,I4483)</f>
        <v>38</v>
      </c>
      <c r="P4483" t="str">
        <f>IF(ISBLANK(D4483),$U$42,D4483)</f>
        <v>ASALARIADO</v>
      </c>
      <c r="Q4483" s="7" t="str">
        <f t="shared" si="283"/>
        <v>36-45</v>
      </c>
      <c r="R4483" s="7" t="str">
        <f t="shared" si="284"/>
        <v>2</v>
      </c>
    </row>
    <row r="4484" spans="1:18" x14ac:dyDescent="0.3">
      <c r="A4484">
        <v>4483</v>
      </c>
      <c r="B4484" t="s">
        <v>8</v>
      </c>
      <c r="C4484">
        <v>1160779</v>
      </c>
      <c r="D4484" t="s">
        <v>9</v>
      </c>
      <c r="E4484" t="s">
        <v>10</v>
      </c>
      <c r="F4484" t="s">
        <v>11</v>
      </c>
      <c r="G4484" t="s">
        <v>12</v>
      </c>
      <c r="H4484" t="s">
        <v>12</v>
      </c>
      <c r="I4484">
        <v>28</v>
      </c>
      <c r="J4484">
        <f>(C4484-$V$7)/$V$8</f>
        <v>0.62058393243670229</v>
      </c>
      <c r="K4484" t="str">
        <f t="shared" si="281"/>
        <v>NO</v>
      </c>
      <c r="L4484">
        <f>(I4484-$V$16)/$V$17</f>
        <v>-0.98144480429463388</v>
      </c>
      <c r="M4484" t="str">
        <f t="shared" si="282"/>
        <v>NO</v>
      </c>
      <c r="N4484">
        <f>IF(ISBLANK(C4484),$V$7,C4484)</f>
        <v>1160779</v>
      </c>
      <c r="O4484">
        <f>IF(ISBLANK(I4484),$V$16,I4484)</f>
        <v>28</v>
      </c>
      <c r="P4484" t="str">
        <f>IF(ISBLANK(D4484),$U$42,D4484)</f>
        <v>ASALARIADO</v>
      </c>
      <c r="Q4484" s="7" t="str">
        <f t="shared" si="283"/>
        <v>26-35</v>
      </c>
      <c r="R4484" s="7" t="str">
        <f t="shared" si="284"/>
        <v>4</v>
      </c>
    </row>
    <row r="4485" spans="1:18" x14ac:dyDescent="0.3">
      <c r="A4485">
        <v>4484</v>
      </c>
      <c r="B4485" t="s">
        <v>14</v>
      </c>
      <c r="C4485">
        <v>1034000</v>
      </c>
      <c r="D4485" t="s">
        <v>9</v>
      </c>
      <c r="E4485" t="s">
        <v>15</v>
      </c>
      <c r="F4485" t="s">
        <v>11</v>
      </c>
      <c r="G4485" t="s">
        <v>12</v>
      </c>
      <c r="H4485" t="s">
        <v>12</v>
      </c>
      <c r="I4485">
        <v>35</v>
      </c>
      <c r="J4485">
        <f>(C4485-$V$7)/$V$8</f>
        <v>0.46424446343137576</v>
      </c>
      <c r="K4485" t="str">
        <f t="shared" si="281"/>
        <v>NO</v>
      </c>
      <c r="L4485">
        <f>(I4485-$V$16)/$V$17</f>
        <v>-0.48741749375467142</v>
      </c>
      <c r="M4485" t="str">
        <f t="shared" si="282"/>
        <v>NO</v>
      </c>
      <c r="N4485">
        <f>IF(ISBLANK(C4485),$V$7,C4485)</f>
        <v>1034000</v>
      </c>
      <c r="O4485">
        <f>IF(ISBLANK(I4485),$V$16,I4485)</f>
        <v>35</v>
      </c>
      <c r="P4485" t="str">
        <f>IF(ISBLANK(D4485),$U$42,D4485)</f>
        <v>ASALARIADO</v>
      </c>
      <c r="Q4485" s="7" t="str">
        <f t="shared" si="283"/>
        <v>26-35</v>
      </c>
      <c r="R4485" s="7" t="str">
        <f t="shared" si="284"/>
        <v>4</v>
      </c>
    </row>
    <row r="4486" spans="1:18" x14ac:dyDescent="0.3">
      <c r="A4486">
        <v>4485</v>
      </c>
      <c r="B4486" t="s">
        <v>8</v>
      </c>
      <c r="C4486">
        <v>526558</v>
      </c>
      <c r="D4486" t="s">
        <v>9</v>
      </c>
      <c r="E4486" t="s">
        <v>15</v>
      </c>
      <c r="F4486" t="s">
        <v>11</v>
      </c>
      <c r="G4486" t="s">
        <v>11</v>
      </c>
      <c r="H4486" t="s">
        <v>12</v>
      </c>
      <c r="I4486">
        <v>47</v>
      </c>
      <c r="J4486">
        <f>(C4486-$V$7)/$V$8</f>
        <v>-0.16151542449171019</v>
      </c>
      <c r="K4486" t="str">
        <f t="shared" si="281"/>
        <v>NO</v>
      </c>
      <c r="L4486">
        <f>(I4486-$V$16)/$V$17</f>
        <v>0.35948646717097865</v>
      </c>
      <c r="M4486" t="str">
        <f t="shared" si="282"/>
        <v>NO</v>
      </c>
      <c r="N4486">
        <f>IF(ISBLANK(C4486),$V$7,C4486)</f>
        <v>526558</v>
      </c>
      <c r="O4486">
        <f>IF(ISBLANK(I4486),$V$16,I4486)</f>
        <v>47</v>
      </c>
      <c r="P4486" t="str">
        <f>IF(ISBLANK(D4486),$U$42,D4486)</f>
        <v>ASALARIADO</v>
      </c>
      <c r="Q4486" s="7" t="str">
        <f t="shared" si="283"/>
        <v>46-55</v>
      </c>
      <c r="R4486" s="7" t="str">
        <f t="shared" si="284"/>
        <v>3</v>
      </c>
    </row>
    <row r="4487" spans="1:18" x14ac:dyDescent="0.3">
      <c r="A4487">
        <v>4486</v>
      </c>
      <c r="B4487" t="s">
        <v>8</v>
      </c>
      <c r="C4487">
        <v>957698</v>
      </c>
      <c r="D4487" t="s">
        <v>9</v>
      </c>
      <c r="E4487" t="s">
        <v>15</v>
      </c>
      <c r="F4487" t="s">
        <v>11</v>
      </c>
      <c r="G4487" t="s">
        <v>12</v>
      </c>
      <c r="H4487" t="s">
        <v>12</v>
      </c>
      <c r="I4487">
        <v>26</v>
      </c>
      <c r="J4487">
        <f>(C4487-$V$7)/$V$8</f>
        <v>0.37015148143873955</v>
      </c>
      <c r="K4487" t="str">
        <f t="shared" si="281"/>
        <v>NO</v>
      </c>
      <c r="L4487">
        <f>(I4487-$V$16)/$V$17</f>
        <v>-1.1225954644489089</v>
      </c>
      <c r="M4487" t="str">
        <f t="shared" si="282"/>
        <v>NO</v>
      </c>
      <c r="N4487">
        <f>IF(ISBLANK(C4487),$V$7,C4487)</f>
        <v>957698</v>
      </c>
      <c r="O4487">
        <f>IF(ISBLANK(I4487),$V$16,I4487)</f>
        <v>26</v>
      </c>
      <c r="P4487" t="str">
        <f>IF(ISBLANK(D4487),$U$42,D4487)</f>
        <v>ASALARIADO</v>
      </c>
      <c r="Q4487" s="7" t="str">
        <f t="shared" si="283"/>
        <v>26-35</v>
      </c>
      <c r="R4487" s="7" t="str">
        <f t="shared" si="284"/>
        <v>4</v>
      </c>
    </row>
    <row r="4488" spans="1:18" x14ac:dyDescent="0.3">
      <c r="A4488">
        <v>4487</v>
      </c>
      <c r="B4488" t="s">
        <v>8</v>
      </c>
      <c r="C4488">
        <v>243270.86</v>
      </c>
      <c r="D4488" t="s">
        <v>9</v>
      </c>
      <c r="E4488" t="s">
        <v>15</v>
      </c>
      <c r="F4488" t="s">
        <v>11</v>
      </c>
      <c r="G4488" t="s">
        <v>12</v>
      </c>
      <c r="H4488" t="s">
        <v>12</v>
      </c>
      <c r="I4488">
        <v>49</v>
      </c>
      <c r="J4488">
        <f>(C4488-$V$7)/$V$8</f>
        <v>-0.51085530762407128</v>
      </c>
      <c r="K4488" t="str">
        <f t="shared" si="281"/>
        <v>NO</v>
      </c>
      <c r="L4488">
        <f>(I4488-$V$16)/$V$17</f>
        <v>0.50063712732525367</v>
      </c>
      <c r="M4488" t="str">
        <f t="shared" si="282"/>
        <v>NO</v>
      </c>
      <c r="N4488">
        <f>IF(ISBLANK(C4488),$V$7,C4488)</f>
        <v>243270.86</v>
      </c>
      <c r="O4488">
        <f>IF(ISBLANK(I4488),$V$16,I4488)</f>
        <v>49</v>
      </c>
      <c r="P4488" t="str">
        <f>IF(ISBLANK(D4488),$U$42,D4488)</f>
        <v>ASALARIADO</v>
      </c>
      <c r="Q4488" s="7" t="str">
        <f t="shared" si="283"/>
        <v>46-55</v>
      </c>
      <c r="R4488" s="7" t="str">
        <f t="shared" si="284"/>
        <v>1</v>
      </c>
    </row>
    <row r="4489" spans="1:18" x14ac:dyDescent="0.3">
      <c r="A4489">
        <v>4488</v>
      </c>
      <c r="B4489" t="s">
        <v>8</v>
      </c>
      <c r="C4489">
        <v>709423.79</v>
      </c>
      <c r="D4489" t="s">
        <v>9</v>
      </c>
      <c r="E4489" t="s">
        <v>15</v>
      </c>
      <c r="F4489" t="s">
        <v>11</v>
      </c>
      <c r="G4489" t="s">
        <v>12</v>
      </c>
      <c r="H4489" t="s">
        <v>12</v>
      </c>
      <c r="I4489">
        <v>34</v>
      </c>
      <c r="J4489">
        <f>(C4489-$V$7)/$V$8</f>
        <v>6.3988330135156715E-2</v>
      </c>
      <c r="K4489" t="str">
        <f t="shared" si="281"/>
        <v>NO</v>
      </c>
      <c r="L4489">
        <f>(I4489-$V$16)/$V$17</f>
        <v>-0.55799282383180893</v>
      </c>
      <c r="M4489" t="str">
        <f t="shared" si="282"/>
        <v>NO</v>
      </c>
      <c r="N4489">
        <f>IF(ISBLANK(C4489),$V$7,C4489)</f>
        <v>709423.79</v>
      </c>
      <c r="O4489">
        <f>IF(ISBLANK(I4489),$V$16,I4489)</f>
        <v>34</v>
      </c>
      <c r="P4489" t="str">
        <f>IF(ISBLANK(D4489),$U$42,D4489)</f>
        <v>ASALARIADO</v>
      </c>
      <c r="Q4489" s="7" t="str">
        <f t="shared" si="283"/>
        <v>26-35</v>
      </c>
      <c r="R4489" s="7" t="str">
        <f t="shared" si="284"/>
        <v>4</v>
      </c>
    </row>
    <row r="4490" spans="1:18" x14ac:dyDescent="0.3">
      <c r="A4490">
        <v>4489</v>
      </c>
      <c r="B4490" t="s">
        <v>8</v>
      </c>
      <c r="C4490">
        <v>297046</v>
      </c>
      <c r="D4490" t="s">
        <v>17</v>
      </c>
      <c r="E4490" t="s">
        <v>15</v>
      </c>
      <c r="F4490" t="s">
        <v>11</v>
      </c>
      <c r="G4490" t="s">
        <v>12</v>
      </c>
      <c r="H4490" t="s">
        <v>12</v>
      </c>
      <c r="I4490">
        <v>54</v>
      </c>
      <c r="J4490">
        <f>(C4490-$V$7)/$V$8</f>
        <v>-0.44454166866740574</v>
      </c>
      <c r="K4490" t="str">
        <f t="shared" si="281"/>
        <v>NO</v>
      </c>
      <c r="L4490">
        <f>(I4490-$V$16)/$V$17</f>
        <v>0.85351377771094117</v>
      </c>
      <c r="M4490" t="str">
        <f t="shared" si="282"/>
        <v>NO</v>
      </c>
      <c r="N4490">
        <f>IF(ISBLANK(C4490),$V$7,C4490)</f>
        <v>297046</v>
      </c>
      <c r="O4490">
        <f>IF(ISBLANK(I4490),$V$16,I4490)</f>
        <v>54</v>
      </c>
      <c r="P4490" t="str">
        <f>IF(ISBLANK(D4490),$U$42,D4490)</f>
        <v>TRABAJADOR INDEPENDIENTE</v>
      </c>
      <c r="Q4490" s="7" t="str">
        <f t="shared" si="283"/>
        <v>46-55</v>
      </c>
      <c r="R4490" s="7" t="str">
        <f t="shared" si="284"/>
        <v>1</v>
      </c>
    </row>
    <row r="4491" spans="1:18" x14ac:dyDescent="0.3">
      <c r="A4491">
        <v>4490</v>
      </c>
      <c r="B4491" t="s">
        <v>14</v>
      </c>
      <c r="C4491">
        <v>297050</v>
      </c>
      <c r="D4491" t="s">
        <v>16</v>
      </c>
      <c r="E4491" t="s">
        <v>15</v>
      </c>
      <c r="F4491" t="s">
        <v>11</v>
      </c>
      <c r="G4491" t="s">
        <v>12</v>
      </c>
      <c r="H4491" t="s">
        <v>12</v>
      </c>
      <c r="I4491">
        <v>52</v>
      </c>
      <c r="J4491">
        <f>(C4491-$V$7)/$V$8</f>
        <v>-0.44453673600603422</v>
      </c>
      <c r="K4491" t="str">
        <f t="shared" si="281"/>
        <v>NO</v>
      </c>
      <c r="L4491">
        <f>(I4491-$V$16)/$V$17</f>
        <v>0.71236311755666615</v>
      </c>
      <c r="M4491" t="str">
        <f t="shared" si="282"/>
        <v>NO</v>
      </c>
      <c r="N4491">
        <f>IF(ISBLANK(C4491),$V$7,C4491)</f>
        <v>297050</v>
      </c>
      <c r="O4491">
        <f>IF(ISBLANK(I4491),$V$16,I4491)</f>
        <v>52</v>
      </c>
      <c r="P4491" t="str">
        <f>IF(ISBLANK(D4491),$U$42,D4491)</f>
        <v>ASEGURADO VOLUNTARIO</v>
      </c>
      <c r="Q4491" s="7" t="str">
        <f t="shared" si="283"/>
        <v>46-55</v>
      </c>
      <c r="R4491" s="7" t="str">
        <f t="shared" si="284"/>
        <v>1</v>
      </c>
    </row>
    <row r="4492" spans="1:18" x14ac:dyDescent="0.3">
      <c r="A4492">
        <v>4491</v>
      </c>
      <c r="B4492" t="s">
        <v>8</v>
      </c>
      <c r="C4492">
        <v>299647</v>
      </c>
      <c r="D4492" t="s">
        <v>16</v>
      </c>
      <c r="E4492" t="s">
        <v>15</v>
      </c>
      <c r="F4492" t="s">
        <v>11</v>
      </c>
      <c r="G4492" t="s">
        <v>12</v>
      </c>
      <c r="H4492" t="s">
        <v>12</v>
      </c>
      <c r="I4492">
        <v>73</v>
      </c>
      <c r="J4492">
        <f>(C4492-$V$7)/$V$8</f>
        <v>-0.44133420561056785</v>
      </c>
      <c r="K4492" t="str">
        <f t="shared" si="281"/>
        <v>NO</v>
      </c>
      <c r="L4492">
        <f>(I4492-$V$16)/$V$17</f>
        <v>2.1944450491765539</v>
      </c>
      <c r="M4492" t="str">
        <f t="shared" si="282"/>
        <v>ATIPICO</v>
      </c>
      <c r="N4492">
        <f>IF(ISBLANK(C4492),$V$7,C4492)</f>
        <v>299647</v>
      </c>
      <c r="O4492">
        <f>IF(ISBLANK(I4492),$V$16,I4492)</f>
        <v>73</v>
      </c>
      <c r="P4492" t="str">
        <f>IF(ISBLANK(D4492),$U$42,D4492)</f>
        <v>ASEGURADO VOLUNTARIO</v>
      </c>
      <c r="Q4492" s="7" t="str">
        <f t="shared" si="283"/>
        <v>56+</v>
      </c>
      <c r="R4492" s="7" t="str">
        <f t="shared" si="284"/>
        <v>1</v>
      </c>
    </row>
    <row r="4493" spans="1:18" x14ac:dyDescent="0.3">
      <c r="A4493">
        <v>4492</v>
      </c>
      <c r="B4493" t="s">
        <v>8</v>
      </c>
      <c r="C4493">
        <v>372659.25</v>
      </c>
      <c r="D4493" t="s">
        <v>9</v>
      </c>
      <c r="E4493" t="s">
        <v>15</v>
      </c>
      <c r="F4493" t="s">
        <v>11</v>
      </c>
      <c r="G4493" t="s">
        <v>11</v>
      </c>
      <c r="H4493" t="s">
        <v>12</v>
      </c>
      <c r="I4493">
        <v>48</v>
      </c>
      <c r="J4493">
        <f>(C4493-$V$7)/$V$8</f>
        <v>-0.35129802930468002</v>
      </c>
      <c r="K4493" t="str">
        <f t="shared" si="281"/>
        <v>NO</v>
      </c>
      <c r="L4493">
        <f>(I4493-$V$16)/$V$17</f>
        <v>0.43006179724811616</v>
      </c>
      <c r="M4493" t="str">
        <f t="shared" si="282"/>
        <v>NO</v>
      </c>
      <c r="N4493">
        <f>IF(ISBLANK(C4493),$V$7,C4493)</f>
        <v>372659.25</v>
      </c>
      <c r="O4493">
        <f>IF(ISBLANK(I4493),$V$16,I4493)</f>
        <v>48</v>
      </c>
      <c r="P4493" t="str">
        <f>IF(ISBLANK(D4493),$U$42,D4493)</f>
        <v>ASALARIADO</v>
      </c>
      <c r="Q4493" s="7" t="str">
        <f t="shared" si="283"/>
        <v>46-55</v>
      </c>
      <c r="R4493" s="7" t="str">
        <f t="shared" si="284"/>
        <v>2</v>
      </c>
    </row>
    <row r="4494" spans="1:18" x14ac:dyDescent="0.3">
      <c r="A4494">
        <v>4493</v>
      </c>
      <c r="B4494" t="s">
        <v>8</v>
      </c>
      <c r="C4494">
        <v>297050</v>
      </c>
      <c r="D4494" t="s">
        <v>16</v>
      </c>
      <c r="E4494" t="s">
        <v>15</v>
      </c>
      <c r="F4494" t="s">
        <v>11</v>
      </c>
      <c r="G4494" t="s">
        <v>12</v>
      </c>
      <c r="H4494" t="s">
        <v>12</v>
      </c>
      <c r="I4494">
        <v>27</v>
      </c>
      <c r="J4494">
        <f>(C4494-$V$7)/$V$8</f>
        <v>-0.44453673600603422</v>
      </c>
      <c r="K4494" t="str">
        <f t="shared" si="281"/>
        <v>NO</v>
      </c>
      <c r="L4494">
        <f>(I4494-$V$16)/$V$17</f>
        <v>-1.0520201343717714</v>
      </c>
      <c r="M4494" t="str">
        <f t="shared" si="282"/>
        <v>NO</v>
      </c>
      <c r="N4494">
        <f>IF(ISBLANK(C4494),$V$7,C4494)</f>
        <v>297050</v>
      </c>
      <c r="O4494">
        <f>IF(ISBLANK(I4494),$V$16,I4494)</f>
        <v>27</v>
      </c>
      <c r="P4494" t="str">
        <f>IF(ISBLANK(D4494),$U$42,D4494)</f>
        <v>ASEGURADO VOLUNTARIO</v>
      </c>
      <c r="Q4494" s="7" t="str">
        <f t="shared" si="283"/>
        <v>26-35</v>
      </c>
      <c r="R4494" s="7" t="str">
        <f t="shared" si="284"/>
        <v>1</v>
      </c>
    </row>
    <row r="4495" spans="1:18" x14ac:dyDescent="0.3">
      <c r="A4495">
        <v>4494</v>
      </c>
      <c r="B4495" t="s">
        <v>8</v>
      </c>
      <c r="C4495">
        <v>337933.18</v>
      </c>
      <c r="D4495" t="s">
        <v>9</v>
      </c>
      <c r="E4495" t="s">
        <v>10</v>
      </c>
      <c r="F4495" t="s">
        <v>11</v>
      </c>
      <c r="G4495" t="s">
        <v>12</v>
      </c>
      <c r="H4495" t="s">
        <v>12</v>
      </c>
      <c r="I4495">
        <v>24</v>
      </c>
      <c r="J4495">
        <f>(C4495-$V$7)/$V$8</f>
        <v>-0.39412101532319888</v>
      </c>
      <c r="K4495" t="str">
        <f t="shared" si="281"/>
        <v>NO</v>
      </c>
      <c r="L4495">
        <f>(I4495-$V$16)/$V$17</f>
        <v>-1.263746124603184</v>
      </c>
      <c r="M4495" t="str">
        <f t="shared" si="282"/>
        <v>NO</v>
      </c>
      <c r="N4495">
        <f>IF(ISBLANK(C4495),$V$7,C4495)</f>
        <v>337933.18</v>
      </c>
      <c r="O4495">
        <f>IF(ISBLANK(I4495),$V$16,I4495)</f>
        <v>24</v>
      </c>
      <c r="P4495" t="str">
        <f>IF(ISBLANK(D4495),$U$42,D4495)</f>
        <v>ASALARIADO</v>
      </c>
      <c r="Q4495" s="7" t="str">
        <f t="shared" si="283"/>
        <v>18-25</v>
      </c>
      <c r="R4495" s="7" t="str">
        <f t="shared" si="284"/>
        <v>2</v>
      </c>
    </row>
    <row r="4496" spans="1:18" x14ac:dyDescent="0.3">
      <c r="A4496">
        <v>4495</v>
      </c>
      <c r="B4496" t="s">
        <v>8</v>
      </c>
      <c r="C4496">
        <v>557416</v>
      </c>
      <c r="D4496" t="s">
        <v>17</v>
      </c>
      <c r="E4496" t="s">
        <v>15</v>
      </c>
      <c r="F4496" t="s">
        <v>11</v>
      </c>
      <c r="G4496" t="s">
        <v>12</v>
      </c>
      <c r="H4496" t="s">
        <v>12</v>
      </c>
      <c r="I4496">
        <v>33</v>
      </c>
      <c r="J4496">
        <f>(C4496-$V$7)/$V$8</f>
        <v>-0.12346240834103567</v>
      </c>
      <c r="K4496" t="str">
        <f t="shared" si="281"/>
        <v>NO</v>
      </c>
      <c r="L4496">
        <f>(I4496-$V$16)/$V$17</f>
        <v>-0.62856815390894638</v>
      </c>
      <c r="M4496" t="str">
        <f t="shared" si="282"/>
        <v>NO</v>
      </c>
      <c r="N4496">
        <f>IF(ISBLANK(C4496),$V$7,C4496)</f>
        <v>557416</v>
      </c>
      <c r="O4496">
        <f>IF(ISBLANK(I4496),$V$16,I4496)</f>
        <v>33</v>
      </c>
      <c r="P4496" t="str">
        <f>IF(ISBLANK(D4496),$U$42,D4496)</f>
        <v>TRABAJADOR INDEPENDIENTE</v>
      </c>
      <c r="Q4496" s="7" t="str">
        <f t="shared" si="283"/>
        <v>26-35</v>
      </c>
      <c r="R4496" s="7" t="str">
        <f t="shared" si="284"/>
        <v>3</v>
      </c>
    </row>
    <row r="4497" spans="1:18" x14ac:dyDescent="0.3">
      <c r="A4497">
        <v>4496</v>
      </c>
      <c r="B4497" t="s">
        <v>14</v>
      </c>
      <c r="C4497">
        <v>316663</v>
      </c>
      <c r="D4497" t="s">
        <v>17</v>
      </c>
      <c r="E4497" t="s">
        <v>15</v>
      </c>
      <c r="F4497" t="s">
        <v>11</v>
      </c>
      <c r="G4497" t="s">
        <v>12</v>
      </c>
      <c r="H4497" t="s">
        <v>11</v>
      </c>
      <c r="I4497">
        <v>32</v>
      </c>
      <c r="J4497">
        <f>(C4497-$V$7)/$V$8</f>
        <v>-0.42035066413607575</v>
      </c>
      <c r="K4497" t="str">
        <f t="shared" si="281"/>
        <v>NO</v>
      </c>
      <c r="L4497">
        <f>(I4497-$V$16)/$V$17</f>
        <v>-0.69914348398608395</v>
      </c>
      <c r="M4497" t="str">
        <f t="shared" si="282"/>
        <v>NO</v>
      </c>
      <c r="N4497">
        <f>IF(ISBLANK(C4497),$V$7,C4497)</f>
        <v>316663</v>
      </c>
      <c r="O4497">
        <f>IF(ISBLANK(I4497),$V$16,I4497)</f>
        <v>32</v>
      </c>
      <c r="P4497" t="str">
        <f>IF(ISBLANK(D4497),$U$42,D4497)</f>
        <v>TRABAJADOR INDEPENDIENTE</v>
      </c>
      <c r="Q4497" s="7" t="str">
        <f t="shared" si="283"/>
        <v>26-35</v>
      </c>
      <c r="R4497" s="7" t="str">
        <f t="shared" si="284"/>
        <v>2</v>
      </c>
    </row>
    <row r="4498" spans="1:18" x14ac:dyDescent="0.3">
      <c r="A4498">
        <v>4497</v>
      </c>
      <c r="B4498" t="s">
        <v>14</v>
      </c>
      <c r="C4498">
        <v>779424.25</v>
      </c>
      <c r="D4498" t="s">
        <v>9</v>
      </c>
      <c r="E4498" t="s">
        <v>10</v>
      </c>
      <c r="F4498" t="s">
        <v>11</v>
      </c>
      <c r="G4498" t="s">
        <v>12</v>
      </c>
      <c r="H4498" t="s">
        <v>12</v>
      </c>
      <c r="I4498">
        <v>28</v>
      </c>
      <c r="J4498">
        <f>(C4498-$V$7)/$V$8</f>
        <v>0.1503104713930038</v>
      </c>
      <c r="K4498" t="str">
        <f t="shared" si="281"/>
        <v>NO</v>
      </c>
      <c r="L4498">
        <f>(I4498-$V$16)/$V$17</f>
        <v>-0.98144480429463388</v>
      </c>
      <c r="M4498" t="str">
        <f t="shared" si="282"/>
        <v>NO</v>
      </c>
      <c r="N4498">
        <f>IF(ISBLANK(C4498),$V$7,C4498)</f>
        <v>779424.25</v>
      </c>
      <c r="O4498">
        <f>IF(ISBLANK(I4498),$V$16,I4498)</f>
        <v>28</v>
      </c>
      <c r="P4498" t="str">
        <f>IF(ISBLANK(D4498),$U$42,D4498)</f>
        <v>ASALARIADO</v>
      </c>
      <c r="Q4498" s="7" t="str">
        <f t="shared" si="283"/>
        <v>26-35</v>
      </c>
      <c r="R4498" s="7" t="str">
        <f t="shared" si="284"/>
        <v>4</v>
      </c>
    </row>
    <row r="4499" spans="1:18" x14ac:dyDescent="0.3">
      <c r="A4499">
        <v>4498</v>
      </c>
      <c r="B4499" t="s">
        <v>8</v>
      </c>
      <c r="C4499">
        <v>535842.93000000005</v>
      </c>
      <c r="D4499" t="s">
        <v>9</v>
      </c>
      <c r="E4499" t="s">
        <v>15</v>
      </c>
      <c r="F4499" t="s">
        <v>11</v>
      </c>
      <c r="G4499" t="s">
        <v>12</v>
      </c>
      <c r="H4499" t="s">
        <v>12</v>
      </c>
      <c r="I4499">
        <v>36</v>
      </c>
      <c r="J4499">
        <f>(C4499-$V$7)/$V$8</f>
        <v>-0.1500655706046182</v>
      </c>
      <c r="K4499" t="str">
        <f t="shared" si="281"/>
        <v>NO</v>
      </c>
      <c r="L4499">
        <f>(I4499-$V$16)/$V$17</f>
        <v>-0.41684216367753391</v>
      </c>
      <c r="M4499" t="str">
        <f t="shared" si="282"/>
        <v>NO</v>
      </c>
      <c r="N4499">
        <f>IF(ISBLANK(C4499),$V$7,C4499)</f>
        <v>535842.93000000005</v>
      </c>
      <c r="O4499">
        <f>IF(ISBLANK(I4499),$V$16,I4499)</f>
        <v>36</v>
      </c>
      <c r="P4499" t="str">
        <f>IF(ISBLANK(D4499),$U$42,D4499)</f>
        <v>ASALARIADO</v>
      </c>
      <c r="Q4499" s="7" t="str">
        <f t="shared" si="283"/>
        <v>36-45</v>
      </c>
      <c r="R4499" s="7" t="str">
        <f t="shared" si="284"/>
        <v>3</v>
      </c>
    </row>
    <row r="4500" spans="1:18" x14ac:dyDescent="0.3">
      <c r="A4500">
        <v>4499</v>
      </c>
      <c r="B4500" t="s">
        <v>14</v>
      </c>
      <c r="C4500">
        <v>400000</v>
      </c>
      <c r="D4500" t="s">
        <v>9</v>
      </c>
      <c r="E4500" t="s">
        <v>15</v>
      </c>
      <c r="F4500" t="s">
        <v>11</v>
      </c>
      <c r="G4500" t="s">
        <v>12</v>
      </c>
      <c r="H4500" t="s">
        <v>12</v>
      </c>
      <c r="I4500">
        <v>42</v>
      </c>
      <c r="J4500">
        <f>(C4500-$V$7)/$V$8</f>
        <v>-0.31758236395625966</v>
      </c>
      <c r="K4500" t="str">
        <f t="shared" si="281"/>
        <v>NO</v>
      </c>
      <c r="L4500">
        <f>(I4500-$V$16)/$V$17</f>
        <v>6.6098167852911317E-3</v>
      </c>
      <c r="M4500" t="str">
        <f t="shared" si="282"/>
        <v>NO</v>
      </c>
      <c r="N4500">
        <f>IF(ISBLANK(C4500),$V$7,C4500)</f>
        <v>400000</v>
      </c>
      <c r="O4500">
        <f>IF(ISBLANK(I4500),$V$16,I4500)</f>
        <v>42</v>
      </c>
      <c r="P4500" t="str">
        <f>IF(ISBLANK(D4500),$U$42,D4500)</f>
        <v>ASALARIADO</v>
      </c>
      <c r="Q4500" s="7" t="str">
        <f t="shared" si="283"/>
        <v>36-45</v>
      </c>
      <c r="R4500" s="7" t="str">
        <f t="shared" si="284"/>
        <v>2</v>
      </c>
    </row>
    <row r="4501" spans="1:18" x14ac:dyDescent="0.3">
      <c r="A4501">
        <v>4500</v>
      </c>
      <c r="B4501" t="s">
        <v>14</v>
      </c>
      <c r="C4501">
        <v>639148</v>
      </c>
      <c r="D4501" t="s">
        <v>17</v>
      </c>
      <c r="E4501" t="s">
        <v>15</v>
      </c>
      <c r="F4501" t="s">
        <v>11</v>
      </c>
      <c r="G4501" t="s">
        <v>12</v>
      </c>
      <c r="H4501" t="s">
        <v>12</v>
      </c>
      <c r="I4501">
        <v>56</v>
      </c>
      <c r="J4501">
        <f>(C4501-$V$7)/$V$8</f>
        <v>-2.2673338536546354E-2</v>
      </c>
      <c r="K4501" t="str">
        <f t="shared" si="281"/>
        <v>NO</v>
      </c>
      <c r="L4501">
        <f>(I4501-$V$16)/$V$17</f>
        <v>0.99466443786521619</v>
      </c>
      <c r="M4501" t="str">
        <f t="shared" si="282"/>
        <v>NO</v>
      </c>
      <c r="N4501">
        <f>IF(ISBLANK(C4501),$V$7,C4501)</f>
        <v>639148</v>
      </c>
      <c r="O4501">
        <f>IF(ISBLANK(I4501),$V$16,I4501)</f>
        <v>56</v>
      </c>
      <c r="P4501" t="str">
        <f>IF(ISBLANK(D4501),$U$42,D4501)</f>
        <v>TRABAJADOR INDEPENDIENTE</v>
      </c>
      <c r="Q4501" s="7" t="str">
        <f t="shared" si="283"/>
        <v>56+</v>
      </c>
      <c r="R4501" s="7" t="str">
        <f t="shared" si="284"/>
        <v>3</v>
      </c>
    </row>
    <row r="4502" spans="1:18" x14ac:dyDescent="0.3">
      <c r="A4502">
        <v>4501</v>
      </c>
      <c r="B4502" t="s">
        <v>14</v>
      </c>
      <c r="C4502">
        <v>404459</v>
      </c>
      <c r="D4502" t="s">
        <v>17</v>
      </c>
      <c r="E4502" t="s">
        <v>15</v>
      </c>
      <c r="F4502" t="s">
        <v>11</v>
      </c>
      <c r="G4502" t="s">
        <v>12</v>
      </c>
      <c r="H4502" t="s">
        <v>11</v>
      </c>
      <c r="I4502">
        <v>29</v>
      </c>
      <c r="J4502">
        <f>(C4502-$V$7)/$V$8</f>
        <v>-0.31208367969234568</v>
      </c>
      <c r="K4502" t="str">
        <f t="shared" si="281"/>
        <v>NO</v>
      </c>
      <c r="L4502">
        <f>(I4502-$V$16)/$V$17</f>
        <v>-0.91086947421749642</v>
      </c>
      <c r="M4502" t="str">
        <f t="shared" si="282"/>
        <v>NO</v>
      </c>
      <c r="N4502">
        <f>IF(ISBLANK(C4502),$V$7,C4502)</f>
        <v>404459</v>
      </c>
      <c r="O4502">
        <f>IF(ISBLANK(I4502),$V$16,I4502)</f>
        <v>29</v>
      </c>
      <c r="P4502" t="str">
        <f>IF(ISBLANK(D4502),$U$42,D4502)</f>
        <v>TRABAJADOR INDEPENDIENTE</v>
      </c>
      <c r="Q4502" s="7" t="str">
        <f t="shared" si="283"/>
        <v>26-35</v>
      </c>
      <c r="R4502" s="7" t="str">
        <f t="shared" si="284"/>
        <v>2</v>
      </c>
    </row>
    <row r="4503" spans="1:18" x14ac:dyDescent="0.3">
      <c r="A4503">
        <v>4502</v>
      </c>
      <c r="B4503" t="s">
        <v>14</v>
      </c>
      <c r="C4503">
        <v>333320</v>
      </c>
      <c r="D4503" t="s">
        <v>9</v>
      </c>
      <c r="E4503" t="s">
        <v>15</v>
      </c>
      <c r="F4503" t="s">
        <v>11</v>
      </c>
      <c r="G4503" t="s">
        <v>12</v>
      </c>
      <c r="H4503" t="s">
        <v>12</v>
      </c>
      <c r="I4503">
        <v>20</v>
      </c>
      <c r="J4503">
        <f>(C4503-$V$7)/$V$8</f>
        <v>-0.39980982901967849</v>
      </c>
      <c r="K4503" t="str">
        <f t="shared" si="281"/>
        <v>NO</v>
      </c>
      <c r="L4503">
        <f>(I4503-$V$16)/$V$17</f>
        <v>-1.5460474449117341</v>
      </c>
      <c r="M4503" t="str">
        <f t="shared" si="282"/>
        <v>NO</v>
      </c>
      <c r="N4503">
        <f>IF(ISBLANK(C4503),$V$7,C4503)</f>
        <v>333320</v>
      </c>
      <c r="O4503">
        <f>IF(ISBLANK(I4503),$V$16,I4503)</f>
        <v>20</v>
      </c>
      <c r="P4503" t="str">
        <f>IF(ISBLANK(D4503),$U$42,D4503)</f>
        <v>ASALARIADO</v>
      </c>
      <c r="Q4503" s="7" t="str">
        <f t="shared" si="283"/>
        <v>18-25</v>
      </c>
      <c r="R4503" s="7" t="str">
        <f t="shared" si="284"/>
        <v>2</v>
      </c>
    </row>
    <row r="4504" spans="1:18" x14ac:dyDescent="0.3">
      <c r="A4504">
        <v>4503</v>
      </c>
      <c r="B4504" t="s">
        <v>8</v>
      </c>
      <c r="C4504">
        <v>452198.21</v>
      </c>
      <c r="D4504" t="s">
        <v>9</v>
      </c>
      <c r="E4504" t="s">
        <v>15</v>
      </c>
      <c r="F4504" t="s">
        <v>11</v>
      </c>
      <c r="G4504" t="s">
        <v>12</v>
      </c>
      <c r="H4504" t="s">
        <v>12</v>
      </c>
      <c r="I4504">
        <v>31</v>
      </c>
      <c r="J4504">
        <f>(C4504-$V$7)/$V$8</f>
        <v>-0.25321334042374616</v>
      </c>
      <c r="K4504" t="str">
        <f t="shared" si="281"/>
        <v>NO</v>
      </c>
      <c r="L4504">
        <f>(I4504-$V$16)/$V$17</f>
        <v>-0.7697188140632214</v>
      </c>
      <c r="M4504" t="str">
        <f t="shared" si="282"/>
        <v>NO</v>
      </c>
      <c r="N4504">
        <f>IF(ISBLANK(C4504),$V$7,C4504)</f>
        <v>452198.21</v>
      </c>
      <c r="O4504">
        <f>IF(ISBLANK(I4504),$V$16,I4504)</f>
        <v>31</v>
      </c>
      <c r="P4504" t="str">
        <f>IF(ISBLANK(D4504),$U$42,D4504)</f>
        <v>ASALARIADO</v>
      </c>
      <c r="Q4504" s="7" t="str">
        <f t="shared" si="283"/>
        <v>26-35</v>
      </c>
      <c r="R4504" s="7" t="str">
        <f t="shared" si="284"/>
        <v>3</v>
      </c>
    </row>
    <row r="4505" spans="1:18" x14ac:dyDescent="0.3">
      <c r="A4505">
        <v>4504</v>
      </c>
      <c r="B4505" t="s">
        <v>8</v>
      </c>
      <c r="C4505">
        <v>1260076.52</v>
      </c>
      <c r="D4505" t="s">
        <v>9</v>
      </c>
      <c r="E4505" t="s">
        <v>15</v>
      </c>
      <c r="F4505" t="s">
        <v>11</v>
      </c>
      <c r="G4505" t="s">
        <v>12</v>
      </c>
      <c r="H4505" t="s">
        <v>12</v>
      </c>
      <c r="I4505">
        <v>30</v>
      </c>
      <c r="J4505">
        <f>(C4505-$V$7)/$V$8</f>
        <v>0.74303419273490467</v>
      </c>
      <c r="K4505" t="str">
        <f t="shared" si="281"/>
        <v>NO</v>
      </c>
      <c r="L4505">
        <f>(I4505-$V$16)/$V$17</f>
        <v>-0.84029414414035897</v>
      </c>
      <c r="M4505" t="str">
        <f t="shared" si="282"/>
        <v>NO</v>
      </c>
      <c r="N4505">
        <f>IF(ISBLANK(C4505),$V$7,C4505)</f>
        <v>1260076.52</v>
      </c>
      <c r="O4505">
        <f>IF(ISBLANK(I4505),$V$16,I4505)</f>
        <v>30</v>
      </c>
      <c r="P4505" t="str">
        <f>IF(ISBLANK(D4505),$U$42,D4505)</f>
        <v>ASALARIADO</v>
      </c>
      <c r="Q4505" s="7" t="str">
        <f t="shared" si="283"/>
        <v>26-35</v>
      </c>
      <c r="R4505" s="7" t="str">
        <f t="shared" si="284"/>
        <v>4</v>
      </c>
    </row>
    <row r="4506" spans="1:18" x14ac:dyDescent="0.3">
      <c r="A4506">
        <v>4505</v>
      </c>
      <c r="B4506" t="s">
        <v>8</v>
      </c>
      <c r="C4506">
        <v>1045500</v>
      </c>
      <c r="D4506" t="s">
        <v>9</v>
      </c>
      <c r="E4506" t="s">
        <v>15</v>
      </c>
      <c r="F4506" t="s">
        <v>11</v>
      </c>
      <c r="G4506" t="s">
        <v>12</v>
      </c>
      <c r="H4506" t="s">
        <v>12</v>
      </c>
      <c r="I4506">
        <v>39</v>
      </c>
      <c r="J4506">
        <f>(C4506-$V$7)/$V$8</f>
        <v>0.47842586487452693</v>
      </c>
      <c r="K4506" t="str">
        <f t="shared" si="281"/>
        <v>NO</v>
      </c>
      <c r="L4506">
        <f>(I4506-$V$16)/$V$17</f>
        <v>-0.20511617344612137</v>
      </c>
      <c r="M4506" t="str">
        <f t="shared" si="282"/>
        <v>NO</v>
      </c>
      <c r="N4506">
        <f>IF(ISBLANK(C4506),$V$7,C4506)</f>
        <v>1045500</v>
      </c>
      <c r="O4506">
        <f>IF(ISBLANK(I4506),$V$16,I4506)</f>
        <v>39</v>
      </c>
      <c r="P4506" t="str">
        <f>IF(ISBLANK(D4506),$U$42,D4506)</f>
        <v>ASALARIADO</v>
      </c>
      <c r="Q4506" s="7" t="str">
        <f t="shared" si="283"/>
        <v>36-45</v>
      </c>
      <c r="R4506" s="7" t="str">
        <f t="shared" si="284"/>
        <v>4</v>
      </c>
    </row>
    <row r="4507" spans="1:18" x14ac:dyDescent="0.3">
      <c r="A4507">
        <v>4506</v>
      </c>
      <c r="B4507" t="s">
        <v>14</v>
      </c>
      <c r="C4507">
        <v>1084830.8400000001</v>
      </c>
      <c r="D4507" t="s">
        <v>9</v>
      </c>
      <c r="E4507" t="s">
        <v>10</v>
      </c>
      <c r="F4507" t="s">
        <v>11</v>
      </c>
      <c r="G4507" t="s">
        <v>12</v>
      </c>
      <c r="H4507" t="s">
        <v>12</v>
      </c>
      <c r="I4507">
        <v>36</v>
      </c>
      <c r="J4507">
        <f>(C4507-$V$7)/$V$8</f>
        <v>0.52692729366899183</v>
      </c>
      <c r="K4507" t="str">
        <f t="shared" si="281"/>
        <v>NO</v>
      </c>
      <c r="L4507">
        <f>(I4507-$V$16)/$V$17</f>
        <v>-0.41684216367753391</v>
      </c>
      <c r="M4507" t="str">
        <f t="shared" si="282"/>
        <v>NO</v>
      </c>
      <c r="N4507">
        <f>IF(ISBLANK(C4507),$V$7,C4507)</f>
        <v>1084830.8400000001</v>
      </c>
      <c r="O4507">
        <f>IF(ISBLANK(I4507),$V$16,I4507)</f>
        <v>36</v>
      </c>
      <c r="P4507" t="str">
        <f>IF(ISBLANK(D4507),$U$42,D4507)</f>
        <v>ASALARIADO</v>
      </c>
      <c r="Q4507" s="7" t="str">
        <f t="shared" si="283"/>
        <v>36-45</v>
      </c>
      <c r="R4507" s="7" t="str">
        <f t="shared" si="284"/>
        <v>4</v>
      </c>
    </row>
    <row r="4508" spans="1:18" x14ac:dyDescent="0.3">
      <c r="A4508">
        <v>4507</v>
      </c>
      <c r="B4508" t="s">
        <v>8</v>
      </c>
      <c r="C4508">
        <v>322474</v>
      </c>
      <c r="D4508" t="s">
        <v>16</v>
      </c>
      <c r="E4508" t="s">
        <v>15</v>
      </c>
      <c r="F4508" t="s">
        <v>11</v>
      </c>
      <c r="G4508" t="s">
        <v>12</v>
      </c>
      <c r="H4508" t="s">
        <v>12</v>
      </c>
      <c r="I4508">
        <v>64</v>
      </c>
      <c r="J4508">
        <f>(C4508-$V$7)/$V$8</f>
        <v>-0.41318474032858432</v>
      </c>
      <c r="K4508" t="str">
        <f t="shared" si="281"/>
        <v>NO</v>
      </c>
      <c r="L4508">
        <f>(I4508-$V$16)/$V$17</f>
        <v>1.5592670784823162</v>
      </c>
      <c r="M4508" t="str">
        <f t="shared" si="282"/>
        <v>NO</v>
      </c>
      <c r="N4508">
        <f>IF(ISBLANK(C4508),$V$7,C4508)</f>
        <v>322474</v>
      </c>
      <c r="O4508">
        <f>IF(ISBLANK(I4508),$V$16,I4508)</f>
        <v>64</v>
      </c>
      <c r="P4508" t="str">
        <f>IF(ISBLANK(D4508),$U$42,D4508)</f>
        <v>ASEGURADO VOLUNTARIO</v>
      </c>
      <c r="Q4508" s="7" t="str">
        <f t="shared" si="283"/>
        <v>56+</v>
      </c>
      <c r="R4508" s="7" t="str">
        <f t="shared" si="284"/>
        <v>2</v>
      </c>
    </row>
    <row r="4509" spans="1:18" x14ac:dyDescent="0.3">
      <c r="A4509">
        <v>4508</v>
      </c>
      <c r="B4509" t="s">
        <v>8</v>
      </c>
      <c r="C4509">
        <v>400000</v>
      </c>
      <c r="D4509" t="s">
        <v>9</v>
      </c>
      <c r="E4509" t="s">
        <v>15</v>
      </c>
      <c r="F4509" t="s">
        <v>11</v>
      </c>
      <c r="G4509" t="s">
        <v>12</v>
      </c>
      <c r="H4509" t="s">
        <v>11</v>
      </c>
      <c r="I4509">
        <v>46</v>
      </c>
      <c r="J4509">
        <f>(C4509-$V$7)/$V$8</f>
        <v>-0.31758236395625966</v>
      </c>
      <c r="K4509" t="str">
        <f t="shared" si="281"/>
        <v>NO</v>
      </c>
      <c r="L4509">
        <f>(I4509-$V$16)/$V$17</f>
        <v>0.28891113709384114</v>
      </c>
      <c r="M4509" t="str">
        <f t="shared" si="282"/>
        <v>NO</v>
      </c>
      <c r="N4509">
        <f>IF(ISBLANK(C4509),$V$7,C4509)</f>
        <v>400000</v>
      </c>
      <c r="O4509">
        <f>IF(ISBLANK(I4509),$V$16,I4509)</f>
        <v>46</v>
      </c>
      <c r="P4509" t="str">
        <f>IF(ISBLANK(D4509),$U$42,D4509)</f>
        <v>ASALARIADO</v>
      </c>
      <c r="Q4509" s="7" t="str">
        <f t="shared" si="283"/>
        <v>46-55</v>
      </c>
      <c r="R4509" s="7" t="str">
        <f t="shared" si="284"/>
        <v>2</v>
      </c>
    </row>
    <row r="4510" spans="1:18" x14ac:dyDescent="0.3">
      <c r="A4510">
        <v>4509</v>
      </c>
      <c r="B4510" t="s">
        <v>8</v>
      </c>
      <c r="C4510">
        <v>549600</v>
      </c>
      <c r="D4510" t="s">
        <v>17</v>
      </c>
      <c r="E4510" t="s">
        <v>15</v>
      </c>
      <c r="F4510" t="s">
        <v>11</v>
      </c>
      <c r="G4510" t="s">
        <v>12</v>
      </c>
      <c r="H4510" t="s">
        <v>12</v>
      </c>
      <c r="I4510">
        <v>57</v>
      </c>
      <c r="J4510">
        <f>(C4510-$V$7)/$V$8</f>
        <v>-0.13310082866100689</v>
      </c>
      <c r="K4510" t="str">
        <f t="shared" si="281"/>
        <v>NO</v>
      </c>
      <c r="L4510">
        <f>(I4510-$V$16)/$V$17</f>
        <v>1.0652397679423538</v>
      </c>
      <c r="M4510" t="str">
        <f t="shared" si="282"/>
        <v>NO</v>
      </c>
      <c r="N4510">
        <f>IF(ISBLANK(C4510),$V$7,C4510)</f>
        <v>549600</v>
      </c>
      <c r="O4510">
        <f>IF(ISBLANK(I4510),$V$16,I4510)</f>
        <v>57</v>
      </c>
      <c r="P4510" t="str">
        <f>IF(ISBLANK(D4510),$U$42,D4510)</f>
        <v>TRABAJADOR INDEPENDIENTE</v>
      </c>
      <c r="Q4510" s="7" t="str">
        <f t="shared" si="283"/>
        <v>56+</v>
      </c>
      <c r="R4510" s="7" t="str">
        <f t="shared" si="284"/>
        <v>3</v>
      </c>
    </row>
    <row r="4511" spans="1:18" x14ac:dyDescent="0.3">
      <c r="A4511">
        <v>4510</v>
      </c>
      <c r="B4511" t="s">
        <v>14</v>
      </c>
      <c r="C4511">
        <v>280000</v>
      </c>
      <c r="D4511" t="s">
        <v>9</v>
      </c>
      <c r="E4511" t="s">
        <v>15</v>
      </c>
      <c r="F4511" t="s">
        <v>11</v>
      </c>
      <c r="G4511" t="s">
        <v>12</v>
      </c>
      <c r="H4511" t="s">
        <v>11</v>
      </c>
      <c r="I4511">
        <v>48</v>
      </c>
      <c r="J4511">
        <f>(C4511-$V$7)/$V$8</f>
        <v>-0.46556220510218438</v>
      </c>
      <c r="K4511" t="str">
        <f t="shared" si="281"/>
        <v>NO</v>
      </c>
      <c r="L4511">
        <f>(I4511-$V$16)/$V$17</f>
        <v>0.43006179724811616</v>
      </c>
      <c r="M4511" t="str">
        <f t="shared" si="282"/>
        <v>NO</v>
      </c>
      <c r="N4511">
        <f>IF(ISBLANK(C4511),$V$7,C4511)</f>
        <v>280000</v>
      </c>
      <c r="O4511">
        <f>IF(ISBLANK(I4511),$V$16,I4511)</f>
        <v>48</v>
      </c>
      <c r="P4511" t="str">
        <f>IF(ISBLANK(D4511),$U$42,D4511)</f>
        <v>ASALARIADO</v>
      </c>
      <c r="Q4511" s="7" t="str">
        <f t="shared" si="283"/>
        <v>46-55</v>
      </c>
      <c r="R4511" s="7" t="str">
        <f t="shared" si="284"/>
        <v>1</v>
      </c>
    </row>
    <row r="4512" spans="1:18" x14ac:dyDescent="0.3">
      <c r="A4512">
        <v>4511</v>
      </c>
      <c r="B4512" t="s">
        <v>14</v>
      </c>
      <c r="C4512">
        <v>114474</v>
      </c>
      <c r="D4512" t="s">
        <v>9</v>
      </c>
      <c r="E4512" t="s">
        <v>15</v>
      </c>
      <c r="F4512" t="s">
        <v>11</v>
      </c>
      <c r="G4512" t="s">
        <v>12</v>
      </c>
      <c r="H4512" t="s">
        <v>12</v>
      </c>
      <c r="I4512">
        <v>55</v>
      </c>
      <c r="J4512">
        <f>(C4512-$V$7)/$V$8</f>
        <v>-0.66968313164818716</v>
      </c>
      <c r="K4512" t="str">
        <f t="shared" si="281"/>
        <v>NO</v>
      </c>
      <c r="L4512">
        <f>(I4512-$V$16)/$V$17</f>
        <v>0.92408910778807873</v>
      </c>
      <c r="M4512" t="str">
        <f t="shared" si="282"/>
        <v>NO</v>
      </c>
      <c r="N4512">
        <f>IF(ISBLANK(C4512),$V$7,C4512)</f>
        <v>114474</v>
      </c>
      <c r="O4512">
        <f>IF(ISBLANK(I4512),$V$16,I4512)</f>
        <v>55</v>
      </c>
      <c r="P4512" t="str">
        <f>IF(ISBLANK(D4512),$U$42,D4512)</f>
        <v>ASALARIADO</v>
      </c>
      <c r="Q4512" s="7" t="str">
        <f t="shared" si="283"/>
        <v>46-55</v>
      </c>
      <c r="R4512" s="7" t="str">
        <f t="shared" si="284"/>
        <v>1</v>
      </c>
    </row>
    <row r="4513" spans="1:18" x14ac:dyDescent="0.3">
      <c r="A4513">
        <v>4512</v>
      </c>
      <c r="B4513" t="s">
        <v>14</v>
      </c>
      <c r="C4513">
        <v>321509.09000000003</v>
      </c>
      <c r="D4513" t="s">
        <v>9</v>
      </c>
      <c r="E4513" t="s">
        <v>15</v>
      </c>
      <c r="F4513" t="s">
        <v>11</v>
      </c>
      <c r="G4513" t="s">
        <v>12</v>
      </c>
      <c r="H4513" t="s">
        <v>12</v>
      </c>
      <c r="I4513">
        <v>37</v>
      </c>
      <c r="J4513">
        <f>(C4513-$V$7)/$V$8</f>
        <v>-0.41437463389958523</v>
      </c>
      <c r="K4513" t="str">
        <f t="shared" si="281"/>
        <v>NO</v>
      </c>
      <c r="L4513">
        <f>(I4513-$V$16)/$V$17</f>
        <v>-0.3462668336003964</v>
      </c>
      <c r="M4513" t="str">
        <f t="shared" si="282"/>
        <v>NO</v>
      </c>
      <c r="N4513">
        <f>IF(ISBLANK(C4513),$V$7,C4513)</f>
        <v>321509.09000000003</v>
      </c>
      <c r="O4513">
        <f>IF(ISBLANK(I4513),$V$16,I4513)</f>
        <v>37</v>
      </c>
      <c r="P4513" t="str">
        <f>IF(ISBLANK(D4513),$U$42,D4513)</f>
        <v>ASALARIADO</v>
      </c>
      <c r="Q4513" s="7" t="str">
        <f t="shared" si="283"/>
        <v>36-45</v>
      </c>
      <c r="R4513" s="7" t="str">
        <f t="shared" si="284"/>
        <v>2</v>
      </c>
    </row>
    <row r="4514" spans="1:18" x14ac:dyDescent="0.3">
      <c r="A4514">
        <v>4513</v>
      </c>
      <c r="B4514" t="s">
        <v>8</v>
      </c>
      <c r="C4514">
        <v>438418.45</v>
      </c>
      <c r="D4514" t="s">
        <v>9</v>
      </c>
      <c r="E4514" t="s">
        <v>15</v>
      </c>
      <c r="F4514" t="s">
        <v>11</v>
      </c>
      <c r="G4514" t="s">
        <v>12</v>
      </c>
      <c r="H4514" t="s">
        <v>12</v>
      </c>
      <c r="I4514">
        <v>43</v>
      </c>
      <c r="J4514">
        <f>(C4514-$V$7)/$V$8</f>
        <v>-0.27020606288898757</v>
      </c>
      <c r="K4514" t="str">
        <f t="shared" si="281"/>
        <v>NO</v>
      </c>
      <c r="L4514">
        <f>(I4514-$V$16)/$V$17</f>
        <v>7.7185146862428639E-2</v>
      </c>
      <c r="M4514" t="str">
        <f t="shared" si="282"/>
        <v>NO</v>
      </c>
      <c r="N4514">
        <f>IF(ISBLANK(C4514),$V$7,C4514)</f>
        <v>438418.45</v>
      </c>
      <c r="O4514">
        <f>IF(ISBLANK(I4514),$V$16,I4514)</f>
        <v>43</v>
      </c>
      <c r="P4514" t="str">
        <f>IF(ISBLANK(D4514),$U$42,D4514)</f>
        <v>ASALARIADO</v>
      </c>
      <c r="Q4514" s="7" t="str">
        <f t="shared" si="283"/>
        <v>36-45</v>
      </c>
      <c r="R4514" s="7" t="str">
        <f t="shared" si="284"/>
        <v>3</v>
      </c>
    </row>
    <row r="4515" spans="1:18" x14ac:dyDescent="0.3">
      <c r="A4515">
        <v>4514</v>
      </c>
      <c r="B4515" t="s">
        <v>8</v>
      </c>
      <c r="C4515">
        <v>617575</v>
      </c>
      <c r="D4515" t="s">
        <v>17</v>
      </c>
      <c r="E4515" t="s">
        <v>15</v>
      </c>
      <c r="F4515" t="s">
        <v>11</v>
      </c>
      <c r="G4515" t="s">
        <v>12</v>
      </c>
      <c r="H4515" t="s">
        <v>11</v>
      </c>
      <c r="I4515">
        <v>45</v>
      </c>
      <c r="J4515">
        <f>(C4515-$V$7)/$V$8</f>
        <v>-4.9276414478554964E-2</v>
      </c>
      <c r="K4515" t="str">
        <f t="shared" si="281"/>
        <v>NO</v>
      </c>
      <c r="L4515">
        <f>(I4515-$V$16)/$V$17</f>
        <v>0.21833580701670366</v>
      </c>
      <c r="M4515" t="str">
        <f t="shared" si="282"/>
        <v>NO</v>
      </c>
      <c r="N4515">
        <f>IF(ISBLANK(C4515),$V$7,C4515)</f>
        <v>617575</v>
      </c>
      <c r="O4515">
        <f>IF(ISBLANK(I4515),$V$16,I4515)</f>
        <v>45</v>
      </c>
      <c r="P4515" t="str">
        <f>IF(ISBLANK(D4515),$U$42,D4515)</f>
        <v>TRABAJADOR INDEPENDIENTE</v>
      </c>
      <c r="Q4515" s="7" t="str">
        <f t="shared" si="283"/>
        <v>36-45</v>
      </c>
      <c r="R4515" s="7" t="str">
        <f t="shared" si="284"/>
        <v>3</v>
      </c>
    </row>
    <row r="4516" spans="1:18" x14ac:dyDescent="0.3">
      <c r="A4516">
        <v>4515</v>
      </c>
      <c r="B4516" t="s">
        <v>14</v>
      </c>
      <c r="C4516">
        <v>542628</v>
      </c>
      <c r="D4516" t="s">
        <v>17</v>
      </c>
      <c r="E4516" t="s">
        <v>15</v>
      </c>
      <c r="F4516" t="s">
        <v>11</v>
      </c>
      <c r="G4516" t="s">
        <v>12</v>
      </c>
      <c r="H4516" t="s">
        <v>12</v>
      </c>
      <c r="I4516">
        <v>55</v>
      </c>
      <c r="J4516">
        <f>(C4516-$V$7)/$V$8</f>
        <v>-0.1416984574315851</v>
      </c>
      <c r="K4516" t="str">
        <f t="shared" si="281"/>
        <v>NO</v>
      </c>
      <c r="L4516">
        <f>(I4516-$V$16)/$V$17</f>
        <v>0.92408910778807873</v>
      </c>
      <c r="M4516" t="str">
        <f t="shared" si="282"/>
        <v>NO</v>
      </c>
      <c r="N4516">
        <f>IF(ISBLANK(C4516),$V$7,C4516)</f>
        <v>542628</v>
      </c>
      <c r="O4516">
        <f>IF(ISBLANK(I4516),$V$16,I4516)</f>
        <v>55</v>
      </c>
      <c r="P4516" t="str">
        <f>IF(ISBLANK(D4516),$U$42,D4516)</f>
        <v>TRABAJADOR INDEPENDIENTE</v>
      </c>
      <c r="Q4516" s="7" t="str">
        <f t="shared" si="283"/>
        <v>46-55</v>
      </c>
      <c r="R4516" s="7" t="str">
        <f t="shared" si="284"/>
        <v>3</v>
      </c>
    </row>
    <row r="4517" spans="1:18" x14ac:dyDescent="0.3">
      <c r="A4517">
        <v>4516</v>
      </c>
      <c r="B4517" t="s">
        <v>8</v>
      </c>
      <c r="C4517">
        <v>319070.05</v>
      </c>
      <c r="D4517" t="s">
        <v>9</v>
      </c>
      <c r="E4517" t="s">
        <v>15</v>
      </c>
      <c r="F4517" t="s">
        <v>11</v>
      </c>
      <c r="G4517" t="s">
        <v>12</v>
      </c>
      <c r="H4517" t="s">
        <v>12</v>
      </c>
      <c r="I4517">
        <v>40</v>
      </c>
      <c r="J4517">
        <f>(C4517-$V$7)/$V$8</f>
        <v>-0.41738237349748991</v>
      </c>
      <c r="K4517" t="str">
        <f t="shared" si="281"/>
        <v>NO</v>
      </c>
      <c r="L4517">
        <f>(I4517-$V$16)/$V$17</f>
        <v>-0.13454084336898386</v>
      </c>
      <c r="M4517" t="str">
        <f t="shared" si="282"/>
        <v>NO</v>
      </c>
      <c r="N4517">
        <f>IF(ISBLANK(C4517),$V$7,C4517)</f>
        <v>319070.05</v>
      </c>
      <c r="O4517">
        <f>IF(ISBLANK(I4517),$V$16,I4517)</f>
        <v>40</v>
      </c>
      <c r="P4517" t="str">
        <f>IF(ISBLANK(D4517),$U$42,D4517)</f>
        <v>ASALARIADO</v>
      </c>
      <c r="Q4517" s="7" t="str">
        <f t="shared" si="283"/>
        <v>36-45</v>
      </c>
      <c r="R4517" s="7" t="str">
        <f t="shared" si="284"/>
        <v>2</v>
      </c>
    </row>
    <row r="4518" spans="1:18" x14ac:dyDescent="0.3">
      <c r="A4518">
        <v>4517</v>
      </c>
      <c r="B4518" t="s">
        <v>8</v>
      </c>
      <c r="C4518">
        <v>440000</v>
      </c>
      <c r="D4518" t="s">
        <v>9</v>
      </c>
      <c r="E4518" t="s">
        <v>15</v>
      </c>
      <c r="F4518" t="s">
        <v>11</v>
      </c>
      <c r="G4518" t="s">
        <v>12</v>
      </c>
      <c r="H4518" t="s">
        <v>11</v>
      </c>
      <c r="I4518">
        <v>58</v>
      </c>
      <c r="J4518">
        <f>(C4518-$V$7)/$V$8</f>
        <v>-0.26825575024095144</v>
      </c>
      <c r="K4518" t="str">
        <f t="shared" si="281"/>
        <v>NO</v>
      </c>
      <c r="L4518">
        <f>(I4518-$V$16)/$V$17</f>
        <v>1.1358150980194912</v>
      </c>
      <c r="M4518" t="str">
        <f t="shared" si="282"/>
        <v>NO</v>
      </c>
      <c r="N4518">
        <f>IF(ISBLANK(C4518),$V$7,C4518)</f>
        <v>440000</v>
      </c>
      <c r="O4518">
        <f>IF(ISBLANK(I4518),$V$16,I4518)</f>
        <v>58</v>
      </c>
      <c r="P4518" t="str">
        <f>IF(ISBLANK(D4518),$U$42,D4518)</f>
        <v>ASALARIADO</v>
      </c>
      <c r="Q4518" s="7" t="str">
        <f t="shared" si="283"/>
        <v>56+</v>
      </c>
      <c r="R4518" s="7" t="str">
        <f t="shared" si="284"/>
        <v>3</v>
      </c>
    </row>
    <row r="4519" spans="1:18" x14ac:dyDescent="0.3">
      <c r="A4519">
        <v>4518</v>
      </c>
      <c r="B4519" t="s">
        <v>14</v>
      </c>
      <c r="C4519">
        <v>585136.5</v>
      </c>
      <c r="D4519" t="s">
        <v>9</v>
      </c>
      <c r="E4519" t="s">
        <v>10</v>
      </c>
      <c r="F4519" t="s">
        <v>11</v>
      </c>
      <c r="G4519" t="s">
        <v>12</v>
      </c>
      <c r="H4519" t="s">
        <v>12</v>
      </c>
      <c r="I4519">
        <v>43</v>
      </c>
      <c r="J4519">
        <f>(C4519-$V$7)/$V$8</f>
        <v>-8.9278448453655609E-2</v>
      </c>
      <c r="K4519" t="str">
        <f t="shared" si="281"/>
        <v>NO</v>
      </c>
      <c r="L4519">
        <f>(I4519-$V$16)/$V$17</f>
        <v>7.7185146862428639E-2</v>
      </c>
      <c r="M4519" t="str">
        <f t="shared" si="282"/>
        <v>NO</v>
      </c>
      <c r="N4519">
        <f>IF(ISBLANK(C4519),$V$7,C4519)</f>
        <v>585136.5</v>
      </c>
      <c r="O4519">
        <f>IF(ISBLANK(I4519),$V$16,I4519)</f>
        <v>43</v>
      </c>
      <c r="P4519" t="str">
        <f>IF(ISBLANK(D4519),$U$42,D4519)</f>
        <v>ASALARIADO</v>
      </c>
      <c r="Q4519" s="7" t="str">
        <f t="shared" si="283"/>
        <v>36-45</v>
      </c>
      <c r="R4519" s="7" t="str">
        <f t="shared" si="284"/>
        <v>3</v>
      </c>
    </row>
    <row r="4520" spans="1:18" x14ac:dyDescent="0.3">
      <c r="A4520">
        <v>4519</v>
      </c>
      <c r="B4520" t="s">
        <v>14</v>
      </c>
      <c r="C4520">
        <v>350000</v>
      </c>
      <c r="D4520" t="s">
        <v>9</v>
      </c>
      <c r="E4520" t="s">
        <v>15</v>
      </c>
      <c r="F4520" t="s">
        <v>11</v>
      </c>
      <c r="G4520" t="s">
        <v>12</v>
      </c>
      <c r="H4520" t="s">
        <v>11</v>
      </c>
      <c r="I4520">
        <v>36</v>
      </c>
      <c r="J4520">
        <f>(C4520-$V$7)/$V$8</f>
        <v>-0.37924063110039496</v>
      </c>
      <c r="K4520" t="str">
        <f t="shared" si="281"/>
        <v>NO</v>
      </c>
      <c r="L4520">
        <f>(I4520-$V$16)/$V$17</f>
        <v>-0.41684216367753391</v>
      </c>
      <c r="M4520" t="str">
        <f t="shared" si="282"/>
        <v>NO</v>
      </c>
      <c r="N4520">
        <f>IF(ISBLANK(C4520),$V$7,C4520)</f>
        <v>350000</v>
      </c>
      <c r="O4520">
        <f>IF(ISBLANK(I4520),$V$16,I4520)</f>
        <v>36</v>
      </c>
      <c r="P4520" t="str">
        <f>IF(ISBLANK(D4520),$U$42,D4520)</f>
        <v>ASALARIADO</v>
      </c>
      <c r="Q4520" s="7" t="str">
        <f t="shared" si="283"/>
        <v>36-45</v>
      </c>
      <c r="R4520" s="7" t="str">
        <f t="shared" si="284"/>
        <v>2</v>
      </c>
    </row>
    <row r="4521" spans="1:18" x14ac:dyDescent="0.3">
      <c r="A4521">
        <v>4520</v>
      </c>
      <c r="B4521" t="s">
        <v>8</v>
      </c>
      <c r="C4521">
        <v>403293</v>
      </c>
      <c r="D4521" t="s">
        <v>17</v>
      </c>
      <c r="E4521" t="s">
        <v>15</v>
      </c>
      <c r="F4521" t="s">
        <v>11</v>
      </c>
      <c r="G4521" t="s">
        <v>12</v>
      </c>
      <c r="H4521" t="s">
        <v>11</v>
      </c>
      <c r="I4521">
        <v>62</v>
      </c>
      <c r="J4521">
        <f>(C4521-$V$7)/$V$8</f>
        <v>-0.31352155048214692</v>
      </c>
      <c r="K4521" t="str">
        <f t="shared" si="281"/>
        <v>NO</v>
      </c>
      <c r="L4521">
        <f>(I4521-$V$16)/$V$17</f>
        <v>1.4181164183280413</v>
      </c>
      <c r="M4521" t="str">
        <f t="shared" si="282"/>
        <v>NO</v>
      </c>
      <c r="N4521">
        <f>IF(ISBLANK(C4521),$V$7,C4521)</f>
        <v>403293</v>
      </c>
      <c r="O4521">
        <f>IF(ISBLANK(I4521),$V$16,I4521)</f>
        <v>62</v>
      </c>
      <c r="P4521" t="str">
        <f>IF(ISBLANK(D4521),$U$42,D4521)</f>
        <v>TRABAJADOR INDEPENDIENTE</v>
      </c>
      <c r="Q4521" s="7" t="str">
        <f t="shared" si="283"/>
        <v>56+</v>
      </c>
      <c r="R4521" s="7" t="str">
        <f t="shared" si="284"/>
        <v>2</v>
      </c>
    </row>
    <row r="4522" spans="1:18" x14ac:dyDescent="0.3">
      <c r="A4522">
        <v>4521</v>
      </c>
      <c r="B4522" t="s">
        <v>8</v>
      </c>
      <c r="C4522">
        <v>323500</v>
      </c>
      <c r="D4522" t="s">
        <v>9</v>
      </c>
      <c r="E4522" t="s">
        <v>15</v>
      </c>
      <c r="F4522" t="s">
        <v>11</v>
      </c>
      <c r="G4522" t="s">
        <v>12</v>
      </c>
      <c r="H4522" t="s">
        <v>12</v>
      </c>
      <c r="I4522">
        <v>37</v>
      </c>
      <c r="J4522">
        <f>(C4522-$V$7)/$V$8</f>
        <v>-0.41191951268678667</v>
      </c>
      <c r="K4522" t="str">
        <f t="shared" si="281"/>
        <v>NO</v>
      </c>
      <c r="L4522">
        <f>(I4522-$V$16)/$V$17</f>
        <v>-0.3462668336003964</v>
      </c>
      <c r="M4522" t="str">
        <f t="shared" si="282"/>
        <v>NO</v>
      </c>
      <c r="N4522">
        <f>IF(ISBLANK(C4522),$V$7,C4522)</f>
        <v>323500</v>
      </c>
      <c r="O4522">
        <f>IF(ISBLANK(I4522),$V$16,I4522)</f>
        <v>37</v>
      </c>
      <c r="P4522" t="str">
        <f>IF(ISBLANK(D4522),$U$42,D4522)</f>
        <v>ASALARIADO</v>
      </c>
      <c r="Q4522" s="7" t="str">
        <f t="shared" si="283"/>
        <v>36-45</v>
      </c>
      <c r="R4522" s="7" t="str">
        <f t="shared" si="284"/>
        <v>2</v>
      </c>
    </row>
    <row r="4523" spans="1:18" x14ac:dyDescent="0.3">
      <c r="A4523">
        <v>4522</v>
      </c>
      <c r="B4523" t="s">
        <v>8</v>
      </c>
      <c r="C4523">
        <v>78000</v>
      </c>
      <c r="D4523" t="s">
        <v>9</v>
      </c>
      <c r="E4523" t="s">
        <v>15</v>
      </c>
      <c r="F4523" t="s">
        <v>11</v>
      </c>
      <c r="G4523" t="s">
        <v>12</v>
      </c>
      <c r="H4523" t="s">
        <v>11</v>
      </c>
      <c r="I4523">
        <v>71</v>
      </c>
      <c r="J4523">
        <f>(C4523-$V$7)/$V$8</f>
        <v>-0.71466160436449089</v>
      </c>
      <c r="K4523" t="str">
        <f t="shared" si="281"/>
        <v>NO</v>
      </c>
      <c r="L4523">
        <f>(I4523-$V$16)/$V$17</f>
        <v>2.0532943890222786</v>
      </c>
      <c r="M4523" t="str">
        <f t="shared" si="282"/>
        <v>ATIPICO</v>
      </c>
      <c r="N4523">
        <f>IF(ISBLANK(C4523),$V$7,C4523)</f>
        <v>78000</v>
      </c>
      <c r="O4523">
        <f>IF(ISBLANK(I4523),$V$16,I4523)</f>
        <v>71</v>
      </c>
      <c r="P4523" t="str">
        <f>IF(ISBLANK(D4523),$U$42,D4523)</f>
        <v>ASALARIADO</v>
      </c>
      <c r="Q4523" s="7" t="str">
        <f t="shared" si="283"/>
        <v>56+</v>
      </c>
      <c r="R4523" s="7" t="str">
        <f t="shared" si="284"/>
        <v>1</v>
      </c>
    </row>
    <row r="4524" spans="1:18" x14ac:dyDescent="0.3">
      <c r="A4524">
        <v>4523</v>
      </c>
      <c r="B4524" t="s">
        <v>14</v>
      </c>
      <c r="C4524">
        <v>857753.11</v>
      </c>
      <c r="D4524" t="s">
        <v>9</v>
      </c>
      <c r="E4524" t="s">
        <v>15</v>
      </c>
      <c r="F4524" t="s">
        <v>11</v>
      </c>
      <c r="G4524" t="s">
        <v>12</v>
      </c>
      <c r="H4524" t="s">
        <v>12</v>
      </c>
      <c r="I4524">
        <v>32</v>
      </c>
      <c r="J4524">
        <f>(C4524-$V$7)/$V$8</f>
        <v>0.24690290689251523</v>
      </c>
      <c r="K4524" t="str">
        <f t="shared" si="281"/>
        <v>NO</v>
      </c>
      <c r="L4524">
        <f>(I4524-$V$16)/$V$17</f>
        <v>-0.69914348398608395</v>
      </c>
      <c r="M4524" t="str">
        <f t="shared" si="282"/>
        <v>NO</v>
      </c>
      <c r="N4524">
        <f>IF(ISBLANK(C4524),$V$7,C4524)</f>
        <v>857753.11</v>
      </c>
      <c r="O4524">
        <f>IF(ISBLANK(I4524),$V$16,I4524)</f>
        <v>32</v>
      </c>
      <c r="P4524" t="str">
        <f>IF(ISBLANK(D4524),$U$42,D4524)</f>
        <v>ASALARIADO</v>
      </c>
      <c r="Q4524" s="7" t="str">
        <f t="shared" si="283"/>
        <v>26-35</v>
      </c>
      <c r="R4524" s="7" t="str">
        <f t="shared" si="284"/>
        <v>4</v>
      </c>
    </row>
    <row r="4525" spans="1:18" x14ac:dyDescent="0.3">
      <c r="A4525">
        <v>4524</v>
      </c>
      <c r="B4525" t="s">
        <v>8</v>
      </c>
      <c r="C4525">
        <v>509509</v>
      </c>
      <c r="D4525" t="s">
        <v>17</v>
      </c>
      <c r="E4525" t="s">
        <v>15</v>
      </c>
      <c r="F4525" t="s">
        <v>11</v>
      </c>
      <c r="G4525" t="s">
        <v>12</v>
      </c>
      <c r="H4525" t="s">
        <v>11</v>
      </c>
      <c r="I4525">
        <v>40</v>
      </c>
      <c r="J4525">
        <f>(C4525-$V$7)/$V$8</f>
        <v>-0.18253966042251746</v>
      </c>
      <c r="K4525" t="str">
        <f t="shared" si="281"/>
        <v>NO</v>
      </c>
      <c r="L4525">
        <f>(I4525-$V$16)/$V$17</f>
        <v>-0.13454084336898386</v>
      </c>
      <c r="M4525" t="str">
        <f t="shared" si="282"/>
        <v>NO</v>
      </c>
      <c r="N4525">
        <f>IF(ISBLANK(C4525),$V$7,C4525)</f>
        <v>509509</v>
      </c>
      <c r="O4525">
        <f>IF(ISBLANK(I4525),$V$16,I4525)</f>
        <v>40</v>
      </c>
      <c r="P4525" t="str">
        <f>IF(ISBLANK(D4525),$U$42,D4525)</f>
        <v>TRABAJADOR INDEPENDIENTE</v>
      </c>
      <c r="Q4525" s="7" t="str">
        <f t="shared" si="283"/>
        <v>36-45</v>
      </c>
      <c r="R4525" s="7" t="str">
        <f t="shared" si="284"/>
        <v>3</v>
      </c>
    </row>
    <row r="4526" spans="1:18" x14ac:dyDescent="0.3">
      <c r="A4526">
        <v>4525</v>
      </c>
      <c r="B4526" t="s">
        <v>8</v>
      </c>
      <c r="C4526">
        <v>1523214</v>
      </c>
      <c r="D4526" t="s">
        <v>9</v>
      </c>
      <c r="E4526" t="s">
        <v>10</v>
      </c>
      <c r="F4526" t="s">
        <v>11</v>
      </c>
      <c r="G4526" t="s">
        <v>12</v>
      </c>
      <c r="H4526" t="s">
        <v>12</v>
      </c>
      <c r="I4526">
        <v>38</v>
      </c>
      <c r="J4526">
        <f>(C4526-$V$7)/$V$8</f>
        <v>1.0675262134843959</v>
      </c>
      <c r="K4526" t="str">
        <f t="shared" si="281"/>
        <v>NO</v>
      </c>
      <c r="L4526">
        <f>(I4526-$V$16)/$V$17</f>
        <v>-0.27569150352325889</v>
      </c>
      <c r="M4526" t="str">
        <f t="shared" si="282"/>
        <v>NO</v>
      </c>
      <c r="N4526">
        <f>IF(ISBLANK(C4526),$V$7,C4526)</f>
        <v>1523214</v>
      </c>
      <c r="O4526">
        <f>IF(ISBLANK(I4526),$V$16,I4526)</f>
        <v>38</v>
      </c>
      <c r="P4526" t="str">
        <f>IF(ISBLANK(D4526),$U$42,D4526)</f>
        <v>ASALARIADO</v>
      </c>
      <c r="Q4526" s="7" t="str">
        <f t="shared" si="283"/>
        <v>36-45</v>
      </c>
      <c r="R4526" s="7" t="str">
        <f t="shared" si="284"/>
        <v>4</v>
      </c>
    </row>
    <row r="4527" spans="1:18" x14ac:dyDescent="0.3">
      <c r="A4527">
        <v>4526</v>
      </c>
      <c r="B4527" t="s">
        <v>8</v>
      </c>
      <c r="C4527">
        <v>810799.74</v>
      </c>
      <c r="D4527" t="s">
        <v>9</v>
      </c>
      <c r="E4527" t="s">
        <v>15</v>
      </c>
      <c r="F4527" t="s">
        <v>11</v>
      </c>
      <c r="G4527" t="s">
        <v>12</v>
      </c>
      <c r="H4527" t="s">
        <v>12</v>
      </c>
      <c r="I4527">
        <v>47</v>
      </c>
      <c r="J4527">
        <f>(C4527-$V$7)/$V$8</f>
        <v>0.1890016382769667</v>
      </c>
      <c r="K4527" t="str">
        <f t="shared" si="281"/>
        <v>NO</v>
      </c>
      <c r="L4527">
        <f>(I4527-$V$16)/$V$17</f>
        <v>0.35948646717097865</v>
      </c>
      <c r="M4527" t="str">
        <f t="shared" si="282"/>
        <v>NO</v>
      </c>
      <c r="N4527">
        <f>IF(ISBLANK(C4527),$V$7,C4527)</f>
        <v>810799.74</v>
      </c>
      <c r="O4527">
        <f>IF(ISBLANK(I4527),$V$16,I4527)</f>
        <v>47</v>
      </c>
      <c r="P4527" t="str">
        <f>IF(ISBLANK(D4527),$U$42,D4527)</f>
        <v>ASALARIADO</v>
      </c>
      <c r="Q4527" s="7" t="str">
        <f t="shared" si="283"/>
        <v>46-55</v>
      </c>
      <c r="R4527" s="7" t="str">
        <f t="shared" si="284"/>
        <v>4</v>
      </c>
    </row>
    <row r="4528" spans="1:18" x14ac:dyDescent="0.3">
      <c r="A4528">
        <v>4527</v>
      </c>
      <c r="B4528" t="s">
        <v>14</v>
      </c>
      <c r="C4528">
        <v>1143318.2</v>
      </c>
      <c r="D4528" t="s">
        <v>9</v>
      </c>
      <c r="E4528" t="s">
        <v>10</v>
      </c>
      <c r="F4528" t="s">
        <v>11</v>
      </c>
      <c r="G4528" t="s">
        <v>12</v>
      </c>
      <c r="H4528" t="s">
        <v>12</v>
      </c>
      <c r="I4528">
        <v>59</v>
      </c>
      <c r="J4528">
        <f>(C4528-$V$7)/$V$8</f>
        <v>0.59905187901769597</v>
      </c>
      <c r="K4528" t="str">
        <f t="shared" si="281"/>
        <v>NO</v>
      </c>
      <c r="L4528">
        <f>(I4528-$V$16)/$V$17</f>
        <v>1.2063904280966287</v>
      </c>
      <c r="M4528" t="str">
        <f t="shared" si="282"/>
        <v>NO</v>
      </c>
      <c r="N4528">
        <f>IF(ISBLANK(C4528),$V$7,C4528)</f>
        <v>1143318.2</v>
      </c>
      <c r="O4528">
        <f>IF(ISBLANK(I4528),$V$16,I4528)</f>
        <v>59</v>
      </c>
      <c r="P4528" t="str">
        <f>IF(ISBLANK(D4528),$U$42,D4528)</f>
        <v>ASALARIADO</v>
      </c>
      <c r="Q4528" s="7" t="str">
        <f t="shared" si="283"/>
        <v>56+</v>
      </c>
      <c r="R4528" s="7" t="str">
        <f t="shared" si="284"/>
        <v>4</v>
      </c>
    </row>
    <row r="4529" spans="1:18" x14ac:dyDescent="0.3">
      <c r="A4529">
        <v>4528</v>
      </c>
      <c r="B4529" t="s">
        <v>8</v>
      </c>
      <c r="C4529">
        <v>297045</v>
      </c>
      <c r="D4529" t="s">
        <v>16</v>
      </c>
      <c r="E4529" t="s">
        <v>15</v>
      </c>
      <c r="F4529" t="s">
        <v>11</v>
      </c>
      <c r="G4529" t="s">
        <v>11</v>
      </c>
      <c r="H4529" t="s">
        <v>12</v>
      </c>
      <c r="I4529">
        <v>76</v>
      </c>
      <c r="J4529">
        <f>(C4529-$V$7)/$V$8</f>
        <v>-0.44454290183274864</v>
      </c>
      <c r="K4529" t="str">
        <f t="shared" si="281"/>
        <v>NO</v>
      </c>
      <c r="L4529">
        <f>(I4529-$V$16)/$V$17</f>
        <v>2.4061710394079663</v>
      </c>
      <c r="M4529" t="str">
        <f t="shared" si="282"/>
        <v>ATIPICO</v>
      </c>
      <c r="N4529">
        <f>IF(ISBLANK(C4529),$V$7,C4529)</f>
        <v>297045</v>
      </c>
      <c r="O4529">
        <f>IF(ISBLANK(I4529),$V$16,I4529)</f>
        <v>76</v>
      </c>
      <c r="P4529" t="str">
        <f>IF(ISBLANK(D4529),$U$42,D4529)</f>
        <v>ASEGURADO VOLUNTARIO</v>
      </c>
      <c r="Q4529" s="7" t="str">
        <f t="shared" si="283"/>
        <v>56+</v>
      </c>
      <c r="R4529" s="7" t="str">
        <f t="shared" si="284"/>
        <v>1</v>
      </c>
    </row>
    <row r="4530" spans="1:18" x14ac:dyDescent="0.3">
      <c r="A4530">
        <v>4529</v>
      </c>
      <c r="B4530" t="s">
        <v>8</v>
      </c>
      <c r="C4530">
        <v>365464</v>
      </c>
      <c r="D4530" t="s">
        <v>9</v>
      </c>
      <c r="E4530" t="s">
        <v>10</v>
      </c>
      <c r="F4530" t="s">
        <v>11</v>
      </c>
      <c r="G4530" t="s">
        <v>12</v>
      </c>
      <c r="H4530" t="s">
        <v>12</v>
      </c>
      <c r="I4530">
        <v>31</v>
      </c>
      <c r="J4530">
        <f>(C4530-$V$7)/$V$8</f>
        <v>-0.36017096223805678</v>
      </c>
      <c r="K4530" t="str">
        <f t="shared" si="281"/>
        <v>NO</v>
      </c>
      <c r="L4530">
        <f>(I4530-$V$16)/$V$17</f>
        <v>-0.7697188140632214</v>
      </c>
      <c r="M4530" t="str">
        <f t="shared" si="282"/>
        <v>NO</v>
      </c>
      <c r="N4530">
        <f>IF(ISBLANK(C4530),$V$7,C4530)</f>
        <v>365464</v>
      </c>
      <c r="O4530">
        <f>IF(ISBLANK(I4530),$V$16,I4530)</f>
        <v>31</v>
      </c>
      <c r="P4530" t="str">
        <f>IF(ISBLANK(D4530),$U$42,D4530)</f>
        <v>ASALARIADO</v>
      </c>
      <c r="Q4530" s="7" t="str">
        <f t="shared" si="283"/>
        <v>26-35</v>
      </c>
      <c r="R4530" s="7" t="str">
        <f t="shared" si="284"/>
        <v>2</v>
      </c>
    </row>
    <row r="4531" spans="1:18" x14ac:dyDescent="0.3">
      <c r="A4531">
        <v>4530</v>
      </c>
      <c r="B4531" t="s">
        <v>14</v>
      </c>
      <c r="C4531">
        <v>1957708.6</v>
      </c>
      <c r="D4531" t="s">
        <v>9</v>
      </c>
      <c r="E4531" t="s">
        <v>10</v>
      </c>
      <c r="F4531" t="s">
        <v>11</v>
      </c>
      <c r="G4531" t="s">
        <v>12</v>
      </c>
      <c r="H4531" t="s">
        <v>12</v>
      </c>
      <c r="I4531">
        <v>52</v>
      </c>
      <c r="J4531">
        <f>(C4531-$V$7)/$V$8</f>
        <v>1.60332989587408</v>
      </c>
      <c r="K4531" t="str">
        <f t="shared" si="281"/>
        <v>NO</v>
      </c>
      <c r="L4531">
        <f>(I4531-$V$16)/$V$17</f>
        <v>0.71236311755666615</v>
      </c>
      <c r="M4531" t="str">
        <f t="shared" si="282"/>
        <v>NO</v>
      </c>
      <c r="N4531">
        <f>IF(ISBLANK(C4531),$V$7,C4531)</f>
        <v>1957708.6</v>
      </c>
      <c r="O4531">
        <f>IF(ISBLANK(I4531),$V$16,I4531)</f>
        <v>52</v>
      </c>
      <c r="P4531" t="str">
        <f>IF(ISBLANK(D4531),$U$42,D4531)</f>
        <v>ASALARIADO</v>
      </c>
      <c r="Q4531" s="7" t="str">
        <f t="shared" si="283"/>
        <v>46-55</v>
      </c>
      <c r="R4531" s="7" t="str">
        <f t="shared" si="284"/>
        <v>4</v>
      </c>
    </row>
    <row r="4532" spans="1:18" x14ac:dyDescent="0.3">
      <c r="A4532">
        <v>4531</v>
      </c>
      <c r="B4532" t="s">
        <v>8</v>
      </c>
      <c r="C4532">
        <v>600000</v>
      </c>
      <c r="D4532" t="s">
        <v>9</v>
      </c>
      <c r="E4532" t="s">
        <v>15</v>
      </c>
      <c r="F4532" t="s">
        <v>11</v>
      </c>
      <c r="G4532" t="s">
        <v>12</v>
      </c>
      <c r="H4532" t="s">
        <v>12</v>
      </c>
      <c r="I4532">
        <v>32</v>
      </c>
      <c r="J4532">
        <f>(C4532-$V$7)/$V$8</f>
        <v>-7.0949295379718516E-2</v>
      </c>
      <c r="K4532" t="str">
        <f t="shared" si="281"/>
        <v>NO</v>
      </c>
      <c r="L4532">
        <f>(I4532-$V$16)/$V$17</f>
        <v>-0.69914348398608395</v>
      </c>
      <c r="M4532" t="str">
        <f t="shared" si="282"/>
        <v>NO</v>
      </c>
      <c r="N4532">
        <f>IF(ISBLANK(C4532),$V$7,C4532)</f>
        <v>600000</v>
      </c>
      <c r="O4532">
        <f>IF(ISBLANK(I4532),$V$16,I4532)</f>
        <v>32</v>
      </c>
      <c r="P4532" t="str">
        <f>IF(ISBLANK(D4532),$U$42,D4532)</f>
        <v>ASALARIADO</v>
      </c>
      <c r="Q4532" s="7" t="str">
        <f t="shared" si="283"/>
        <v>26-35</v>
      </c>
      <c r="R4532" s="7" t="str">
        <f t="shared" si="284"/>
        <v>3</v>
      </c>
    </row>
    <row r="4533" spans="1:18" x14ac:dyDescent="0.3">
      <c r="A4533">
        <v>4532</v>
      </c>
      <c r="B4533" t="s">
        <v>8</v>
      </c>
      <c r="C4533">
        <v>161084.29999999999</v>
      </c>
      <c r="D4533" t="s">
        <v>9</v>
      </c>
      <c r="E4533" t="s">
        <v>10</v>
      </c>
      <c r="F4533" t="s">
        <v>11</v>
      </c>
      <c r="G4533" t="s">
        <v>12</v>
      </c>
      <c r="H4533" t="s">
        <v>12</v>
      </c>
      <c r="I4533">
        <v>42</v>
      </c>
      <c r="J4533">
        <f>(C4533-$V$7)/$V$8</f>
        <v>-0.61220492506682134</v>
      </c>
      <c r="K4533" t="str">
        <f t="shared" si="281"/>
        <v>NO</v>
      </c>
      <c r="L4533">
        <f>(I4533-$V$16)/$V$17</f>
        <v>6.6098167852911317E-3</v>
      </c>
      <c r="M4533" t="str">
        <f t="shared" si="282"/>
        <v>NO</v>
      </c>
      <c r="N4533">
        <f>IF(ISBLANK(C4533),$V$7,C4533)</f>
        <v>161084.29999999999</v>
      </c>
      <c r="O4533">
        <f>IF(ISBLANK(I4533),$V$16,I4533)</f>
        <v>42</v>
      </c>
      <c r="P4533" t="str">
        <f>IF(ISBLANK(D4533),$U$42,D4533)</f>
        <v>ASALARIADO</v>
      </c>
      <c r="Q4533" s="7" t="str">
        <f t="shared" si="283"/>
        <v>36-45</v>
      </c>
      <c r="R4533" s="7" t="str">
        <f t="shared" si="284"/>
        <v>1</v>
      </c>
    </row>
    <row r="4534" spans="1:18" x14ac:dyDescent="0.3">
      <c r="A4534">
        <v>4533</v>
      </c>
      <c r="B4534" t="s">
        <v>8</v>
      </c>
      <c r="C4534">
        <v>31927.439999999999</v>
      </c>
      <c r="D4534" t="s">
        <v>9</v>
      </c>
      <c r="E4534" t="s">
        <v>15</v>
      </c>
      <c r="F4534" t="s">
        <v>11</v>
      </c>
      <c r="G4534" t="s">
        <v>11</v>
      </c>
      <c r="H4534" t="s">
        <v>12</v>
      </c>
      <c r="I4534">
        <v>36</v>
      </c>
      <c r="J4534">
        <f>(C4534-$V$7)/$V$8</f>
        <v>-0.77147668861437502</v>
      </c>
      <c r="K4534" t="str">
        <f t="shared" si="281"/>
        <v>NO</v>
      </c>
      <c r="L4534">
        <f>(I4534-$V$16)/$V$17</f>
        <v>-0.41684216367753391</v>
      </c>
      <c r="M4534" t="str">
        <f t="shared" si="282"/>
        <v>NO</v>
      </c>
      <c r="N4534">
        <f>IF(ISBLANK(C4534),$V$7,C4534)</f>
        <v>31927.439999999999</v>
      </c>
      <c r="O4534">
        <f>IF(ISBLANK(I4534),$V$16,I4534)</f>
        <v>36</v>
      </c>
      <c r="P4534" t="str">
        <f>IF(ISBLANK(D4534),$U$42,D4534)</f>
        <v>ASALARIADO</v>
      </c>
      <c r="Q4534" s="7" t="str">
        <f t="shared" si="283"/>
        <v>36-45</v>
      </c>
      <c r="R4534" s="7" t="str">
        <f t="shared" si="284"/>
        <v>1</v>
      </c>
    </row>
    <row r="4535" spans="1:18" x14ac:dyDescent="0.3">
      <c r="A4535">
        <v>4534</v>
      </c>
      <c r="B4535" t="s">
        <v>8</v>
      </c>
      <c r="C4535">
        <v>427590.98</v>
      </c>
      <c r="D4535" t="s">
        <v>9</v>
      </c>
      <c r="E4535" t="s">
        <v>15</v>
      </c>
      <c r="F4535" t="s">
        <v>11</v>
      </c>
      <c r="G4535" t="s">
        <v>12</v>
      </c>
      <c r="H4535" t="s">
        <v>11</v>
      </c>
      <c r="I4535">
        <v>61</v>
      </c>
      <c r="J4535">
        <f>(C4535-$V$7)/$V$8</f>
        <v>-0.28355812364408983</v>
      </c>
      <c r="K4535" t="str">
        <f t="shared" si="281"/>
        <v>NO</v>
      </c>
      <c r="L4535">
        <f>(I4535-$V$16)/$V$17</f>
        <v>1.3475410882509038</v>
      </c>
      <c r="M4535" t="str">
        <f t="shared" si="282"/>
        <v>NO</v>
      </c>
      <c r="N4535">
        <f>IF(ISBLANK(C4535),$V$7,C4535)</f>
        <v>427590.98</v>
      </c>
      <c r="O4535">
        <f>IF(ISBLANK(I4535),$V$16,I4535)</f>
        <v>61</v>
      </c>
      <c r="P4535" t="str">
        <f>IF(ISBLANK(D4535),$U$42,D4535)</f>
        <v>ASALARIADO</v>
      </c>
      <c r="Q4535" s="7" t="str">
        <f t="shared" si="283"/>
        <v>56+</v>
      </c>
      <c r="R4535" s="7" t="str">
        <f t="shared" si="284"/>
        <v>3</v>
      </c>
    </row>
    <row r="4536" spans="1:18" x14ac:dyDescent="0.3">
      <c r="A4536">
        <v>4535</v>
      </c>
      <c r="B4536" t="s">
        <v>8</v>
      </c>
      <c r="C4536">
        <v>543427.36</v>
      </c>
      <c r="D4536" t="s">
        <v>9</v>
      </c>
      <c r="E4536" t="s">
        <v>15</v>
      </c>
      <c r="F4536" t="s">
        <v>11</v>
      </c>
      <c r="G4536" t="s">
        <v>12</v>
      </c>
      <c r="H4536" t="s">
        <v>12</v>
      </c>
      <c r="I4536">
        <v>27</v>
      </c>
      <c r="J4536">
        <f>(C4536-$V$7)/$V$8</f>
        <v>-0.1407127143830984</v>
      </c>
      <c r="K4536" t="str">
        <f t="shared" si="281"/>
        <v>NO</v>
      </c>
      <c r="L4536">
        <f>(I4536-$V$16)/$V$17</f>
        <v>-1.0520201343717714</v>
      </c>
      <c r="M4536" t="str">
        <f t="shared" si="282"/>
        <v>NO</v>
      </c>
      <c r="N4536">
        <f>IF(ISBLANK(C4536),$V$7,C4536)</f>
        <v>543427.36</v>
      </c>
      <c r="O4536">
        <f>IF(ISBLANK(I4536),$V$16,I4536)</f>
        <v>27</v>
      </c>
      <c r="P4536" t="str">
        <f>IF(ISBLANK(D4536),$U$42,D4536)</f>
        <v>ASALARIADO</v>
      </c>
      <c r="Q4536" s="7" t="str">
        <f t="shared" si="283"/>
        <v>26-35</v>
      </c>
      <c r="R4536" s="7" t="str">
        <f t="shared" si="284"/>
        <v>3</v>
      </c>
    </row>
    <row r="4537" spans="1:18" x14ac:dyDescent="0.3">
      <c r="A4537">
        <v>4536</v>
      </c>
      <c r="B4537" t="s">
        <v>8</v>
      </c>
      <c r="C4537">
        <v>342059.63</v>
      </c>
      <c r="D4537" t="s">
        <v>9</v>
      </c>
      <c r="E4537" t="s">
        <v>15</v>
      </c>
      <c r="F4537" t="s">
        <v>11</v>
      </c>
      <c r="G4537" t="s">
        <v>12</v>
      </c>
      <c r="H4537" t="s">
        <v>12</v>
      </c>
      <c r="I4537">
        <v>49</v>
      </c>
      <c r="J4537">
        <f>(C4537-$V$7)/$V$8</f>
        <v>-0.38903242019406048</v>
      </c>
      <c r="K4537" t="str">
        <f t="shared" si="281"/>
        <v>NO</v>
      </c>
      <c r="L4537">
        <f>(I4537-$V$16)/$V$17</f>
        <v>0.50063712732525367</v>
      </c>
      <c r="M4537" t="str">
        <f t="shared" si="282"/>
        <v>NO</v>
      </c>
      <c r="N4537">
        <f>IF(ISBLANK(C4537),$V$7,C4537)</f>
        <v>342059.63</v>
      </c>
      <c r="O4537">
        <f>IF(ISBLANK(I4537),$V$16,I4537)</f>
        <v>49</v>
      </c>
      <c r="P4537" t="str">
        <f>IF(ISBLANK(D4537),$U$42,D4537)</f>
        <v>ASALARIADO</v>
      </c>
      <c r="Q4537" s="7" t="str">
        <f t="shared" si="283"/>
        <v>46-55</v>
      </c>
      <c r="R4537" s="7" t="str">
        <f t="shared" si="284"/>
        <v>2</v>
      </c>
    </row>
    <row r="4538" spans="1:18" x14ac:dyDescent="0.3">
      <c r="A4538">
        <v>4537</v>
      </c>
      <c r="B4538" t="s">
        <v>14</v>
      </c>
      <c r="C4538">
        <v>1870704.54</v>
      </c>
      <c r="D4538" t="s">
        <v>9</v>
      </c>
      <c r="E4538" t="s">
        <v>15</v>
      </c>
      <c r="F4538" t="s">
        <v>11</v>
      </c>
      <c r="G4538" t="s">
        <v>12</v>
      </c>
      <c r="H4538" t="s">
        <v>12</v>
      </c>
      <c r="I4538">
        <v>28</v>
      </c>
      <c r="J4538">
        <f>(C4538-$V$7)/$V$8</f>
        <v>1.4960395043919925</v>
      </c>
      <c r="K4538" t="str">
        <f t="shared" si="281"/>
        <v>NO</v>
      </c>
      <c r="L4538">
        <f>(I4538-$V$16)/$V$17</f>
        <v>-0.98144480429463388</v>
      </c>
      <c r="M4538" t="str">
        <f t="shared" si="282"/>
        <v>NO</v>
      </c>
      <c r="N4538">
        <f>IF(ISBLANK(C4538),$V$7,C4538)</f>
        <v>1870704.54</v>
      </c>
      <c r="O4538">
        <f>IF(ISBLANK(I4538),$V$16,I4538)</f>
        <v>28</v>
      </c>
      <c r="P4538" t="str">
        <f>IF(ISBLANK(D4538),$U$42,D4538)</f>
        <v>ASALARIADO</v>
      </c>
      <c r="Q4538" s="7" t="str">
        <f t="shared" si="283"/>
        <v>26-35</v>
      </c>
      <c r="R4538" s="7" t="str">
        <f t="shared" si="284"/>
        <v>4</v>
      </c>
    </row>
    <row r="4539" spans="1:18" x14ac:dyDescent="0.3">
      <c r="A4539">
        <v>4538</v>
      </c>
      <c r="B4539" t="s">
        <v>8</v>
      </c>
      <c r="C4539">
        <v>317000</v>
      </c>
      <c r="D4539" t="s">
        <v>9</v>
      </c>
      <c r="E4539" t="s">
        <v>15</v>
      </c>
      <c r="F4539" t="s">
        <v>11</v>
      </c>
      <c r="G4539" t="s">
        <v>11</v>
      </c>
      <c r="H4539" t="s">
        <v>12</v>
      </c>
      <c r="I4539">
        <v>53</v>
      </c>
      <c r="J4539">
        <f>(C4539-$V$7)/$V$8</f>
        <v>-0.41993508741552427</v>
      </c>
      <c r="K4539" t="str">
        <f t="shared" si="281"/>
        <v>NO</v>
      </c>
      <c r="L4539">
        <f>(I4539-$V$16)/$V$17</f>
        <v>0.78293844763380371</v>
      </c>
      <c r="M4539" t="str">
        <f t="shared" si="282"/>
        <v>NO</v>
      </c>
      <c r="N4539">
        <f>IF(ISBLANK(C4539),$V$7,C4539)</f>
        <v>317000</v>
      </c>
      <c r="O4539">
        <f>IF(ISBLANK(I4539),$V$16,I4539)</f>
        <v>53</v>
      </c>
      <c r="P4539" t="str">
        <f>IF(ISBLANK(D4539),$U$42,D4539)</f>
        <v>ASALARIADO</v>
      </c>
      <c r="Q4539" s="7" t="str">
        <f t="shared" si="283"/>
        <v>46-55</v>
      </c>
      <c r="R4539" s="7" t="str">
        <f t="shared" si="284"/>
        <v>2</v>
      </c>
    </row>
    <row r="4540" spans="1:18" x14ac:dyDescent="0.3">
      <c r="A4540">
        <v>4539</v>
      </c>
      <c r="B4540" t="s">
        <v>14</v>
      </c>
      <c r="C4540">
        <v>403806.82</v>
      </c>
      <c r="D4540" t="s">
        <v>9</v>
      </c>
      <c r="E4540" t="s">
        <v>15</v>
      </c>
      <c r="F4540" t="s">
        <v>11</v>
      </c>
      <c r="G4540" t="s">
        <v>12</v>
      </c>
      <c r="H4540" t="s">
        <v>12</v>
      </c>
      <c r="I4540">
        <v>45</v>
      </c>
      <c r="J4540">
        <f>(C4540-$V$7)/$V$8</f>
        <v>-0.31288792546566691</v>
      </c>
      <c r="K4540" t="str">
        <f t="shared" si="281"/>
        <v>NO</v>
      </c>
      <c r="L4540">
        <f>(I4540-$V$16)/$V$17</f>
        <v>0.21833580701670366</v>
      </c>
      <c r="M4540" t="str">
        <f t="shared" si="282"/>
        <v>NO</v>
      </c>
      <c r="N4540">
        <f>IF(ISBLANK(C4540),$V$7,C4540)</f>
        <v>403806.82</v>
      </c>
      <c r="O4540">
        <f>IF(ISBLANK(I4540),$V$16,I4540)</f>
        <v>45</v>
      </c>
      <c r="P4540" t="str">
        <f>IF(ISBLANK(D4540),$U$42,D4540)</f>
        <v>ASALARIADO</v>
      </c>
      <c r="Q4540" s="7" t="str">
        <f t="shared" si="283"/>
        <v>36-45</v>
      </c>
      <c r="R4540" s="7" t="str">
        <f t="shared" si="284"/>
        <v>2</v>
      </c>
    </row>
    <row r="4541" spans="1:18" x14ac:dyDescent="0.3">
      <c r="A4541">
        <v>4540</v>
      </c>
      <c r="B4541" t="s">
        <v>14</v>
      </c>
      <c r="C4541">
        <v>1709089.1</v>
      </c>
      <c r="D4541" t="s">
        <v>9</v>
      </c>
      <c r="E4541" t="s">
        <v>10</v>
      </c>
      <c r="F4541" t="s">
        <v>11</v>
      </c>
      <c r="G4541" t="s">
        <v>12</v>
      </c>
      <c r="H4541" t="s">
        <v>12</v>
      </c>
      <c r="I4541">
        <v>49</v>
      </c>
      <c r="J4541">
        <f>(C4541-$V$7)/$V$8</f>
        <v>1.2967409449092531</v>
      </c>
      <c r="K4541" t="str">
        <f t="shared" si="281"/>
        <v>NO</v>
      </c>
      <c r="L4541">
        <f>(I4541-$V$16)/$V$17</f>
        <v>0.50063712732525367</v>
      </c>
      <c r="M4541" t="str">
        <f t="shared" si="282"/>
        <v>NO</v>
      </c>
      <c r="N4541">
        <f>IF(ISBLANK(C4541),$V$7,C4541)</f>
        <v>1709089.1</v>
      </c>
      <c r="O4541">
        <f>IF(ISBLANK(I4541),$V$16,I4541)</f>
        <v>49</v>
      </c>
      <c r="P4541" t="str">
        <f>IF(ISBLANK(D4541),$U$42,D4541)</f>
        <v>ASALARIADO</v>
      </c>
      <c r="Q4541" s="7" t="str">
        <f t="shared" si="283"/>
        <v>46-55</v>
      </c>
      <c r="R4541" s="7" t="str">
        <f t="shared" si="284"/>
        <v>4</v>
      </c>
    </row>
    <row r="4542" spans="1:18" x14ac:dyDescent="0.3">
      <c r="A4542">
        <v>4541</v>
      </c>
      <c r="B4542" t="s">
        <v>8</v>
      </c>
      <c r="C4542">
        <v>278030</v>
      </c>
      <c r="D4542" t="s">
        <v>18</v>
      </c>
      <c r="E4542" t="s">
        <v>15</v>
      </c>
      <c r="F4542" t="s">
        <v>11</v>
      </c>
      <c r="G4542" t="s">
        <v>12</v>
      </c>
      <c r="H4542" t="s">
        <v>12</v>
      </c>
      <c r="I4542">
        <v>43</v>
      </c>
      <c r="J4542">
        <f>(C4542-$V$7)/$V$8</f>
        <v>-0.46799154082766331</v>
      </c>
      <c r="K4542" t="str">
        <f t="shared" si="281"/>
        <v>NO</v>
      </c>
      <c r="L4542">
        <f>(I4542-$V$16)/$V$17</f>
        <v>7.7185146862428639E-2</v>
      </c>
      <c r="M4542" t="str">
        <f t="shared" si="282"/>
        <v>NO</v>
      </c>
      <c r="N4542">
        <f>IF(ISBLANK(C4542),$V$7,C4542)</f>
        <v>278030</v>
      </c>
      <c r="O4542">
        <f>IF(ISBLANK(I4542),$V$16,I4542)</f>
        <v>43</v>
      </c>
      <c r="P4542" t="str">
        <f>IF(ISBLANK(D4542),$U$42,D4542)</f>
        <v>CONVENIOS ESPECIALES DE TRABAJADORES INDEPENDIENTES</v>
      </c>
      <c r="Q4542" s="7" t="str">
        <f t="shared" si="283"/>
        <v>36-45</v>
      </c>
      <c r="R4542" s="7" t="str">
        <f t="shared" si="284"/>
        <v>1</v>
      </c>
    </row>
    <row r="4543" spans="1:18" x14ac:dyDescent="0.3">
      <c r="A4543">
        <v>4542</v>
      </c>
      <c r="B4543" t="s">
        <v>14</v>
      </c>
      <c r="C4543">
        <v>351531.84</v>
      </c>
      <c r="D4543" t="s">
        <v>9</v>
      </c>
      <c r="E4543" t="s">
        <v>15</v>
      </c>
      <c r="F4543" t="s">
        <v>11</v>
      </c>
      <c r="G4543" t="s">
        <v>12</v>
      </c>
      <c r="H4543" t="s">
        <v>12</v>
      </c>
      <c r="I4543">
        <v>35</v>
      </c>
      <c r="J4543">
        <f>(C4543-$V$7)/$V$8</f>
        <v>-0.37735161910155346</v>
      </c>
      <c r="K4543" t="str">
        <f t="shared" si="281"/>
        <v>NO</v>
      </c>
      <c r="L4543">
        <f>(I4543-$V$16)/$V$17</f>
        <v>-0.48741749375467142</v>
      </c>
      <c r="M4543" t="str">
        <f t="shared" si="282"/>
        <v>NO</v>
      </c>
      <c r="N4543">
        <f>IF(ISBLANK(C4543),$V$7,C4543)</f>
        <v>351531.84</v>
      </c>
      <c r="O4543">
        <f>IF(ISBLANK(I4543),$V$16,I4543)</f>
        <v>35</v>
      </c>
      <c r="P4543" t="str">
        <f>IF(ISBLANK(D4543),$U$42,D4543)</f>
        <v>ASALARIADO</v>
      </c>
      <c r="Q4543" s="7" t="str">
        <f t="shared" si="283"/>
        <v>26-35</v>
      </c>
      <c r="R4543" s="7" t="str">
        <f t="shared" si="284"/>
        <v>2</v>
      </c>
    </row>
    <row r="4544" spans="1:18" x14ac:dyDescent="0.3">
      <c r="A4544">
        <v>4543</v>
      </c>
      <c r="B4544" t="s">
        <v>14</v>
      </c>
      <c r="C4544">
        <v>568492</v>
      </c>
      <c r="D4544" t="s">
        <v>9</v>
      </c>
      <c r="E4544" t="s">
        <v>10</v>
      </c>
      <c r="F4544" t="s">
        <v>11</v>
      </c>
      <c r="G4544" t="s">
        <v>12</v>
      </c>
      <c r="H4544" t="s">
        <v>12</v>
      </c>
      <c r="I4544">
        <v>28</v>
      </c>
      <c r="J4544">
        <f>(C4544-$V$7)/$V$8</f>
        <v>-0.10980386900326682</v>
      </c>
      <c r="K4544" t="str">
        <f t="shared" si="281"/>
        <v>NO</v>
      </c>
      <c r="L4544">
        <f>(I4544-$V$16)/$V$17</f>
        <v>-0.98144480429463388</v>
      </c>
      <c r="M4544" t="str">
        <f t="shared" si="282"/>
        <v>NO</v>
      </c>
      <c r="N4544">
        <f>IF(ISBLANK(C4544),$V$7,C4544)</f>
        <v>568492</v>
      </c>
      <c r="O4544">
        <f>IF(ISBLANK(I4544),$V$16,I4544)</f>
        <v>28</v>
      </c>
      <c r="P4544" t="str">
        <f>IF(ISBLANK(D4544),$U$42,D4544)</f>
        <v>ASALARIADO</v>
      </c>
      <c r="Q4544" s="7" t="str">
        <f t="shared" si="283"/>
        <v>26-35</v>
      </c>
      <c r="R4544" s="7" t="str">
        <f t="shared" si="284"/>
        <v>3</v>
      </c>
    </row>
    <row r="4545" spans="1:18" x14ac:dyDescent="0.3">
      <c r="A4545">
        <v>4544</v>
      </c>
      <c r="B4545" t="s">
        <v>8</v>
      </c>
      <c r="C4545">
        <v>353607</v>
      </c>
      <c r="D4545" t="s">
        <v>9</v>
      </c>
      <c r="E4545" t="s">
        <v>15</v>
      </c>
      <c r="F4545" t="s">
        <v>11</v>
      </c>
      <c r="G4545" t="s">
        <v>12</v>
      </c>
      <c r="H4545" t="s">
        <v>12</v>
      </c>
      <c r="I4545">
        <v>51</v>
      </c>
      <c r="J4545">
        <f>(C4545-$V$7)/$V$8</f>
        <v>-0.37479260370861706</v>
      </c>
      <c r="K4545" t="str">
        <f t="shared" si="281"/>
        <v>NO</v>
      </c>
      <c r="L4545">
        <f>(I4545-$V$16)/$V$17</f>
        <v>0.64178778747952869</v>
      </c>
      <c r="M4545" t="str">
        <f t="shared" si="282"/>
        <v>NO</v>
      </c>
      <c r="N4545">
        <f>IF(ISBLANK(C4545),$V$7,C4545)</f>
        <v>353607</v>
      </c>
      <c r="O4545">
        <f>IF(ISBLANK(I4545),$V$16,I4545)</f>
        <v>51</v>
      </c>
      <c r="P4545" t="str">
        <f>IF(ISBLANK(D4545),$U$42,D4545)</f>
        <v>ASALARIADO</v>
      </c>
      <c r="Q4545" s="7" t="str">
        <f t="shared" si="283"/>
        <v>46-55</v>
      </c>
      <c r="R4545" s="7" t="str">
        <f t="shared" si="284"/>
        <v>2</v>
      </c>
    </row>
    <row r="4546" spans="1:18" x14ac:dyDescent="0.3">
      <c r="A4546">
        <v>4545</v>
      </c>
      <c r="B4546" t="s">
        <v>14</v>
      </c>
      <c r="C4546">
        <v>1932000</v>
      </c>
      <c r="D4546" t="s">
        <v>9</v>
      </c>
      <c r="E4546" t="s">
        <v>15</v>
      </c>
      <c r="F4546" t="s">
        <v>11</v>
      </c>
      <c r="G4546" t="s">
        <v>12</v>
      </c>
      <c r="H4546" t="s">
        <v>12</v>
      </c>
      <c r="I4546">
        <v>51</v>
      </c>
      <c r="J4546">
        <f>(C4546-$V$7)/$V$8</f>
        <v>1.5716269413400457</v>
      </c>
      <c r="K4546" t="str">
        <f t="shared" ref="K4546:K4609" si="285">IF(ABS(J4546)&gt;1.96,"ATIPICO","NO")</f>
        <v>NO</v>
      </c>
      <c r="L4546">
        <f>(I4546-$V$16)/$V$17</f>
        <v>0.64178778747952869</v>
      </c>
      <c r="M4546" t="str">
        <f t="shared" ref="M4546:M4609" si="286">IF(ABS(L4546)&gt;1.96,"ATIPICO","NO")</f>
        <v>NO</v>
      </c>
      <c r="N4546">
        <f>IF(ISBLANK(C4546),$V$7,C4546)</f>
        <v>1932000</v>
      </c>
      <c r="O4546">
        <f>IF(ISBLANK(I4546),$V$16,I4546)</f>
        <v>51</v>
      </c>
      <c r="P4546" t="str">
        <f>IF(ISBLANK(D4546),$U$42,D4546)</f>
        <v>ASALARIADO</v>
      </c>
      <c r="Q4546" s="7" t="str">
        <f t="shared" ref="Q4546:Q4609" si="287">IF(O4546&lt;26,"18-25",IF(O4546&lt;36,"26-35",
 IF(O4546&lt;46,"36-45",IF(O4546&lt;56,"46-55","56+"))))</f>
        <v>46-55</v>
      </c>
      <c r="R4546" s="7" t="str">
        <f t="shared" ref="R4546:R4609" si="288">IF(N4546&lt;300000,"1",
 IF(N4546&lt;=408495,"2",
 IF(N4546&lt;=700000,"3",
 "4")))</f>
        <v>4</v>
      </c>
    </row>
    <row r="4547" spans="1:18" x14ac:dyDescent="0.3">
      <c r="A4547">
        <v>4546</v>
      </c>
      <c r="B4547" t="s">
        <v>14</v>
      </c>
      <c r="C4547">
        <v>560498</v>
      </c>
      <c r="D4547" t="s">
        <v>17</v>
      </c>
      <c r="E4547" t="s">
        <v>15</v>
      </c>
      <c r="F4547" t="s">
        <v>11</v>
      </c>
      <c r="G4547" t="s">
        <v>12</v>
      </c>
      <c r="H4547" t="s">
        <v>11</v>
      </c>
      <c r="I4547">
        <v>51</v>
      </c>
      <c r="J4547">
        <f>(C4547-$V$7)/$V$8</f>
        <v>-0.11966179275427116</v>
      </c>
      <c r="K4547" t="str">
        <f t="shared" si="285"/>
        <v>NO</v>
      </c>
      <c r="L4547">
        <f>(I4547-$V$16)/$V$17</f>
        <v>0.64178778747952869</v>
      </c>
      <c r="M4547" t="str">
        <f t="shared" si="286"/>
        <v>NO</v>
      </c>
      <c r="N4547">
        <f>IF(ISBLANK(C4547),$V$7,C4547)</f>
        <v>560498</v>
      </c>
      <c r="O4547">
        <f>IF(ISBLANK(I4547),$V$16,I4547)</f>
        <v>51</v>
      </c>
      <c r="P4547" t="str">
        <f>IF(ISBLANK(D4547),$U$42,D4547)</f>
        <v>TRABAJADOR INDEPENDIENTE</v>
      </c>
      <c r="Q4547" s="7" t="str">
        <f t="shared" si="287"/>
        <v>46-55</v>
      </c>
      <c r="R4547" s="7" t="str">
        <f t="shared" si="288"/>
        <v>3</v>
      </c>
    </row>
    <row r="4548" spans="1:18" x14ac:dyDescent="0.3">
      <c r="A4548">
        <v>4547</v>
      </c>
      <c r="B4548" t="s">
        <v>8</v>
      </c>
      <c r="C4548">
        <v>566297</v>
      </c>
      <c r="D4548" t="s">
        <v>16</v>
      </c>
      <c r="E4548" t="s">
        <v>15</v>
      </c>
      <c r="F4548" t="s">
        <v>11</v>
      </c>
      <c r="G4548" t="s">
        <v>12</v>
      </c>
      <c r="H4548" t="s">
        <v>12</v>
      </c>
      <c r="I4548">
        <v>55</v>
      </c>
      <c r="J4548">
        <f>(C4548-$V$7)/$V$8</f>
        <v>-0.11251066693089436</v>
      </c>
      <c r="K4548" t="str">
        <f t="shared" si="285"/>
        <v>NO</v>
      </c>
      <c r="L4548">
        <f>(I4548-$V$16)/$V$17</f>
        <v>0.92408910778807873</v>
      </c>
      <c r="M4548" t="str">
        <f t="shared" si="286"/>
        <v>NO</v>
      </c>
      <c r="N4548">
        <f>IF(ISBLANK(C4548),$V$7,C4548)</f>
        <v>566297</v>
      </c>
      <c r="O4548">
        <f>IF(ISBLANK(I4548),$V$16,I4548)</f>
        <v>55</v>
      </c>
      <c r="P4548" t="str">
        <f>IF(ISBLANK(D4548),$U$42,D4548)</f>
        <v>ASEGURADO VOLUNTARIO</v>
      </c>
      <c r="Q4548" s="7" t="str">
        <f t="shared" si="287"/>
        <v>46-55</v>
      </c>
      <c r="R4548" s="7" t="str">
        <f t="shared" si="288"/>
        <v>3</v>
      </c>
    </row>
    <row r="4549" spans="1:18" x14ac:dyDescent="0.3">
      <c r="A4549">
        <v>4548</v>
      </c>
      <c r="B4549" t="s">
        <v>14</v>
      </c>
      <c r="C4549">
        <v>133037.29999999999</v>
      </c>
      <c r="D4549" t="s">
        <v>9</v>
      </c>
      <c r="E4549" t="s">
        <v>10</v>
      </c>
      <c r="F4549" t="s">
        <v>11</v>
      </c>
      <c r="G4549" t="s">
        <v>12</v>
      </c>
      <c r="H4549" t="s">
        <v>12</v>
      </c>
      <c r="I4549">
        <v>25</v>
      </c>
      <c r="J4549">
        <f>(C4549-$V$7)/$V$8</f>
        <v>-0.64679151343865249</v>
      </c>
      <c r="K4549" t="str">
        <f t="shared" si="285"/>
        <v>NO</v>
      </c>
      <c r="L4549">
        <f>(I4549-$V$16)/$V$17</f>
        <v>-1.1931707945260464</v>
      </c>
      <c r="M4549" t="str">
        <f t="shared" si="286"/>
        <v>NO</v>
      </c>
      <c r="N4549">
        <f>IF(ISBLANK(C4549),$V$7,C4549)</f>
        <v>133037.29999999999</v>
      </c>
      <c r="O4549">
        <f>IF(ISBLANK(I4549),$V$16,I4549)</f>
        <v>25</v>
      </c>
      <c r="P4549" t="str">
        <f>IF(ISBLANK(D4549),$U$42,D4549)</f>
        <v>ASALARIADO</v>
      </c>
      <c r="Q4549" s="7" t="str">
        <f t="shared" si="287"/>
        <v>18-25</v>
      </c>
      <c r="R4549" s="7" t="str">
        <f t="shared" si="288"/>
        <v>1</v>
      </c>
    </row>
    <row r="4550" spans="1:18" x14ac:dyDescent="0.3">
      <c r="A4550">
        <v>4549</v>
      </c>
      <c r="B4550" t="s">
        <v>8</v>
      </c>
      <c r="C4550">
        <v>1848072</v>
      </c>
      <c r="D4550" t="s">
        <v>9</v>
      </c>
      <c r="E4550" t="s">
        <v>10</v>
      </c>
      <c r="F4550" t="s">
        <v>11</v>
      </c>
      <c r="G4550" t="s">
        <v>12</v>
      </c>
      <c r="H4550" t="s">
        <v>11</v>
      </c>
      <c r="I4550">
        <v>63</v>
      </c>
      <c r="J4550">
        <f>(C4550-$V$7)/$V$8</f>
        <v>1.4681298404425858</v>
      </c>
      <c r="K4550" t="str">
        <f t="shared" si="285"/>
        <v>NO</v>
      </c>
      <c r="L4550">
        <f>(I4550-$V$16)/$V$17</f>
        <v>1.4886917484051787</v>
      </c>
      <c r="M4550" t="str">
        <f t="shared" si="286"/>
        <v>NO</v>
      </c>
      <c r="N4550">
        <f>IF(ISBLANK(C4550),$V$7,C4550)</f>
        <v>1848072</v>
      </c>
      <c r="O4550">
        <f>IF(ISBLANK(I4550),$V$16,I4550)</f>
        <v>63</v>
      </c>
      <c r="P4550" t="str">
        <f>IF(ISBLANK(D4550),$U$42,D4550)</f>
        <v>ASALARIADO</v>
      </c>
      <c r="Q4550" s="7" t="str">
        <f t="shared" si="287"/>
        <v>56+</v>
      </c>
      <c r="R4550" s="7" t="str">
        <f t="shared" si="288"/>
        <v>4</v>
      </c>
    </row>
    <row r="4551" spans="1:18" x14ac:dyDescent="0.3">
      <c r="A4551">
        <v>4550</v>
      </c>
      <c r="B4551" t="s">
        <v>8</v>
      </c>
      <c r="C4551">
        <v>1624745.95</v>
      </c>
      <c r="D4551" t="s">
        <v>9</v>
      </c>
      <c r="E4551" t="s">
        <v>15</v>
      </c>
      <c r="F4551" t="s">
        <v>11</v>
      </c>
      <c r="G4551" t="s">
        <v>12</v>
      </c>
      <c r="H4551" t="s">
        <v>12</v>
      </c>
      <c r="I4551">
        <v>38</v>
      </c>
      <c r="J4551">
        <f>(C4551-$V$7)/$V$8</f>
        <v>1.1927318954196955</v>
      </c>
      <c r="K4551" t="str">
        <f t="shared" si="285"/>
        <v>NO</v>
      </c>
      <c r="L4551">
        <f>(I4551-$V$16)/$V$17</f>
        <v>-0.27569150352325889</v>
      </c>
      <c r="M4551" t="str">
        <f t="shared" si="286"/>
        <v>NO</v>
      </c>
      <c r="N4551">
        <f>IF(ISBLANK(C4551),$V$7,C4551)</f>
        <v>1624745.95</v>
      </c>
      <c r="O4551">
        <f>IF(ISBLANK(I4551),$V$16,I4551)</f>
        <v>38</v>
      </c>
      <c r="P4551" t="str">
        <f>IF(ISBLANK(D4551),$U$42,D4551)</f>
        <v>ASALARIADO</v>
      </c>
      <c r="Q4551" s="7" t="str">
        <f t="shared" si="287"/>
        <v>36-45</v>
      </c>
      <c r="R4551" s="7" t="str">
        <f t="shared" si="288"/>
        <v>4</v>
      </c>
    </row>
    <row r="4552" spans="1:18" x14ac:dyDescent="0.3">
      <c r="A4552">
        <v>4551</v>
      </c>
      <c r="B4552" t="s">
        <v>8</v>
      </c>
      <c r="C4552">
        <v>693063.36</v>
      </c>
      <c r="D4552" t="s">
        <v>9</v>
      </c>
      <c r="E4552" t="s">
        <v>15</v>
      </c>
      <c r="F4552" t="s">
        <v>11</v>
      </c>
      <c r="G4552" t="s">
        <v>12</v>
      </c>
      <c r="H4552" t="s">
        <v>12</v>
      </c>
      <c r="I4552">
        <v>45</v>
      </c>
      <c r="J4552">
        <f>(C4552-$V$7)/$V$8</f>
        <v>4.381321486449815E-2</v>
      </c>
      <c r="K4552" t="str">
        <f t="shared" si="285"/>
        <v>NO</v>
      </c>
      <c r="L4552">
        <f>(I4552-$V$16)/$V$17</f>
        <v>0.21833580701670366</v>
      </c>
      <c r="M4552" t="str">
        <f t="shared" si="286"/>
        <v>NO</v>
      </c>
      <c r="N4552">
        <f>IF(ISBLANK(C4552),$V$7,C4552)</f>
        <v>693063.36</v>
      </c>
      <c r="O4552">
        <f>IF(ISBLANK(I4552),$V$16,I4552)</f>
        <v>45</v>
      </c>
      <c r="P4552" t="str">
        <f>IF(ISBLANK(D4552),$U$42,D4552)</f>
        <v>ASALARIADO</v>
      </c>
      <c r="Q4552" s="7" t="str">
        <f t="shared" si="287"/>
        <v>36-45</v>
      </c>
      <c r="R4552" s="7" t="str">
        <f t="shared" si="288"/>
        <v>3</v>
      </c>
    </row>
    <row r="4553" spans="1:18" x14ac:dyDescent="0.3">
      <c r="A4553">
        <v>4552</v>
      </c>
      <c r="B4553" t="s">
        <v>8</v>
      </c>
      <c r="C4553">
        <v>476566.67</v>
      </c>
      <c r="D4553" t="s">
        <v>9</v>
      </c>
      <c r="E4553" t="s">
        <v>15</v>
      </c>
      <c r="F4553" t="s">
        <v>11</v>
      </c>
      <c r="G4553" t="s">
        <v>12</v>
      </c>
      <c r="H4553" t="s">
        <v>12</v>
      </c>
      <c r="I4553">
        <v>33</v>
      </c>
      <c r="J4553">
        <f>(C4553-$V$7)/$V$8</f>
        <v>-0.22316300009232271</v>
      </c>
      <c r="K4553" t="str">
        <f t="shared" si="285"/>
        <v>NO</v>
      </c>
      <c r="L4553">
        <f>(I4553-$V$16)/$V$17</f>
        <v>-0.62856815390894638</v>
      </c>
      <c r="M4553" t="str">
        <f t="shared" si="286"/>
        <v>NO</v>
      </c>
      <c r="N4553">
        <f>IF(ISBLANK(C4553),$V$7,C4553)</f>
        <v>476566.67</v>
      </c>
      <c r="O4553">
        <f>IF(ISBLANK(I4553),$V$16,I4553)</f>
        <v>33</v>
      </c>
      <c r="P4553" t="str">
        <f>IF(ISBLANK(D4553),$U$42,D4553)</f>
        <v>ASALARIADO</v>
      </c>
      <c r="Q4553" s="7" t="str">
        <f t="shared" si="287"/>
        <v>26-35</v>
      </c>
      <c r="R4553" s="7" t="str">
        <f t="shared" si="288"/>
        <v>3</v>
      </c>
    </row>
    <row r="4554" spans="1:18" x14ac:dyDescent="0.3">
      <c r="A4554">
        <v>4553</v>
      </c>
      <c r="B4554" t="s">
        <v>14</v>
      </c>
      <c r="C4554">
        <v>297429</v>
      </c>
      <c r="D4554" t="s">
        <v>17</v>
      </c>
      <c r="E4554" t="s">
        <v>15</v>
      </c>
      <c r="F4554" t="s">
        <v>11</v>
      </c>
      <c r="G4554" t="s">
        <v>12</v>
      </c>
      <c r="H4554" t="s">
        <v>11</v>
      </c>
      <c r="I4554">
        <v>65</v>
      </c>
      <c r="J4554">
        <f>(C4554-$V$7)/$V$8</f>
        <v>-0.44406936634108168</v>
      </c>
      <c r="K4554" t="str">
        <f t="shared" si="285"/>
        <v>NO</v>
      </c>
      <c r="L4554">
        <f>(I4554-$V$16)/$V$17</f>
        <v>1.6298424085594538</v>
      </c>
      <c r="M4554" t="str">
        <f t="shared" si="286"/>
        <v>NO</v>
      </c>
      <c r="N4554">
        <f>IF(ISBLANK(C4554),$V$7,C4554)</f>
        <v>297429</v>
      </c>
      <c r="O4554">
        <f>IF(ISBLANK(I4554),$V$16,I4554)</f>
        <v>65</v>
      </c>
      <c r="P4554" t="str">
        <f>IF(ISBLANK(D4554),$U$42,D4554)</f>
        <v>TRABAJADOR INDEPENDIENTE</v>
      </c>
      <c r="Q4554" s="7" t="str">
        <f t="shared" si="287"/>
        <v>56+</v>
      </c>
      <c r="R4554" s="7" t="str">
        <f t="shared" si="288"/>
        <v>1</v>
      </c>
    </row>
    <row r="4555" spans="1:18" x14ac:dyDescent="0.3">
      <c r="A4555">
        <v>4554</v>
      </c>
      <c r="B4555" t="s">
        <v>8</v>
      </c>
      <c r="C4555">
        <v>35530</v>
      </c>
      <c r="D4555" t="s">
        <v>9</v>
      </c>
      <c r="E4555" t="s">
        <v>15</v>
      </c>
      <c r="F4555" t="s">
        <v>11</v>
      </c>
      <c r="G4555" t="s">
        <v>11</v>
      </c>
      <c r="H4555" t="s">
        <v>12</v>
      </c>
      <c r="I4555">
        <v>37</v>
      </c>
      <c r="J4555">
        <f>(C4555-$V$7)/$V$8</f>
        <v>-0.76703413647671947</v>
      </c>
      <c r="K4555" t="str">
        <f t="shared" si="285"/>
        <v>NO</v>
      </c>
      <c r="L4555">
        <f>(I4555-$V$16)/$V$17</f>
        <v>-0.3462668336003964</v>
      </c>
      <c r="M4555" t="str">
        <f t="shared" si="286"/>
        <v>NO</v>
      </c>
      <c r="N4555">
        <f>IF(ISBLANK(C4555),$V$7,C4555)</f>
        <v>35530</v>
      </c>
      <c r="O4555">
        <f>IF(ISBLANK(I4555),$V$16,I4555)</f>
        <v>37</v>
      </c>
      <c r="P4555" t="str">
        <f>IF(ISBLANK(D4555),$U$42,D4555)</f>
        <v>ASALARIADO</v>
      </c>
      <c r="Q4555" s="7" t="str">
        <f t="shared" si="287"/>
        <v>36-45</v>
      </c>
      <c r="R4555" s="7" t="str">
        <f t="shared" si="288"/>
        <v>1</v>
      </c>
    </row>
    <row r="4556" spans="1:18" x14ac:dyDescent="0.3">
      <c r="A4556">
        <v>4555</v>
      </c>
      <c r="B4556" t="s">
        <v>8</v>
      </c>
      <c r="C4556">
        <v>476562.94</v>
      </c>
      <c r="D4556" t="s">
        <v>9</v>
      </c>
      <c r="E4556" t="s">
        <v>15</v>
      </c>
      <c r="F4556" t="s">
        <v>11</v>
      </c>
      <c r="G4556" t="s">
        <v>11</v>
      </c>
      <c r="H4556" t="s">
        <v>12</v>
      </c>
      <c r="I4556">
        <v>32</v>
      </c>
      <c r="J4556">
        <f>(C4556-$V$7)/$V$8</f>
        <v>-0.22316759979905165</v>
      </c>
      <c r="K4556" t="str">
        <f t="shared" si="285"/>
        <v>NO</v>
      </c>
      <c r="L4556">
        <f>(I4556-$V$16)/$V$17</f>
        <v>-0.69914348398608395</v>
      </c>
      <c r="M4556" t="str">
        <f t="shared" si="286"/>
        <v>NO</v>
      </c>
      <c r="N4556">
        <f>IF(ISBLANK(C4556),$V$7,C4556)</f>
        <v>476562.94</v>
      </c>
      <c r="O4556">
        <f>IF(ISBLANK(I4556),$V$16,I4556)</f>
        <v>32</v>
      </c>
      <c r="P4556" t="str">
        <f>IF(ISBLANK(D4556),$U$42,D4556)</f>
        <v>ASALARIADO</v>
      </c>
      <c r="Q4556" s="7" t="str">
        <f t="shared" si="287"/>
        <v>26-35</v>
      </c>
      <c r="R4556" s="7" t="str">
        <f t="shared" si="288"/>
        <v>3</v>
      </c>
    </row>
    <row r="4557" spans="1:18" x14ac:dyDescent="0.3">
      <c r="A4557">
        <v>4556</v>
      </c>
      <c r="B4557" t="s">
        <v>14</v>
      </c>
      <c r="C4557">
        <v>297046</v>
      </c>
      <c r="D4557" t="s">
        <v>16</v>
      </c>
      <c r="E4557" t="s">
        <v>15</v>
      </c>
      <c r="F4557" t="s">
        <v>11</v>
      </c>
      <c r="G4557" t="s">
        <v>11</v>
      </c>
      <c r="H4557" t="s">
        <v>12</v>
      </c>
      <c r="I4557">
        <v>38</v>
      </c>
      <c r="J4557">
        <f>(C4557-$V$7)/$V$8</f>
        <v>-0.44454166866740574</v>
      </c>
      <c r="K4557" t="str">
        <f t="shared" si="285"/>
        <v>NO</v>
      </c>
      <c r="L4557">
        <f>(I4557-$V$16)/$V$17</f>
        <v>-0.27569150352325889</v>
      </c>
      <c r="M4557" t="str">
        <f t="shared" si="286"/>
        <v>NO</v>
      </c>
      <c r="N4557">
        <f>IF(ISBLANK(C4557),$V$7,C4557)</f>
        <v>297046</v>
      </c>
      <c r="O4557">
        <f>IF(ISBLANK(I4557),$V$16,I4557)</f>
        <v>38</v>
      </c>
      <c r="P4557" t="str">
        <f>IF(ISBLANK(D4557),$U$42,D4557)</f>
        <v>ASEGURADO VOLUNTARIO</v>
      </c>
      <c r="Q4557" s="7" t="str">
        <f t="shared" si="287"/>
        <v>36-45</v>
      </c>
      <c r="R4557" s="7" t="str">
        <f t="shared" si="288"/>
        <v>1</v>
      </c>
    </row>
    <row r="4558" spans="1:18" x14ac:dyDescent="0.3">
      <c r="A4558">
        <v>4557</v>
      </c>
      <c r="B4558" t="s">
        <v>8</v>
      </c>
      <c r="C4558">
        <v>381640</v>
      </c>
      <c r="D4558" t="s">
        <v>9</v>
      </c>
      <c r="E4558" t="s">
        <v>15</v>
      </c>
      <c r="F4558" t="s">
        <v>11</v>
      </c>
      <c r="G4558" t="s">
        <v>12</v>
      </c>
      <c r="H4558" t="s">
        <v>12</v>
      </c>
      <c r="I4558">
        <v>53</v>
      </c>
      <c r="J4558">
        <f>(C4558-$V$7)/$V$8</f>
        <v>-0.34022327965158616</v>
      </c>
      <c r="K4558" t="str">
        <f t="shared" si="285"/>
        <v>NO</v>
      </c>
      <c r="L4558">
        <f>(I4558-$V$16)/$V$17</f>
        <v>0.78293844763380371</v>
      </c>
      <c r="M4558" t="str">
        <f t="shared" si="286"/>
        <v>NO</v>
      </c>
      <c r="N4558">
        <f>IF(ISBLANK(C4558),$V$7,C4558)</f>
        <v>381640</v>
      </c>
      <c r="O4558">
        <f>IF(ISBLANK(I4558),$V$16,I4558)</f>
        <v>53</v>
      </c>
      <c r="P4558" t="str">
        <f>IF(ISBLANK(D4558),$U$42,D4558)</f>
        <v>ASALARIADO</v>
      </c>
      <c r="Q4558" s="7" t="str">
        <f t="shared" si="287"/>
        <v>46-55</v>
      </c>
      <c r="R4558" s="7" t="str">
        <f t="shared" si="288"/>
        <v>2</v>
      </c>
    </row>
    <row r="4559" spans="1:18" x14ac:dyDescent="0.3">
      <c r="A4559">
        <v>4558</v>
      </c>
      <c r="B4559" t="s">
        <v>8</v>
      </c>
      <c r="C4559">
        <v>323296</v>
      </c>
      <c r="D4559" t="s">
        <v>16</v>
      </c>
      <c r="E4559" t="s">
        <v>15</v>
      </c>
      <c r="F4559" t="s">
        <v>11</v>
      </c>
      <c r="G4559" t="s">
        <v>12</v>
      </c>
      <c r="H4559" t="s">
        <v>12</v>
      </c>
      <c r="I4559">
        <v>31</v>
      </c>
      <c r="J4559">
        <f>(C4559-$V$7)/$V$8</f>
        <v>-0.41217107841673473</v>
      </c>
      <c r="K4559" t="str">
        <f t="shared" si="285"/>
        <v>NO</v>
      </c>
      <c r="L4559">
        <f>(I4559-$V$16)/$V$17</f>
        <v>-0.7697188140632214</v>
      </c>
      <c r="M4559" t="str">
        <f t="shared" si="286"/>
        <v>NO</v>
      </c>
      <c r="N4559">
        <f>IF(ISBLANK(C4559),$V$7,C4559)</f>
        <v>323296</v>
      </c>
      <c r="O4559">
        <f>IF(ISBLANK(I4559),$V$16,I4559)</f>
        <v>31</v>
      </c>
      <c r="P4559" t="str">
        <f>IF(ISBLANK(D4559),$U$42,D4559)</f>
        <v>ASEGURADO VOLUNTARIO</v>
      </c>
      <c r="Q4559" s="7" t="str">
        <f t="shared" si="287"/>
        <v>26-35</v>
      </c>
      <c r="R4559" s="7" t="str">
        <f t="shared" si="288"/>
        <v>2</v>
      </c>
    </row>
    <row r="4560" spans="1:18" x14ac:dyDescent="0.3">
      <c r="A4560">
        <v>4559</v>
      </c>
      <c r="B4560" t="s">
        <v>8</v>
      </c>
      <c r="C4560">
        <v>1730544</v>
      </c>
      <c r="D4560" t="s">
        <v>9</v>
      </c>
      <c r="E4560" t="s">
        <v>15</v>
      </c>
      <c r="F4560" t="s">
        <v>11</v>
      </c>
      <c r="G4560" t="s">
        <v>12</v>
      </c>
      <c r="H4560" t="s">
        <v>12</v>
      </c>
      <c r="I4560">
        <v>31</v>
      </c>
      <c r="J4560">
        <f>(C4560-$V$7)/$V$8</f>
        <v>1.3231983840242671</v>
      </c>
      <c r="K4560" t="str">
        <f t="shared" si="285"/>
        <v>NO</v>
      </c>
      <c r="L4560">
        <f>(I4560-$V$16)/$V$17</f>
        <v>-0.7697188140632214</v>
      </c>
      <c r="M4560" t="str">
        <f t="shared" si="286"/>
        <v>NO</v>
      </c>
      <c r="N4560">
        <f>IF(ISBLANK(C4560),$V$7,C4560)</f>
        <v>1730544</v>
      </c>
      <c r="O4560">
        <f>IF(ISBLANK(I4560),$V$16,I4560)</f>
        <v>31</v>
      </c>
      <c r="P4560" t="str">
        <f>IF(ISBLANK(D4560),$U$42,D4560)</f>
        <v>ASALARIADO</v>
      </c>
      <c r="Q4560" s="7" t="str">
        <f t="shared" si="287"/>
        <v>26-35</v>
      </c>
      <c r="R4560" s="7" t="str">
        <f t="shared" si="288"/>
        <v>4</v>
      </c>
    </row>
    <row r="4561" spans="1:18" x14ac:dyDescent="0.3">
      <c r="A4561">
        <v>4560</v>
      </c>
      <c r="B4561" t="s">
        <v>8</v>
      </c>
      <c r="C4561">
        <v>670740</v>
      </c>
      <c r="D4561" t="s">
        <v>9</v>
      </c>
      <c r="E4561" t="s">
        <v>15</v>
      </c>
      <c r="F4561" t="s">
        <v>11</v>
      </c>
      <c r="G4561" t="s">
        <v>12</v>
      </c>
      <c r="H4561" t="s">
        <v>12</v>
      </c>
      <c r="I4561">
        <v>27</v>
      </c>
      <c r="J4561">
        <f>(C4561-$V$7)/$V$8</f>
        <v>1.6284820975804089E-2</v>
      </c>
      <c r="K4561" t="str">
        <f t="shared" si="285"/>
        <v>NO</v>
      </c>
      <c r="L4561">
        <f>(I4561-$V$16)/$V$17</f>
        <v>-1.0520201343717714</v>
      </c>
      <c r="M4561" t="str">
        <f t="shared" si="286"/>
        <v>NO</v>
      </c>
      <c r="N4561">
        <f>IF(ISBLANK(C4561),$V$7,C4561)</f>
        <v>670740</v>
      </c>
      <c r="O4561">
        <f>IF(ISBLANK(I4561),$V$16,I4561)</f>
        <v>27</v>
      </c>
      <c r="P4561" t="str">
        <f>IF(ISBLANK(D4561),$U$42,D4561)</f>
        <v>ASALARIADO</v>
      </c>
      <c r="Q4561" s="7" t="str">
        <f t="shared" si="287"/>
        <v>26-35</v>
      </c>
      <c r="R4561" s="7" t="str">
        <f t="shared" si="288"/>
        <v>3</v>
      </c>
    </row>
    <row r="4562" spans="1:18" x14ac:dyDescent="0.3">
      <c r="A4562">
        <v>4561</v>
      </c>
      <c r="B4562" t="s">
        <v>8</v>
      </c>
      <c r="C4562">
        <v>290000</v>
      </c>
      <c r="D4562" t="s">
        <v>9</v>
      </c>
      <c r="E4562" t="s">
        <v>15</v>
      </c>
      <c r="F4562" t="s">
        <v>11</v>
      </c>
      <c r="G4562" t="s">
        <v>11</v>
      </c>
      <c r="H4562" t="s">
        <v>12</v>
      </c>
      <c r="I4562">
        <v>42</v>
      </c>
      <c r="J4562">
        <f>(C4562-$V$7)/$V$8</f>
        <v>-0.4532305516733573</v>
      </c>
      <c r="K4562" t="str">
        <f t="shared" si="285"/>
        <v>NO</v>
      </c>
      <c r="L4562">
        <f>(I4562-$V$16)/$V$17</f>
        <v>6.6098167852911317E-3</v>
      </c>
      <c r="M4562" t="str">
        <f t="shared" si="286"/>
        <v>NO</v>
      </c>
      <c r="N4562">
        <f>IF(ISBLANK(C4562),$V$7,C4562)</f>
        <v>290000</v>
      </c>
      <c r="O4562">
        <f>IF(ISBLANK(I4562),$V$16,I4562)</f>
        <v>42</v>
      </c>
      <c r="P4562" t="str">
        <f>IF(ISBLANK(D4562),$U$42,D4562)</f>
        <v>ASALARIADO</v>
      </c>
      <c r="Q4562" s="7" t="str">
        <f t="shared" si="287"/>
        <v>36-45</v>
      </c>
      <c r="R4562" s="7" t="str">
        <f t="shared" si="288"/>
        <v>1</v>
      </c>
    </row>
    <row r="4563" spans="1:18" x14ac:dyDescent="0.3">
      <c r="A4563">
        <v>4562</v>
      </c>
      <c r="B4563" t="s">
        <v>8</v>
      </c>
      <c r="C4563">
        <v>542095.31999999995</v>
      </c>
      <c r="D4563" t="s">
        <v>13</v>
      </c>
      <c r="E4563" t="s">
        <v>10</v>
      </c>
      <c r="F4563" t="s">
        <v>11</v>
      </c>
      <c r="G4563" t="s">
        <v>12</v>
      </c>
      <c r="H4563" t="s">
        <v>12</v>
      </c>
      <c r="I4563">
        <v>64</v>
      </c>
      <c r="J4563">
        <f>(C4563-$V$7)/$V$8</f>
        <v>-0.14235533994643193</v>
      </c>
      <c r="K4563" t="str">
        <f t="shared" si="285"/>
        <v>NO</v>
      </c>
      <c r="L4563">
        <f>(I4563-$V$16)/$V$17</f>
        <v>1.5592670784823162</v>
      </c>
      <c r="M4563" t="str">
        <f t="shared" si="286"/>
        <v>NO</v>
      </c>
      <c r="N4563">
        <f>IF(ISBLANK(C4563),$V$7,C4563)</f>
        <v>542095.31999999995</v>
      </c>
      <c r="O4563">
        <f>IF(ISBLANK(I4563),$V$16,I4563)</f>
        <v>64</v>
      </c>
      <c r="P4563" t="str">
        <f>IF(ISBLANK(D4563),$U$42,D4563)</f>
        <v>PENSIONADOS EN SU PROPIO SISTEMA</v>
      </c>
      <c r="Q4563" s="7" t="str">
        <f t="shared" si="287"/>
        <v>56+</v>
      </c>
      <c r="R4563" s="7" t="str">
        <f t="shared" si="288"/>
        <v>3</v>
      </c>
    </row>
    <row r="4564" spans="1:18" x14ac:dyDescent="0.3">
      <c r="A4564">
        <v>4563</v>
      </c>
      <c r="B4564" t="s">
        <v>8</v>
      </c>
      <c r="C4564">
        <v>695574.7</v>
      </c>
      <c r="D4564" t="s">
        <v>9</v>
      </c>
      <c r="E4564" t="s">
        <v>15</v>
      </c>
      <c r="F4564" t="s">
        <v>11</v>
      </c>
      <c r="G4564" t="s">
        <v>12</v>
      </c>
      <c r="H4564" t="s">
        <v>12</v>
      </c>
      <c r="I4564">
        <v>55</v>
      </c>
      <c r="J4564">
        <f>(C4564-$V$7)/$V$8</f>
        <v>4.6910112316693162E-2</v>
      </c>
      <c r="K4564" t="str">
        <f t="shared" si="285"/>
        <v>NO</v>
      </c>
      <c r="L4564">
        <f>(I4564-$V$16)/$V$17</f>
        <v>0.92408910778807873</v>
      </c>
      <c r="M4564" t="str">
        <f t="shared" si="286"/>
        <v>NO</v>
      </c>
      <c r="N4564">
        <f>IF(ISBLANK(C4564),$V$7,C4564)</f>
        <v>695574.7</v>
      </c>
      <c r="O4564">
        <f>IF(ISBLANK(I4564),$V$16,I4564)</f>
        <v>55</v>
      </c>
      <c r="P4564" t="str">
        <f>IF(ISBLANK(D4564),$U$42,D4564)</f>
        <v>ASALARIADO</v>
      </c>
      <c r="Q4564" s="7" t="str">
        <f t="shared" si="287"/>
        <v>46-55</v>
      </c>
      <c r="R4564" s="7" t="str">
        <f t="shared" si="288"/>
        <v>3</v>
      </c>
    </row>
    <row r="4565" spans="1:18" x14ac:dyDescent="0.3">
      <c r="A4565">
        <v>4564</v>
      </c>
      <c r="B4565" t="s">
        <v>8</v>
      </c>
      <c r="C4565">
        <v>299784</v>
      </c>
      <c r="D4565" t="s">
        <v>17</v>
      </c>
      <c r="E4565" t="s">
        <v>15</v>
      </c>
      <c r="F4565" t="s">
        <v>11</v>
      </c>
      <c r="G4565" t="s">
        <v>12</v>
      </c>
      <c r="H4565" t="s">
        <v>12</v>
      </c>
      <c r="I4565">
        <v>39</v>
      </c>
      <c r="J4565">
        <f>(C4565-$V$7)/$V$8</f>
        <v>-0.4411652619585929</v>
      </c>
      <c r="K4565" t="str">
        <f t="shared" si="285"/>
        <v>NO</v>
      </c>
      <c r="L4565">
        <f>(I4565-$V$16)/$V$17</f>
        <v>-0.20511617344612137</v>
      </c>
      <c r="M4565" t="str">
        <f t="shared" si="286"/>
        <v>NO</v>
      </c>
      <c r="N4565">
        <f>IF(ISBLANK(C4565),$V$7,C4565)</f>
        <v>299784</v>
      </c>
      <c r="O4565">
        <f>IF(ISBLANK(I4565),$V$16,I4565)</f>
        <v>39</v>
      </c>
      <c r="P4565" t="str">
        <f>IF(ISBLANK(D4565),$U$42,D4565)</f>
        <v>TRABAJADOR INDEPENDIENTE</v>
      </c>
      <c r="Q4565" s="7" t="str">
        <f t="shared" si="287"/>
        <v>36-45</v>
      </c>
      <c r="R4565" s="7" t="str">
        <f t="shared" si="288"/>
        <v>1</v>
      </c>
    </row>
    <row r="4566" spans="1:18" x14ac:dyDescent="0.3">
      <c r="A4566">
        <v>4565</v>
      </c>
      <c r="B4566" t="s">
        <v>8</v>
      </c>
      <c r="C4566">
        <v>1166115</v>
      </c>
      <c r="D4566" t="s">
        <v>9</v>
      </c>
      <c r="E4566" t="s">
        <v>10</v>
      </c>
      <c r="F4566" t="s">
        <v>11</v>
      </c>
      <c r="G4566" t="s">
        <v>12</v>
      </c>
      <c r="H4566" t="s">
        <v>11</v>
      </c>
      <c r="I4566">
        <v>64</v>
      </c>
      <c r="J4566">
        <f>(C4566-$V$7)/$V$8</f>
        <v>0.6271641027063245</v>
      </c>
      <c r="K4566" t="str">
        <f t="shared" si="285"/>
        <v>NO</v>
      </c>
      <c r="L4566">
        <f>(I4566-$V$16)/$V$17</f>
        <v>1.5592670784823162</v>
      </c>
      <c r="M4566" t="str">
        <f t="shared" si="286"/>
        <v>NO</v>
      </c>
      <c r="N4566">
        <f>IF(ISBLANK(C4566),$V$7,C4566)</f>
        <v>1166115</v>
      </c>
      <c r="O4566">
        <f>IF(ISBLANK(I4566),$V$16,I4566)</f>
        <v>64</v>
      </c>
      <c r="P4566" t="str">
        <f>IF(ISBLANK(D4566),$U$42,D4566)</f>
        <v>ASALARIADO</v>
      </c>
      <c r="Q4566" s="7" t="str">
        <f t="shared" si="287"/>
        <v>56+</v>
      </c>
      <c r="R4566" s="7" t="str">
        <f t="shared" si="288"/>
        <v>4</v>
      </c>
    </row>
    <row r="4567" spans="1:18" x14ac:dyDescent="0.3">
      <c r="A4567">
        <v>4566</v>
      </c>
      <c r="B4567" t="s">
        <v>8</v>
      </c>
      <c r="C4567">
        <v>300018</v>
      </c>
      <c r="D4567" t="s">
        <v>17</v>
      </c>
      <c r="E4567" t="s">
        <v>15</v>
      </c>
      <c r="F4567" t="s">
        <v>11</v>
      </c>
      <c r="G4567" t="s">
        <v>12</v>
      </c>
      <c r="H4567" t="s">
        <v>11</v>
      </c>
      <c r="I4567">
        <v>51</v>
      </c>
      <c r="J4567">
        <f>(C4567-$V$7)/$V$8</f>
        <v>-0.44087670126835837</v>
      </c>
      <c r="K4567" t="str">
        <f t="shared" si="285"/>
        <v>NO</v>
      </c>
      <c r="L4567">
        <f>(I4567-$V$16)/$V$17</f>
        <v>0.64178778747952869</v>
      </c>
      <c r="M4567" t="str">
        <f t="shared" si="286"/>
        <v>NO</v>
      </c>
      <c r="N4567">
        <f>IF(ISBLANK(C4567),$V$7,C4567)</f>
        <v>300018</v>
      </c>
      <c r="O4567">
        <f>IF(ISBLANK(I4567),$V$16,I4567)</f>
        <v>51</v>
      </c>
      <c r="P4567" t="str">
        <f>IF(ISBLANK(D4567),$U$42,D4567)</f>
        <v>TRABAJADOR INDEPENDIENTE</v>
      </c>
      <c r="Q4567" s="7" t="str">
        <f t="shared" si="287"/>
        <v>46-55</v>
      </c>
      <c r="R4567" s="7" t="str">
        <f t="shared" si="288"/>
        <v>2</v>
      </c>
    </row>
    <row r="4568" spans="1:18" x14ac:dyDescent="0.3">
      <c r="A4568">
        <v>4567</v>
      </c>
      <c r="B4568" t="s">
        <v>8</v>
      </c>
      <c r="C4568">
        <v>524236.19</v>
      </c>
      <c r="D4568" t="s">
        <v>9</v>
      </c>
      <c r="E4568" t="s">
        <v>15</v>
      </c>
      <c r="F4568" t="s">
        <v>11</v>
      </c>
      <c r="G4568" t="s">
        <v>12</v>
      </c>
      <c r="H4568" t="s">
        <v>12</v>
      </c>
      <c r="I4568">
        <v>54</v>
      </c>
      <c r="J4568">
        <f>(C4568-$V$7)/$V$8</f>
        <v>-0.16437860011646868</v>
      </c>
      <c r="K4568" t="str">
        <f t="shared" si="285"/>
        <v>NO</v>
      </c>
      <c r="L4568">
        <f>(I4568-$V$16)/$V$17</f>
        <v>0.85351377771094117</v>
      </c>
      <c r="M4568" t="str">
        <f t="shared" si="286"/>
        <v>NO</v>
      </c>
      <c r="N4568">
        <f>IF(ISBLANK(C4568),$V$7,C4568)</f>
        <v>524236.19</v>
      </c>
      <c r="O4568">
        <f>IF(ISBLANK(I4568),$V$16,I4568)</f>
        <v>54</v>
      </c>
      <c r="P4568" t="str">
        <f>IF(ISBLANK(D4568),$U$42,D4568)</f>
        <v>ASALARIADO</v>
      </c>
      <c r="Q4568" s="7" t="str">
        <f t="shared" si="287"/>
        <v>46-55</v>
      </c>
      <c r="R4568" s="7" t="str">
        <f t="shared" si="288"/>
        <v>3</v>
      </c>
    </row>
    <row r="4569" spans="1:18" x14ac:dyDescent="0.3">
      <c r="A4569">
        <v>4568</v>
      </c>
      <c r="B4569" t="s">
        <v>14</v>
      </c>
      <c r="C4569">
        <v>298155</v>
      </c>
      <c r="D4569" t="s">
        <v>16</v>
      </c>
      <c r="E4569" t="s">
        <v>15</v>
      </c>
      <c r="F4569" t="s">
        <v>11</v>
      </c>
      <c r="G4569" t="s">
        <v>12</v>
      </c>
      <c r="H4569" t="s">
        <v>12</v>
      </c>
      <c r="I4569">
        <v>75</v>
      </c>
      <c r="J4569">
        <f>(C4569-$V$7)/$V$8</f>
        <v>-0.44317408830214883</v>
      </c>
      <c r="K4569" t="str">
        <f t="shared" si="285"/>
        <v>NO</v>
      </c>
      <c r="L4569">
        <f>(I4569-$V$16)/$V$17</f>
        <v>2.3355957093308288</v>
      </c>
      <c r="M4569" t="str">
        <f t="shared" si="286"/>
        <v>ATIPICO</v>
      </c>
      <c r="N4569">
        <f>IF(ISBLANK(C4569),$V$7,C4569)</f>
        <v>298155</v>
      </c>
      <c r="O4569">
        <f>IF(ISBLANK(I4569),$V$16,I4569)</f>
        <v>75</v>
      </c>
      <c r="P4569" t="str">
        <f>IF(ISBLANK(D4569),$U$42,D4569)</f>
        <v>ASEGURADO VOLUNTARIO</v>
      </c>
      <c r="Q4569" s="7" t="str">
        <f t="shared" si="287"/>
        <v>56+</v>
      </c>
      <c r="R4569" s="7" t="str">
        <f t="shared" si="288"/>
        <v>1</v>
      </c>
    </row>
    <row r="4570" spans="1:18" x14ac:dyDescent="0.3">
      <c r="A4570">
        <v>4569</v>
      </c>
      <c r="B4570" t="s">
        <v>8</v>
      </c>
      <c r="C4570">
        <v>347501.19</v>
      </c>
      <c r="D4570" t="s">
        <v>9</v>
      </c>
      <c r="E4570" t="s">
        <v>15</v>
      </c>
      <c r="F4570" t="s">
        <v>11</v>
      </c>
      <c r="G4570" t="s">
        <v>12</v>
      </c>
      <c r="H4570" t="s">
        <v>12</v>
      </c>
      <c r="I4570">
        <v>68</v>
      </c>
      <c r="J4570">
        <f>(C4570-$V$7)/$V$8</f>
        <v>-0.3823220769908437</v>
      </c>
      <c r="K4570" t="str">
        <f t="shared" si="285"/>
        <v>NO</v>
      </c>
      <c r="L4570">
        <f>(I4570-$V$16)/$V$17</f>
        <v>1.8415683987908662</v>
      </c>
      <c r="M4570" t="str">
        <f t="shared" si="286"/>
        <v>NO</v>
      </c>
      <c r="N4570">
        <f>IF(ISBLANK(C4570),$V$7,C4570)</f>
        <v>347501.19</v>
      </c>
      <c r="O4570">
        <f>IF(ISBLANK(I4570),$V$16,I4570)</f>
        <v>68</v>
      </c>
      <c r="P4570" t="str">
        <f>IF(ISBLANK(D4570),$U$42,D4570)</f>
        <v>ASALARIADO</v>
      </c>
      <c r="Q4570" s="7" t="str">
        <f t="shared" si="287"/>
        <v>56+</v>
      </c>
      <c r="R4570" s="7" t="str">
        <f t="shared" si="288"/>
        <v>2</v>
      </c>
    </row>
    <row r="4571" spans="1:18" x14ac:dyDescent="0.3">
      <c r="A4571">
        <v>4570</v>
      </c>
      <c r="B4571" t="s">
        <v>8</v>
      </c>
      <c r="C4571">
        <v>280000</v>
      </c>
      <c r="D4571" t="s">
        <v>9</v>
      </c>
      <c r="E4571" t="s">
        <v>15</v>
      </c>
      <c r="F4571" t="s">
        <v>11</v>
      </c>
      <c r="G4571" t="s">
        <v>12</v>
      </c>
      <c r="H4571" t="s">
        <v>12</v>
      </c>
      <c r="I4571">
        <v>24</v>
      </c>
      <c r="J4571">
        <f>(C4571-$V$7)/$V$8</f>
        <v>-0.46556220510218438</v>
      </c>
      <c r="K4571" t="str">
        <f t="shared" si="285"/>
        <v>NO</v>
      </c>
      <c r="L4571">
        <f>(I4571-$V$16)/$V$17</f>
        <v>-1.263746124603184</v>
      </c>
      <c r="M4571" t="str">
        <f t="shared" si="286"/>
        <v>NO</v>
      </c>
      <c r="N4571">
        <f>IF(ISBLANK(C4571),$V$7,C4571)</f>
        <v>280000</v>
      </c>
      <c r="O4571">
        <f>IF(ISBLANK(I4571),$V$16,I4571)</f>
        <v>24</v>
      </c>
      <c r="P4571" t="str">
        <f>IF(ISBLANK(D4571),$U$42,D4571)</f>
        <v>ASALARIADO</v>
      </c>
      <c r="Q4571" s="7" t="str">
        <f t="shared" si="287"/>
        <v>18-25</v>
      </c>
      <c r="R4571" s="7" t="str">
        <f t="shared" si="288"/>
        <v>1</v>
      </c>
    </row>
    <row r="4572" spans="1:18" x14ac:dyDescent="0.3">
      <c r="A4572">
        <v>4571</v>
      </c>
      <c r="B4572" t="s">
        <v>8</v>
      </c>
      <c r="C4572">
        <v>350112.18</v>
      </c>
      <c r="D4572" t="s">
        <v>9</v>
      </c>
      <c r="E4572" t="s">
        <v>15</v>
      </c>
      <c r="F4572" t="s">
        <v>11</v>
      </c>
      <c r="G4572" t="s">
        <v>12</v>
      </c>
      <c r="H4572" t="s">
        <v>12</v>
      </c>
      <c r="I4572">
        <v>29</v>
      </c>
      <c r="J4572">
        <f>(C4572-$V$7)/$V$8</f>
        <v>-0.37910229461223038</v>
      </c>
      <c r="K4572" t="str">
        <f t="shared" si="285"/>
        <v>NO</v>
      </c>
      <c r="L4572">
        <f>(I4572-$V$16)/$V$17</f>
        <v>-0.91086947421749642</v>
      </c>
      <c r="M4572" t="str">
        <f t="shared" si="286"/>
        <v>NO</v>
      </c>
      <c r="N4572">
        <f>IF(ISBLANK(C4572),$V$7,C4572)</f>
        <v>350112.18</v>
      </c>
      <c r="O4572">
        <f>IF(ISBLANK(I4572),$V$16,I4572)</f>
        <v>29</v>
      </c>
      <c r="P4572" t="str">
        <f>IF(ISBLANK(D4572),$U$42,D4572)</f>
        <v>ASALARIADO</v>
      </c>
      <c r="Q4572" s="7" t="str">
        <f t="shared" si="287"/>
        <v>26-35</v>
      </c>
      <c r="R4572" s="7" t="str">
        <f t="shared" si="288"/>
        <v>2</v>
      </c>
    </row>
    <row r="4573" spans="1:18" x14ac:dyDescent="0.3">
      <c r="A4573">
        <v>4572</v>
      </c>
      <c r="B4573" t="s">
        <v>14</v>
      </c>
      <c r="C4573">
        <v>815000</v>
      </c>
      <c r="D4573" t="s">
        <v>9</v>
      </c>
      <c r="E4573" t="s">
        <v>15</v>
      </c>
      <c r="F4573" t="s">
        <v>11</v>
      </c>
      <c r="G4573" t="s">
        <v>12</v>
      </c>
      <c r="H4573" t="s">
        <v>12</v>
      </c>
      <c r="I4573">
        <v>28</v>
      </c>
      <c r="J4573">
        <f>(C4573-$V$7)/$V$8</f>
        <v>0.19418125334006323</v>
      </c>
      <c r="K4573" t="str">
        <f t="shared" si="285"/>
        <v>NO</v>
      </c>
      <c r="L4573">
        <f>(I4573-$V$16)/$V$17</f>
        <v>-0.98144480429463388</v>
      </c>
      <c r="M4573" t="str">
        <f t="shared" si="286"/>
        <v>NO</v>
      </c>
      <c r="N4573">
        <f>IF(ISBLANK(C4573),$V$7,C4573)</f>
        <v>815000</v>
      </c>
      <c r="O4573">
        <f>IF(ISBLANK(I4573),$V$16,I4573)</f>
        <v>28</v>
      </c>
      <c r="P4573" t="str">
        <f>IF(ISBLANK(D4573),$U$42,D4573)</f>
        <v>ASALARIADO</v>
      </c>
      <c r="Q4573" s="7" t="str">
        <f t="shared" si="287"/>
        <v>26-35</v>
      </c>
      <c r="R4573" s="7" t="str">
        <f t="shared" si="288"/>
        <v>4</v>
      </c>
    </row>
    <row r="4574" spans="1:18" x14ac:dyDescent="0.3">
      <c r="A4574">
        <v>4573</v>
      </c>
      <c r="B4574" t="s">
        <v>8</v>
      </c>
      <c r="C4574">
        <v>1207124</v>
      </c>
      <c r="D4574" t="s">
        <v>16</v>
      </c>
      <c r="E4574" t="s">
        <v>15</v>
      </c>
      <c r="F4574" t="s">
        <v>11</v>
      </c>
      <c r="G4574" t="s">
        <v>12</v>
      </c>
      <c r="H4574" t="s">
        <v>12</v>
      </c>
      <c r="I4574">
        <v>52</v>
      </c>
      <c r="J4574">
        <f>(C4574-$V$7)/$V$8</f>
        <v>0.67773498025260137</v>
      </c>
      <c r="K4574" t="str">
        <f t="shared" si="285"/>
        <v>NO</v>
      </c>
      <c r="L4574">
        <f>(I4574-$V$16)/$V$17</f>
        <v>0.71236311755666615</v>
      </c>
      <c r="M4574" t="str">
        <f t="shared" si="286"/>
        <v>NO</v>
      </c>
      <c r="N4574">
        <f>IF(ISBLANK(C4574),$V$7,C4574)</f>
        <v>1207124</v>
      </c>
      <c r="O4574">
        <f>IF(ISBLANK(I4574),$V$16,I4574)</f>
        <v>52</v>
      </c>
      <c r="P4574" t="str">
        <f>IF(ISBLANK(D4574),$U$42,D4574)</f>
        <v>ASEGURADO VOLUNTARIO</v>
      </c>
      <c r="Q4574" s="7" t="str">
        <f t="shared" si="287"/>
        <v>46-55</v>
      </c>
      <c r="R4574" s="7" t="str">
        <f t="shared" si="288"/>
        <v>4</v>
      </c>
    </row>
    <row r="4575" spans="1:18" x14ac:dyDescent="0.3">
      <c r="A4575">
        <v>4574</v>
      </c>
      <c r="B4575" t="s">
        <v>8</v>
      </c>
      <c r="C4575">
        <v>860750.63</v>
      </c>
      <c r="D4575" t="s">
        <v>9</v>
      </c>
      <c r="E4575" t="s">
        <v>15</v>
      </c>
      <c r="F4575" t="s">
        <v>11</v>
      </c>
      <c r="G4575" t="s">
        <v>12</v>
      </c>
      <c r="H4575" t="s">
        <v>12</v>
      </c>
      <c r="I4575">
        <v>25</v>
      </c>
      <c r="J4575">
        <f>(C4575-$V$7)/$V$8</f>
        <v>0.25059934467111306</v>
      </c>
      <c r="K4575" t="str">
        <f t="shared" si="285"/>
        <v>NO</v>
      </c>
      <c r="L4575">
        <f>(I4575-$V$16)/$V$17</f>
        <v>-1.1931707945260464</v>
      </c>
      <c r="M4575" t="str">
        <f t="shared" si="286"/>
        <v>NO</v>
      </c>
      <c r="N4575">
        <f>IF(ISBLANK(C4575),$V$7,C4575)</f>
        <v>860750.63</v>
      </c>
      <c r="O4575">
        <f>IF(ISBLANK(I4575),$V$16,I4575)</f>
        <v>25</v>
      </c>
      <c r="P4575" t="str">
        <f>IF(ISBLANK(D4575),$U$42,D4575)</f>
        <v>ASALARIADO</v>
      </c>
      <c r="Q4575" s="7" t="str">
        <f t="shared" si="287"/>
        <v>18-25</v>
      </c>
      <c r="R4575" s="7" t="str">
        <f t="shared" si="288"/>
        <v>4</v>
      </c>
    </row>
    <row r="4576" spans="1:18" x14ac:dyDescent="0.3">
      <c r="A4576">
        <v>4575</v>
      </c>
      <c r="B4576" t="s">
        <v>8</v>
      </c>
      <c r="C4576">
        <v>278030</v>
      </c>
      <c r="D4576" t="s">
        <v>17</v>
      </c>
      <c r="E4576" t="s">
        <v>15</v>
      </c>
      <c r="F4576" t="s">
        <v>11</v>
      </c>
      <c r="G4576" t="s">
        <v>12</v>
      </c>
      <c r="H4576" t="s">
        <v>12</v>
      </c>
      <c r="I4576">
        <v>35</v>
      </c>
      <c r="J4576">
        <f>(C4576-$V$7)/$V$8</f>
        <v>-0.46799154082766331</v>
      </c>
      <c r="K4576" t="str">
        <f t="shared" si="285"/>
        <v>NO</v>
      </c>
      <c r="L4576">
        <f>(I4576-$V$16)/$V$17</f>
        <v>-0.48741749375467142</v>
      </c>
      <c r="M4576" t="str">
        <f t="shared" si="286"/>
        <v>NO</v>
      </c>
      <c r="N4576">
        <f>IF(ISBLANK(C4576),$V$7,C4576)</f>
        <v>278030</v>
      </c>
      <c r="O4576">
        <f>IF(ISBLANK(I4576),$V$16,I4576)</f>
        <v>35</v>
      </c>
      <c r="P4576" t="str">
        <f>IF(ISBLANK(D4576),$U$42,D4576)</f>
        <v>TRABAJADOR INDEPENDIENTE</v>
      </c>
      <c r="Q4576" s="7" t="str">
        <f t="shared" si="287"/>
        <v>26-35</v>
      </c>
      <c r="R4576" s="7" t="str">
        <f t="shared" si="288"/>
        <v>1</v>
      </c>
    </row>
    <row r="4577" spans="1:18" x14ac:dyDescent="0.3">
      <c r="A4577">
        <v>4576</v>
      </c>
      <c r="B4577" t="s">
        <v>8</v>
      </c>
      <c r="C4577">
        <v>297046</v>
      </c>
      <c r="D4577" t="s">
        <v>16</v>
      </c>
      <c r="E4577" t="s">
        <v>15</v>
      </c>
      <c r="F4577" t="s">
        <v>11</v>
      </c>
      <c r="G4577" t="s">
        <v>12</v>
      </c>
      <c r="H4577" t="s">
        <v>12</v>
      </c>
      <c r="I4577">
        <v>56</v>
      </c>
      <c r="J4577">
        <f>(C4577-$V$7)/$V$8</f>
        <v>-0.44454166866740574</v>
      </c>
      <c r="K4577" t="str">
        <f t="shared" si="285"/>
        <v>NO</v>
      </c>
      <c r="L4577">
        <f>(I4577-$V$16)/$V$17</f>
        <v>0.99466443786521619</v>
      </c>
      <c r="M4577" t="str">
        <f t="shared" si="286"/>
        <v>NO</v>
      </c>
      <c r="N4577">
        <f>IF(ISBLANK(C4577),$V$7,C4577)</f>
        <v>297046</v>
      </c>
      <c r="O4577">
        <f>IF(ISBLANK(I4577),$V$16,I4577)</f>
        <v>56</v>
      </c>
      <c r="P4577" t="str">
        <f>IF(ISBLANK(D4577),$U$42,D4577)</f>
        <v>ASEGURADO VOLUNTARIO</v>
      </c>
      <c r="Q4577" s="7" t="str">
        <f t="shared" si="287"/>
        <v>56+</v>
      </c>
      <c r="R4577" s="7" t="str">
        <f t="shared" si="288"/>
        <v>1</v>
      </c>
    </row>
    <row r="4578" spans="1:18" x14ac:dyDescent="0.3">
      <c r="A4578">
        <v>4577</v>
      </c>
      <c r="B4578" t="s">
        <v>14</v>
      </c>
      <c r="C4578">
        <v>391916.75</v>
      </c>
      <c r="D4578" t="s">
        <v>9</v>
      </c>
      <c r="E4578" t="s">
        <v>15</v>
      </c>
      <c r="F4578" t="s">
        <v>11</v>
      </c>
      <c r="G4578" t="s">
        <v>11</v>
      </c>
      <c r="H4578" t="s">
        <v>12</v>
      </c>
      <c r="I4578">
        <v>33</v>
      </c>
      <c r="J4578">
        <f>(C4578-$V$7)/$V$8</f>
        <v>-0.32755034771411629</v>
      </c>
      <c r="K4578" t="str">
        <f t="shared" si="285"/>
        <v>NO</v>
      </c>
      <c r="L4578">
        <f>(I4578-$V$16)/$V$17</f>
        <v>-0.62856815390894638</v>
      </c>
      <c r="M4578" t="str">
        <f t="shared" si="286"/>
        <v>NO</v>
      </c>
      <c r="N4578">
        <f>IF(ISBLANK(C4578),$V$7,C4578)</f>
        <v>391916.75</v>
      </c>
      <c r="O4578">
        <f>IF(ISBLANK(I4578),$V$16,I4578)</f>
        <v>33</v>
      </c>
      <c r="P4578" t="str">
        <f>IF(ISBLANK(D4578),$U$42,D4578)</f>
        <v>ASALARIADO</v>
      </c>
      <c r="Q4578" s="7" t="str">
        <f t="shared" si="287"/>
        <v>26-35</v>
      </c>
      <c r="R4578" s="7" t="str">
        <f t="shared" si="288"/>
        <v>2</v>
      </c>
    </row>
    <row r="4579" spans="1:18" x14ac:dyDescent="0.3">
      <c r="A4579">
        <v>4578</v>
      </c>
      <c r="B4579" t="s">
        <v>8</v>
      </c>
      <c r="C4579">
        <v>442458</v>
      </c>
      <c r="D4579" t="s">
        <v>9</v>
      </c>
      <c r="E4579" t="s">
        <v>15</v>
      </c>
      <c r="F4579" t="s">
        <v>11</v>
      </c>
      <c r="G4579" t="s">
        <v>11</v>
      </c>
      <c r="H4579" t="s">
        <v>12</v>
      </c>
      <c r="I4579">
        <v>27</v>
      </c>
      <c r="J4579">
        <f>(C4579-$V$7)/$V$8</f>
        <v>-0.26522462982814576</v>
      </c>
      <c r="K4579" t="str">
        <f t="shared" si="285"/>
        <v>NO</v>
      </c>
      <c r="L4579">
        <f>(I4579-$V$16)/$V$17</f>
        <v>-1.0520201343717714</v>
      </c>
      <c r="M4579" t="str">
        <f t="shared" si="286"/>
        <v>NO</v>
      </c>
      <c r="N4579">
        <f>IF(ISBLANK(C4579),$V$7,C4579)</f>
        <v>442458</v>
      </c>
      <c r="O4579">
        <f>IF(ISBLANK(I4579),$V$16,I4579)</f>
        <v>27</v>
      </c>
      <c r="P4579" t="str">
        <f>IF(ISBLANK(D4579),$U$42,D4579)</f>
        <v>ASALARIADO</v>
      </c>
      <c r="Q4579" s="7" t="str">
        <f t="shared" si="287"/>
        <v>26-35</v>
      </c>
      <c r="R4579" s="7" t="str">
        <f t="shared" si="288"/>
        <v>3</v>
      </c>
    </row>
    <row r="4580" spans="1:18" x14ac:dyDescent="0.3">
      <c r="A4580">
        <v>4579</v>
      </c>
      <c r="B4580" t="s">
        <v>8</v>
      </c>
      <c r="C4580">
        <v>639148</v>
      </c>
      <c r="D4580" t="s">
        <v>17</v>
      </c>
      <c r="E4580" t="s">
        <v>15</v>
      </c>
      <c r="F4580" t="s">
        <v>11</v>
      </c>
      <c r="G4580" t="s">
        <v>12</v>
      </c>
      <c r="H4580" t="s">
        <v>11</v>
      </c>
      <c r="I4580">
        <v>42</v>
      </c>
      <c r="J4580">
        <f>(C4580-$V$7)/$V$8</f>
        <v>-2.2673338536546354E-2</v>
      </c>
      <c r="K4580" t="str">
        <f t="shared" si="285"/>
        <v>NO</v>
      </c>
      <c r="L4580">
        <f>(I4580-$V$16)/$V$17</f>
        <v>6.6098167852911317E-3</v>
      </c>
      <c r="M4580" t="str">
        <f t="shared" si="286"/>
        <v>NO</v>
      </c>
      <c r="N4580">
        <f>IF(ISBLANK(C4580),$V$7,C4580)</f>
        <v>639148</v>
      </c>
      <c r="O4580">
        <f>IF(ISBLANK(I4580),$V$16,I4580)</f>
        <v>42</v>
      </c>
      <c r="P4580" t="str">
        <f>IF(ISBLANK(D4580),$U$42,D4580)</f>
        <v>TRABAJADOR INDEPENDIENTE</v>
      </c>
      <c r="Q4580" s="7" t="str">
        <f t="shared" si="287"/>
        <v>36-45</v>
      </c>
      <c r="R4580" s="7" t="str">
        <f t="shared" si="288"/>
        <v>3</v>
      </c>
    </row>
    <row r="4581" spans="1:18" x14ac:dyDescent="0.3">
      <c r="A4581">
        <v>4580</v>
      </c>
      <c r="B4581" t="s">
        <v>8</v>
      </c>
      <c r="C4581">
        <v>46091.09</v>
      </c>
      <c r="D4581" t="s">
        <v>9</v>
      </c>
      <c r="E4581" t="s">
        <v>15</v>
      </c>
      <c r="F4581" t="s">
        <v>11</v>
      </c>
      <c r="G4581" t="s">
        <v>12</v>
      </c>
      <c r="H4581" t="s">
        <v>12</v>
      </c>
      <c r="I4581">
        <v>43</v>
      </c>
      <c r="J4581">
        <f>(C4581-$V$7)/$V$8</f>
        <v>-0.75401056630565433</v>
      </c>
      <c r="K4581" t="str">
        <f t="shared" si="285"/>
        <v>NO</v>
      </c>
      <c r="L4581">
        <f>(I4581-$V$16)/$V$17</f>
        <v>7.7185146862428639E-2</v>
      </c>
      <c r="M4581" t="str">
        <f t="shared" si="286"/>
        <v>NO</v>
      </c>
      <c r="N4581">
        <f>IF(ISBLANK(C4581),$V$7,C4581)</f>
        <v>46091.09</v>
      </c>
      <c r="O4581">
        <f>IF(ISBLANK(I4581),$V$16,I4581)</f>
        <v>43</v>
      </c>
      <c r="P4581" t="str">
        <f>IF(ISBLANK(D4581),$U$42,D4581)</f>
        <v>ASALARIADO</v>
      </c>
      <c r="Q4581" s="7" t="str">
        <f t="shared" si="287"/>
        <v>36-45</v>
      </c>
      <c r="R4581" s="7" t="str">
        <f t="shared" si="288"/>
        <v>1</v>
      </c>
    </row>
    <row r="4582" spans="1:18" x14ac:dyDescent="0.3">
      <c r="A4582">
        <v>4581</v>
      </c>
      <c r="B4582" t="s">
        <v>14</v>
      </c>
      <c r="C4582">
        <v>361420</v>
      </c>
      <c r="D4582" t="s">
        <v>17</v>
      </c>
      <c r="E4582" t="s">
        <v>15</v>
      </c>
      <c r="F4582" t="s">
        <v>11</v>
      </c>
      <c r="G4582" t="s">
        <v>12</v>
      </c>
      <c r="H4582" t="s">
        <v>11</v>
      </c>
      <c r="I4582">
        <v>52</v>
      </c>
      <c r="J4582">
        <f>(C4582-$V$7)/$V$8</f>
        <v>-0.36515788288467449</v>
      </c>
      <c r="K4582" t="str">
        <f t="shared" si="285"/>
        <v>NO</v>
      </c>
      <c r="L4582">
        <f>(I4582-$V$16)/$V$17</f>
        <v>0.71236311755666615</v>
      </c>
      <c r="M4582" t="str">
        <f t="shared" si="286"/>
        <v>NO</v>
      </c>
      <c r="N4582">
        <f>IF(ISBLANK(C4582),$V$7,C4582)</f>
        <v>361420</v>
      </c>
      <c r="O4582">
        <f>IF(ISBLANK(I4582),$V$16,I4582)</f>
        <v>52</v>
      </c>
      <c r="P4582" t="str">
        <f>IF(ISBLANK(D4582),$U$42,D4582)</f>
        <v>TRABAJADOR INDEPENDIENTE</v>
      </c>
      <c r="Q4582" s="7" t="str">
        <f t="shared" si="287"/>
        <v>46-55</v>
      </c>
      <c r="R4582" s="7" t="str">
        <f t="shared" si="288"/>
        <v>2</v>
      </c>
    </row>
    <row r="4583" spans="1:18" x14ac:dyDescent="0.3">
      <c r="A4583">
        <v>4582</v>
      </c>
      <c r="B4583" t="s">
        <v>8</v>
      </c>
      <c r="C4583">
        <v>301853</v>
      </c>
      <c r="D4583" t="s">
        <v>17</v>
      </c>
      <c r="E4583" t="s">
        <v>15</v>
      </c>
      <c r="F4583" t="s">
        <v>11</v>
      </c>
      <c r="G4583" t="s">
        <v>12</v>
      </c>
      <c r="H4583" t="s">
        <v>12</v>
      </c>
      <c r="I4583">
        <v>25</v>
      </c>
      <c r="J4583">
        <f>(C4583-$V$7)/$V$8</f>
        <v>-0.4386138428641686</v>
      </c>
      <c r="K4583" t="str">
        <f t="shared" si="285"/>
        <v>NO</v>
      </c>
      <c r="L4583">
        <f>(I4583-$V$16)/$V$17</f>
        <v>-1.1931707945260464</v>
      </c>
      <c r="M4583" t="str">
        <f t="shared" si="286"/>
        <v>NO</v>
      </c>
      <c r="N4583">
        <f>IF(ISBLANK(C4583),$V$7,C4583)</f>
        <v>301853</v>
      </c>
      <c r="O4583">
        <f>IF(ISBLANK(I4583),$V$16,I4583)</f>
        <v>25</v>
      </c>
      <c r="P4583" t="str">
        <f>IF(ISBLANK(D4583),$U$42,D4583)</f>
        <v>TRABAJADOR INDEPENDIENTE</v>
      </c>
      <c r="Q4583" s="7" t="str">
        <f t="shared" si="287"/>
        <v>18-25</v>
      </c>
      <c r="R4583" s="7" t="str">
        <f t="shared" si="288"/>
        <v>2</v>
      </c>
    </row>
    <row r="4584" spans="1:18" x14ac:dyDescent="0.3">
      <c r="A4584">
        <v>4583</v>
      </c>
      <c r="B4584" t="s">
        <v>8</v>
      </c>
      <c r="C4584">
        <v>263622.26</v>
      </c>
      <c r="D4584" t="s">
        <v>9</v>
      </c>
      <c r="E4584" t="s">
        <v>15</v>
      </c>
      <c r="F4584" t="s">
        <v>11</v>
      </c>
      <c r="G4584" t="s">
        <v>12</v>
      </c>
      <c r="H4584" t="s">
        <v>12</v>
      </c>
      <c r="I4584">
        <v>20</v>
      </c>
      <c r="J4584">
        <f>(C4584-$V$7)/$V$8</f>
        <v>-0.48575866646492816</v>
      </c>
      <c r="K4584" t="str">
        <f t="shared" si="285"/>
        <v>NO</v>
      </c>
      <c r="L4584">
        <f>(I4584-$V$16)/$V$17</f>
        <v>-1.5460474449117341</v>
      </c>
      <c r="M4584" t="str">
        <f t="shared" si="286"/>
        <v>NO</v>
      </c>
      <c r="N4584">
        <f>IF(ISBLANK(C4584),$V$7,C4584)</f>
        <v>263622.26</v>
      </c>
      <c r="O4584">
        <f>IF(ISBLANK(I4584),$V$16,I4584)</f>
        <v>20</v>
      </c>
      <c r="P4584" t="str">
        <f>IF(ISBLANK(D4584),$U$42,D4584)</f>
        <v>ASALARIADO</v>
      </c>
      <c r="Q4584" s="7" t="str">
        <f t="shared" si="287"/>
        <v>18-25</v>
      </c>
      <c r="R4584" s="7" t="str">
        <f t="shared" si="288"/>
        <v>1</v>
      </c>
    </row>
    <row r="4585" spans="1:18" x14ac:dyDescent="0.3">
      <c r="A4585">
        <v>4584</v>
      </c>
      <c r="B4585" t="s">
        <v>8</v>
      </c>
      <c r="C4585">
        <v>511600</v>
      </c>
      <c r="D4585" t="s">
        <v>9</v>
      </c>
      <c r="E4585" t="s">
        <v>15</v>
      </c>
      <c r="F4585" t="s">
        <v>11</v>
      </c>
      <c r="G4585" t="s">
        <v>12</v>
      </c>
      <c r="H4585" t="s">
        <v>12</v>
      </c>
      <c r="I4585">
        <v>22</v>
      </c>
      <c r="J4585">
        <f>(C4585-$V$7)/$V$8</f>
        <v>-0.17996111169054971</v>
      </c>
      <c r="K4585" t="str">
        <f t="shared" si="285"/>
        <v>NO</v>
      </c>
      <c r="L4585">
        <f>(I4585-$V$16)/$V$17</f>
        <v>-1.4048967847574589</v>
      </c>
      <c r="M4585" t="str">
        <f t="shared" si="286"/>
        <v>NO</v>
      </c>
      <c r="N4585">
        <f>IF(ISBLANK(C4585),$V$7,C4585)</f>
        <v>511600</v>
      </c>
      <c r="O4585">
        <f>IF(ISBLANK(I4585),$V$16,I4585)</f>
        <v>22</v>
      </c>
      <c r="P4585" t="str">
        <f>IF(ISBLANK(D4585),$U$42,D4585)</f>
        <v>ASALARIADO</v>
      </c>
      <c r="Q4585" s="7" t="str">
        <f t="shared" si="287"/>
        <v>18-25</v>
      </c>
      <c r="R4585" s="7" t="str">
        <f t="shared" si="288"/>
        <v>3</v>
      </c>
    </row>
    <row r="4586" spans="1:18" x14ac:dyDescent="0.3">
      <c r="A4586">
        <v>4585</v>
      </c>
      <c r="B4586" t="s">
        <v>14</v>
      </c>
      <c r="C4586">
        <v>831771.12</v>
      </c>
      <c r="D4586" t="s">
        <v>9</v>
      </c>
      <c r="E4586" t="s">
        <v>15</v>
      </c>
      <c r="F4586" t="s">
        <v>11</v>
      </c>
      <c r="G4586" t="s">
        <v>12</v>
      </c>
      <c r="H4586" t="s">
        <v>12</v>
      </c>
      <c r="I4586">
        <v>29</v>
      </c>
      <c r="J4586">
        <f>(C4586-$V$7)/$V$8</f>
        <v>0.21486281728539022</v>
      </c>
      <c r="K4586" t="str">
        <f t="shared" si="285"/>
        <v>NO</v>
      </c>
      <c r="L4586">
        <f>(I4586-$V$16)/$V$17</f>
        <v>-0.91086947421749642</v>
      </c>
      <c r="M4586" t="str">
        <f t="shared" si="286"/>
        <v>NO</v>
      </c>
      <c r="N4586">
        <f>IF(ISBLANK(C4586),$V$7,C4586)</f>
        <v>831771.12</v>
      </c>
      <c r="O4586">
        <f>IF(ISBLANK(I4586),$V$16,I4586)</f>
        <v>29</v>
      </c>
      <c r="P4586" t="str">
        <f>IF(ISBLANK(D4586),$U$42,D4586)</f>
        <v>ASALARIADO</v>
      </c>
      <c r="Q4586" s="7" t="str">
        <f t="shared" si="287"/>
        <v>26-35</v>
      </c>
      <c r="R4586" s="7" t="str">
        <f t="shared" si="288"/>
        <v>4</v>
      </c>
    </row>
    <row r="4587" spans="1:18" x14ac:dyDescent="0.3">
      <c r="A4587">
        <v>4586</v>
      </c>
      <c r="B4587" t="s">
        <v>14</v>
      </c>
      <c r="C4587">
        <v>297045</v>
      </c>
      <c r="D4587" t="s">
        <v>16</v>
      </c>
      <c r="E4587" t="s">
        <v>15</v>
      </c>
      <c r="F4587" t="s">
        <v>11</v>
      </c>
      <c r="G4587" t="s">
        <v>12</v>
      </c>
      <c r="H4587" t="s">
        <v>12</v>
      </c>
      <c r="I4587">
        <v>20</v>
      </c>
      <c r="J4587">
        <f>(C4587-$V$7)/$V$8</f>
        <v>-0.44454290183274864</v>
      </c>
      <c r="K4587" t="str">
        <f t="shared" si="285"/>
        <v>NO</v>
      </c>
      <c r="L4587">
        <f>(I4587-$V$16)/$V$17</f>
        <v>-1.5460474449117341</v>
      </c>
      <c r="M4587" t="str">
        <f t="shared" si="286"/>
        <v>NO</v>
      </c>
      <c r="N4587">
        <f>IF(ISBLANK(C4587),$V$7,C4587)</f>
        <v>297045</v>
      </c>
      <c r="O4587">
        <f>IF(ISBLANK(I4587),$V$16,I4587)</f>
        <v>20</v>
      </c>
      <c r="P4587" t="str">
        <f>IF(ISBLANK(D4587),$U$42,D4587)</f>
        <v>ASEGURADO VOLUNTARIO</v>
      </c>
      <c r="Q4587" s="7" t="str">
        <f t="shared" si="287"/>
        <v>18-25</v>
      </c>
      <c r="R4587" s="7" t="str">
        <f t="shared" si="288"/>
        <v>1</v>
      </c>
    </row>
    <row r="4588" spans="1:18" x14ac:dyDescent="0.3">
      <c r="A4588">
        <v>4587</v>
      </c>
      <c r="B4588" t="s">
        <v>8</v>
      </c>
      <c r="C4588">
        <v>518519</v>
      </c>
      <c r="D4588" t="s">
        <v>17</v>
      </c>
      <c r="E4588" t="s">
        <v>15</v>
      </c>
      <c r="F4588" t="s">
        <v>11</v>
      </c>
      <c r="G4588" t="s">
        <v>12</v>
      </c>
      <c r="H4588" t="s">
        <v>11</v>
      </c>
      <c r="I4588">
        <v>43</v>
      </c>
      <c r="J4588">
        <f>(C4588-$V$7)/$V$8</f>
        <v>-0.17142884068314426</v>
      </c>
      <c r="K4588" t="str">
        <f t="shared" si="285"/>
        <v>NO</v>
      </c>
      <c r="L4588">
        <f>(I4588-$V$16)/$V$17</f>
        <v>7.7185146862428639E-2</v>
      </c>
      <c r="M4588" t="str">
        <f t="shared" si="286"/>
        <v>NO</v>
      </c>
      <c r="N4588">
        <f>IF(ISBLANK(C4588),$V$7,C4588)</f>
        <v>518519</v>
      </c>
      <c r="O4588">
        <f>IF(ISBLANK(I4588),$V$16,I4588)</f>
        <v>43</v>
      </c>
      <c r="P4588" t="str">
        <f>IF(ISBLANK(D4588),$U$42,D4588)</f>
        <v>TRABAJADOR INDEPENDIENTE</v>
      </c>
      <c r="Q4588" s="7" t="str">
        <f t="shared" si="287"/>
        <v>36-45</v>
      </c>
      <c r="R4588" s="7" t="str">
        <f t="shared" si="288"/>
        <v>3</v>
      </c>
    </row>
    <row r="4589" spans="1:18" x14ac:dyDescent="0.3">
      <c r="A4589">
        <v>4588</v>
      </c>
      <c r="B4589" t="s">
        <v>8</v>
      </c>
      <c r="C4589">
        <v>239200</v>
      </c>
      <c r="D4589" t="s">
        <v>9</v>
      </c>
      <c r="E4589" t="s">
        <v>15</v>
      </c>
      <c r="F4589" t="s">
        <v>11</v>
      </c>
      <c r="G4589" t="s">
        <v>12</v>
      </c>
      <c r="H4589" t="s">
        <v>12</v>
      </c>
      <c r="I4589">
        <v>27</v>
      </c>
      <c r="J4589">
        <f>(C4589-$V$7)/$V$8</f>
        <v>-0.51587535109179872</v>
      </c>
      <c r="K4589" t="str">
        <f t="shared" si="285"/>
        <v>NO</v>
      </c>
      <c r="L4589">
        <f>(I4589-$V$16)/$V$17</f>
        <v>-1.0520201343717714</v>
      </c>
      <c r="M4589" t="str">
        <f t="shared" si="286"/>
        <v>NO</v>
      </c>
      <c r="N4589">
        <f>IF(ISBLANK(C4589),$V$7,C4589)</f>
        <v>239200</v>
      </c>
      <c r="O4589">
        <f>IF(ISBLANK(I4589),$V$16,I4589)</f>
        <v>27</v>
      </c>
      <c r="P4589" t="str">
        <f>IF(ISBLANK(D4589),$U$42,D4589)</f>
        <v>ASALARIADO</v>
      </c>
      <c r="Q4589" s="7" t="str">
        <f t="shared" si="287"/>
        <v>26-35</v>
      </c>
      <c r="R4589" s="7" t="str">
        <f t="shared" si="288"/>
        <v>1</v>
      </c>
    </row>
    <row r="4590" spans="1:18" x14ac:dyDescent="0.3">
      <c r="A4590">
        <v>4589</v>
      </c>
      <c r="B4590" t="s">
        <v>8</v>
      </c>
      <c r="C4590">
        <v>445567</v>
      </c>
      <c r="D4590" t="s">
        <v>17</v>
      </c>
      <c r="E4590" t="s">
        <v>15</v>
      </c>
      <c r="F4590" t="s">
        <v>11</v>
      </c>
      <c r="G4590" t="s">
        <v>12</v>
      </c>
      <c r="H4590" t="s">
        <v>12</v>
      </c>
      <c r="I4590">
        <v>46</v>
      </c>
      <c r="J4590">
        <f>(C4590-$V$7)/$V$8</f>
        <v>-0.26139071877712344</v>
      </c>
      <c r="K4590" t="str">
        <f t="shared" si="285"/>
        <v>NO</v>
      </c>
      <c r="L4590">
        <f>(I4590-$V$16)/$V$17</f>
        <v>0.28891113709384114</v>
      </c>
      <c r="M4590" t="str">
        <f t="shared" si="286"/>
        <v>NO</v>
      </c>
      <c r="N4590">
        <f>IF(ISBLANK(C4590),$V$7,C4590)</f>
        <v>445567</v>
      </c>
      <c r="O4590">
        <f>IF(ISBLANK(I4590),$V$16,I4590)</f>
        <v>46</v>
      </c>
      <c r="P4590" t="str">
        <f>IF(ISBLANK(D4590),$U$42,D4590)</f>
        <v>TRABAJADOR INDEPENDIENTE</v>
      </c>
      <c r="Q4590" s="7" t="str">
        <f t="shared" si="287"/>
        <v>46-55</v>
      </c>
      <c r="R4590" s="7" t="str">
        <f t="shared" si="288"/>
        <v>3</v>
      </c>
    </row>
    <row r="4591" spans="1:18" x14ac:dyDescent="0.3">
      <c r="A4591">
        <v>4590</v>
      </c>
      <c r="B4591" t="s">
        <v>14</v>
      </c>
      <c r="C4591">
        <v>211216</v>
      </c>
      <c r="D4591" t="s">
        <v>9</v>
      </c>
      <c r="E4591" t="s">
        <v>10</v>
      </c>
      <c r="F4591" t="s">
        <v>11</v>
      </c>
      <c r="G4591" t="s">
        <v>12</v>
      </c>
      <c r="H4591" t="s">
        <v>12</v>
      </c>
      <c r="I4591">
        <v>34</v>
      </c>
      <c r="J4591">
        <f>(C4591-$V$7)/$V$8</f>
        <v>-0.5503842500470284</v>
      </c>
      <c r="K4591" t="str">
        <f t="shared" si="285"/>
        <v>NO</v>
      </c>
      <c r="L4591">
        <f>(I4591-$V$16)/$V$17</f>
        <v>-0.55799282383180893</v>
      </c>
      <c r="M4591" t="str">
        <f t="shared" si="286"/>
        <v>NO</v>
      </c>
      <c r="N4591">
        <f>IF(ISBLANK(C4591),$V$7,C4591)</f>
        <v>211216</v>
      </c>
      <c r="O4591">
        <f>IF(ISBLANK(I4591),$V$16,I4591)</f>
        <v>34</v>
      </c>
      <c r="P4591" t="str">
        <f>IF(ISBLANK(D4591),$U$42,D4591)</f>
        <v>ASALARIADO</v>
      </c>
      <c r="Q4591" s="7" t="str">
        <f t="shared" si="287"/>
        <v>26-35</v>
      </c>
      <c r="R4591" s="7" t="str">
        <f t="shared" si="288"/>
        <v>1</v>
      </c>
    </row>
    <row r="4592" spans="1:18" x14ac:dyDescent="0.3">
      <c r="A4592">
        <v>4591</v>
      </c>
      <c r="B4592" t="s">
        <v>8</v>
      </c>
      <c r="C4592">
        <v>410000.02</v>
      </c>
      <c r="D4592" t="s">
        <v>9</v>
      </c>
      <c r="E4592" t="s">
        <v>15</v>
      </c>
      <c r="F4592" t="s">
        <v>11</v>
      </c>
      <c r="G4592" t="s">
        <v>12</v>
      </c>
      <c r="H4592" t="s">
        <v>12</v>
      </c>
      <c r="I4592">
        <v>25</v>
      </c>
      <c r="J4592">
        <f>(C4592-$V$7)/$V$8</f>
        <v>-0.30525068586412574</v>
      </c>
      <c r="K4592" t="str">
        <f t="shared" si="285"/>
        <v>NO</v>
      </c>
      <c r="L4592">
        <f>(I4592-$V$16)/$V$17</f>
        <v>-1.1931707945260464</v>
      </c>
      <c r="M4592" t="str">
        <f t="shared" si="286"/>
        <v>NO</v>
      </c>
      <c r="N4592">
        <f>IF(ISBLANK(C4592),$V$7,C4592)</f>
        <v>410000.02</v>
      </c>
      <c r="O4592">
        <f>IF(ISBLANK(I4592),$V$16,I4592)</f>
        <v>25</v>
      </c>
      <c r="P4592" t="str">
        <f>IF(ISBLANK(D4592),$U$42,D4592)</f>
        <v>ASALARIADO</v>
      </c>
      <c r="Q4592" s="7" t="str">
        <f t="shared" si="287"/>
        <v>18-25</v>
      </c>
      <c r="R4592" s="7" t="str">
        <f t="shared" si="288"/>
        <v>3</v>
      </c>
    </row>
    <row r="4593" spans="1:18" x14ac:dyDescent="0.3">
      <c r="A4593">
        <v>4592</v>
      </c>
      <c r="B4593" t="s">
        <v>8</v>
      </c>
      <c r="C4593">
        <v>3325777.9</v>
      </c>
      <c r="D4593" t="s">
        <v>9</v>
      </c>
      <c r="E4593" t="s">
        <v>10</v>
      </c>
      <c r="F4593" t="s">
        <v>11</v>
      </c>
      <c r="G4593" t="s">
        <v>12</v>
      </c>
      <c r="H4593" t="s">
        <v>12</v>
      </c>
      <c r="I4593">
        <v>62</v>
      </c>
      <c r="J4593">
        <f>(C4593-$V$7)/$V$8</f>
        <v>3.2903855432958831</v>
      </c>
      <c r="K4593" t="str">
        <f t="shared" si="285"/>
        <v>ATIPICO</v>
      </c>
      <c r="L4593">
        <f>(I4593-$V$16)/$V$17</f>
        <v>1.4181164183280413</v>
      </c>
      <c r="M4593" t="str">
        <f t="shared" si="286"/>
        <v>NO</v>
      </c>
      <c r="N4593">
        <f>IF(ISBLANK(C4593),$V$7,C4593)</f>
        <v>3325777.9</v>
      </c>
      <c r="O4593">
        <f>IF(ISBLANK(I4593),$V$16,I4593)</f>
        <v>62</v>
      </c>
      <c r="P4593" t="str">
        <f>IF(ISBLANK(D4593),$U$42,D4593)</f>
        <v>ASALARIADO</v>
      </c>
      <c r="Q4593" s="7" t="str">
        <f t="shared" si="287"/>
        <v>56+</v>
      </c>
      <c r="R4593" s="7" t="str">
        <f t="shared" si="288"/>
        <v>4</v>
      </c>
    </row>
    <row r="4594" spans="1:18" x14ac:dyDescent="0.3">
      <c r="A4594">
        <v>4593</v>
      </c>
      <c r="B4594" t="s">
        <v>14</v>
      </c>
      <c r="C4594">
        <v>306669.62</v>
      </c>
      <c r="D4594" t="s">
        <v>9</v>
      </c>
      <c r="E4594" t="s">
        <v>10</v>
      </c>
      <c r="F4594" t="s">
        <v>11</v>
      </c>
      <c r="G4594" t="s">
        <v>11</v>
      </c>
      <c r="H4594" t="s">
        <v>12</v>
      </c>
      <c r="I4594">
        <v>49</v>
      </c>
      <c r="J4594">
        <f>(C4594-$V$7)/$V$8</f>
        <v>-0.43267415401033288</v>
      </c>
      <c r="K4594" t="str">
        <f t="shared" si="285"/>
        <v>NO</v>
      </c>
      <c r="L4594">
        <f>(I4594-$V$16)/$V$17</f>
        <v>0.50063712732525367</v>
      </c>
      <c r="M4594" t="str">
        <f t="shared" si="286"/>
        <v>NO</v>
      </c>
      <c r="N4594">
        <f>IF(ISBLANK(C4594),$V$7,C4594)</f>
        <v>306669.62</v>
      </c>
      <c r="O4594">
        <f>IF(ISBLANK(I4594),$V$16,I4594)</f>
        <v>49</v>
      </c>
      <c r="P4594" t="str">
        <f>IF(ISBLANK(D4594),$U$42,D4594)</f>
        <v>ASALARIADO</v>
      </c>
      <c r="Q4594" s="7" t="str">
        <f t="shared" si="287"/>
        <v>46-55</v>
      </c>
      <c r="R4594" s="7" t="str">
        <f t="shared" si="288"/>
        <v>2</v>
      </c>
    </row>
    <row r="4595" spans="1:18" x14ac:dyDescent="0.3">
      <c r="A4595">
        <v>4594</v>
      </c>
      <c r="B4595" t="s">
        <v>14</v>
      </c>
      <c r="C4595">
        <v>405464.55</v>
      </c>
      <c r="D4595" t="s">
        <v>9</v>
      </c>
      <c r="E4595" t="s">
        <v>15</v>
      </c>
      <c r="F4595" t="s">
        <v>11</v>
      </c>
      <c r="G4595" t="s">
        <v>12</v>
      </c>
      <c r="H4595" t="s">
        <v>12</v>
      </c>
      <c r="I4595">
        <v>35</v>
      </c>
      <c r="J4595">
        <f>(C4595-$V$7)/$V$8</f>
        <v>-0.31084367028180998</v>
      </c>
      <c r="K4595" t="str">
        <f t="shared" si="285"/>
        <v>NO</v>
      </c>
      <c r="L4595">
        <f>(I4595-$V$16)/$V$17</f>
        <v>-0.48741749375467142</v>
      </c>
      <c r="M4595" t="str">
        <f t="shared" si="286"/>
        <v>NO</v>
      </c>
      <c r="N4595">
        <f>IF(ISBLANK(C4595),$V$7,C4595)</f>
        <v>405464.55</v>
      </c>
      <c r="O4595">
        <f>IF(ISBLANK(I4595),$V$16,I4595)</f>
        <v>35</v>
      </c>
      <c r="P4595" t="str">
        <f>IF(ISBLANK(D4595),$U$42,D4595)</f>
        <v>ASALARIADO</v>
      </c>
      <c r="Q4595" s="7" t="str">
        <f t="shared" si="287"/>
        <v>26-35</v>
      </c>
      <c r="R4595" s="7" t="str">
        <f t="shared" si="288"/>
        <v>2</v>
      </c>
    </row>
    <row r="4596" spans="1:18" x14ac:dyDescent="0.3">
      <c r="A4596">
        <v>4595</v>
      </c>
      <c r="B4596" t="s">
        <v>14</v>
      </c>
      <c r="C4596">
        <v>560987.56000000006</v>
      </c>
      <c r="D4596" t="s">
        <v>13</v>
      </c>
      <c r="E4596" t="s">
        <v>10</v>
      </c>
      <c r="F4596" t="s">
        <v>11</v>
      </c>
      <c r="G4596" t="s">
        <v>12</v>
      </c>
      <c r="H4596" t="s">
        <v>12</v>
      </c>
      <c r="I4596">
        <v>69</v>
      </c>
      <c r="J4596">
        <f>(C4596-$V$7)/$V$8</f>
        <v>-0.11905808432900944</v>
      </c>
      <c r="K4596" t="str">
        <f t="shared" si="285"/>
        <v>NO</v>
      </c>
      <c r="L4596">
        <f>(I4596-$V$16)/$V$17</f>
        <v>1.9121437288680037</v>
      </c>
      <c r="M4596" t="str">
        <f t="shared" si="286"/>
        <v>NO</v>
      </c>
      <c r="N4596">
        <f>IF(ISBLANK(C4596),$V$7,C4596)</f>
        <v>560987.56000000006</v>
      </c>
      <c r="O4596">
        <f>IF(ISBLANK(I4596),$V$16,I4596)</f>
        <v>69</v>
      </c>
      <c r="P4596" t="str">
        <f>IF(ISBLANK(D4596),$U$42,D4596)</f>
        <v>PENSIONADOS EN SU PROPIO SISTEMA</v>
      </c>
      <c r="Q4596" s="7" t="str">
        <f t="shared" si="287"/>
        <v>56+</v>
      </c>
      <c r="R4596" s="7" t="str">
        <f t="shared" si="288"/>
        <v>3</v>
      </c>
    </row>
    <row r="4597" spans="1:18" x14ac:dyDescent="0.3">
      <c r="A4597">
        <v>4596</v>
      </c>
      <c r="B4597" t="s">
        <v>8</v>
      </c>
      <c r="C4597">
        <v>374731.55</v>
      </c>
      <c r="D4597" t="s">
        <v>9</v>
      </c>
      <c r="E4597" t="s">
        <v>15</v>
      </c>
      <c r="F4597" t="s">
        <v>11</v>
      </c>
      <c r="G4597" t="s">
        <v>11</v>
      </c>
      <c r="H4597" t="s">
        <v>12</v>
      </c>
      <c r="I4597">
        <v>36</v>
      </c>
      <c r="J4597">
        <f>(C4597-$V$7)/$V$8</f>
        <v>-0.34874254076462419</v>
      </c>
      <c r="K4597" t="str">
        <f t="shared" si="285"/>
        <v>NO</v>
      </c>
      <c r="L4597">
        <f>(I4597-$V$16)/$V$17</f>
        <v>-0.41684216367753391</v>
      </c>
      <c r="M4597" t="str">
        <f t="shared" si="286"/>
        <v>NO</v>
      </c>
      <c r="N4597">
        <f>IF(ISBLANK(C4597),$V$7,C4597)</f>
        <v>374731.55</v>
      </c>
      <c r="O4597">
        <f>IF(ISBLANK(I4597),$V$16,I4597)</f>
        <v>36</v>
      </c>
      <c r="P4597" t="str">
        <f>IF(ISBLANK(D4597),$U$42,D4597)</f>
        <v>ASALARIADO</v>
      </c>
      <c r="Q4597" s="7" t="str">
        <f t="shared" si="287"/>
        <v>36-45</v>
      </c>
      <c r="R4597" s="7" t="str">
        <f t="shared" si="288"/>
        <v>2</v>
      </c>
    </row>
    <row r="4598" spans="1:18" x14ac:dyDescent="0.3">
      <c r="A4598">
        <v>4597</v>
      </c>
      <c r="B4598" t="s">
        <v>8</v>
      </c>
      <c r="C4598">
        <v>650000</v>
      </c>
      <c r="D4598" t="s">
        <v>9</v>
      </c>
      <c r="E4598" t="s">
        <v>15</v>
      </c>
      <c r="F4598" t="s">
        <v>11</v>
      </c>
      <c r="G4598" t="s">
        <v>12</v>
      </c>
      <c r="H4598" t="s">
        <v>12</v>
      </c>
      <c r="I4598">
        <v>45</v>
      </c>
      <c r="J4598">
        <f>(C4598-$V$7)/$V$8</f>
        <v>-9.2910282355832298E-3</v>
      </c>
      <c r="K4598" t="str">
        <f t="shared" si="285"/>
        <v>NO</v>
      </c>
      <c r="L4598">
        <f>(I4598-$V$16)/$V$17</f>
        <v>0.21833580701670366</v>
      </c>
      <c r="M4598" t="str">
        <f t="shared" si="286"/>
        <v>NO</v>
      </c>
      <c r="N4598">
        <f>IF(ISBLANK(C4598),$V$7,C4598)</f>
        <v>650000</v>
      </c>
      <c r="O4598">
        <f>IF(ISBLANK(I4598),$V$16,I4598)</f>
        <v>45</v>
      </c>
      <c r="P4598" t="str">
        <f>IF(ISBLANK(D4598),$U$42,D4598)</f>
        <v>ASALARIADO</v>
      </c>
      <c r="Q4598" s="7" t="str">
        <f t="shared" si="287"/>
        <v>36-45</v>
      </c>
      <c r="R4598" s="7" t="str">
        <f t="shared" si="288"/>
        <v>3</v>
      </c>
    </row>
    <row r="4599" spans="1:18" x14ac:dyDescent="0.3">
      <c r="A4599">
        <v>4598</v>
      </c>
      <c r="B4599" t="s">
        <v>8</v>
      </c>
      <c r="C4599">
        <v>358640</v>
      </c>
      <c r="D4599" t="s">
        <v>16</v>
      </c>
      <c r="E4599" t="s">
        <v>15</v>
      </c>
      <c r="F4599" t="s">
        <v>11</v>
      </c>
      <c r="G4599" t="s">
        <v>11</v>
      </c>
      <c r="H4599" t="s">
        <v>12</v>
      </c>
      <c r="I4599">
        <v>29</v>
      </c>
      <c r="J4599">
        <f>(C4599-$V$7)/$V$8</f>
        <v>-0.36858608253788838</v>
      </c>
      <c r="K4599" t="str">
        <f t="shared" si="285"/>
        <v>NO</v>
      </c>
      <c r="L4599">
        <f>(I4599-$V$16)/$V$17</f>
        <v>-0.91086947421749642</v>
      </c>
      <c r="M4599" t="str">
        <f t="shared" si="286"/>
        <v>NO</v>
      </c>
      <c r="N4599">
        <f>IF(ISBLANK(C4599),$V$7,C4599)</f>
        <v>358640</v>
      </c>
      <c r="O4599">
        <f>IF(ISBLANK(I4599),$V$16,I4599)</f>
        <v>29</v>
      </c>
      <c r="P4599" t="str">
        <f>IF(ISBLANK(D4599),$U$42,D4599)</f>
        <v>ASEGURADO VOLUNTARIO</v>
      </c>
      <c r="Q4599" s="7" t="str">
        <f t="shared" si="287"/>
        <v>26-35</v>
      </c>
      <c r="R4599" s="7" t="str">
        <f t="shared" si="288"/>
        <v>2</v>
      </c>
    </row>
    <row r="4600" spans="1:18" x14ac:dyDescent="0.3">
      <c r="A4600">
        <v>4599</v>
      </c>
      <c r="B4600" t="s">
        <v>8</v>
      </c>
      <c r="C4600">
        <v>838786.3</v>
      </c>
      <c r="D4600" t="s">
        <v>9</v>
      </c>
      <c r="E4600" t="s">
        <v>15</v>
      </c>
      <c r="F4600" t="s">
        <v>11</v>
      </c>
      <c r="G4600" t="s">
        <v>12</v>
      </c>
      <c r="H4600" t="s">
        <v>12</v>
      </c>
      <c r="I4600">
        <v>79</v>
      </c>
      <c r="J4600">
        <f>(C4600-$V$7)/$V$8</f>
        <v>0.22351369413547417</v>
      </c>
      <c r="K4600" t="str">
        <f t="shared" si="285"/>
        <v>NO</v>
      </c>
      <c r="L4600">
        <f>(I4600-$V$16)/$V$17</f>
        <v>2.6178970296393786</v>
      </c>
      <c r="M4600" t="str">
        <f t="shared" si="286"/>
        <v>ATIPICO</v>
      </c>
      <c r="N4600">
        <f>IF(ISBLANK(C4600),$V$7,C4600)</f>
        <v>838786.3</v>
      </c>
      <c r="O4600">
        <f>IF(ISBLANK(I4600),$V$16,I4600)</f>
        <v>79</v>
      </c>
      <c r="P4600" t="str">
        <f>IF(ISBLANK(D4600),$U$42,D4600)</f>
        <v>ASALARIADO</v>
      </c>
      <c r="Q4600" s="7" t="str">
        <f t="shared" si="287"/>
        <v>56+</v>
      </c>
      <c r="R4600" s="7" t="str">
        <f t="shared" si="288"/>
        <v>4</v>
      </c>
    </row>
    <row r="4601" spans="1:18" x14ac:dyDescent="0.3">
      <c r="A4601">
        <v>4600</v>
      </c>
      <c r="B4601" t="s">
        <v>8</v>
      </c>
      <c r="C4601">
        <v>34458</v>
      </c>
      <c r="D4601" t="s">
        <v>9</v>
      </c>
      <c r="E4601" t="s">
        <v>15</v>
      </c>
      <c r="F4601" t="s">
        <v>11</v>
      </c>
      <c r="G4601" t="s">
        <v>12</v>
      </c>
      <c r="H4601" t="s">
        <v>12</v>
      </c>
      <c r="I4601">
        <v>43</v>
      </c>
      <c r="J4601">
        <f>(C4601-$V$7)/$V$8</f>
        <v>-0.7683560897242897</v>
      </c>
      <c r="K4601" t="str">
        <f t="shared" si="285"/>
        <v>NO</v>
      </c>
      <c r="L4601">
        <f>(I4601-$V$16)/$V$17</f>
        <v>7.7185146862428639E-2</v>
      </c>
      <c r="M4601" t="str">
        <f t="shared" si="286"/>
        <v>NO</v>
      </c>
      <c r="N4601">
        <f>IF(ISBLANK(C4601),$V$7,C4601)</f>
        <v>34458</v>
      </c>
      <c r="O4601">
        <f>IF(ISBLANK(I4601),$V$16,I4601)</f>
        <v>43</v>
      </c>
      <c r="P4601" t="str">
        <f>IF(ISBLANK(D4601),$U$42,D4601)</f>
        <v>ASALARIADO</v>
      </c>
      <c r="Q4601" s="7" t="str">
        <f t="shared" si="287"/>
        <v>36-45</v>
      </c>
      <c r="R4601" s="7" t="str">
        <f t="shared" si="288"/>
        <v>1</v>
      </c>
    </row>
    <row r="4602" spans="1:18" x14ac:dyDescent="0.3">
      <c r="A4602">
        <v>4601</v>
      </c>
      <c r="B4602" t="s">
        <v>8</v>
      </c>
      <c r="C4602">
        <v>640000</v>
      </c>
      <c r="D4602" t="s">
        <v>9</v>
      </c>
      <c r="E4602" t="s">
        <v>15</v>
      </c>
      <c r="F4602" t="s">
        <v>11</v>
      </c>
      <c r="G4602" t="s">
        <v>11</v>
      </c>
      <c r="H4602" t="s">
        <v>12</v>
      </c>
      <c r="I4602">
        <v>44</v>
      </c>
      <c r="J4602">
        <f>(C4602-$V$7)/$V$8</f>
        <v>-2.1622681664410288E-2</v>
      </c>
      <c r="K4602" t="str">
        <f t="shared" si="285"/>
        <v>NO</v>
      </c>
      <c r="L4602">
        <f>(I4602-$V$16)/$V$17</f>
        <v>0.14776047693956615</v>
      </c>
      <c r="M4602" t="str">
        <f t="shared" si="286"/>
        <v>NO</v>
      </c>
      <c r="N4602">
        <f>IF(ISBLANK(C4602),$V$7,C4602)</f>
        <v>640000</v>
      </c>
      <c r="O4602">
        <f>IF(ISBLANK(I4602),$V$16,I4602)</f>
        <v>44</v>
      </c>
      <c r="P4602" t="str">
        <f>IF(ISBLANK(D4602),$U$42,D4602)</f>
        <v>ASALARIADO</v>
      </c>
      <c r="Q4602" s="7" t="str">
        <f t="shared" si="287"/>
        <v>36-45</v>
      </c>
      <c r="R4602" s="7" t="str">
        <f t="shared" si="288"/>
        <v>3</v>
      </c>
    </row>
    <row r="4603" spans="1:18" x14ac:dyDescent="0.3">
      <c r="A4603">
        <v>4602</v>
      </c>
      <c r="B4603" t="s">
        <v>14</v>
      </c>
      <c r="C4603">
        <v>736259</v>
      </c>
      <c r="D4603" t="s">
        <v>13</v>
      </c>
      <c r="E4603" t="s">
        <v>10</v>
      </c>
      <c r="F4603" t="s">
        <v>11</v>
      </c>
      <c r="G4603" t="s">
        <v>12</v>
      </c>
      <c r="H4603" t="s">
        <v>12</v>
      </c>
      <c r="I4603">
        <v>82</v>
      </c>
      <c r="J4603">
        <f>(C4603-$V$7)/$V$8</f>
        <v>9.7080581076136083E-2</v>
      </c>
      <c r="K4603" t="str">
        <f t="shared" si="285"/>
        <v>NO</v>
      </c>
      <c r="L4603">
        <f>(I4603-$V$16)/$V$17</f>
        <v>2.8296230198707915</v>
      </c>
      <c r="M4603" t="str">
        <f t="shared" si="286"/>
        <v>ATIPICO</v>
      </c>
      <c r="N4603">
        <f>IF(ISBLANK(C4603),$V$7,C4603)</f>
        <v>736259</v>
      </c>
      <c r="O4603">
        <f>IF(ISBLANK(I4603),$V$16,I4603)</f>
        <v>82</v>
      </c>
      <c r="P4603" t="str">
        <f>IF(ISBLANK(D4603),$U$42,D4603)</f>
        <v>PENSIONADOS EN SU PROPIO SISTEMA</v>
      </c>
      <c r="Q4603" s="7" t="str">
        <f t="shared" si="287"/>
        <v>56+</v>
      </c>
      <c r="R4603" s="7" t="str">
        <f t="shared" si="288"/>
        <v>4</v>
      </c>
    </row>
    <row r="4604" spans="1:18" x14ac:dyDescent="0.3">
      <c r="A4604">
        <v>4603</v>
      </c>
      <c r="B4604" t="s">
        <v>8</v>
      </c>
      <c r="C4604">
        <v>366300</v>
      </c>
      <c r="D4604" t="s">
        <v>9</v>
      </c>
      <c r="E4604" t="s">
        <v>15</v>
      </c>
      <c r="F4604" t="s">
        <v>11</v>
      </c>
      <c r="G4604" t="s">
        <v>11</v>
      </c>
      <c r="H4604" t="s">
        <v>12</v>
      </c>
      <c r="I4604">
        <v>27</v>
      </c>
      <c r="J4604">
        <f>(C4604-$V$7)/$V$8</f>
        <v>-0.35914003601140687</v>
      </c>
      <c r="K4604" t="str">
        <f t="shared" si="285"/>
        <v>NO</v>
      </c>
      <c r="L4604">
        <f>(I4604-$V$16)/$V$17</f>
        <v>-1.0520201343717714</v>
      </c>
      <c r="M4604" t="str">
        <f t="shared" si="286"/>
        <v>NO</v>
      </c>
      <c r="N4604">
        <f>IF(ISBLANK(C4604),$V$7,C4604)</f>
        <v>366300</v>
      </c>
      <c r="O4604">
        <f>IF(ISBLANK(I4604),$V$16,I4604)</f>
        <v>27</v>
      </c>
      <c r="P4604" t="str">
        <f>IF(ISBLANK(D4604),$U$42,D4604)</f>
        <v>ASALARIADO</v>
      </c>
      <c r="Q4604" s="7" t="str">
        <f t="shared" si="287"/>
        <v>26-35</v>
      </c>
      <c r="R4604" s="7" t="str">
        <f t="shared" si="288"/>
        <v>2</v>
      </c>
    </row>
    <row r="4605" spans="1:18" x14ac:dyDescent="0.3">
      <c r="A4605">
        <v>4604</v>
      </c>
      <c r="B4605" t="s">
        <v>14</v>
      </c>
      <c r="C4605">
        <v>989476.56</v>
      </c>
      <c r="D4605" t="s">
        <v>9</v>
      </c>
      <c r="E4605" t="s">
        <v>10</v>
      </c>
      <c r="F4605" t="s">
        <v>11</v>
      </c>
      <c r="G4605" t="s">
        <v>12</v>
      </c>
      <c r="H4605" t="s">
        <v>12</v>
      </c>
      <c r="I4605">
        <v>31</v>
      </c>
      <c r="J4605">
        <f>(C4605-$V$7)/$V$8</f>
        <v>0.40933970027745825</v>
      </c>
      <c r="K4605" t="str">
        <f t="shared" si="285"/>
        <v>NO</v>
      </c>
      <c r="L4605">
        <f>(I4605-$V$16)/$V$17</f>
        <v>-0.7697188140632214</v>
      </c>
      <c r="M4605" t="str">
        <f t="shared" si="286"/>
        <v>NO</v>
      </c>
      <c r="N4605">
        <f>IF(ISBLANK(C4605),$V$7,C4605)</f>
        <v>989476.56</v>
      </c>
      <c r="O4605">
        <f>IF(ISBLANK(I4605),$V$16,I4605)</f>
        <v>31</v>
      </c>
      <c r="P4605" t="str">
        <f>IF(ISBLANK(D4605),$U$42,D4605)</f>
        <v>ASALARIADO</v>
      </c>
      <c r="Q4605" s="7" t="str">
        <f t="shared" si="287"/>
        <v>26-35</v>
      </c>
      <c r="R4605" s="7" t="str">
        <f t="shared" si="288"/>
        <v>4</v>
      </c>
    </row>
    <row r="4606" spans="1:18" x14ac:dyDescent="0.3">
      <c r="A4606">
        <v>4605</v>
      </c>
      <c r="B4606" t="s">
        <v>8</v>
      </c>
      <c r="C4606">
        <v>664852.56000000006</v>
      </c>
      <c r="D4606" t="s">
        <v>9</v>
      </c>
      <c r="E4606" t="s">
        <v>10</v>
      </c>
      <c r="F4606" t="s">
        <v>11</v>
      </c>
      <c r="G4606" t="s">
        <v>12</v>
      </c>
      <c r="H4606" t="s">
        <v>12</v>
      </c>
      <c r="I4606">
        <v>57</v>
      </c>
      <c r="J4606">
        <f>(C4606-$V$7)/$V$8</f>
        <v>9.0246340095027997E-3</v>
      </c>
      <c r="K4606" t="str">
        <f t="shared" si="285"/>
        <v>NO</v>
      </c>
      <c r="L4606">
        <f>(I4606-$V$16)/$V$17</f>
        <v>1.0652397679423538</v>
      </c>
      <c r="M4606" t="str">
        <f t="shared" si="286"/>
        <v>NO</v>
      </c>
      <c r="N4606">
        <f>IF(ISBLANK(C4606),$V$7,C4606)</f>
        <v>664852.56000000006</v>
      </c>
      <c r="O4606">
        <f>IF(ISBLANK(I4606),$V$16,I4606)</f>
        <v>57</v>
      </c>
      <c r="P4606" t="str">
        <f>IF(ISBLANK(D4606),$U$42,D4606)</f>
        <v>ASALARIADO</v>
      </c>
      <c r="Q4606" s="7" t="str">
        <f t="shared" si="287"/>
        <v>56+</v>
      </c>
      <c r="R4606" s="7" t="str">
        <f t="shared" si="288"/>
        <v>3</v>
      </c>
    </row>
    <row r="4607" spans="1:18" x14ac:dyDescent="0.3">
      <c r="A4607">
        <v>4606</v>
      </c>
      <c r="B4607" t="s">
        <v>14</v>
      </c>
      <c r="C4607">
        <v>355573.78</v>
      </c>
      <c r="D4607" t="s">
        <v>9</v>
      </c>
      <c r="E4607" t="s">
        <v>15</v>
      </c>
      <c r="F4607" t="s">
        <v>11</v>
      </c>
      <c r="G4607" t="s">
        <v>12</v>
      </c>
      <c r="H4607" t="s">
        <v>12</v>
      </c>
      <c r="I4607">
        <v>33</v>
      </c>
      <c r="J4607">
        <f>(C4607-$V$7)/$V$8</f>
        <v>-0.37236723877554218</v>
      </c>
      <c r="K4607" t="str">
        <f t="shared" si="285"/>
        <v>NO</v>
      </c>
      <c r="L4607">
        <f>(I4607-$V$16)/$V$17</f>
        <v>-0.62856815390894638</v>
      </c>
      <c r="M4607" t="str">
        <f t="shared" si="286"/>
        <v>NO</v>
      </c>
      <c r="N4607">
        <f>IF(ISBLANK(C4607),$V$7,C4607)</f>
        <v>355573.78</v>
      </c>
      <c r="O4607">
        <f>IF(ISBLANK(I4607),$V$16,I4607)</f>
        <v>33</v>
      </c>
      <c r="P4607" t="str">
        <f>IF(ISBLANK(D4607),$U$42,D4607)</f>
        <v>ASALARIADO</v>
      </c>
      <c r="Q4607" s="7" t="str">
        <f t="shared" si="287"/>
        <v>26-35</v>
      </c>
      <c r="R4607" s="7" t="str">
        <f t="shared" si="288"/>
        <v>2</v>
      </c>
    </row>
    <row r="4608" spans="1:18" x14ac:dyDescent="0.3">
      <c r="A4608">
        <v>4607</v>
      </c>
      <c r="B4608" t="s">
        <v>14</v>
      </c>
      <c r="C4608">
        <v>353478.67</v>
      </c>
      <c r="D4608" t="s">
        <v>9</v>
      </c>
      <c r="E4608" t="s">
        <v>15</v>
      </c>
      <c r="F4608" t="s">
        <v>11</v>
      </c>
      <c r="G4608" t="s">
        <v>12</v>
      </c>
      <c r="H4608" t="s">
        <v>12</v>
      </c>
      <c r="I4608">
        <v>26</v>
      </c>
      <c r="J4608">
        <f>(C4608-$V$7)/$V$8</f>
        <v>-0.37495085581706922</v>
      </c>
      <c r="K4608" t="str">
        <f t="shared" si="285"/>
        <v>NO</v>
      </c>
      <c r="L4608">
        <f>(I4608-$V$16)/$V$17</f>
        <v>-1.1225954644489089</v>
      </c>
      <c r="M4608" t="str">
        <f t="shared" si="286"/>
        <v>NO</v>
      </c>
      <c r="N4608">
        <f>IF(ISBLANK(C4608),$V$7,C4608)</f>
        <v>353478.67</v>
      </c>
      <c r="O4608">
        <f>IF(ISBLANK(I4608),$V$16,I4608)</f>
        <v>26</v>
      </c>
      <c r="P4608" t="str">
        <f>IF(ISBLANK(D4608),$U$42,D4608)</f>
        <v>ASALARIADO</v>
      </c>
      <c r="Q4608" s="7" t="str">
        <f t="shared" si="287"/>
        <v>26-35</v>
      </c>
      <c r="R4608" s="7" t="str">
        <f t="shared" si="288"/>
        <v>2</v>
      </c>
    </row>
    <row r="4609" spans="1:18" x14ac:dyDescent="0.3">
      <c r="A4609">
        <v>4608</v>
      </c>
      <c r="B4609" t="s">
        <v>8</v>
      </c>
      <c r="C4609">
        <v>308439</v>
      </c>
      <c r="D4609" t="s">
        <v>16</v>
      </c>
      <c r="E4609" t="s">
        <v>15</v>
      </c>
      <c r="F4609" t="s">
        <v>11</v>
      </c>
      <c r="G4609" t="s">
        <v>11</v>
      </c>
      <c r="H4609" t="s">
        <v>12</v>
      </c>
      <c r="I4609">
        <v>88</v>
      </c>
      <c r="J4609">
        <f>(C4609-$V$7)/$V$8</f>
        <v>-0.43049221591594311</v>
      </c>
      <c r="K4609" t="str">
        <f t="shared" si="285"/>
        <v>NO</v>
      </c>
      <c r="L4609">
        <f>(I4609-$V$16)/$V$17</f>
        <v>3.2530750003336162</v>
      </c>
      <c r="M4609" t="str">
        <f t="shared" si="286"/>
        <v>ATIPICO</v>
      </c>
      <c r="N4609">
        <f>IF(ISBLANK(C4609),$V$7,C4609)</f>
        <v>308439</v>
      </c>
      <c r="O4609">
        <f>IF(ISBLANK(I4609),$V$16,I4609)</f>
        <v>88</v>
      </c>
      <c r="P4609" t="str">
        <f>IF(ISBLANK(D4609),$U$42,D4609)</f>
        <v>ASEGURADO VOLUNTARIO</v>
      </c>
      <c r="Q4609" s="7" t="str">
        <f t="shared" si="287"/>
        <v>56+</v>
      </c>
      <c r="R4609" s="7" t="str">
        <f t="shared" si="288"/>
        <v>2</v>
      </c>
    </row>
    <row r="4610" spans="1:18" x14ac:dyDescent="0.3">
      <c r="A4610">
        <v>4609</v>
      </c>
      <c r="B4610" t="s">
        <v>8</v>
      </c>
      <c r="C4610">
        <v>278030</v>
      </c>
      <c r="D4610" t="s">
        <v>18</v>
      </c>
      <c r="E4610" t="s">
        <v>15</v>
      </c>
      <c r="F4610" t="s">
        <v>11</v>
      </c>
      <c r="G4610" t="s">
        <v>12</v>
      </c>
      <c r="H4610" t="s">
        <v>12</v>
      </c>
      <c r="I4610">
        <v>52</v>
      </c>
      <c r="J4610">
        <f>(C4610-$V$7)/$V$8</f>
        <v>-0.46799154082766331</v>
      </c>
      <c r="K4610" t="str">
        <f t="shared" ref="K4610:K4673" si="289">IF(ABS(J4610)&gt;1.96,"ATIPICO","NO")</f>
        <v>NO</v>
      </c>
      <c r="L4610">
        <f>(I4610-$V$16)/$V$17</f>
        <v>0.71236311755666615</v>
      </c>
      <c r="M4610" t="str">
        <f t="shared" ref="M4610:M4673" si="290">IF(ABS(L4610)&gt;1.96,"ATIPICO","NO")</f>
        <v>NO</v>
      </c>
      <c r="N4610">
        <f>IF(ISBLANK(C4610),$V$7,C4610)</f>
        <v>278030</v>
      </c>
      <c r="O4610">
        <f>IF(ISBLANK(I4610),$V$16,I4610)</f>
        <v>52</v>
      </c>
      <c r="P4610" t="str">
        <f>IF(ISBLANK(D4610),$U$42,D4610)</f>
        <v>CONVENIOS ESPECIALES DE TRABAJADORES INDEPENDIENTES</v>
      </c>
      <c r="Q4610" s="7" t="str">
        <f t="shared" ref="Q4610:Q4673" si="291">IF(O4610&lt;26,"18-25",IF(O4610&lt;36,"26-35",
 IF(O4610&lt;46,"36-45",IF(O4610&lt;56,"46-55","56+"))))</f>
        <v>46-55</v>
      </c>
      <c r="R4610" s="7" t="str">
        <f t="shared" ref="R4610:R4673" si="292">IF(N4610&lt;300000,"1",
 IF(N4610&lt;=408495,"2",
 IF(N4610&lt;=700000,"3",
 "4")))</f>
        <v>1</v>
      </c>
    </row>
    <row r="4611" spans="1:18" x14ac:dyDescent="0.3">
      <c r="A4611">
        <v>4610</v>
      </c>
      <c r="B4611" t="s">
        <v>14</v>
      </c>
      <c r="C4611">
        <v>445567</v>
      </c>
      <c r="D4611" t="s">
        <v>16</v>
      </c>
      <c r="E4611" t="s">
        <v>15</v>
      </c>
      <c r="F4611" t="s">
        <v>12</v>
      </c>
      <c r="G4611" t="s">
        <v>12</v>
      </c>
      <c r="H4611" t="s">
        <v>12</v>
      </c>
      <c r="I4611">
        <v>78</v>
      </c>
      <c r="J4611">
        <f>(C4611-$V$7)/$V$8</f>
        <v>-0.26139071877712344</v>
      </c>
      <c r="K4611" t="str">
        <f t="shared" si="289"/>
        <v>NO</v>
      </c>
      <c r="L4611">
        <f>(I4611-$V$16)/$V$17</f>
        <v>2.5473216995622412</v>
      </c>
      <c r="M4611" t="str">
        <f t="shared" si="290"/>
        <v>ATIPICO</v>
      </c>
      <c r="N4611">
        <f>IF(ISBLANK(C4611),$V$7,C4611)</f>
        <v>445567</v>
      </c>
      <c r="O4611">
        <f>IF(ISBLANK(I4611),$V$16,I4611)</f>
        <v>78</v>
      </c>
      <c r="P4611" t="str">
        <f>IF(ISBLANK(D4611),$U$42,D4611)</f>
        <v>ASEGURADO VOLUNTARIO</v>
      </c>
      <c r="Q4611" s="7" t="str">
        <f t="shared" si="291"/>
        <v>56+</v>
      </c>
      <c r="R4611" s="7" t="str">
        <f t="shared" si="292"/>
        <v>3</v>
      </c>
    </row>
    <row r="4612" spans="1:18" x14ac:dyDescent="0.3">
      <c r="A4612">
        <v>4611</v>
      </c>
      <c r="B4612" t="s">
        <v>8</v>
      </c>
      <c r="C4612">
        <v>390662.05</v>
      </c>
      <c r="D4612" t="s">
        <v>9</v>
      </c>
      <c r="E4612" t="s">
        <v>15</v>
      </c>
      <c r="F4612" t="s">
        <v>11</v>
      </c>
      <c r="G4612" t="s">
        <v>12</v>
      </c>
      <c r="H4612" t="s">
        <v>11</v>
      </c>
      <c r="I4612">
        <v>35</v>
      </c>
      <c r="J4612">
        <f>(C4612-$V$7)/$V$8</f>
        <v>-0.32909760026983126</v>
      </c>
      <c r="K4612" t="str">
        <f t="shared" si="289"/>
        <v>NO</v>
      </c>
      <c r="L4612">
        <f>(I4612-$V$16)/$V$17</f>
        <v>-0.48741749375467142</v>
      </c>
      <c r="M4612" t="str">
        <f t="shared" si="290"/>
        <v>NO</v>
      </c>
      <c r="N4612">
        <f>IF(ISBLANK(C4612),$V$7,C4612)</f>
        <v>390662.05</v>
      </c>
      <c r="O4612">
        <f>IF(ISBLANK(I4612),$V$16,I4612)</f>
        <v>35</v>
      </c>
      <c r="P4612" t="str">
        <f>IF(ISBLANK(D4612),$U$42,D4612)</f>
        <v>ASALARIADO</v>
      </c>
      <c r="Q4612" s="7" t="str">
        <f t="shared" si="291"/>
        <v>26-35</v>
      </c>
      <c r="R4612" s="7" t="str">
        <f t="shared" si="292"/>
        <v>2</v>
      </c>
    </row>
    <row r="4613" spans="1:18" x14ac:dyDescent="0.3">
      <c r="A4613">
        <v>4612</v>
      </c>
      <c r="B4613" t="s">
        <v>8</v>
      </c>
      <c r="C4613">
        <v>212000</v>
      </c>
      <c r="D4613" t="s">
        <v>9</v>
      </c>
      <c r="E4613" t="s">
        <v>15</v>
      </c>
      <c r="F4613" t="s">
        <v>11</v>
      </c>
      <c r="G4613" t="s">
        <v>12</v>
      </c>
      <c r="H4613" t="s">
        <v>12</v>
      </c>
      <c r="I4613">
        <v>24</v>
      </c>
      <c r="J4613">
        <f>(C4613-$V$7)/$V$8</f>
        <v>-0.54941744841820839</v>
      </c>
      <c r="K4613" t="str">
        <f t="shared" si="289"/>
        <v>NO</v>
      </c>
      <c r="L4613">
        <f>(I4613-$V$16)/$V$17</f>
        <v>-1.263746124603184</v>
      </c>
      <c r="M4613" t="str">
        <f t="shared" si="290"/>
        <v>NO</v>
      </c>
      <c r="N4613">
        <f>IF(ISBLANK(C4613),$V$7,C4613)</f>
        <v>212000</v>
      </c>
      <c r="O4613">
        <f>IF(ISBLANK(I4613),$V$16,I4613)</f>
        <v>24</v>
      </c>
      <c r="P4613" t="str">
        <f>IF(ISBLANK(D4613),$U$42,D4613)</f>
        <v>ASALARIADO</v>
      </c>
      <c r="Q4613" s="7" t="str">
        <f t="shared" si="291"/>
        <v>18-25</v>
      </c>
      <c r="R4613" s="7" t="str">
        <f t="shared" si="292"/>
        <v>1</v>
      </c>
    </row>
    <row r="4614" spans="1:18" x14ac:dyDescent="0.3">
      <c r="A4614">
        <v>4613</v>
      </c>
      <c r="B4614" t="s">
        <v>14</v>
      </c>
      <c r="C4614">
        <v>308568</v>
      </c>
      <c r="D4614" t="s">
        <v>17</v>
      </c>
      <c r="E4614" t="s">
        <v>15</v>
      </c>
      <c r="F4614" t="s">
        <v>11</v>
      </c>
      <c r="G4614" t="s">
        <v>12</v>
      </c>
      <c r="H4614" t="s">
        <v>11</v>
      </c>
      <c r="I4614">
        <v>50</v>
      </c>
      <c r="J4614">
        <f>(C4614-$V$7)/$V$8</f>
        <v>-0.43033313758671121</v>
      </c>
      <c r="K4614" t="str">
        <f t="shared" si="289"/>
        <v>NO</v>
      </c>
      <c r="L4614">
        <f>(I4614-$V$16)/$V$17</f>
        <v>0.57121245740239113</v>
      </c>
      <c r="M4614" t="str">
        <f t="shared" si="290"/>
        <v>NO</v>
      </c>
      <c r="N4614">
        <f>IF(ISBLANK(C4614),$V$7,C4614)</f>
        <v>308568</v>
      </c>
      <c r="O4614">
        <f>IF(ISBLANK(I4614),$V$16,I4614)</f>
        <v>50</v>
      </c>
      <c r="P4614" t="str">
        <f>IF(ISBLANK(D4614),$U$42,D4614)</f>
        <v>TRABAJADOR INDEPENDIENTE</v>
      </c>
      <c r="Q4614" s="7" t="str">
        <f t="shared" si="291"/>
        <v>46-55</v>
      </c>
      <c r="R4614" s="7" t="str">
        <f t="shared" si="292"/>
        <v>2</v>
      </c>
    </row>
    <row r="4615" spans="1:18" x14ac:dyDescent="0.3">
      <c r="A4615">
        <v>4614</v>
      </c>
      <c r="B4615" t="s">
        <v>8</v>
      </c>
      <c r="C4615">
        <v>560465</v>
      </c>
      <c r="D4615" t="s">
        <v>17</v>
      </c>
      <c r="E4615" t="s">
        <v>15</v>
      </c>
      <c r="F4615" t="s">
        <v>11</v>
      </c>
      <c r="G4615" t="s">
        <v>12</v>
      </c>
      <c r="H4615" t="s">
        <v>11</v>
      </c>
      <c r="I4615">
        <v>34</v>
      </c>
      <c r="J4615">
        <f>(C4615-$V$7)/$V$8</f>
        <v>-0.11970248721058629</v>
      </c>
      <c r="K4615" t="str">
        <f t="shared" si="289"/>
        <v>NO</v>
      </c>
      <c r="L4615">
        <f>(I4615-$V$16)/$V$17</f>
        <v>-0.55799282383180893</v>
      </c>
      <c r="M4615" t="str">
        <f t="shared" si="290"/>
        <v>NO</v>
      </c>
      <c r="N4615">
        <f>IF(ISBLANK(C4615),$V$7,C4615)</f>
        <v>560465</v>
      </c>
      <c r="O4615">
        <f>IF(ISBLANK(I4615),$V$16,I4615)</f>
        <v>34</v>
      </c>
      <c r="P4615" t="str">
        <f>IF(ISBLANK(D4615),$U$42,D4615)</f>
        <v>TRABAJADOR INDEPENDIENTE</v>
      </c>
      <c r="Q4615" s="7" t="str">
        <f t="shared" si="291"/>
        <v>26-35</v>
      </c>
      <c r="R4615" s="7" t="str">
        <f t="shared" si="292"/>
        <v>3</v>
      </c>
    </row>
    <row r="4616" spans="1:18" x14ac:dyDescent="0.3">
      <c r="A4616">
        <v>4615</v>
      </c>
      <c r="B4616" t="s">
        <v>14</v>
      </c>
      <c r="C4616">
        <v>323296</v>
      </c>
      <c r="D4616" t="s">
        <v>17</v>
      </c>
      <c r="E4616" t="s">
        <v>15</v>
      </c>
      <c r="F4616" t="s">
        <v>11</v>
      </c>
      <c r="G4616" t="s">
        <v>12</v>
      </c>
      <c r="H4616" t="s">
        <v>11</v>
      </c>
      <c r="I4616">
        <v>48</v>
      </c>
      <c r="J4616">
        <f>(C4616-$V$7)/$V$8</f>
        <v>-0.41217107841673473</v>
      </c>
      <c r="K4616" t="str">
        <f t="shared" si="289"/>
        <v>NO</v>
      </c>
      <c r="L4616">
        <f>(I4616-$V$16)/$V$17</f>
        <v>0.43006179724811616</v>
      </c>
      <c r="M4616" t="str">
        <f t="shared" si="290"/>
        <v>NO</v>
      </c>
      <c r="N4616">
        <f>IF(ISBLANK(C4616),$V$7,C4616)</f>
        <v>323296</v>
      </c>
      <c r="O4616">
        <f>IF(ISBLANK(I4616),$V$16,I4616)</f>
        <v>48</v>
      </c>
      <c r="P4616" t="str">
        <f>IF(ISBLANK(D4616),$U$42,D4616)</f>
        <v>TRABAJADOR INDEPENDIENTE</v>
      </c>
      <c r="Q4616" s="7" t="str">
        <f t="shared" si="291"/>
        <v>46-55</v>
      </c>
      <c r="R4616" s="7" t="str">
        <f t="shared" si="292"/>
        <v>2</v>
      </c>
    </row>
    <row r="4617" spans="1:18" x14ac:dyDescent="0.3">
      <c r="A4617">
        <v>4616</v>
      </c>
      <c r="B4617" t="s">
        <v>8</v>
      </c>
      <c r="C4617">
        <v>392034</v>
      </c>
      <c r="D4617" t="s">
        <v>9</v>
      </c>
      <c r="E4617" t="s">
        <v>15</v>
      </c>
      <c r="F4617" t="s">
        <v>11</v>
      </c>
      <c r="G4617" t="s">
        <v>12</v>
      </c>
      <c r="H4617" t="s">
        <v>12</v>
      </c>
      <c r="I4617">
        <v>42</v>
      </c>
      <c r="J4617">
        <f>(C4617-$V$7)/$V$8</f>
        <v>-0.32740575907766328</v>
      </c>
      <c r="K4617" t="str">
        <f t="shared" si="289"/>
        <v>NO</v>
      </c>
      <c r="L4617">
        <f>(I4617-$V$16)/$V$17</f>
        <v>6.6098167852911317E-3</v>
      </c>
      <c r="M4617" t="str">
        <f t="shared" si="290"/>
        <v>NO</v>
      </c>
      <c r="N4617">
        <f>IF(ISBLANK(C4617),$V$7,C4617)</f>
        <v>392034</v>
      </c>
      <c r="O4617">
        <f>IF(ISBLANK(I4617),$V$16,I4617)</f>
        <v>42</v>
      </c>
      <c r="P4617" t="str">
        <f>IF(ISBLANK(D4617),$U$42,D4617)</f>
        <v>ASALARIADO</v>
      </c>
      <c r="Q4617" s="7" t="str">
        <f t="shared" si="291"/>
        <v>36-45</v>
      </c>
      <c r="R4617" s="7" t="str">
        <f t="shared" si="292"/>
        <v>2</v>
      </c>
    </row>
    <row r="4618" spans="1:18" x14ac:dyDescent="0.3">
      <c r="A4618">
        <v>4617</v>
      </c>
      <c r="B4618" t="s">
        <v>14</v>
      </c>
      <c r="C4618">
        <v>1700000</v>
      </c>
      <c r="D4618" t="s">
        <v>9</v>
      </c>
      <c r="E4618" t="s">
        <v>15</v>
      </c>
      <c r="F4618" t="s">
        <v>11</v>
      </c>
      <c r="G4618" t="s">
        <v>12</v>
      </c>
      <c r="H4618" t="s">
        <v>12</v>
      </c>
      <c r="I4618">
        <v>22</v>
      </c>
      <c r="J4618">
        <f>(C4618-$V$7)/$V$8</f>
        <v>1.2855325817912577</v>
      </c>
      <c r="K4618" t="str">
        <f t="shared" si="289"/>
        <v>NO</v>
      </c>
      <c r="L4618">
        <f>(I4618-$V$16)/$V$17</f>
        <v>-1.4048967847574589</v>
      </c>
      <c r="M4618" t="str">
        <f t="shared" si="290"/>
        <v>NO</v>
      </c>
      <c r="N4618">
        <f>IF(ISBLANK(C4618),$V$7,C4618)</f>
        <v>1700000</v>
      </c>
      <c r="O4618">
        <f>IF(ISBLANK(I4618),$V$16,I4618)</f>
        <v>22</v>
      </c>
      <c r="P4618" t="str">
        <f>IF(ISBLANK(D4618),$U$42,D4618)</f>
        <v>ASALARIADO</v>
      </c>
      <c r="Q4618" s="7" t="str">
        <f t="shared" si="291"/>
        <v>18-25</v>
      </c>
      <c r="R4618" s="7" t="str">
        <f t="shared" si="292"/>
        <v>4</v>
      </c>
    </row>
    <row r="4619" spans="1:18" x14ac:dyDescent="0.3">
      <c r="A4619">
        <v>4618</v>
      </c>
      <c r="B4619" t="s">
        <v>14</v>
      </c>
      <c r="C4619">
        <v>674375</v>
      </c>
      <c r="D4619" t="s">
        <v>9</v>
      </c>
      <c r="E4619" t="s">
        <v>15</v>
      </c>
      <c r="F4619" t="s">
        <v>11</v>
      </c>
      <c r="G4619" t="s">
        <v>12</v>
      </c>
      <c r="H4619" t="s">
        <v>12</v>
      </c>
      <c r="I4619">
        <v>37</v>
      </c>
      <c r="J4619">
        <f>(C4619-$V$7)/$V$8</f>
        <v>2.0767376997182722E-2</v>
      </c>
      <c r="K4619" t="str">
        <f t="shared" si="289"/>
        <v>NO</v>
      </c>
      <c r="L4619">
        <f>(I4619-$V$16)/$V$17</f>
        <v>-0.3462668336003964</v>
      </c>
      <c r="M4619" t="str">
        <f t="shared" si="290"/>
        <v>NO</v>
      </c>
      <c r="N4619">
        <f>IF(ISBLANK(C4619),$V$7,C4619)</f>
        <v>674375</v>
      </c>
      <c r="O4619">
        <f>IF(ISBLANK(I4619),$V$16,I4619)</f>
        <v>37</v>
      </c>
      <c r="P4619" t="str">
        <f>IF(ISBLANK(D4619),$U$42,D4619)</f>
        <v>ASALARIADO</v>
      </c>
      <c r="Q4619" s="7" t="str">
        <f t="shared" si="291"/>
        <v>36-45</v>
      </c>
      <c r="R4619" s="7" t="str">
        <f t="shared" si="292"/>
        <v>3</v>
      </c>
    </row>
    <row r="4620" spans="1:18" x14ac:dyDescent="0.3">
      <c r="A4620">
        <v>4619</v>
      </c>
      <c r="B4620" t="s">
        <v>8</v>
      </c>
      <c r="C4620">
        <v>402257.7</v>
      </c>
      <c r="D4620" t="s">
        <v>9</v>
      </c>
      <c r="E4620" t="s">
        <v>15</v>
      </c>
      <c r="F4620" t="s">
        <v>11</v>
      </c>
      <c r="G4620" t="s">
        <v>12</v>
      </c>
      <c r="H4620" t="s">
        <v>12</v>
      </c>
      <c r="I4620">
        <v>50</v>
      </c>
      <c r="J4620">
        <f>(C4620-$V$7)/$V$8</f>
        <v>-0.31479824656163335</v>
      </c>
      <c r="K4620" t="str">
        <f t="shared" si="289"/>
        <v>NO</v>
      </c>
      <c r="L4620">
        <f>(I4620-$V$16)/$V$17</f>
        <v>0.57121245740239113</v>
      </c>
      <c r="M4620" t="str">
        <f t="shared" si="290"/>
        <v>NO</v>
      </c>
      <c r="N4620">
        <f>IF(ISBLANK(C4620),$V$7,C4620)</f>
        <v>402257.7</v>
      </c>
      <c r="O4620">
        <f>IF(ISBLANK(I4620),$V$16,I4620)</f>
        <v>50</v>
      </c>
      <c r="P4620" t="str">
        <f>IF(ISBLANK(D4620),$U$42,D4620)</f>
        <v>ASALARIADO</v>
      </c>
      <c r="Q4620" s="7" t="str">
        <f t="shared" si="291"/>
        <v>46-55</v>
      </c>
      <c r="R4620" s="7" t="str">
        <f t="shared" si="292"/>
        <v>2</v>
      </c>
    </row>
    <row r="4621" spans="1:18" x14ac:dyDescent="0.3">
      <c r="A4621">
        <v>4620</v>
      </c>
      <c r="B4621" t="s">
        <v>8</v>
      </c>
      <c r="C4621">
        <v>445433</v>
      </c>
      <c r="D4621" t="s">
        <v>9</v>
      </c>
      <c r="E4621" t="s">
        <v>15</v>
      </c>
      <c r="F4621" t="s">
        <v>11</v>
      </c>
      <c r="G4621" t="s">
        <v>12</v>
      </c>
      <c r="H4621" t="s">
        <v>12</v>
      </c>
      <c r="I4621">
        <v>31</v>
      </c>
      <c r="J4621">
        <f>(C4621-$V$7)/$V$8</f>
        <v>-0.26155596293306971</v>
      </c>
      <c r="K4621" t="str">
        <f t="shared" si="289"/>
        <v>NO</v>
      </c>
      <c r="L4621">
        <f>(I4621-$V$16)/$V$17</f>
        <v>-0.7697188140632214</v>
      </c>
      <c r="M4621" t="str">
        <f t="shared" si="290"/>
        <v>NO</v>
      </c>
      <c r="N4621">
        <f>IF(ISBLANK(C4621),$V$7,C4621)</f>
        <v>445433</v>
      </c>
      <c r="O4621">
        <f>IF(ISBLANK(I4621),$V$16,I4621)</f>
        <v>31</v>
      </c>
      <c r="P4621" t="str">
        <f>IF(ISBLANK(D4621),$U$42,D4621)</f>
        <v>ASALARIADO</v>
      </c>
      <c r="Q4621" s="7" t="str">
        <f t="shared" si="291"/>
        <v>26-35</v>
      </c>
      <c r="R4621" s="7" t="str">
        <f t="shared" si="292"/>
        <v>3</v>
      </c>
    </row>
    <row r="4622" spans="1:18" x14ac:dyDescent="0.3">
      <c r="A4622">
        <v>4621</v>
      </c>
      <c r="B4622" t="s">
        <v>14</v>
      </c>
      <c r="C4622">
        <v>605498</v>
      </c>
      <c r="D4622" t="s">
        <v>9</v>
      </c>
      <c r="E4622" t="s">
        <v>15</v>
      </c>
      <c r="F4622" t="s">
        <v>11</v>
      </c>
      <c r="G4622" t="s">
        <v>12</v>
      </c>
      <c r="H4622" t="s">
        <v>12</v>
      </c>
      <c r="I4622">
        <v>26</v>
      </c>
      <c r="J4622">
        <f>(C4622-$V$7)/$V$8</f>
        <v>-6.41693523245494E-2</v>
      </c>
      <c r="K4622" t="str">
        <f t="shared" si="289"/>
        <v>NO</v>
      </c>
      <c r="L4622">
        <f>(I4622-$V$16)/$V$17</f>
        <v>-1.1225954644489089</v>
      </c>
      <c r="M4622" t="str">
        <f t="shared" si="290"/>
        <v>NO</v>
      </c>
      <c r="N4622">
        <f>IF(ISBLANK(C4622),$V$7,C4622)</f>
        <v>605498</v>
      </c>
      <c r="O4622">
        <f>IF(ISBLANK(I4622),$V$16,I4622)</f>
        <v>26</v>
      </c>
      <c r="P4622" t="str">
        <f>IF(ISBLANK(D4622),$U$42,D4622)</f>
        <v>ASALARIADO</v>
      </c>
      <c r="Q4622" s="7" t="str">
        <f t="shared" si="291"/>
        <v>26-35</v>
      </c>
      <c r="R4622" s="7" t="str">
        <f t="shared" si="292"/>
        <v>3</v>
      </c>
    </row>
    <row r="4623" spans="1:18" x14ac:dyDescent="0.3">
      <c r="A4623">
        <v>4622</v>
      </c>
      <c r="B4623" t="s">
        <v>14</v>
      </c>
      <c r="C4623">
        <v>897388</v>
      </c>
      <c r="D4623" t="s">
        <v>9</v>
      </c>
      <c r="E4623" t="s">
        <v>10</v>
      </c>
      <c r="F4623" t="s">
        <v>11</v>
      </c>
      <c r="G4623" t="s">
        <v>12</v>
      </c>
      <c r="H4623" t="s">
        <v>11</v>
      </c>
      <c r="I4623">
        <v>48</v>
      </c>
      <c r="J4623">
        <f>(C4623-$V$7)/$V$8</f>
        <v>0.29577927960948358</v>
      </c>
      <c r="K4623" t="str">
        <f t="shared" si="289"/>
        <v>NO</v>
      </c>
      <c r="L4623">
        <f>(I4623-$V$16)/$V$17</f>
        <v>0.43006179724811616</v>
      </c>
      <c r="M4623" t="str">
        <f t="shared" si="290"/>
        <v>NO</v>
      </c>
      <c r="N4623">
        <f>IF(ISBLANK(C4623),$V$7,C4623)</f>
        <v>897388</v>
      </c>
      <c r="O4623">
        <f>IF(ISBLANK(I4623),$V$16,I4623)</f>
        <v>48</v>
      </c>
      <c r="P4623" t="str">
        <f>IF(ISBLANK(D4623),$U$42,D4623)</f>
        <v>ASALARIADO</v>
      </c>
      <c r="Q4623" s="7" t="str">
        <f t="shared" si="291"/>
        <v>46-55</v>
      </c>
      <c r="R4623" s="7" t="str">
        <f t="shared" si="292"/>
        <v>4</v>
      </c>
    </row>
    <row r="4624" spans="1:18" x14ac:dyDescent="0.3">
      <c r="A4624">
        <v>4623</v>
      </c>
      <c r="B4624" t="s">
        <v>14</v>
      </c>
      <c r="C4624">
        <v>1167986</v>
      </c>
      <c r="D4624" t="s">
        <v>9</v>
      </c>
      <c r="E4624" t="s">
        <v>10</v>
      </c>
      <c r="F4624" t="s">
        <v>11</v>
      </c>
      <c r="G4624" t="s">
        <v>12</v>
      </c>
      <c r="H4624" t="s">
        <v>11</v>
      </c>
      <c r="I4624">
        <v>61</v>
      </c>
      <c r="J4624">
        <f>(C4624-$V$7)/$V$8</f>
        <v>0.62947135506285801</v>
      </c>
      <c r="K4624" t="str">
        <f t="shared" si="289"/>
        <v>NO</v>
      </c>
      <c r="L4624">
        <f>(I4624-$V$16)/$V$17</f>
        <v>1.3475410882509038</v>
      </c>
      <c r="M4624" t="str">
        <f t="shared" si="290"/>
        <v>NO</v>
      </c>
      <c r="N4624">
        <f>IF(ISBLANK(C4624),$V$7,C4624)</f>
        <v>1167986</v>
      </c>
      <c r="O4624">
        <f>IF(ISBLANK(I4624),$V$16,I4624)</f>
        <v>61</v>
      </c>
      <c r="P4624" t="str">
        <f>IF(ISBLANK(D4624),$U$42,D4624)</f>
        <v>ASALARIADO</v>
      </c>
      <c r="Q4624" s="7" t="str">
        <f t="shared" si="291"/>
        <v>56+</v>
      </c>
      <c r="R4624" s="7" t="str">
        <f t="shared" si="292"/>
        <v>4</v>
      </c>
    </row>
    <row r="4625" spans="1:18" x14ac:dyDescent="0.3">
      <c r="A4625">
        <v>4624</v>
      </c>
      <c r="B4625" t="s">
        <v>8</v>
      </c>
      <c r="C4625">
        <v>509509</v>
      </c>
      <c r="D4625" t="s">
        <v>17</v>
      </c>
      <c r="E4625" t="s">
        <v>15</v>
      </c>
      <c r="F4625" t="s">
        <v>11</v>
      </c>
      <c r="G4625" t="s">
        <v>11</v>
      </c>
      <c r="H4625" t="s">
        <v>12</v>
      </c>
      <c r="I4625">
        <v>30</v>
      </c>
      <c r="J4625">
        <f>(C4625-$V$7)/$V$8</f>
        <v>-0.18253966042251746</v>
      </c>
      <c r="K4625" t="str">
        <f t="shared" si="289"/>
        <v>NO</v>
      </c>
      <c r="L4625">
        <f>(I4625-$V$16)/$V$17</f>
        <v>-0.84029414414035897</v>
      </c>
      <c r="M4625" t="str">
        <f t="shared" si="290"/>
        <v>NO</v>
      </c>
      <c r="N4625">
        <f>IF(ISBLANK(C4625),$V$7,C4625)</f>
        <v>509509</v>
      </c>
      <c r="O4625">
        <f>IF(ISBLANK(I4625),$V$16,I4625)</f>
        <v>30</v>
      </c>
      <c r="P4625" t="str">
        <f>IF(ISBLANK(D4625),$U$42,D4625)</f>
        <v>TRABAJADOR INDEPENDIENTE</v>
      </c>
      <c r="Q4625" s="7" t="str">
        <f t="shared" si="291"/>
        <v>26-35</v>
      </c>
      <c r="R4625" s="7" t="str">
        <f t="shared" si="292"/>
        <v>3</v>
      </c>
    </row>
    <row r="4626" spans="1:18" x14ac:dyDescent="0.3">
      <c r="A4626">
        <v>4625</v>
      </c>
      <c r="B4626" t="s">
        <v>8</v>
      </c>
      <c r="C4626">
        <v>609986</v>
      </c>
      <c r="D4626" t="s">
        <v>9</v>
      </c>
      <c r="E4626" t="s">
        <v>15</v>
      </c>
      <c r="F4626" t="s">
        <v>11</v>
      </c>
      <c r="G4626" t="s">
        <v>12</v>
      </c>
      <c r="H4626" t="s">
        <v>12</v>
      </c>
      <c r="I4626">
        <v>26</v>
      </c>
      <c r="J4626">
        <f>(C4626-$V$7)/$V$8</f>
        <v>-5.8634906265691816E-2</v>
      </c>
      <c r="K4626" t="str">
        <f t="shared" si="289"/>
        <v>NO</v>
      </c>
      <c r="L4626">
        <f>(I4626-$V$16)/$V$17</f>
        <v>-1.1225954644489089</v>
      </c>
      <c r="M4626" t="str">
        <f t="shared" si="290"/>
        <v>NO</v>
      </c>
      <c r="N4626">
        <f>IF(ISBLANK(C4626),$V$7,C4626)</f>
        <v>609986</v>
      </c>
      <c r="O4626">
        <f>IF(ISBLANK(I4626),$V$16,I4626)</f>
        <v>26</v>
      </c>
      <c r="P4626" t="str">
        <f>IF(ISBLANK(D4626),$U$42,D4626)</f>
        <v>ASALARIADO</v>
      </c>
      <c r="Q4626" s="7" t="str">
        <f t="shared" si="291"/>
        <v>26-35</v>
      </c>
      <c r="R4626" s="7" t="str">
        <f t="shared" si="292"/>
        <v>3</v>
      </c>
    </row>
    <row r="4627" spans="1:18" x14ac:dyDescent="0.3">
      <c r="A4627">
        <v>4626</v>
      </c>
      <c r="B4627" t="s">
        <v>14</v>
      </c>
      <c r="C4627">
        <v>775258.33</v>
      </c>
      <c r="D4627" t="s">
        <v>9</v>
      </c>
      <c r="E4627" t="s">
        <v>15</v>
      </c>
      <c r="F4627" t="s">
        <v>11</v>
      </c>
      <c r="G4627" t="s">
        <v>12</v>
      </c>
      <c r="H4627" t="s">
        <v>12</v>
      </c>
      <c r="I4627">
        <v>23</v>
      </c>
      <c r="J4627">
        <f>(C4627-$V$7)/$V$8</f>
        <v>0.14517320322778182</v>
      </c>
      <c r="K4627" t="str">
        <f t="shared" si="289"/>
        <v>NO</v>
      </c>
      <c r="L4627">
        <f>(I4627-$V$16)/$V$17</f>
        <v>-1.3343214546803215</v>
      </c>
      <c r="M4627" t="str">
        <f t="shared" si="290"/>
        <v>NO</v>
      </c>
      <c r="N4627">
        <f>IF(ISBLANK(C4627),$V$7,C4627)</f>
        <v>775258.33</v>
      </c>
      <c r="O4627">
        <f>IF(ISBLANK(I4627),$V$16,I4627)</f>
        <v>23</v>
      </c>
      <c r="P4627" t="str">
        <f>IF(ISBLANK(D4627),$U$42,D4627)</f>
        <v>ASALARIADO</v>
      </c>
      <c r="Q4627" s="7" t="str">
        <f t="shared" si="291"/>
        <v>18-25</v>
      </c>
      <c r="R4627" s="7" t="str">
        <f t="shared" si="292"/>
        <v>4</v>
      </c>
    </row>
    <row r="4628" spans="1:18" x14ac:dyDescent="0.3">
      <c r="A4628">
        <v>4627</v>
      </c>
      <c r="B4628" t="s">
        <v>8</v>
      </c>
      <c r="C4628">
        <v>541379.75</v>
      </c>
      <c r="D4628" t="s">
        <v>9</v>
      </c>
      <c r="E4628" t="s">
        <v>15</v>
      </c>
      <c r="F4628" t="s">
        <v>11</v>
      </c>
      <c r="G4628" t="s">
        <v>11</v>
      </c>
      <c r="H4628" t="s">
        <v>12</v>
      </c>
      <c r="I4628">
        <v>77</v>
      </c>
      <c r="J4628">
        <f>(C4628-$V$7)/$V$8</f>
        <v>-0.14323775607083844</v>
      </c>
      <c r="K4628" t="str">
        <f t="shared" si="289"/>
        <v>NO</v>
      </c>
      <c r="L4628">
        <f>(I4628-$V$16)/$V$17</f>
        <v>2.4767463694851037</v>
      </c>
      <c r="M4628" t="str">
        <f t="shared" si="290"/>
        <v>ATIPICO</v>
      </c>
      <c r="N4628">
        <f>IF(ISBLANK(C4628),$V$7,C4628)</f>
        <v>541379.75</v>
      </c>
      <c r="O4628">
        <f>IF(ISBLANK(I4628),$V$16,I4628)</f>
        <v>77</v>
      </c>
      <c r="P4628" t="str">
        <f>IF(ISBLANK(D4628),$U$42,D4628)</f>
        <v>ASALARIADO</v>
      </c>
      <c r="Q4628" s="7" t="str">
        <f t="shared" si="291"/>
        <v>56+</v>
      </c>
      <c r="R4628" s="7" t="str">
        <f t="shared" si="292"/>
        <v>3</v>
      </c>
    </row>
    <row r="4629" spans="1:18" x14ac:dyDescent="0.3">
      <c r="A4629">
        <v>4628</v>
      </c>
      <c r="B4629" t="s">
        <v>14</v>
      </c>
      <c r="C4629">
        <v>426935.93</v>
      </c>
      <c r="D4629" t="s">
        <v>9</v>
      </c>
      <c r="E4629" t="s">
        <v>15</v>
      </c>
      <c r="F4629" t="s">
        <v>11</v>
      </c>
      <c r="G4629" t="s">
        <v>12</v>
      </c>
      <c r="H4629" t="s">
        <v>12</v>
      </c>
      <c r="I4629">
        <v>28</v>
      </c>
      <c r="J4629">
        <f>(C4629-$V$7)/$V$8</f>
        <v>-0.28436590860194511</v>
      </c>
      <c r="K4629" t="str">
        <f t="shared" si="289"/>
        <v>NO</v>
      </c>
      <c r="L4629">
        <f>(I4629-$V$16)/$V$17</f>
        <v>-0.98144480429463388</v>
      </c>
      <c r="M4629" t="str">
        <f t="shared" si="290"/>
        <v>NO</v>
      </c>
      <c r="N4629">
        <f>IF(ISBLANK(C4629),$V$7,C4629)</f>
        <v>426935.93</v>
      </c>
      <c r="O4629">
        <f>IF(ISBLANK(I4629),$V$16,I4629)</f>
        <v>28</v>
      </c>
      <c r="P4629" t="str">
        <f>IF(ISBLANK(D4629),$U$42,D4629)</f>
        <v>ASALARIADO</v>
      </c>
      <c r="Q4629" s="7" t="str">
        <f t="shared" si="291"/>
        <v>26-35</v>
      </c>
      <c r="R4629" s="7" t="str">
        <f t="shared" si="292"/>
        <v>3</v>
      </c>
    </row>
    <row r="4630" spans="1:18" x14ac:dyDescent="0.3">
      <c r="A4630">
        <v>4629</v>
      </c>
      <c r="B4630" t="s">
        <v>8</v>
      </c>
      <c r="C4630">
        <v>13780</v>
      </c>
      <c r="D4630" t="s">
        <v>9</v>
      </c>
      <c r="E4630" t="s">
        <v>15</v>
      </c>
      <c r="F4630" t="s">
        <v>11</v>
      </c>
      <c r="G4630" t="s">
        <v>12</v>
      </c>
      <c r="H4630" t="s">
        <v>12</v>
      </c>
      <c r="I4630">
        <v>38</v>
      </c>
      <c r="J4630">
        <f>(C4630-$V$7)/$V$8</f>
        <v>-0.7938554826844183</v>
      </c>
      <c r="K4630" t="str">
        <f t="shared" si="289"/>
        <v>NO</v>
      </c>
      <c r="L4630">
        <f>(I4630-$V$16)/$V$17</f>
        <v>-0.27569150352325889</v>
      </c>
      <c r="M4630" t="str">
        <f t="shared" si="290"/>
        <v>NO</v>
      </c>
      <c r="N4630">
        <f>IF(ISBLANK(C4630),$V$7,C4630)</f>
        <v>13780</v>
      </c>
      <c r="O4630">
        <f>IF(ISBLANK(I4630),$V$16,I4630)</f>
        <v>38</v>
      </c>
      <c r="P4630" t="str">
        <f>IF(ISBLANK(D4630),$U$42,D4630)</f>
        <v>ASALARIADO</v>
      </c>
      <c r="Q4630" s="7" t="str">
        <f t="shared" si="291"/>
        <v>36-45</v>
      </c>
      <c r="R4630" s="7" t="str">
        <f t="shared" si="292"/>
        <v>1</v>
      </c>
    </row>
    <row r="4631" spans="1:18" x14ac:dyDescent="0.3">
      <c r="A4631">
        <v>4630</v>
      </c>
      <c r="B4631" t="s">
        <v>8</v>
      </c>
      <c r="C4631">
        <v>300018</v>
      </c>
      <c r="D4631" t="s">
        <v>17</v>
      </c>
      <c r="E4631" t="s">
        <v>15</v>
      </c>
      <c r="F4631" t="s">
        <v>11</v>
      </c>
      <c r="G4631" t="s">
        <v>12</v>
      </c>
      <c r="H4631" t="s">
        <v>11</v>
      </c>
      <c r="I4631">
        <v>53</v>
      </c>
      <c r="J4631">
        <f>(C4631-$V$7)/$V$8</f>
        <v>-0.44087670126835837</v>
      </c>
      <c r="K4631" t="str">
        <f t="shared" si="289"/>
        <v>NO</v>
      </c>
      <c r="L4631">
        <f>(I4631-$V$16)/$V$17</f>
        <v>0.78293844763380371</v>
      </c>
      <c r="M4631" t="str">
        <f t="shared" si="290"/>
        <v>NO</v>
      </c>
      <c r="N4631">
        <f>IF(ISBLANK(C4631),$V$7,C4631)</f>
        <v>300018</v>
      </c>
      <c r="O4631">
        <f>IF(ISBLANK(I4631),$V$16,I4631)</f>
        <v>53</v>
      </c>
      <c r="P4631" t="str">
        <f>IF(ISBLANK(D4631),$U$42,D4631)</f>
        <v>TRABAJADOR INDEPENDIENTE</v>
      </c>
      <c r="Q4631" s="7" t="str">
        <f t="shared" si="291"/>
        <v>46-55</v>
      </c>
      <c r="R4631" s="7" t="str">
        <f t="shared" si="292"/>
        <v>2</v>
      </c>
    </row>
    <row r="4632" spans="1:18" x14ac:dyDescent="0.3">
      <c r="A4632">
        <v>4631</v>
      </c>
      <c r="B4632" t="s">
        <v>8</v>
      </c>
      <c r="C4632">
        <v>1162023.5</v>
      </c>
      <c r="D4632" t="s">
        <v>9</v>
      </c>
      <c r="E4632" t="s">
        <v>10</v>
      </c>
      <c r="F4632" t="s">
        <v>11</v>
      </c>
      <c r="G4632" t="s">
        <v>12</v>
      </c>
      <c r="H4632" t="s">
        <v>12</v>
      </c>
      <c r="I4632">
        <v>38</v>
      </c>
      <c r="J4632">
        <f>(C4632-$V$7)/$V$8</f>
        <v>0.6221186067059199</v>
      </c>
      <c r="K4632" t="str">
        <f t="shared" si="289"/>
        <v>NO</v>
      </c>
      <c r="L4632">
        <f>(I4632-$V$16)/$V$17</f>
        <v>-0.27569150352325889</v>
      </c>
      <c r="M4632" t="str">
        <f t="shared" si="290"/>
        <v>NO</v>
      </c>
      <c r="N4632">
        <f>IF(ISBLANK(C4632),$V$7,C4632)</f>
        <v>1162023.5</v>
      </c>
      <c r="O4632">
        <f>IF(ISBLANK(I4632),$V$16,I4632)</f>
        <v>38</v>
      </c>
      <c r="P4632" t="str">
        <f>IF(ISBLANK(D4632),$U$42,D4632)</f>
        <v>ASALARIADO</v>
      </c>
      <c r="Q4632" s="7" t="str">
        <f t="shared" si="291"/>
        <v>36-45</v>
      </c>
      <c r="R4632" s="7" t="str">
        <f t="shared" si="292"/>
        <v>4</v>
      </c>
    </row>
    <row r="4633" spans="1:18" x14ac:dyDescent="0.3">
      <c r="A4633">
        <v>4632</v>
      </c>
      <c r="B4633" t="s">
        <v>14</v>
      </c>
      <c r="C4633">
        <v>297973.5</v>
      </c>
      <c r="D4633" t="s">
        <v>9</v>
      </c>
      <c r="E4633" t="s">
        <v>10</v>
      </c>
      <c r="F4633" t="s">
        <v>11</v>
      </c>
      <c r="G4633" t="s">
        <v>12</v>
      </c>
      <c r="H4633" t="s">
        <v>12</v>
      </c>
      <c r="I4633">
        <v>25</v>
      </c>
      <c r="J4633">
        <f>(C4633-$V$7)/$V$8</f>
        <v>-0.44339790781188204</v>
      </c>
      <c r="K4633" t="str">
        <f t="shared" si="289"/>
        <v>NO</v>
      </c>
      <c r="L4633">
        <f>(I4633-$V$16)/$V$17</f>
        <v>-1.1931707945260464</v>
      </c>
      <c r="M4633" t="str">
        <f t="shared" si="290"/>
        <v>NO</v>
      </c>
      <c r="N4633">
        <f>IF(ISBLANK(C4633),$V$7,C4633)</f>
        <v>297973.5</v>
      </c>
      <c r="O4633">
        <f>IF(ISBLANK(I4633),$V$16,I4633)</f>
        <v>25</v>
      </c>
      <c r="P4633" t="str">
        <f>IF(ISBLANK(D4633),$U$42,D4633)</f>
        <v>ASALARIADO</v>
      </c>
      <c r="Q4633" s="7" t="str">
        <f t="shared" si="291"/>
        <v>18-25</v>
      </c>
      <c r="R4633" s="7" t="str">
        <f t="shared" si="292"/>
        <v>1</v>
      </c>
    </row>
    <row r="4634" spans="1:18" x14ac:dyDescent="0.3">
      <c r="A4634">
        <v>4633</v>
      </c>
      <c r="B4634" t="s">
        <v>8</v>
      </c>
      <c r="C4634">
        <v>311901.48</v>
      </c>
      <c r="D4634" t="s">
        <v>9</v>
      </c>
      <c r="E4634" t="s">
        <v>15</v>
      </c>
      <c r="F4634" t="s">
        <v>11</v>
      </c>
      <c r="G4634" t="s">
        <v>12</v>
      </c>
      <c r="H4634" t="s">
        <v>12</v>
      </c>
      <c r="I4634">
        <v>22</v>
      </c>
      <c r="J4634">
        <f>(C4634-$V$7)/$V$8</f>
        <v>-0.42622240557951863</v>
      </c>
      <c r="K4634" t="str">
        <f t="shared" si="289"/>
        <v>NO</v>
      </c>
      <c r="L4634">
        <f>(I4634-$V$16)/$V$17</f>
        <v>-1.4048967847574589</v>
      </c>
      <c r="M4634" t="str">
        <f t="shared" si="290"/>
        <v>NO</v>
      </c>
      <c r="N4634">
        <f>IF(ISBLANK(C4634),$V$7,C4634)</f>
        <v>311901.48</v>
      </c>
      <c r="O4634">
        <f>IF(ISBLANK(I4634),$V$16,I4634)</f>
        <v>22</v>
      </c>
      <c r="P4634" t="str">
        <f>IF(ISBLANK(D4634),$U$42,D4634)</f>
        <v>ASALARIADO</v>
      </c>
      <c r="Q4634" s="7" t="str">
        <f t="shared" si="291"/>
        <v>18-25</v>
      </c>
      <c r="R4634" s="7" t="str">
        <f t="shared" si="292"/>
        <v>2</v>
      </c>
    </row>
    <row r="4635" spans="1:18" x14ac:dyDescent="0.3">
      <c r="A4635">
        <v>4634</v>
      </c>
      <c r="B4635" t="s">
        <v>8</v>
      </c>
      <c r="C4635">
        <v>493312.35</v>
      </c>
      <c r="D4635" t="s">
        <v>9</v>
      </c>
      <c r="E4635" t="s">
        <v>15</v>
      </c>
      <c r="F4635" t="s">
        <v>11</v>
      </c>
      <c r="G4635" t="s">
        <v>12</v>
      </c>
      <c r="H4635" t="s">
        <v>12</v>
      </c>
      <c r="I4635">
        <v>51</v>
      </c>
      <c r="J4635">
        <f>(C4635-$V$7)/$V$8</f>
        <v>-0.20251280787331866</v>
      </c>
      <c r="K4635" t="str">
        <f t="shared" si="289"/>
        <v>NO</v>
      </c>
      <c r="L4635">
        <f>(I4635-$V$16)/$V$17</f>
        <v>0.64178778747952869</v>
      </c>
      <c r="M4635" t="str">
        <f t="shared" si="290"/>
        <v>NO</v>
      </c>
      <c r="N4635">
        <f>IF(ISBLANK(C4635),$V$7,C4635)</f>
        <v>493312.35</v>
      </c>
      <c r="O4635">
        <f>IF(ISBLANK(I4635),$V$16,I4635)</f>
        <v>51</v>
      </c>
      <c r="P4635" t="str">
        <f>IF(ISBLANK(D4635),$U$42,D4635)</f>
        <v>ASALARIADO</v>
      </c>
      <c r="Q4635" s="7" t="str">
        <f t="shared" si="291"/>
        <v>46-55</v>
      </c>
      <c r="R4635" s="7" t="str">
        <f t="shared" si="292"/>
        <v>3</v>
      </c>
    </row>
    <row r="4636" spans="1:18" x14ac:dyDescent="0.3">
      <c r="A4636">
        <v>4635</v>
      </c>
      <c r="B4636" t="s">
        <v>14</v>
      </c>
      <c r="C4636">
        <v>1717983</v>
      </c>
      <c r="D4636" t="s">
        <v>13</v>
      </c>
      <c r="E4636" t="s">
        <v>10</v>
      </c>
      <c r="F4636" t="s">
        <v>11</v>
      </c>
      <c r="G4636" t="s">
        <v>12</v>
      </c>
      <c r="H4636" t="s">
        <v>12</v>
      </c>
      <c r="I4636">
        <v>68</v>
      </c>
      <c r="J4636">
        <f>(C4636-$V$7)/$V$8</f>
        <v>1.3077085941523174</v>
      </c>
      <c r="K4636" t="str">
        <f t="shared" si="289"/>
        <v>NO</v>
      </c>
      <c r="L4636">
        <f>(I4636-$V$16)/$V$17</f>
        <v>1.8415683987908662</v>
      </c>
      <c r="M4636" t="str">
        <f t="shared" si="290"/>
        <v>NO</v>
      </c>
      <c r="N4636">
        <f>IF(ISBLANK(C4636),$V$7,C4636)</f>
        <v>1717983</v>
      </c>
      <c r="O4636">
        <f>IF(ISBLANK(I4636),$V$16,I4636)</f>
        <v>68</v>
      </c>
      <c r="P4636" t="str">
        <f>IF(ISBLANK(D4636),$U$42,D4636)</f>
        <v>PENSIONADOS EN SU PROPIO SISTEMA</v>
      </c>
      <c r="Q4636" s="7" t="str">
        <f t="shared" si="291"/>
        <v>56+</v>
      </c>
      <c r="R4636" s="7" t="str">
        <f t="shared" si="292"/>
        <v>4</v>
      </c>
    </row>
    <row r="4637" spans="1:18" x14ac:dyDescent="0.3">
      <c r="A4637">
        <v>4636</v>
      </c>
      <c r="B4637" t="s">
        <v>14</v>
      </c>
      <c r="C4637">
        <v>343953</v>
      </c>
      <c r="D4637" t="s">
        <v>9</v>
      </c>
      <c r="E4637" t="s">
        <v>15</v>
      </c>
      <c r="F4637" t="s">
        <v>11</v>
      </c>
      <c r="G4637" t="s">
        <v>12</v>
      </c>
      <c r="H4637" t="s">
        <v>12</v>
      </c>
      <c r="I4637">
        <v>42</v>
      </c>
      <c r="J4637">
        <f>(C4637-$V$7)/$V$8</f>
        <v>-0.38669758192880671</v>
      </c>
      <c r="K4637" t="str">
        <f t="shared" si="289"/>
        <v>NO</v>
      </c>
      <c r="L4637">
        <f>(I4637-$V$16)/$V$17</f>
        <v>6.6098167852911317E-3</v>
      </c>
      <c r="M4637" t="str">
        <f t="shared" si="290"/>
        <v>NO</v>
      </c>
      <c r="N4637">
        <f>IF(ISBLANK(C4637),$V$7,C4637)</f>
        <v>343953</v>
      </c>
      <c r="O4637">
        <f>IF(ISBLANK(I4637),$V$16,I4637)</f>
        <v>42</v>
      </c>
      <c r="P4637" t="str">
        <f>IF(ISBLANK(D4637),$U$42,D4637)</f>
        <v>ASALARIADO</v>
      </c>
      <c r="Q4637" s="7" t="str">
        <f t="shared" si="291"/>
        <v>36-45</v>
      </c>
      <c r="R4637" s="7" t="str">
        <f t="shared" si="292"/>
        <v>2</v>
      </c>
    </row>
    <row r="4638" spans="1:18" x14ac:dyDescent="0.3">
      <c r="A4638">
        <v>4637</v>
      </c>
      <c r="B4638" t="s">
        <v>8</v>
      </c>
      <c r="C4638">
        <v>2766444.9</v>
      </c>
      <c r="D4638" t="s">
        <v>9</v>
      </c>
      <c r="E4638" t="s">
        <v>15</v>
      </c>
      <c r="F4638" t="s">
        <v>11</v>
      </c>
      <c r="G4638" t="s">
        <v>12</v>
      </c>
      <c r="H4638" t="s">
        <v>12</v>
      </c>
      <c r="I4638">
        <v>37</v>
      </c>
      <c r="J4638">
        <f>(C4638-$V$7)/$V$8</f>
        <v>2.6006354725652705</v>
      </c>
      <c r="K4638" t="str">
        <f t="shared" si="289"/>
        <v>ATIPICO</v>
      </c>
      <c r="L4638">
        <f>(I4638-$V$16)/$V$17</f>
        <v>-0.3462668336003964</v>
      </c>
      <c r="M4638" t="str">
        <f t="shared" si="290"/>
        <v>NO</v>
      </c>
      <c r="N4638">
        <f>IF(ISBLANK(C4638),$V$7,C4638)</f>
        <v>2766444.9</v>
      </c>
      <c r="O4638">
        <f>IF(ISBLANK(I4638),$V$16,I4638)</f>
        <v>37</v>
      </c>
      <c r="P4638" t="str">
        <f>IF(ISBLANK(D4638),$U$42,D4638)</f>
        <v>ASALARIADO</v>
      </c>
      <c r="Q4638" s="7" t="str">
        <f t="shared" si="291"/>
        <v>36-45</v>
      </c>
      <c r="R4638" s="7" t="str">
        <f t="shared" si="292"/>
        <v>4</v>
      </c>
    </row>
    <row r="4639" spans="1:18" x14ac:dyDescent="0.3">
      <c r="A4639">
        <v>4638</v>
      </c>
      <c r="B4639" t="s">
        <v>14</v>
      </c>
      <c r="C4639">
        <v>634886.40000000002</v>
      </c>
      <c r="D4639" t="s">
        <v>9</v>
      </c>
      <c r="E4639" t="s">
        <v>10</v>
      </c>
      <c r="F4639" t="s">
        <v>11</v>
      </c>
      <c r="G4639" t="s">
        <v>12</v>
      </c>
      <c r="H4639" t="s">
        <v>12</v>
      </c>
      <c r="I4639">
        <v>39</v>
      </c>
      <c r="J4639">
        <f>(C4639-$V$7)/$V$8</f>
        <v>-2.7928595961775264E-2</v>
      </c>
      <c r="K4639" t="str">
        <f t="shared" si="289"/>
        <v>NO</v>
      </c>
      <c r="L4639">
        <f>(I4639-$V$16)/$V$17</f>
        <v>-0.20511617344612137</v>
      </c>
      <c r="M4639" t="str">
        <f t="shared" si="290"/>
        <v>NO</v>
      </c>
      <c r="N4639">
        <f>IF(ISBLANK(C4639),$V$7,C4639)</f>
        <v>634886.40000000002</v>
      </c>
      <c r="O4639">
        <f>IF(ISBLANK(I4639),$V$16,I4639)</f>
        <v>39</v>
      </c>
      <c r="P4639" t="str">
        <f>IF(ISBLANK(D4639),$U$42,D4639)</f>
        <v>ASALARIADO</v>
      </c>
      <c r="Q4639" s="7" t="str">
        <f t="shared" si="291"/>
        <v>36-45</v>
      </c>
      <c r="R4639" s="7" t="str">
        <f t="shared" si="292"/>
        <v>3</v>
      </c>
    </row>
    <row r="4640" spans="1:18" x14ac:dyDescent="0.3">
      <c r="A4640">
        <v>4639</v>
      </c>
      <c r="B4640" t="s">
        <v>8</v>
      </c>
      <c r="C4640">
        <v>297046</v>
      </c>
      <c r="D4640" t="s">
        <v>16</v>
      </c>
      <c r="E4640" t="s">
        <v>15</v>
      </c>
      <c r="F4640" t="s">
        <v>11</v>
      </c>
      <c r="G4640" t="s">
        <v>12</v>
      </c>
      <c r="H4640" t="s">
        <v>11</v>
      </c>
      <c r="I4640">
        <v>64</v>
      </c>
      <c r="J4640">
        <f>(C4640-$V$7)/$V$8</f>
        <v>-0.44454166866740574</v>
      </c>
      <c r="K4640" t="str">
        <f t="shared" si="289"/>
        <v>NO</v>
      </c>
      <c r="L4640">
        <f>(I4640-$V$16)/$V$17</f>
        <v>1.5592670784823162</v>
      </c>
      <c r="M4640" t="str">
        <f t="shared" si="290"/>
        <v>NO</v>
      </c>
      <c r="N4640">
        <f>IF(ISBLANK(C4640),$V$7,C4640)</f>
        <v>297046</v>
      </c>
      <c r="O4640">
        <f>IF(ISBLANK(I4640),$V$16,I4640)</f>
        <v>64</v>
      </c>
      <c r="P4640" t="str">
        <f>IF(ISBLANK(D4640),$U$42,D4640)</f>
        <v>ASEGURADO VOLUNTARIO</v>
      </c>
      <c r="Q4640" s="7" t="str">
        <f t="shared" si="291"/>
        <v>56+</v>
      </c>
      <c r="R4640" s="7" t="str">
        <f t="shared" si="292"/>
        <v>1</v>
      </c>
    </row>
    <row r="4641" spans="1:18" x14ac:dyDescent="0.3">
      <c r="A4641">
        <v>4640</v>
      </c>
      <c r="B4641" t="s">
        <v>14</v>
      </c>
      <c r="C4641">
        <v>1337734.1000000001</v>
      </c>
      <c r="D4641" t="s">
        <v>9</v>
      </c>
      <c r="E4641" t="s">
        <v>15</v>
      </c>
      <c r="F4641" t="s">
        <v>11</v>
      </c>
      <c r="G4641" t="s">
        <v>12</v>
      </c>
      <c r="H4641" t="s">
        <v>12</v>
      </c>
      <c r="I4641">
        <v>26</v>
      </c>
      <c r="J4641">
        <f>(C4641-$V$7)/$V$8</f>
        <v>0.83879882900304592</v>
      </c>
      <c r="K4641" t="str">
        <f t="shared" si="289"/>
        <v>NO</v>
      </c>
      <c r="L4641">
        <f>(I4641-$V$16)/$V$17</f>
        <v>-1.1225954644489089</v>
      </c>
      <c r="M4641" t="str">
        <f t="shared" si="290"/>
        <v>NO</v>
      </c>
      <c r="N4641">
        <f>IF(ISBLANK(C4641),$V$7,C4641)</f>
        <v>1337734.1000000001</v>
      </c>
      <c r="O4641">
        <f>IF(ISBLANK(I4641),$V$16,I4641)</f>
        <v>26</v>
      </c>
      <c r="P4641" t="str">
        <f>IF(ISBLANK(D4641),$U$42,D4641)</f>
        <v>ASALARIADO</v>
      </c>
      <c r="Q4641" s="7" t="str">
        <f t="shared" si="291"/>
        <v>26-35</v>
      </c>
      <c r="R4641" s="7" t="str">
        <f t="shared" si="292"/>
        <v>4</v>
      </c>
    </row>
    <row r="4642" spans="1:18" x14ac:dyDescent="0.3">
      <c r="A4642">
        <v>4641</v>
      </c>
      <c r="B4642" t="s">
        <v>8</v>
      </c>
      <c r="C4642">
        <v>193905.3</v>
      </c>
      <c r="D4642" t="s">
        <v>9</v>
      </c>
      <c r="E4642" t="s">
        <v>10</v>
      </c>
      <c r="F4642" t="s">
        <v>11</v>
      </c>
      <c r="G4642" t="s">
        <v>12</v>
      </c>
      <c r="H4642" t="s">
        <v>12</v>
      </c>
      <c r="I4642">
        <v>51</v>
      </c>
      <c r="J4642">
        <f>(C4642-$V$7)/$V$8</f>
        <v>-0.57173120534806809</v>
      </c>
      <c r="K4642" t="str">
        <f t="shared" si="289"/>
        <v>NO</v>
      </c>
      <c r="L4642">
        <f>(I4642-$V$16)/$V$17</f>
        <v>0.64178778747952869</v>
      </c>
      <c r="M4642" t="str">
        <f t="shared" si="290"/>
        <v>NO</v>
      </c>
      <c r="N4642">
        <f>IF(ISBLANK(C4642),$V$7,C4642)</f>
        <v>193905.3</v>
      </c>
      <c r="O4642">
        <f>IF(ISBLANK(I4642),$V$16,I4642)</f>
        <v>51</v>
      </c>
      <c r="P4642" t="str">
        <f>IF(ISBLANK(D4642),$U$42,D4642)</f>
        <v>ASALARIADO</v>
      </c>
      <c r="Q4642" s="7" t="str">
        <f t="shared" si="291"/>
        <v>46-55</v>
      </c>
      <c r="R4642" s="7" t="str">
        <f t="shared" si="292"/>
        <v>1</v>
      </c>
    </row>
    <row r="4643" spans="1:18" x14ac:dyDescent="0.3">
      <c r="A4643">
        <v>4642</v>
      </c>
      <c r="B4643" t="s">
        <v>14</v>
      </c>
      <c r="C4643">
        <v>696716</v>
      </c>
      <c r="D4643" t="s">
        <v>9</v>
      </c>
      <c r="E4643" t="s">
        <v>10</v>
      </c>
      <c r="F4643" t="s">
        <v>11</v>
      </c>
      <c r="G4643" t="s">
        <v>12</v>
      </c>
      <c r="H4643" t="s">
        <v>11</v>
      </c>
      <c r="I4643">
        <v>35</v>
      </c>
      <c r="J4643">
        <f>(C4643-$V$7)/$V$8</f>
        <v>4.8317523922525252E-2</v>
      </c>
      <c r="K4643" t="str">
        <f t="shared" si="289"/>
        <v>NO</v>
      </c>
      <c r="L4643">
        <f>(I4643-$V$16)/$V$17</f>
        <v>-0.48741749375467142</v>
      </c>
      <c r="M4643" t="str">
        <f t="shared" si="290"/>
        <v>NO</v>
      </c>
      <c r="N4643">
        <f>IF(ISBLANK(C4643),$V$7,C4643)</f>
        <v>696716</v>
      </c>
      <c r="O4643">
        <f>IF(ISBLANK(I4643),$V$16,I4643)</f>
        <v>35</v>
      </c>
      <c r="P4643" t="str">
        <f>IF(ISBLANK(D4643),$U$42,D4643)</f>
        <v>ASALARIADO</v>
      </c>
      <c r="Q4643" s="7" t="str">
        <f t="shared" si="291"/>
        <v>26-35</v>
      </c>
      <c r="R4643" s="7" t="str">
        <f t="shared" si="292"/>
        <v>3</v>
      </c>
    </row>
    <row r="4644" spans="1:18" x14ac:dyDescent="0.3">
      <c r="A4644">
        <v>4643</v>
      </c>
      <c r="B4644" t="s">
        <v>8</v>
      </c>
      <c r="C4644">
        <v>312000</v>
      </c>
      <c r="D4644" t="s">
        <v>9</v>
      </c>
      <c r="E4644" t="s">
        <v>15</v>
      </c>
      <c r="F4644" t="s">
        <v>11</v>
      </c>
      <c r="G4644" t="s">
        <v>11</v>
      </c>
      <c r="H4644" t="s">
        <v>12</v>
      </c>
      <c r="I4644">
        <v>35</v>
      </c>
      <c r="J4644">
        <f>(C4644-$V$7)/$V$8</f>
        <v>-0.42610091412993778</v>
      </c>
      <c r="K4644" t="str">
        <f t="shared" si="289"/>
        <v>NO</v>
      </c>
      <c r="L4644">
        <f>(I4644-$V$16)/$V$17</f>
        <v>-0.48741749375467142</v>
      </c>
      <c r="M4644" t="str">
        <f t="shared" si="290"/>
        <v>NO</v>
      </c>
      <c r="N4644">
        <f>IF(ISBLANK(C4644),$V$7,C4644)</f>
        <v>312000</v>
      </c>
      <c r="O4644">
        <f>IF(ISBLANK(I4644),$V$16,I4644)</f>
        <v>35</v>
      </c>
      <c r="P4644" t="str">
        <f>IF(ISBLANK(D4644),$U$42,D4644)</f>
        <v>ASALARIADO</v>
      </c>
      <c r="Q4644" s="7" t="str">
        <f t="shared" si="291"/>
        <v>26-35</v>
      </c>
      <c r="R4644" s="7" t="str">
        <f t="shared" si="292"/>
        <v>2</v>
      </c>
    </row>
    <row r="4645" spans="1:18" x14ac:dyDescent="0.3">
      <c r="A4645">
        <v>4644</v>
      </c>
      <c r="B4645" t="s">
        <v>8</v>
      </c>
      <c r="C4645">
        <v>297045</v>
      </c>
      <c r="D4645" t="s">
        <v>17</v>
      </c>
      <c r="E4645" t="s">
        <v>15</v>
      </c>
      <c r="F4645" t="s">
        <v>11</v>
      </c>
      <c r="G4645" t="s">
        <v>12</v>
      </c>
      <c r="H4645" t="s">
        <v>12</v>
      </c>
      <c r="I4645">
        <v>30</v>
      </c>
      <c r="J4645">
        <f>(C4645-$V$7)/$V$8</f>
        <v>-0.44454290183274864</v>
      </c>
      <c r="K4645" t="str">
        <f t="shared" si="289"/>
        <v>NO</v>
      </c>
      <c r="L4645">
        <f>(I4645-$V$16)/$V$17</f>
        <v>-0.84029414414035897</v>
      </c>
      <c r="M4645" t="str">
        <f t="shared" si="290"/>
        <v>NO</v>
      </c>
      <c r="N4645">
        <f>IF(ISBLANK(C4645),$V$7,C4645)</f>
        <v>297045</v>
      </c>
      <c r="O4645">
        <f>IF(ISBLANK(I4645),$V$16,I4645)</f>
        <v>30</v>
      </c>
      <c r="P4645" t="str">
        <f>IF(ISBLANK(D4645),$U$42,D4645)</f>
        <v>TRABAJADOR INDEPENDIENTE</v>
      </c>
      <c r="Q4645" s="7" t="str">
        <f t="shared" si="291"/>
        <v>26-35</v>
      </c>
      <c r="R4645" s="7" t="str">
        <f t="shared" si="292"/>
        <v>1</v>
      </c>
    </row>
    <row r="4646" spans="1:18" x14ac:dyDescent="0.3">
      <c r="A4646">
        <v>4645</v>
      </c>
      <c r="B4646" t="s">
        <v>14</v>
      </c>
      <c r="C4646">
        <v>295203</v>
      </c>
      <c r="D4646" t="s">
        <v>17</v>
      </c>
      <c r="E4646" t="s">
        <v>15</v>
      </c>
      <c r="F4646" t="s">
        <v>11</v>
      </c>
      <c r="G4646" t="s">
        <v>11</v>
      </c>
      <c r="H4646" t="s">
        <v>11</v>
      </c>
      <c r="I4646">
        <v>35</v>
      </c>
      <c r="J4646">
        <f>(C4646-$V$7)/$V$8</f>
        <v>-0.44681439239433857</v>
      </c>
      <c r="K4646" t="str">
        <f t="shared" si="289"/>
        <v>NO</v>
      </c>
      <c r="L4646">
        <f>(I4646-$V$16)/$V$17</f>
        <v>-0.48741749375467142</v>
      </c>
      <c r="M4646" t="str">
        <f t="shared" si="290"/>
        <v>NO</v>
      </c>
      <c r="N4646">
        <f>IF(ISBLANK(C4646),$V$7,C4646)</f>
        <v>295203</v>
      </c>
      <c r="O4646">
        <f>IF(ISBLANK(I4646),$V$16,I4646)</f>
        <v>35</v>
      </c>
      <c r="P4646" t="str">
        <f>IF(ISBLANK(D4646),$U$42,D4646)</f>
        <v>TRABAJADOR INDEPENDIENTE</v>
      </c>
      <c r="Q4646" s="7" t="str">
        <f t="shared" si="291"/>
        <v>26-35</v>
      </c>
      <c r="R4646" s="7" t="str">
        <f t="shared" si="292"/>
        <v>1</v>
      </c>
    </row>
    <row r="4647" spans="1:18" x14ac:dyDescent="0.3">
      <c r="A4647">
        <v>4646</v>
      </c>
      <c r="B4647" t="s">
        <v>14</v>
      </c>
      <c r="C4647">
        <v>392686</v>
      </c>
      <c r="D4647" t="s">
        <v>9</v>
      </c>
      <c r="E4647" t="s">
        <v>10</v>
      </c>
      <c r="F4647" t="s">
        <v>11</v>
      </c>
      <c r="G4647" t="s">
        <v>12</v>
      </c>
      <c r="H4647" t="s">
        <v>12</v>
      </c>
      <c r="I4647">
        <v>56</v>
      </c>
      <c r="J4647">
        <f>(C4647-$V$7)/$V$8</f>
        <v>-0.3266017352741038</v>
      </c>
      <c r="K4647" t="str">
        <f t="shared" si="289"/>
        <v>NO</v>
      </c>
      <c r="L4647">
        <f>(I4647-$V$16)/$V$17</f>
        <v>0.99466443786521619</v>
      </c>
      <c r="M4647" t="str">
        <f t="shared" si="290"/>
        <v>NO</v>
      </c>
      <c r="N4647">
        <f>IF(ISBLANK(C4647),$V$7,C4647)</f>
        <v>392686</v>
      </c>
      <c r="O4647">
        <f>IF(ISBLANK(I4647),$V$16,I4647)</f>
        <v>56</v>
      </c>
      <c r="P4647" t="str">
        <f>IF(ISBLANK(D4647),$U$42,D4647)</f>
        <v>ASALARIADO</v>
      </c>
      <c r="Q4647" s="7" t="str">
        <f t="shared" si="291"/>
        <v>56+</v>
      </c>
      <c r="R4647" s="7" t="str">
        <f t="shared" si="292"/>
        <v>2</v>
      </c>
    </row>
    <row r="4648" spans="1:18" x14ac:dyDescent="0.3">
      <c r="A4648">
        <v>4647</v>
      </c>
      <c r="B4648" t="s">
        <v>8</v>
      </c>
      <c r="C4648">
        <v>1544128</v>
      </c>
      <c r="D4648" t="s">
        <v>9</v>
      </c>
      <c r="E4648" t="s">
        <v>10</v>
      </c>
      <c r="F4648" t="s">
        <v>11</v>
      </c>
      <c r="G4648" t="s">
        <v>12</v>
      </c>
      <c r="H4648" t="s">
        <v>12</v>
      </c>
      <c r="I4648">
        <v>49</v>
      </c>
      <c r="J4648">
        <f>(C4648-$V$7)/$V$8</f>
        <v>1.0933166334654447</v>
      </c>
      <c r="K4648" t="str">
        <f t="shared" si="289"/>
        <v>NO</v>
      </c>
      <c r="L4648">
        <f>(I4648-$V$16)/$V$17</f>
        <v>0.50063712732525367</v>
      </c>
      <c r="M4648" t="str">
        <f t="shared" si="290"/>
        <v>NO</v>
      </c>
      <c r="N4648">
        <f>IF(ISBLANK(C4648),$V$7,C4648)</f>
        <v>1544128</v>
      </c>
      <c r="O4648">
        <f>IF(ISBLANK(I4648),$V$16,I4648)</f>
        <v>49</v>
      </c>
      <c r="P4648" t="str">
        <f>IF(ISBLANK(D4648),$U$42,D4648)</f>
        <v>ASALARIADO</v>
      </c>
      <c r="Q4648" s="7" t="str">
        <f t="shared" si="291"/>
        <v>46-55</v>
      </c>
      <c r="R4648" s="7" t="str">
        <f t="shared" si="292"/>
        <v>4</v>
      </c>
    </row>
    <row r="4649" spans="1:18" x14ac:dyDescent="0.3">
      <c r="A4649">
        <v>4648</v>
      </c>
      <c r="B4649" t="s">
        <v>8</v>
      </c>
      <c r="C4649">
        <v>25000</v>
      </c>
      <c r="D4649" t="s">
        <v>9</v>
      </c>
      <c r="E4649" t="s">
        <v>15</v>
      </c>
      <c r="F4649" t="s">
        <v>11</v>
      </c>
      <c r="G4649" t="s">
        <v>12</v>
      </c>
      <c r="H4649" t="s">
        <v>12</v>
      </c>
      <c r="I4649">
        <v>24</v>
      </c>
      <c r="J4649">
        <f>(C4649-$V$7)/$V$8</f>
        <v>-0.7800193675372743</v>
      </c>
      <c r="K4649" t="str">
        <f t="shared" si="289"/>
        <v>NO</v>
      </c>
      <c r="L4649">
        <f>(I4649-$V$16)/$V$17</f>
        <v>-1.263746124603184</v>
      </c>
      <c r="M4649" t="str">
        <f t="shared" si="290"/>
        <v>NO</v>
      </c>
      <c r="N4649">
        <f>IF(ISBLANK(C4649),$V$7,C4649)</f>
        <v>25000</v>
      </c>
      <c r="O4649">
        <f>IF(ISBLANK(I4649),$V$16,I4649)</f>
        <v>24</v>
      </c>
      <c r="P4649" t="str">
        <f>IF(ISBLANK(D4649),$U$42,D4649)</f>
        <v>ASALARIADO</v>
      </c>
      <c r="Q4649" s="7" t="str">
        <f t="shared" si="291"/>
        <v>18-25</v>
      </c>
      <c r="R4649" s="7" t="str">
        <f t="shared" si="292"/>
        <v>1</v>
      </c>
    </row>
    <row r="4650" spans="1:18" x14ac:dyDescent="0.3">
      <c r="A4650">
        <v>4649</v>
      </c>
      <c r="B4650" t="s">
        <v>8</v>
      </c>
      <c r="C4650">
        <v>589772.12</v>
      </c>
      <c r="D4650" t="s">
        <v>9</v>
      </c>
      <c r="E4650" t="s">
        <v>15</v>
      </c>
      <c r="F4650" t="s">
        <v>11</v>
      </c>
      <c r="G4650" t="s">
        <v>12</v>
      </c>
      <c r="H4650" t="s">
        <v>12</v>
      </c>
      <c r="I4650">
        <v>23</v>
      </c>
      <c r="J4650">
        <f>(C4650-$V$7)/$V$8</f>
        <v>-8.3561962526881695E-2</v>
      </c>
      <c r="K4650" t="str">
        <f t="shared" si="289"/>
        <v>NO</v>
      </c>
      <c r="L4650">
        <f>(I4650-$V$16)/$V$17</f>
        <v>-1.3343214546803215</v>
      </c>
      <c r="M4650" t="str">
        <f t="shared" si="290"/>
        <v>NO</v>
      </c>
      <c r="N4650">
        <f>IF(ISBLANK(C4650),$V$7,C4650)</f>
        <v>589772.12</v>
      </c>
      <c r="O4650">
        <f>IF(ISBLANK(I4650),$V$16,I4650)</f>
        <v>23</v>
      </c>
      <c r="P4650" t="str">
        <f>IF(ISBLANK(D4650),$U$42,D4650)</f>
        <v>ASALARIADO</v>
      </c>
      <c r="Q4650" s="7" t="str">
        <f t="shared" si="291"/>
        <v>18-25</v>
      </c>
      <c r="R4650" s="7" t="str">
        <f t="shared" si="292"/>
        <v>3</v>
      </c>
    </row>
    <row r="4651" spans="1:18" x14ac:dyDescent="0.3">
      <c r="A4651">
        <v>4650</v>
      </c>
      <c r="B4651" t="s">
        <v>8</v>
      </c>
      <c r="C4651">
        <v>297045</v>
      </c>
      <c r="D4651" t="s">
        <v>16</v>
      </c>
      <c r="E4651" t="s">
        <v>15</v>
      </c>
      <c r="F4651" t="s">
        <v>11</v>
      </c>
      <c r="G4651" t="s">
        <v>11</v>
      </c>
      <c r="H4651" t="s">
        <v>12</v>
      </c>
      <c r="I4651">
        <v>62</v>
      </c>
      <c r="J4651">
        <f>(C4651-$V$7)/$V$8</f>
        <v>-0.44454290183274864</v>
      </c>
      <c r="K4651" t="str">
        <f t="shared" si="289"/>
        <v>NO</v>
      </c>
      <c r="L4651">
        <f>(I4651-$V$16)/$V$17</f>
        <v>1.4181164183280413</v>
      </c>
      <c r="M4651" t="str">
        <f t="shared" si="290"/>
        <v>NO</v>
      </c>
      <c r="N4651">
        <f>IF(ISBLANK(C4651),$V$7,C4651)</f>
        <v>297045</v>
      </c>
      <c r="O4651">
        <f>IF(ISBLANK(I4651),$V$16,I4651)</f>
        <v>62</v>
      </c>
      <c r="P4651" t="str">
        <f>IF(ISBLANK(D4651),$U$42,D4651)</f>
        <v>ASEGURADO VOLUNTARIO</v>
      </c>
      <c r="Q4651" s="7" t="str">
        <f t="shared" si="291"/>
        <v>56+</v>
      </c>
      <c r="R4651" s="7" t="str">
        <f t="shared" si="292"/>
        <v>1</v>
      </c>
    </row>
    <row r="4652" spans="1:18" x14ac:dyDescent="0.3">
      <c r="A4652">
        <v>4651</v>
      </c>
      <c r="B4652" t="s">
        <v>8</v>
      </c>
      <c r="C4652">
        <v>640424.22</v>
      </c>
      <c r="D4652" t="s">
        <v>9</v>
      </c>
      <c r="E4652" t="s">
        <v>15</v>
      </c>
      <c r="F4652" t="s">
        <v>11</v>
      </c>
      <c r="G4652" t="s">
        <v>12</v>
      </c>
      <c r="H4652" t="s">
        <v>12</v>
      </c>
      <c r="I4652">
        <v>37</v>
      </c>
      <c r="J4652">
        <f>(C4652-$V$7)/$V$8</f>
        <v>-2.1099548262652621E-2</v>
      </c>
      <c r="K4652" t="str">
        <f t="shared" si="289"/>
        <v>NO</v>
      </c>
      <c r="L4652">
        <f>(I4652-$V$16)/$V$17</f>
        <v>-0.3462668336003964</v>
      </c>
      <c r="M4652" t="str">
        <f t="shared" si="290"/>
        <v>NO</v>
      </c>
      <c r="N4652">
        <f>IF(ISBLANK(C4652),$V$7,C4652)</f>
        <v>640424.22</v>
      </c>
      <c r="O4652">
        <f>IF(ISBLANK(I4652),$V$16,I4652)</f>
        <v>37</v>
      </c>
      <c r="P4652" t="str">
        <f>IF(ISBLANK(D4652),$U$42,D4652)</f>
        <v>ASALARIADO</v>
      </c>
      <c r="Q4652" s="7" t="str">
        <f t="shared" si="291"/>
        <v>36-45</v>
      </c>
      <c r="R4652" s="7" t="str">
        <f t="shared" si="292"/>
        <v>3</v>
      </c>
    </row>
    <row r="4653" spans="1:18" x14ac:dyDescent="0.3">
      <c r="A4653">
        <v>4652</v>
      </c>
      <c r="B4653" t="s">
        <v>8</v>
      </c>
      <c r="C4653">
        <v>332791</v>
      </c>
      <c r="D4653" t="s">
        <v>9</v>
      </c>
      <c r="E4653" t="s">
        <v>15</v>
      </c>
      <c r="F4653" t="s">
        <v>11</v>
      </c>
      <c r="G4653" t="s">
        <v>12</v>
      </c>
      <c r="H4653" t="s">
        <v>11</v>
      </c>
      <c r="I4653">
        <v>37</v>
      </c>
      <c r="J4653">
        <f>(C4653-$V$7)/$V$8</f>
        <v>-0.40046217348606344</v>
      </c>
      <c r="K4653" t="str">
        <f t="shared" si="289"/>
        <v>NO</v>
      </c>
      <c r="L4653">
        <f>(I4653-$V$16)/$V$17</f>
        <v>-0.3462668336003964</v>
      </c>
      <c r="M4653" t="str">
        <f t="shared" si="290"/>
        <v>NO</v>
      </c>
      <c r="N4653">
        <f>IF(ISBLANK(C4653),$V$7,C4653)</f>
        <v>332791</v>
      </c>
      <c r="O4653">
        <f>IF(ISBLANK(I4653),$V$16,I4653)</f>
        <v>37</v>
      </c>
      <c r="P4653" t="str">
        <f>IF(ISBLANK(D4653),$U$42,D4653)</f>
        <v>ASALARIADO</v>
      </c>
      <c r="Q4653" s="7" t="str">
        <f t="shared" si="291"/>
        <v>36-45</v>
      </c>
      <c r="R4653" s="7" t="str">
        <f t="shared" si="292"/>
        <v>2</v>
      </c>
    </row>
    <row r="4654" spans="1:18" x14ac:dyDescent="0.3">
      <c r="A4654">
        <v>4653</v>
      </c>
      <c r="B4654" t="s">
        <v>8</v>
      </c>
      <c r="C4654">
        <v>297046</v>
      </c>
      <c r="D4654" t="s">
        <v>17</v>
      </c>
      <c r="E4654" t="s">
        <v>15</v>
      </c>
      <c r="F4654" t="s">
        <v>11</v>
      </c>
      <c r="G4654" t="s">
        <v>12</v>
      </c>
      <c r="H4654" t="s">
        <v>11</v>
      </c>
      <c r="I4654">
        <v>55</v>
      </c>
      <c r="J4654">
        <f>(C4654-$V$7)/$V$8</f>
        <v>-0.44454166866740574</v>
      </c>
      <c r="K4654" t="str">
        <f t="shared" si="289"/>
        <v>NO</v>
      </c>
      <c r="L4654">
        <f>(I4654-$V$16)/$V$17</f>
        <v>0.92408910778807873</v>
      </c>
      <c r="M4654" t="str">
        <f t="shared" si="290"/>
        <v>NO</v>
      </c>
      <c r="N4654">
        <f>IF(ISBLANK(C4654),$V$7,C4654)</f>
        <v>297046</v>
      </c>
      <c r="O4654">
        <f>IF(ISBLANK(I4654),$V$16,I4654)</f>
        <v>55</v>
      </c>
      <c r="P4654" t="str">
        <f>IF(ISBLANK(D4654),$U$42,D4654)</f>
        <v>TRABAJADOR INDEPENDIENTE</v>
      </c>
      <c r="Q4654" s="7" t="str">
        <f t="shared" si="291"/>
        <v>46-55</v>
      </c>
      <c r="R4654" s="7" t="str">
        <f t="shared" si="292"/>
        <v>1</v>
      </c>
    </row>
    <row r="4655" spans="1:18" x14ac:dyDescent="0.3">
      <c r="A4655">
        <v>4654</v>
      </c>
      <c r="B4655" t="s">
        <v>8</v>
      </c>
      <c r="C4655">
        <v>424277</v>
      </c>
      <c r="D4655" t="s">
        <v>17</v>
      </c>
      <c r="E4655" t="s">
        <v>15</v>
      </c>
      <c r="F4655" t="s">
        <v>11</v>
      </c>
      <c r="G4655" t="s">
        <v>12</v>
      </c>
      <c r="H4655" t="s">
        <v>11</v>
      </c>
      <c r="I4655">
        <v>49</v>
      </c>
      <c r="J4655">
        <f>(C4655-$V$7)/$V$8</f>
        <v>-0.28764480892709621</v>
      </c>
      <c r="K4655" t="str">
        <f t="shared" si="289"/>
        <v>NO</v>
      </c>
      <c r="L4655">
        <f>(I4655-$V$16)/$V$17</f>
        <v>0.50063712732525367</v>
      </c>
      <c r="M4655" t="str">
        <f t="shared" si="290"/>
        <v>NO</v>
      </c>
      <c r="N4655">
        <f>IF(ISBLANK(C4655),$V$7,C4655)</f>
        <v>424277</v>
      </c>
      <c r="O4655">
        <f>IF(ISBLANK(I4655),$V$16,I4655)</f>
        <v>49</v>
      </c>
      <c r="P4655" t="str">
        <f>IF(ISBLANK(D4655),$U$42,D4655)</f>
        <v>TRABAJADOR INDEPENDIENTE</v>
      </c>
      <c r="Q4655" s="7" t="str">
        <f t="shared" si="291"/>
        <v>46-55</v>
      </c>
      <c r="R4655" s="7" t="str">
        <f t="shared" si="292"/>
        <v>3</v>
      </c>
    </row>
    <row r="4656" spans="1:18" x14ac:dyDescent="0.3">
      <c r="A4656">
        <v>4655</v>
      </c>
      <c r="B4656" t="s">
        <v>14</v>
      </c>
      <c r="C4656">
        <v>462065</v>
      </c>
      <c r="D4656" t="s">
        <v>9</v>
      </c>
      <c r="E4656" t="s">
        <v>15</v>
      </c>
      <c r="F4656" t="s">
        <v>11</v>
      </c>
      <c r="G4656" t="s">
        <v>12</v>
      </c>
      <c r="H4656" t="s">
        <v>12</v>
      </c>
      <c r="I4656">
        <v>31</v>
      </c>
      <c r="J4656">
        <f>(C4656-$V$7)/$V$8</f>
        <v>-0.24104595695024453</v>
      </c>
      <c r="K4656" t="str">
        <f t="shared" si="289"/>
        <v>NO</v>
      </c>
      <c r="L4656">
        <f>(I4656-$V$16)/$V$17</f>
        <v>-0.7697188140632214</v>
      </c>
      <c r="M4656" t="str">
        <f t="shared" si="290"/>
        <v>NO</v>
      </c>
      <c r="N4656">
        <f>IF(ISBLANK(C4656),$V$7,C4656)</f>
        <v>462065</v>
      </c>
      <c r="O4656">
        <f>IF(ISBLANK(I4656),$V$16,I4656)</f>
        <v>31</v>
      </c>
      <c r="P4656" t="str">
        <f>IF(ISBLANK(D4656),$U$42,D4656)</f>
        <v>ASALARIADO</v>
      </c>
      <c r="Q4656" s="7" t="str">
        <f t="shared" si="291"/>
        <v>26-35</v>
      </c>
      <c r="R4656" s="7" t="str">
        <f t="shared" si="292"/>
        <v>3</v>
      </c>
    </row>
    <row r="4657" spans="1:18" x14ac:dyDescent="0.3">
      <c r="A4657">
        <v>4656</v>
      </c>
      <c r="B4657" t="s">
        <v>8</v>
      </c>
      <c r="C4657">
        <v>914169.91</v>
      </c>
      <c r="D4657" t="s">
        <v>9</v>
      </c>
      <c r="E4657" t="s">
        <v>15</v>
      </c>
      <c r="F4657" t="s">
        <v>11</v>
      </c>
      <c r="G4657" t="s">
        <v>12</v>
      </c>
      <c r="H4657" t="s">
        <v>12</v>
      </c>
      <c r="I4657">
        <v>40</v>
      </c>
      <c r="J4657">
        <f>(C4657-$V$7)/$V$8</f>
        <v>0.31647414940886032</v>
      </c>
      <c r="K4657" t="str">
        <f t="shared" si="289"/>
        <v>NO</v>
      </c>
      <c r="L4657">
        <f>(I4657-$V$16)/$V$17</f>
        <v>-0.13454084336898386</v>
      </c>
      <c r="M4657" t="str">
        <f t="shared" si="290"/>
        <v>NO</v>
      </c>
      <c r="N4657">
        <f>IF(ISBLANK(C4657),$V$7,C4657)</f>
        <v>914169.91</v>
      </c>
      <c r="O4657">
        <f>IF(ISBLANK(I4657),$V$16,I4657)</f>
        <v>40</v>
      </c>
      <c r="P4657" t="str">
        <f>IF(ISBLANK(D4657),$U$42,D4657)</f>
        <v>ASALARIADO</v>
      </c>
      <c r="Q4657" s="7" t="str">
        <f t="shared" si="291"/>
        <v>36-45</v>
      </c>
      <c r="R4657" s="7" t="str">
        <f t="shared" si="292"/>
        <v>4</v>
      </c>
    </row>
    <row r="4658" spans="1:18" x14ac:dyDescent="0.3">
      <c r="A4658">
        <v>4657</v>
      </c>
      <c r="B4658" t="s">
        <v>8</v>
      </c>
      <c r="C4658">
        <v>550000</v>
      </c>
      <c r="D4658" t="s">
        <v>9</v>
      </c>
      <c r="E4658" t="s">
        <v>15</v>
      </c>
      <c r="F4658" t="s">
        <v>11</v>
      </c>
      <c r="G4658" t="s">
        <v>12</v>
      </c>
      <c r="H4658" t="s">
        <v>11</v>
      </c>
      <c r="I4658">
        <v>34</v>
      </c>
      <c r="J4658">
        <f>(C4658-$V$7)/$V$8</f>
        <v>-0.13260756252385381</v>
      </c>
      <c r="K4658" t="str">
        <f t="shared" si="289"/>
        <v>NO</v>
      </c>
      <c r="L4658">
        <f>(I4658-$V$16)/$V$17</f>
        <v>-0.55799282383180893</v>
      </c>
      <c r="M4658" t="str">
        <f t="shared" si="290"/>
        <v>NO</v>
      </c>
      <c r="N4658">
        <f>IF(ISBLANK(C4658),$V$7,C4658)</f>
        <v>550000</v>
      </c>
      <c r="O4658">
        <f>IF(ISBLANK(I4658),$V$16,I4658)</f>
        <v>34</v>
      </c>
      <c r="P4658" t="str">
        <f>IF(ISBLANK(D4658),$U$42,D4658)</f>
        <v>ASALARIADO</v>
      </c>
      <c r="Q4658" s="7" t="str">
        <f t="shared" si="291"/>
        <v>26-35</v>
      </c>
      <c r="R4658" s="7" t="str">
        <f t="shared" si="292"/>
        <v>3</v>
      </c>
    </row>
    <row r="4659" spans="1:18" x14ac:dyDescent="0.3">
      <c r="A4659">
        <v>4658</v>
      </c>
      <c r="B4659" t="s">
        <v>14</v>
      </c>
      <c r="C4659">
        <v>763375.1</v>
      </c>
      <c r="D4659" t="s">
        <v>9</v>
      </c>
      <c r="E4659" t="s">
        <v>10</v>
      </c>
      <c r="F4659" t="s">
        <v>11</v>
      </c>
      <c r="G4659" t="s">
        <v>12</v>
      </c>
      <c r="H4659" t="s">
        <v>12</v>
      </c>
      <c r="I4659">
        <v>35</v>
      </c>
      <c r="J4659">
        <f>(C4659-$V$7)/$V$8</f>
        <v>0.13051921583027778</v>
      </c>
      <c r="K4659" t="str">
        <f t="shared" si="289"/>
        <v>NO</v>
      </c>
      <c r="L4659">
        <f>(I4659-$V$16)/$V$17</f>
        <v>-0.48741749375467142</v>
      </c>
      <c r="M4659" t="str">
        <f t="shared" si="290"/>
        <v>NO</v>
      </c>
      <c r="N4659">
        <f>IF(ISBLANK(C4659),$V$7,C4659)</f>
        <v>763375.1</v>
      </c>
      <c r="O4659">
        <f>IF(ISBLANK(I4659),$V$16,I4659)</f>
        <v>35</v>
      </c>
      <c r="P4659" t="str">
        <f>IF(ISBLANK(D4659),$U$42,D4659)</f>
        <v>ASALARIADO</v>
      </c>
      <c r="Q4659" s="7" t="str">
        <f t="shared" si="291"/>
        <v>26-35</v>
      </c>
      <c r="R4659" s="7" t="str">
        <f t="shared" si="292"/>
        <v>4</v>
      </c>
    </row>
    <row r="4660" spans="1:18" x14ac:dyDescent="0.3">
      <c r="A4660">
        <v>4659</v>
      </c>
      <c r="B4660" t="s">
        <v>14</v>
      </c>
      <c r="C4660">
        <v>450000</v>
      </c>
      <c r="D4660" t="s">
        <v>9</v>
      </c>
      <c r="E4660" t="s">
        <v>15</v>
      </c>
      <c r="F4660" t="s">
        <v>11</v>
      </c>
      <c r="G4660" t="s">
        <v>12</v>
      </c>
      <c r="H4660" t="s">
        <v>12</v>
      </c>
      <c r="I4660">
        <v>22</v>
      </c>
      <c r="J4660">
        <f>(C4660-$V$7)/$V$8</f>
        <v>-0.25592409681212436</v>
      </c>
      <c r="K4660" t="str">
        <f t="shared" si="289"/>
        <v>NO</v>
      </c>
      <c r="L4660">
        <f>(I4660-$V$16)/$V$17</f>
        <v>-1.4048967847574589</v>
      </c>
      <c r="M4660" t="str">
        <f t="shared" si="290"/>
        <v>NO</v>
      </c>
      <c r="N4660">
        <f>IF(ISBLANK(C4660),$V$7,C4660)</f>
        <v>450000</v>
      </c>
      <c r="O4660">
        <f>IF(ISBLANK(I4660),$V$16,I4660)</f>
        <v>22</v>
      </c>
      <c r="P4660" t="str">
        <f>IF(ISBLANK(D4660),$U$42,D4660)</f>
        <v>ASALARIADO</v>
      </c>
      <c r="Q4660" s="7" t="str">
        <f t="shared" si="291"/>
        <v>18-25</v>
      </c>
      <c r="R4660" s="7" t="str">
        <f t="shared" si="292"/>
        <v>3</v>
      </c>
    </row>
    <row r="4661" spans="1:18" x14ac:dyDescent="0.3">
      <c r="A4661">
        <v>4660</v>
      </c>
      <c r="B4661" t="s">
        <v>8</v>
      </c>
      <c r="C4661">
        <v>123924</v>
      </c>
      <c r="D4661" t="s">
        <v>9</v>
      </c>
      <c r="E4661" t="s">
        <v>15</v>
      </c>
      <c r="F4661" t="s">
        <v>11</v>
      </c>
      <c r="G4661" t="s">
        <v>12</v>
      </c>
      <c r="H4661" t="s">
        <v>12</v>
      </c>
      <c r="I4661">
        <v>19</v>
      </c>
      <c r="J4661">
        <f>(C4661-$V$7)/$V$8</f>
        <v>-0.6580297191579455</v>
      </c>
      <c r="K4661" t="str">
        <f t="shared" si="289"/>
        <v>NO</v>
      </c>
      <c r="L4661">
        <f>(I4661-$V$16)/$V$17</f>
        <v>-1.6166227749888715</v>
      </c>
      <c r="M4661" t="str">
        <f t="shared" si="290"/>
        <v>NO</v>
      </c>
      <c r="N4661">
        <f>IF(ISBLANK(C4661),$V$7,C4661)</f>
        <v>123924</v>
      </c>
      <c r="O4661">
        <f>IF(ISBLANK(I4661),$V$16,I4661)</f>
        <v>19</v>
      </c>
      <c r="P4661" t="str">
        <f>IF(ISBLANK(D4661),$U$42,D4661)</f>
        <v>ASALARIADO</v>
      </c>
      <c r="Q4661" s="7" t="str">
        <f t="shared" si="291"/>
        <v>18-25</v>
      </c>
      <c r="R4661" s="7" t="str">
        <f t="shared" si="292"/>
        <v>1</v>
      </c>
    </row>
    <row r="4662" spans="1:18" x14ac:dyDescent="0.3">
      <c r="A4662">
        <v>4661</v>
      </c>
      <c r="B4662" t="s">
        <v>8</v>
      </c>
      <c r="C4662">
        <v>391012.95</v>
      </c>
      <c r="D4662" t="s">
        <v>9</v>
      </c>
      <c r="E4662" t="s">
        <v>15</v>
      </c>
      <c r="F4662" t="s">
        <v>11</v>
      </c>
      <c r="G4662" t="s">
        <v>12</v>
      </c>
      <c r="H4662" t="s">
        <v>12</v>
      </c>
      <c r="I4662">
        <v>21</v>
      </c>
      <c r="J4662">
        <f>(C4662-$V$7)/$V$8</f>
        <v>-0.32866488255101367</v>
      </c>
      <c r="K4662" t="str">
        <f t="shared" si="289"/>
        <v>NO</v>
      </c>
      <c r="L4662">
        <f>(I4662-$V$16)/$V$17</f>
        <v>-1.4754721148345964</v>
      </c>
      <c r="M4662" t="str">
        <f t="shared" si="290"/>
        <v>NO</v>
      </c>
      <c r="N4662">
        <f>IF(ISBLANK(C4662),$V$7,C4662)</f>
        <v>391012.95</v>
      </c>
      <c r="O4662">
        <f>IF(ISBLANK(I4662),$V$16,I4662)</f>
        <v>21</v>
      </c>
      <c r="P4662" t="str">
        <f>IF(ISBLANK(D4662),$U$42,D4662)</f>
        <v>ASALARIADO</v>
      </c>
      <c r="Q4662" s="7" t="str">
        <f t="shared" si="291"/>
        <v>18-25</v>
      </c>
      <c r="R4662" s="7" t="str">
        <f t="shared" si="292"/>
        <v>2</v>
      </c>
    </row>
    <row r="4663" spans="1:18" x14ac:dyDescent="0.3">
      <c r="A4663">
        <v>4662</v>
      </c>
      <c r="B4663" t="s">
        <v>8</v>
      </c>
      <c r="C4663">
        <v>364900</v>
      </c>
      <c r="D4663" t="s">
        <v>9</v>
      </c>
      <c r="E4663" t="s">
        <v>15</v>
      </c>
      <c r="F4663" t="s">
        <v>11</v>
      </c>
      <c r="G4663" t="s">
        <v>11</v>
      </c>
      <c r="H4663" t="s">
        <v>12</v>
      </c>
      <c r="I4663">
        <v>62</v>
      </c>
      <c r="J4663">
        <f>(C4663-$V$7)/$V$8</f>
        <v>-0.36086646749144263</v>
      </c>
      <c r="K4663" t="str">
        <f t="shared" si="289"/>
        <v>NO</v>
      </c>
      <c r="L4663">
        <f>(I4663-$V$16)/$V$17</f>
        <v>1.4181164183280413</v>
      </c>
      <c r="M4663" t="str">
        <f t="shared" si="290"/>
        <v>NO</v>
      </c>
      <c r="N4663">
        <f>IF(ISBLANK(C4663),$V$7,C4663)</f>
        <v>364900</v>
      </c>
      <c r="O4663">
        <f>IF(ISBLANK(I4663),$V$16,I4663)</f>
        <v>62</v>
      </c>
      <c r="P4663" t="str">
        <f>IF(ISBLANK(D4663),$U$42,D4663)</f>
        <v>ASALARIADO</v>
      </c>
      <c r="Q4663" s="7" t="str">
        <f t="shared" si="291"/>
        <v>56+</v>
      </c>
      <c r="R4663" s="7" t="str">
        <f t="shared" si="292"/>
        <v>2</v>
      </c>
    </row>
    <row r="4664" spans="1:18" x14ac:dyDescent="0.3">
      <c r="A4664">
        <v>4663</v>
      </c>
      <c r="B4664" t="s">
        <v>8</v>
      </c>
      <c r="C4664">
        <v>796069</v>
      </c>
      <c r="D4664" t="s">
        <v>9</v>
      </c>
      <c r="E4664" t="s">
        <v>10</v>
      </c>
      <c r="F4664" t="s">
        <v>11</v>
      </c>
      <c r="G4664" t="s">
        <v>12</v>
      </c>
      <c r="H4664" t="s">
        <v>12</v>
      </c>
      <c r="I4664">
        <v>38</v>
      </c>
      <c r="J4664">
        <f>(C4664-$V$7)/$V$8</f>
        <v>0.17083620023395071</v>
      </c>
      <c r="K4664" t="str">
        <f t="shared" si="289"/>
        <v>NO</v>
      </c>
      <c r="L4664">
        <f>(I4664-$V$16)/$V$17</f>
        <v>-0.27569150352325889</v>
      </c>
      <c r="M4664" t="str">
        <f t="shared" si="290"/>
        <v>NO</v>
      </c>
      <c r="N4664">
        <f>IF(ISBLANK(C4664),$V$7,C4664)</f>
        <v>796069</v>
      </c>
      <c r="O4664">
        <f>IF(ISBLANK(I4664),$V$16,I4664)</f>
        <v>38</v>
      </c>
      <c r="P4664" t="str">
        <f>IF(ISBLANK(D4664),$U$42,D4664)</f>
        <v>ASALARIADO</v>
      </c>
      <c r="Q4664" s="7" t="str">
        <f t="shared" si="291"/>
        <v>36-45</v>
      </c>
      <c r="R4664" s="7" t="str">
        <f t="shared" si="292"/>
        <v>4</v>
      </c>
    </row>
    <row r="4665" spans="1:18" x14ac:dyDescent="0.3">
      <c r="A4665">
        <v>4664</v>
      </c>
      <c r="B4665" t="s">
        <v>8</v>
      </c>
      <c r="C4665">
        <v>962757.1</v>
      </c>
      <c r="D4665" t="s">
        <v>13</v>
      </c>
      <c r="E4665" t="s">
        <v>10</v>
      </c>
      <c r="F4665" t="s">
        <v>11</v>
      </c>
      <c r="G4665" t="s">
        <v>12</v>
      </c>
      <c r="H4665" t="s">
        <v>12</v>
      </c>
      <c r="I4665">
        <v>63</v>
      </c>
      <c r="J4665">
        <f>(C4665-$V$7)/$V$8</f>
        <v>0.37639018822491743</v>
      </c>
      <c r="K4665" t="str">
        <f t="shared" si="289"/>
        <v>NO</v>
      </c>
      <c r="L4665">
        <f>(I4665-$V$16)/$V$17</f>
        <v>1.4886917484051787</v>
      </c>
      <c r="M4665" t="str">
        <f t="shared" si="290"/>
        <v>NO</v>
      </c>
      <c r="N4665">
        <f>IF(ISBLANK(C4665),$V$7,C4665)</f>
        <v>962757.1</v>
      </c>
      <c r="O4665">
        <f>IF(ISBLANK(I4665),$V$16,I4665)</f>
        <v>63</v>
      </c>
      <c r="P4665" t="str">
        <f>IF(ISBLANK(D4665),$U$42,D4665)</f>
        <v>PENSIONADOS EN SU PROPIO SISTEMA</v>
      </c>
      <c r="Q4665" s="7" t="str">
        <f t="shared" si="291"/>
        <v>56+</v>
      </c>
      <c r="R4665" s="7" t="str">
        <f t="shared" si="292"/>
        <v>4</v>
      </c>
    </row>
    <row r="4666" spans="1:18" x14ac:dyDescent="0.3">
      <c r="A4666">
        <v>4665</v>
      </c>
      <c r="B4666" t="s">
        <v>8</v>
      </c>
      <c r="C4666">
        <v>1453308</v>
      </c>
      <c r="D4666" t="s">
        <v>13</v>
      </c>
      <c r="E4666" t="s">
        <v>10</v>
      </c>
      <c r="F4666" t="s">
        <v>11</v>
      </c>
      <c r="G4666" t="s">
        <v>12</v>
      </c>
      <c r="H4666" t="s">
        <v>12</v>
      </c>
      <c r="I4666">
        <v>70</v>
      </c>
      <c r="J4666">
        <f>(C4666-$V$7)/$V$8</f>
        <v>0.98132055702483734</v>
      </c>
      <c r="K4666" t="str">
        <f t="shared" si="289"/>
        <v>NO</v>
      </c>
      <c r="L4666">
        <f>(I4666-$V$16)/$V$17</f>
        <v>1.9827190589451413</v>
      </c>
      <c r="M4666" t="str">
        <f t="shared" si="290"/>
        <v>ATIPICO</v>
      </c>
      <c r="N4666">
        <f>IF(ISBLANK(C4666),$V$7,C4666)</f>
        <v>1453308</v>
      </c>
      <c r="O4666">
        <f>IF(ISBLANK(I4666),$V$16,I4666)</f>
        <v>70</v>
      </c>
      <c r="P4666" t="str">
        <f>IF(ISBLANK(D4666),$U$42,D4666)</f>
        <v>PENSIONADOS EN SU PROPIO SISTEMA</v>
      </c>
      <c r="Q4666" s="7" t="str">
        <f t="shared" si="291"/>
        <v>56+</v>
      </c>
      <c r="R4666" s="7" t="str">
        <f t="shared" si="292"/>
        <v>4</v>
      </c>
    </row>
    <row r="4667" spans="1:18" x14ac:dyDescent="0.3">
      <c r="A4667">
        <v>4666</v>
      </c>
      <c r="B4667" t="s">
        <v>8</v>
      </c>
      <c r="C4667">
        <v>746556.41</v>
      </c>
      <c r="D4667" t="s">
        <v>9</v>
      </c>
      <c r="E4667" t="s">
        <v>10</v>
      </c>
      <c r="F4667" t="s">
        <v>11</v>
      </c>
      <c r="G4667" t="s">
        <v>12</v>
      </c>
      <c r="H4667" t="s">
        <v>12</v>
      </c>
      <c r="I4667">
        <v>30</v>
      </c>
      <c r="J4667">
        <f>(C4667-$V$7)/$V$8</f>
        <v>0.10977899020958994</v>
      </c>
      <c r="K4667" t="str">
        <f t="shared" si="289"/>
        <v>NO</v>
      </c>
      <c r="L4667">
        <f>(I4667-$V$16)/$V$17</f>
        <v>-0.84029414414035897</v>
      </c>
      <c r="M4667" t="str">
        <f t="shared" si="290"/>
        <v>NO</v>
      </c>
      <c r="N4667">
        <f>IF(ISBLANK(C4667),$V$7,C4667)</f>
        <v>746556.41</v>
      </c>
      <c r="O4667">
        <f>IF(ISBLANK(I4667),$V$16,I4667)</f>
        <v>30</v>
      </c>
      <c r="P4667" t="str">
        <f>IF(ISBLANK(D4667),$U$42,D4667)</f>
        <v>ASALARIADO</v>
      </c>
      <c r="Q4667" s="7" t="str">
        <f t="shared" si="291"/>
        <v>26-35</v>
      </c>
      <c r="R4667" s="7" t="str">
        <f t="shared" si="292"/>
        <v>4</v>
      </c>
    </row>
    <row r="4668" spans="1:18" x14ac:dyDescent="0.3">
      <c r="A4668">
        <v>4667</v>
      </c>
      <c r="B4668" t="s">
        <v>8</v>
      </c>
      <c r="C4668">
        <v>1422542.7</v>
      </c>
      <c r="D4668" t="s">
        <v>9</v>
      </c>
      <c r="E4668" t="s">
        <v>10</v>
      </c>
      <c r="F4668" t="s">
        <v>11</v>
      </c>
      <c r="G4668" t="s">
        <v>12</v>
      </c>
      <c r="H4668" t="s">
        <v>12</v>
      </c>
      <c r="I4668">
        <v>60</v>
      </c>
      <c r="J4668">
        <f>(C4668-$V$7)/$V$8</f>
        <v>0.94338185530144802</v>
      </c>
      <c r="K4668" t="str">
        <f t="shared" si="289"/>
        <v>NO</v>
      </c>
      <c r="L4668">
        <f>(I4668-$V$16)/$V$17</f>
        <v>1.2769657581737661</v>
      </c>
      <c r="M4668" t="str">
        <f t="shared" si="290"/>
        <v>NO</v>
      </c>
      <c r="N4668">
        <f>IF(ISBLANK(C4668),$V$7,C4668)</f>
        <v>1422542.7</v>
      </c>
      <c r="O4668">
        <f>IF(ISBLANK(I4668),$V$16,I4668)</f>
        <v>60</v>
      </c>
      <c r="P4668" t="str">
        <f>IF(ISBLANK(D4668),$U$42,D4668)</f>
        <v>ASALARIADO</v>
      </c>
      <c r="Q4668" s="7" t="str">
        <f t="shared" si="291"/>
        <v>56+</v>
      </c>
      <c r="R4668" s="7" t="str">
        <f t="shared" si="292"/>
        <v>4</v>
      </c>
    </row>
    <row r="4669" spans="1:18" x14ac:dyDescent="0.3">
      <c r="A4669">
        <v>4668</v>
      </c>
      <c r="B4669" t="s">
        <v>8</v>
      </c>
      <c r="C4669">
        <v>1417996.5</v>
      </c>
      <c r="D4669" t="s">
        <v>9</v>
      </c>
      <c r="E4669" t="s">
        <v>10</v>
      </c>
      <c r="F4669" t="s">
        <v>11</v>
      </c>
      <c r="G4669" t="s">
        <v>12</v>
      </c>
      <c r="H4669" t="s">
        <v>12</v>
      </c>
      <c r="I4669">
        <v>32</v>
      </c>
      <c r="J4669">
        <f>(C4669-$V$7)/$V$8</f>
        <v>0.93777563901963468</v>
      </c>
      <c r="K4669" t="str">
        <f t="shared" si="289"/>
        <v>NO</v>
      </c>
      <c r="L4669">
        <f>(I4669-$V$16)/$V$17</f>
        <v>-0.69914348398608395</v>
      </c>
      <c r="M4669" t="str">
        <f t="shared" si="290"/>
        <v>NO</v>
      </c>
      <c r="N4669">
        <f>IF(ISBLANK(C4669),$V$7,C4669)</f>
        <v>1417996.5</v>
      </c>
      <c r="O4669">
        <f>IF(ISBLANK(I4669),$V$16,I4669)</f>
        <v>32</v>
      </c>
      <c r="P4669" t="str">
        <f>IF(ISBLANK(D4669),$U$42,D4669)</f>
        <v>ASALARIADO</v>
      </c>
      <c r="Q4669" s="7" t="str">
        <f t="shared" si="291"/>
        <v>26-35</v>
      </c>
      <c r="R4669" s="7" t="str">
        <f t="shared" si="292"/>
        <v>4</v>
      </c>
    </row>
    <row r="4670" spans="1:18" x14ac:dyDescent="0.3">
      <c r="A4670">
        <v>4669</v>
      </c>
      <c r="B4670" t="s">
        <v>14</v>
      </c>
      <c r="C4670">
        <v>375882.38</v>
      </c>
      <c r="D4670" t="s">
        <v>9</v>
      </c>
      <c r="E4670" t="s">
        <v>15</v>
      </c>
      <c r="F4670" t="s">
        <v>11</v>
      </c>
      <c r="G4670" t="s">
        <v>11</v>
      </c>
      <c r="H4670" t="s">
        <v>12</v>
      </c>
      <c r="I4670">
        <v>56</v>
      </c>
      <c r="J4670">
        <f>(C4670-$V$7)/$V$8</f>
        <v>-0.34732337709307448</v>
      </c>
      <c r="K4670" t="str">
        <f t="shared" si="289"/>
        <v>NO</v>
      </c>
      <c r="L4670">
        <f>(I4670-$V$16)/$V$17</f>
        <v>0.99466443786521619</v>
      </c>
      <c r="M4670" t="str">
        <f t="shared" si="290"/>
        <v>NO</v>
      </c>
      <c r="N4670">
        <f>IF(ISBLANK(C4670),$V$7,C4670)</f>
        <v>375882.38</v>
      </c>
      <c r="O4670">
        <f>IF(ISBLANK(I4670),$V$16,I4670)</f>
        <v>56</v>
      </c>
      <c r="P4670" t="str">
        <f>IF(ISBLANK(D4670),$U$42,D4670)</f>
        <v>ASALARIADO</v>
      </c>
      <c r="Q4670" s="7" t="str">
        <f t="shared" si="291"/>
        <v>56+</v>
      </c>
      <c r="R4670" s="7" t="str">
        <f t="shared" si="292"/>
        <v>2</v>
      </c>
    </row>
    <row r="4671" spans="1:18" x14ac:dyDescent="0.3">
      <c r="A4671">
        <v>4670</v>
      </c>
      <c r="B4671" t="s">
        <v>14</v>
      </c>
      <c r="C4671">
        <v>348148</v>
      </c>
      <c r="D4671" t="s">
        <v>13</v>
      </c>
      <c r="E4671" t="s">
        <v>10</v>
      </c>
      <c r="F4671" t="s">
        <v>11</v>
      </c>
      <c r="G4671" t="s">
        <v>12</v>
      </c>
      <c r="H4671" t="s">
        <v>12</v>
      </c>
      <c r="I4671">
        <v>83</v>
      </c>
      <c r="J4671">
        <f>(C4671-$V$7)/$V$8</f>
        <v>-0.38152445331541374</v>
      </c>
      <c r="K4671" t="str">
        <f t="shared" si="289"/>
        <v>NO</v>
      </c>
      <c r="L4671">
        <f>(I4671-$V$16)/$V$17</f>
        <v>2.9001983499479289</v>
      </c>
      <c r="M4671" t="str">
        <f t="shared" si="290"/>
        <v>ATIPICO</v>
      </c>
      <c r="N4671">
        <f>IF(ISBLANK(C4671),$V$7,C4671)</f>
        <v>348148</v>
      </c>
      <c r="O4671">
        <f>IF(ISBLANK(I4671),$V$16,I4671)</f>
        <v>83</v>
      </c>
      <c r="P4671" t="str">
        <f>IF(ISBLANK(D4671),$U$42,D4671)</f>
        <v>PENSIONADOS EN SU PROPIO SISTEMA</v>
      </c>
      <c r="Q4671" s="7" t="str">
        <f t="shared" si="291"/>
        <v>56+</v>
      </c>
      <c r="R4671" s="7" t="str">
        <f t="shared" si="292"/>
        <v>2</v>
      </c>
    </row>
    <row r="4672" spans="1:18" x14ac:dyDescent="0.3">
      <c r="A4672">
        <v>4671</v>
      </c>
      <c r="B4672" t="s">
        <v>14</v>
      </c>
      <c r="C4672">
        <v>1564419</v>
      </c>
      <c r="D4672" t="s">
        <v>9</v>
      </c>
      <c r="E4672" t="s">
        <v>15</v>
      </c>
      <c r="F4672" t="s">
        <v>11</v>
      </c>
      <c r="G4672" t="s">
        <v>12</v>
      </c>
      <c r="H4672" t="s">
        <v>12</v>
      </c>
      <c r="I4672">
        <v>43</v>
      </c>
      <c r="J4672">
        <f>(C4672-$V$7)/$V$8</f>
        <v>1.1183387914378777</v>
      </c>
      <c r="K4672" t="str">
        <f t="shared" si="289"/>
        <v>NO</v>
      </c>
      <c r="L4672">
        <f>(I4672-$V$16)/$V$17</f>
        <v>7.7185146862428639E-2</v>
      </c>
      <c r="M4672" t="str">
        <f t="shared" si="290"/>
        <v>NO</v>
      </c>
      <c r="N4672">
        <f>IF(ISBLANK(C4672),$V$7,C4672)</f>
        <v>1564419</v>
      </c>
      <c r="O4672">
        <f>IF(ISBLANK(I4672),$V$16,I4672)</f>
        <v>43</v>
      </c>
      <c r="P4672" t="str">
        <f>IF(ISBLANK(D4672),$U$42,D4672)</f>
        <v>ASALARIADO</v>
      </c>
      <c r="Q4672" s="7" t="str">
        <f t="shared" si="291"/>
        <v>36-45</v>
      </c>
      <c r="R4672" s="7" t="str">
        <f t="shared" si="292"/>
        <v>4</v>
      </c>
    </row>
    <row r="4673" spans="1:18" x14ac:dyDescent="0.3">
      <c r="A4673">
        <v>4672</v>
      </c>
      <c r="B4673" t="s">
        <v>8</v>
      </c>
      <c r="C4673">
        <v>298054</v>
      </c>
      <c r="D4673" t="s">
        <v>16</v>
      </c>
      <c r="E4673" t="s">
        <v>15</v>
      </c>
      <c r="F4673" t="s">
        <v>12</v>
      </c>
      <c r="G4673" t="s">
        <v>12</v>
      </c>
      <c r="H4673" t="s">
        <v>11</v>
      </c>
      <c r="I4673">
        <v>28</v>
      </c>
      <c r="J4673">
        <f>(C4673-$V$7)/$V$8</f>
        <v>-0.44329863800177999</v>
      </c>
      <c r="K4673" t="str">
        <f t="shared" si="289"/>
        <v>NO</v>
      </c>
      <c r="L4673">
        <f>(I4673-$V$16)/$V$17</f>
        <v>-0.98144480429463388</v>
      </c>
      <c r="M4673" t="str">
        <f t="shared" si="290"/>
        <v>NO</v>
      </c>
      <c r="N4673">
        <f>IF(ISBLANK(C4673),$V$7,C4673)</f>
        <v>298054</v>
      </c>
      <c r="O4673">
        <f>IF(ISBLANK(I4673),$V$16,I4673)</f>
        <v>28</v>
      </c>
      <c r="P4673" t="str">
        <f>IF(ISBLANK(D4673),$U$42,D4673)</f>
        <v>ASEGURADO VOLUNTARIO</v>
      </c>
      <c r="Q4673" s="7" t="str">
        <f t="shared" si="291"/>
        <v>26-35</v>
      </c>
      <c r="R4673" s="7" t="str">
        <f t="shared" si="292"/>
        <v>1</v>
      </c>
    </row>
    <row r="4674" spans="1:18" x14ac:dyDescent="0.3">
      <c r="A4674">
        <v>4673</v>
      </c>
      <c r="B4674" t="s">
        <v>8</v>
      </c>
      <c r="C4674">
        <v>535643.15</v>
      </c>
      <c r="D4674" t="s">
        <v>9</v>
      </c>
      <c r="E4674" t="s">
        <v>15</v>
      </c>
      <c r="F4674" t="s">
        <v>11</v>
      </c>
      <c r="G4674" t="s">
        <v>12</v>
      </c>
      <c r="H4674" t="s">
        <v>12</v>
      </c>
      <c r="I4674">
        <v>31</v>
      </c>
      <c r="J4674">
        <f>(C4674-$V$7)/$V$8</f>
        <v>-0.15031193237681936</v>
      </c>
      <c r="K4674" t="str">
        <f t="shared" ref="K4674:K4737" si="293">IF(ABS(J4674)&gt;1.96,"ATIPICO","NO")</f>
        <v>NO</v>
      </c>
      <c r="L4674">
        <f>(I4674-$V$16)/$V$17</f>
        <v>-0.7697188140632214</v>
      </c>
      <c r="M4674" t="str">
        <f t="shared" ref="M4674:M4737" si="294">IF(ABS(L4674)&gt;1.96,"ATIPICO","NO")</f>
        <v>NO</v>
      </c>
      <c r="N4674">
        <f>IF(ISBLANK(C4674),$V$7,C4674)</f>
        <v>535643.15</v>
      </c>
      <c r="O4674">
        <f>IF(ISBLANK(I4674),$V$16,I4674)</f>
        <v>31</v>
      </c>
      <c r="P4674" t="str">
        <f>IF(ISBLANK(D4674),$U$42,D4674)</f>
        <v>ASALARIADO</v>
      </c>
      <c r="Q4674" s="7" t="str">
        <f t="shared" ref="Q4674:Q4737" si="295">IF(O4674&lt;26,"18-25",IF(O4674&lt;36,"26-35",
 IF(O4674&lt;46,"36-45",IF(O4674&lt;56,"46-55","56+"))))</f>
        <v>26-35</v>
      </c>
      <c r="R4674" s="7" t="str">
        <f t="shared" ref="R4674:R4737" si="296">IF(N4674&lt;300000,"1",
 IF(N4674&lt;=408495,"2",
 IF(N4674&lt;=700000,"3",
 "4")))</f>
        <v>3</v>
      </c>
    </row>
    <row r="4675" spans="1:18" x14ac:dyDescent="0.3">
      <c r="A4675">
        <v>4674</v>
      </c>
      <c r="B4675" t="s">
        <v>8</v>
      </c>
      <c r="C4675">
        <v>835000</v>
      </c>
      <c r="D4675" t="s">
        <v>9</v>
      </c>
      <c r="E4675" t="s">
        <v>15</v>
      </c>
      <c r="F4675" t="s">
        <v>11</v>
      </c>
      <c r="G4675" t="s">
        <v>12</v>
      </c>
      <c r="H4675" t="s">
        <v>12</v>
      </c>
      <c r="I4675">
        <v>32</v>
      </c>
      <c r="J4675">
        <f>(C4675-$V$7)/$V$8</f>
        <v>0.21884456019771734</v>
      </c>
      <c r="K4675" t="str">
        <f t="shared" si="293"/>
        <v>NO</v>
      </c>
      <c r="L4675">
        <f>(I4675-$V$16)/$V$17</f>
        <v>-0.69914348398608395</v>
      </c>
      <c r="M4675" t="str">
        <f t="shared" si="294"/>
        <v>NO</v>
      </c>
      <c r="N4675">
        <f>IF(ISBLANK(C4675),$V$7,C4675)</f>
        <v>835000</v>
      </c>
      <c r="O4675">
        <f>IF(ISBLANK(I4675),$V$16,I4675)</f>
        <v>32</v>
      </c>
      <c r="P4675" t="str">
        <f>IF(ISBLANK(D4675),$U$42,D4675)</f>
        <v>ASALARIADO</v>
      </c>
      <c r="Q4675" s="7" t="str">
        <f t="shared" si="295"/>
        <v>26-35</v>
      </c>
      <c r="R4675" s="7" t="str">
        <f t="shared" si="296"/>
        <v>4</v>
      </c>
    </row>
    <row r="4676" spans="1:18" x14ac:dyDescent="0.3">
      <c r="A4676">
        <v>4675</v>
      </c>
      <c r="B4676" t="s">
        <v>14</v>
      </c>
      <c r="C4676">
        <v>297046</v>
      </c>
      <c r="D4676" t="s">
        <v>16</v>
      </c>
      <c r="E4676" t="s">
        <v>15</v>
      </c>
      <c r="F4676" t="s">
        <v>11</v>
      </c>
      <c r="G4676" t="s">
        <v>12</v>
      </c>
      <c r="H4676" t="s">
        <v>12</v>
      </c>
      <c r="I4676">
        <v>25</v>
      </c>
      <c r="J4676">
        <f>(C4676-$V$7)/$V$8</f>
        <v>-0.44454166866740574</v>
      </c>
      <c r="K4676" t="str">
        <f t="shared" si="293"/>
        <v>NO</v>
      </c>
      <c r="L4676">
        <f>(I4676-$V$16)/$V$17</f>
        <v>-1.1931707945260464</v>
      </c>
      <c r="M4676" t="str">
        <f t="shared" si="294"/>
        <v>NO</v>
      </c>
      <c r="N4676">
        <f>IF(ISBLANK(C4676),$V$7,C4676)</f>
        <v>297046</v>
      </c>
      <c r="O4676">
        <f>IF(ISBLANK(I4676),$V$16,I4676)</f>
        <v>25</v>
      </c>
      <c r="P4676" t="str">
        <f>IF(ISBLANK(D4676),$U$42,D4676)</f>
        <v>ASEGURADO VOLUNTARIO</v>
      </c>
      <c r="Q4676" s="7" t="str">
        <f t="shared" si="295"/>
        <v>18-25</v>
      </c>
      <c r="R4676" s="7" t="str">
        <f t="shared" si="296"/>
        <v>1</v>
      </c>
    </row>
    <row r="4677" spans="1:18" x14ac:dyDescent="0.3">
      <c r="A4677">
        <v>4676</v>
      </c>
      <c r="B4677" t="s">
        <v>8</v>
      </c>
      <c r="C4677">
        <v>185000</v>
      </c>
      <c r="D4677" t="s">
        <v>9</v>
      </c>
      <c r="E4677" t="s">
        <v>15</v>
      </c>
      <c r="F4677" t="s">
        <v>11</v>
      </c>
      <c r="G4677" t="s">
        <v>12</v>
      </c>
      <c r="H4677" t="s">
        <v>12</v>
      </c>
      <c r="I4677">
        <v>58</v>
      </c>
      <c r="J4677">
        <f>(C4677-$V$7)/$V$8</f>
        <v>-0.58271291267604142</v>
      </c>
      <c r="K4677" t="str">
        <f t="shared" si="293"/>
        <v>NO</v>
      </c>
      <c r="L4677">
        <f>(I4677-$V$16)/$V$17</f>
        <v>1.1358150980194912</v>
      </c>
      <c r="M4677" t="str">
        <f t="shared" si="294"/>
        <v>NO</v>
      </c>
      <c r="N4677">
        <f>IF(ISBLANK(C4677),$V$7,C4677)</f>
        <v>185000</v>
      </c>
      <c r="O4677">
        <f>IF(ISBLANK(I4677),$V$16,I4677)</f>
        <v>58</v>
      </c>
      <c r="P4677" t="str">
        <f>IF(ISBLANK(D4677),$U$42,D4677)</f>
        <v>ASALARIADO</v>
      </c>
      <c r="Q4677" s="7" t="str">
        <f t="shared" si="295"/>
        <v>56+</v>
      </c>
      <c r="R4677" s="7" t="str">
        <f t="shared" si="296"/>
        <v>1</v>
      </c>
    </row>
    <row r="4678" spans="1:18" x14ac:dyDescent="0.3">
      <c r="A4678">
        <v>4677</v>
      </c>
      <c r="B4678" t="s">
        <v>8</v>
      </c>
      <c r="C4678">
        <v>117100.8</v>
      </c>
      <c r="D4678" t="s">
        <v>9</v>
      </c>
      <c r="E4678" t="s">
        <v>15</v>
      </c>
      <c r="F4678" t="s">
        <v>11</v>
      </c>
      <c r="G4678" t="s">
        <v>12</v>
      </c>
      <c r="H4678" t="s">
        <v>12</v>
      </c>
      <c r="I4678">
        <v>30</v>
      </c>
      <c r="J4678">
        <f>(C4678-$V$7)/$V$8</f>
        <v>-0.66644385292550279</v>
      </c>
      <c r="K4678" t="str">
        <f t="shared" si="293"/>
        <v>NO</v>
      </c>
      <c r="L4678">
        <f>(I4678-$V$16)/$V$17</f>
        <v>-0.84029414414035897</v>
      </c>
      <c r="M4678" t="str">
        <f t="shared" si="294"/>
        <v>NO</v>
      </c>
      <c r="N4678">
        <f>IF(ISBLANK(C4678),$V$7,C4678)</f>
        <v>117100.8</v>
      </c>
      <c r="O4678">
        <f>IF(ISBLANK(I4678),$V$16,I4678)</f>
        <v>30</v>
      </c>
      <c r="P4678" t="str">
        <f>IF(ISBLANK(D4678),$U$42,D4678)</f>
        <v>ASALARIADO</v>
      </c>
      <c r="Q4678" s="7" t="str">
        <f t="shared" si="295"/>
        <v>26-35</v>
      </c>
      <c r="R4678" s="7" t="str">
        <f t="shared" si="296"/>
        <v>1</v>
      </c>
    </row>
    <row r="4679" spans="1:18" x14ac:dyDescent="0.3">
      <c r="A4679">
        <v>4678</v>
      </c>
      <c r="B4679" t="s">
        <v>14</v>
      </c>
      <c r="C4679">
        <v>515840</v>
      </c>
      <c r="D4679" t="s">
        <v>9</v>
      </c>
      <c r="E4679" t="s">
        <v>15</v>
      </c>
      <c r="F4679" t="s">
        <v>11</v>
      </c>
      <c r="G4679" t="s">
        <v>12</v>
      </c>
      <c r="H4679" t="s">
        <v>12</v>
      </c>
      <c r="I4679">
        <v>35</v>
      </c>
      <c r="J4679">
        <f>(C4679-$V$7)/$V$8</f>
        <v>-0.17473249063672702</v>
      </c>
      <c r="K4679" t="str">
        <f t="shared" si="293"/>
        <v>NO</v>
      </c>
      <c r="L4679">
        <f>(I4679-$V$16)/$V$17</f>
        <v>-0.48741749375467142</v>
      </c>
      <c r="M4679" t="str">
        <f t="shared" si="294"/>
        <v>NO</v>
      </c>
      <c r="N4679">
        <f>IF(ISBLANK(C4679),$V$7,C4679)</f>
        <v>515840</v>
      </c>
      <c r="O4679">
        <f>IF(ISBLANK(I4679),$V$16,I4679)</f>
        <v>35</v>
      </c>
      <c r="P4679" t="str">
        <f>IF(ISBLANK(D4679),$U$42,D4679)</f>
        <v>ASALARIADO</v>
      </c>
      <c r="Q4679" s="7" t="str">
        <f t="shared" si="295"/>
        <v>26-35</v>
      </c>
      <c r="R4679" s="7" t="str">
        <f t="shared" si="296"/>
        <v>3</v>
      </c>
    </row>
    <row r="4680" spans="1:18" x14ac:dyDescent="0.3">
      <c r="A4680">
        <v>4679</v>
      </c>
      <c r="B4680" t="s">
        <v>14</v>
      </c>
      <c r="C4680">
        <v>817600</v>
      </c>
      <c r="D4680" t="s">
        <v>9</v>
      </c>
      <c r="E4680" t="s">
        <v>15</v>
      </c>
      <c r="F4680" t="s">
        <v>11</v>
      </c>
      <c r="G4680" t="s">
        <v>12</v>
      </c>
      <c r="H4680" t="s">
        <v>12</v>
      </c>
      <c r="I4680">
        <v>23</v>
      </c>
      <c r="J4680">
        <f>(C4680-$V$7)/$V$8</f>
        <v>0.19738748323155825</v>
      </c>
      <c r="K4680" t="str">
        <f t="shared" si="293"/>
        <v>NO</v>
      </c>
      <c r="L4680">
        <f>(I4680-$V$16)/$V$17</f>
        <v>-1.3343214546803215</v>
      </c>
      <c r="M4680" t="str">
        <f t="shared" si="294"/>
        <v>NO</v>
      </c>
      <c r="N4680">
        <f>IF(ISBLANK(C4680),$V$7,C4680)</f>
        <v>817600</v>
      </c>
      <c r="O4680">
        <f>IF(ISBLANK(I4680),$V$16,I4680)</f>
        <v>23</v>
      </c>
      <c r="P4680" t="str">
        <f>IF(ISBLANK(D4680),$U$42,D4680)</f>
        <v>ASALARIADO</v>
      </c>
      <c r="Q4680" s="7" t="str">
        <f t="shared" si="295"/>
        <v>18-25</v>
      </c>
      <c r="R4680" s="7" t="str">
        <f t="shared" si="296"/>
        <v>4</v>
      </c>
    </row>
    <row r="4681" spans="1:18" x14ac:dyDescent="0.3">
      <c r="A4681">
        <v>4680</v>
      </c>
      <c r="B4681" t="s">
        <v>8</v>
      </c>
      <c r="C4681">
        <v>424222</v>
      </c>
      <c r="D4681" t="s">
        <v>9</v>
      </c>
      <c r="E4681" t="s">
        <v>15</v>
      </c>
      <c r="F4681" t="s">
        <v>11</v>
      </c>
      <c r="G4681" t="s">
        <v>12</v>
      </c>
      <c r="H4681" t="s">
        <v>12</v>
      </c>
      <c r="I4681">
        <v>59</v>
      </c>
      <c r="J4681">
        <f>(C4681-$V$7)/$V$8</f>
        <v>-0.28771263302095479</v>
      </c>
      <c r="K4681" t="str">
        <f t="shared" si="293"/>
        <v>NO</v>
      </c>
      <c r="L4681">
        <f>(I4681-$V$16)/$V$17</f>
        <v>1.2063904280966287</v>
      </c>
      <c r="M4681" t="str">
        <f t="shared" si="294"/>
        <v>NO</v>
      </c>
      <c r="N4681">
        <f>IF(ISBLANK(C4681),$V$7,C4681)</f>
        <v>424222</v>
      </c>
      <c r="O4681">
        <f>IF(ISBLANK(I4681),$V$16,I4681)</f>
        <v>59</v>
      </c>
      <c r="P4681" t="str">
        <f>IF(ISBLANK(D4681),$U$42,D4681)</f>
        <v>ASALARIADO</v>
      </c>
      <c r="Q4681" s="7" t="str">
        <f t="shared" si="295"/>
        <v>56+</v>
      </c>
      <c r="R4681" s="7" t="str">
        <f t="shared" si="296"/>
        <v>3</v>
      </c>
    </row>
    <row r="4682" spans="1:18" x14ac:dyDescent="0.3">
      <c r="A4682">
        <v>4681</v>
      </c>
      <c r="B4682" t="s">
        <v>8</v>
      </c>
      <c r="C4682">
        <v>298548</v>
      </c>
      <c r="D4682" t="s">
        <v>18</v>
      </c>
      <c r="E4682" t="s">
        <v>15</v>
      </c>
      <c r="F4682" t="s">
        <v>11</v>
      </c>
      <c r="G4682" t="s">
        <v>12</v>
      </c>
      <c r="H4682" t="s">
        <v>12</v>
      </c>
      <c r="I4682">
        <v>60</v>
      </c>
      <c r="J4682">
        <f>(C4682-$V$7)/$V$8</f>
        <v>-0.44268945432239593</v>
      </c>
      <c r="K4682" t="str">
        <f t="shared" si="293"/>
        <v>NO</v>
      </c>
      <c r="L4682">
        <f>(I4682-$V$16)/$V$17</f>
        <v>1.2769657581737661</v>
      </c>
      <c r="M4682" t="str">
        <f t="shared" si="294"/>
        <v>NO</v>
      </c>
      <c r="N4682">
        <f>IF(ISBLANK(C4682),$V$7,C4682)</f>
        <v>298548</v>
      </c>
      <c r="O4682">
        <f>IF(ISBLANK(I4682),$V$16,I4682)</f>
        <v>60</v>
      </c>
      <c r="P4682" t="str">
        <f>IF(ISBLANK(D4682),$U$42,D4682)</f>
        <v>CONVENIOS ESPECIALES DE TRABAJADORES INDEPENDIENTES</v>
      </c>
      <c r="Q4682" s="7" t="str">
        <f t="shared" si="295"/>
        <v>56+</v>
      </c>
      <c r="R4682" s="7" t="str">
        <f t="shared" si="296"/>
        <v>1</v>
      </c>
    </row>
    <row r="4683" spans="1:18" x14ac:dyDescent="0.3">
      <c r="A4683">
        <v>4682</v>
      </c>
      <c r="B4683" t="s">
        <v>8</v>
      </c>
      <c r="C4683">
        <v>408978.27</v>
      </c>
      <c r="D4683" t="s">
        <v>9</v>
      </c>
      <c r="E4683" t="s">
        <v>15</v>
      </c>
      <c r="F4683" t="s">
        <v>11</v>
      </c>
      <c r="G4683" t="s">
        <v>11</v>
      </c>
      <c r="H4683" t="s">
        <v>12</v>
      </c>
      <c r="I4683">
        <v>27</v>
      </c>
      <c r="J4683">
        <f>(C4683-$V$7)/$V$8</f>
        <v>-0.30651067255321612</v>
      </c>
      <c r="K4683" t="str">
        <f t="shared" si="293"/>
        <v>NO</v>
      </c>
      <c r="L4683">
        <f>(I4683-$V$16)/$V$17</f>
        <v>-1.0520201343717714</v>
      </c>
      <c r="M4683" t="str">
        <f t="shared" si="294"/>
        <v>NO</v>
      </c>
      <c r="N4683">
        <f>IF(ISBLANK(C4683),$V$7,C4683)</f>
        <v>408978.27</v>
      </c>
      <c r="O4683">
        <f>IF(ISBLANK(I4683),$V$16,I4683)</f>
        <v>27</v>
      </c>
      <c r="P4683" t="str">
        <f>IF(ISBLANK(D4683),$U$42,D4683)</f>
        <v>ASALARIADO</v>
      </c>
      <c r="Q4683" s="7" t="str">
        <f t="shared" si="295"/>
        <v>26-35</v>
      </c>
      <c r="R4683" s="7" t="str">
        <f t="shared" si="296"/>
        <v>3</v>
      </c>
    </row>
    <row r="4684" spans="1:18" x14ac:dyDescent="0.3">
      <c r="A4684">
        <v>4683</v>
      </c>
      <c r="B4684" t="s">
        <v>8</v>
      </c>
      <c r="C4684">
        <v>445000</v>
      </c>
      <c r="D4684" t="s">
        <v>9</v>
      </c>
      <c r="E4684" t="s">
        <v>15</v>
      </c>
      <c r="F4684" t="s">
        <v>11</v>
      </c>
      <c r="G4684" t="s">
        <v>11</v>
      </c>
      <c r="H4684" t="s">
        <v>12</v>
      </c>
      <c r="I4684">
        <v>34</v>
      </c>
      <c r="J4684">
        <f>(C4684-$V$7)/$V$8</f>
        <v>-0.26208992352653793</v>
      </c>
      <c r="K4684" t="str">
        <f t="shared" si="293"/>
        <v>NO</v>
      </c>
      <c r="L4684">
        <f>(I4684-$V$16)/$V$17</f>
        <v>-0.55799282383180893</v>
      </c>
      <c r="M4684" t="str">
        <f t="shared" si="294"/>
        <v>NO</v>
      </c>
      <c r="N4684">
        <f>IF(ISBLANK(C4684),$V$7,C4684)</f>
        <v>445000</v>
      </c>
      <c r="O4684">
        <f>IF(ISBLANK(I4684),$V$16,I4684)</f>
        <v>34</v>
      </c>
      <c r="P4684" t="str">
        <f>IF(ISBLANK(D4684),$U$42,D4684)</f>
        <v>ASALARIADO</v>
      </c>
      <c r="Q4684" s="7" t="str">
        <f t="shared" si="295"/>
        <v>26-35</v>
      </c>
      <c r="R4684" s="7" t="str">
        <f t="shared" si="296"/>
        <v>3</v>
      </c>
    </row>
    <row r="4685" spans="1:18" x14ac:dyDescent="0.3">
      <c r="A4685">
        <v>4684</v>
      </c>
      <c r="B4685" t="s">
        <v>8</v>
      </c>
      <c r="C4685">
        <v>534683</v>
      </c>
      <c r="D4685" t="s">
        <v>17</v>
      </c>
      <c r="E4685" t="s">
        <v>15</v>
      </c>
      <c r="F4685" t="s">
        <v>11</v>
      </c>
      <c r="G4685" t="s">
        <v>12</v>
      </c>
      <c r="H4685" t="s">
        <v>11</v>
      </c>
      <c r="I4685">
        <v>62</v>
      </c>
      <c r="J4685">
        <f>(C4685-$V$7)/$V$8</f>
        <v>-0.15149595608078822</v>
      </c>
      <c r="K4685" t="str">
        <f t="shared" si="293"/>
        <v>NO</v>
      </c>
      <c r="L4685">
        <f>(I4685-$V$16)/$V$17</f>
        <v>1.4181164183280413</v>
      </c>
      <c r="M4685" t="str">
        <f t="shared" si="294"/>
        <v>NO</v>
      </c>
      <c r="N4685">
        <f>IF(ISBLANK(C4685),$V$7,C4685)</f>
        <v>534683</v>
      </c>
      <c r="O4685">
        <f>IF(ISBLANK(I4685),$V$16,I4685)</f>
        <v>62</v>
      </c>
      <c r="P4685" t="str">
        <f>IF(ISBLANK(D4685),$U$42,D4685)</f>
        <v>TRABAJADOR INDEPENDIENTE</v>
      </c>
      <c r="Q4685" s="7" t="str">
        <f t="shared" si="295"/>
        <v>56+</v>
      </c>
      <c r="R4685" s="7" t="str">
        <f t="shared" si="296"/>
        <v>3</v>
      </c>
    </row>
    <row r="4686" spans="1:18" x14ac:dyDescent="0.3">
      <c r="A4686">
        <v>4685</v>
      </c>
      <c r="B4686" t="s">
        <v>14</v>
      </c>
      <c r="C4686">
        <v>544761.14</v>
      </c>
      <c r="D4686" t="s">
        <v>9</v>
      </c>
      <c r="E4686" t="s">
        <v>15</v>
      </c>
      <c r="F4686" t="s">
        <v>11</v>
      </c>
      <c r="G4686" t="s">
        <v>12</v>
      </c>
      <c r="H4686" t="s">
        <v>12</v>
      </c>
      <c r="I4686">
        <v>35</v>
      </c>
      <c r="J4686">
        <f>(C4686-$V$7)/$V$8</f>
        <v>-0.13906794311206827</v>
      </c>
      <c r="K4686" t="str">
        <f t="shared" si="293"/>
        <v>NO</v>
      </c>
      <c r="L4686">
        <f>(I4686-$V$16)/$V$17</f>
        <v>-0.48741749375467142</v>
      </c>
      <c r="M4686" t="str">
        <f t="shared" si="294"/>
        <v>NO</v>
      </c>
      <c r="N4686">
        <f>IF(ISBLANK(C4686),$V$7,C4686)</f>
        <v>544761.14</v>
      </c>
      <c r="O4686">
        <f>IF(ISBLANK(I4686),$V$16,I4686)</f>
        <v>35</v>
      </c>
      <c r="P4686" t="str">
        <f>IF(ISBLANK(D4686),$U$42,D4686)</f>
        <v>ASALARIADO</v>
      </c>
      <c r="Q4686" s="7" t="str">
        <f t="shared" si="295"/>
        <v>26-35</v>
      </c>
      <c r="R4686" s="7" t="str">
        <f t="shared" si="296"/>
        <v>3</v>
      </c>
    </row>
    <row r="4687" spans="1:18" x14ac:dyDescent="0.3">
      <c r="A4687">
        <v>4686</v>
      </c>
      <c r="B4687" t="s">
        <v>14</v>
      </c>
      <c r="C4687">
        <v>360000</v>
      </c>
      <c r="D4687" t="s">
        <v>9</v>
      </c>
      <c r="E4687" t="s">
        <v>15</v>
      </c>
      <c r="F4687" t="s">
        <v>11</v>
      </c>
      <c r="G4687" t="s">
        <v>12</v>
      </c>
      <c r="H4687" t="s">
        <v>12</v>
      </c>
      <c r="I4687">
        <v>27</v>
      </c>
      <c r="J4687">
        <f>(C4687-$V$7)/$V$8</f>
        <v>-0.36690897767156788</v>
      </c>
      <c r="K4687" t="str">
        <f t="shared" si="293"/>
        <v>NO</v>
      </c>
      <c r="L4687">
        <f>(I4687-$V$16)/$V$17</f>
        <v>-1.0520201343717714</v>
      </c>
      <c r="M4687" t="str">
        <f t="shared" si="294"/>
        <v>NO</v>
      </c>
      <c r="N4687">
        <f>IF(ISBLANK(C4687),$V$7,C4687)</f>
        <v>360000</v>
      </c>
      <c r="O4687">
        <f>IF(ISBLANK(I4687),$V$16,I4687)</f>
        <v>27</v>
      </c>
      <c r="P4687" t="str">
        <f>IF(ISBLANK(D4687),$U$42,D4687)</f>
        <v>ASALARIADO</v>
      </c>
      <c r="Q4687" s="7" t="str">
        <f t="shared" si="295"/>
        <v>26-35</v>
      </c>
      <c r="R4687" s="7" t="str">
        <f t="shared" si="296"/>
        <v>2</v>
      </c>
    </row>
    <row r="4688" spans="1:18" x14ac:dyDescent="0.3">
      <c r="A4688">
        <v>4687</v>
      </c>
      <c r="B4688" t="s">
        <v>8</v>
      </c>
      <c r="C4688">
        <v>339594</v>
      </c>
      <c r="D4688" t="s">
        <v>9</v>
      </c>
      <c r="E4688" t="s">
        <v>15</v>
      </c>
      <c r="F4688" t="s">
        <v>11</v>
      </c>
      <c r="G4688" t="s">
        <v>12</v>
      </c>
      <c r="H4688" t="s">
        <v>12</v>
      </c>
      <c r="I4688">
        <v>24</v>
      </c>
      <c r="J4688">
        <f>(C4688-$V$7)/$V$8</f>
        <v>-0.39207294965843242</v>
      </c>
      <c r="K4688" t="str">
        <f t="shared" si="293"/>
        <v>NO</v>
      </c>
      <c r="L4688">
        <f>(I4688-$V$16)/$V$17</f>
        <v>-1.263746124603184</v>
      </c>
      <c r="M4688" t="str">
        <f t="shared" si="294"/>
        <v>NO</v>
      </c>
      <c r="N4688">
        <f>IF(ISBLANK(C4688),$V$7,C4688)</f>
        <v>339594</v>
      </c>
      <c r="O4688">
        <f>IF(ISBLANK(I4688),$V$16,I4688)</f>
        <v>24</v>
      </c>
      <c r="P4688" t="str">
        <f>IF(ISBLANK(D4688),$U$42,D4688)</f>
        <v>ASALARIADO</v>
      </c>
      <c r="Q4688" s="7" t="str">
        <f t="shared" si="295"/>
        <v>18-25</v>
      </c>
      <c r="R4688" s="7" t="str">
        <f t="shared" si="296"/>
        <v>2</v>
      </c>
    </row>
    <row r="4689" spans="1:18" x14ac:dyDescent="0.3">
      <c r="A4689">
        <v>4688</v>
      </c>
      <c r="B4689" t="s">
        <v>14</v>
      </c>
      <c r="C4689">
        <v>608956</v>
      </c>
      <c r="D4689" t="s">
        <v>9</v>
      </c>
      <c r="E4689" t="s">
        <v>15</v>
      </c>
      <c r="F4689" t="s">
        <v>11</v>
      </c>
      <c r="G4689" t="s">
        <v>12</v>
      </c>
      <c r="H4689" t="s">
        <v>12</v>
      </c>
      <c r="I4689">
        <v>35</v>
      </c>
      <c r="J4689">
        <f>(C4689-$V$7)/$V$8</f>
        <v>-5.9905066568861007E-2</v>
      </c>
      <c r="K4689" t="str">
        <f t="shared" si="293"/>
        <v>NO</v>
      </c>
      <c r="L4689">
        <f>(I4689-$V$16)/$V$17</f>
        <v>-0.48741749375467142</v>
      </c>
      <c r="M4689" t="str">
        <f t="shared" si="294"/>
        <v>NO</v>
      </c>
      <c r="N4689">
        <f>IF(ISBLANK(C4689),$V$7,C4689)</f>
        <v>608956</v>
      </c>
      <c r="O4689">
        <f>IF(ISBLANK(I4689),$V$16,I4689)</f>
        <v>35</v>
      </c>
      <c r="P4689" t="str">
        <f>IF(ISBLANK(D4689),$U$42,D4689)</f>
        <v>ASALARIADO</v>
      </c>
      <c r="Q4689" s="7" t="str">
        <f t="shared" si="295"/>
        <v>26-35</v>
      </c>
      <c r="R4689" s="7" t="str">
        <f t="shared" si="296"/>
        <v>3</v>
      </c>
    </row>
    <row r="4690" spans="1:18" x14ac:dyDescent="0.3">
      <c r="A4690">
        <v>4689</v>
      </c>
      <c r="B4690" t="s">
        <v>14</v>
      </c>
      <c r="C4690">
        <v>149134.75</v>
      </c>
      <c r="D4690" t="s">
        <v>9</v>
      </c>
      <c r="E4690" t="s">
        <v>15</v>
      </c>
      <c r="F4690" t="s">
        <v>11</v>
      </c>
      <c r="G4690" t="s">
        <v>12</v>
      </c>
      <c r="H4690" t="s">
        <v>12</v>
      </c>
      <c r="I4690">
        <v>44</v>
      </c>
      <c r="J4690">
        <f>(C4690-$V$7)/$V$8</f>
        <v>-0.62694069598986535</v>
      </c>
      <c r="K4690" t="str">
        <f t="shared" si="293"/>
        <v>NO</v>
      </c>
      <c r="L4690">
        <f>(I4690-$V$16)/$V$17</f>
        <v>0.14776047693956615</v>
      </c>
      <c r="M4690" t="str">
        <f t="shared" si="294"/>
        <v>NO</v>
      </c>
      <c r="N4690">
        <f>IF(ISBLANK(C4690),$V$7,C4690)</f>
        <v>149134.75</v>
      </c>
      <c r="O4690">
        <f>IF(ISBLANK(I4690),$V$16,I4690)</f>
        <v>44</v>
      </c>
      <c r="P4690" t="str">
        <f>IF(ISBLANK(D4690),$U$42,D4690)</f>
        <v>ASALARIADO</v>
      </c>
      <c r="Q4690" s="7" t="str">
        <f t="shared" si="295"/>
        <v>36-45</v>
      </c>
      <c r="R4690" s="7" t="str">
        <f t="shared" si="296"/>
        <v>1</v>
      </c>
    </row>
    <row r="4691" spans="1:18" x14ac:dyDescent="0.3">
      <c r="A4691">
        <v>4690</v>
      </c>
      <c r="B4691" t="s">
        <v>8</v>
      </c>
      <c r="C4691">
        <v>603283.5</v>
      </c>
      <c r="D4691" t="s">
        <v>9</v>
      </c>
      <c r="E4691" t="s">
        <v>10</v>
      </c>
      <c r="F4691" t="s">
        <v>11</v>
      </c>
      <c r="G4691" t="s">
        <v>12</v>
      </c>
      <c r="H4691" t="s">
        <v>12</v>
      </c>
      <c r="I4691">
        <v>30</v>
      </c>
      <c r="J4691">
        <f>(C4691-$V$7)/$V$8</f>
        <v>-6.6900196976363152E-2</v>
      </c>
      <c r="K4691" t="str">
        <f t="shared" si="293"/>
        <v>NO</v>
      </c>
      <c r="L4691">
        <f>(I4691-$V$16)/$V$17</f>
        <v>-0.84029414414035897</v>
      </c>
      <c r="M4691" t="str">
        <f t="shared" si="294"/>
        <v>NO</v>
      </c>
      <c r="N4691">
        <f>IF(ISBLANK(C4691),$V$7,C4691)</f>
        <v>603283.5</v>
      </c>
      <c r="O4691">
        <f>IF(ISBLANK(I4691),$V$16,I4691)</f>
        <v>30</v>
      </c>
      <c r="P4691" t="str">
        <f>IF(ISBLANK(D4691),$U$42,D4691)</f>
        <v>ASALARIADO</v>
      </c>
      <c r="Q4691" s="7" t="str">
        <f t="shared" si="295"/>
        <v>26-35</v>
      </c>
      <c r="R4691" s="7" t="str">
        <f t="shared" si="296"/>
        <v>3</v>
      </c>
    </row>
    <row r="4692" spans="1:18" x14ac:dyDescent="0.3">
      <c r="A4692">
        <v>4691</v>
      </c>
      <c r="B4692" t="s">
        <v>8</v>
      </c>
      <c r="C4692">
        <v>897359.35999999999</v>
      </c>
      <c r="D4692" t="s">
        <v>9</v>
      </c>
      <c r="E4692" t="s">
        <v>15</v>
      </c>
      <c r="F4692" t="s">
        <v>11</v>
      </c>
      <c r="G4692" t="s">
        <v>12</v>
      </c>
      <c r="H4692" t="s">
        <v>12</v>
      </c>
      <c r="I4692">
        <v>23</v>
      </c>
      <c r="J4692">
        <f>(C4692-$V$7)/$V$8</f>
        <v>0.29574396175406342</v>
      </c>
      <c r="K4692" t="str">
        <f t="shared" si="293"/>
        <v>NO</v>
      </c>
      <c r="L4692">
        <f>(I4692-$V$16)/$V$17</f>
        <v>-1.3343214546803215</v>
      </c>
      <c r="M4692" t="str">
        <f t="shared" si="294"/>
        <v>NO</v>
      </c>
      <c r="N4692">
        <f>IF(ISBLANK(C4692),$V$7,C4692)</f>
        <v>897359.35999999999</v>
      </c>
      <c r="O4692">
        <f>IF(ISBLANK(I4692),$V$16,I4692)</f>
        <v>23</v>
      </c>
      <c r="P4692" t="str">
        <f>IF(ISBLANK(D4692),$U$42,D4692)</f>
        <v>ASALARIADO</v>
      </c>
      <c r="Q4692" s="7" t="str">
        <f t="shared" si="295"/>
        <v>18-25</v>
      </c>
      <c r="R4692" s="7" t="str">
        <f t="shared" si="296"/>
        <v>4</v>
      </c>
    </row>
    <row r="4693" spans="1:18" x14ac:dyDescent="0.3">
      <c r="A4693">
        <v>4692</v>
      </c>
      <c r="B4693" t="s">
        <v>14</v>
      </c>
      <c r="C4693">
        <v>297046</v>
      </c>
      <c r="D4693" t="s">
        <v>16</v>
      </c>
      <c r="E4693" t="s">
        <v>15</v>
      </c>
      <c r="F4693" t="s">
        <v>11</v>
      </c>
      <c r="G4693" t="s">
        <v>12</v>
      </c>
      <c r="H4693" t="s">
        <v>12</v>
      </c>
      <c r="I4693">
        <v>48</v>
      </c>
      <c r="J4693">
        <f>(C4693-$V$7)/$V$8</f>
        <v>-0.44454166866740574</v>
      </c>
      <c r="K4693" t="str">
        <f t="shared" si="293"/>
        <v>NO</v>
      </c>
      <c r="L4693">
        <f>(I4693-$V$16)/$V$17</f>
        <v>0.43006179724811616</v>
      </c>
      <c r="M4693" t="str">
        <f t="shared" si="294"/>
        <v>NO</v>
      </c>
      <c r="N4693">
        <f>IF(ISBLANK(C4693),$V$7,C4693)</f>
        <v>297046</v>
      </c>
      <c r="O4693">
        <f>IF(ISBLANK(I4693),$V$16,I4693)</f>
        <v>48</v>
      </c>
      <c r="P4693" t="str">
        <f>IF(ISBLANK(D4693),$U$42,D4693)</f>
        <v>ASEGURADO VOLUNTARIO</v>
      </c>
      <c r="Q4693" s="7" t="str">
        <f t="shared" si="295"/>
        <v>46-55</v>
      </c>
      <c r="R4693" s="7" t="str">
        <f t="shared" si="296"/>
        <v>1</v>
      </c>
    </row>
    <row r="4694" spans="1:18" x14ac:dyDescent="0.3">
      <c r="A4694">
        <v>4693</v>
      </c>
      <c r="B4694" t="s">
        <v>14</v>
      </c>
      <c r="C4694">
        <v>883830.32</v>
      </c>
      <c r="D4694" t="s">
        <v>9</v>
      </c>
      <c r="E4694" t="s">
        <v>10</v>
      </c>
      <c r="F4694" t="s">
        <v>11</v>
      </c>
      <c r="G4694" t="s">
        <v>12</v>
      </c>
      <c r="H4694" t="s">
        <v>12</v>
      </c>
      <c r="I4694">
        <v>40</v>
      </c>
      <c r="J4694">
        <f>(C4694-$V$7)/$V$8</f>
        <v>0.27906041850358954</v>
      </c>
      <c r="K4694" t="str">
        <f t="shared" si="293"/>
        <v>NO</v>
      </c>
      <c r="L4694">
        <f>(I4694-$V$16)/$V$17</f>
        <v>-0.13454084336898386</v>
      </c>
      <c r="M4694" t="str">
        <f t="shared" si="294"/>
        <v>NO</v>
      </c>
      <c r="N4694">
        <f>IF(ISBLANK(C4694),$V$7,C4694)</f>
        <v>883830.32</v>
      </c>
      <c r="O4694">
        <f>IF(ISBLANK(I4694),$V$16,I4694)</f>
        <v>40</v>
      </c>
      <c r="P4694" t="str">
        <f>IF(ISBLANK(D4694),$U$42,D4694)</f>
        <v>ASALARIADO</v>
      </c>
      <c r="Q4694" s="7" t="str">
        <f t="shared" si="295"/>
        <v>36-45</v>
      </c>
      <c r="R4694" s="7" t="str">
        <f t="shared" si="296"/>
        <v>4</v>
      </c>
    </row>
    <row r="4695" spans="1:18" x14ac:dyDescent="0.3">
      <c r="A4695">
        <v>4694</v>
      </c>
      <c r="B4695" t="s">
        <v>8</v>
      </c>
      <c r="C4695">
        <v>8962309</v>
      </c>
      <c r="D4695" t="s">
        <v>13</v>
      </c>
      <c r="E4695" t="s">
        <v>10</v>
      </c>
      <c r="F4695" t="s">
        <v>11</v>
      </c>
      <c r="G4695" t="s">
        <v>12</v>
      </c>
      <c r="H4695" t="s">
        <v>12</v>
      </c>
      <c r="I4695">
        <v>68</v>
      </c>
      <c r="J4695">
        <f>(C4695-$V$7)/$V$8</f>
        <v>10.241160349896418</v>
      </c>
      <c r="K4695" t="str">
        <f t="shared" si="293"/>
        <v>ATIPICO</v>
      </c>
      <c r="L4695">
        <f>(I4695-$V$16)/$V$17</f>
        <v>1.8415683987908662</v>
      </c>
      <c r="M4695" t="str">
        <f t="shared" si="294"/>
        <v>NO</v>
      </c>
      <c r="N4695">
        <f>IF(ISBLANK(C4695),$V$7,C4695)</f>
        <v>8962309</v>
      </c>
      <c r="O4695">
        <f>IF(ISBLANK(I4695),$V$16,I4695)</f>
        <v>68</v>
      </c>
      <c r="P4695" t="str">
        <f>IF(ISBLANK(D4695),$U$42,D4695)</f>
        <v>PENSIONADOS EN SU PROPIO SISTEMA</v>
      </c>
      <c r="Q4695" s="7" t="str">
        <f t="shared" si="295"/>
        <v>56+</v>
      </c>
      <c r="R4695" s="7" t="str">
        <f t="shared" si="296"/>
        <v>4</v>
      </c>
    </row>
    <row r="4696" spans="1:18" x14ac:dyDescent="0.3">
      <c r="A4696">
        <v>4695</v>
      </c>
      <c r="B4696" t="s">
        <v>8</v>
      </c>
      <c r="C4696">
        <v>297046</v>
      </c>
      <c r="D4696" t="s">
        <v>16</v>
      </c>
      <c r="E4696" t="s">
        <v>15</v>
      </c>
      <c r="F4696" t="s">
        <v>11</v>
      </c>
      <c r="G4696" t="s">
        <v>12</v>
      </c>
      <c r="H4696" t="s">
        <v>11</v>
      </c>
      <c r="I4696">
        <v>54</v>
      </c>
      <c r="J4696">
        <f>(C4696-$V$7)/$V$8</f>
        <v>-0.44454166866740574</v>
      </c>
      <c r="K4696" t="str">
        <f t="shared" si="293"/>
        <v>NO</v>
      </c>
      <c r="L4696">
        <f>(I4696-$V$16)/$V$17</f>
        <v>0.85351377771094117</v>
      </c>
      <c r="M4696" t="str">
        <f t="shared" si="294"/>
        <v>NO</v>
      </c>
      <c r="N4696">
        <f>IF(ISBLANK(C4696),$V$7,C4696)</f>
        <v>297046</v>
      </c>
      <c r="O4696">
        <f>IF(ISBLANK(I4696),$V$16,I4696)</f>
        <v>54</v>
      </c>
      <c r="P4696" t="str">
        <f>IF(ISBLANK(D4696),$U$42,D4696)</f>
        <v>ASEGURADO VOLUNTARIO</v>
      </c>
      <c r="Q4696" s="7" t="str">
        <f t="shared" si="295"/>
        <v>46-55</v>
      </c>
      <c r="R4696" s="7" t="str">
        <f t="shared" si="296"/>
        <v>1</v>
      </c>
    </row>
    <row r="4697" spans="1:18" x14ac:dyDescent="0.3">
      <c r="A4697">
        <v>4696</v>
      </c>
      <c r="B4697" t="s">
        <v>8</v>
      </c>
      <c r="C4697">
        <v>432301.35</v>
      </c>
      <c r="D4697" t="s">
        <v>9</v>
      </c>
      <c r="E4697" t="s">
        <v>15</v>
      </c>
      <c r="F4697" t="s">
        <v>11</v>
      </c>
      <c r="G4697" t="s">
        <v>12</v>
      </c>
      <c r="H4697" t="s">
        <v>12</v>
      </c>
      <c r="I4697">
        <v>30</v>
      </c>
      <c r="J4697">
        <f>(C4697-$V$7)/$V$8</f>
        <v>-0.27774945860793543</v>
      </c>
      <c r="K4697" t="str">
        <f t="shared" si="293"/>
        <v>NO</v>
      </c>
      <c r="L4697">
        <f>(I4697-$V$16)/$V$17</f>
        <v>-0.84029414414035897</v>
      </c>
      <c r="M4697" t="str">
        <f t="shared" si="294"/>
        <v>NO</v>
      </c>
      <c r="N4697">
        <f>IF(ISBLANK(C4697),$V$7,C4697)</f>
        <v>432301.35</v>
      </c>
      <c r="O4697">
        <f>IF(ISBLANK(I4697),$V$16,I4697)</f>
        <v>30</v>
      </c>
      <c r="P4697" t="str">
        <f>IF(ISBLANK(D4697),$U$42,D4697)</f>
        <v>ASALARIADO</v>
      </c>
      <c r="Q4697" s="7" t="str">
        <f t="shared" si="295"/>
        <v>26-35</v>
      </c>
      <c r="R4697" s="7" t="str">
        <f t="shared" si="296"/>
        <v>3</v>
      </c>
    </row>
    <row r="4698" spans="1:18" x14ac:dyDescent="0.3">
      <c r="A4698">
        <v>4697</v>
      </c>
      <c r="B4698" t="s">
        <v>8</v>
      </c>
      <c r="C4698">
        <v>578941.44999999995</v>
      </c>
      <c r="D4698" t="s">
        <v>9</v>
      </c>
      <c r="E4698" t="s">
        <v>15</v>
      </c>
      <c r="F4698" t="s">
        <v>11</v>
      </c>
      <c r="G4698" t="s">
        <v>12</v>
      </c>
      <c r="H4698" t="s">
        <v>12</v>
      </c>
      <c r="I4698">
        <v>23</v>
      </c>
      <c r="J4698">
        <f>(C4698-$V$7)/$V$8</f>
        <v>-9.6917969411081176E-2</v>
      </c>
      <c r="K4698" t="str">
        <f t="shared" si="293"/>
        <v>NO</v>
      </c>
      <c r="L4698">
        <f>(I4698-$V$16)/$V$17</f>
        <v>-1.3343214546803215</v>
      </c>
      <c r="M4698" t="str">
        <f t="shared" si="294"/>
        <v>NO</v>
      </c>
      <c r="N4698">
        <f>IF(ISBLANK(C4698),$V$7,C4698)</f>
        <v>578941.44999999995</v>
      </c>
      <c r="O4698">
        <f>IF(ISBLANK(I4698),$V$16,I4698)</f>
        <v>23</v>
      </c>
      <c r="P4698" t="str">
        <f>IF(ISBLANK(D4698),$U$42,D4698)</f>
        <v>ASALARIADO</v>
      </c>
      <c r="Q4698" s="7" t="str">
        <f t="shared" si="295"/>
        <v>18-25</v>
      </c>
      <c r="R4698" s="7" t="str">
        <f t="shared" si="296"/>
        <v>3</v>
      </c>
    </row>
    <row r="4699" spans="1:18" x14ac:dyDescent="0.3">
      <c r="A4699">
        <v>4698</v>
      </c>
      <c r="B4699" t="s">
        <v>14</v>
      </c>
      <c r="C4699">
        <v>2923075.5</v>
      </c>
      <c r="D4699" t="s">
        <v>9</v>
      </c>
      <c r="E4699" t="s">
        <v>10</v>
      </c>
      <c r="F4699" t="s">
        <v>11</v>
      </c>
      <c r="G4699" t="s">
        <v>12</v>
      </c>
      <c r="H4699" t="s">
        <v>12</v>
      </c>
      <c r="I4699">
        <v>53</v>
      </c>
      <c r="J4699">
        <f>(C4699-$V$7)/$V$8</f>
        <v>2.7937869001201947</v>
      </c>
      <c r="K4699" t="str">
        <f t="shared" si="293"/>
        <v>ATIPICO</v>
      </c>
      <c r="L4699">
        <f>(I4699-$V$16)/$V$17</f>
        <v>0.78293844763380371</v>
      </c>
      <c r="M4699" t="str">
        <f t="shared" si="294"/>
        <v>NO</v>
      </c>
      <c r="N4699">
        <f>IF(ISBLANK(C4699),$V$7,C4699)</f>
        <v>2923075.5</v>
      </c>
      <c r="O4699">
        <f>IF(ISBLANK(I4699),$V$16,I4699)</f>
        <v>53</v>
      </c>
      <c r="P4699" t="str">
        <f>IF(ISBLANK(D4699),$U$42,D4699)</f>
        <v>ASALARIADO</v>
      </c>
      <c r="Q4699" s="7" t="str">
        <f t="shared" si="295"/>
        <v>46-55</v>
      </c>
      <c r="R4699" s="7" t="str">
        <f t="shared" si="296"/>
        <v>4</v>
      </c>
    </row>
    <row r="4700" spans="1:18" x14ac:dyDescent="0.3">
      <c r="A4700">
        <v>4699</v>
      </c>
      <c r="B4700" t="s">
        <v>14</v>
      </c>
      <c r="C4700">
        <v>540376</v>
      </c>
      <c r="D4700" t="s">
        <v>9</v>
      </c>
      <c r="E4700" t="s">
        <v>15</v>
      </c>
      <c r="F4700" t="s">
        <v>11</v>
      </c>
      <c r="G4700" t="s">
        <v>12</v>
      </c>
      <c r="H4700" t="s">
        <v>12</v>
      </c>
      <c r="I4700">
        <v>35</v>
      </c>
      <c r="J4700">
        <f>(C4700-$V$7)/$V$8</f>
        <v>-0.14447554578375696</v>
      </c>
      <c r="K4700" t="str">
        <f t="shared" si="293"/>
        <v>NO</v>
      </c>
      <c r="L4700">
        <f>(I4700-$V$16)/$V$17</f>
        <v>-0.48741749375467142</v>
      </c>
      <c r="M4700" t="str">
        <f t="shared" si="294"/>
        <v>NO</v>
      </c>
      <c r="N4700">
        <f>IF(ISBLANK(C4700),$V$7,C4700)</f>
        <v>540376</v>
      </c>
      <c r="O4700">
        <f>IF(ISBLANK(I4700),$V$16,I4700)</f>
        <v>35</v>
      </c>
      <c r="P4700" t="str">
        <f>IF(ISBLANK(D4700),$U$42,D4700)</f>
        <v>ASALARIADO</v>
      </c>
      <c r="Q4700" s="7" t="str">
        <f t="shared" si="295"/>
        <v>26-35</v>
      </c>
      <c r="R4700" s="7" t="str">
        <f t="shared" si="296"/>
        <v>3</v>
      </c>
    </row>
    <row r="4701" spans="1:18" x14ac:dyDescent="0.3">
      <c r="A4701">
        <v>4700</v>
      </c>
      <c r="B4701" t="s">
        <v>14</v>
      </c>
      <c r="C4701">
        <v>1040470</v>
      </c>
      <c r="D4701" t="s">
        <v>9</v>
      </c>
      <c r="E4701" t="s">
        <v>10</v>
      </c>
      <c r="F4701" t="s">
        <v>11</v>
      </c>
      <c r="G4701" t="s">
        <v>12</v>
      </c>
      <c r="H4701" t="s">
        <v>11</v>
      </c>
      <c r="I4701">
        <v>53</v>
      </c>
      <c r="J4701">
        <f>(C4701-$V$7)/$V$8</f>
        <v>0.47222304319982689</v>
      </c>
      <c r="K4701" t="str">
        <f t="shared" si="293"/>
        <v>NO</v>
      </c>
      <c r="L4701">
        <f>(I4701-$V$16)/$V$17</f>
        <v>0.78293844763380371</v>
      </c>
      <c r="M4701" t="str">
        <f t="shared" si="294"/>
        <v>NO</v>
      </c>
      <c r="N4701">
        <f>IF(ISBLANK(C4701),$V$7,C4701)</f>
        <v>1040470</v>
      </c>
      <c r="O4701">
        <f>IF(ISBLANK(I4701),$V$16,I4701)</f>
        <v>53</v>
      </c>
      <c r="P4701" t="str">
        <f>IF(ISBLANK(D4701),$U$42,D4701)</f>
        <v>ASALARIADO</v>
      </c>
      <c r="Q4701" s="7" t="str">
        <f t="shared" si="295"/>
        <v>46-55</v>
      </c>
      <c r="R4701" s="7" t="str">
        <f t="shared" si="296"/>
        <v>4</v>
      </c>
    </row>
    <row r="4702" spans="1:18" x14ac:dyDescent="0.3">
      <c r="A4702">
        <v>4701</v>
      </c>
      <c r="B4702" t="s">
        <v>8</v>
      </c>
      <c r="C4702">
        <v>297046</v>
      </c>
      <c r="D4702" t="s">
        <v>17</v>
      </c>
      <c r="E4702" t="s">
        <v>15</v>
      </c>
      <c r="F4702" t="s">
        <v>11</v>
      </c>
      <c r="G4702" t="s">
        <v>12</v>
      </c>
      <c r="H4702" t="s">
        <v>12</v>
      </c>
      <c r="I4702">
        <v>21</v>
      </c>
      <c r="J4702">
        <f>(C4702-$V$7)/$V$8</f>
        <v>-0.44454166866740574</v>
      </c>
      <c r="K4702" t="str">
        <f t="shared" si="293"/>
        <v>NO</v>
      </c>
      <c r="L4702">
        <f>(I4702-$V$16)/$V$17</f>
        <v>-1.4754721148345964</v>
      </c>
      <c r="M4702" t="str">
        <f t="shared" si="294"/>
        <v>NO</v>
      </c>
      <c r="N4702">
        <f>IF(ISBLANK(C4702),$V$7,C4702)</f>
        <v>297046</v>
      </c>
      <c r="O4702">
        <f>IF(ISBLANK(I4702),$V$16,I4702)</f>
        <v>21</v>
      </c>
      <c r="P4702" t="str">
        <f>IF(ISBLANK(D4702),$U$42,D4702)</f>
        <v>TRABAJADOR INDEPENDIENTE</v>
      </c>
      <c r="Q4702" s="7" t="str">
        <f t="shared" si="295"/>
        <v>18-25</v>
      </c>
      <c r="R4702" s="7" t="str">
        <f t="shared" si="296"/>
        <v>1</v>
      </c>
    </row>
    <row r="4703" spans="1:18" x14ac:dyDescent="0.3">
      <c r="A4703">
        <v>4702</v>
      </c>
      <c r="B4703" t="s">
        <v>8</v>
      </c>
      <c r="C4703">
        <v>500136.83</v>
      </c>
      <c r="D4703" t="s">
        <v>9</v>
      </c>
      <c r="E4703" t="s">
        <v>15</v>
      </c>
      <c r="F4703" t="s">
        <v>11</v>
      </c>
      <c r="G4703" t="s">
        <v>12</v>
      </c>
      <c r="H4703" t="s">
        <v>12</v>
      </c>
      <c r="I4703">
        <v>35</v>
      </c>
      <c r="J4703">
        <f>(C4703-$V$7)/$V$8</f>
        <v>-0.19409709565412245</v>
      </c>
      <c r="K4703" t="str">
        <f t="shared" si="293"/>
        <v>NO</v>
      </c>
      <c r="L4703">
        <f>(I4703-$V$16)/$V$17</f>
        <v>-0.48741749375467142</v>
      </c>
      <c r="M4703" t="str">
        <f t="shared" si="294"/>
        <v>NO</v>
      </c>
      <c r="N4703">
        <f>IF(ISBLANK(C4703),$V$7,C4703)</f>
        <v>500136.83</v>
      </c>
      <c r="O4703">
        <f>IF(ISBLANK(I4703),$V$16,I4703)</f>
        <v>35</v>
      </c>
      <c r="P4703" t="str">
        <f>IF(ISBLANK(D4703),$U$42,D4703)</f>
        <v>ASALARIADO</v>
      </c>
      <c r="Q4703" s="7" t="str">
        <f t="shared" si="295"/>
        <v>26-35</v>
      </c>
      <c r="R4703" s="7" t="str">
        <f t="shared" si="296"/>
        <v>3</v>
      </c>
    </row>
    <row r="4704" spans="1:18" x14ac:dyDescent="0.3">
      <c r="A4704">
        <v>4703</v>
      </c>
      <c r="B4704" t="s">
        <v>8</v>
      </c>
      <c r="C4704">
        <v>353539</v>
      </c>
      <c r="D4704" t="s">
        <v>17</v>
      </c>
      <c r="E4704" t="s">
        <v>15</v>
      </c>
      <c r="F4704" t="s">
        <v>11</v>
      </c>
      <c r="G4704" t="s">
        <v>12</v>
      </c>
      <c r="H4704" t="s">
        <v>12</v>
      </c>
      <c r="I4704">
        <v>56</v>
      </c>
      <c r="J4704">
        <f>(C4704-$V$7)/$V$8</f>
        <v>-0.37487645895193306</v>
      </c>
      <c r="K4704" t="str">
        <f t="shared" si="293"/>
        <v>NO</v>
      </c>
      <c r="L4704">
        <f>(I4704-$V$16)/$V$17</f>
        <v>0.99466443786521619</v>
      </c>
      <c r="M4704" t="str">
        <f t="shared" si="294"/>
        <v>NO</v>
      </c>
      <c r="N4704">
        <f>IF(ISBLANK(C4704),$V$7,C4704)</f>
        <v>353539</v>
      </c>
      <c r="O4704">
        <f>IF(ISBLANK(I4704),$V$16,I4704)</f>
        <v>56</v>
      </c>
      <c r="P4704" t="str">
        <f>IF(ISBLANK(D4704),$U$42,D4704)</f>
        <v>TRABAJADOR INDEPENDIENTE</v>
      </c>
      <c r="Q4704" s="7" t="str">
        <f t="shared" si="295"/>
        <v>56+</v>
      </c>
      <c r="R4704" s="7" t="str">
        <f t="shared" si="296"/>
        <v>2</v>
      </c>
    </row>
    <row r="4705" spans="1:18" x14ac:dyDescent="0.3">
      <c r="A4705">
        <v>4704</v>
      </c>
      <c r="B4705" t="s">
        <v>8</v>
      </c>
      <c r="C4705">
        <v>450677.08</v>
      </c>
      <c r="D4705" t="s">
        <v>9</v>
      </c>
      <c r="E4705" t="s">
        <v>15</v>
      </c>
      <c r="F4705" t="s">
        <v>11</v>
      </c>
      <c r="G4705" t="s">
        <v>12</v>
      </c>
      <c r="H4705" t="s">
        <v>12</v>
      </c>
      <c r="I4705">
        <v>28</v>
      </c>
      <c r="J4705">
        <f>(C4705-$V$7)/$V$8</f>
        <v>-0.25508914522176535</v>
      </c>
      <c r="K4705" t="str">
        <f t="shared" si="293"/>
        <v>NO</v>
      </c>
      <c r="L4705">
        <f>(I4705-$V$16)/$V$17</f>
        <v>-0.98144480429463388</v>
      </c>
      <c r="M4705" t="str">
        <f t="shared" si="294"/>
        <v>NO</v>
      </c>
      <c r="N4705">
        <f>IF(ISBLANK(C4705),$V$7,C4705)</f>
        <v>450677.08</v>
      </c>
      <c r="O4705">
        <f>IF(ISBLANK(I4705),$V$16,I4705)</f>
        <v>28</v>
      </c>
      <c r="P4705" t="str">
        <f>IF(ISBLANK(D4705),$U$42,D4705)</f>
        <v>ASALARIADO</v>
      </c>
      <c r="Q4705" s="7" t="str">
        <f t="shared" si="295"/>
        <v>26-35</v>
      </c>
      <c r="R4705" s="7" t="str">
        <f t="shared" si="296"/>
        <v>3</v>
      </c>
    </row>
    <row r="4706" spans="1:18" x14ac:dyDescent="0.3">
      <c r="A4706">
        <v>4705</v>
      </c>
      <c r="B4706" t="s">
        <v>8</v>
      </c>
      <c r="C4706">
        <v>65449</v>
      </c>
      <c r="D4706" t="s">
        <v>9</v>
      </c>
      <c r="E4706" t="s">
        <v>15</v>
      </c>
      <c r="F4706" t="s">
        <v>11</v>
      </c>
      <c r="G4706" t="s">
        <v>11</v>
      </c>
      <c r="H4706" t="s">
        <v>12</v>
      </c>
      <c r="I4706">
        <v>59</v>
      </c>
      <c r="J4706">
        <f>(C4706-$V$7)/$V$8</f>
        <v>-0.73013906258301176</v>
      </c>
      <c r="K4706" t="str">
        <f t="shared" si="293"/>
        <v>NO</v>
      </c>
      <c r="L4706">
        <f>(I4706-$V$16)/$V$17</f>
        <v>1.2063904280966287</v>
      </c>
      <c r="M4706" t="str">
        <f t="shared" si="294"/>
        <v>NO</v>
      </c>
      <c r="N4706">
        <f>IF(ISBLANK(C4706),$V$7,C4706)</f>
        <v>65449</v>
      </c>
      <c r="O4706">
        <f>IF(ISBLANK(I4706),$V$16,I4706)</f>
        <v>59</v>
      </c>
      <c r="P4706" t="str">
        <f>IF(ISBLANK(D4706),$U$42,D4706)</f>
        <v>ASALARIADO</v>
      </c>
      <c r="Q4706" s="7" t="str">
        <f t="shared" si="295"/>
        <v>56+</v>
      </c>
      <c r="R4706" s="7" t="str">
        <f t="shared" si="296"/>
        <v>1</v>
      </c>
    </row>
    <row r="4707" spans="1:18" x14ac:dyDescent="0.3">
      <c r="A4707">
        <v>4706</v>
      </c>
      <c r="B4707" t="s">
        <v>8</v>
      </c>
      <c r="C4707">
        <v>505464</v>
      </c>
      <c r="D4707" t="s">
        <v>17</v>
      </c>
      <c r="E4707" t="s">
        <v>15</v>
      </c>
      <c r="F4707" t="s">
        <v>11</v>
      </c>
      <c r="G4707" t="s">
        <v>12</v>
      </c>
      <c r="H4707" t="s">
        <v>12</v>
      </c>
      <c r="I4707">
        <v>61</v>
      </c>
      <c r="J4707">
        <f>(C4707-$V$7)/$V$8</f>
        <v>-0.18752781423447798</v>
      </c>
      <c r="K4707" t="str">
        <f t="shared" si="293"/>
        <v>NO</v>
      </c>
      <c r="L4707">
        <f>(I4707-$V$16)/$V$17</f>
        <v>1.3475410882509038</v>
      </c>
      <c r="M4707" t="str">
        <f t="shared" si="294"/>
        <v>NO</v>
      </c>
      <c r="N4707">
        <f>IF(ISBLANK(C4707),$V$7,C4707)</f>
        <v>505464</v>
      </c>
      <c r="O4707">
        <f>IF(ISBLANK(I4707),$V$16,I4707)</f>
        <v>61</v>
      </c>
      <c r="P4707" t="str">
        <f>IF(ISBLANK(D4707),$U$42,D4707)</f>
        <v>TRABAJADOR INDEPENDIENTE</v>
      </c>
      <c r="Q4707" s="7" t="str">
        <f t="shared" si="295"/>
        <v>56+</v>
      </c>
      <c r="R4707" s="7" t="str">
        <f t="shared" si="296"/>
        <v>3</v>
      </c>
    </row>
    <row r="4708" spans="1:18" x14ac:dyDescent="0.3">
      <c r="A4708">
        <v>4707</v>
      </c>
      <c r="B4708" t="s">
        <v>8</v>
      </c>
      <c r="C4708">
        <v>1594555.67</v>
      </c>
      <c r="D4708" t="s">
        <v>9</v>
      </c>
      <c r="E4708" t="s">
        <v>10</v>
      </c>
      <c r="F4708" t="s">
        <v>11</v>
      </c>
      <c r="G4708" t="s">
        <v>12</v>
      </c>
      <c r="H4708" t="s">
        <v>12</v>
      </c>
      <c r="I4708">
        <v>49</v>
      </c>
      <c r="J4708">
        <f>(C4708-$V$7)/$V$8</f>
        <v>1.1555022884317705</v>
      </c>
      <c r="K4708" t="str">
        <f t="shared" si="293"/>
        <v>NO</v>
      </c>
      <c r="L4708">
        <f>(I4708-$V$16)/$V$17</f>
        <v>0.50063712732525367</v>
      </c>
      <c r="M4708" t="str">
        <f t="shared" si="294"/>
        <v>NO</v>
      </c>
      <c r="N4708">
        <f>IF(ISBLANK(C4708),$V$7,C4708)</f>
        <v>1594555.67</v>
      </c>
      <c r="O4708">
        <f>IF(ISBLANK(I4708),$V$16,I4708)</f>
        <v>49</v>
      </c>
      <c r="P4708" t="str">
        <f>IF(ISBLANK(D4708),$U$42,D4708)</f>
        <v>ASALARIADO</v>
      </c>
      <c r="Q4708" s="7" t="str">
        <f t="shared" si="295"/>
        <v>46-55</v>
      </c>
      <c r="R4708" s="7" t="str">
        <f t="shared" si="296"/>
        <v>4</v>
      </c>
    </row>
    <row r="4709" spans="1:18" x14ac:dyDescent="0.3">
      <c r="A4709">
        <v>4708</v>
      </c>
      <c r="B4709" t="s">
        <v>14</v>
      </c>
      <c r="C4709">
        <v>359544.27</v>
      </c>
      <c r="D4709" t="s">
        <v>19</v>
      </c>
      <c r="E4709" t="s">
        <v>15</v>
      </c>
      <c r="F4709" t="s">
        <v>11</v>
      </c>
      <c r="G4709" t="s">
        <v>11</v>
      </c>
      <c r="H4709" t="s">
        <v>12</v>
      </c>
      <c r="I4709">
        <v>44</v>
      </c>
      <c r="J4709">
        <f>(C4709-$V$7)/$V$8</f>
        <v>-0.36747096811327984</v>
      </c>
      <c r="K4709" t="str">
        <f t="shared" si="293"/>
        <v>NO</v>
      </c>
      <c r="L4709">
        <f>(I4709-$V$16)/$V$17</f>
        <v>0.14776047693956615</v>
      </c>
      <c r="M4709" t="str">
        <f t="shared" si="294"/>
        <v>NO</v>
      </c>
      <c r="N4709">
        <f>IF(ISBLANK(C4709),$V$7,C4709)</f>
        <v>359544.27</v>
      </c>
      <c r="O4709">
        <f>IF(ISBLANK(I4709),$V$16,I4709)</f>
        <v>44</v>
      </c>
      <c r="P4709" t="str">
        <f>IF(ISBLANK(D4709),$U$42,D4709)</f>
        <v>CONVENIOS ESPECIALES DE ASEGURADOS VOLUNTARIOS</v>
      </c>
      <c r="Q4709" s="7" t="str">
        <f t="shared" si="295"/>
        <v>36-45</v>
      </c>
      <c r="R4709" s="7" t="str">
        <f t="shared" si="296"/>
        <v>2</v>
      </c>
    </row>
    <row r="4710" spans="1:18" x14ac:dyDescent="0.3">
      <c r="A4710">
        <v>4709</v>
      </c>
      <c r="B4710" t="s">
        <v>8</v>
      </c>
      <c r="C4710">
        <v>550000</v>
      </c>
      <c r="D4710" t="s">
        <v>9</v>
      </c>
      <c r="E4710" t="s">
        <v>15</v>
      </c>
      <c r="F4710" t="s">
        <v>11</v>
      </c>
      <c r="G4710" t="s">
        <v>12</v>
      </c>
      <c r="H4710" t="s">
        <v>12</v>
      </c>
      <c r="I4710">
        <v>39</v>
      </c>
      <c r="J4710">
        <f>(C4710-$V$7)/$V$8</f>
        <v>-0.13260756252385381</v>
      </c>
      <c r="K4710" t="str">
        <f t="shared" si="293"/>
        <v>NO</v>
      </c>
      <c r="L4710">
        <f>(I4710-$V$16)/$V$17</f>
        <v>-0.20511617344612137</v>
      </c>
      <c r="M4710" t="str">
        <f t="shared" si="294"/>
        <v>NO</v>
      </c>
      <c r="N4710">
        <f>IF(ISBLANK(C4710),$V$7,C4710)</f>
        <v>550000</v>
      </c>
      <c r="O4710">
        <f>IF(ISBLANK(I4710),$V$16,I4710)</f>
        <v>39</v>
      </c>
      <c r="P4710" t="str">
        <f>IF(ISBLANK(D4710),$U$42,D4710)</f>
        <v>ASALARIADO</v>
      </c>
      <c r="Q4710" s="7" t="str">
        <f t="shared" si="295"/>
        <v>36-45</v>
      </c>
      <c r="R4710" s="7" t="str">
        <f t="shared" si="296"/>
        <v>3</v>
      </c>
    </row>
    <row r="4711" spans="1:18" x14ac:dyDescent="0.3">
      <c r="A4711">
        <v>4710</v>
      </c>
      <c r="B4711" t="s">
        <v>8</v>
      </c>
      <c r="C4711">
        <v>1482404.13</v>
      </c>
      <c r="D4711" t="s">
        <v>9</v>
      </c>
      <c r="E4711" t="s">
        <v>15</v>
      </c>
      <c r="F4711" t="s">
        <v>11</v>
      </c>
      <c r="G4711" t="s">
        <v>12</v>
      </c>
      <c r="H4711" t="s">
        <v>12</v>
      </c>
      <c r="I4711">
        <v>56</v>
      </c>
      <c r="J4711">
        <f>(C4711-$V$7)/$V$8</f>
        <v>1.0172008961528469</v>
      </c>
      <c r="K4711" t="str">
        <f t="shared" si="293"/>
        <v>NO</v>
      </c>
      <c r="L4711">
        <f>(I4711-$V$16)/$V$17</f>
        <v>0.99466443786521619</v>
      </c>
      <c r="M4711" t="str">
        <f t="shared" si="294"/>
        <v>NO</v>
      </c>
      <c r="N4711">
        <f>IF(ISBLANK(C4711),$V$7,C4711)</f>
        <v>1482404.13</v>
      </c>
      <c r="O4711">
        <f>IF(ISBLANK(I4711),$V$16,I4711)</f>
        <v>56</v>
      </c>
      <c r="P4711" t="str">
        <f>IF(ISBLANK(D4711),$U$42,D4711)</f>
        <v>ASALARIADO</v>
      </c>
      <c r="Q4711" s="7" t="str">
        <f t="shared" si="295"/>
        <v>56+</v>
      </c>
      <c r="R4711" s="7" t="str">
        <f t="shared" si="296"/>
        <v>4</v>
      </c>
    </row>
    <row r="4712" spans="1:18" x14ac:dyDescent="0.3">
      <c r="A4712">
        <v>4711</v>
      </c>
      <c r="B4712" t="s">
        <v>8</v>
      </c>
      <c r="C4712">
        <v>562232.44999999995</v>
      </c>
      <c r="D4712" t="s">
        <v>9</v>
      </c>
      <c r="E4712" t="s">
        <v>10</v>
      </c>
      <c r="F4712" t="s">
        <v>11</v>
      </c>
      <c r="G4712" t="s">
        <v>12</v>
      </c>
      <c r="H4712" t="s">
        <v>12</v>
      </c>
      <c r="I4712">
        <v>47</v>
      </c>
      <c r="J4712">
        <f>(C4712-$V$7)/$V$8</f>
        <v>-0.1175229291253083</v>
      </c>
      <c r="K4712" t="str">
        <f t="shared" si="293"/>
        <v>NO</v>
      </c>
      <c r="L4712">
        <f>(I4712-$V$16)/$V$17</f>
        <v>0.35948646717097865</v>
      </c>
      <c r="M4712" t="str">
        <f t="shared" si="294"/>
        <v>NO</v>
      </c>
      <c r="N4712">
        <f>IF(ISBLANK(C4712),$V$7,C4712)</f>
        <v>562232.44999999995</v>
      </c>
      <c r="O4712">
        <f>IF(ISBLANK(I4712),$V$16,I4712)</f>
        <v>47</v>
      </c>
      <c r="P4712" t="str">
        <f>IF(ISBLANK(D4712),$U$42,D4712)</f>
        <v>ASALARIADO</v>
      </c>
      <c r="Q4712" s="7" t="str">
        <f t="shared" si="295"/>
        <v>46-55</v>
      </c>
      <c r="R4712" s="7" t="str">
        <f t="shared" si="296"/>
        <v>3</v>
      </c>
    </row>
    <row r="4713" spans="1:18" x14ac:dyDescent="0.3">
      <c r="A4713">
        <v>4712</v>
      </c>
      <c r="B4713" t="s">
        <v>14</v>
      </c>
      <c r="C4713">
        <v>160481</v>
      </c>
      <c r="D4713" t="s">
        <v>9</v>
      </c>
      <c r="E4713" t="s">
        <v>10</v>
      </c>
      <c r="F4713" t="s">
        <v>11</v>
      </c>
      <c r="G4713" t="s">
        <v>12</v>
      </c>
      <c r="H4713" t="s">
        <v>12</v>
      </c>
      <c r="I4713">
        <v>26</v>
      </c>
      <c r="J4713">
        <f>(C4713-$V$7)/$V$8</f>
        <v>-0.61294889371818251</v>
      </c>
      <c r="K4713" t="str">
        <f t="shared" si="293"/>
        <v>NO</v>
      </c>
      <c r="L4713">
        <f>(I4713-$V$16)/$V$17</f>
        <v>-1.1225954644489089</v>
      </c>
      <c r="M4713" t="str">
        <f t="shared" si="294"/>
        <v>NO</v>
      </c>
      <c r="N4713">
        <f>IF(ISBLANK(C4713),$V$7,C4713)</f>
        <v>160481</v>
      </c>
      <c r="O4713">
        <f>IF(ISBLANK(I4713),$V$16,I4713)</f>
        <v>26</v>
      </c>
      <c r="P4713" t="str">
        <f>IF(ISBLANK(D4713),$U$42,D4713)</f>
        <v>ASALARIADO</v>
      </c>
      <c r="Q4713" s="7" t="str">
        <f t="shared" si="295"/>
        <v>26-35</v>
      </c>
      <c r="R4713" s="7" t="str">
        <f t="shared" si="296"/>
        <v>1</v>
      </c>
    </row>
    <row r="4714" spans="1:18" x14ac:dyDescent="0.3">
      <c r="A4714">
        <v>4713</v>
      </c>
      <c r="B4714" t="s">
        <v>14</v>
      </c>
      <c r="C4714">
        <v>239681</v>
      </c>
      <c r="D4714" t="s">
        <v>9</v>
      </c>
      <c r="E4714" t="s">
        <v>15</v>
      </c>
      <c r="F4714" t="s">
        <v>11</v>
      </c>
      <c r="G4714" t="s">
        <v>12</v>
      </c>
      <c r="H4714" t="s">
        <v>12</v>
      </c>
      <c r="I4714">
        <v>34</v>
      </c>
      <c r="J4714">
        <f>(C4714-$V$7)/$V$8</f>
        <v>-0.51528219856187218</v>
      </c>
      <c r="K4714" t="str">
        <f t="shared" si="293"/>
        <v>NO</v>
      </c>
      <c r="L4714">
        <f>(I4714-$V$16)/$V$17</f>
        <v>-0.55799282383180893</v>
      </c>
      <c r="M4714" t="str">
        <f t="shared" si="294"/>
        <v>NO</v>
      </c>
      <c r="N4714">
        <f>IF(ISBLANK(C4714),$V$7,C4714)</f>
        <v>239681</v>
      </c>
      <c r="O4714">
        <f>IF(ISBLANK(I4714),$V$16,I4714)</f>
        <v>34</v>
      </c>
      <c r="P4714" t="str">
        <f>IF(ISBLANK(D4714),$U$42,D4714)</f>
        <v>ASALARIADO</v>
      </c>
      <c r="Q4714" s="7" t="str">
        <f t="shared" si="295"/>
        <v>26-35</v>
      </c>
      <c r="R4714" s="7" t="str">
        <f t="shared" si="296"/>
        <v>1</v>
      </c>
    </row>
    <row r="4715" spans="1:18" x14ac:dyDescent="0.3">
      <c r="A4715">
        <v>4714</v>
      </c>
      <c r="B4715" t="s">
        <v>8</v>
      </c>
      <c r="C4715">
        <v>331398</v>
      </c>
      <c r="D4715" t="s">
        <v>9</v>
      </c>
      <c r="E4715" t="s">
        <v>15</v>
      </c>
      <c r="F4715" t="s">
        <v>11</v>
      </c>
      <c r="G4715" t="s">
        <v>12</v>
      </c>
      <c r="H4715" t="s">
        <v>12</v>
      </c>
      <c r="I4715">
        <v>30</v>
      </c>
      <c r="J4715">
        <f>(C4715-$V$7)/$V$8</f>
        <v>-0.40217997280869905</v>
      </c>
      <c r="K4715" t="str">
        <f t="shared" si="293"/>
        <v>NO</v>
      </c>
      <c r="L4715">
        <f>(I4715-$V$16)/$V$17</f>
        <v>-0.84029414414035897</v>
      </c>
      <c r="M4715" t="str">
        <f t="shared" si="294"/>
        <v>NO</v>
      </c>
      <c r="N4715">
        <f>IF(ISBLANK(C4715),$V$7,C4715)</f>
        <v>331398</v>
      </c>
      <c r="O4715">
        <f>IF(ISBLANK(I4715),$V$16,I4715)</f>
        <v>30</v>
      </c>
      <c r="P4715" t="str">
        <f>IF(ISBLANK(D4715),$U$42,D4715)</f>
        <v>ASALARIADO</v>
      </c>
      <c r="Q4715" s="7" t="str">
        <f t="shared" si="295"/>
        <v>26-35</v>
      </c>
      <c r="R4715" s="7" t="str">
        <f t="shared" si="296"/>
        <v>2</v>
      </c>
    </row>
    <row r="4716" spans="1:18" x14ac:dyDescent="0.3">
      <c r="A4716">
        <v>4715</v>
      </c>
      <c r="B4716" t="s">
        <v>14</v>
      </c>
      <c r="C4716">
        <v>426396.51</v>
      </c>
      <c r="D4716" t="s">
        <v>9</v>
      </c>
      <c r="E4716" t="s">
        <v>15</v>
      </c>
      <c r="F4716" t="s">
        <v>11</v>
      </c>
      <c r="G4716" t="s">
        <v>12</v>
      </c>
      <c r="H4716" t="s">
        <v>12</v>
      </c>
      <c r="I4716">
        <v>22</v>
      </c>
      <c r="J4716">
        <f>(C4716-$V$7)/$V$8</f>
        <v>-0.28503110265120291</v>
      </c>
      <c r="K4716" t="str">
        <f t="shared" si="293"/>
        <v>NO</v>
      </c>
      <c r="L4716">
        <f>(I4716-$V$16)/$V$17</f>
        <v>-1.4048967847574589</v>
      </c>
      <c r="M4716" t="str">
        <f t="shared" si="294"/>
        <v>NO</v>
      </c>
      <c r="N4716">
        <f>IF(ISBLANK(C4716),$V$7,C4716)</f>
        <v>426396.51</v>
      </c>
      <c r="O4716">
        <f>IF(ISBLANK(I4716),$V$16,I4716)</f>
        <v>22</v>
      </c>
      <c r="P4716" t="str">
        <f>IF(ISBLANK(D4716),$U$42,D4716)</f>
        <v>ASALARIADO</v>
      </c>
      <c r="Q4716" s="7" t="str">
        <f t="shared" si="295"/>
        <v>18-25</v>
      </c>
      <c r="R4716" s="7" t="str">
        <f t="shared" si="296"/>
        <v>3</v>
      </c>
    </row>
    <row r="4717" spans="1:18" x14ac:dyDescent="0.3">
      <c r="A4717">
        <v>4716</v>
      </c>
      <c r="B4717" t="s">
        <v>14</v>
      </c>
      <c r="C4717">
        <v>297046</v>
      </c>
      <c r="D4717" t="s">
        <v>16</v>
      </c>
      <c r="E4717" t="s">
        <v>15</v>
      </c>
      <c r="F4717" t="s">
        <v>11</v>
      </c>
      <c r="G4717" t="s">
        <v>11</v>
      </c>
      <c r="H4717" t="s">
        <v>12</v>
      </c>
      <c r="I4717">
        <v>27</v>
      </c>
      <c r="J4717">
        <f>(C4717-$V$7)/$V$8</f>
        <v>-0.44454166866740574</v>
      </c>
      <c r="K4717" t="str">
        <f t="shared" si="293"/>
        <v>NO</v>
      </c>
      <c r="L4717">
        <f>(I4717-$V$16)/$V$17</f>
        <v>-1.0520201343717714</v>
      </c>
      <c r="M4717" t="str">
        <f t="shared" si="294"/>
        <v>NO</v>
      </c>
      <c r="N4717">
        <f>IF(ISBLANK(C4717),$V$7,C4717)</f>
        <v>297046</v>
      </c>
      <c r="O4717">
        <f>IF(ISBLANK(I4717),$V$16,I4717)</f>
        <v>27</v>
      </c>
      <c r="P4717" t="str">
        <f>IF(ISBLANK(D4717),$U$42,D4717)</f>
        <v>ASEGURADO VOLUNTARIO</v>
      </c>
      <c r="Q4717" s="7" t="str">
        <f t="shared" si="295"/>
        <v>26-35</v>
      </c>
      <c r="R4717" s="7" t="str">
        <f t="shared" si="296"/>
        <v>1</v>
      </c>
    </row>
    <row r="4718" spans="1:18" x14ac:dyDescent="0.3">
      <c r="A4718">
        <v>4717</v>
      </c>
      <c r="B4718" t="s">
        <v>8</v>
      </c>
      <c r="C4718">
        <v>807660.97</v>
      </c>
      <c r="D4718" t="s">
        <v>9</v>
      </c>
      <c r="E4718" t="s">
        <v>15</v>
      </c>
      <c r="F4718" t="s">
        <v>11</v>
      </c>
      <c r="G4718" t="s">
        <v>12</v>
      </c>
      <c r="H4718" t="s">
        <v>12</v>
      </c>
      <c r="I4718">
        <v>28</v>
      </c>
      <c r="J4718">
        <f>(C4718-$V$7)/$V$8</f>
        <v>0.18513101589368672</v>
      </c>
      <c r="K4718" t="str">
        <f t="shared" si="293"/>
        <v>NO</v>
      </c>
      <c r="L4718">
        <f>(I4718-$V$16)/$V$17</f>
        <v>-0.98144480429463388</v>
      </c>
      <c r="M4718" t="str">
        <f t="shared" si="294"/>
        <v>NO</v>
      </c>
      <c r="N4718">
        <f>IF(ISBLANK(C4718),$V$7,C4718)</f>
        <v>807660.97</v>
      </c>
      <c r="O4718">
        <f>IF(ISBLANK(I4718),$V$16,I4718)</f>
        <v>28</v>
      </c>
      <c r="P4718" t="str">
        <f>IF(ISBLANK(D4718),$U$42,D4718)</f>
        <v>ASALARIADO</v>
      </c>
      <c r="Q4718" s="7" t="str">
        <f t="shared" si="295"/>
        <v>26-35</v>
      </c>
      <c r="R4718" s="7" t="str">
        <f t="shared" si="296"/>
        <v>4</v>
      </c>
    </row>
    <row r="4719" spans="1:18" x14ac:dyDescent="0.3">
      <c r="A4719">
        <v>4718</v>
      </c>
      <c r="B4719" t="s">
        <v>14</v>
      </c>
      <c r="C4719">
        <v>346508.45</v>
      </c>
      <c r="D4719" t="s">
        <v>9</v>
      </c>
      <c r="E4719" t="s">
        <v>15</v>
      </c>
      <c r="F4719" t="s">
        <v>11</v>
      </c>
      <c r="G4719" t="s">
        <v>12</v>
      </c>
      <c r="H4719" t="s">
        <v>12</v>
      </c>
      <c r="I4719">
        <v>46</v>
      </c>
      <c r="J4719">
        <f>(C4719-$V$7)/$V$8</f>
        <v>-0.38354628955333708</v>
      </c>
      <c r="K4719" t="str">
        <f t="shared" si="293"/>
        <v>NO</v>
      </c>
      <c r="L4719">
        <f>(I4719-$V$16)/$V$17</f>
        <v>0.28891113709384114</v>
      </c>
      <c r="M4719" t="str">
        <f t="shared" si="294"/>
        <v>NO</v>
      </c>
      <c r="N4719">
        <f>IF(ISBLANK(C4719),$V$7,C4719)</f>
        <v>346508.45</v>
      </c>
      <c r="O4719">
        <f>IF(ISBLANK(I4719),$V$16,I4719)</f>
        <v>46</v>
      </c>
      <c r="P4719" t="str">
        <f>IF(ISBLANK(D4719),$U$42,D4719)</f>
        <v>ASALARIADO</v>
      </c>
      <c r="Q4719" s="7" t="str">
        <f t="shared" si="295"/>
        <v>46-55</v>
      </c>
      <c r="R4719" s="7" t="str">
        <f t="shared" si="296"/>
        <v>2</v>
      </c>
    </row>
    <row r="4720" spans="1:18" x14ac:dyDescent="0.3">
      <c r="A4720">
        <v>4719</v>
      </c>
      <c r="B4720" t="s">
        <v>8</v>
      </c>
      <c r="C4720">
        <v>578500</v>
      </c>
      <c r="D4720" t="s">
        <v>9</v>
      </c>
      <c r="E4720" t="s">
        <v>15</v>
      </c>
      <c r="F4720" t="s">
        <v>11</v>
      </c>
      <c r="G4720" t="s">
        <v>11</v>
      </c>
      <c r="H4720" t="s">
        <v>12</v>
      </c>
      <c r="I4720">
        <v>56</v>
      </c>
      <c r="J4720">
        <f>(C4720-$V$7)/$V$8</f>
        <v>-9.7462350251696694E-2</v>
      </c>
      <c r="K4720" t="str">
        <f t="shared" si="293"/>
        <v>NO</v>
      </c>
      <c r="L4720">
        <f>(I4720-$V$16)/$V$17</f>
        <v>0.99466443786521619</v>
      </c>
      <c r="M4720" t="str">
        <f t="shared" si="294"/>
        <v>NO</v>
      </c>
      <c r="N4720">
        <f>IF(ISBLANK(C4720),$V$7,C4720)</f>
        <v>578500</v>
      </c>
      <c r="O4720">
        <f>IF(ISBLANK(I4720),$V$16,I4720)</f>
        <v>56</v>
      </c>
      <c r="P4720" t="str">
        <f>IF(ISBLANK(D4720),$U$42,D4720)</f>
        <v>ASALARIADO</v>
      </c>
      <c r="Q4720" s="7" t="str">
        <f t="shared" si="295"/>
        <v>56+</v>
      </c>
      <c r="R4720" s="7" t="str">
        <f t="shared" si="296"/>
        <v>3</v>
      </c>
    </row>
    <row r="4721" spans="1:18" x14ac:dyDescent="0.3">
      <c r="A4721">
        <v>4720</v>
      </c>
      <c r="B4721" t="s">
        <v>8</v>
      </c>
      <c r="C4721">
        <v>278030</v>
      </c>
      <c r="D4721" t="s">
        <v>18</v>
      </c>
      <c r="E4721" t="s">
        <v>15</v>
      </c>
      <c r="F4721" t="s">
        <v>11</v>
      </c>
      <c r="G4721" t="s">
        <v>12</v>
      </c>
      <c r="H4721" t="s">
        <v>12</v>
      </c>
      <c r="I4721">
        <v>36</v>
      </c>
      <c r="J4721">
        <f>(C4721-$V$7)/$V$8</f>
        <v>-0.46799154082766331</v>
      </c>
      <c r="K4721" t="str">
        <f t="shared" si="293"/>
        <v>NO</v>
      </c>
      <c r="L4721">
        <f>(I4721-$V$16)/$V$17</f>
        <v>-0.41684216367753391</v>
      </c>
      <c r="M4721" t="str">
        <f t="shared" si="294"/>
        <v>NO</v>
      </c>
      <c r="N4721">
        <f>IF(ISBLANK(C4721),$V$7,C4721)</f>
        <v>278030</v>
      </c>
      <c r="O4721">
        <f>IF(ISBLANK(I4721),$V$16,I4721)</f>
        <v>36</v>
      </c>
      <c r="P4721" t="str">
        <f>IF(ISBLANK(D4721),$U$42,D4721)</f>
        <v>CONVENIOS ESPECIALES DE TRABAJADORES INDEPENDIENTES</v>
      </c>
      <c r="Q4721" s="7" t="str">
        <f t="shared" si="295"/>
        <v>36-45</v>
      </c>
      <c r="R4721" s="7" t="str">
        <f t="shared" si="296"/>
        <v>1</v>
      </c>
    </row>
    <row r="4722" spans="1:18" x14ac:dyDescent="0.3">
      <c r="A4722">
        <v>4721</v>
      </c>
      <c r="B4722" t="s">
        <v>8</v>
      </c>
      <c r="C4722">
        <v>439367.6</v>
      </c>
      <c r="D4722" t="s">
        <v>9</v>
      </c>
      <c r="E4722" t="s">
        <v>15</v>
      </c>
      <c r="F4722" t="s">
        <v>11</v>
      </c>
      <c r="G4722" t="s">
        <v>11</v>
      </c>
      <c r="H4722" t="s">
        <v>12</v>
      </c>
      <c r="I4722">
        <v>57</v>
      </c>
      <c r="J4722">
        <f>(C4722-$V$7)/$V$8</f>
        <v>-0.26903560400379051</v>
      </c>
      <c r="K4722" t="str">
        <f t="shared" si="293"/>
        <v>NO</v>
      </c>
      <c r="L4722">
        <f>(I4722-$V$16)/$V$17</f>
        <v>1.0652397679423538</v>
      </c>
      <c r="M4722" t="str">
        <f t="shared" si="294"/>
        <v>NO</v>
      </c>
      <c r="N4722">
        <f>IF(ISBLANK(C4722),$V$7,C4722)</f>
        <v>439367.6</v>
      </c>
      <c r="O4722">
        <f>IF(ISBLANK(I4722),$V$16,I4722)</f>
        <v>57</v>
      </c>
      <c r="P4722" t="str">
        <f>IF(ISBLANK(D4722),$U$42,D4722)</f>
        <v>ASALARIADO</v>
      </c>
      <c r="Q4722" s="7" t="str">
        <f t="shared" si="295"/>
        <v>56+</v>
      </c>
      <c r="R4722" s="7" t="str">
        <f t="shared" si="296"/>
        <v>3</v>
      </c>
    </row>
    <row r="4723" spans="1:18" x14ac:dyDescent="0.3">
      <c r="A4723">
        <v>4722</v>
      </c>
      <c r="B4723" t="s">
        <v>14</v>
      </c>
      <c r="C4723">
        <v>297046</v>
      </c>
      <c r="D4723" t="s">
        <v>16</v>
      </c>
      <c r="E4723" t="s">
        <v>15</v>
      </c>
      <c r="F4723" t="s">
        <v>11</v>
      </c>
      <c r="G4723" t="s">
        <v>12</v>
      </c>
      <c r="H4723" t="s">
        <v>12</v>
      </c>
      <c r="I4723">
        <v>41</v>
      </c>
      <c r="J4723">
        <f>(C4723-$V$7)/$V$8</f>
        <v>-0.44454166866740574</v>
      </c>
      <c r="K4723" t="str">
        <f t="shared" si="293"/>
        <v>NO</v>
      </c>
      <c r="L4723">
        <f>(I4723-$V$16)/$V$17</f>
        <v>-6.3965513291846368E-2</v>
      </c>
      <c r="M4723" t="str">
        <f t="shared" si="294"/>
        <v>NO</v>
      </c>
      <c r="N4723">
        <f>IF(ISBLANK(C4723),$V$7,C4723)</f>
        <v>297046</v>
      </c>
      <c r="O4723">
        <f>IF(ISBLANK(I4723),$V$16,I4723)</f>
        <v>41</v>
      </c>
      <c r="P4723" t="str">
        <f>IF(ISBLANK(D4723),$U$42,D4723)</f>
        <v>ASEGURADO VOLUNTARIO</v>
      </c>
      <c r="Q4723" s="7" t="str">
        <f t="shared" si="295"/>
        <v>36-45</v>
      </c>
      <c r="R4723" s="7" t="str">
        <f t="shared" si="296"/>
        <v>1</v>
      </c>
    </row>
    <row r="4724" spans="1:18" x14ac:dyDescent="0.3">
      <c r="A4724">
        <v>4723</v>
      </c>
      <c r="B4724" t="s">
        <v>8</v>
      </c>
      <c r="C4724">
        <v>744485.75</v>
      </c>
      <c r="D4724" t="s">
        <v>9</v>
      </c>
      <c r="E4724" t="s">
        <v>10</v>
      </c>
      <c r="F4724" t="s">
        <v>11</v>
      </c>
      <c r="G4724" t="s">
        <v>12</v>
      </c>
      <c r="H4724" t="s">
        <v>12</v>
      </c>
      <c r="I4724">
        <v>54</v>
      </c>
      <c r="J4724">
        <f>(C4724-$V$7)/$V$8</f>
        <v>0.10722552406069638</v>
      </c>
      <c r="K4724" t="str">
        <f t="shared" si="293"/>
        <v>NO</v>
      </c>
      <c r="L4724">
        <f>(I4724-$V$16)/$V$17</f>
        <v>0.85351377771094117</v>
      </c>
      <c r="M4724" t="str">
        <f t="shared" si="294"/>
        <v>NO</v>
      </c>
      <c r="N4724">
        <f>IF(ISBLANK(C4724),$V$7,C4724)</f>
        <v>744485.75</v>
      </c>
      <c r="O4724">
        <f>IF(ISBLANK(I4724),$V$16,I4724)</f>
        <v>54</v>
      </c>
      <c r="P4724" t="str">
        <f>IF(ISBLANK(D4724),$U$42,D4724)</f>
        <v>ASALARIADO</v>
      </c>
      <c r="Q4724" s="7" t="str">
        <f t="shared" si="295"/>
        <v>46-55</v>
      </c>
      <c r="R4724" s="7" t="str">
        <f t="shared" si="296"/>
        <v>4</v>
      </c>
    </row>
    <row r="4725" spans="1:18" x14ac:dyDescent="0.3">
      <c r="A4725">
        <v>4724</v>
      </c>
      <c r="B4725" t="s">
        <v>14</v>
      </c>
      <c r="C4725">
        <v>587429</v>
      </c>
      <c r="D4725" t="s">
        <v>9</v>
      </c>
      <c r="E4725" t="s">
        <v>15</v>
      </c>
      <c r="F4725" t="s">
        <v>11</v>
      </c>
      <c r="G4725" t="s">
        <v>12</v>
      </c>
      <c r="H4725" t="s">
        <v>12</v>
      </c>
      <c r="I4725">
        <v>43</v>
      </c>
      <c r="J4725">
        <f>(C4725-$V$7)/$V$8</f>
        <v>-8.6451416905097014E-2</v>
      </c>
      <c r="K4725" t="str">
        <f t="shared" si="293"/>
        <v>NO</v>
      </c>
      <c r="L4725">
        <f>(I4725-$V$16)/$V$17</f>
        <v>7.7185146862428639E-2</v>
      </c>
      <c r="M4725" t="str">
        <f t="shared" si="294"/>
        <v>NO</v>
      </c>
      <c r="N4725">
        <f>IF(ISBLANK(C4725),$V$7,C4725)</f>
        <v>587429</v>
      </c>
      <c r="O4725">
        <f>IF(ISBLANK(I4725),$V$16,I4725)</f>
        <v>43</v>
      </c>
      <c r="P4725" t="str">
        <f>IF(ISBLANK(D4725),$U$42,D4725)</f>
        <v>ASALARIADO</v>
      </c>
      <c r="Q4725" s="7" t="str">
        <f t="shared" si="295"/>
        <v>36-45</v>
      </c>
      <c r="R4725" s="7" t="str">
        <f t="shared" si="296"/>
        <v>3</v>
      </c>
    </row>
    <row r="4726" spans="1:18" x14ac:dyDescent="0.3">
      <c r="A4726">
        <v>4725</v>
      </c>
      <c r="B4726" t="s">
        <v>8</v>
      </c>
      <c r="C4726">
        <v>297045</v>
      </c>
      <c r="D4726" t="s">
        <v>17</v>
      </c>
      <c r="E4726" t="s">
        <v>15</v>
      </c>
      <c r="F4726" t="s">
        <v>11</v>
      </c>
      <c r="G4726" t="s">
        <v>12</v>
      </c>
      <c r="H4726" t="s">
        <v>12</v>
      </c>
      <c r="I4726">
        <v>45</v>
      </c>
      <c r="J4726">
        <f>(C4726-$V$7)/$V$8</f>
        <v>-0.44454290183274864</v>
      </c>
      <c r="K4726" t="str">
        <f t="shared" si="293"/>
        <v>NO</v>
      </c>
      <c r="L4726">
        <f>(I4726-$V$16)/$V$17</f>
        <v>0.21833580701670366</v>
      </c>
      <c r="M4726" t="str">
        <f t="shared" si="294"/>
        <v>NO</v>
      </c>
      <c r="N4726">
        <f>IF(ISBLANK(C4726),$V$7,C4726)</f>
        <v>297045</v>
      </c>
      <c r="O4726">
        <f>IF(ISBLANK(I4726),$V$16,I4726)</f>
        <v>45</v>
      </c>
      <c r="P4726" t="str">
        <f>IF(ISBLANK(D4726),$U$42,D4726)</f>
        <v>TRABAJADOR INDEPENDIENTE</v>
      </c>
      <c r="Q4726" s="7" t="str">
        <f t="shared" si="295"/>
        <v>36-45</v>
      </c>
      <c r="R4726" s="7" t="str">
        <f t="shared" si="296"/>
        <v>1</v>
      </c>
    </row>
    <row r="4727" spans="1:18" x14ac:dyDescent="0.3">
      <c r="A4727">
        <v>4726</v>
      </c>
      <c r="B4727" t="s">
        <v>8</v>
      </c>
      <c r="C4727">
        <v>600000</v>
      </c>
      <c r="D4727" t="s">
        <v>9</v>
      </c>
      <c r="E4727" t="s">
        <v>15</v>
      </c>
      <c r="F4727" t="s">
        <v>11</v>
      </c>
      <c r="G4727" t="s">
        <v>11</v>
      </c>
      <c r="H4727" t="s">
        <v>12</v>
      </c>
      <c r="I4727">
        <v>46</v>
      </c>
      <c r="J4727">
        <f>(C4727-$V$7)/$V$8</f>
        <v>-7.0949295379718516E-2</v>
      </c>
      <c r="K4727" t="str">
        <f t="shared" si="293"/>
        <v>NO</v>
      </c>
      <c r="L4727">
        <f>(I4727-$V$16)/$V$17</f>
        <v>0.28891113709384114</v>
      </c>
      <c r="M4727" t="str">
        <f t="shared" si="294"/>
        <v>NO</v>
      </c>
      <c r="N4727">
        <f>IF(ISBLANK(C4727),$V$7,C4727)</f>
        <v>600000</v>
      </c>
      <c r="O4727">
        <f>IF(ISBLANK(I4727),$V$16,I4727)</f>
        <v>46</v>
      </c>
      <c r="P4727" t="str">
        <f>IF(ISBLANK(D4727),$U$42,D4727)</f>
        <v>ASALARIADO</v>
      </c>
      <c r="Q4727" s="7" t="str">
        <f t="shared" si="295"/>
        <v>46-55</v>
      </c>
      <c r="R4727" s="7" t="str">
        <f t="shared" si="296"/>
        <v>3</v>
      </c>
    </row>
    <row r="4728" spans="1:18" x14ac:dyDescent="0.3">
      <c r="A4728">
        <v>4727</v>
      </c>
      <c r="B4728" t="s">
        <v>8</v>
      </c>
      <c r="C4728">
        <v>471303</v>
      </c>
      <c r="D4728" t="s">
        <v>9</v>
      </c>
      <c r="E4728" t="s">
        <v>10</v>
      </c>
      <c r="F4728" t="s">
        <v>11</v>
      </c>
      <c r="G4728" t="s">
        <v>12</v>
      </c>
      <c r="H4728" t="s">
        <v>11</v>
      </c>
      <c r="I4728">
        <v>56</v>
      </c>
      <c r="J4728">
        <f>(C4728-$V$7)/$V$8</f>
        <v>-0.22965397551269409</v>
      </c>
      <c r="K4728" t="str">
        <f t="shared" si="293"/>
        <v>NO</v>
      </c>
      <c r="L4728">
        <f>(I4728-$V$16)/$V$17</f>
        <v>0.99466443786521619</v>
      </c>
      <c r="M4728" t="str">
        <f t="shared" si="294"/>
        <v>NO</v>
      </c>
      <c r="N4728">
        <f>IF(ISBLANK(C4728),$V$7,C4728)</f>
        <v>471303</v>
      </c>
      <c r="O4728">
        <f>IF(ISBLANK(I4728),$V$16,I4728)</f>
        <v>56</v>
      </c>
      <c r="P4728" t="str">
        <f>IF(ISBLANK(D4728),$U$42,D4728)</f>
        <v>ASALARIADO</v>
      </c>
      <c r="Q4728" s="7" t="str">
        <f t="shared" si="295"/>
        <v>56+</v>
      </c>
      <c r="R4728" s="7" t="str">
        <f t="shared" si="296"/>
        <v>3</v>
      </c>
    </row>
    <row r="4729" spans="1:18" x14ac:dyDescent="0.3">
      <c r="A4729">
        <v>4728</v>
      </c>
      <c r="B4729" t="s">
        <v>8</v>
      </c>
      <c r="C4729">
        <v>584267</v>
      </c>
      <c r="D4729" t="s">
        <v>9</v>
      </c>
      <c r="E4729" t="s">
        <v>15</v>
      </c>
      <c r="F4729" t="s">
        <v>11</v>
      </c>
      <c r="G4729" t="s">
        <v>12</v>
      </c>
      <c r="H4729" t="s">
        <v>12</v>
      </c>
      <c r="I4729">
        <v>34</v>
      </c>
      <c r="J4729">
        <f>(C4729-$V$7)/$V$8</f>
        <v>-9.0350685719292126E-2</v>
      </c>
      <c r="K4729" t="str">
        <f t="shared" si="293"/>
        <v>NO</v>
      </c>
      <c r="L4729">
        <f>(I4729-$V$16)/$V$17</f>
        <v>-0.55799282383180893</v>
      </c>
      <c r="M4729" t="str">
        <f t="shared" si="294"/>
        <v>NO</v>
      </c>
      <c r="N4729">
        <f>IF(ISBLANK(C4729),$V$7,C4729)</f>
        <v>584267</v>
      </c>
      <c r="O4729">
        <f>IF(ISBLANK(I4729),$V$16,I4729)</f>
        <v>34</v>
      </c>
      <c r="P4729" t="str">
        <f>IF(ISBLANK(D4729),$U$42,D4729)</f>
        <v>ASALARIADO</v>
      </c>
      <c r="Q4729" s="7" t="str">
        <f t="shared" si="295"/>
        <v>26-35</v>
      </c>
      <c r="R4729" s="7" t="str">
        <f t="shared" si="296"/>
        <v>3</v>
      </c>
    </row>
    <row r="4730" spans="1:18" x14ac:dyDescent="0.3">
      <c r="A4730">
        <v>4729</v>
      </c>
      <c r="B4730" t="s">
        <v>14</v>
      </c>
      <c r="C4730">
        <v>455696</v>
      </c>
      <c r="D4730" t="s">
        <v>9</v>
      </c>
      <c r="E4730" t="s">
        <v>10</v>
      </c>
      <c r="F4730" t="s">
        <v>11</v>
      </c>
      <c r="G4730" t="s">
        <v>12</v>
      </c>
      <c r="H4730" t="s">
        <v>12</v>
      </c>
      <c r="I4730">
        <v>35</v>
      </c>
      <c r="J4730">
        <f>(C4730-$V$7)/$V$8</f>
        <v>-0.24889998701906449</v>
      </c>
      <c r="K4730" t="str">
        <f t="shared" si="293"/>
        <v>NO</v>
      </c>
      <c r="L4730">
        <f>(I4730-$V$16)/$V$17</f>
        <v>-0.48741749375467142</v>
      </c>
      <c r="M4730" t="str">
        <f t="shared" si="294"/>
        <v>NO</v>
      </c>
      <c r="N4730">
        <f>IF(ISBLANK(C4730),$V$7,C4730)</f>
        <v>455696</v>
      </c>
      <c r="O4730">
        <f>IF(ISBLANK(I4730),$V$16,I4730)</f>
        <v>35</v>
      </c>
      <c r="P4730" t="str">
        <f>IF(ISBLANK(D4730),$U$42,D4730)</f>
        <v>ASALARIADO</v>
      </c>
      <c r="Q4730" s="7" t="str">
        <f t="shared" si="295"/>
        <v>26-35</v>
      </c>
      <c r="R4730" s="7" t="str">
        <f t="shared" si="296"/>
        <v>3</v>
      </c>
    </row>
    <row r="4731" spans="1:18" x14ac:dyDescent="0.3">
      <c r="A4731">
        <v>4730</v>
      </c>
      <c r="B4731" t="s">
        <v>8</v>
      </c>
      <c r="C4731">
        <v>508567.57</v>
      </c>
      <c r="D4731" t="s">
        <v>9</v>
      </c>
      <c r="E4731" t="s">
        <v>15</v>
      </c>
      <c r="F4731" t="s">
        <v>11</v>
      </c>
      <c r="G4731" t="s">
        <v>12</v>
      </c>
      <c r="H4731" t="s">
        <v>12</v>
      </c>
      <c r="I4731">
        <v>28</v>
      </c>
      <c r="J4731">
        <f>(C4731-$V$7)/$V$8</f>
        <v>-0.1837005992712675</v>
      </c>
      <c r="K4731" t="str">
        <f t="shared" si="293"/>
        <v>NO</v>
      </c>
      <c r="L4731">
        <f>(I4731-$V$16)/$V$17</f>
        <v>-0.98144480429463388</v>
      </c>
      <c r="M4731" t="str">
        <f t="shared" si="294"/>
        <v>NO</v>
      </c>
      <c r="N4731">
        <f>IF(ISBLANK(C4731),$V$7,C4731)</f>
        <v>508567.57</v>
      </c>
      <c r="O4731">
        <f>IF(ISBLANK(I4731),$V$16,I4731)</f>
        <v>28</v>
      </c>
      <c r="P4731" t="str">
        <f>IF(ISBLANK(D4731),$U$42,D4731)</f>
        <v>ASALARIADO</v>
      </c>
      <c r="Q4731" s="7" t="str">
        <f t="shared" si="295"/>
        <v>26-35</v>
      </c>
      <c r="R4731" s="7" t="str">
        <f t="shared" si="296"/>
        <v>3</v>
      </c>
    </row>
    <row r="4732" spans="1:18" x14ac:dyDescent="0.3">
      <c r="A4732">
        <v>4731</v>
      </c>
      <c r="B4732" t="s">
        <v>8</v>
      </c>
      <c r="C4732">
        <v>780062.6</v>
      </c>
      <c r="D4732" t="s">
        <v>9</v>
      </c>
      <c r="E4732" t="s">
        <v>15</v>
      </c>
      <c r="F4732" t="s">
        <v>11</v>
      </c>
      <c r="G4732" t="s">
        <v>12</v>
      </c>
      <c r="H4732" t="s">
        <v>12</v>
      </c>
      <c r="I4732">
        <v>41</v>
      </c>
      <c r="J4732">
        <f>(C4732-$V$7)/$V$8</f>
        <v>0.15109766248963294</v>
      </c>
      <c r="K4732" t="str">
        <f t="shared" si="293"/>
        <v>NO</v>
      </c>
      <c r="L4732">
        <f>(I4732-$V$16)/$V$17</f>
        <v>-6.3965513291846368E-2</v>
      </c>
      <c r="M4732" t="str">
        <f t="shared" si="294"/>
        <v>NO</v>
      </c>
      <c r="N4732">
        <f>IF(ISBLANK(C4732),$V$7,C4732)</f>
        <v>780062.6</v>
      </c>
      <c r="O4732">
        <f>IF(ISBLANK(I4732),$V$16,I4732)</f>
        <v>41</v>
      </c>
      <c r="P4732" t="str">
        <f>IF(ISBLANK(D4732),$U$42,D4732)</f>
        <v>ASALARIADO</v>
      </c>
      <c r="Q4732" s="7" t="str">
        <f t="shared" si="295"/>
        <v>36-45</v>
      </c>
      <c r="R4732" s="7" t="str">
        <f t="shared" si="296"/>
        <v>4</v>
      </c>
    </row>
    <row r="4733" spans="1:18" x14ac:dyDescent="0.3">
      <c r="A4733">
        <v>4732</v>
      </c>
      <c r="B4733" t="s">
        <v>14</v>
      </c>
      <c r="C4733">
        <v>299152</v>
      </c>
      <c r="D4733" t="s">
        <v>9</v>
      </c>
      <c r="E4733" t="s">
        <v>10</v>
      </c>
      <c r="F4733" t="s">
        <v>11</v>
      </c>
      <c r="G4733" t="s">
        <v>12</v>
      </c>
      <c r="H4733" t="s">
        <v>12</v>
      </c>
      <c r="I4733">
        <v>48</v>
      </c>
      <c r="J4733">
        <f>(C4733-$V$7)/$V$8</f>
        <v>-0.44194462245529481</v>
      </c>
      <c r="K4733" t="str">
        <f t="shared" si="293"/>
        <v>NO</v>
      </c>
      <c r="L4733">
        <f>(I4733-$V$16)/$V$17</f>
        <v>0.43006179724811616</v>
      </c>
      <c r="M4733" t="str">
        <f t="shared" si="294"/>
        <v>NO</v>
      </c>
      <c r="N4733">
        <f>IF(ISBLANK(C4733),$V$7,C4733)</f>
        <v>299152</v>
      </c>
      <c r="O4733">
        <f>IF(ISBLANK(I4733),$V$16,I4733)</f>
        <v>48</v>
      </c>
      <c r="P4733" t="str">
        <f>IF(ISBLANK(D4733),$U$42,D4733)</f>
        <v>ASALARIADO</v>
      </c>
      <c r="Q4733" s="7" t="str">
        <f t="shared" si="295"/>
        <v>46-55</v>
      </c>
      <c r="R4733" s="7" t="str">
        <f t="shared" si="296"/>
        <v>1</v>
      </c>
    </row>
    <row r="4734" spans="1:18" x14ac:dyDescent="0.3">
      <c r="A4734">
        <v>4733</v>
      </c>
      <c r="B4734" t="s">
        <v>8</v>
      </c>
      <c r="C4734">
        <v>83752.679999999993</v>
      </c>
      <c r="D4734" t="s">
        <v>9</v>
      </c>
      <c r="E4734" t="s">
        <v>15</v>
      </c>
      <c r="F4734" t="s">
        <v>11</v>
      </c>
      <c r="G4734" t="s">
        <v>11</v>
      </c>
      <c r="H4734" t="s">
        <v>12</v>
      </c>
      <c r="I4734">
        <v>33</v>
      </c>
      <c r="J4734">
        <f>(C4734-$V$7)/$V$8</f>
        <v>-0.70756759875979658</v>
      </c>
      <c r="K4734" t="str">
        <f t="shared" si="293"/>
        <v>NO</v>
      </c>
      <c r="L4734">
        <f>(I4734-$V$16)/$V$17</f>
        <v>-0.62856815390894638</v>
      </c>
      <c r="M4734" t="str">
        <f t="shared" si="294"/>
        <v>NO</v>
      </c>
      <c r="N4734">
        <f>IF(ISBLANK(C4734),$V$7,C4734)</f>
        <v>83752.679999999993</v>
      </c>
      <c r="O4734">
        <f>IF(ISBLANK(I4734),$V$16,I4734)</f>
        <v>33</v>
      </c>
      <c r="P4734" t="str">
        <f>IF(ISBLANK(D4734),$U$42,D4734)</f>
        <v>ASALARIADO</v>
      </c>
      <c r="Q4734" s="7" t="str">
        <f t="shared" si="295"/>
        <v>26-35</v>
      </c>
      <c r="R4734" s="7" t="str">
        <f t="shared" si="296"/>
        <v>1</v>
      </c>
    </row>
    <row r="4735" spans="1:18" x14ac:dyDescent="0.3">
      <c r="A4735">
        <v>4734</v>
      </c>
      <c r="B4735" t="s">
        <v>14</v>
      </c>
      <c r="C4735">
        <v>566297</v>
      </c>
      <c r="D4735" t="s">
        <v>17</v>
      </c>
      <c r="E4735" t="s">
        <v>15</v>
      </c>
      <c r="F4735" t="s">
        <v>11</v>
      </c>
      <c r="G4735" t="s">
        <v>11</v>
      </c>
      <c r="H4735" t="s">
        <v>12</v>
      </c>
      <c r="I4735">
        <v>59</v>
      </c>
      <c r="J4735">
        <f>(C4735-$V$7)/$V$8</f>
        <v>-0.11251066693089436</v>
      </c>
      <c r="K4735" t="str">
        <f t="shared" si="293"/>
        <v>NO</v>
      </c>
      <c r="L4735">
        <f>(I4735-$V$16)/$V$17</f>
        <v>1.2063904280966287</v>
      </c>
      <c r="M4735" t="str">
        <f t="shared" si="294"/>
        <v>NO</v>
      </c>
      <c r="N4735">
        <f>IF(ISBLANK(C4735),$V$7,C4735)</f>
        <v>566297</v>
      </c>
      <c r="O4735">
        <f>IF(ISBLANK(I4735),$V$16,I4735)</f>
        <v>59</v>
      </c>
      <c r="P4735" t="str">
        <f>IF(ISBLANK(D4735),$U$42,D4735)</f>
        <v>TRABAJADOR INDEPENDIENTE</v>
      </c>
      <c r="Q4735" s="7" t="str">
        <f t="shared" si="295"/>
        <v>56+</v>
      </c>
      <c r="R4735" s="7" t="str">
        <f t="shared" si="296"/>
        <v>3</v>
      </c>
    </row>
    <row r="4736" spans="1:18" x14ac:dyDescent="0.3">
      <c r="A4736">
        <v>4735</v>
      </c>
      <c r="B4736" t="s">
        <v>8</v>
      </c>
      <c r="C4736">
        <v>515703.75</v>
      </c>
      <c r="D4736" t="s">
        <v>9</v>
      </c>
      <c r="E4736" t="s">
        <v>10</v>
      </c>
      <c r="F4736" t="s">
        <v>11</v>
      </c>
      <c r="G4736" t="s">
        <v>12</v>
      </c>
      <c r="H4736" t="s">
        <v>12</v>
      </c>
      <c r="I4736">
        <v>49</v>
      </c>
      <c r="J4736">
        <f>(C4736-$V$7)/$V$8</f>
        <v>-0.17490050941469482</v>
      </c>
      <c r="K4736" t="str">
        <f t="shared" si="293"/>
        <v>NO</v>
      </c>
      <c r="L4736">
        <f>(I4736-$V$16)/$V$17</f>
        <v>0.50063712732525367</v>
      </c>
      <c r="M4736" t="str">
        <f t="shared" si="294"/>
        <v>NO</v>
      </c>
      <c r="N4736">
        <f>IF(ISBLANK(C4736),$V$7,C4736)</f>
        <v>515703.75</v>
      </c>
      <c r="O4736">
        <f>IF(ISBLANK(I4736),$V$16,I4736)</f>
        <v>49</v>
      </c>
      <c r="P4736" t="str">
        <f>IF(ISBLANK(D4736),$U$42,D4736)</f>
        <v>ASALARIADO</v>
      </c>
      <c r="Q4736" s="7" t="str">
        <f t="shared" si="295"/>
        <v>46-55</v>
      </c>
      <c r="R4736" s="7" t="str">
        <f t="shared" si="296"/>
        <v>3</v>
      </c>
    </row>
    <row r="4737" spans="1:18" x14ac:dyDescent="0.3">
      <c r="A4737">
        <v>4736</v>
      </c>
      <c r="B4737" t="s">
        <v>8</v>
      </c>
      <c r="C4737">
        <v>666888.57999999996</v>
      </c>
      <c r="D4737" t="s">
        <v>9</v>
      </c>
      <c r="E4737" t="s">
        <v>15</v>
      </c>
      <c r="F4737" t="s">
        <v>11</v>
      </c>
      <c r="G4737" t="s">
        <v>12</v>
      </c>
      <c r="H4737" t="s">
        <v>12</v>
      </c>
      <c r="I4737">
        <v>57</v>
      </c>
      <c r="J4737">
        <f>(C4737-$V$7)/$V$8</f>
        <v>1.1535383310918726E-2</v>
      </c>
      <c r="K4737" t="str">
        <f t="shared" si="293"/>
        <v>NO</v>
      </c>
      <c r="L4737">
        <f>(I4737-$V$16)/$V$17</f>
        <v>1.0652397679423538</v>
      </c>
      <c r="M4737" t="str">
        <f t="shared" si="294"/>
        <v>NO</v>
      </c>
      <c r="N4737">
        <f>IF(ISBLANK(C4737),$V$7,C4737)</f>
        <v>666888.57999999996</v>
      </c>
      <c r="O4737">
        <f>IF(ISBLANK(I4737),$V$16,I4737)</f>
        <v>57</v>
      </c>
      <c r="P4737" t="str">
        <f>IF(ISBLANK(D4737),$U$42,D4737)</f>
        <v>ASALARIADO</v>
      </c>
      <c r="Q4737" s="7" t="str">
        <f t="shared" si="295"/>
        <v>56+</v>
      </c>
      <c r="R4737" s="7" t="str">
        <f t="shared" si="296"/>
        <v>3</v>
      </c>
    </row>
    <row r="4738" spans="1:18" x14ac:dyDescent="0.3">
      <c r="A4738">
        <v>4737</v>
      </c>
      <c r="B4738" t="s">
        <v>14</v>
      </c>
      <c r="C4738">
        <v>597692</v>
      </c>
      <c r="D4738" t="s">
        <v>9</v>
      </c>
      <c r="E4738" t="s">
        <v>15</v>
      </c>
      <c r="F4738" t="s">
        <v>11</v>
      </c>
      <c r="G4738" t="s">
        <v>12</v>
      </c>
      <c r="H4738" t="s">
        <v>12</v>
      </c>
      <c r="I4738">
        <v>40</v>
      </c>
      <c r="J4738">
        <f>(C4738-$V$7)/$V$8</f>
        <v>-7.379544099109181E-2</v>
      </c>
      <c r="K4738" t="str">
        <f t="shared" ref="K4738:K4801" si="297">IF(ABS(J4738)&gt;1.96,"ATIPICO","NO")</f>
        <v>NO</v>
      </c>
      <c r="L4738">
        <f>(I4738-$V$16)/$V$17</f>
        <v>-0.13454084336898386</v>
      </c>
      <c r="M4738" t="str">
        <f t="shared" ref="M4738:M4801" si="298">IF(ABS(L4738)&gt;1.96,"ATIPICO","NO")</f>
        <v>NO</v>
      </c>
      <c r="N4738">
        <f>IF(ISBLANK(C4738),$V$7,C4738)</f>
        <v>597692</v>
      </c>
      <c r="O4738">
        <f>IF(ISBLANK(I4738),$V$16,I4738)</f>
        <v>40</v>
      </c>
      <c r="P4738" t="str">
        <f>IF(ISBLANK(D4738),$U$42,D4738)</f>
        <v>ASALARIADO</v>
      </c>
      <c r="Q4738" s="7" t="str">
        <f t="shared" ref="Q4738:Q4801" si="299">IF(O4738&lt;26,"18-25",IF(O4738&lt;36,"26-35",
 IF(O4738&lt;46,"36-45",IF(O4738&lt;56,"46-55","56+"))))</f>
        <v>36-45</v>
      </c>
      <c r="R4738" s="7" t="str">
        <f t="shared" ref="R4738:R4801" si="300">IF(N4738&lt;300000,"1",
 IF(N4738&lt;=408495,"2",
 IF(N4738&lt;=700000,"3",
 "4")))</f>
        <v>3</v>
      </c>
    </row>
    <row r="4739" spans="1:18" x14ac:dyDescent="0.3">
      <c r="A4739">
        <v>4738</v>
      </c>
      <c r="B4739" t="s">
        <v>8</v>
      </c>
      <c r="C4739">
        <v>377274.53</v>
      </c>
      <c r="D4739" t="s">
        <v>9</v>
      </c>
      <c r="E4739" t="s">
        <v>15</v>
      </c>
      <c r="F4739" t="s">
        <v>11</v>
      </c>
      <c r="G4739" t="s">
        <v>11</v>
      </c>
      <c r="H4739" t="s">
        <v>12</v>
      </c>
      <c r="I4739">
        <v>21</v>
      </c>
      <c r="J4739">
        <f>(C4739-$V$7)/$V$8</f>
        <v>-0.3456066259609803</v>
      </c>
      <c r="K4739" t="str">
        <f t="shared" si="297"/>
        <v>NO</v>
      </c>
      <c r="L4739">
        <f>(I4739-$V$16)/$V$17</f>
        <v>-1.4754721148345964</v>
      </c>
      <c r="M4739" t="str">
        <f t="shared" si="298"/>
        <v>NO</v>
      </c>
      <c r="N4739">
        <f>IF(ISBLANK(C4739),$V$7,C4739)</f>
        <v>377274.53</v>
      </c>
      <c r="O4739">
        <f>IF(ISBLANK(I4739),$V$16,I4739)</f>
        <v>21</v>
      </c>
      <c r="P4739" t="str">
        <f>IF(ISBLANK(D4739),$U$42,D4739)</f>
        <v>ASALARIADO</v>
      </c>
      <c r="Q4739" s="7" t="str">
        <f t="shared" si="299"/>
        <v>18-25</v>
      </c>
      <c r="R4739" s="7" t="str">
        <f t="shared" si="300"/>
        <v>2</v>
      </c>
    </row>
    <row r="4740" spans="1:18" x14ac:dyDescent="0.3">
      <c r="A4740">
        <v>4739</v>
      </c>
      <c r="B4740" t="s">
        <v>8</v>
      </c>
      <c r="C4740">
        <v>426954</v>
      </c>
      <c r="D4740" t="s">
        <v>9</v>
      </c>
      <c r="E4740" t="s">
        <v>10</v>
      </c>
      <c r="F4740" t="s">
        <v>11</v>
      </c>
      <c r="G4740" t="s">
        <v>12</v>
      </c>
      <c r="H4740" t="s">
        <v>12</v>
      </c>
      <c r="I4740">
        <v>27</v>
      </c>
      <c r="J4740">
        <f>(C4740-$V$7)/$V$8</f>
        <v>-0.28434362530419921</v>
      </c>
      <c r="K4740" t="str">
        <f t="shared" si="297"/>
        <v>NO</v>
      </c>
      <c r="L4740">
        <f>(I4740-$V$16)/$V$17</f>
        <v>-1.0520201343717714</v>
      </c>
      <c r="M4740" t="str">
        <f t="shared" si="298"/>
        <v>NO</v>
      </c>
      <c r="N4740">
        <f>IF(ISBLANK(C4740),$V$7,C4740)</f>
        <v>426954</v>
      </c>
      <c r="O4740">
        <f>IF(ISBLANK(I4740),$V$16,I4740)</f>
        <v>27</v>
      </c>
      <c r="P4740" t="str">
        <f>IF(ISBLANK(D4740),$U$42,D4740)</f>
        <v>ASALARIADO</v>
      </c>
      <c r="Q4740" s="7" t="str">
        <f t="shared" si="299"/>
        <v>26-35</v>
      </c>
      <c r="R4740" s="7" t="str">
        <f t="shared" si="300"/>
        <v>3</v>
      </c>
    </row>
    <row r="4741" spans="1:18" x14ac:dyDescent="0.3">
      <c r="A4741">
        <v>4740</v>
      </c>
      <c r="B4741" t="s">
        <v>8</v>
      </c>
      <c r="C4741">
        <v>406273.76</v>
      </c>
      <c r="D4741" t="s">
        <v>9</v>
      </c>
      <c r="E4741" t="s">
        <v>15</v>
      </c>
      <c r="F4741" t="s">
        <v>11</v>
      </c>
      <c r="G4741" t="s">
        <v>12</v>
      </c>
      <c r="H4741" t="s">
        <v>12</v>
      </c>
      <c r="I4741">
        <v>30</v>
      </c>
      <c r="J4741">
        <f>(C4741-$V$7)/$V$8</f>
        <v>-0.30984578055469586</v>
      </c>
      <c r="K4741" t="str">
        <f t="shared" si="297"/>
        <v>NO</v>
      </c>
      <c r="L4741">
        <f>(I4741-$V$16)/$V$17</f>
        <v>-0.84029414414035897</v>
      </c>
      <c r="M4741" t="str">
        <f t="shared" si="298"/>
        <v>NO</v>
      </c>
      <c r="N4741">
        <f>IF(ISBLANK(C4741),$V$7,C4741)</f>
        <v>406273.76</v>
      </c>
      <c r="O4741">
        <f>IF(ISBLANK(I4741),$V$16,I4741)</f>
        <v>30</v>
      </c>
      <c r="P4741" t="str">
        <f>IF(ISBLANK(D4741),$U$42,D4741)</f>
        <v>ASALARIADO</v>
      </c>
      <c r="Q4741" s="7" t="str">
        <f t="shared" si="299"/>
        <v>26-35</v>
      </c>
      <c r="R4741" s="7" t="str">
        <f t="shared" si="300"/>
        <v>2</v>
      </c>
    </row>
    <row r="4742" spans="1:18" x14ac:dyDescent="0.3">
      <c r="A4742">
        <v>4741</v>
      </c>
      <c r="B4742" t="s">
        <v>14</v>
      </c>
      <c r="C4742">
        <v>278030</v>
      </c>
      <c r="D4742" t="s">
        <v>16</v>
      </c>
      <c r="E4742" t="s">
        <v>15</v>
      </c>
      <c r="F4742" t="s">
        <v>11</v>
      </c>
      <c r="G4742" t="s">
        <v>12</v>
      </c>
      <c r="H4742" t="s">
        <v>12</v>
      </c>
      <c r="I4742">
        <v>34</v>
      </c>
      <c r="J4742">
        <f>(C4742-$V$7)/$V$8</f>
        <v>-0.46799154082766331</v>
      </c>
      <c r="K4742" t="str">
        <f t="shared" si="297"/>
        <v>NO</v>
      </c>
      <c r="L4742">
        <f>(I4742-$V$16)/$V$17</f>
        <v>-0.55799282383180893</v>
      </c>
      <c r="M4742" t="str">
        <f t="shared" si="298"/>
        <v>NO</v>
      </c>
      <c r="N4742">
        <f>IF(ISBLANK(C4742),$V$7,C4742)</f>
        <v>278030</v>
      </c>
      <c r="O4742">
        <f>IF(ISBLANK(I4742),$V$16,I4742)</f>
        <v>34</v>
      </c>
      <c r="P4742" t="str">
        <f>IF(ISBLANK(D4742),$U$42,D4742)</f>
        <v>ASEGURADO VOLUNTARIO</v>
      </c>
      <c r="Q4742" s="7" t="str">
        <f t="shared" si="299"/>
        <v>26-35</v>
      </c>
      <c r="R4742" s="7" t="str">
        <f t="shared" si="300"/>
        <v>1</v>
      </c>
    </row>
    <row r="4743" spans="1:18" x14ac:dyDescent="0.3">
      <c r="A4743">
        <v>4742</v>
      </c>
      <c r="B4743" t="s">
        <v>8</v>
      </c>
      <c r="C4743">
        <v>478916.7</v>
      </c>
      <c r="D4743" t="s">
        <v>9</v>
      </c>
      <c r="E4743" t="s">
        <v>15</v>
      </c>
      <c r="F4743" t="s">
        <v>11</v>
      </c>
      <c r="G4743" t="s">
        <v>11</v>
      </c>
      <c r="H4743" t="s">
        <v>12</v>
      </c>
      <c r="I4743">
        <v>48</v>
      </c>
      <c r="J4743">
        <f>(C4743-$V$7)/$V$8</f>
        <v>-0.22026502454158803</v>
      </c>
      <c r="K4743" t="str">
        <f t="shared" si="297"/>
        <v>NO</v>
      </c>
      <c r="L4743">
        <f>(I4743-$V$16)/$V$17</f>
        <v>0.43006179724811616</v>
      </c>
      <c r="M4743" t="str">
        <f t="shared" si="298"/>
        <v>NO</v>
      </c>
      <c r="N4743">
        <f>IF(ISBLANK(C4743),$V$7,C4743)</f>
        <v>478916.7</v>
      </c>
      <c r="O4743">
        <f>IF(ISBLANK(I4743),$V$16,I4743)</f>
        <v>48</v>
      </c>
      <c r="P4743" t="str">
        <f>IF(ISBLANK(D4743),$U$42,D4743)</f>
        <v>ASALARIADO</v>
      </c>
      <c r="Q4743" s="7" t="str">
        <f t="shared" si="299"/>
        <v>46-55</v>
      </c>
      <c r="R4743" s="7" t="str">
        <f t="shared" si="300"/>
        <v>3</v>
      </c>
    </row>
    <row r="4744" spans="1:18" x14ac:dyDescent="0.3">
      <c r="A4744">
        <v>4743</v>
      </c>
      <c r="B4744" t="s">
        <v>8</v>
      </c>
      <c r="C4744">
        <v>713217</v>
      </c>
      <c r="D4744" t="s">
        <v>9</v>
      </c>
      <c r="E4744" t="s">
        <v>10</v>
      </c>
      <c r="F4744" t="s">
        <v>11</v>
      </c>
      <c r="G4744" t="s">
        <v>12</v>
      </c>
      <c r="H4744" t="s">
        <v>12</v>
      </c>
      <c r="I4744">
        <v>32</v>
      </c>
      <c r="J4744">
        <f>(C4744-$V$7)/$V$8</f>
        <v>6.8665985245432784E-2</v>
      </c>
      <c r="K4744" t="str">
        <f t="shared" si="297"/>
        <v>NO</v>
      </c>
      <c r="L4744">
        <f>(I4744-$V$16)/$V$17</f>
        <v>-0.69914348398608395</v>
      </c>
      <c r="M4744" t="str">
        <f t="shared" si="298"/>
        <v>NO</v>
      </c>
      <c r="N4744">
        <f>IF(ISBLANK(C4744),$V$7,C4744)</f>
        <v>713217</v>
      </c>
      <c r="O4744">
        <f>IF(ISBLANK(I4744),$V$16,I4744)</f>
        <v>32</v>
      </c>
      <c r="P4744" t="str">
        <f>IF(ISBLANK(D4744),$U$42,D4744)</f>
        <v>ASALARIADO</v>
      </c>
      <c r="Q4744" s="7" t="str">
        <f t="shared" si="299"/>
        <v>26-35</v>
      </c>
      <c r="R4744" s="7" t="str">
        <f t="shared" si="300"/>
        <v>4</v>
      </c>
    </row>
    <row r="4745" spans="1:18" x14ac:dyDescent="0.3">
      <c r="A4745">
        <v>4744</v>
      </c>
      <c r="B4745" t="s">
        <v>8</v>
      </c>
      <c r="C4745">
        <v>380000</v>
      </c>
      <c r="D4745" t="s">
        <v>9</v>
      </c>
      <c r="E4745" t="s">
        <v>15</v>
      </c>
      <c r="F4745" t="s">
        <v>11</v>
      </c>
      <c r="G4745" t="s">
        <v>12</v>
      </c>
      <c r="H4745" t="s">
        <v>11</v>
      </c>
      <c r="I4745">
        <v>22</v>
      </c>
      <c r="J4745">
        <f>(C4745-$V$7)/$V$8</f>
        <v>-0.34224567081391377</v>
      </c>
      <c r="K4745" t="str">
        <f t="shared" si="297"/>
        <v>NO</v>
      </c>
      <c r="L4745">
        <f>(I4745-$V$16)/$V$17</f>
        <v>-1.4048967847574589</v>
      </c>
      <c r="M4745" t="str">
        <f t="shared" si="298"/>
        <v>NO</v>
      </c>
      <c r="N4745">
        <f>IF(ISBLANK(C4745),$V$7,C4745)</f>
        <v>380000</v>
      </c>
      <c r="O4745">
        <f>IF(ISBLANK(I4745),$V$16,I4745)</f>
        <v>22</v>
      </c>
      <c r="P4745" t="str">
        <f>IF(ISBLANK(D4745),$U$42,D4745)</f>
        <v>ASALARIADO</v>
      </c>
      <c r="Q4745" s="7" t="str">
        <f t="shared" si="299"/>
        <v>18-25</v>
      </c>
      <c r="R4745" s="7" t="str">
        <f t="shared" si="300"/>
        <v>2</v>
      </c>
    </row>
    <row r="4746" spans="1:18" x14ac:dyDescent="0.3">
      <c r="A4746">
        <v>4745</v>
      </c>
      <c r="B4746" t="s">
        <v>8</v>
      </c>
      <c r="C4746">
        <v>371789</v>
      </c>
      <c r="D4746" t="s">
        <v>17</v>
      </c>
      <c r="E4746" t="s">
        <v>15</v>
      </c>
      <c r="F4746" t="s">
        <v>11</v>
      </c>
      <c r="G4746" t="s">
        <v>12</v>
      </c>
      <c r="H4746" t="s">
        <v>12</v>
      </c>
      <c r="I4746">
        <v>55</v>
      </c>
      <c r="J4746">
        <f>(C4746-$V$7)/$V$8</f>
        <v>-0.35237119144432366</v>
      </c>
      <c r="K4746" t="str">
        <f t="shared" si="297"/>
        <v>NO</v>
      </c>
      <c r="L4746">
        <f>(I4746-$V$16)/$V$17</f>
        <v>0.92408910778807873</v>
      </c>
      <c r="M4746" t="str">
        <f t="shared" si="298"/>
        <v>NO</v>
      </c>
      <c r="N4746">
        <f>IF(ISBLANK(C4746),$V$7,C4746)</f>
        <v>371789</v>
      </c>
      <c r="O4746">
        <f>IF(ISBLANK(I4746),$V$16,I4746)</f>
        <v>55</v>
      </c>
      <c r="P4746" t="str">
        <f>IF(ISBLANK(D4746),$U$42,D4746)</f>
        <v>TRABAJADOR INDEPENDIENTE</v>
      </c>
      <c r="Q4746" s="7" t="str">
        <f t="shared" si="299"/>
        <v>46-55</v>
      </c>
      <c r="R4746" s="7" t="str">
        <f t="shared" si="300"/>
        <v>2</v>
      </c>
    </row>
    <row r="4747" spans="1:18" x14ac:dyDescent="0.3">
      <c r="A4747">
        <v>4746</v>
      </c>
      <c r="B4747" t="s">
        <v>8</v>
      </c>
      <c r="C4747">
        <v>409656.48</v>
      </c>
      <c r="D4747" t="s">
        <v>9</v>
      </c>
      <c r="E4747" t="s">
        <v>15</v>
      </c>
      <c r="F4747" t="s">
        <v>11</v>
      </c>
      <c r="G4747" t="s">
        <v>11</v>
      </c>
      <c r="H4747" t="s">
        <v>12</v>
      </c>
      <c r="I4747">
        <v>59</v>
      </c>
      <c r="J4747">
        <f>(C4747-$V$7)/$V$8</f>
        <v>-0.30567432748601969</v>
      </c>
      <c r="K4747" t="str">
        <f t="shared" si="297"/>
        <v>NO</v>
      </c>
      <c r="L4747">
        <f>(I4747-$V$16)/$V$17</f>
        <v>1.2063904280966287</v>
      </c>
      <c r="M4747" t="str">
        <f t="shared" si="298"/>
        <v>NO</v>
      </c>
      <c r="N4747">
        <f>IF(ISBLANK(C4747),$V$7,C4747)</f>
        <v>409656.48</v>
      </c>
      <c r="O4747">
        <f>IF(ISBLANK(I4747),$V$16,I4747)</f>
        <v>59</v>
      </c>
      <c r="P4747" t="str">
        <f>IF(ISBLANK(D4747),$U$42,D4747)</f>
        <v>ASALARIADO</v>
      </c>
      <c r="Q4747" s="7" t="str">
        <f t="shared" si="299"/>
        <v>56+</v>
      </c>
      <c r="R4747" s="7" t="str">
        <f t="shared" si="300"/>
        <v>3</v>
      </c>
    </row>
    <row r="4748" spans="1:18" x14ac:dyDescent="0.3">
      <c r="A4748">
        <v>4747</v>
      </c>
      <c r="B4748" t="s">
        <v>8</v>
      </c>
      <c r="C4748">
        <v>297045</v>
      </c>
      <c r="D4748" t="s">
        <v>16</v>
      </c>
      <c r="E4748" t="s">
        <v>15</v>
      </c>
      <c r="F4748" t="s">
        <v>11</v>
      </c>
      <c r="G4748" t="s">
        <v>11</v>
      </c>
      <c r="H4748" t="s">
        <v>12</v>
      </c>
      <c r="I4748">
        <v>27</v>
      </c>
      <c r="J4748">
        <f>(C4748-$V$7)/$V$8</f>
        <v>-0.44454290183274864</v>
      </c>
      <c r="K4748" t="str">
        <f t="shared" si="297"/>
        <v>NO</v>
      </c>
      <c r="L4748">
        <f>(I4748-$V$16)/$V$17</f>
        <v>-1.0520201343717714</v>
      </c>
      <c r="M4748" t="str">
        <f t="shared" si="298"/>
        <v>NO</v>
      </c>
      <c r="N4748">
        <f>IF(ISBLANK(C4748),$V$7,C4748)</f>
        <v>297045</v>
      </c>
      <c r="O4748">
        <f>IF(ISBLANK(I4748),$V$16,I4748)</f>
        <v>27</v>
      </c>
      <c r="P4748" t="str">
        <f>IF(ISBLANK(D4748),$U$42,D4748)</f>
        <v>ASEGURADO VOLUNTARIO</v>
      </c>
      <c r="Q4748" s="7" t="str">
        <f t="shared" si="299"/>
        <v>26-35</v>
      </c>
      <c r="R4748" s="7" t="str">
        <f t="shared" si="300"/>
        <v>1</v>
      </c>
    </row>
    <row r="4749" spans="1:18" x14ac:dyDescent="0.3">
      <c r="A4749">
        <v>4748</v>
      </c>
      <c r="B4749" t="s">
        <v>8</v>
      </c>
      <c r="C4749">
        <v>554879.49</v>
      </c>
      <c r="D4749" t="s">
        <v>9</v>
      </c>
      <c r="E4749" t="s">
        <v>15</v>
      </c>
      <c r="F4749" t="s">
        <v>11</v>
      </c>
      <c r="G4749" t="s">
        <v>12</v>
      </c>
      <c r="H4749" t="s">
        <v>12</v>
      </c>
      <c r="I4749">
        <v>30</v>
      </c>
      <c r="J4749">
        <f>(C4749-$V$7)/$V$8</f>
        <v>-0.12659034456491108</v>
      </c>
      <c r="K4749" t="str">
        <f t="shared" si="297"/>
        <v>NO</v>
      </c>
      <c r="L4749">
        <f>(I4749-$V$16)/$V$17</f>
        <v>-0.84029414414035897</v>
      </c>
      <c r="M4749" t="str">
        <f t="shared" si="298"/>
        <v>NO</v>
      </c>
      <c r="N4749">
        <f>IF(ISBLANK(C4749),$V$7,C4749)</f>
        <v>554879.49</v>
      </c>
      <c r="O4749">
        <f>IF(ISBLANK(I4749),$V$16,I4749)</f>
        <v>30</v>
      </c>
      <c r="P4749" t="str">
        <f>IF(ISBLANK(D4749),$U$42,D4749)</f>
        <v>ASALARIADO</v>
      </c>
      <c r="Q4749" s="7" t="str">
        <f t="shared" si="299"/>
        <v>26-35</v>
      </c>
      <c r="R4749" s="7" t="str">
        <f t="shared" si="300"/>
        <v>3</v>
      </c>
    </row>
    <row r="4750" spans="1:18" x14ac:dyDescent="0.3">
      <c r="A4750">
        <v>4749</v>
      </c>
      <c r="B4750" t="s">
        <v>14</v>
      </c>
      <c r="C4750">
        <v>686166</v>
      </c>
      <c r="D4750" t="s">
        <v>17</v>
      </c>
      <c r="E4750" t="s">
        <v>15</v>
      </c>
      <c r="F4750" t="s">
        <v>11</v>
      </c>
      <c r="G4750" t="s">
        <v>12</v>
      </c>
      <c r="H4750" t="s">
        <v>12</v>
      </c>
      <c r="I4750">
        <v>37</v>
      </c>
      <c r="J4750">
        <f>(C4750-$V$7)/$V$8</f>
        <v>3.5307629555112706E-2</v>
      </c>
      <c r="K4750" t="str">
        <f t="shared" si="297"/>
        <v>NO</v>
      </c>
      <c r="L4750">
        <f>(I4750-$V$16)/$V$17</f>
        <v>-0.3462668336003964</v>
      </c>
      <c r="M4750" t="str">
        <f t="shared" si="298"/>
        <v>NO</v>
      </c>
      <c r="N4750">
        <f>IF(ISBLANK(C4750),$V$7,C4750)</f>
        <v>686166</v>
      </c>
      <c r="O4750">
        <f>IF(ISBLANK(I4750),$V$16,I4750)</f>
        <v>37</v>
      </c>
      <c r="P4750" t="str">
        <f>IF(ISBLANK(D4750),$U$42,D4750)</f>
        <v>TRABAJADOR INDEPENDIENTE</v>
      </c>
      <c r="Q4750" s="7" t="str">
        <f t="shared" si="299"/>
        <v>36-45</v>
      </c>
      <c r="R4750" s="7" t="str">
        <f t="shared" si="300"/>
        <v>3</v>
      </c>
    </row>
    <row r="4751" spans="1:18" x14ac:dyDescent="0.3">
      <c r="A4751">
        <v>4750</v>
      </c>
      <c r="B4751" t="s">
        <v>14</v>
      </c>
      <c r="C4751">
        <v>919460.32</v>
      </c>
      <c r="D4751" t="s">
        <v>9</v>
      </c>
      <c r="E4751" t="s">
        <v>10</v>
      </c>
      <c r="F4751" t="s">
        <v>11</v>
      </c>
      <c r="G4751" t="s">
        <v>12</v>
      </c>
      <c r="H4751" t="s">
        <v>12</v>
      </c>
      <c r="I4751">
        <v>57</v>
      </c>
      <c r="J4751">
        <f>(C4751-$V$7)/$V$8</f>
        <v>0.3229980996705003</v>
      </c>
      <c r="K4751" t="str">
        <f t="shared" si="297"/>
        <v>NO</v>
      </c>
      <c r="L4751">
        <f>(I4751-$V$16)/$V$17</f>
        <v>1.0652397679423538</v>
      </c>
      <c r="M4751" t="str">
        <f t="shared" si="298"/>
        <v>NO</v>
      </c>
      <c r="N4751">
        <f>IF(ISBLANK(C4751),$V$7,C4751)</f>
        <v>919460.32</v>
      </c>
      <c r="O4751">
        <f>IF(ISBLANK(I4751),$V$16,I4751)</f>
        <v>57</v>
      </c>
      <c r="P4751" t="str">
        <f>IF(ISBLANK(D4751),$U$42,D4751)</f>
        <v>ASALARIADO</v>
      </c>
      <c r="Q4751" s="7" t="str">
        <f t="shared" si="299"/>
        <v>56+</v>
      </c>
      <c r="R4751" s="7" t="str">
        <f t="shared" si="300"/>
        <v>4</v>
      </c>
    </row>
    <row r="4752" spans="1:18" x14ac:dyDescent="0.3">
      <c r="A4752">
        <v>4751</v>
      </c>
      <c r="B4752" t="s">
        <v>8</v>
      </c>
      <c r="C4752">
        <v>426614.9</v>
      </c>
      <c r="D4752" t="s">
        <v>9</v>
      </c>
      <c r="E4752" t="s">
        <v>15</v>
      </c>
      <c r="F4752" t="s">
        <v>11</v>
      </c>
      <c r="G4752" t="s">
        <v>12</v>
      </c>
      <c r="H4752" t="s">
        <v>12</v>
      </c>
      <c r="I4752">
        <v>33</v>
      </c>
      <c r="J4752">
        <f>(C4752-$V$7)/$V$8</f>
        <v>-0.28476179167197074</v>
      </c>
      <c r="K4752" t="str">
        <f t="shared" si="297"/>
        <v>NO</v>
      </c>
      <c r="L4752">
        <f>(I4752-$V$16)/$V$17</f>
        <v>-0.62856815390894638</v>
      </c>
      <c r="M4752" t="str">
        <f t="shared" si="298"/>
        <v>NO</v>
      </c>
      <c r="N4752">
        <f>IF(ISBLANK(C4752),$V$7,C4752)</f>
        <v>426614.9</v>
      </c>
      <c r="O4752">
        <f>IF(ISBLANK(I4752),$V$16,I4752)</f>
        <v>33</v>
      </c>
      <c r="P4752" t="str">
        <f>IF(ISBLANK(D4752),$U$42,D4752)</f>
        <v>ASALARIADO</v>
      </c>
      <c r="Q4752" s="7" t="str">
        <f t="shared" si="299"/>
        <v>26-35</v>
      </c>
      <c r="R4752" s="7" t="str">
        <f t="shared" si="300"/>
        <v>3</v>
      </c>
    </row>
    <row r="4753" spans="1:18" x14ac:dyDescent="0.3">
      <c r="A4753">
        <v>4752</v>
      </c>
      <c r="B4753" t="s">
        <v>14</v>
      </c>
      <c r="C4753">
        <v>297046</v>
      </c>
      <c r="D4753" t="s">
        <v>16</v>
      </c>
      <c r="E4753" t="s">
        <v>15</v>
      </c>
      <c r="F4753" t="s">
        <v>11</v>
      </c>
      <c r="G4753" t="s">
        <v>12</v>
      </c>
      <c r="H4753" t="s">
        <v>12</v>
      </c>
      <c r="I4753">
        <v>47</v>
      </c>
      <c r="J4753">
        <f>(C4753-$V$7)/$V$8</f>
        <v>-0.44454166866740574</v>
      </c>
      <c r="K4753" t="str">
        <f t="shared" si="297"/>
        <v>NO</v>
      </c>
      <c r="L4753">
        <f>(I4753-$V$16)/$V$17</f>
        <v>0.35948646717097865</v>
      </c>
      <c r="M4753" t="str">
        <f t="shared" si="298"/>
        <v>NO</v>
      </c>
      <c r="N4753">
        <f>IF(ISBLANK(C4753),$V$7,C4753)</f>
        <v>297046</v>
      </c>
      <c r="O4753">
        <f>IF(ISBLANK(I4753),$V$16,I4753)</f>
        <v>47</v>
      </c>
      <c r="P4753" t="str">
        <f>IF(ISBLANK(D4753),$U$42,D4753)</f>
        <v>ASEGURADO VOLUNTARIO</v>
      </c>
      <c r="Q4753" s="7" t="str">
        <f t="shared" si="299"/>
        <v>46-55</v>
      </c>
      <c r="R4753" s="7" t="str">
        <f t="shared" si="300"/>
        <v>1</v>
      </c>
    </row>
    <row r="4754" spans="1:18" x14ac:dyDescent="0.3">
      <c r="A4754">
        <v>4753</v>
      </c>
      <c r="B4754" t="s">
        <v>8</v>
      </c>
      <c r="C4754">
        <v>54143</v>
      </c>
      <c r="D4754" t="s">
        <v>9</v>
      </c>
      <c r="E4754" t="s">
        <v>15</v>
      </c>
      <c r="F4754" t="s">
        <v>11</v>
      </c>
      <c r="G4754" t="s">
        <v>12</v>
      </c>
      <c r="H4754" t="s">
        <v>12</v>
      </c>
      <c r="I4754">
        <v>28</v>
      </c>
      <c r="J4754">
        <f>(C4754-$V$7)/$V$8</f>
        <v>-0.74408122994964365</v>
      </c>
      <c r="K4754" t="str">
        <f t="shared" si="297"/>
        <v>NO</v>
      </c>
      <c r="L4754">
        <f>(I4754-$V$16)/$V$17</f>
        <v>-0.98144480429463388</v>
      </c>
      <c r="M4754" t="str">
        <f t="shared" si="298"/>
        <v>NO</v>
      </c>
      <c r="N4754">
        <f>IF(ISBLANK(C4754),$V$7,C4754)</f>
        <v>54143</v>
      </c>
      <c r="O4754">
        <f>IF(ISBLANK(I4754),$V$16,I4754)</f>
        <v>28</v>
      </c>
      <c r="P4754" t="str">
        <f>IF(ISBLANK(D4754),$U$42,D4754)</f>
        <v>ASALARIADO</v>
      </c>
      <c r="Q4754" s="7" t="str">
        <f t="shared" si="299"/>
        <v>26-35</v>
      </c>
      <c r="R4754" s="7" t="str">
        <f t="shared" si="300"/>
        <v>1</v>
      </c>
    </row>
    <row r="4755" spans="1:18" x14ac:dyDescent="0.3">
      <c r="A4755">
        <v>4754</v>
      </c>
      <c r="B4755" t="s">
        <v>8</v>
      </c>
      <c r="C4755">
        <v>289033.15000000002</v>
      </c>
      <c r="D4755" t="s">
        <v>9</v>
      </c>
      <c r="E4755" t="s">
        <v>15</v>
      </c>
      <c r="F4755" t="s">
        <v>11</v>
      </c>
      <c r="G4755" t="s">
        <v>11</v>
      </c>
      <c r="H4755" t="s">
        <v>12</v>
      </c>
      <c r="I4755">
        <v>21</v>
      </c>
      <c r="J4755">
        <f>(C4755-$V$7)/$V$8</f>
        <v>-0.45442283758512342</v>
      </c>
      <c r="K4755" t="str">
        <f t="shared" si="297"/>
        <v>NO</v>
      </c>
      <c r="L4755">
        <f>(I4755-$V$16)/$V$17</f>
        <v>-1.4754721148345964</v>
      </c>
      <c r="M4755" t="str">
        <f t="shared" si="298"/>
        <v>NO</v>
      </c>
      <c r="N4755">
        <f>IF(ISBLANK(C4755),$V$7,C4755)</f>
        <v>289033.15000000002</v>
      </c>
      <c r="O4755">
        <f>IF(ISBLANK(I4755),$V$16,I4755)</f>
        <v>21</v>
      </c>
      <c r="P4755" t="str">
        <f>IF(ISBLANK(D4755),$U$42,D4755)</f>
        <v>ASALARIADO</v>
      </c>
      <c r="Q4755" s="7" t="str">
        <f t="shared" si="299"/>
        <v>18-25</v>
      </c>
      <c r="R4755" s="7" t="str">
        <f t="shared" si="300"/>
        <v>1</v>
      </c>
    </row>
    <row r="4756" spans="1:18" x14ac:dyDescent="0.3">
      <c r="A4756">
        <v>4755</v>
      </c>
      <c r="B4756" t="s">
        <v>8</v>
      </c>
      <c r="C4756">
        <v>485785</v>
      </c>
      <c r="D4756" t="s">
        <v>9</v>
      </c>
      <c r="E4756" t="s">
        <v>15</v>
      </c>
      <c r="F4756" t="s">
        <v>11</v>
      </c>
      <c r="G4756" t="s">
        <v>12</v>
      </c>
      <c r="H4756" t="s">
        <v>11</v>
      </c>
      <c r="I4756">
        <v>28</v>
      </c>
      <c r="J4756">
        <f>(C4756-$V$7)/$V$8</f>
        <v>-0.21179527501706677</v>
      </c>
      <c r="K4756" t="str">
        <f t="shared" si="297"/>
        <v>NO</v>
      </c>
      <c r="L4756">
        <f>(I4756-$V$16)/$V$17</f>
        <v>-0.98144480429463388</v>
      </c>
      <c r="M4756" t="str">
        <f t="shared" si="298"/>
        <v>NO</v>
      </c>
      <c r="N4756">
        <f>IF(ISBLANK(C4756),$V$7,C4756)</f>
        <v>485785</v>
      </c>
      <c r="O4756">
        <f>IF(ISBLANK(I4756),$V$16,I4756)</f>
        <v>28</v>
      </c>
      <c r="P4756" t="str">
        <f>IF(ISBLANK(D4756),$U$42,D4756)</f>
        <v>ASALARIADO</v>
      </c>
      <c r="Q4756" s="7" t="str">
        <f t="shared" si="299"/>
        <v>26-35</v>
      </c>
      <c r="R4756" s="7" t="str">
        <f t="shared" si="300"/>
        <v>3</v>
      </c>
    </row>
    <row r="4757" spans="1:18" x14ac:dyDescent="0.3">
      <c r="A4757">
        <v>4756</v>
      </c>
      <c r="B4757" t="s">
        <v>8</v>
      </c>
      <c r="C4757">
        <v>349627.57</v>
      </c>
      <c r="D4757" t="s">
        <v>9</v>
      </c>
      <c r="E4757" t="s">
        <v>15</v>
      </c>
      <c r="F4757" t="s">
        <v>11</v>
      </c>
      <c r="G4757" t="s">
        <v>12</v>
      </c>
      <c r="H4757" t="s">
        <v>12</v>
      </c>
      <c r="I4757">
        <v>21</v>
      </c>
      <c r="J4757">
        <f>(C4757-$V$7)/$V$8</f>
        <v>-0.37969989886904476</v>
      </c>
      <c r="K4757" t="str">
        <f t="shared" si="297"/>
        <v>NO</v>
      </c>
      <c r="L4757">
        <f>(I4757-$V$16)/$V$17</f>
        <v>-1.4754721148345964</v>
      </c>
      <c r="M4757" t="str">
        <f t="shared" si="298"/>
        <v>NO</v>
      </c>
      <c r="N4757">
        <f>IF(ISBLANK(C4757),$V$7,C4757)</f>
        <v>349627.57</v>
      </c>
      <c r="O4757">
        <f>IF(ISBLANK(I4757),$V$16,I4757)</f>
        <v>21</v>
      </c>
      <c r="P4757" t="str">
        <f>IF(ISBLANK(D4757),$U$42,D4757)</f>
        <v>ASALARIADO</v>
      </c>
      <c r="Q4757" s="7" t="str">
        <f t="shared" si="299"/>
        <v>18-25</v>
      </c>
      <c r="R4757" s="7" t="str">
        <f t="shared" si="300"/>
        <v>2</v>
      </c>
    </row>
    <row r="4758" spans="1:18" x14ac:dyDescent="0.3">
      <c r="A4758">
        <v>4757</v>
      </c>
      <c r="B4758" t="s">
        <v>14</v>
      </c>
      <c r="C4758">
        <v>173160</v>
      </c>
      <c r="D4758" t="s">
        <v>9</v>
      </c>
      <c r="E4758" t="s">
        <v>15</v>
      </c>
      <c r="F4758" t="s">
        <v>11</v>
      </c>
      <c r="G4758" t="s">
        <v>12</v>
      </c>
      <c r="H4758" t="s">
        <v>12</v>
      </c>
      <c r="I4758">
        <v>35</v>
      </c>
      <c r="J4758">
        <f>(C4758-$V$7)/$V$8</f>
        <v>-0.59731359033577269</v>
      </c>
      <c r="K4758" t="str">
        <f t="shared" si="297"/>
        <v>NO</v>
      </c>
      <c r="L4758">
        <f>(I4758-$V$16)/$V$17</f>
        <v>-0.48741749375467142</v>
      </c>
      <c r="M4758" t="str">
        <f t="shared" si="298"/>
        <v>NO</v>
      </c>
      <c r="N4758">
        <f>IF(ISBLANK(C4758),$V$7,C4758)</f>
        <v>173160</v>
      </c>
      <c r="O4758">
        <f>IF(ISBLANK(I4758),$V$16,I4758)</f>
        <v>35</v>
      </c>
      <c r="P4758" t="str">
        <f>IF(ISBLANK(D4758),$U$42,D4758)</f>
        <v>ASALARIADO</v>
      </c>
      <c r="Q4758" s="7" t="str">
        <f t="shared" si="299"/>
        <v>26-35</v>
      </c>
      <c r="R4758" s="7" t="str">
        <f t="shared" si="300"/>
        <v>1</v>
      </c>
    </row>
    <row r="4759" spans="1:18" x14ac:dyDescent="0.3">
      <c r="A4759">
        <v>4758</v>
      </c>
      <c r="B4759" t="s">
        <v>14</v>
      </c>
      <c r="C4759">
        <v>40000</v>
      </c>
      <c r="D4759" t="s">
        <v>9</v>
      </c>
      <c r="E4759" t="s">
        <v>15</v>
      </c>
      <c r="F4759" t="s">
        <v>11</v>
      </c>
      <c r="G4759" t="s">
        <v>11</v>
      </c>
      <c r="H4759" t="s">
        <v>12</v>
      </c>
      <c r="I4759">
        <v>58</v>
      </c>
      <c r="J4759">
        <f>(C4759-$V$7)/$V$8</f>
        <v>-0.7615218873940337</v>
      </c>
      <c r="K4759" t="str">
        <f t="shared" si="297"/>
        <v>NO</v>
      </c>
      <c r="L4759">
        <f>(I4759-$V$16)/$V$17</f>
        <v>1.1358150980194912</v>
      </c>
      <c r="M4759" t="str">
        <f t="shared" si="298"/>
        <v>NO</v>
      </c>
      <c r="N4759">
        <f>IF(ISBLANK(C4759),$V$7,C4759)</f>
        <v>40000</v>
      </c>
      <c r="O4759">
        <f>IF(ISBLANK(I4759),$V$16,I4759)</f>
        <v>58</v>
      </c>
      <c r="P4759" t="str">
        <f>IF(ISBLANK(D4759),$U$42,D4759)</f>
        <v>ASALARIADO</v>
      </c>
      <c r="Q4759" s="7" t="str">
        <f t="shared" si="299"/>
        <v>56+</v>
      </c>
      <c r="R4759" s="7" t="str">
        <f t="shared" si="300"/>
        <v>1</v>
      </c>
    </row>
    <row r="4760" spans="1:18" x14ac:dyDescent="0.3">
      <c r="A4760">
        <v>4759</v>
      </c>
      <c r="B4760" t="s">
        <v>8</v>
      </c>
      <c r="C4760">
        <v>904989</v>
      </c>
      <c r="D4760" t="s">
        <v>9</v>
      </c>
      <c r="E4760" t="s">
        <v>10</v>
      </c>
      <c r="F4760" t="s">
        <v>11</v>
      </c>
      <c r="G4760" t="s">
        <v>12</v>
      </c>
      <c r="H4760" t="s">
        <v>12</v>
      </c>
      <c r="I4760">
        <v>39</v>
      </c>
      <c r="J4760">
        <f>(C4760-$V$7)/$V$8</f>
        <v>0.30515256938073504</v>
      </c>
      <c r="K4760" t="str">
        <f t="shared" si="297"/>
        <v>NO</v>
      </c>
      <c r="L4760">
        <f>(I4760-$V$16)/$V$17</f>
        <v>-0.20511617344612137</v>
      </c>
      <c r="M4760" t="str">
        <f t="shared" si="298"/>
        <v>NO</v>
      </c>
      <c r="N4760">
        <f>IF(ISBLANK(C4760),$V$7,C4760)</f>
        <v>904989</v>
      </c>
      <c r="O4760">
        <f>IF(ISBLANK(I4760),$V$16,I4760)</f>
        <v>39</v>
      </c>
      <c r="P4760" t="str">
        <f>IF(ISBLANK(D4760),$U$42,D4760)</f>
        <v>ASALARIADO</v>
      </c>
      <c r="Q4760" s="7" t="str">
        <f t="shared" si="299"/>
        <v>36-45</v>
      </c>
      <c r="R4760" s="7" t="str">
        <f t="shared" si="300"/>
        <v>4</v>
      </c>
    </row>
    <row r="4761" spans="1:18" x14ac:dyDescent="0.3">
      <c r="A4761">
        <v>4760</v>
      </c>
      <c r="B4761" t="s">
        <v>8</v>
      </c>
      <c r="C4761">
        <v>648302.5</v>
      </c>
      <c r="D4761" t="s">
        <v>9</v>
      </c>
      <c r="E4761" t="s">
        <v>10</v>
      </c>
      <c r="F4761" t="s">
        <v>11</v>
      </c>
      <c r="G4761" t="s">
        <v>12</v>
      </c>
      <c r="H4761" t="s">
        <v>12</v>
      </c>
      <c r="I4761">
        <v>59</v>
      </c>
      <c r="J4761">
        <f>(C4761-$V$7)/$V$8</f>
        <v>-1.1384326405126623E-2</v>
      </c>
      <c r="K4761" t="str">
        <f t="shared" si="297"/>
        <v>NO</v>
      </c>
      <c r="L4761">
        <f>(I4761-$V$16)/$V$17</f>
        <v>1.2063904280966287</v>
      </c>
      <c r="M4761" t="str">
        <f t="shared" si="298"/>
        <v>NO</v>
      </c>
      <c r="N4761">
        <f>IF(ISBLANK(C4761),$V$7,C4761)</f>
        <v>648302.5</v>
      </c>
      <c r="O4761">
        <f>IF(ISBLANK(I4761),$V$16,I4761)</f>
        <v>59</v>
      </c>
      <c r="P4761" t="str">
        <f>IF(ISBLANK(D4761),$U$42,D4761)</f>
        <v>ASALARIADO</v>
      </c>
      <c r="Q4761" s="7" t="str">
        <f t="shared" si="299"/>
        <v>56+</v>
      </c>
      <c r="R4761" s="7" t="str">
        <f t="shared" si="300"/>
        <v>3</v>
      </c>
    </row>
    <row r="4762" spans="1:18" x14ac:dyDescent="0.3">
      <c r="A4762">
        <v>4761</v>
      </c>
      <c r="B4762" t="s">
        <v>8</v>
      </c>
      <c r="C4762">
        <v>278030</v>
      </c>
      <c r="D4762" t="s">
        <v>18</v>
      </c>
      <c r="E4762" t="s">
        <v>15</v>
      </c>
      <c r="F4762" t="s">
        <v>11</v>
      </c>
      <c r="G4762" t="s">
        <v>12</v>
      </c>
      <c r="H4762" t="s">
        <v>12</v>
      </c>
      <c r="I4762">
        <v>55</v>
      </c>
      <c r="J4762">
        <f>(C4762-$V$7)/$V$8</f>
        <v>-0.46799154082766331</v>
      </c>
      <c r="K4762" t="str">
        <f t="shared" si="297"/>
        <v>NO</v>
      </c>
      <c r="L4762">
        <f>(I4762-$V$16)/$V$17</f>
        <v>0.92408910778807873</v>
      </c>
      <c r="M4762" t="str">
        <f t="shared" si="298"/>
        <v>NO</v>
      </c>
      <c r="N4762">
        <f>IF(ISBLANK(C4762),$V$7,C4762)</f>
        <v>278030</v>
      </c>
      <c r="O4762">
        <f>IF(ISBLANK(I4762),$V$16,I4762)</f>
        <v>55</v>
      </c>
      <c r="P4762" t="str">
        <f>IF(ISBLANK(D4762),$U$42,D4762)</f>
        <v>CONVENIOS ESPECIALES DE TRABAJADORES INDEPENDIENTES</v>
      </c>
      <c r="Q4762" s="7" t="str">
        <f t="shared" si="299"/>
        <v>46-55</v>
      </c>
      <c r="R4762" s="7" t="str">
        <f t="shared" si="300"/>
        <v>1</v>
      </c>
    </row>
    <row r="4763" spans="1:18" x14ac:dyDescent="0.3">
      <c r="A4763">
        <v>4762</v>
      </c>
      <c r="B4763" t="s">
        <v>14</v>
      </c>
      <c r="C4763">
        <v>639148</v>
      </c>
      <c r="D4763" t="s">
        <v>17</v>
      </c>
      <c r="E4763" t="s">
        <v>15</v>
      </c>
      <c r="F4763" t="s">
        <v>11</v>
      </c>
      <c r="G4763" t="s">
        <v>12</v>
      </c>
      <c r="H4763" t="s">
        <v>11</v>
      </c>
      <c r="I4763">
        <v>73</v>
      </c>
      <c r="J4763">
        <f>(C4763-$V$7)/$V$8</f>
        <v>-2.2673338536546354E-2</v>
      </c>
      <c r="K4763" t="str">
        <f t="shared" si="297"/>
        <v>NO</v>
      </c>
      <c r="L4763">
        <f>(I4763-$V$16)/$V$17</f>
        <v>2.1944450491765539</v>
      </c>
      <c r="M4763" t="str">
        <f t="shared" si="298"/>
        <v>ATIPICO</v>
      </c>
      <c r="N4763">
        <f>IF(ISBLANK(C4763),$V$7,C4763)</f>
        <v>639148</v>
      </c>
      <c r="O4763">
        <f>IF(ISBLANK(I4763),$V$16,I4763)</f>
        <v>73</v>
      </c>
      <c r="P4763" t="str">
        <f>IF(ISBLANK(D4763),$U$42,D4763)</f>
        <v>TRABAJADOR INDEPENDIENTE</v>
      </c>
      <c r="Q4763" s="7" t="str">
        <f t="shared" si="299"/>
        <v>56+</v>
      </c>
      <c r="R4763" s="7" t="str">
        <f t="shared" si="300"/>
        <v>3</v>
      </c>
    </row>
    <row r="4764" spans="1:18" x14ac:dyDescent="0.3">
      <c r="A4764">
        <v>4763</v>
      </c>
      <c r="B4764" t="s">
        <v>8</v>
      </c>
      <c r="C4764">
        <v>488672.53</v>
      </c>
      <c r="D4764" t="s">
        <v>9</v>
      </c>
      <c r="E4764" t="s">
        <v>15</v>
      </c>
      <c r="F4764" t="s">
        <v>11</v>
      </c>
      <c r="G4764" t="s">
        <v>12</v>
      </c>
      <c r="H4764" t="s">
        <v>12</v>
      </c>
      <c r="I4764">
        <v>34</v>
      </c>
      <c r="J4764">
        <f>(C4764-$V$7)/$V$8</f>
        <v>-0.20823447309453263</v>
      </c>
      <c r="K4764" t="str">
        <f t="shared" si="297"/>
        <v>NO</v>
      </c>
      <c r="L4764">
        <f>(I4764-$V$16)/$V$17</f>
        <v>-0.55799282383180893</v>
      </c>
      <c r="M4764" t="str">
        <f t="shared" si="298"/>
        <v>NO</v>
      </c>
      <c r="N4764">
        <f>IF(ISBLANK(C4764),$V$7,C4764)</f>
        <v>488672.53</v>
      </c>
      <c r="O4764">
        <f>IF(ISBLANK(I4764),$V$16,I4764)</f>
        <v>34</v>
      </c>
      <c r="P4764" t="str">
        <f>IF(ISBLANK(D4764),$U$42,D4764)</f>
        <v>ASALARIADO</v>
      </c>
      <c r="Q4764" s="7" t="str">
        <f t="shared" si="299"/>
        <v>26-35</v>
      </c>
      <c r="R4764" s="7" t="str">
        <f t="shared" si="300"/>
        <v>3</v>
      </c>
    </row>
    <row r="4765" spans="1:18" x14ac:dyDescent="0.3">
      <c r="A4765">
        <v>4764</v>
      </c>
      <c r="B4765" t="s">
        <v>8</v>
      </c>
      <c r="C4765">
        <v>278030</v>
      </c>
      <c r="D4765" t="s">
        <v>18</v>
      </c>
      <c r="E4765" t="s">
        <v>15</v>
      </c>
      <c r="F4765" t="s">
        <v>11</v>
      </c>
      <c r="G4765" t="s">
        <v>12</v>
      </c>
      <c r="H4765" t="s">
        <v>11</v>
      </c>
      <c r="I4765">
        <v>49</v>
      </c>
      <c r="J4765">
        <f>(C4765-$V$7)/$V$8</f>
        <v>-0.46799154082766331</v>
      </c>
      <c r="K4765" t="str">
        <f t="shared" si="297"/>
        <v>NO</v>
      </c>
      <c r="L4765">
        <f>(I4765-$V$16)/$V$17</f>
        <v>0.50063712732525367</v>
      </c>
      <c r="M4765" t="str">
        <f t="shared" si="298"/>
        <v>NO</v>
      </c>
      <c r="N4765">
        <f>IF(ISBLANK(C4765),$V$7,C4765)</f>
        <v>278030</v>
      </c>
      <c r="O4765">
        <f>IF(ISBLANK(I4765),$V$16,I4765)</f>
        <v>49</v>
      </c>
      <c r="P4765" t="str">
        <f>IF(ISBLANK(D4765),$U$42,D4765)</f>
        <v>CONVENIOS ESPECIALES DE TRABAJADORES INDEPENDIENTES</v>
      </c>
      <c r="Q4765" s="7" t="str">
        <f t="shared" si="299"/>
        <v>46-55</v>
      </c>
      <c r="R4765" s="7" t="str">
        <f t="shared" si="300"/>
        <v>1</v>
      </c>
    </row>
    <row r="4766" spans="1:18" x14ac:dyDescent="0.3">
      <c r="A4766">
        <v>4765</v>
      </c>
      <c r="B4766" t="s">
        <v>14</v>
      </c>
      <c r="C4766">
        <v>700000</v>
      </c>
      <c r="D4766" t="s">
        <v>9</v>
      </c>
      <c r="E4766" t="s">
        <v>15</v>
      </c>
      <c r="F4766" t="s">
        <v>11</v>
      </c>
      <c r="G4766" t="s">
        <v>12</v>
      </c>
      <c r="H4766" t="s">
        <v>12</v>
      </c>
      <c r="I4766">
        <v>32</v>
      </c>
      <c r="J4766">
        <f>(C4766-$V$7)/$V$8</f>
        <v>5.2367238908552056E-2</v>
      </c>
      <c r="K4766" t="str">
        <f t="shared" si="297"/>
        <v>NO</v>
      </c>
      <c r="L4766">
        <f>(I4766-$V$16)/$V$17</f>
        <v>-0.69914348398608395</v>
      </c>
      <c r="M4766" t="str">
        <f t="shared" si="298"/>
        <v>NO</v>
      </c>
      <c r="N4766">
        <f>IF(ISBLANK(C4766),$V$7,C4766)</f>
        <v>700000</v>
      </c>
      <c r="O4766">
        <f>IF(ISBLANK(I4766),$V$16,I4766)</f>
        <v>32</v>
      </c>
      <c r="P4766" t="str">
        <f>IF(ISBLANK(D4766),$U$42,D4766)</f>
        <v>ASALARIADO</v>
      </c>
      <c r="Q4766" s="7" t="str">
        <f t="shared" si="299"/>
        <v>26-35</v>
      </c>
      <c r="R4766" s="7" t="str">
        <f t="shared" si="300"/>
        <v>3</v>
      </c>
    </row>
    <row r="4767" spans="1:18" x14ac:dyDescent="0.3">
      <c r="A4767">
        <v>4766</v>
      </c>
      <c r="B4767" t="s">
        <v>14</v>
      </c>
      <c r="C4767">
        <v>1214806</v>
      </c>
      <c r="D4767" t="s">
        <v>9</v>
      </c>
      <c r="E4767" t="s">
        <v>10</v>
      </c>
      <c r="F4767" t="s">
        <v>11</v>
      </c>
      <c r="G4767" t="s">
        <v>12</v>
      </c>
      <c r="H4767" t="s">
        <v>12</v>
      </c>
      <c r="I4767">
        <v>32</v>
      </c>
      <c r="J4767">
        <f>(C4767-$V$7)/$V$8</f>
        <v>0.68720815641662625</v>
      </c>
      <c r="K4767" t="str">
        <f t="shared" si="297"/>
        <v>NO</v>
      </c>
      <c r="L4767">
        <f>(I4767-$V$16)/$V$17</f>
        <v>-0.69914348398608395</v>
      </c>
      <c r="M4767" t="str">
        <f t="shared" si="298"/>
        <v>NO</v>
      </c>
      <c r="N4767">
        <f>IF(ISBLANK(C4767),$V$7,C4767)</f>
        <v>1214806</v>
      </c>
      <c r="O4767">
        <f>IF(ISBLANK(I4767),$V$16,I4767)</f>
        <v>32</v>
      </c>
      <c r="P4767" t="str">
        <f>IF(ISBLANK(D4767),$U$42,D4767)</f>
        <v>ASALARIADO</v>
      </c>
      <c r="Q4767" s="7" t="str">
        <f t="shared" si="299"/>
        <v>26-35</v>
      </c>
      <c r="R4767" s="7" t="str">
        <f t="shared" si="300"/>
        <v>4</v>
      </c>
    </row>
    <row r="4768" spans="1:18" x14ac:dyDescent="0.3">
      <c r="A4768">
        <v>4767</v>
      </c>
      <c r="B4768" t="s">
        <v>14</v>
      </c>
      <c r="C4768">
        <v>299784</v>
      </c>
      <c r="D4768" t="s">
        <v>17</v>
      </c>
      <c r="E4768" t="s">
        <v>15</v>
      </c>
      <c r="F4768" t="s">
        <v>11</v>
      </c>
      <c r="G4768" t="s">
        <v>11</v>
      </c>
      <c r="H4768" t="s">
        <v>11</v>
      </c>
      <c r="I4768">
        <v>32</v>
      </c>
      <c r="J4768">
        <f>(C4768-$V$7)/$V$8</f>
        <v>-0.4411652619585929</v>
      </c>
      <c r="K4768" t="str">
        <f t="shared" si="297"/>
        <v>NO</v>
      </c>
      <c r="L4768">
        <f>(I4768-$V$16)/$V$17</f>
        <v>-0.69914348398608395</v>
      </c>
      <c r="M4768" t="str">
        <f t="shared" si="298"/>
        <v>NO</v>
      </c>
      <c r="N4768">
        <f>IF(ISBLANK(C4768),$V$7,C4768)</f>
        <v>299784</v>
      </c>
      <c r="O4768">
        <f>IF(ISBLANK(I4768),$V$16,I4768)</f>
        <v>32</v>
      </c>
      <c r="P4768" t="str">
        <f>IF(ISBLANK(D4768),$U$42,D4768)</f>
        <v>TRABAJADOR INDEPENDIENTE</v>
      </c>
      <c r="Q4768" s="7" t="str">
        <f t="shared" si="299"/>
        <v>26-35</v>
      </c>
      <c r="R4768" s="7" t="str">
        <f t="shared" si="300"/>
        <v>1</v>
      </c>
    </row>
    <row r="4769" spans="1:18" x14ac:dyDescent="0.3">
      <c r="A4769">
        <v>4768</v>
      </c>
      <c r="B4769" t="s">
        <v>14</v>
      </c>
      <c r="C4769">
        <v>1590894.7</v>
      </c>
      <c r="D4769" t="s">
        <v>9</v>
      </c>
      <c r="E4769" t="s">
        <v>10</v>
      </c>
      <c r="F4769" t="s">
        <v>11</v>
      </c>
      <c r="G4769" t="s">
        <v>12</v>
      </c>
      <c r="H4769" t="s">
        <v>12</v>
      </c>
      <c r="I4769">
        <v>44</v>
      </c>
      <c r="J4769">
        <f>(C4769-$V$7)/$V$8</f>
        <v>1.1509877071064374</v>
      </c>
      <c r="K4769" t="str">
        <f t="shared" si="297"/>
        <v>NO</v>
      </c>
      <c r="L4769">
        <f>(I4769-$V$16)/$V$17</f>
        <v>0.14776047693956615</v>
      </c>
      <c r="M4769" t="str">
        <f t="shared" si="298"/>
        <v>NO</v>
      </c>
      <c r="N4769">
        <f>IF(ISBLANK(C4769),$V$7,C4769)</f>
        <v>1590894.7</v>
      </c>
      <c r="O4769">
        <f>IF(ISBLANK(I4769),$V$16,I4769)</f>
        <v>44</v>
      </c>
      <c r="P4769" t="str">
        <f>IF(ISBLANK(D4769),$U$42,D4769)</f>
        <v>ASALARIADO</v>
      </c>
      <c r="Q4769" s="7" t="str">
        <f t="shared" si="299"/>
        <v>36-45</v>
      </c>
      <c r="R4769" s="7" t="str">
        <f t="shared" si="300"/>
        <v>4</v>
      </c>
    </row>
    <row r="4770" spans="1:18" x14ac:dyDescent="0.3">
      <c r="A4770">
        <v>4769</v>
      </c>
      <c r="B4770" t="s">
        <v>8</v>
      </c>
      <c r="C4770">
        <v>259227</v>
      </c>
      <c r="D4770" t="s">
        <v>9</v>
      </c>
      <c r="E4770" t="s">
        <v>15</v>
      </c>
      <c r="F4770" t="s">
        <v>11</v>
      </c>
      <c r="G4770" t="s">
        <v>12</v>
      </c>
      <c r="H4770" t="s">
        <v>12</v>
      </c>
      <c r="I4770">
        <v>31</v>
      </c>
      <c r="J4770">
        <f>(C4770-$V$7)/$V$8</f>
        <v>-0.49117874876988682</v>
      </c>
      <c r="K4770" t="str">
        <f t="shared" si="297"/>
        <v>NO</v>
      </c>
      <c r="L4770">
        <f>(I4770-$V$16)/$V$17</f>
        <v>-0.7697188140632214</v>
      </c>
      <c r="M4770" t="str">
        <f t="shared" si="298"/>
        <v>NO</v>
      </c>
      <c r="N4770">
        <f>IF(ISBLANK(C4770),$V$7,C4770)</f>
        <v>259227</v>
      </c>
      <c r="O4770">
        <f>IF(ISBLANK(I4770),$V$16,I4770)</f>
        <v>31</v>
      </c>
      <c r="P4770" t="str">
        <f>IF(ISBLANK(D4770),$U$42,D4770)</f>
        <v>ASALARIADO</v>
      </c>
      <c r="Q4770" s="7" t="str">
        <f t="shared" si="299"/>
        <v>26-35</v>
      </c>
      <c r="R4770" s="7" t="str">
        <f t="shared" si="300"/>
        <v>1</v>
      </c>
    </row>
    <row r="4771" spans="1:18" x14ac:dyDescent="0.3">
      <c r="A4771">
        <v>4770</v>
      </c>
      <c r="B4771" t="s">
        <v>14</v>
      </c>
      <c r="C4771">
        <v>756936.6</v>
      </c>
      <c r="D4771" t="s">
        <v>9</v>
      </c>
      <c r="E4771" t="s">
        <v>10</v>
      </c>
      <c r="F4771" t="s">
        <v>11</v>
      </c>
      <c r="G4771" t="s">
        <v>12</v>
      </c>
      <c r="H4771" t="s">
        <v>12</v>
      </c>
      <c r="I4771">
        <v>48</v>
      </c>
      <c r="J4771">
        <f>(C4771-$V$7)/$V$8</f>
        <v>0.12257948077012749</v>
      </c>
      <c r="K4771" t="str">
        <f t="shared" si="297"/>
        <v>NO</v>
      </c>
      <c r="L4771">
        <f>(I4771-$V$16)/$V$17</f>
        <v>0.43006179724811616</v>
      </c>
      <c r="M4771" t="str">
        <f t="shared" si="298"/>
        <v>NO</v>
      </c>
      <c r="N4771">
        <f>IF(ISBLANK(C4771),$V$7,C4771)</f>
        <v>756936.6</v>
      </c>
      <c r="O4771">
        <f>IF(ISBLANK(I4771),$V$16,I4771)</f>
        <v>48</v>
      </c>
      <c r="P4771" t="str">
        <f>IF(ISBLANK(D4771),$U$42,D4771)</f>
        <v>ASALARIADO</v>
      </c>
      <c r="Q4771" s="7" t="str">
        <f t="shared" si="299"/>
        <v>46-55</v>
      </c>
      <c r="R4771" s="7" t="str">
        <f t="shared" si="300"/>
        <v>4</v>
      </c>
    </row>
    <row r="4772" spans="1:18" x14ac:dyDescent="0.3">
      <c r="A4772">
        <v>4771</v>
      </c>
      <c r="B4772" t="s">
        <v>8</v>
      </c>
      <c r="C4772">
        <v>1744589.38</v>
      </c>
      <c r="D4772" t="s">
        <v>9</v>
      </c>
      <c r="E4772" t="s">
        <v>10</v>
      </c>
      <c r="F4772" t="s">
        <v>11</v>
      </c>
      <c r="G4772" t="s">
        <v>12</v>
      </c>
      <c r="H4772" t="s">
        <v>12</v>
      </c>
      <c r="I4772">
        <v>35</v>
      </c>
      <c r="J4772">
        <f>(C4772-$V$7)/$V$8</f>
        <v>1.3405186598678849</v>
      </c>
      <c r="K4772" t="str">
        <f t="shared" si="297"/>
        <v>NO</v>
      </c>
      <c r="L4772">
        <f>(I4772-$V$16)/$V$17</f>
        <v>-0.48741749375467142</v>
      </c>
      <c r="M4772" t="str">
        <f t="shared" si="298"/>
        <v>NO</v>
      </c>
      <c r="N4772">
        <f>IF(ISBLANK(C4772),$V$7,C4772)</f>
        <v>1744589.38</v>
      </c>
      <c r="O4772">
        <f>IF(ISBLANK(I4772),$V$16,I4772)</f>
        <v>35</v>
      </c>
      <c r="P4772" t="str">
        <f>IF(ISBLANK(D4772),$U$42,D4772)</f>
        <v>ASALARIADO</v>
      </c>
      <c r="Q4772" s="7" t="str">
        <f t="shared" si="299"/>
        <v>26-35</v>
      </c>
      <c r="R4772" s="7" t="str">
        <f t="shared" si="300"/>
        <v>4</v>
      </c>
    </row>
    <row r="4773" spans="1:18" x14ac:dyDescent="0.3">
      <c r="A4773">
        <v>4772</v>
      </c>
      <c r="B4773" t="s">
        <v>8</v>
      </c>
      <c r="C4773">
        <v>288287</v>
      </c>
      <c r="D4773" t="s">
        <v>9</v>
      </c>
      <c r="E4773" t="s">
        <v>15</v>
      </c>
      <c r="F4773" t="s">
        <v>11</v>
      </c>
      <c r="G4773" t="s">
        <v>12</v>
      </c>
      <c r="H4773" t="s">
        <v>12</v>
      </c>
      <c r="I4773">
        <v>21</v>
      </c>
      <c r="J4773">
        <f>(C4773-$V$7)/$V$8</f>
        <v>-0.45534296390571538</v>
      </c>
      <c r="K4773" t="str">
        <f t="shared" si="297"/>
        <v>NO</v>
      </c>
      <c r="L4773">
        <f>(I4773-$V$16)/$V$17</f>
        <v>-1.4754721148345964</v>
      </c>
      <c r="M4773" t="str">
        <f t="shared" si="298"/>
        <v>NO</v>
      </c>
      <c r="N4773">
        <f>IF(ISBLANK(C4773),$V$7,C4773)</f>
        <v>288287</v>
      </c>
      <c r="O4773">
        <f>IF(ISBLANK(I4773),$V$16,I4773)</f>
        <v>21</v>
      </c>
      <c r="P4773" t="str">
        <f>IF(ISBLANK(D4773),$U$42,D4773)</f>
        <v>ASALARIADO</v>
      </c>
      <c r="Q4773" s="7" t="str">
        <f t="shared" si="299"/>
        <v>18-25</v>
      </c>
      <c r="R4773" s="7" t="str">
        <f t="shared" si="300"/>
        <v>1</v>
      </c>
    </row>
    <row r="4774" spans="1:18" x14ac:dyDescent="0.3">
      <c r="A4774">
        <v>4773</v>
      </c>
      <c r="B4774" t="s">
        <v>8</v>
      </c>
      <c r="C4774">
        <v>278031</v>
      </c>
      <c r="D4774" t="s">
        <v>16</v>
      </c>
      <c r="E4774" t="s">
        <v>15</v>
      </c>
      <c r="F4774" t="s">
        <v>11</v>
      </c>
      <c r="G4774" t="s">
        <v>12</v>
      </c>
      <c r="H4774" t="s">
        <v>12</v>
      </c>
      <c r="I4774">
        <v>39</v>
      </c>
      <c r="J4774">
        <f>(C4774-$V$7)/$V$8</f>
        <v>-0.46799030766232042</v>
      </c>
      <c r="K4774" t="str">
        <f t="shared" si="297"/>
        <v>NO</v>
      </c>
      <c r="L4774">
        <f>(I4774-$V$16)/$V$17</f>
        <v>-0.20511617344612137</v>
      </c>
      <c r="M4774" t="str">
        <f t="shared" si="298"/>
        <v>NO</v>
      </c>
      <c r="N4774">
        <f>IF(ISBLANK(C4774),$V$7,C4774)</f>
        <v>278031</v>
      </c>
      <c r="O4774">
        <f>IF(ISBLANK(I4774),$V$16,I4774)</f>
        <v>39</v>
      </c>
      <c r="P4774" t="str">
        <f>IF(ISBLANK(D4774),$U$42,D4774)</f>
        <v>ASEGURADO VOLUNTARIO</v>
      </c>
      <c r="Q4774" s="7" t="str">
        <f t="shared" si="299"/>
        <v>36-45</v>
      </c>
      <c r="R4774" s="7" t="str">
        <f t="shared" si="300"/>
        <v>1</v>
      </c>
    </row>
    <row r="4775" spans="1:18" x14ac:dyDescent="0.3">
      <c r="A4775">
        <v>4774</v>
      </c>
      <c r="B4775" t="s">
        <v>14</v>
      </c>
      <c r="C4775">
        <v>297046</v>
      </c>
      <c r="D4775" t="s">
        <v>17</v>
      </c>
      <c r="E4775" t="s">
        <v>15</v>
      </c>
      <c r="F4775" t="s">
        <v>11</v>
      </c>
      <c r="G4775" t="s">
        <v>12</v>
      </c>
      <c r="H4775" t="s">
        <v>11</v>
      </c>
      <c r="I4775">
        <v>24</v>
      </c>
      <c r="J4775">
        <f>(C4775-$V$7)/$V$8</f>
        <v>-0.44454166866740574</v>
      </c>
      <c r="K4775" t="str">
        <f t="shared" si="297"/>
        <v>NO</v>
      </c>
      <c r="L4775">
        <f>(I4775-$V$16)/$V$17</f>
        <v>-1.263746124603184</v>
      </c>
      <c r="M4775" t="str">
        <f t="shared" si="298"/>
        <v>NO</v>
      </c>
      <c r="N4775">
        <f>IF(ISBLANK(C4775),$V$7,C4775)</f>
        <v>297046</v>
      </c>
      <c r="O4775">
        <f>IF(ISBLANK(I4775),$V$16,I4775)</f>
        <v>24</v>
      </c>
      <c r="P4775" t="str">
        <f>IF(ISBLANK(D4775),$U$42,D4775)</f>
        <v>TRABAJADOR INDEPENDIENTE</v>
      </c>
      <c r="Q4775" s="7" t="str">
        <f t="shared" si="299"/>
        <v>18-25</v>
      </c>
      <c r="R4775" s="7" t="str">
        <f t="shared" si="300"/>
        <v>1</v>
      </c>
    </row>
    <row r="4776" spans="1:18" x14ac:dyDescent="0.3">
      <c r="A4776">
        <v>4775</v>
      </c>
      <c r="B4776" t="s">
        <v>14</v>
      </c>
      <c r="C4776">
        <v>334110</v>
      </c>
      <c r="D4776" t="s">
        <v>9</v>
      </c>
      <c r="E4776" t="s">
        <v>15</v>
      </c>
      <c r="F4776" t="s">
        <v>11</v>
      </c>
      <c r="G4776" t="s">
        <v>12</v>
      </c>
      <c r="H4776" t="s">
        <v>11</v>
      </c>
      <c r="I4776">
        <v>31</v>
      </c>
      <c r="J4776">
        <f>(C4776-$V$7)/$V$8</f>
        <v>-0.39883562839880116</v>
      </c>
      <c r="K4776" t="str">
        <f t="shared" si="297"/>
        <v>NO</v>
      </c>
      <c r="L4776">
        <f>(I4776-$V$16)/$V$17</f>
        <v>-0.7697188140632214</v>
      </c>
      <c r="M4776" t="str">
        <f t="shared" si="298"/>
        <v>NO</v>
      </c>
      <c r="N4776">
        <f>IF(ISBLANK(C4776),$V$7,C4776)</f>
        <v>334110</v>
      </c>
      <c r="O4776">
        <f>IF(ISBLANK(I4776),$V$16,I4776)</f>
        <v>31</v>
      </c>
      <c r="P4776" t="str">
        <f>IF(ISBLANK(D4776),$U$42,D4776)</f>
        <v>ASALARIADO</v>
      </c>
      <c r="Q4776" s="7" t="str">
        <f t="shared" si="299"/>
        <v>26-35</v>
      </c>
      <c r="R4776" s="7" t="str">
        <f t="shared" si="300"/>
        <v>2</v>
      </c>
    </row>
    <row r="4777" spans="1:18" x14ac:dyDescent="0.3">
      <c r="A4777">
        <v>4776</v>
      </c>
      <c r="B4777" t="s">
        <v>8</v>
      </c>
      <c r="C4777">
        <v>121288.4</v>
      </c>
      <c r="D4777" t="s">
        <v>9</v>
      </c>
      <c r="E4777" t="s">
        <v>15</v>
      </c>
      <c r="F4777" t="s">
        <v>11</v>
      </c>
      <c r="G4777" t="s">
        <v>11</v>
      </c>
      <c r="H4777" t="s">
        <v>12</v>
      </c>
      <c r="I4777">
        <v>28</v>
      </c>
      <c r="J4777">
        <f>(C4777-$V$7)/$V$8</f>
        <v>-0.66127984973564713</v>
      </c>
      <c r="K4777" t="str">
        <f t="shared" si="297"/>
        <v>NO</v>
      </c>
      <c r="L4777">
        <f>(I4777-$V$16)/$V$17</f>
        <v>-0.98144480429463388</v>
      </c>
      <c r="M4777" t="str">
        <f t="shared" si="298"/>
        <v>NO</v>
      </c>
      <c r="N4777">
        <f>IF(ISBLANK(C4777),$V$7,C4777)</f>
        <v>121288.4</v>
      </c>
      <c r="O4777">
        <f>IF(ISBLANK(I4777),$V$16,I4777)</f>
        <v>28</v>
      </c>
      <c r="P4777" t="str">
        <f>IF(ISBLANK(D4777),$U$42,D4777)</f>
        <v>ASALARIADO</v>
      </c>
      <c r="Q4777" s="7" t="str">
        <f t="shared" si="299"/>
        <v>26-35</v>
      </c>
      <c r="R4777" s="7" t="str">
        <f t="shared" si="300"/>
        <v>1</v>
      </c>
    </row>
    <row r="4778" spans="1:18" x14ac:dyDescent="0.3">
      <c r="A4778">
        <v>4777</v>
      </c>
      <c r="B4778" t="s">
        <v>8</v>
      </c>
      <c r="C4778">
        <v>617386</v>
      </c>
      <c r="D4778" t="s">
        <v>17</v>
      </c>
      <c r="E4778" t="s">
        <v>15</v>
      </c>
      <c r="F4778" t="s">
        <v>11</v>
      </c>
      <c r="G4778" t="s">
        <v>12</v>
      </c>
      <c r="H4778" t="s">
        <v>12</v>
      </c>
      <c r="I4778">
        <v>40</v>
      </c>
      <c r="J4778">
        <f>(C4778-$V$7)/$V$8</f>
        <v>-4.9509482728359797E-2</v>
      </c>
      <c r="K4778" t="str">
        <f t="shared" si="297"/>
        <v>NO</v>
      </c>
      <c r="L4778">
        <f>(I4778-$V$16)/$V$17</f>
        <v>-0.13454084336898386</v>
      </c>
      <c r="M4778" t="str">
        <f t="shared" si="298"/>
        <v>NO</v>
      </c>
      <c r="N4778">
        <f>IF(ISBLANK(C4778),$V$7,C4778)</f>
        <v>617386</v>
      </c>
      <c r="O4778">
        <f>IF(ISBLANK(I4778),$V$16,I4778)</f>
        <v>40</v>
      </c>
      <c r="P4778" t="str">
        <f>IF(ISBLANK(D4778),$U$42,D4778)</f>
        <v>TRABAJADOR INDEPENDIENTE</v>
      </c>
      <c r="Q4778" s="7" t="str">
        <f t="shared" si="299"/>
        <v>36-45</v>
      </c>
      <c r="R4778" s="7" t="str">
        <f t="shared" si="300"/>
        <v>3</v>
      </c>
    </row>
    <row r="4779" spans="1:18" x14ac:dyDescent="0.3">
      <c r="A4779">
        <v>4778</v>
      </c>
      <c r="B4779" t="s">
        <v>8</v>
      </c>
      <c r="C4779">
        <v>50000</v>
      </c>
      <c r="D4779" t="s">
        <v>9</v>
      </c>
      <c r="E4779" t="s">
        <v>15</v>
      </c>
      <c r="F4779" t="s">
        <v>11</v>
      </c>
      <c r="G4779" t="s">
        <v>11</v>
      </c>
      <c r="H4779" t="s">
        <v>11</v>
      </c>
      <c r="I4779">
        <v>41</v>
      </c>
      <c r="J4779">
        <f>(C4779-$V$7)/$V$8</f>
        <v>-0.74919023396520668</v>
      </c>
      <c r="K4779" t="str">
        <f t="shared" si="297"/>
        <v>NO</v>
      </c>
      <c r="L4779">
        <f>(I4779-$V$16)/$V$17</f>
        <v>-6.3965513291846368E-2</v>
      </c>
      <c r="M4779" t="str">
        <f t="shared" si="298"/>
        <v>NO</v>
      </c>
      <c r="N4779">
        <f>IF(ISBLANK(C4779),$V$7,C4779)</f>
        <v>50000</v>
      </c>
      <c r="O4779">
        <f>IF(ISBLANK(I4779),$V$16,I4779)</f>
        <v>41</v>
      </c>
      <c r="P4779" t="str">
        <f>IF(ISBLANK(D4779),$U$42,D4779)</f>
        <v>ASALARIADO</v>
      </c>
      <c r="Q4779" s="7" t="str">
        <f t="shared" si="299"/>
        <v>36-45</v>
      </c>
      <c r="R4779" s="7" t="str">
        <f t="shared" si="300"/>
        <v>1</v>
      </c>
    </row>
    <row r="4780" spans="1:18" x14ac:dyDescent="0.3">
      <c r="A4780">
        <v>4779</v>
      </c>
      <c r="B4780" t="s">
        <v>14</v>
      </c>
      <c r="C4780">
        <v>179772.13</v>
      </c>
      <c r="D4780" t="s">
        <v>9</v>
      </c>
      <c r="E4780" t="s">
        <v>15</v>
      </c>
      <c r="F4780" t="s">
        <v>11</v>
      </c>
      <c r="G4780" t="s">
        <v>12</v>
      </c>
      <c r="H4780" t="s">
        <v>12</v>
      </c>
      <c r="I4780">
        <v>23</v>
      </c>
      <c r="J4780">
        <f>(C4780-$V$7)/$V$8</f>
        <v>-0.58915974077713762</v>
      </c>
      <c r="K4780" t="str">
        <f t="shared" si="297"/>
        <v>NO</v>
      </c>
      <c r="L4780">
        <f>(I4780-$V$16)/$V$17</f>
        <v>-1.3343214546803215</v>
      </c>
      <c r="M4780" t="str">
        <f t="shared" si="298"/>
        <v>NO</v>
      </c>
      <c r="N4780">
        <f>IF(ISBLANK(C4780),$V$7,C4780)</f>
        <v>179772.13</v>
      </c>
      <c r="O4780">
        <f>IF(ISBLANK(I4780),$V$16,I4780)</f>
        <v>23</v>
      </c>
      <c r="P4780" t="str">
        <f>IF(ISBLANK(D4780),$U$42,D4780)</f>
        <v>ASALARIADO</v>
      </c>
      <c r="Q4780" s="7" t="str">
        <f t="shared" si="299"/>
        <v>18-25</v>
      </c>
      <c r="R4780" s="7" t="str">
        <f t="shared" si="300"/>
        <v>1</v>
      </c>
    </row>
    <row r="4781" spans="1:18" x14ac:dyDescent="0.3">
      <c r="A4781">
        <v>4780</v>
      </c>
      <c r="B4781" t="s">
        <v>14</v>
      </c>
      <c r="C4781">
        <v>1602859</v>
      </c>
      <c r="D4781" t="s">
        <v>9</v>
      </c>
      <c r="E4781" t="s">
        <v>10</v>
      </c>
      <c r="F4781" t="s">
        <v>11</v>
      </c>
      <c r="G4781" t="s">
        <v>12</v>
      </c>
      <c r="H4781" t="s">
        <v>11</v>
      </c>
      <c r="I4781">
        <v>36</v>
      </c>
      <c r="J4781">
        <f>(C4781-$V$7)/$V$8</f>
        <v>1.165741667218289</v>
      </c>
      <c r="K4781" t="str">
        <f t="shared" si="297"/>
        <v>NO</v>
      </c>
      <c r="L4781">
        <f>(I4781-$V$16)/$V$17</f>
        <v>-0.41684216367753391</v>
      </c>
      <c r="M4781" t="str">
        <f t="shared" si="298"/>
        <v>NO</v>
      </c>
      <c r="N4781">
        <f>IF(ISBLANK(C4781),$V$7,C4781)</f>
        <v>1602859</v>
      </c>
      <c r="O4781">
        <f>IF(ISBLANK(I4781),$V$16,I4781)</f>
        <v>36</v>
      </c>
      <c r="P4781" t="str">
        <f>IF(ISBLANK(D4781),$U$42,D4781)</f>
        <v>ASALARIADO</v>
      </c>
      <c r="Q4781" s="7" t="str">
        <f t="shared" si="299"/>
        <v>36-45</v>
      </c>
      <c r="R4781" s="7" t="str">
        <f t="shared" si="300"/>
        <v>4</v>
      </c>
    </row>
    <row r="4782" spans="1:18" x14ac:dyDescent="0.3">
      <c r="A4782">
        <v>4781</v>
      </c>
      <c r="B4782" t="s">
        <v>14</v>
      </c>
      <c r="C4782">
        <v>410351</v>
      </c>
      <c r="D4782" t="s">
        <v>17</v>
      </c>
      <c r="E4782" t="s">
        <v>15</v>
      </c>
      <c r="F4782" t="s">
        <v>11</v>
      </c>
      <c r="G4782" t="s">
        <v>11</v>
      </c>
      <c r="H4782" t="s">
        <v>12</v>
      </c>
      <c r="I4782">
        <v>54</v>
      </c>
      <c r="J4782">
        <f>(C4782-$V$7)/$V$8</f>
        <v>-0.30481786949208078</v>
      </c>
      <c r="K4782" t="str">
        <f t="shared" si="297"/>
        <v>NO</v>
      </c>
      <c r="L4782">
        <f>(I4782-$V$16)/$V$17</f>
        <v>0.85351377771094117</v>
      </c>
      <c r="M4782" t="str">
        <f t="shared" si="298"/>
        <v>NO</v>
      </c>
      <c r="N4782">
        <f>IF(ISBLANK(C4782),$V$7,C4782)</f>
        <v>410351</v>
      </c>
      <c r="O4782">
        <f>IF(ISBLANK(I4782),$V$16,I4782)</f>
        <v>54</v>
      </c>
      <c r="P4782" t="str">
        <f>IF(ISBLANK(D4782),$U$42,D4782)</f>
        <v>TRABAJADOR INDEPENDIENTE</v>
      </c>
      <c r="Q4782" s="7" t="str">
        <f t="shared" si="299"/>
        <v>46-55</v>
      </c>
      <c r="R4782" s="7" t="str">
        <f t="shared" si="300"/>
        <v>3</v>
      </c>
    </row>
    <row r="4783" spans="1:18" x14ac:dyDescent="0.3">
      <c r="A4783">
        <v>4782</v>
      </c>
      <c r="B4783" t="s">
        <v>8</v>
      </c>
      <c r="C4783">
        <v>339953</v>
      </c>
      <c r="D4783" t="s">
        <v>9</v>
      </c>
      <c r="E4783" t="s">
        <v>15</v>
      </c>
      <c r="F4783" t="s">
        <v>11</v>
      </c>
      <c r="G4783" t="s">
        <v>12</v>
      </c>
      <c r="H4783" t="s">
        <v>12</v>
      </c>
      <c r="I4783">
        <v>33</v>
      </c>
      <c r="J4783">
        <f>(C4783-$V$7)/$V$8</f>
        <v>-0.39163024330033752</v>
      </c>
      <c r="K4783" t="str">
        <f t="shared" si="297"/>
        <v>NO</v>
      </c>
      <c r="L4783">
        <f>(I4783-$V$16)/$V$17</f>
        <v>-0.62856815390894638</v>
      </c>
      <c r="M4783" t="str">
        <f t="shared" si="298"/>
        <v>NO</v>
      </c>
      <c r="N4783">
        <f>IF(ISBLANK(C4783),$V$7,C4783)</f>
        <v>339953</v>
      </c>
      <c r="O4783">
        <f>IF(ISBLANK(I4783),$V$16,I4783)</f>
        <v>33</v>
      </c>
      <c r="P4783" t="str">
        <f>IF(ISBLANK(D4783),$U$42,D4783)</f>
        <v>ASALARIADO</v>
      </c>
      <c r="Q4783" s="7" t="str">
        <f t="shared" si="299"/>
        <v>26-35</v>
      </c>
      <c r="R4783" s="7" t="str">
        <f t="shared" si="300"/>
        <v>2</v>
      </c>
    </row>
    <row r="4784" spans="1:18" x14ac:dyDescent="0.3">
      <c r="A4784">
        <v>4783</v>
      </c>
      <c r="B4784" t="s">
        <v>8</v>
      </c>
      <c r="C4784">
        <v>753198</v>
      </c>
      <c r="D4784" t="s">
        <v>9</v>
      </c>
      <c r="E4784" t="s">
        <v>10</v>
      </c>
      <c r="F4784" t="s">
        <v>11</v>
      </c>
      <c r="G4784" t="s">
        <v>12</v>
      </c>
      <c r="H4784" t="s">
        <v>12</v>
      </c>
      <c r="I4784">
        <v>51</v>
      </c>
      <c r="J4784">
        <f>(C4784-$V$7)/$V$8</f>
        <v>0.11796916881922624</v>
      </c>
      <c r="K4784" t="str">
        <f t="shared" si="297"/>
        <v>NO</v>
      </c>
      <c r="L4784">
        <f>(I4784-$V$16)/$V$17</f>
        <v>0.64178778747952869</v>
      </c>
      <c r="M4784" t="str">
        <f t="shared" si="298"/>
        <v>NO</v>
      </c>
      <c r="N4784">
        <f>IF(ISBLANK(C4784),$V$7,C4784)</f>
        <v>753198</v>
      </c>
      <c r="O4784">
        <f>IF(ISBLANK(I4784),$V$16,I4784)</f>
        <v>51</v>
      </c>
      <c r="P4784" t="str">
        <f>IF(ISBLANK(D4784),$U$42,D4784)</f>
        <v>ASALARIADO</v>
      </c>
      <c r="Q4784" s="7" t="str">
        <f t="shared" si="299"/>
        <v>46-55</v>
      </c>
      <c r="R4784" s="7" t="str">
        <f t="shared" si="300"/>
        <v>4</v>
      </c>
    </row>
    <row r="4785" spans="1:18" x14ac:dyDescent="0.3">
      <c r="A4785">
        <v>4784</v>
      </c>
      <c r="B4785" t="s">
        <v>8</v>
      </c>
      <c r="C4785">
        <v>697743.71</v>
      </c>
      <c r="D4785" t="s">
        <v>9</v>
      </c>
      <c r="E4785" t="s">
        <v>15</v>
      </c>
      <c r="F4785" t="s">
        <v>11</v>
      </c>
      <c r="G4785" t="s">
        <v>11</v>
      </c>
      <c r="H4785" t="s">
        <v>12</v>
      </c>
      <c r="I4785">
        <v>29</v>
      </c>
      <c r="J4785">
        <f>(C4785-$V$7)/$V$8</f>
        <v>4.958486027705919E-2</v>
      </c>
      <c r="K4785" t="str">
        <f t="shared" si="297"/>
        <v>NO</v>
      </c>
      <c r="L4785">
        <f>(I4785-$V$16)/$V$17</f>
        <v>-0.91086947421749642</v>
      </c>
      <c r="M4785" t="str">
        <f t="shared" si="298"/>
        <v>NO</v>
      </c>
      <c r="N4785">
        <f>IF(ISBLANK(C4785),$V$7,C4785)</f>
        <v>697743.71</v>
      </c>
      <c r="O4785">
        <f>IF(ISBLANK(I4785),$V$16,I4785)</f>
        <v>29</v>
      </c>
      <c r="P4785" t="str">
        <f>IF(ISBLANK(D4785),$U$42,D4785)</f>
        <v>ASALARIADO</v>
      </c>
      <c r="Q4785" s="7" t="str">
        <f t="shared" si="299"/>
        <v>26-35</v>
      </c>
      <c r="R4785" s="7" t="str">
        <f t="shared" si="300"/>
        <v>3</v>
      </c>
    </row>
    <row r="4786" spans="1:18" x14ac:dyDescent="0.3">
      <c r="A4786">
        <v>4785</v>
      </c>
      <c r="B4786" t="s">
        <v>14</v>
      </c>
      <c r="C4786">
        <v>445739.84</v>
      </c>
      <c r="D4786" t="s">
        <v>9</v>
      </c>
      <c r="E4786" t="s">
        <v>15</v>
      </c>
      <c r="F4786" t="s">
        <v>11</v>
      </c>
      <c r="G4786" t="s">
        <v>12</v>
      </c>
      <c r="H4786" t="s">
        <v>12</v>
      </c>
      <c r="I4786">
        <v>29</v>
      </c>
      <c r="J4786">
        <f>(C4786-$V$7)/$V$8</f>
        <v>-0.26117757847925954</v>
      </c>
      <c r="K4786" t="str">
        <f t="shared" si="297"/>
        <v>NO</v>
      </c>
      <c r="L4786">
        <f>(I4786-$V$16)/$V$17</f>
        <v>-0.91086947421749642</v>
      </c>
      <c r="M4786" t="str">
        <f t="shared" si="298"/>
        <v>NO</v>
      </c>
      <c r="N4786">
        <f>IF(ISBLANK(C4786),$V$7,C4786)</f>
        <v>445739.84</v>
      </c>
      <c r="O4786">
        <f>IF(ISBLANK(I4786),$V$16,I4786)</f>
        <v>29</v>
      </c>
      <c r="P4786" t="str">
        <f>IF(ISBLANK(D4786),$U$42,D4786)</f>
        <v>ASALARIADO</v>
      </c>
      <c r="Q4786" s="7" t="str">
        <f t="shared" si="299"/>
        <v>26-35</v>
      </c>
      <c r="R4786" s="7" t="str">
        <f t="shared" si="300"/>
        <v>3</v>
      </c>
    </row>
    <row r="4787" spans="1:18" x14ac:dyDescent="0.3">
      <c r="A4787">
        <v>4786</v>
      </c>
      <c r="B4787" t="s">
        <v>14</v>
      </c>
      <c r="C4787">
        <v>660555.53</v>
      </c>
      <c r="D4787" t="s">
        <v>9</v>
      </c>
      <c r="E4787" t="s">
        <v>15</v>
      </c>
      <c r="F4787" t="s">
        <v>11</v>
      </c>
      <c r="G4787" t="s">
        <v>12</v>
      </c>
      <c r="H4787" t="s">
        <v>12</v>
      </c>
      <c r="I4787">
        <v>20</v>
      </c>
      <c r="J4787">
        <f>(C4787-$V$7)/$V$8</f>
        <v>3.7256855361754923E-3</v>
      </c>
      <c r="K4787" t="str">
        <f t="shared" si="297"/>
        <v>NO</v>
      </c>
      <c r="L4787">
        <f>(I4787-$V$16)/$V$17</f>
        <v>-1.5460474449117341</v>
      </c>
      <c r="M4787" t="str">
        <f t="shared" si="298"/>
        <v>NO</v>
      </c>
      <c r="N4787">
        <f>IF(ISBLANK(C4787),$V$7,C4787)</f>
        <v>660555.53</v>
      </c>
      <c r="O4787">
        <f>IF(ISBLANK(I4787),$V$16,I4787)</f>
        <v>20</v>
      </c>
      <c r="P4787" t="str">
        <f>IF(ISBLANK(D4787),$U$42,D4787)</f>
        <v>ASALARIADO</v>
      </c>
      <c r="Q4787" s="7" t="str">
        <f t="shared" si="299"/>
        <v>18-25</v>
      </c>
      <c r="R4787" s="7" t="str">
        <f t="shared" si="300"/>
        <v>3</v>
      </c>
    </row>
    <row r="4788" spans="1:18" x14ac:dyDescent="0.3">
      <c r="A4788">
        <v>4787</v>
      </c>
      <c r="B4788" t="s">
        <v>14</v>
      </c>
      <c r="C4788">
        <v>278030</v>
      </c>
      <c r="D4788" t="s">
        <v>18</v>
      </c>
      <c r="E4788" t="s">
        <v>15</v>
      </c>
      <c r="F4788" t="s">
        <v>11</v>
      </c>
      <c r="G4788" t="s">
        <v>12</v>
      </c>
      <c r="H4788" t="s">
        <v>12</v>
      </c>
      <c r="I4788">
        <v>60</v>
      </c>
      <c r="J4788">
        <f>(C4788-$V$7)/$V$8</f>
        <v>-0.46799154082766331</v>
      </c>
      <c r="K4788" t="str">
        <f t="shared" si="297"/>
        <v>NO</v>
      </c>
      <c r="L4788">
        <f>(I4788-$V$16)/$V$17</f>
        <v>1.2769657581737661</v>
      </c>
      <c r="M4788" t="str">
        <f t="shared" si="298"/>
        <v>NO</v>
      </c>
      <c r="N4788">
        <f>IF(ISBLANK(C4788),$V$7,C4788)</f>
        <v>278030</v>
      </c>
      <c r="O4788">
        <f>IF(ISBLANK(I4788),$V$16,I4788)</f>
        <v>60</v>
      </c>
      <c r="P4788" t="str">
        <f>IF(ISBLANK(D4788),$U$42,D4788)</f>
        <v>CONVENIOS ESPECIALES DE TRABAJADORES INDEPENDIENTES</v>
      </c>
      <c r="Q4788" s="7" t="str">
        <f t="shared" si="299"/>
        <v>56+</v>
      </c>
      <c r="R4788" s="7" t="str">
        <f t="shared" si="300"/>
        <v>1</v>
      </c>
    </row>
    <row r="4789" spans="1:18" x14ac:dyDescent="0.3">
      <c r="A4789">
        <v>4788</v>
      </c>
      <c r="B4789" t="s">
        <v>8</v>
      </c>
      <c r="C4789">
        <v>666625.48</v>
      </c>
      <c r="D4789" t="s">
        <v>9</v>
      </c>
      <c r="E4789" t="s">
        <v>10</v>
      </c>
      <c r="F4789" t="s">
        <v>11</v>
      </c>
      <c r="G4789" t="s">
        <v>12</v>
      </c>
      <c r="H4789" t="s">
        <v>12</v>
      </c>
      <c r="I4789">
        <v>37</v>
      </c>
      <c r="J4789">
        <f>(C4789-$V$7)/$V$8</f>
        <v>1.1210937509206315E-2</v>
      </c>
      <c r="K4789" t="str">
        <f t="shared" si="297"/>
        <v>NO</v>
      </c>
      <c r="L4789">
        <f>(I4789-$V$16)/$V$17</f>
        <v>-0.3462668336003964</v>
      </c>
      <c r="M4789" t="str">
        <f t="shared" si="298"/>
        <v>NO</v>
      </c>
      <c r="N4789">
        <f>IF(ISBLANK(C4789),$V$7,C4789)</f>
        <v>666625.48</v>
      </c>
      <c r="O4789">
        <f>IF(ISBLANK(I4789),$V$16,I4789)</f>
        <v>37</v>
      </c>
      <c r="P4789" t="str">
        <f>IF(ISBLANK(D4789),$U$42,D4789)</f>
        <v>ASALARIADO</v>
      </c>
      <c r="Q4789" s="7" t="str">
        <f t="shared" si="299"/>
        <v>36-45</v>
      </c>
      <c r="R4789" s="7" t="str">
        <f t="shared" si="300"/>
        <v>3</v>
      </c>
    </row>
    <row r="4790" spans="1:18" x14ac:dyDescent="0.3">
      <c r="A4790">
        <v>4789</v>
      </c>
      <c r="B4790" t="s">
        <v>8</v>
      </c>
      <c r="C4790">
        <v>1024313.1</v>
      </c>
      <c r="D4790" t="s">
        <v>9</v>
      </c>
      <c r="E4790" t="s">
        <v>15</v>
      </c>
      <c r="F4790" t="s">
        <v>11</v>
      </c>
      <c r="G4790" t="s">
        <v>12</v>
      </c>
      <c r="H4790" t="s">
        <v>12</v>
      </c>
      <c r="I4790">
        <v>26</v>
      </c>
      <c r="J4790">
        <f>(C4790-$V$7)/$V$8</f>
        <v>0.45229891407140527</v>
      </c>
      <c r="K4790" t="str">
        <f t="shared" si="297"/>
        <v>NO</v>
      </c>
      <c r="L4790">
        <f>(I4790-$V$16)/$V$17</f>
        <v>-1.1225954644489089</v>
      </c>
      <c r="M4790" t="str">
        <f t="shared" si="298"/>
        <v>NO</v>
      </c>
      <c r="N4790">
        <f>IF(ISBLANK(C4790),$V$7,C4790)</f>
        <v>1024313.1</v>
      </c>
      <c r="O4790">
        <f>IF(ISBLANK(I4790),$V$16,I4790)</f>
        <v>26</v>
      </c>
      <c r="P4790" t="str">
        <f>IF(ISBLANK(D4790),$U$42,D4790)</f>
        <v>ASALARIADO</v>
      </c>
      <c r="Q4790" s="7" t="str">
        <f t="shared" si="299"/>
        <v>26-35</v>
      </c>
      <c r="R4790" s="7" t="str">
        <f t="shared" si="300"/>
        <v>4</v>
      </c>
    </row>
    <row r="4791" spans="1:18" x14ac:dyDescent="0.3">
      <c r="A4791">
        <v>4790</v>
      </c>
      <c r="B4791" t="s">
        <v>8</v>
      </c>
      <c r="C4791">
        <v>375000</v>
      </c>
      <c r="D4791" t="s">
        <v>9</v>
      </c>
      <c r="E4791" t="s">
        <v>15</v>
      </c>
      <c r="F4791" t="s">
        <v>11</v>
      </c>
      <c r="G4791" t="s">
        <v>12</v>
      </c>
      <c r="H4791" t="s">
        <v>12</v>
      </c>
      <c r="I4791">
        <v>60</v>
      </c>
      <c r="J4791">
        <f>(C4791-$V$7)/$V$8</f>
        <v>-0.34841149752832734</v>
      </c>
      <c r="K4791" t="str">
        <f t="shared" si="297"/>
        <v>NO</v>
      </c>
      <c r="L4791">
        <f>(I4791-$V$16)/$V$17</f>
        <v>1.2769657581737661</v>
      </c>
      <c r="M4791" t="str">
        <f t="shared" si="298"/>
        <v>NO</v>
      </c>
      <c r="N4791">
        <f>IF(ISBLANK(C4791),$V$7,C4791)</f>
        <v>375000</v>
      </c>
      <c r="O4791">
        <f>IF(ISBLANK(I4791),$V$16,I4791)</f>
        <v>60</v>
      </c>
      <c r="P4791" t="str">
        <f>IF(ISBLANK(D4791),$U$42,D4791)</f>
        <v>ASALARIADO</v>
      </c>
      <c r="Q4791" s="7" t="str">
        <f t="shared" si="299"/>
        <v>56+</v>
      </c>
      <c r="R4791" s="7" t="str">
        <f t="shared" si="300"/>
        <v>2</v>
      </c>
    </row>
    <row r="4792" spans="1:18" x14ac:dyDescent="0.3">
      <c r="A4792">
        <v>4791</v>
      </c>
      <c r="B4792" t="s">
        <v>8</v>
      </c>
      <c r="C4792">
        <v>445567</v>
      </c>
      <c r="D4792" t="s">
        <v>16</v>
      </c>
      <c r="E4792" t="s">
        <v>15</v>
      </c>
      <c r="F4792" t="s">
        <v>11</v>
      </c>
      <c r="G4792" t="s">
        <v>12</v>
      </c>
      <c r="H4792" t="s">
        <v>12</v>
      </c>
      <c r="I4792">
        <v>54</v>
      </c>
      <c r="J4792">
        <f>(C4792-$V$7)/$V$8</f>
        <v>-0.26139071877712344</v>
      </c>
      <c r="K4792" t="str">
        <f t="shared" si="297"/>
        <v>NO</v>
      </c>
      <c r="L4792">
        <f>(I4792-$V$16)/$V$17</f>
        <v>0.85351377771094117</v>
      </c>
      <c r="M4792" t="str">
        <f t="shared" si="298"/>
        <v>NO</v>
      </c>
      <c r="N4792">
        <f>IF(ISBLANK(C4792),$V$7,C4792)</f>
        <v>445567</v>
      </c>
      <c r="O4792">
        <f>IF(ISBLANK(I4792),$V$16,I4792)</f>
        <v>54</v>
      </c>
      <c r="P4792" t="str">
        <f>IF(ISBLANK(D4792),$U$42,D4792)</f>
        <v>ASEGURADO VOLUNTARIO</v>
      </c>
      <c r="Q4792" s="7" t="str">
        <f t="shared" si="299"/>
        <v>46-55</v>
      </c>
      <c r="R4792" s="7" t="str">
        <f t="shared" si="300"/>
        <v>3</v>
      </c>
    </row>
    <row r="4793" spans="1:18" x14ac:dyDescent="0.3">
      <c r="A4793">
        <v>4792</v>
      </c>
      <c r="B4793" t="s">
        <v>8</v>
      </c>
      <c r="C4793">
        <v>297139</v>
      </c>
      <c r="D4793" t="s">
        <v>16</v>
      </c>
      <c r="E4793" t="s">
        <v>15</v>
      </c>
      <c r="F4793" t="s">
        <v>11</v>
      </c>
      <c r="G4793" t="s">
        <v>12</v>
      </c>
      <c r="H4793" t="s">
        <v>12</v>
      </c>
      <c r="I4793">
        <v>56</v>
      </c>
      <c r="J4793">
        <f>(C4793-$V$7)/$V$8</f>
        <v>-0.44442698429051769</v>
      </c>
      <c r="K4793" t="str">
        <f t="shared" si="297"/>
        <v>NO</v>
      </c>
      <c r="L4793">
        <f>(I4793-$V$16)/$V$17</f>
        <v>0.99466443786521619</v>
      </c>
      <c r="M4793" t="str">
        <f t="shared" si="298"/>
        <v>NO</v>
      </c>
      <c r="N4793">
        <f>IF(ISBLANK(C4793),$V$7,C4793)</f>
        <v>297139</v>
      </c>
      <c r="O4793">
        <f>IF(ISBLANK(I4793),$V$16,I4793)</f>
        <v>56</v>
      </c>
      <c r="P4793" t="str">
        <f>IF(ISBLANK(D4793),$U$42,D4793)</f>
        <v>ASEGURADO VOLUNTARIO</v>
      </c>
      <c r="Q4793" s="7" t="str">
        <f t="shared" si="299"/>
        <v>56+</v>
      </c>
      <c r="R4793" s="7" t="str">
        <f t="shared" si="300"/>
        <v>1</v>
      </c>
    </row>
    <row r="4794" spans="1:18" x14ac:dyDescent="0.3">
      <c r="A4794">
        <v>4793</v>
      </c>
      <c r="B4794" t="s">
        <v>8</v>
      </c>
      <c r="C4794">
        <v>2250000</v>
      </c>
      <c r="D4794" t="s">
        <v>9</v>
      </c>
      <c r="E4794" t="s">
        <v>15</v>
      </c>
      <c r="F4794" t="s">
        <v>11</v>
      </c>
      <c r="G4794" t="s">
        <v>12</v>
      </c>
      <c r="H4794" t="s">
        <v>12</v>
      </c>
      <c r="I4794">
        <v>54</v>
      </c>
      <c r="J4794">
        <f>(C4794-$V$7)/$V$8</f>
        <v>1.9637735203767459</v>
      </c>
      <c r="K4794" t="str">
        <f t="shared" si="297"/>
        <v>ATIPICO</v>
      </c>
      <c r="L4794">
        <f>(I4794-$V$16)/$V$17</f>
        <v>0.85351377771094117</v>
      </c>
      <c r="M4794" t="str">
        <f t="shared" si="298"/>
        <v>NO</v>
      </c>
      <c r="N4794">
        <f>IF(ISBLANK(C4794),$V$7,C4794)</f>
        <v>2250000</v>
      </c>
      <c r="O4794">
        <f>IF(ISBLANK(I4794),$V$16,I4794)</f>
        <v>54</v>
      </c>
      <c r="P4794" t="str">
        <f>IF(ISBLANK(D4794),$U$42,D4794)</f>
        <v>ASALARIADO</v>
      </c>
      <c r="Q4794" s="7" t="str">
        <f t="shared" si="299"/>
        <v>46-55</v>
      </c>
      <c r="R4794" s="7" t="str">
        <f t="shared" si="300"/>
        <v>4</v>
      </c>
    </row>
    <row r="4795" spans="1:18" x14ac:dyDescent="0.3">
      <c r="A4795">
        <v>4794</v>
      </c>
      <c r="B4795" t="s">
        <v>8</v>
      </c>
      <c r="C4795">
        <v>534619.65</v>
      </c>
      <c r="D4795" t="s">
        <v>9</v>
      </c>
      <c r="E4795" t="s">
        <v>15</v>
      </c>
      <c r="F4795" t="s">
        <v>11</v>
      </c>
      <c r="G4795" t="s">
        <v>12</v>
      </c>
      <c r="H4795" t="s">
        <v>12</v>
      </c>
      <c r="I4795">
        <v>25</v>
      </c>
      <c r="J4795">
        <f>(C4795-$V$7)/$V$8</f>
        <v>-0.1515740771052598</v>
      </c>
      <c r="K4795" t="str">
        <f t="shared" si="297"/>
        <v>NO</v>
      </c>
      <c r="L4795">
        <f>(I4795-$V$16)/$V$17</f>
        <v>-1.1931707945260464</v>
      </c>
      <c r="M4795" t="str">
        <f t="shared" si="298"/>
        <v>NO</v>
      </c>
      <c r="N4795">
        <f>IF(ISBLANK(C4795),$V$7,C4795)</f>
        <v>534619.65</v>
      </c>
      <c r="O4795">
        <f>IF(ISBLANK(I4795),$V$16,I4795)</f>
        <v>25</v>
      </c>
      <c r="P4795" t="str">
        <f>IF(ISBLANK(D4795),$U$42,D4795)</f>
        <v>ASALARIADO</v>
      </c>
      <c r="Q4795" s="7" t="str">
        <f t="shared" si="299"/>
        <v>18-25</v>
      </c>
      <c r="R4795" s="7" t="str">
        <f t="shared" si="300"/>
        <v>3</v>
      </c>
    </row>
    <row r="4796" spans="1:18" x14ac:dyDescent="0.3">
      <c r="A4796">
        <v>4795</v>
      </c>
      <c r="B4796" t="s">
        <v>8</v>
      </c>
      <c r="C4796">
        <v>408532</v>
      </c>
      <c r="D4796" t="s">
        <v>9</v>
      </c>
      <c r="E4796" t="s">
        <v>15</v>
      </c>
      <c r="F4796" t="s">
        <v>11</v>
      </c>
      <c r="G4796" t="s">
        <v>12</v>
      </c>
      <c r="H4796" t="s">
        <v>12</v>
      </c>
      <c r="I4796">
        <v>29</v>
      </c>
      <c r="J4796">
        <f>(C4796-$V$7)/$V$8</f>
        <v>-0.30706099725078445</v>
      </c>
      <c r="K4796" t="str">
        <f t="shared" si="297"/>
        <v>NO</v>
      </c>
      <c r="L4796">
        <f>(I4796-$V$16)/$V$17</f>
        <v>-0.91086947421749642</v>
      </c>
      <c r="M4796" t="str">
        <f t="shared" si="298"/>
        <v>NO</v>
      </c>
      <c r="N4796">
        <f>IF(ISBLANK(C4796),$V$7,C4796)</f>
        <v>408532</v>
      </c>
      <c r="O4796">
        <f>IF(ISBLANK(I4796),$V$16,I4796)</f>
        <v>29</v>
      </c>
      <c r="P4796" t="str">
        <f>IF(ISBLANK(D4796),$U$42,D4796)</f>
        <v>ASALARIADO</v>
      </c>
      <c r="Q4796" s="7" t="str">
        <f t="shared" si="299"/>
        <v>26-35</v>
      </c>
      <c r="R4796" s="7" t="str">
        <f t="shared" si="300"/>
        <v>3</v>
      </c>
    </row>
    <row r="4797" spans="1:18" x14ac:dyDescent="0.3">
      <c r="A4797">
        <v>4796</v>
      </c>
      <c r="B4797" t="s">
        <v>14</v>
      </c>
      <c r="C4797">
        <v>308439</v>
      </c>
      <c r="D4797" t="s">
        <v>16</v>
      </c>
      <c r="E4797" t="s">
        <v>15</v>
      </c>
      <c r="F4797" t="s">
        <v>11</v>
      </c>
      <c r="G4797" t="s">
        <v>12</v>
      </c>
      <c r="H4797" t="s">
        <v>12</v>
      </c>
      <c r="I4797">
        <v>31</v>
      </c>
      <c r="J4797">
        <f>(C4797-$V$7)/$V$8</f>
        <v>-0.43049221591594311</v>
      </c>
      <c r="K4797" t="str">
        <f t="shared" si="297"/>
        <v>NO</v>
      </c>
      <c r="L4797">
        <f>(I4797-$V$16)/$V$17</f>
        <v>-0.7697188140632214</v>
      </c>
      <c r="M4797" t="str">
        <f t="shared" si="298"/>
        <v>NO</v>
      </c>
      <c r="N4797">
        <f>IF(ISBLANK(C4797),$V$7,C4797)</f>
        <v>308439</v>
      </c>
      <c r="O4797">
        <f>IF(ISBLANK(I4797),$V$16,I4797)</f>
        <v>31</v>
      </c>
      <c r="P4797" t="str">
        <f>IF(ISBLANK(D4797),$U$42,D4797)</f>
        <v>ASEGURADO VOLUNTARIO</v>
      </c>
      <c r="Q4797" s="7" t="str">
        <f t="shared" si="299"/>
        <v>26-35</v>
      </c>
      <c r="R4797" s="7" t="str">
        <f t="shared" si="300"/>
        <v>2</v>
      </c>
    </row>
    <row r="4798" spans="1:18" x14ac:dyDescent="0.3">
      <c r="A4798">
        <v>4797</v>
      </c>
      <c r="B4798" t="s">
        <v>8</v>
      </c>
      <c r="C4798">
        <v>489279</v>
      </c>
      <c r="D4798" t="s">
        <v>9</v>
      </c>
      <c r="E4798" t="s">
        <v>15</v>
      </c>
      <c r="F4798" t="s">
        <v>11</v>
      </c>
      <c r="G4798" t="s">
        <v>12</v>
      </c>
      <c r="H4798" t="s">
        <v>12</v>
      </c>
      <c r="I4798">
        <v>49</v>
      </c>
      <c r="J4798">
        <f>(C4798-$V$7)/$V$8</f>
        <v>-0.20748659530903457</v>
      </c>
      <c r="K4798" t="str">
        <f t="shared" si="297"/>
        <v>NO</v>
      </c>
      <c r="L4798">
        <f>(I4798-$V$16)/$V$17</f>
        <v>0.50063712732525367</v>
      </c>
      <c r="M4798" t="str">
        <f t="shared" si="298"/>
        <v>NO</v>
      </c>
      <c r="N4798">
        <f>IF(ISBLANK(C4798),$V$7,C4798)</f>
        <v>489279</v>
      </c>
      <c r="O4798">
        <f>IF(ISBLANK(I4798),$V$16,I4798)</f>
        <v>49</v>
      </c>
      <c r="P4798" t="str">
        <f>IF(ISBLANK(D4798),$U$42,D4798)</f>
        <v>ASALARIADO</v>
      </c>
      <c r="Q4798" s="7" t="str">
        <f t="shared" si="299"/>
        <v>46-55</v>
      </c>
      <c r="R4798" s="7" t="str">
        <f t="shared" si="300"/>
        <v>3</v>
      </c>
    </row>
    <row r="4799" spans="1:18" x14ac:dyDescent="0.3">
      <c r="A4799">
        <v>4798</v>
      </c>
      <c r="B4799" t="s">
        <v>14</v>
      </c>
      <c r="C4799">
        <v>56667</v>
      </c>
      <c r="D4799" t="s">
        <v>9</v>
      </c>
      <c r="E4799" t="s">
        <v>15</v>
      </c>
      <c r="F4799" t="s">
        <v>11</v>
      </c>
      <c r="G4799" t="s">
        <v>12</v>
      </c>
      <c r="H4799" t="s">
        <v>12</v>
      </c>
      <c r="I4799">
        <v>28</v>
      </c>
      <c r="J4799">
        <f>(C4799-$V$7)/$V$8</f>
        <v>-0.74096872062420771</v>
      </c>
      <c r="K4799" t="str">
        <f t="shared" si="297"/>
        <v>NO</v>
      </c>
      <c r="L4799">
        <f>(I4799-$V$16)/$V$17</f>
        <v>-0.98144480429463388</v>
      </c>
      <c r="M4799" t="str">
        <f t="shared" si="298"/>
        <v>NO</v>
      </c>
      <c r="N4799">
        <f>IF(ISBLANK(C4799),$V$7,C4799)</f>
        <v>56667</v>
      </c>
      <c r="O4799">
        <f>IF(ISBLANK(I4799),$V$16,I4799)</f>
        <v>28</v>
      </c>
      <c r="P4799" t="str">
        <f>IF(ISBLANK(D4799),$U$42,D4799)</f>
        <v>ASALARIADO</v>
      </c>
      <c r="Q4799" s="7" t="str">
        <f t="shared" si="299"/>
        <v>26-35</v>
      </c>
      <c r="R4799" s="7" t="str">
        <f t="shared" si="300"/>
        <v>1</v>
      </c>
    </row>
    <row r="4800" spans="1:18" x14ac:dyDescent="0.3">
      <c r="A4800">
        <v>4799</v>
      </c>
      <c r="B4800" t="s">
        <v>14</v>
      </c>
      <c r="C4800">
        <v>297045</v>
      </c>
      <c r="D4800" t="s">
        <v>17</v>
      </c>
      <c r="E4800" t="s">
        <v>15</v>
      </c>
      <c r="F4800" t="s">
        <v>11</v>
      </c>
      <c r="G4800" t="s">
        <v>12</v>
      </c>
      <c r="H4800" t="s">
        <v>11</v>
      </c>
      <c r="I4800">
        <v>50</v>
      </c>
      <c r="J4800">
        <f>(C4800-$V$7)/$V$8</f>
        <v>-0.44454290183274864</v>
      </c>
      <c r="K4800" t="str">
        <f t="shared" si="297"/>
        <v>NO</v>
      </c>
      <c r="L4800">
        <f>(I4800-$V$16)/$V$17</f>
        <v>0.57121245740239113</v>
      </c>
      <c r="M4800" t="str">
        <f t="shared" si="298"/>
        <v>NO</v>
      </c>
      <c r="N4800">
        <f>IF(ISBLANK(C4800),$V$7,C4800)</f>
        <v>297045</v>
      </c>
      <c r="O4800">
        <f>IF(ISBLANK(I4800),$V$16,I4800)</f>
        <v>50</v>
      </c>
      <c r="P4800" t="str">
        <f>IF(ISBLANK(D4800),$U$42,D4800)</f>
        <v>TRABAJADOR INDEPENDIENTE</v>
      </c>
      <c r="Q4800" s="7" t="str">
        <f t="shared" si="299"/>
        <v>46-55</v>
      </c>
      <c r="R4800" s="7" t="str">
        <f t="shared" si="300"/>
        <v>1</v>
      </c>
    </row>
    <row r="4801" spans="1:18" x14ac:dyDescent="0.3">
      <c r="A4801">
        <v>4800</v>
      </c>
      <c r="B4801" t="s">
        <v>14</v>
      </c>
      <c r="C4801">
        <v>278030</v>
      </c>
      <c r="D4801" t="s">
        <v>18</v>
      </c>
      <c r="E4801" t="s">
        <v>15</v>
      </c>
      <c r="F4801" t="s">
        <v>11</v>
      </c>
      <c r="G4801" t="s">
        <v>12</v>
      </c>
      <c r="H4801" t="s">
        <v>12</v>
      </c>
      <c r="I4801">
        <v>55</v>
      </c>
      <c r="J4801">
        <f>(C4801-$V$7)/$V$8</f>
        <v>-0.46799154082766331</v>
      </c>
      <c r="K4801" t="str">
        <f t="shared" si="297"/>
        <v>NO</v>
      </c>
      <c r="L4801">
        <f>(I4801-$V$16)/$V$17</f>
        <v>0.92408910778807873</v>
      </c>
      <c r="M4801" t="str">
        <f t="shared" si="298"/>
        <v>NO</v>
      </c>
      <c r="N4801">
        <f>IF(ISBLANK(C4801),$V$7,C4801)</f>
        <v>278030</v>
      </c>
      <c r="O4801">
        <f>IF(ISBLANK(I4801),$V$16,I4801)</f>
        <v>55</v>
      </c>
      <c r="P4801" t="str">
        <f>IF(ISBLANK(D4801),$U$42,D4801)</f>
        <v>CONVENIOS ESPECIALES DE TRABAJADORES INDEPENDIENTES</v>
      </c>
      <c r="Q4801" s="7" t="str">
        <f t="shared" si="299"/>
        <v>46-55</v>
      </c>
      <c r="R4801" s="7" t="str">
        <f t="shared" si="300"/>
        <v>1</v>
      </c>
    </row>
    <row r="4802" spans="1:18" x14ac:dyDescent="0.3">
      <c r="A4802">
        <v>4801</v>
      </c>
      <c r="B4802" t="s">
        <v>14</v>
      </c>
      <c r="C4802">
        <v>468369</v>
      </c>
      <c r="D4802" t="s">
        <v>9</v>
      </c>
      <c r="E4802" t="s">
        <v>15</v>
      </c>
      <c r="F4802" t="s">
        <v>11</v>
      </c>
      <c r="G4802" t="s">
        <v>12</v>
      </c>
      <c r="H4802" t="s">
        <v>12</v>
      </c>
      <c r="I4802">
        <v>30</v>
      </c>
      <c r="J4802">
        <f>(C4802-$V$7)/$V$8</f>
        <v>-0.23327208262871196</v>
      </c>
      <c r="K4802" t="str">
        <f t="shared" ref="K4802:K4865" si="301">IF(ABS(J4802)&gt;1.96,"ATIPICO","NO")</f>
        <v>NO</v>
      </c>
      <c r="L4802">
        <f>(I4802-$V$16)/$V$17</f>
        <v>-0.84029414414035897</v>
      </c>
      <c r="M4802" t="str">
        <f t="shared" ref="M4802:M4865" si="302">IF(ABS(L4802)&gt;1.96,"ATIPICO","NO")</f>
        <v>NO</v>
      </c>
      <c r="N4802">
        <f>IF(ISBLANK(C4802),$V$7,C4802)</f>
        <v>468369</v>
      </c>
      <c r="O4802">
        <f>IF(ISBLANK(I4802),$V$16,I4802)</f>
        <v>30</v>
      </c>
      <c r="P4802" t="str">
        <f>IF(ISBLANK(D4802),$U$42,D4802)</f>
        <v>ASALARIADO</v>
      </c>
      <c r="Q4802" s="7" t="str">
        <f t="shared" ref="Q4802:Q4865" si="303">IF(O4802&lt;26,"18-25",IF(O4802&lt;36,"26-35",
 IF(O4802&lt;46,"36-45",IF(O4802&lt;56,"46-55","56+"))))</f>
        <v>26-35</v>
      </c>
      <c r="R4802" s="7" t="str">
        <f t="shared" ref="R4802:R4865" si="304">IF(N4802&lt;300000,"1",
 IF(N4802&lt;=408495,"2",
 IF(N4802&lt;=700000,"3",
 "4")))</f>
        <v>3</v>
      </c>
    </row>
    <row r="4803" spans="1:18" x14ac:dyDescent="0.3">
      <c r="A4803">
        <v>4802</v>
      </c>
      <c r="B4803" t="s">
        <v>14</v>
      </c>
      <c r="C4803">
        <v>559270.94999999995</v>
      </c>
      <c r="D4803" t="s">
        <v>9</v>
      </c>
      <c r="E4803" t="s">
        <v>15</v>
      </c>
      <c r="F4803" t="s">
        <v>11</v>
      </c>
      <c r="G4803" t="s">
        <v>12</v>
      </c>
      <c r="H4803" t="s">
        <v>12</v>
      </c>
      <c r="I4803">
        <v>30</v>
      </c>
      <c r="J4803">
        <f>(C4803-$V$7)/$V$8</f>
        <v>-0.12117494828825544</v>
      </c>
      <c r="K4803" t="str">
        <f t="shared" si="301"/>
        <v>NO</v>
      </c>
      <c r="L4803">
        <f>(I4803-$V$16)/$V$17</f>
        <v>-0.84029414414035897</v>
      </c>
      <c r="M4803" t="str">
        <f t="shared" si="302"/>
        <v>NO</v>
      </c>
      <c r="N4803">
        <f>IF(ISBLANK(C4803),$V$7,C4803)</f>
        <v>559270.94999999995</v>
      </c>
      <c r="O4803">
        <f>IF(ISBLANK(I4803),$V$16,I4803)</f>
        <v>30</v>
      </c>
      <c r="P4803" t="str">
        <f>IF(ISBLANK(D4803),$U$42,D4803)</f>
        <v>ASALARIADO</v>
      </c>
      <c r="Q4803" s="7" t="str">
        <f t="shared" si="303"/>
        <v>26-35</v>
      </c>
      <c r="R4803" s="7" t="str">
        <f t="shared" si="304"/>
        <v>3</v>
      </c>
    </row>
    <row r="4804" spans="1:18" x14ac:dyDescent="0.3">
      <c r="A4804">
        <v>4803</v>
      </c>
      <c r="B4804" t="s">
        <v>8</v>
      </c>
      <c r="C4804">
        <v>352855</v>
      </c>
      <c r="D4804" t="s">
        <v>9</v>
      </c>
      <c r="E4804" t="s">
        <v>15</v>
      </c>
      <c r="F4804" t="s">
        <v>11</v>
      </c>
      <c r="G4804" t="s">
        <v>12</v>
      </c>
      <c r="H4804" t="s">
        <v>12</v>
      </c>
      <c r="I4804">
        <v>35</v>
      </c>
      <c r="J4804">
        <f>(C4804-$V$7)/$V$8</f>
        <v>-0.37571994404646486</v>
      </c>
      <c r="K4804" t="str">
        <f t="shared" si="301"/>
        <v>NO</v>
      </c>
      <c r="L4804">
        <f>(I4804-$V$16)/$V$17</f>
        <v>-0.48741749375467142</v>
      </c>
      <c r="M4804" t="str">
        <f t="shared" si="302"/>
        <v>NO</v>
      </c>
      <c r="N4804">
        <f>IF(ISBLANK(C4804),$V$7,C4804)</f>
        <v>352855</v>
      </c>
      <c r="O4804">
        <f>IF(ISBLANK(I4804),$V$16,I4804)</f>
        <v>35</v>
      </c>
      <c r="P4804" t="str">
        <f>IF(ISBLANK(D4804),$U$42,D4804)</f>
        <v>ASALARIADO</v>
      </c>
      <c r="Q4804" s="7" t="str">
        <f t="shared" si="303"/>
        <v>26-35</v>
      </c>
      <c r="R4804" s="7" t="str">
        <f t="shared" si="304"/>
        <v>2</v>
      </c>
    </row>
    <row r="4805" spans="1:18" x14ac:dyDescent="0.3">
      <c r="A4805">
        <v>4804</v>
      </c>
      <c r="B4805" t="s">
        <v>8</v>
      </c>
      <c r="C4805">
        <v>685483.06</v>
      </c>
      <c r="D4805" t="s">
        <v>9</v>
      </c>
      <c r="E4805" t="s">
        <v>10</v>
      </c>
      <c r="F4805" t="s">
        <v>11</v>
      </c>
      <c r="G4805" t="s">
        <v>12</v>
      </c>
      <c r="H4805" t="s">
        <v>12</v>
      </c>
      <c r="I4805">
        <v>41</v>
      </c>
      <c r="J4805">
        <f>(C4805-$V$7)/$V$8</f>
        <v>3.446545161584446E-2</v>
      </c>
      <c r="K4805" t="str">
        <f t="shared" si="301"/>
        <v>NO</v>
      </c>
      <c r="L4805">
        <f>(I4805-$V$16)/$V$17</f>
        <v>-6.3965513291846368E-2</v>
      </c>
      <c r="M4805" t="str">
        <f t="shared" si="302"/>
        <v>NO</v>
      </c>
      <c r="N4805">
        <f>IF(ISBLANK(C4805),$V$7,C4805)</f>
        <v>685483.06</v>
      </c>
      <c r="O4805">
        <f>IF(ISBLANK(I4805),$V$16,I4805)</f>
        <v>41</v>
      </c>
      <c r="P4805" t="str">
        <f>IF(ISBLANK(D4805),$U$42,D4805)</f>
        <v>ASALARIADO</v>
      </c>
      <c r="Q4805" s="7" t="str">
        <f t="shared" si="303"/>
        <v>36-45</v>
      </c>
      <c r="R4805" s="7" t="str">
        <f t="shared" si="304"/>
        <v>3</v>
      </c>
    </row>
    <row r="4806" spans="1:18" x14ac:dyDescent="0.3">
      <c r="A4806">
        <v>4805</v>
      </c>
      <c r="B4806" t="s">
        <v>8</v>
      </c>
      <c r="C4806">
        <v>105542.83</v>
      </c>
      <c r="D4806" t="s">
        <v>13</v>
      </c>
      <c r="E4806" t="s">
        <v>10</v>
      </c>
      <c r="F4806" t="s">
        <v>11</v>
      </c>
      <c r="G4806" t="s">
        <v>12</v>
      </c>
      <c r="H4806" t="s">
        <v>12</v>
      </c>
      <c r="I4806">
        <v>69</v>
      </c>
      <c r="J4806">
        <f>(C4806-$V$7)/$V$8</f>
        <v>-0.6806967409635809</v>
      </c>
      <c r="K4806" t="str">
        <f t="shared" si="301"/>
        <v>NO</v>
      </c>
      <c r="L4806">
        <f>(I4806-$V$16)/$V$17</f>
        <v>1.9121437288680037</v>
      </c>
      <c r="M4806" t="str">
        <f t="shared" si="302"/>
        <v>NO</v>
      </c>
      <c r="N4806">
        <f>IF(ISBLANK(C4806),$V$7,C4806)</f>
        <v>105542.83</v>
      </c>
      <c r="O4806">
        <f>IF(ISBLANK(I4806),$V$16,I4806)</f>
        <v>69</v>
      </c>
      <c r="P4806" t="str">
        <f>IF(ISBLANK(D4806),$U$42,D4806)</f>
        <v>PENSIONADOS EN SU PROPIO SISTEMA</v>
      </c>
      <c r="Q4806" s="7" t="str">
        <f t="shared" si="303"/>
        <v>56+</v>
      </c>
      <c r="R4806" s="7" t="str">
        <f t="shared" si="304"/>
        <v>1</v>
      </c>
    </row>
    <row r="4807" spans="1:18" x14ac:dyDescent="0.3">
      <c r="A4807">
        <v>4806</v>
      </c>
      <c r="B4807" t="s">
        <v>8</v>
      </c>
      <c r="C4807">
        <v>639148</v>
      </c>
      <c r="D4807" t="s">
        <v>17</v>
      </c>
      <c r="E4807" t="s">
        <v>15</v>
      </c>
      <c r="F4807" t="s">
        <v>11</v>
      </c>
      <c r="G4807" t="s">
        <v>12</v>
      </c>
      <c r="H4807" t="s">
        <v>12</v>
      </c>
      <c r="I4807">
        <v>64</v>
      </c>
      <c r="J4807">
        <f>(C4807-$V$7)/$V$8</f>
        <v>-2.2673338536546354E-2</v>
      </c>
      <c r="K4807" t="str">
        <f t="shared" si="301"/>
        <v>NO</v>
      </c>
      <c r="L4807">
        <f>(I4807-$V$16)/$V$17</f>
        <v>1.5592670784823162</v>
      </c>
      <c r="M4807" t="str">
        <f t="shared" si="302"/>
        <v>NO</v>
      </c>
      <c r="N4807">
        <f>IF(ISBLANK(C4807),$V$7,C4807)</f>
        <v>639148</v>
      </c>
      <c r="O4807">
        <f>IF(ISBLANK(I4807),$V$16,I4807)</f>
        <v>64</v>
      </c>
      <c r="P4807" t="str">
        <f>IF(ISBLANK(D4807),$U$42,D4807)</f>
        <v>TRABAJADOR INDEPENDIENTE</v>
      </c>
      <c r="Q4807" s="7" t="str">
        <f t="shared" si="303"/>
        <v>56+</v>
      </c>
      <c r="R4807" s="7" t="str">
        <f t="shared" si="304"/>
        <v>3</v>
      </c>
    </row>
    <row r="4808" spans="1:18" x14ac:dyDescent="0.3">
      <c r="A4808">
        <v>4807</v>
      </c>
      <c r="B4808" t="s">
        <v>8</v>
      </c>
      <c r="C4808">
        <v>80000</v>
      </c>
      <c r="D4808" t="s">
        <v>9</v>
      </c>
      <c r="E4808" t="s">
        <v>15</v>
      </c>
      <c r="F4808" t="s">
        <v>11</v>
      </c>
      <c r="G4808" t="s">
        <v>11</v>
      </c>
      <c r="H4808" t="s">
        <v>12</v>
      </c>
      <c r="I4808">
        <v>44</v>
      </c>
      <c r="J4808">
        <f>(C4808-$V$7)/$V$8</f>
        <v>-0.71219527367872548</v>
      </c>
      <c r="K4808" t="str">
        <f t="shared" si="301"/>
        <v>NO</v>
      </c>
      <c r="L4808">
        <f>(I4808-$V$16)/$V$17</f>
        <v>0.14776047693956615</v>
      </c>
      <c r="M4808" t="str">
        <f t="shared" si="302"/>
        <v>NO</v>
      </c>
      <c r="N4808">
        <f>IF(ISBLANK(C4808),$V$7,C4808)</f>
        <v>80000</v>
      </c>
      <c r="O4808">
        <f>IF(ISBLANK(I4808),$V$16,I4808)</f>
        <v>44</v>
      </c>
      <c r="P4808" t="str">
        <f>IF(ISBLANK(D4808),$U$42,D4808)</f>
        <v>ASALARIADO</v>
      </c>
      <c r="Q4808" s="7" t="str">
        <f t="shared" si="303"/>
        <v>36-45</v>
      </c>
      <c r="R4808" s="7" t="str">
        <f t="shared" si="304"/>
        <v>1</v>
      </c>
    </row>
    <row r="4809" spans="1:18" x14ac:dyDescent="0.3">
      <c r="A4809">
        <v>4808</v>
      </c>
      <c r="B4809" t="s">
        <v>8</v>
      </c>
      <c r="C4809">
        <v>2624502</v>
      </c>
      <c r="D4809" t="s">
        <v>9</v>
      </c>
      <c r="E4809" t="s">
        <v>15</v>
      </c>
      <c r="F4809" t="s">
        <v>11</v>
      </c>
      <c r="G4809" t="s">
        <v>12</v>
      </c>
      <c r="H4809" t="s">
        <v>12</v>
      </c>
      <c r="I4809">
        <v>49</v>
      </c>
      <c r="J4809">
        <f>(C4809-$V$7)/$V$8</f>
        <v>2.4255964076170051</v>
      </c>
      <c r="K4809" t="str">
        <f t="shared" si="301"/>
        <v>ATIPICO</v>
      </c>
      <c r="L4809">
        <f>(I4809-$V$16)/$V$17</f>
        <v>0.50063712732525367</v>
      </c>
      <c r="M4809" t="str">
        <f t="shared" si="302"/>
        <v>NO</v>
      </c>
      <c r="N4809">
        <f>IF(ISBLANK(C4809),$V$7,C4809)</f>
        <v>2624502</v>
      </c>
      <c r="O4809">
        <f>IF(ISBLANK(I4809),$V$16,I4809)</f>
        <v>49</v>
      </c>
      <c r="P4809" t="str">
        <f>IF(ISBLANK(D4809),$U$42,D4809)</f>
        <v>ASALARIADO</v>
      </c>
      <c r="Q4809" s="7" t="str">
        <f t="shared" si="303"/>
        <v>46-55</v>
      </c>
      <c r="R4809" s="7" t="str">
        <f t="shared" si="304"/>
        <v>4</v>
      </c>
    </row>
    <row r="4810" spans="1:18" x14ac:dyDescent="0.3">
      <c r="A4810">
        <v>4809</v>
      </c>
      <c r="B4810" t="s">
        <v>8</v>
      </c>
      <c r="C4810">
        <v>536035.42000000004</v>
      </c>
      <c r="D4810" t="s">
        <v>9</v>
      </c>
      <c r="E4810" t="s">
        <v>15</v>
      </c>
      <c r="F4810" t="s">
        <v>11</v>
      </c>
      <c r="G4810" t="s">
        <v>12</v>
      </c>
      <c r="H4810" t="s">
        <v>12</v>
      </c>
      <c r="I4810">
        <v>61</v>
      </c>
      <c r="J4810">
        <f>(C4810-$V$7)/$V$8</f>
        <v>-0.14982819860776672</v>
      </c>
      <c r="K4810" t="str">
        <f t="shared" si="301"/>
        <v>NO</v>
      </c>
      <c r="L4810">
        <f>(I4810-$V$16)/$V$17</f>
        <v>1.3475410882509038</v>
      </c>
      <c r="M4810" t="str">
        <f t="shared" si="302"/>
        <v>NO</v>
      </c>
      <c r="N4810">
        <f>IF(ISBLANK(C4810),$V$7,C4810)</f>
        <v>536035.42000000004</v>
      </c>
      <c r="O4810">
        <f>IF(ISBLANK(I4810),$V$16,I4810)</f>
        <v>61</v>
      </c>
      <c r="P4810" t="str">
        <f>IF(ISBLANK(D4810),$U$42,D4810)</f>
        <v>ASALARIADO</v>
      </c>
      <c r="Q4810" s="7" t="str">
        <f t="shared" si="303"/>
        <v>56+</v>
      </c>
      <c r="R4810" s="7" t="str">
        <f t="shared" si="304"/>
        <v>3</v>
      </c>
    </row>
    <row r="4811" spans="1:18" x14ac:dyDescent="0.3">
      <c r="A4811">
        <v>4810</v>
      </c>
      <c r="B4811" t="s">
        <v>14</v>
      </c>
      <c r="C4811">
        <v>371041.65</v>
      </c>
      <c r="D4811" t="s">
        <v>9</v>
      </c>
      <c r="E4811" t="s">
        <v>15</v>
      </c>
      <c r="F4811" t="s">
        <v>11</v>
      </c>
      <c r="G4811" t="s">
        <v>12</v>
      </c>
      <c r="H4811" t="s">
        <v>12</v>
      </c>
      <c r="I4811">
        <v>32</v>
      </c>
      <c r="J4811">
        <f>(C4811-$V$7)/$V$8</f>
        <v>-0.35329279756332704</v>
      </c>
      <c r="K4811" t="str">
        <f t="shared" si="301"/>
        <v>NO</v>
      </c>
      <c r="L4811">
        <f>(I4811-$V$16)/$V$17</f>
        <v>-0.69914348398608395</v>
      </c>
      <c r="M4811" t="str">
        <f t="shared" si="302"/>
        <v>NO</v>
      </c>
      <c r="N4811">
        <f>IF(ISBLANK(C4811),$V$7,C4811)</f>
        <v>371041.65</v>
      </c>
      <c r="O4811">
        <f>IF(ISBLANK(I4811),$V$16,I4811)</f>
        <v>32</v>
      </c>
      <c r="P4811" t="str">
        <f>IF(ISBLANK(D4811),$U$42,D4811)</f>
        <v>ASALARIADO</v>
      </c>
      <c r="Q4811" s="7" t="str">
        <f t="shared" si="303"/>
        <v>26-35</v>
      </c>
      <c r="R4811" s="7" t="str">
        <f t="shared" si="304"/>
        <v>2</v>
      </c>
    </row>
    <row r="4812" spans="1:18" x14ac:dyDescent="0.3">
      <c r="A4812">
        <v>4811</v>
      </c>
      <c r="B4812" t="s">
        <v>14</v>
      </c>
      <c r="C4812">
        <v>696716</v>
      </c>
      <c r="D4812" t="s">
        <v>9</v>
      </c>
      <c r="E4812" t="s">
        <v>10</v>
      </c>
      <c r="F4812" t="s">
        <v>11</v>
      </c>
      <c r="G4812" t="s">
        <v>12</v>
      </c>
      <c r="H4812" t="s">
        <v>11</v>
      </c>
      <c r="I4812">
        <v>42</v>
      </c>
      <c r="J4812">
        <f>(C4812-$V$7)/$V$8</f>
        <v>4.8317523922525252E-2</v>
      </c>
      <c r="K4812" t="str">
        <f t="shared" si="301"/>
        <v>NO</v>
      </c>
      <c r="L4812">
        <f>(I4812-$V$16)/$V$17</f>
        <v>6.6098167852911317E-3</v>
      </c>
      <c r="M4812" t="str">
        <f t="shared" si="302"/>
        <v>NO</v>
      </c>
      <c r="N4812">
        <f>IF(ISBLANK(C4812),$V$7,C4812)</f>
        <v>696716</v>
      </c>
      <c r="O4812">
        <f>IF(ISBLANK(I4812),$V$16,I4812)</f>
        <v>42</v>
      </c>
      <c r="P4812" t="str">
        <f>IF(ISBLANK(D4812),$U$42,D4812)</f>
        <v>ASALARIADO</v>
      </c>
      <c r="Q4812" s="7" t="str">
        <f t="shared" si="303"/>
        <v>36-45</v>
      </c>
      <c r="R4812" s="7" t="str">
        <f t="shared" si="304"/>
        <v>3</v>
      </c>
    </row>
    <row r="4813" spans="1:18" x14ac:dyDescent="0.3">
      <c r="A4813">
        <v>4812</v>
      </c>
      <c r="B4813" t="s">
        <v>8</v>
      </c>
      <c r="C4813">
        <v>384348.31</v>
      </c>
      <c r="D4813" t="s">
        <v>9</v>
      </c>
      <c r="E4813" t="s">
        <v>15</v>
      </c>
      <c r="F4813" t="s">
        <v>11</v>
      </c>
      <c r="G4813" t="s">
        <v>12</v>
      </c>
      <c r="H4813" t="s">
        <v>12</v>
      </c>
      <c r="I4813">
        <v>27</v>
      </c>
      <c r="J4813">
        <f>(C4813-$V$7)/$V$8</f>
        <v>-0.33688348562180348</v>
      </c>
      <c r="K4813" t="str">
        <f t="shared" si="301"/>
        <v>NO</v>
      </c>
      <c r="L4813">
        <f>(I4813-$V$16)/$V$17</f>
        <v>-1.0520201343717714</v>
      </c>
      <c r="M4813" t="str">
        <f t="shared" si="302"/>
        <v>NO</v>
      </c>
      <c r="N4813">
        <f>IF(ISBLANK(C4813),$V$7,C4813)</f>
        <v>384348.31</v>
      </c>
      <c r="O4813">
        <f>IF(ISBLANK(I4813),$V$16,I4813)</f>
        <v>27</v>
      </c>
      <c r="P4813" t="str">
        <f>IF(ISBLANK(D4813),$U$42,D4813)</f>
        <v>ASALARIADO</v>
      </c>
      <c r="Q4813" s="7" t="str">
        <f t="shared" si="303"/>
        <v>26-35</v>
      </c>
      <c r="R4813" s="7" t="str">
        <f t="shared" si="304"/>
        <v>2</v>
      </c>
    </row>
    <row r="4814" spans="1:18" x14ac:dyDescent="0.3">
      <c r="A4814">
        <v>4813</v>
      </c>
      <c r="B4814" t="s">
        <v>14</v>
      </c>
      <c r="C4814">
        <v>240000</v>
      </c>
      <c r="D4814" t="s">
        <v>9</v>
      </c>
      <c r="E4814" t="s">
        <v>15</v>
      </c>
      <c r="F4814" t="s">
        <v>11</v>
      </c>
      <c r="G4814" t="s">
        <v>11</v>
      </c>
      <c r="H4814" t="s">
        <v>12</v>
      </c>
      <c r="I4814">
        <v>27</v>
      </c>
      <c r="J4814">
        <f>(C4814-$V$7)/$V$8</f>
        <v>-0.5148888188174926</v>
      </c>
      <c r="K4814" t="str">
        <f t="shared" si="301"/>
        <v>NO</v>
      </c>
      <c r="L4814">
        <f>(I4814-$V$16)/$V$17</f>
        <v>-1.0520201343717714</v>
      </c>
      <c r="M4814" t="str">
        <f t="shared" si="302"/>
        <v>NO</v>
      </c>
      <c r="N4814">
        <f>IF(ISBLANK(C4814),$V$7,C4814)</f>
        <v>240000</v>
      </c>
      <c r="O4814">
        <f>IF(ISBLANK(I4814),$V$16,I4814)</f>
        <v>27</v>
      </c>
      <c r="P4814" t="str">
        <f>IF(ISBLANK(D4814),$U$42,D4814)</f>
        <v>ASALARIADO</v>
      </c>
      <c r="Q4814" s="7" t="str">
        <f t="shared" si="303"/>
        <v>26-35</v>
      </c>
      <c r="R4814" s="7" t="str">
        <f t="shared" si="304"/>
        <v>1</v>
      </c>
    </row>
    <row r="4815" spans="1:18" x14ac:dyDescent="0.3">
      <c r="A4815">
        <v>4814</v>
      </c>
      <c r="B4815" t="s">
        <v>8</v>
      </c>
      <c r="C4815">
        <v>141509.48000000001</v>
      </c>
      <c r="D4815" t="s">
        <v>13</v>
      </c>
      <c r="E4815" t="s">
        <v>10</v>
      </c>
      <c r="F4815" t="s">
        <v>11</v>
      </c>
      <c r="G4815" t="s">
        <v>12</v>
      </c>
      <c r="H4815" t="s">
        <v>12</v>
      </c>
      <c r="I4815">
        <v>82</v>
      </c>
      <c r="J4815">
        <f>(C4815-$V$7)/$V$8</f>
        <v>-0.63634391468398865</v>
      </c>
      <c r="K4815" t="str">
        <f t="shared" si="301"/>
        <v>NO</v>
      </c>
      <c r="L4815">
        <f>(I4815-$V$16)/$V$17</f>
        <v>2.8296230198707915</v>
      </c>
      <c r="M4815" t="str">
        <f t="shared" si="302"/>
        <v>ATIPICO</v>
      </c>
      <c r="N4815">
        <f>IF(ISBLANK(C4815),$V$7,C4815)</f>
        <v>141509.48000000001</v>
      </c>
      <c r="O4815">
        <f>IF(ISBLANK(I4815),$V$16,I4815)</f>
        <v>82</v>
      </c>
      <c r="P4815" t="str">
        <f>IF(ISBLANK(D4815),$U$42,D4815)</f>
        <v>PENSIONADOS EN SU PROPIO SISTEMA</v>
      </c>
      <c r="Q4815" s="7" t="str">
        <f t="shared" si="303"/>
        <v>56+</v>
      </c>
      <c r="R4815" s="7" t="str">
        <f t="shared" si="304"/>
        <v>1</v>
      </c>
    </row>
    <row r="4816" spans="1:18" x14ac:dyDescent="0.3">
      <c r="A4816">
        <v>4815</v>
      </c>
      <c r="B4816" t="s">
        <v>14</v>
      </c>
      <c r="C4816">
        <v>2803065.68</v>
      </c>
      <c r="D4816" t="s">
        <v>9</v>
      </c>
      <c r="E4816" t="s">
        <v>10</v>
      </c>
      <c r="F4816" t="s">
        <v>11</v>
      </c>
      <c r="G4816" t="s">
        <v>12</v>
      </c>
      <c r="H4816" t="s">
        <v>12</v>
      </c>
      <c r="I4816">
        <v>49</v>
      </c>
      <c r="J4816">
        <f>(C4816-$V$7)/$V$8</f>
        <v>2.645794949290603</v>
      </c>
      <c r="K4816" t="str">
        <f t="shared" si="301"/>
        <v>ATIPICO</v>
      </c>
      <c r="L4816">
        <f>(I4816-$V$16)/$V$17</f>
        <v>0.50063712732525367</v>
      </c>
      <c r="M4816" t="str">
        <f t="shared" si="302"/>
        <v>NO</v>
      </c>
      <c r="N4816">
        <f>IF(ISBLANK(C4816),$V$7,C4816)</f>
        <v>2803065.68</v>
      </c>
      <c r="O4816">
        <f>IF(ISBLANK(I4816),$V$16,I4816)</f>
        <v>49</v>
      </c>
      <c r="P4816" t="str">
        <f>IF(ISBLANK(D4816),$U$42,D4816)</f>
        <v>ASALARIADO</v>
      </c>
      <c r="Q4816" s="7" t="str">
        <f t="shared" si="303"/>
        <v>46-55</v>
      </c>
      <c r="R4816" s="7" t="str">
        <f t="shared" si="304"/>
        <v>4</v>
      </c>
    </row>
    <row r="4817" spans="1:18" x14ac:dyDescent="0.3">
      <c r="A4817">
        <v>4816</v>
      </c>
      <c r="B4817" t="s">
        <v>8</v>
      </c>
      <c r="C4817">
        <v>806339.27</v>
      </c>
      <c r="D4817" t="s">
        <v>9</v>
      </c>
      <c r="E4817" t="s">
        <v>10</v>
      </c>
      <c r="F4817" t="s">
        <v>11</v>
      </c>
      <c r="G4817" t="s">
        <v>12</v>
      </c>
      <c r="H4817" t="s">
        <v>12</v>
      </c>
      <c r="I4817">
        <v>51</v>
      </c>
      <c r="J4817">
        <f>(C4817-$V$7)/$V$8</f>
        <v>0.18350114125999872</v>
      </c>
      <c r="K4817" t="str">
        <f t="shared" si="301"/>
        <v>NO</v>
      </c>
      <c r="L4817">
        <f>(I4817-$V$16)/$V$17</f>
        <v>0.64178778747952869</v>
      </c>
      <c r="M4817" t="str">
        <f t="shared" si="302"/>
        <v>NO</v>
      </c>
      <c r="N4817">
        <f>IF(ISBLANK(C4817),$V$7,C4817)</f>
        <v>806339.27</v>
      </c>
      <c r="O4817">
        <f>IF(ISBLANK(I4817),$V$16,I4817)</f>
        <v>51</v>
      </c>
      <c r="P4817" t="str">
        <f>IF(ISBLANK(D4817),$U$42,D4817)</f>
        <v>ASALARIADO</v>
      </c>
      <c r="Q4817" s="7" t="str">
        <f t="shared" si="303"/>
        <v>46-55</v>
      </c>
      <c r="R4817" s="7" t="str">
        <f t="shared" si="304"/>
        <v>4</v>
      </c>
    </row>
    <row r="4818" spans="1:18" x14ac:dyDescent="0.3">
      <c r="A4818">
        <v>4817</v>
      </c>
      <c r="B4818" t="s">
        <v>8</v>
      </c>
      <c r="C4818">
        <v>509509</v>
      </c>
      <c r="D4818" t="s">
        <v>17</v>
      </c>
      <c r="E4818" t="s">
        <v>15</v>
      </c>
      <c r="F4818" t="s">
        <v>11</v>
      </c>
      <c r="G4818" t="s">
        <v>12</v>
      </c>
      <c r="H4818" t="s">
        <v>11</v>
      </c>
      <c r="I4818">
        <v>58</v>
      </c>
      <c r="J4818">
        <f>(C4818-$V$7)/$V$8</f>
        <v>-0.18253966042251746</v>
      </c>
      <c r="K4818" t="str">
        <f t="shared" si="301"/>
        <v>NO</v>
      </c>
      <c r="L4818">
        <f>(I4818-$V$16)/$V$17</f>
        <v>1.1358150980194912</v>
      </c>
      <c r="M4818" t="str">
        <f t="shared" si="302"/>
        <v>NO</v>
      </c>
      <c r="N4818">
        <f>IF(ISBLANK(C4818),$V$7,C4818)</f>
        <v>509509</v>
      </c>
      <c r="O4818">
        <f>IF(ISBLANK(I4818),$V$16,I4818)</f>
        <v>58</v>
      </c>
      <c r="P4818" t="str">
        <f>IF(ISBLANK(D4818),$U$42,D4818)</f>
        <v>TRABAJADOR INDEPENDIENTE</v>
      </c>
      <c r="Q4818" s="7" t="str">
        <f t="shared" si="303"/>
        <v>56+</v>
      </c>
      <c r="R4818" s="7" t="str">
        <f t="shared" si="304"/>
        <v>3</v>
      </c>
    </row>
    <row r="4819" spans="1:18" x14ac:dyDescent="0.3">
      <c r="A4819">
        <v>4818</v>
      </c>
      <c r="B4819" t="s">
        <v>8</v>
      </c>
      <c r="C4819">
        <v>384956</v>
      </c>
      <c r="D4819" t="s">
        <v>17</v>
      </c>
      <c r="E4819" t="s">
        <v>15</v>
      </c>
      <c r="F4819" t="s">
        <v>11</v>
      </c>
      <c r="G4819" t="s">
        <v>12</v>
      </c>
      <c r="H4819" t="s">
        <v>11</v>
      </c>
      <c r="I4819">
        <v>42</v>
      </c>
      <c r="J4819">
        <f>(C4819-$V$7)/$V$8</f>
        <v>-0.3361341033745871</v>
      </c>
      <c r="K4819" t="str">
        <f t="shared" si="301"/>
        <v>NO</v>
      </c>
      <c r="L4819">
        <f>(I4819-$V$16)/$V$17</f>
        <v>6.6098167852911317E-3</v>
      </c>
      <c r="M4819" t="str">
        <f t="shared" si="302"/>
        <v>NO</v>
      </c>
      <c r="N4819">
        <f>IF(ISBLANK(C4819),$V$7,C4819)</f>
        <v>384956</v>
      </c>
      <c r="O4819">
        <f>IF(ISBLANK(I4819),$V$16,I4819)</f>
        <v>42</v>
      </c>
      <c r="P4819" t="str">
        <f>IF(ISBLANK(D4819),$U$42,D4819)</f>
        <v>TRABAJADOR INDEPENDIENTE</v>
      </c>
      <c r="Q4819" s="7" t="str">
        <f t="shared" si="303"/>
        <v>36-45</v>
      </c>
      <c r="R4819" s="7" t="str">
        <f t="shared" si="304"/>
        <v>2</v>
      </c>
    </row>
    <row r="4820" spans="1:18" x14ac:dyDescent="0.3">
      <c r="A4820">
        <v>4819</v>
      </c>
      <c r="B4820" t="s">
        <v>14</v>
      </c>
      <c r="C4820">
        <v>1399635</v>
      </c>
      <c r="D4820" t="s">
        <v>13</v>
      </c>
      <c r="E4820" t="s">
        <v>10</v>
      </c>
      <c r="F4820" t="s">
        <v>11</v>
      </c>
      <c r="G4820" t="s">
        <v>12</v>
      </c>
      <c r="H4820" t="s">
        <v>12</v>
      </c>
      <c r="I4820">
        <v>66</v>
      </c>
      <c r="J4820">
        <f>(C4820-$V$7)/$V$8</f>
        <v>0.91513287357629391</v>
      </c>
      <c r="K4820" t="str">
        <f t="shared" si="301"/>
        <v>NO</v>
      </c>
      <c r="L4820">
        <f>(I4820-$V$16)/$V$17</f>
        <v>1.7004177386365913</v>
      </c>
      <c r="M4820" t="str">
        <f t="shared" si="302"/>
        <v>NO</v>
      </c>
      <c r="N4820">
        <f>IF(ISBLANK(C4820),$V$7,C4820)</f>
        <v>1399635</v>
      </c>
      <c r="O4820">
        <f>IF(ISBLANK(I4820),$V$16,I4820)</f>
        <v>66</v>
      </c>
      <c r="P4820" t="str">
        <f>IF(ISBLANK(D4820),$U$42,D4820)</f>
        <v>PENSIONADOS EN SU PROPIO SISTEMA</v>
      </c>
      <c r="Q4820" s="7" t="str">
        <f t="shared" si="303"/>
        <v>56+</v>
      </c>
      <c r="R4820" s="7" t="str">
        <f t="shared" si="304"/>
        <v>4</v>
      </c>
    </row>
    <row r="4821" spans="1:18" x14ac:dyDescent="0.3">
      <c r="A4821">
        <v>4820</v>
      </c>
      <c r="B4821" t="s">
        <v>8</v>
      </c>
      <c r="C4821">
        <v>336308.54</v>
      </c>
      <c r="D4821" t="s">
        <v>9</v>
      </c>
      <c r="E4821" t="s">
        <v>15</v>
      </c>
      <c r="F4821" t="s">
        <v>11</v>
      </c>
      <c r="G4821" t="s">
        <v>11</v>
      </c>
      <c r="H4821" t="s">
        <v>12</v>
      </c>
      <c r="I4821">
        <v>21</v>
      </c>
      <c r="J4821">
        <f>(C4821-$V$7)/$V$8</f>
        <v>-0.39612446506585985</v>
      </c>
      <c r="K4821" t="str">
        <f t="shared" si="301"/>
        <v>NO</v>
      </c>
      <c r="L4821">
        <f>(I4821-$V$16)/$V$17</f>
        <v>-1.4754721148345964</v>
      </c>
      <c r="M4821" t="str">
        <f t="shared" si="302"/>
        <v>NO</v>
      </c>
      <c r="N4821">
        <f>IF(ISBLANK(C4821),$V$7,C4821)</f>
        <v>336308.54</v>
      </c>
      <c r="O4821">
        <f>IF(ISBLANK(I4821),$V$16,I4821)</f>
        <v>21</v>
      </c>
      <c r="P4821" t="str">
        <f>IF(ISBLANK(D4821),$U$42,D4821)</f>
        <v>ASALARIADO</v>
      </c>
      <c r="Q4821" s="7" t="str">
        <f t="shared" si="303"/>
        <v>18-25</v>
      </c>
      <c r="R4821" s="7" t="str">
        <f t="shared" si="304"/>
        <v>2</v>
      </c>
    </row>
    <row r="4822" spans="1:18" x14ac:dyDescent="0.3">
      <c r="A4822">
        <v>4821</v>
      </c>
      <c r="B4822" t="s">
        <v>8</v>
      </c>
      <c r="C4822">
        <v>388655.68</v>
      </c>
      <c r="D4822" t="s">
        <v>9</v>
      </c>
      <c r="E4822" t="s">
        <v>15</v>
      </c>
      <c r="F4822" t="s">
        <v>11</v>
      </c>
      <c r="G4822" t="s">
        <v>12</v>
      </c>
      <c r="H4822" t="s">
        <v>12</v>
      </c>
      <c r="I4822">
        <v>36</v>
      </c>
      <c r="J4822">
        <f>(C4822-$V$7)/$V$8</f>
        <v>-0.33157178621883082</v>
      </c>
      <c r="K4822" t="str">
        <f t="shared" si="301"/>
        <v>NO</v>
      </c>
      <c r="L4822">
        <f>(I4822-$V$16)/$V$17</f>
        <v>-0.41684216367753391</v>
      </c>
      <c r="M4822" t="str">
        <f t="shared" si="302"/>
        <v>NO</v>
      </c>
      <c r="N4822">
        <f>IF(ISBLANK(C4822),$V$7,C4822)</f>
        <v>388655.68</v>
      </c>
      <c r="O4822">
        <f>IF(ISBLANK(I4822),$V$16,I4822)</f>
        <v>36</v>
      </c>
      <c r="P4822" t="str">
        <f>IF(ISBLANK(D4822),$U$42,D4822)</f>
        <v>ASALARIADO</v>
      </c>
      <c r="Q4822" s="7" t="str">
        <f t="shared" si="303"/>
        <v>36-45</v>
      </c>
      <c r="R4822" s="7" t="str">
        <f t="shared" si="304"/>
        <v>2</v>
      </c>
    </row>
    <row r="4823" spans="1:18" x14ac:dyDescent="0.3">
      <c r="A4823">
        <v>4822</v>
      </c>
      <c r="B4823" t="s">
        <v>8</v>
      </c>
      <c r="C4823">
        <v>458950</v>
      </c>
      <c r="D4823" t="s">
        <v>9</v>
      </c>
      <c r="E4823" t="s">
        <v>15</v>
      </c>
      <c r="F4823" t="s">
        <v>11</v>
      </c>
      <c r="G4823" t="s">
        <v>12</v>
      </c>
      <c r="H4823" t="s">
        <v>12</v>
      </c>
      <c r="I4823">
        <v>40</v>
      </c>
      <c r="J4823">
        <f>(C4823-$V$7)/$V$8</f>
        <v>-0.24488726699332417</v>
      </c>
      <c r="K4823" t="str">
        <f t="shared" si="301"/>
        <v>NO</v>
      </c>
      <c r="L4823">
        <f>(I4823-$V$16)/$V$17</f>
        <v>-0.13454084336898386</v>
      </c>
      <c r="M4823" t="str">
        <f t="shared" si="302"/>
        <v>NO</v>
      </c>
      <c r="N4823">
        <f>IF(ISBLANK(C4823),$V$7,C4823)</f>
        <v>458950</v>
      </c>
      <c r="O4823">
        <f>IF(ISBLANK(I4823),$V$16,I4823)</f>
        <v>40</v>
      </c>
      <c r="P4823" t="str">
        <f>IF(ISBLANK(D4823),$U$42,D4823)</f>
        <v>ASALARIADO</v>
      </c>
      <c r="Q4823" s="7" t="str">
        <f t="shared" si="303"/>
        <v>36-45</v>
      </c>
      <c r="R4823" s="7" t="str">
        <f t="shared" si="304"/>
        <v>3</v>
      </c>
    </row>
    <row r="4824" spans="1:18" x14ac:dyDescent="0.3">
      <c r="A4824">
        <v>4823</v>
      </c>
      <c r="B4824" t="s">
        <v>8</v>
      </c>
      <c r="C4824">
        <v>205604.33</v>
      </c>
      <c r="D4824" t="s">
        <v>9</v>
      </c>
      <c r="E4824" t="s">
        <v>15</v>
      </c>
      <c r="F4824" t="s">
        <v>11</v>
      </c>
      <c r="G4824" t="s">
        <v>12</v>
      </c>
      <c r="H4824" t="s">
        <v>12</v>
      </c>
      <c r="I4824">
        <v>31</v>
      </c>
      <c r="J4824">
        <f>(C4824-$V$7)/$V$8</f>
        <v>-0.55730436700672303</v>
      </c>
      <c r="K4824" t="str">
        <f t="shared" si="301"/>
        <v>NO</v>
      </c>
      <c r="L4824">
        <f>(I4824-$V$16)/$V$17</f>
        <v>-0.7697188140632214</v>
      </c>
      <c r="M4824" t="str">
        <f t="shared" si="302"/>
        <v>NO</v>
      </c>
      <c r="N4824">
        <f>IF(ISBLANK(C4824),$V$7,C4824)</f>
        <v>205604.33</v>
      </c>
      <c r="O4824">
        <f>IF(ISBLANK(I4824),$V$16,I4824)</f>
        <v>31</v>
      </c>
      <c r="P4824" t="str">
        <f>IF(ISBLANK(D4824),$U$42,D4824)</f>
        <v>ASALARIADO</v>
      </c>
      <c r="Q4824" s="7" t="str">
        <f t="shared" si="303"/>
        <v>26-35</v>
      </c>
      <c r="R4824" s="7" t="str">
        <f t="shared" si="304"/>
        <v>1</v>
      </c>
    </row>
    <row r="4825" spans="1:18" x14ac:dyDescent="0.3">
      <c r="A4825">
        <v>4824</v>
      </c>
      <c r="B4825" t="s">
        <v>14</v>
      </c>
      <c r="C4825">
        <v>459530.58</v>
      </c>
      <c r="D4825" t="s">
        <v>9</v>
      </c>
      <c r="E4825" t="s">
        <v>15</v>
      </c>
      <c r="F4825" t="s">
        <v>11</v>
      </c>
      <c r="G4825" t="s">
        <v>12</v>
      </c>
      <c r="H4825" t="s">
        <v>12</v>
      </c>
      <c r="I4825">
        <v>50</v>
      </c>
      <c r="J4825">
        <f>(C4825-$V$7)/$V$8</f>
        <v>-0.24417131585855331</v>
      </c>
      <c r="K4825" t="str">
        <f t="shared" si="301"/>
        <v>NO</v>
      </c>
      <c r="L4825">
        <f>(I4825-$V$16)/$V$17</f>
        <v>0.57121245740239113</v>
      </c>
      <c r="M4825" t="str">
        <f t="shared" si="302"/>
        <v>NO</v>
      </c>
      <c r="N4825">
        <f>IF(ISBLANK(C4825),$V$7,C4825)</f>
        <v>459530.58</v>
      </c>
      <c r="O4825">
        <f>IF(ISBLANK(I4825),$V$16,I4825)</f>
        <v>50</v>
      </c>
      <c r="P4825" t="str">
        <f>IF(ISBLANK(D4825),$U$42,D4825)</f>
        <v>ASALARIADO</v>
      </c>
      <c r="Q4825" s="7" t="str">
        <f t="shared" si="303"/>
        <v>46-55</v>
      </c>
      <c r="R4825" s="7" t="str">
        <f t="shared" si="304"/>
        <v>3</v>
      </c>
    </row>
    <row r="4826" spans="1:18" x14ac:dyDescent="0.3">
      <c r="A4826">
        <v>4825</v>
      </c>
      <c r="B4826" t="s">
        <v>8</v>
      </c>
      <c r="C4826">
        <v>507184</v>
      </c>
      <c r="D4826" t="s">
        <v>9</v>
      </c>
      <c r="E4826" t="s">
        <v>10</v>
      </c>
      <c r="F4826" t="s">
        <v>11</v>
      </c>
      <c r="G4826" t="s">
        <v>12</v>
      </c>
      <c r="H4826" t="s">
        <v>11</v>
      </c>
      <c r="I4826">
        <v>60</v>
      </c>
      <c r="J4826">
        <f>(C4826-$V$7)/$V$8</f>
        <v>-0.18540676984471974</v>
      </c>
      <c r="K4826" t="str">
        <f t="shared" si="301"/>
        <v>NO</v>
      </c>
      <c r="L4826">
        <f>(I4826-$V$16)/$V$17</f>
        <v>1.2769657581737661</v>
      </c>
      <c r="M4826" t="str">
        <f t="shared" si="302"/>
        <v>NO</v>
      </c>
      <c r="N4826">
        <f>IF(ISBLANK(C4826),$V$7,C4826)</f>
        <v>507184</v>
      </c>
      <c r="O4826">
        <f>IF(ISBLANK(I4826),$V$16,I4826)</f>
        <v>60</v>
      </c>
      <c r="P4826" t="str">
        <f>IF(ISBLANK(D4826),$U$42,D4826)</f>
        <v>ASALARIADO</v>
      </c>
      <c r="Q4826" s="7" t="str">
        <f t="shared" si="303"/>
        <v>56+</v>
      </c>
      <c r="R4826" s="7" t="str">
        <f t="shared" si="304"/>
        <v>3</v>
      </c>
    </row>
    <row r="4827" spans="1:18" x14ac:dyDescent="0.3">
      <c r="A4827">
        <v>4826</v>
      </c>
      <c r="B4827" t="s">
        <v>8</v>
      </c>
      <c r="C4827">
        <v>302709.55</v>
      </c>
      <c r="D4827" t="s">
        <v>9</v>
      </c>
      <c r="E4827" t="s">
        <v>15</v>
      </c>
      <c r="F4827" t="s">
        <v>11</v>
      </c>
      <c r="G4827" t="s">
        <v>12</v>
      </c>
      <c r="H4827" t="s">
        <v>12</v>
      </c>
      <c r="I4827">
        <v>32</v>
      </c>
      <c r="J4827">
        <f>(C4827-$V$7)/$V$8</f>
        <v>-0.43755757508972243</v>
      </c>
      <c r="K4827" t="str">
        <f t="shared" si="301"/>
        <v>NO</v>
      </c>
      <c r="L4827">
        <f>(I4827-$V$16)/$V$17</f>
        <v>-0.69914348398608395</v>
      </c>
      <c r="M4827" t="str">
        <f t="shared" si="302"/>
        <v>NO</v>
      </c>
      <c r="N4827">
        <f>IF(ISBLANK(C4827),$V$7,C4827)</f>
        <v>302709.55</v>
      </c>
      <c r="O4827">
        <f>IF(ISBLANK(I4827),$V$16,I4827)</f>
        <v>32</v>
      </c>
      <c r="P4827" t="str">
        <f>IF(ISBLANK(D4827),$U$42,D4827)</f>
        <v>ASALARIADO</v>
      </c>
      <c r="Q4827" s="7" t="str">
        <f t="shared" si="303"/>
        <v>26-35</v>
      </c>
      <c r="R4827" s="7" t="str">
        <f t="shared" si="304"/>
        <v>2</v>
      </c>
    </row>
    <row r="4828" spans="1:18" x14ac:dyDescent="0.3">
      <c r="A4828">
        <v>4827</v>
      </c>
      <c r="B4828" t="s">
        <v>8</v>
      </c>
      <c r="C4828">
        <v>430371</v>
      </c>
      <c r="D4828" t="s">
        <v>17</v>
      </c>
      <c r="E4828" t="s">
        <v>15</v>
      </c>
      <c r="F4828" t="s">
        <v>11</v>
      </c>
      <c r="G4828" t="s">
        <v>12</v>
      </c>
      <c r="H4828" t="s">
        <v>12</v>
      </c>
      <c r="I4828">
        <v>35</v>
      </c>
      <c r="J4828">
        <f>(C4828-$V$7)/$V$8</f>
        <v>-0.28012989932756904</v>
      </c>
      <c r="K4828" t="str">
        <f t="shared" si="301"/>
        <v>NO</v>
      </c>
      <c r="L4828">
        <f>(I4828-$V$16)/$V$17</f>
        <v>-0.48741749375467142</v>
      </c>
      <c r="M4828" t="str">
        <f t="shared" si="302"/>
        <v>NO</v>
      </c>
      <c r="N4828">
        <f>IF(ISBLANK(C4828),$V$7,C4828)</f>
        <v>430371</v>
      </c>
      <c r="O4828">
        <f>IF(ISBLANK(I4828),$V$16,I4828)</f>
        <v>35</v>
      </c>
      <c r="P4828" t="str">
        <f>IF(ISBLANK(D4828),$U$42,D4828)</f>
        <v>TRABAJADOR INDEPENDIENTE</v>
      </c>
      <c r="Q4828" s="7" t="str">
        <f t="shared" si="303"/>
        <v>26-35</v>
      </c>
      <c r="R4828" s="7" t="str">
        <f t="shared" si="304"/>
        <v>3</v>
      </c>
    </row>
    <row r="4829" spans="1:18" x14ac:dyDescent="0.3">
      <c r="A4829">
        <v>4828</v>
      </c>
      <c r="B4829" t="s">
        <v>8</v>
      </c>
      <c r="C4829">
        <v>440373</v>
      </c>
      <c r="D4829" t="s">
        <v>9</v>
      </c>
      <c r="E4829" t="s">
        <v>10</v>
      </c>
      <c r="F4829" t="s">
        <v>11</v>
      </c>
      <c r="G4829" t="s">
        <v>12</v>
      </c>
      <c r="H4829" t="s">
        <v>12</v>
      </c>
      <c r="I4829">
        <v>35</v>
      </c>
      <c r="J4829">
        <f>(C4829-$V$7)/$V$8</f>
        <v>-0.26779577956805617</v>
      </c>
      <c r="K4829" t="str">
        <f t="shared" si="301"/>
        <v>NO</v>
      </c>
      <c r="L4829">
        <f>(I4829-$V$16)/$V$17</f>
        <v>-0.48741749375467142</v>
      </c>
      <c r="M4829" t="str">
        <f t="shared" si="302"/>
        <v>NO</v>
      </c>
      <c r="N4829">
        <f>IF(ISBLANK(C4829),$V$7,C4829)</f>
        <v>440373</v>
      </c>
      <c r="O4829">
        <f>IF(ISBLANK(I4829),$V$16,I4829)</f>
        <v>35</v>
      </c>
      <c r="P4829" t="str">
        <f>IF(ISBLANK(D4829),$U$42,D4829)</f>
        <v>ASALARIADO</v>
      </c>
      <c r="Q4829" s="7" t="str">
        <f t="shared" si="303"/>
        <v>26-35</v>
      </c>
      <c r="R4829" s="7" t="str">
        <f t="shared" si="304"/>
        <v>3</v>
      </c>
    </row>
    <row r="4830" spans="1:18" x14ac:dyDescent="0.3">
      <c r="A4830">
        <v>4829</v>
      </c>
      <c r="B4830" t="s">
        <v>8</v>
      </c>
      <c r="C4830">
        <v>1871180.58</v>
      </c>
      <c r="D4830" t="s">
        <v>9</v>
      </c>
      <c r="E4830" t="s">
        <v>15</v>
      </c>
      <c r="F4830" t="s">
        <v>11</v>
      </c>
      <c r="G4830" t="s">
        <v>12</v>
      </c>
      <c r="H4830" t="s">
        <v>12</v>
      </c>
      <c r="I4830">
        <v>39</v>
      </c>
      <c r="J4830">
        <f>(C4830-$V$7)/$V$8</f>
        <v>1.4966265404218184</v>
      </c>
      <c r="K4830" t="str">
        <f t="shared" si="301"/>
        <v>NO</v>
      </c>
      <c r="L4830">
        <f>(I4830-$V$16)/$V$17</f>
        <v>-0.20511617344612137</v>
      </c>
      <c r="M4830" t="str">
        <f t="shared" si="302"/>
        <v>NO</v>
      </c>
      <c r="N4830">
        <f>IF(ISBLANK(C4830),$V$7,C4830)</f>
        <v>1871180.58</v>
      </c>
      <c r="O4830">
        <f>IF(ISBLANK(I4830),$V$16,I4830)</f>
        <v>39</v>
      </c>
      <c r="P4830" t="str">
        <f>IF(ISBLANK(D4830),$U$42,D4830)</f>
        <v>ASALARIADO</v>
      </c>
      <c r="Q4830" s="7" t="str">
        <f t="shared" si="303"/>
        <v>36-45</v>
      </c>
      <c r="R4830" s="7" t="str">
        <f t="shared" si="304"/>
        <v>4</v>
      </c>
    </row>
    <row r="4831" spans="1:18" x14ac:dyDescent="0.3">
      <c r="A4831">
        <v>4830</v>
      </c>
      <c r="B4831" t="s">
        <v>14</v>
      </c>
      <c r="C4831">
        <v>504571</v>
      </c>
      <c r="D4831" t="s">
        <v>9</v>
      </c>
      <c r="E4831" t="s">
        <v>10</v>
      </c>
      <c r="F4831" t="s">
        <v>11</v>
      </c>
      <c r="G4831" t="s">
        <v>12</v>
      </c>
      <c r="H4831" t="s">
        <v>11</v>
      </c>
      <c r="I4831">
        <v>59</v>
      </c>
      <c r="J4831">
        <f>(C4831-$V$7)/$V$8</f>
        <v>-0.18862903088567226</v>
      </c>
      <c r="K4831" t="str">
        <f t="shared" si="301"/>
        <v>NO</v>
      </c>
      <c r="L4831">
        <f>(I4831-$V$16)/$V$17</f>
        <v>1.2063904280966287</v>
      </c>
      <c r="M4831" t="str">
        <f t="shared" si="302"/>
        <v>NO</v>
      </c>
      <c r="N4831">
        <f>IF(ISBLANK(C4831),$V$7,C4831)</f>
        <v>504571</v>
      </c>
      <c r="O4831">
        <f>IF(ISBLANK(I4831),$V$16,I4831)</f>
        <v>59</v>
      </c>
      <c r="P4831" t="str">
        <f>IF(ISBLANK(D4831),$U$42,D4831)</f>
        <v>ASALARIADO</v>
      </c>
      <c r="Q4831" s="7" t="str">
        <f t="shared" si="303"/>
        <v>56+</v>
      </c>
      <c r="R4831" s="7" t="str">
        <f t="shared" si="304"/>
        <v>3</v>
      </c>
    </row>
    <row r="4832" spans="1:18" x14ac:dyDescent="0.3">
      <c r="A4832">
        <v>4831</v>
      </c>
      <c r="B4832" t="s">
        <v>14</v>
      </c>
      <c r="C4832">
        <v>686170</v>
      </c>
      <c r="D4832" t="s">
        <v>17</v>
      </c>
      <c r="E4832" t="s">
        <v>15</v>
      </c>
      <c r="F4832" t="s">
        <v>11</v>
      </c>
      <c r="G4832" t="s">
        <v>12</v>
      </c>
      <c r="H4832" t="s">
        <v>11</v>
      </c>
      <c r="I4832">
        <v>38</v>
      </c>
      <c r="J4832">
        <f>(C4832-$V$7)/$V$8</f>
        <v>3.5312562216484239E-2</v>
      </c>
      <c r="K4832" t="str">
        <f t="shared" si="301"/>
        <v>NO</v>
      </c>
      <c r="L4832">
        <f>(I4832-$V$16)/$V$17</f>
        <v>-0.27569150352325889</v>
      </c>
      <c r="M4832" t="str">
        <f t="shared" si="302"/>
        <v>NO</v>
      </c>
      <c r="N4832">
        <f>IF(ISBLANK(C4832),$V$7,C4832)</f>
        <v>686170</v>
      </c>
      <c r="O4832">
        <f>IF(ISBLANK(I4832),$V$16,I4832)</f>
        <v>38</v>
      </c>
      <c r="P4832" t="str">
        <f>IF(ISBLANK(D4832),$U$42,D4832)</f>
        <v>TRABAJADOR INDEPENDIENTE</v>
      </c>
      <c r="Q4832" s="7" t="str">
        <f t="shared" si="303"/>
        <v>36-45</v>
      </c>
      <c r="R4832" s="7" t="str">
        <f t="shared" si="304"/>
        <v>3</v>
      </c>
    </row>
    <row r="4833" spans="1:18" x14ac:dyDescent="0.3">
      <c r="A4833">
        <v>4832</v>
      </c>
      <c r="B4833" t="s">
        <v>14</v>
      </c>
      <c r="C4833">
        <v>1072765</v>
      </c>
      <c r="D4833" t="s">
        <v>9</v>
      </c>
      <c r="E4833" t="s">
        <v>10</v>
      </c>
      <c r="F4833" t="s">
        <v>11</v>
      </c>
      <c r="G4833" t="s">
        <v>12</v>
      </c>
      <c r="H4833" t="s">
        <v>11</v>
      </c>
      <c r="I4833">
        <v>41</v>
      </c>
      <c r="J4833">
        <f>(C4833-$V$7)/$V$8</f>
        <v>0.51204811794822391</v>
      </c>
      <c r="K4833" t="str">
        <f t="shared" si="301"/>
        <v>NO</v>
      </c>
      <c r="L4833">
        <f>(I4833-$V$16)/$V$17</f>
        <v>-6.3965513291846368E-2</v>
      </c>
      <c r="M4833" t="str">
        <f t="shared" si="302"/>
        <v>NO</v>
      </c>
      <c r="N4833">
        <f>IF(ISBLANK(C4833),$V$7,C4833)</f>
        <v>1072765</v>
      </c>
      <c r="O4833">
        <f>IF(ISBLANK(I4833),$V$16,I4833)</f>
        <v>41</v>
      </c>
      <c r="P4833" t="str">
        <f>IF(ISBLANK(D4833),$U$42,D4833)</f>
        <v>ASALARIADO</v>
      </c>
      <c r="Q4833" s="7" t="str">
        <f t="shared" si="303"/>
        <v>36-45</v>
      </c>
      <c r="R4833" s="7" t="str">
        <f t="shared" si="304"/>
        <v>4</v>
      </c>
    </row>
    <row r="4834" spans="1:18" x14ac:dyDescent="0.3">
      <c r="A4834">
        <v>4833</v>
      </c>
      <c r="B4834" t="s">
        <v>8</v>
      </c>
      <c r="C4834">
        <v>665586.97</v>
      </c>
      <c r="D4834" t="s">
        <v>9</v>
      </c>
      <c r="E4834" t="s">
        <v>15</v>
      </c>
      <c r="F4834" t="s">
        <v>11</v>
      </c>
      <c r="G4834" t="s">
        <v>12</v>
      </c>
      <c r="H4834" t="s">
        <v>12</v>
      </c>
      <c r="I4834">
        <v>27</v>
      </c>
      <c r="J4834">
        <f>(C4834-$V$7)/$V$8</f>
        <v>9.9302829689691847E-3</v>
      </c>
      <c r="K4834" t="str">
        <f t="shared" si="301"/>
        <v>NO</v>
      </c>
      <c r="L4834">
        <f>(I4834-$V$16)/$V$17</f>
        <v>-1.0520201343717714</v>
      </c>
      <c r="M4834" t="str">
        <f t="shared" si="302"/>
        <v>NO</v>
      </c>
      <c r="N4834">
        <f>IF(ISBLANK(C4834),$V$7,C4834)</f>
        <v>665586.97</v>
      </c>
      <c r="O4834">
        <f>IF(ISBLANK(I4834),$V$16,I4834)</f>
        <v>27</v>
      </c>
      <c r="P4834" t="str">
        <f>IF(ISBLANK(D4834),$U$42,D4834)</f>
        <v>ASALARIADO</v>
      </c>
      <c r="Q4834" s="7" t="str">
        <f t="shared" si="303"/>
        <v>26-35</v>
      </c>
      <c r="R4834" s="7" t="str">
        <f t="shared" si="304"/>
        <v>3</v>
      </c>
    </row>
    <row r="4835" spans="1:18" x14ac:dyDescent="0.3">
      <c r="A4835">
        <v>4834</v>
      </c>
      <c r="B4835" t="s">
        <v>14</v>
      </c>
      <c r="C4835">
        <v>317915</v>
      </c>
      <c r="D4835" t="s">
        <v>9</v>
      </c>
      <c r="E4835" t="s">
        <v>15</v>
      </c>
      <c r="F4835" t="s">
        <v>11</v>
      </c>
      <c r="G4835" t="s">
        <v>11</v>
      </c>
      <c r="H4835" t="s">
        <v>12</v>
      </c>
      <c r="I4835">
        <v>54</v>
      </c>
      <c r="J4835">
        <f>(C4835-$V$7)/$V$8</f>
        <v>-0.41880674112678656</v>
      </c>
      <c r="K4835" t="str">
        <f t="shared" si="301"/>
        <v>NO</v>
      </c>
      <c r="L4835">
        <f>(I4835-$V$16)/$V$17</f>
        <v>0.85351377771094117</v>
      </c>
      <c r="M4835" t="str">
        <f t="shared" si="302"/>
        <v>NO</v>
      </c>
      <c r="N4835">
        <f>IF(ISBLANK(C4835),$V$7,C4835)</f>
        <v>317915</v>
      </c>
      <c r="O4835">
        <f>IF(ISBLANK(I4835),$V$16,I4835)</f>
        <v>54</v>
      </c>
      <c r="P4835" t="str">
        <f>IF(ISBLANK(D4835),$U$42,D4835)</f>
        <v>ASALARIADO</v>
      </c>
      <c r="Q4835" s="7" t="str">
        <f t="shared" si="303"/>
        <v>46-55</v>
      </c>
      <c r="R4835" s="7" t="str">
        <f t="shared" si="304"/>
        <v>2</v>
      </c>
    </row>
    <row r="4836" spans="1:18" x14ac:dyDescent="0.3">
      <c r="A4836">
        <v>4835</v>
      </c>
      <c r="B4836" t="s">
        <v>8</v>
      </c>
      <c r="C4836">
        <v>297046</v>
      </c>
      <c r="D4836" t="s">
        <v>16</v>
      </c>
      <c r="E4836" t="s">
        <v>15</v>
      </c>
      <c r="F4836" t="s">
        <v>11</v>
      </c>
      <c r="G4836" t="s">
        <v>12</v>
      </c>
      <c r="H4836" t="s">
        <v>12</v>
      </c>
      <c r="I4836">
        <v>51</v>
      </c>
      <c r="J4836">
        <f>(C4836-$V$7)/$V$8</f>
        <v>-0.44454166866740574</v>
      </c>
      <c r="K4836" t="str">
        <f t="shared" si="301"/>
        <v>NO</v>
      </c>
      <c r="L4836">
        <f>(I4836-$V$16)/$V$17</f>
        <v>0.64178778747952869</v>
      </c>
      <c r="M4836" t="str">
        <f t="shared" si="302"/>
        <v>NO</v>
      </c>
      <c r="N4836">
        <f>IF(ISBLANK(C4836),$V$7,C4836)</f>
        <v>297046</v>
      </c>
      <c r="O4836">
        <f>IF(ISBLANK(I4836),$V$16,I4836)</f>
        <v>51</v>
      </c>
      <c r="P4836" t="str">
        <f>IF(ISBLANK(D4836),$U$42,D4836)</f>
        <v>ASEGURADO VOLUNTARIO</v>
      </c>
      <c r="Q4836" s="7" t="str">
        <f t="shared" si="303"/>
        <v>46-55</v>
      </c>
      <c r="R4836" s="7" t="str">
        <f t="shared" si="304"/>
        <v>1</v>
      </c>
    </row>
    <row r="4837" spans="1:18" x14ac:dyDescent="0.3">
      <c r="A4837">
        <v>4836</v>
      </c>
      <c r="B4837" t="s">
        <v>14</v>
      </c>
      <c r="C4837">
        <v>1182150</v>
      </c>
      <c r="D4837" t="s">
        <v>9</v>
      </c>
      <c r="E4837" t="s">
        <v>15</v>
      </c>
      <c r="F4837" t="s">
        <v>11</v>
      </c>
      <c r="G4837" t="s">
        <v>12</v>
      </c>
      <c r="H4837" t="s">
        <v>12</v>
      </c>
      <c r="I4837">
        <v>47</v>
      </c>
      <c r="J4837">
        <f>(C4837-$V$7)/$V$8</f>
        <v>0.64693790897944869</v>
      </c>
      <c r="K4837" t="str">
        <f t="shared" si="301"/>
        <v>NO</v>
      </c>
      <c r="L4837">
        <f>(I4837-$V$16)/$V$17</f>
        <v>0.35948646717097865</v>
      </c>
      <c r="M4837" t="str">
        <f t="shared" si="302"/>
        <v>NO</v>
      </c>
      <c r="N4837">
        <f>IF(ISBLANK(C4837),$V$7,C4837)</f>
        <v>1182150</v>
      </c>
      <c r="O4837">
        <f>IF(ISBLANK(I4837),$V$16,I4837)</f>
        <v>47</v>
      </c>
      <c r="P4837" t="str">
        <f>IF(ISBLANK(D4837),$U$42,D4837)</f>
        <v>ASALARIADO</v>
      </c>
      <c r="Q4837" s="7" t="str">
        <f t="shared" si="303"/>
        <v>46-55</v>
      </c>
      <c r="R4837" s="7" t="str">
        <f t="shared" si="304"/>
        <v>4</v>
      </c>
    </row>
    <row r="4838" spans="1:18" x14ac:dyDescent="0.3">
      <c r="A4838">
        <v>4837</v>
      </c>
      <c r="B4838" t="s">
        <v>8</v>
      </c>
      <c r="C4838">
        <v>278030</v>
      </c>
      <c r="D4838" t="s">
        <v>18</v>
      </c>
      <c r="E4838" t="s">
        <v>15</v>
      </c>
      <c r="F4838" t="s">
        <v>11</v>
      </c>
      <c r="G4838" t="s">
        <v>12</v>
      </c>
      <c r="H4838" t="s">
        <v>12</v>
      </c>
      <c r="I4838">
        <v>67</v>
      </c>
      <c r="J4838">
        <f>(C4838-$V$7)/$V$8</f>
        <v>-0.46799154082766331</v>
      </c>
      <c r="K4838" t="str">
        <f t="shared" si="301"/>
        <v>NO</v>
      </c>
      <c r="L4838">
        <f>(I4838-$V$16)/$V$17</f>
        <v>1.7709930687137287</v>
      </c>
      <c r="M4838" t="str">
        <f t="shared" si="302"/>
        <v>NO</v>
      </c>
      <c r="N4838">
        <f>IF(ISBLANK(C4838),$V$7,C4838)</f>
        <v>278030</v>
      </c>
      <c r="O4838">
        <f>IF(ISBLANK(I4838),$V$16,I4838)</f>
        <v>67</v>
      </c>
      <c r="P4838" t="str">
        <f>IF(ISBLANK(D4838),$U$42,D4838)</f>
        <v>CONVENIOS ESPECIALES DE TRABAJADORES INDEPENDIENTES</v>
      </c>
      <c r="Q4838" s="7" t="str">
        <f t="shared" si="303"/>
        <v>56+</v>
      </c>
      <c r="R4838" s="7" t="str">
        <f t="shared" si="304"/>
        <v>1</v>
      </c>
    </row>
    <row r="4839" spans="1:18" x14ac:dyDescent="0.3">
      <c r="A4839">
        <v>4838</v>
      </c>
      <c r="B4839" t="s">
        <v>8</v>
      </c>
      <c r="C4839">
        <v>925292.5</v>
      </c>
      <c r="D4839" t="s">
        <v>9</v>
      </c>
      <c r="E4839" t="s">
        <v>10</v>
      </c>
      <c r="F4839" t="s">
        <v>11</v>
      </c>
      <c r="G4839" t="s">
        <v>12</v>
      </c>
      <c r="H4839" t="s">
        <v>12</v>
      </c>
      <c r="I4839">
        <v>59</v>
      </c>
      <c r="J4839">
        <f>(C4839-$V$7)/$V$8</f>
        <v>0.33019014191995405</v>
      </c>
      <c r="K4839" t="str">
        <f t="shared" si="301"/>
        <v>NO</v>
      </c>
      <c r="L4839">
        <f>(I4839-$V$16)/$V$17</f>
        <v>1.2063904280966287</v>
      </c>
      <c r="M4839" t="str">
        <f t="shared" si="302"/>
        <v>NO</v>
      </c>
      <c r="N4839">
        <f>IF(ISBLANK(C4839),$V$7,C4839)</f>
        <v>925292.5</v>
      </c>
      <c r="O4839">
        <f>IF(ISBLANK(I4839),$V$16,I4839)</f>
        <v>59</v>
      </c>
      <c r="P4839" t="str">
        <f>IF(ISBLANK(D4839),$U$42,D4839)</f>
        <v>ASALARIADO</v>
      </c>
      <c r="Q4839" s="7" t="str">
        <f t="shared" si="303"/>
        <v>56+</v>
      </c>
      <c r="R4839" s="7" t="str">
        <f t="shared" si="304"/>
        <v>4</v>
      </c>
    </row>
    <row r="4840" spans="1:18" x14ac:dyDescent="0.3">
      <c r="A4840">
        <v>4839</v>
      </c>
      <c r="B4840" t="s">
        <v>8</v>
      </c>
      <c r="C4840">
        <v>278030</v>
      </c>
      <c r="D4840" t="s">
        <v>17</v>
      </c>
      <c r="E4840" t="s">
        <v>15</v>
      </c>
      <c r="F4840" t="s">
        <v>11</v>
      </c>
      <c r="G4840" t="s">
        <v>12</v>
      </c>
      <c r="H4840" t="s">
        <v>12</v>
      </c>
      <c r="I4840">
        <v>46</v>
      </c>
      <c r="J4840">
        <f>(C4840-$V$7)/$V$8</f>
        <v>-0.46799154082766331</v>
      </c>
      <c r="K4840" t="str">
        <f t="shared" si="301"/>
        <v>NO</v>
      </c>
      <c r="L4840">
        <f>(I4840-$V$16)/$V$17</f>
        <v>0.28891113709384114</v>
      </c>
      <c r="M4840" t="str">
        <f t="shared" si="302"/>
        <v>NO</v>
      </c>
      <c r="N4840">
        <f>IF(ISBLANK(C4840),$V$7,C4840)</f>
        <v>278030</v>
      </c>
      <c r="O4840">
        <f>IF(ISBLANK(I4840),$V$16,I4840)</f>
        <v>46</v>
      </c>
      <c r="P4840" t="str">
        <f>IF(ISBLANK(D4840),$U$42,D4840)</f>
        <v>TRABAJADOR INDEPENDIENTE</v>
      </c>
      <c r="Q4840" s="7" t="str">
        <f t="shared" si="303"/>
        <v>46-55</v>
      </c>
      <c r="R4840" s="7" t="str">
        <f t="shared" si="304"/>
        <v>1</v>
      </c>
    </row>
    <row r="4841" spans="1:18" x14ac:dyDescent="0.3">
      <c r="A4841">
        <v>4840</v>
      </c>
      <c r="B4841" t="s">
        <v>8</v>
      </c>
      <c r="C4841">
        <v>411350</v>
      </c>
      <c r="D4841" t="s">
        <v>9</v>
      </c>
      <c r="E4841" t="s">
        <v>15</v>
      </c>
      <c r="F4841" t="s">
        <v>11</v>
      </c>
      <c r="G4841" t="s">
        <v>12</v>
      </c>
      <c r="H4841" t="s">
        <v>12</v>
      </c>
      <c r="I4841">
        <v>44</v>
      </c>
      <c r="J4841">
        <f>(C4841-$V$7)/$V$8</f>
        <v>-0.30358593731454098</v>
      </c>
      <c r="K4841" t="str">
        <f t="shared" si="301"/>
        <v>NO</v>
      </c>
      <c r="L4841">
        <f>(I4841-$V$16)/$V$17</f>
        <v>0.14776047693956615</v>
      </c>
      <c r="M4841" t="str">
        <f t="shared" si="302"/>
        <v>NO</v>
      </c>
      <c r="N4841">
        <f>IF(ISBLANK(C4841),$V$7,C4841)</f>
        <v>411350</v>
      </c>
      <c r="O4841">
        <f>IF(ISBLANK(I4841),$V$16,I4841)</f>
        <v>44</v>
      </c>
      <c r="P4841" t="str">
        <f>IF(ISBLANK(D4841),$U$42,D4841)</f>
        <v>ASALARIADO</v>
      </c>
      <c r="Q4841" s="7" t="str">
        <f t="shared" si="303"/>
        <v>36-45</v>
      </c>
      <c r="R4841" s="7" t="str">
        <f t="shared" si="304"/>
        <v>3</v>
      </c>
    </row>
    <row r="4842" spans="1:18" x14ac:dyDescent="0.3">
      <c r="A4842">
        <v>4841</v>
      </c>
      <c r="B4842" t="s">
        <v>14</v>
      </c>
      <c r="C4842">
        <v>2186234</v>
      </c>
      <c r="D4842" t="s">
        <v>9</v>
      </c>
      <c r="E4842" t="s">
        <v>15</v>
      </c>
      <c r="F4842" t="s">
        <v>11</v>
      </c>
      <c r="G4842" t="s">
        <v>12</v>
      </c>
      <c r="H4842" t="s">
        <v>12</v>
      </c>
      <c r="I4842">
        <v>39</v>
      </c>
      <c r="J4842">
        <f>(C4842-$V$7)/$V$8</f>
        <v>1.8851394991224875</v>
      </c>
      <c r="K4842" t="str">
        <f t="shared" si="301"/>
        <v>NO</v>
      </c>
      <c r="L4842">
        <f>(I4842-$V$16)/$V$17</f>
        <v>-0.20511617344612137</v>
      </c>
      <c r="M4842" t="str">
        <f t="shared" si="302"/>
        <v>NO</v>
      </c>
      <c r="N4842">
        <f>IF(ISBLANK(C4842),$V$7,C4842)</f>
        <v>2186234</v>
      </c>
      <c r="O4842">
        <f>IF(ISBLANK(I4842),$V$16,I4842)</f>
        <v>39</v>
      </c>
      <c r="P4842" t="str">
        <f>IF(ISBLANK(D4842),$U$42,D4842)</f>
        <v>ASALARIADO</v>
      </c>
      <c r="Q4842" s="7" t="str">
        <f t="shared" si="303"/>
        <v>36-45</v>
      </c>
      <c r="R4842" s="7" t="str">
        <f t="shared" si="304"/>
        <v>4</v>
      </c>
    </row>
    <row r="4843" spans="1:18" x14ac:dyDescent="0.3">
      <c r="A4843">
        <v>4842</v>
      </c>
      <c r="B4843" t="s">
        <v>8</v>
      </c>
      <c r="C4843">
        <v>2153787.6800000002</v>
      </c>
      <c r="D4843" t="s">
        <v>9</v>
      </c>
      <c r="E4843" t="s">
        <v>15</v>
      </c>
      <c r="F4843" t="s">
        <v>11</v>
      </c>
      <c r="G4843" t="s">
        <v>12</v>
      </c>
      <c r="H4843" t="s">
        <v>12</v>
      </c>
      <c r="I4843">
        <v>41</v>
      </c>
      <c r="J4843">
        <f>(C4843-$V$7)/$V$8</f>
        <v>1.8451278217944056</v>
      </c>
      <c r="K4843" t="str">
        <f t="shared" si="301"/>
        <v>NO</v>
      </c>
      <c r="L4843">
        <f>(I4843-$V$16)/$V$17</f>
        <v>-6.3965513291846368E-2</v>
      </c>
      <c r="M4843" t="str">
        <f t="shared" si="302"/>
        <v>NO</v>
      </c>
      <c r="N4843">
        <f>IF(ISBLANK(C4843),$V$7,C4843)</f>
        <v>2153787.6800000002</v>
      </c>
      <c r="O4843">
        <f>IF(ISBLANK(I4843),$V$16,I4843)</f>
        <v>41</v>
      </c>
      <c r="P4843" t="str">
        <f>IF(ISBLANK(D4843),$U$42,D4843)</f>
        <v>ASALARIADO</v>
      </c>
      <c r="Q4843" s="7" t="str">
        <f t="shared" si="303"/>
        <v>36-45</v>
      </c>
      <c r="R4843" s="7" t="str">
        <f t="shared" si="304"/>
        <v>4</v>
      </c>
    </row>
    <row r="4844" spans="1:18" x14ac:dyDescent="0.3">
      <c r="A4844">
        <v>4843</v>
      </c>
      <c r="B4844" t="s">
        <v>14</v>
      </c>
      <c r="C4844">
        <v>258118.56</v>
      </c>
      <c r="D4844" t="s">
        <v>9</v>
      </c>
      <c r="E4844" t="s">
        <v>15</v>
      </c>
      <c r="F4844" t="s">
        <v>11</v>
      </c>
      <c r="G4844" t="s">
        <v>12</v>
      </c>
      <c r="H4844" t="s">
        <v>12</v>
      </c>
      <c r="I4844">
        <v>21</v>
      </c>
      <c r="J4844">
        <f>(C4844-$V$7)/$V$8</f>
        <v>-0.49254563856255174</v>
      </c>
      <c r="K4844" t="str">
        <f t="shared" si="301"/>
        <v>NO</v>
      </c>
      <c r="L4844">
        <f>(I4844-$V$16)/$V$17</f>
        <v>-1.4754721148345964</v>
      </c>
      <c r="M4844" t="str">
        <f t="shared" si="302"/>
        <v>NO</v>
      </c>
      <c r="N4844">
        <f>IF(ISBLANK(C4844),$V$7,C4844)</f>
        <v>258118.56</v>
      </c>
      <c r="O4844">
        <f>IF(ISBLANK(I4844),$V$16,I4844)</f>
        <v>21</v>
      </c>
      <c r="P4844" t="str">
        <f>IF(ISBLANK(D4844),$U$42,D4844)</f>
        <v>ASALARIADO</v>
      </c>
      <c r="Q4844" s="7" t="str">
        <f t="shared" si="303"/>
        <v>18-25</v>
      </c>
      <c r="R4844" s="7" t="str">
        <f t="shared" si="304"/>
        <v>1</v>
      </c>
    </row>
    <row r="4845" spans="1:18" x14ac:dyDescent="0.3">
      <c r="A4845">
        <v>4844</v>
      </c>
      <c r="B4845" t="s">
        <v>8</v>
      </c>
      <c r="C4845">
        <v>420248</v>
      </c>
      <c r="D4845" t="s">
        <v>17</v>
      </c>
      <c r="E4845" t="s">
        <v>15</v>
      </c>
      <c r="F4845" t="s">
        <v>11</v>
      </c>
      <c r="G4845" t="s">
        <v>12</v>
      </c>
      <c r="H4845" t="s">
        <v>11</v>
      </c>
      <c r="I4845">
        <v>33</v>
      </c>
      <c r="J4845">
        <f>(C4845-$V$7)/$V$8</f>
        <v>-0.29261323209357065</v>
      </c>
      <c r="K4845" t="str">
        <f t="shared" si="301"/>
        <v>NO</v>
      </c>
      <c r="L4845">
        <f>(I4845-$V$16)/$V$17</f>
        <v>-0.62856815390894638</v>
      </c>
      <c r="M4845" t="str">
        <f t="shared" si="302"/>
        <v>NO</v>
      </c>
      <c r="N4845">
        <f>IF(ISBLANK(C4845),$V$7,C4845)</f>
        <v>420248</v>
      </c>
      <c r="O4845">
        <f>IF(ISBLANK(I4845),$V$16,I4845)</f>
        <v>33</v>
      </c>
      <c r="P4845" t="str">
        <f>IF(ISBLANK(D4845),$U$42,D4845)</f>
        <v>TRABAJADOR INDEPENDIENTE</v>
      </c>
      <c r="Q4845" s="7" t="str">
        <f t="shared" si="303"/>
        <v>26-35</v>
      </c>
      <c r="R4845" s="7" t="str">
        <f t="shared" si="304"/>
        <v>3</v>
      </c>
    </row>
    <row r="4846" spans="1:18" x14ac:dyDescent="0.3">
      <c r="A4846">
        <v>4845</v>
      </c>
      <c r="B4846" t="s">
        <v>8</v>
      </c>
      <c r="C4846">
        <v>734210</v>
      </c>
      <c r="D4846" t="s">
        <v>9</v>
      </c>
      <c r="E4846" t="s">
        <v>15</v>
      </c>
      <c r="F4846" t="s">
        <v>11</v>
      </c>
      <c r="G4846" t="s">
        <v>12</v>
      </c>
      <c r="H4846" t="s">
        <v>12</v>
      </c>
      <c r="I4846">
        <v>54</v>
      </c>
      <c r="J4846">
        <f>(C4846-$V$7)/$V$8</f>
        <v>9.4553825288569426E-2</v>
      </c>
      <c r="K4846" t="str">
        <f t="shared" si="301"/>
        <v>NO</v>
      </c>
      <c r="L4846">
        <f>(I4846-$V$16)/$V$17</f>
        <v>0.85351377771094117</v>
      </c>
      <c r="M4846" t="str">
        <f t="shared" si="302"/>
        <v>NO</v>
      </c>
      <c r="N4846">
        <f>IF(ISBLANK(C4846),$V$7,C4846)</f>
        <v>734210</v>
      </c>
      <c r="O4846">
        <f>IF(ISBLANK(I4846),$V$16,I4846)</f>
        <v>54</v>
      </c>
      <c r="P4846" t="str">
        <f>IF(ISBLANK(D4846),$U$42,D4846)</f>
        <v>ASALARIADO</v>
      </c>
      <c r="Q4846" s="7" t="str">
        <f t="shared" si="303"/>
        <v>46-55</v>
      </c>
      <c r="R4846" s="7" t="str">
        <f t="shared" si="304"/>
        <v>4</v>
      </c>
    </row>
    <row r="4847" spans="1:18" x14ac:dyDescent="0.3">
      <c r="A4847">
        <v>4846</v>
      </c>
      <c r="B4847" t="s">
        <v>14</v>
      </c>
      <c r="C4847">
        <v>406011</v>
      </c>
      <c r="D4847" t="s">
        <v>9</v>
      </c>
      <c r="E4847" t="s">
        <v>15</v>
      </c>
      <c r="F4847" t="s">
        <v>11</v>
      </c>
      <c r="G4847" t="s">
        <v>12</v>
      </c>
      <c r="H4847" t="s">
        <v>12</v>
      </c>
      <c r="I4847">
        <v>33</v>
      </c>
      <c r="J4847">
        <f>(C4847-$V$7)/$V$8</f>
        <v>-0.31016980708019171</v>
      </c>
      <c r="K4847" t="str">
        <f t="shared" si="301"/>
        <v>NO</v>
      </c>
      <c r="L4847">
        <f>(I4847-$V$16)/$V$17</f>
        <v>-0.62856815390894638</v>
      </c>
      <c r="M4847" t="str">
        <f t="shared" si="302"/>
        <v>NO</v>
      </c>
      <c r="N4847">
        <f>IF(ISBLANK(C4847),$V$7,C4847)</f>
        <v>406011</v>
      </c>
      <c r="O4847">
        <f>IF(ISBLANK(I4847),$V$16,I4847)</f>
        <v>33</v>
      </c>
      <c r="P4847" t="str">
        <f>IF(ISBLANK(D4847),$U$42,D4847)</f>
        <v>ASALARIADO</v>
      </c>
      <c r="Q4847" s="7" t="str">
        <f t="shared" si="303"/>
        <v>26-35</v>
      </c>
      <c r="R4847" s="7" t="str">
        <f t="shared" si="304"/>
        <v>2</v>
      </c>
    </row>
    <row r="4848" spans="1:18" x14ac:dyDescent="0.3">
      <c r="A4848">
        <v>4847</v>
      </c>
      <c r="B4848" t="s">
        <v>8</v>
      </c>
      <c r="C4848">
        <v>500000</v>
      </c>
      <c r="D4848" t="s">
        <v>9</v>
      </c>
      <c r="E4848" t="s">
        <v>15</v>
      </c>
      <c r="F4848" t="s">
        <v>11</v>
      </c>
      <c r="G4848" t="s">
        <v>12</v>
      </c>
      <c r="H4848" t="s">
        <v>12</v>
      </c>
      <c r="I4848">
        <v>40</v>
      </c>
      <c r="J4848">
        <f>(C4848-$V$7)/$V$8</f>
        <v>-0.19426582966798911</v>
      </c>
      <c r="K4848" t="str">
        <f t="shared" si="301"/>
        <v>NO</v>
      </c>
      <c r="L4848">
        <f>(I4848-$V$16)/$V$17</f>
        <v>-0.13454084336898386</v>
      </c>
      <c r="M4848" t="str">
        <f t="shared" si="302"/>
        <v>NO</v>
      </c>
      <c r="N4848">
        <f>IF(ISBLANK(C4848),$V$7,C4848)</f>
        <v>500000</v>
      </c>
      <c r="O4848">
        <f>IF(ISBLANK(I4848),$V$16,I4848)</f>
        <v>40</v>
      </c>
      <c r="P4848" t="str">
        <f>IF(ISBLANK(D4848),$U$42,D4848)</f>
        <v>ASALARIADO</v>
      </c>
      <c r="Q4848" s="7" t="str">
        <f t="shared" si="303"/>
        <v>36-45</v>
      </c>
      <c r="R4848" s="7" t="str">
        <f t="shared" si="304"/>
        <v>3</v>
      </c>
    </row>
    <row r="4849" spans="1:18" x14ac:dyDescent="0.3">
      <c r="A4849">
        <v>4848</v>
      </c>
      <c r="B4849" t="s">
        <v>8</v>
      </c>
      <c r="C4849">
        <v>81932.259999999995</v>
      </c>
      <c r="D4849" t="s">
        <v>9</v>
      </c>
      <c r="E4849" t="s">
        <v>15</v>
      </c>
      <c r="F4849" t="s">
        <v>11</v>
      </c>
      <c r="G4849" t="s">
        <v>12</v>
      </c>
      <c r="H4849" t="s">
        <v>12</v>
      </c>
      <c r="I4849">
        <v>39</v>
      </c>
      <c r="J4849">
        <f>(C4849-$V$7)/$V$8</f>
        <v>-0.70981247761328692</v>
      </c>
      <c r="K4849" t="str">
        <f t="shared" si="301"/>
        <v>NO</v>
      </c>
      <c r="L4849">
        <f>(I4849-$V$16)/$V$17</f>
        <v>-0.20511617344612137</v>
      </c>
      <c r="M4849" t="str">
        <f t="shared" si="302"/>
        <v>NO</v>
      </c>
      <c r="N4849">
        <f>IF(ISBLANK(C4849),$V$7,C4849)</f>
        <v>81932.259999999995</v>
      </c>
      <c r="O4849">
        <f>IF(ISBLANK(I4849),$V$16,I4849)</f>
        <v>39</v>
      </c>
      <c r="P4849" t="str">
        <f>IF(ISBLANK(D4849),$U$42,D4849)</f>
        <v>ASALARIADO</v>
      </c>
      <c r="Q4849" s="7" t="str">
        <f t="shared" si="303"/>
        <v>36-45</v>
      </c>
      <c r="R4849" s="7" t="str">
        <f t="shared" si="304"/>
        <v>1</v>
      </c>
    </row>
    <row r="4850" spans="1:18" x14ac:dyDescent="0.3">
      <c r="A4850">
        <v>4849</v>
      </c>
      <c r="B4850" t="s">
        <v>8</v>
      </c>
      <c r="C4850">
        <v>316920</v>
      </c>
      <c r="D4850" t="s">
        <v>9</v>
      </c>
      <c r="E4850" t="s">
        <v>15</v>
      </c>
      <c r="F4850" t="s">
        <v>11</v>
      </c>
      <c r="G4850" t="s">
        <v>12</v>
      </c>
      <c r="H4850" t="s">
        <v>12</v>
      </c>
      <c r="I4850">
        <v>34</v>
      </c>
      <c r="J4850">
        <f>(C4850-$V$7)/$V$8</f>
        <v>-0.42003374064295484</v>
      </c>
      <c r="K4850" t="str">
        <f t="shared" si="301"/>
        <v>NO</v>
      </c>
      <c r="L4850">
        <f>(I4850-$V$16)/$V$17</f>
        <v>-0.55799282383180893</v>
      </c>
      <c r="M4850" t="str">
        <f t="shared" si="302"/>
        <v>NO</v>
      </c>
      <c r="N4850">
        <f>IF(ISBLANK(C4850),$V$7,C4850)</f>
        <v>316920</v>
      </c>
      <c r="O4850">
        <f>IF(ISBLANK(I4850),$V$16,I4850)</f>
        <v>34</v>
      </c>
      <c r="P4850" t="str">
        <f>IF(ISBLANK(D4850),$U$42,D4850)</f>
        <v>ASALARIADO</v>
      </c>
      <c r="Q4850" s="7" t="str">
        <f t="shared" si="303"/>
        <v>26-35</v>
      </c>
      <c r="R4850" s="7" t="str">
        <f t="shared" si="304"/>
        <v>2</v>
      </c>
    </row>
    <row r="4851" spans="1:18" x14ac:dyDescent="0.3">
      <c r="A4851">
        <v>4850</v>
      </c>
      <c r="B4851" t="s">
        <v>8</v>
      </c>
      <c r="C4851">
        <v>417792.18</v>
      </c>
      <c r="D4851" t="s">
        <v>9</v>
      </c>
      <c r="E4851" t="s">
        <v>15</v>
      </c>
      <c r="F4851" t="s">
        <v>11</v>
      </c>
      <c r="G4851" t="s">
        <v>12</v>
      </c>
      <c r="H4851" t="s">
        <v>12</v>
      </c>
      <c r="I4851">
        <v>37</v>
      </c>
      <c r="J4851">
        <f>(C4851-$V$7)/$V$8</f>
        <v>-0.29564166420592886</v>
      </c>
      <c r="K4851" t="str">
        <f t="shared" si="301"/>
        <v>NO</v>
      </c>
      <c r="L4851">
        <f>(I4851-$V$16)/$V$17</f>
        <v>-0.3462668336003964</v>
      </c>
      <c r="M4851" t="str">
        <f t="shared" si="302"/>
        <v>NO</v>
      </c>
      <c r="N4851">
        <f>IF(ISBLANK(C4851),$V$7,C4851)</f>
        <v>417792.18</v>
      </c>
      <c r="O4851">
        <f>IF(ISBLANK(I4851),$V$16,I4851)</f>
        <v>37</v>
      </c>
      <c r="P4851" t="str">
        <f>IF(ISBLANK(D4851),$U$42,D4851)</f>
        <v>ASALARIADO</v>
      </c>
      <c r="Q4851" s="7" t="str">
        <f t="shared" si="303"/>
        <v>36-45</v>
      </c>
      <c r="R4851" s="7" t="str">
        <f t="shared" si="304"/>
        <v>3</v>
      </c>
    </row>
    <row r="4852" spans="1:18" x14ac:dyDescent="0.3">
      <c r="A4852">
        <v>4851</v>
      </c>
      <c r="B4852" t="s">
        <v>14</v>
      </c>
      <c r="C4852">
        <v>297046</v>
      </c>
      <c r="D4852" t="s">
        <v>16</v>
      </c>
      <c r="E4852" t="s">
        <v>15</v>
      </c>
      <c r="F4852" t="s">
        <v>11</v>
      </c>
      <c r="G4852" t="s">
        <v>12</v>
      </c>
      <c r="H4852" t="s">
        <v>12</v>
      </c>
      <c r="I4852">
        <v>55</v>
      </c>
      <c r="J4852">
        <f>(C4852-$V$7)/$V$8</f>
        <v>-0.44454166866740574</v>
      </c>
      <c r="K4852" t="str">
        <f t="shared" si="301"/>
        <v>NO</v>
      </c>
      <c r="L4852">
        <f>(I4852-$V$16)/$V$17</f>
        <v>0.92408910778807873</v>
      </c>
      <c r="M4852" t="str">
        <f t="shared" si="302"/>
        <v>NO</v>
      </c>
      <c r="N4852">
        <f>IF(ISBLANK(C4852),$V$7,C4852)</f>
        <v>297046</v>
      </c>
      <c r="O4852">
        <f>IF(ISBLANK(I4852),$V$16,I4852)</f>
        <v>55</v>
      </c>
      <c r="P4852" t="str">
        <f>IF(ISBLANK(D4852),$U$42,D4852)</f>
        <v>ASEGURADO VOLUNTARIO</v>
      </c>
      <c r="Q4852" s="7" t="str">
        <f t="shared" si="303"/>
        <v>46-55</v>
      </c>
      <c r="R4852" s="7" t="str">
        <f t="shared" si="304"/>
        <v>1</v>
      </c>
    </row>
    <row r="4853" spans="1:18" x14ac:dyDescent="0.3">
      <c r="A4853">
        <v>4852</v>
      </c>
      <c r="B4853" t="s">
        <v>8</v>
      </c>
      <c r="C4853">
        <v>371296.25</v>
      </c>
      <c r="D4853" t="s">
        <v>9</v>
      </c>
      <c r="E4853" t="s">
        <v>10</v>
      </c>
      <c r="F4853" t="s">
        <v>11</v>
      </c>
      <c r="G4853" t="s">
        <v>12</v>
      </c>
      <c r="H4853" t="s">
        <v>12</v>
      </c>
      <c r="I4853">
        <v>49</v>
      </c>
      <c r="J4853">
        <f>(C4853-$V$7)/$V$8</f>
        <v>-0.35297883366702915</v>
      </c>
      <c r="K4853" t="str">
        <f t="shared" si="301"/>
        <v>NO</v>
      </c>
      <c r="L4853">
        <f>(I4853-$V$16)/$V$17</f>
        <v>0.50063712732525367</v>
      </c>
      <c r="M4853" t="str">
        <f t="shared" si="302"/>
        <v>NO</v>
      </c>
      <c r="N4853">
        <f>IF(ISBLANK(C4853),$V$7,C4853)</f>
        <v>371296.25</v>
      </c>
      <c r="O4853">
        <f>IF(ISBLANK(I4853),$V$16,I4853)</f>
        <v>49</v>
      </c>
      <c r="P4853" t="str">
        <f>IF(ISBLANK(D4853),$U$42,D4853)</f>
        <v>ASALARIADO</v>
      </c>
      <c r="Q4853" s="7" t="str">
        <f t="shared" si="303"/>
        <v>46-55</v>
      </c>
      <c r="R4853" s="7" t="str">
        <f t="shared" si="304"/>
        <v>2</v>
      </c>
    </row>
    <row r="4854" spans="1:18" x14ac:dyDescent="0.3">
      <c r="A4854">
        <v>4853</v>
      </c>
      <c r="B4854" t="s">
        <v>8</v>
      </c>
      <c r="C4854">
        <v>639148</v>
      </c>
      <c r="D4854" t="s">
        <v>17</v>
      </c>
      <c r="E4854" t="s">
        <v>15</v>
      </c>
      <c r="F4854" t="s">
        <v>11</v>
      </c>
      <c r="G4854" t="s">
        <v>12</v>
      </c>
      <c r="H4854" t="s">
        <v>12</v>
      </c>
      <c r="I4854">
        <v>63</v>
      </c>
      <c r="J4854">
        <f>(C4854-$V$7)/$V$8</f>
        <v>-2.2673338536546354E-2</v>
      </c>
      <c r="K4854" t="str">
        <f t="shared" si="301"/>
        <v>NO</v>
      </c>
      <c r="L4854">
        <f>(I4854-$V$16)/$V$17</f>
        <v>1.4886917484051787</v>
      </c>
      <c r="M4854" t="str">
        <f t="shared" si="302"/>
        <v>NO</v>
      </c>
      <c r="N4854">
        <f>IF(ISBLANK(C4854),$V$7,C4854)</f>
        <v>639148</v>
      </c>
      <c r="O4854">
        <f>IF(ISBLANK(I4854),$V$16,I4854)</f>
        <v>63</v>
      </c>
      <c r="P4854" t="str">
        <f>IF(ISBLANK(D4854),$U$42,D4854)</f>
        <v>TRABAJADOR INDEPENDIENTE</v>
      </c>
      <c r="Q4854" s="7" t="str">
        <f t="shared" si="303"/>
        <v>56+</v>
      </c>
      <c r="R4854" s="7" t="str">
        <f t="shared" si="304"/>
        <v>3</v>
      </c>
    </row>
    <row r="4855" spans="1:18" x14ac:dyDescent="0.3">
      <c r="A4855">
        <v>4854</v>
      </c>
      <c r="B4855" t="s">
        <v>14</v>
      </c>
      <c r="C4855">
        <v>453750</v>
      </c>
      <c r="D4855" t="s">
        <v>9</v>
      </c>
      <c r="E4855" t="s">
        <v>15</v>
      </c>
      <c r="F4855" t="s">
        <v>11</v>
      </c>
      <c r="G4855" t="s">
        <v>11</v>
      </c>
      <c r="H4855" t="s">
        <v>12</v>
      </c>
      <c r="I4855">
        <v>27</v>
      </c>
      <c r="J4855">
        <f>(C4855-$V$7)/$V$8</f>
        <v>-0.25129972677631424</v>
      </c>
      <c r="K4855" t="str">
        <f t="shared" si="301"/>
        <v>NO</v>
      </c>
      <c r="L4855">
        <f>(I4855-$V$16)/$V$17</f>
        <v>-1.0520201343717714</v>
      </c>
      <c r="M4855" t="str">
        <f t="shared" si="302"/>
        <v>NO</v>
      </c>
      <c r="N4855">
        <f>IF(ISBLANK(C4855),$V$7,C4855)</f>
        <v>453750</v>
      </c>
      <c r="O4855">
        <f>IF(ISBLANK(I4855),$V$16,I4855)</f>
        <v>27</v>
      </c>
      <c r="P4855" t="str">
        <f>IF(ISBLANK(D4855),$U$42,D4855)</f>
        <v>ASALARIADO</v>
      </c>
      <c r="Q4855" s="7" t="str">
        <f t="shared" si="303"/>
        <v>26-35</v>
      </c>
      <c r="R4855" s="7" t="str">
        <f t="shared" si="304"/>
        <v>3</v>
      </c>
    </row>
    <row r="4856" spans="1:18" x14ac:dyDescent="0.3">
      <c r="A4856">
        <v>4855</v>
      </c>
      <c r="B4856" t="s">
        <v>8</v>
      </c>
      <c r="C4856">
        <v>889043.09</v>
      </c>
      <c r="D4856" t="s">
        <v>9</v>
      </c>
      <c r="E4856" t="s">
        <v>10</v>
      </c>
      <c r="F4856" t="s">
        <v>11</v>
      </c>
      <c r="G4856" t="s">
        <v>12</v>
      </c>
      <c r="H4856" t="s">
        <v>12</v>
      </c>
      <c r="I4856">
        <v>32</v>
      </c>
      <c r="J4856">
        <f>(C4856-$V$7)/$V$8</f>
        <v>0.28548862580800821</v>
      </c>
      <c r="K4856" t="str">
        <f t="shared" si="301"/>
        <v>NO</v>
      </c>
      <c r="L4856">
        <f>(I4856-$V$16)/$V$17</f>
        <v>-0.69914348398608395</v>
      </c>
      <c r="M4856" t="str">
        <f t="shared" si="302"/>
        <v>NO</v>
      </c>
      <c r="N4856">
        <f>IF(ISBLANK(C4856),$V$7,C4856)</f>
        <v>889043.09</v>
      </c>
      <c r="O4856">
        <f>IF(ISBLANK(I4856),$V$16,I4856)</f>
        <v>32</v>
      </c>
      <c r="P4856" t="str">
        <f>IF(ISBLANK(D4856),$U$42,D4856)</f>
        <v>ASALARIADO</v>
      </c>
      <c r="Q4856" s="7" t="str">
        <f t="shared" si="303"/>
        <v>26-35</v>
      </c>
      <c r="R4856" s="7" t="str">
        <f t="shared" si="304"/>
        <v>4</v>
      </c>
    </row>
    <row r="4857" spans="1:18" x14ac:dyDescent="0.3">
      <c r="A4857">
        <v>4856</v>
      </c>
      <c r="B4857" t="s">
        <v>8</v>
      </c>
      <c r="C4857">
        <v>278030</v>
      </c>
      <c r="D4857" t="s">
        <v>16</v>
      </c>
      <c r="E4857" t="s">
        <v>15</v>
      </c>
      <c r="F4857" t="s">
        <v>11</v>
      </c>
      <c r="G4857" t="s">
        <v>11</v>
      </c>
      <c r="H4857" t="s">
        <v>12</v>
      </c>
      <c r="I4857">
        <v>48</v>
      </c>
      <c r="J4857">
        <f>(C4857-$V$7)/$V$8</f>
        <v>-0.46799154082766331</v>
      </c>
      <c r="K4857" t="str">
        <f t="shared" si="301"/>
        <v>NO</v>
      </c>
      <c r="L4857">
        <f>(I4857-$V$16)/$V$17</f>
        <v>0.43006179724811616</v>
      </c>
      <c r="M4857" t="str">
        <f t="shared" si="302"/>
        <v>NO</v>
      </c>
      <c r="N4857">
        <f>IF(ISBLANK(C4857),$V$7,C4857)</f>
        <v>278030</v>
      </c>
      <c r="O4857">
        <f>IF(ISBLANK(I4857),$V$16,I4857)</f>
        <v>48</v>
      </c>
      <c r="P4857" t="str">
        <f>IF(ISBLANK(D4857),$U$42,D4857)</f>
        <v>ASEGURADO VOLUNTARIO</v>
      </c>
      <c r="Q4857" s="7" t="str">
        <f t="shared" si="303"/>
        <v>46-55</v>
      </c>
      <c r="R4857" s="7" t="str">
        <f t="shared" si="304"/>
        <v>1</v>
      </c>
    </row>
    <row r="4858" spans="1:18" x14ac:dyDescent="0.3">
      <c r="A4858">
        <v>4857</v>
      </c>
      <c r="B4858" t="s">
        <v>8</v>
      </c>
      <c r="C4858">
        <v>660392</v>
      </c>
      <c r="D4858" t="s">
        <v>16</v>
      </c>
      <c r="E4858" t="s">
        <v>15</v>
      </c>
      <c r="F4858" t="s">
        <v>11</v>
      </c>
      <c r="G4858" t="s">
        <v>11</v>
      </c>
      <c r="H4858" t="s">
        <v>12</v>
      </c>
      <c r="I4858">
        <v>53</v>
      </c>
      <c r="J4858">
        <f>(C4858-$V$7)/$V$8</f>
        <v>3.5240260076538489E-3</v>
      </c>
      <c r="K4858" t="str">
        <f t="shared" si="301"/>
        <v>NO</v>
      </c>
      <c r="L4858">
        <f>(I4858-$V$16)/$V$17</f>
        <v>0.78293844763380371</v>
      </c>
      <c r="M4858" t="str">
        <f t="shared" si="302"/>
        <v>NO</v>
      </c>
      <c r="N4858">
        <f>IF(ISBLANK(C4858),$V$7,C4858)</f>
        <v>660392</v>
      </c>
      <c r="O4858">
        <f>IF(ISBLANK(I4858),$V$16,I4858)</f>
        <v>53</v>
      </c>
      <c r="P4858" t="str">
        <f>IF(ISBLANK(D4858),$U$42,D4858)</f>
        <v>ASEGURADO VOLUNTARIO</v>
      </c>
      <c r="Q4858" s="7" t="str">
        <f t="shared" si="303"/>
        <v>46-55</v>
      </c>
      <c r="R4858" s="7" t="str">
        <f t="shared" si="304"/>
        <v>3</v>
      </c>
    </row>
    <row r="4859" spans="1:18" x14ac:dyDescent="0.3">
      <c r="A4859">
        <v>4858</v>
      </c>
      <c r="B4859" t="s">
        <v>8</v>
      </c>
      <c r="C4859">
        <v>491840</v>
      </c>
      <c r="D4859" t="s">
        <v>13</v>
      </c>
      <c r="E4859" t="s">
        <v>10</v>
      </c>
      <c r="F4859" t="s">
        <v>11</v>
      </c>
      <c r="G4859" t="s">
        <v>12</v>
      </c>
      <c r="H4859" t="s">
        <v>12</v>
      </c>
      <c r="I4859">
        <v>72</v>
      </c>
      <c r="J4859">
        <f>(C4859-$V$7)/$V$8</f>
        <v>-0.20432845886591197</v>
      </c>
      <c r="K4859" t="str">
        <f t="shared" si="301"/>
        <v>NO</v>
      </c>
      <c r="L4859">
        <f>(I4859-$V$16)/$V$17</f>
        <v>2.1238697190994165</v>
      </c>
      <c r="M4859" t="str">
        <f t="shared" si="302"/>
        <v>ATIPICO</v>
      </c>
      <c r="N4859">
        <f>IF(ISBLANK(C4859),$V$7,C4859)</f>
        <v>491840</v>
      </c>
      <c r="O4859">
        <f>IF(ISBLANK(I4859),$V$16,I4859)</f>
        <v>72</v>
      </c>
      <c r="P4859" t="str">
        <f>IF(ISBLANK(D4859),$U$42,D4859)</f>
        <v>PENSIONADOS EN SU PROPIO SISTEMA</v>
      </c>
      <c r="Q4859" s="7" t="str">
        <f t="shared" si="303"/>
        <v>56+</v>
      </c>
      <c r="R4859" s="7" t="str">
        <f t="shared" si="304"/>
        <v>3</v>
      </c>
    </row>
    <row r="4860" spans="1:18" x14ac:dyDescent="0.3">
      <c r="A4860">
        <v>4859</v>
      </c>
      <c r="B4860" t="s">
        <v>8</v>
      </c>
      <c r="C4860">
        <v>1089300</v>
      </c>
      <c r="D4860" t="s">
        <v>9</v>
      </c>
      <c r="E4860" t="s">
        <v>15</v>
      </c>
      <c r="F4860" t="s">
        <v>11</v>
      </c>
      <c r="G4860" t="s">
        <v>12</v>
      </c>
      <c r="H4860" t="s">
        <v>12</v>
      </c>
      <c r="I4860">
        <v>49</v>
      </c>
      <c r="J4860">
        <f>(C4860-$V$7)/$V$8</f>
        <v>0.53243850689278938</v>
      </c>
      <c r="K4860" t="str">
        <f t="shared" si="301"/>
        <v>NO</v>
      </c>
      <c r="L4860">
        <f>(I4860-$V$16)/$V$17</f>
        <v>0.50063712732525367</v>
      </c>
      <c r="M4860" t="str">
        <f t="shared" si="302"/>
        <v>NO</v>
      </c>
      <c r="N4860">
        <f>IF(ISBLANK(C4860),$V$7,C4860)</f>
        <v>1089300</v>
      </c>
      <c r="O4860">
        <f>IF(ISBLANK(I4860),$V$16,I4860)</f>
        <v>49</v>
      </c>
      <c r="P4860" t="str">
        <f>IF(ISBLANK(D4860),$U$42,D4860)</f>
        <v>ASALARIADO</v>
      </c>
      <c r="Q4860" s="7" t="str">
        <f t="shared" si="303"/>
        <v>46-55</v>
      </c>
      <c r="R4860" s="7" t="str">
        <f t="shared" si="304"/>
        <v>4</v>
      </c>
    </row>
    <row r="4861" spans="1:18" x14ac:dyDescent="0.3">
      <c r="A4861">
        <v>4860</v>
      </c>
      <c r="B4861" t="s">
        <v>14</v>
      </c>
      <c r="C4861">
        <v>352830</v>
      </c>
      <c r="D4861" t="s">
        <v>9</v>
      </c>
      <c r="E4861" t="s">
        <v>15</v>
      </c>
      <c r="F4861" t="s">
        <v>11</v>
      </c>
      <c r="G4861" t="s">
        <v>12</v>
      </c>
      <c r="H4861" t="s">
        <v>12</v>
      </c>
      <c r="I4861">
        <v>22</v>
      </c>
      <c r="J4861">
        <f>(C4861-$V$7)/$V$8</f>
        <v>-0.37575077318003691</v>
      </c>
      <c r="K4861" t="str">
        <f t="shared" si="301"/>
        <v>NO</v>
      </c>
      <c r="L4861">
        <f>(I4861-$V$16)/$V$17</f>
        <v>-1.4048967847574589</v>
      </c>
      <c r="M4861" t="str">
        <f t="shared" si="302"/>
        <v>NO</v>
      </c>
      <c r="N4861">
        <f>IF(ISBLANK(C4861),$V$7,C4861)</f>
        <v>352830</v>
      </c>
      <c r="O4861">
        <f>IF(ISBLANK(I4861),$V$16,I4861)</f>
        <v>22</v>
      </c>
      <c r="P4861" t="str">
        <f>IF(ISBLANK(D4861),$U$42,D4861)</f>
        <v>ASALARIADO</v>
      </c>
      <c r="Q4861" s="7" t="str">
        <f t="shared" si="303"/>
        <v>18-25</v>
      </c>
      <c r="R4861" s="7" t="str">
        <f t="shared" si="304"/>
        <v>2</v>
      </c>
    </row>
    <row r="4862" spans="1:18" x14ac:dyDescent="0.3">
      <c r="A4862">
        <v>4861</v>
      </c>
      <c r="B4862" t="s">
        <v>8</v>
      </c>
      <c r="C4862">
        <v>1417056.5</v>
      </c>
      <c r="D4862" t="s">
        <v>9</v>
      </c>
      <c r="E4862" t="s">
        <v>10</v>
      </c>
      <c r="F4862" t="s">
        <v>11</v>
      </c>
      <c r="G4862" t="s">
        <v>12</v>
      </c>
      <c r="H4862" t="s">
        <v>12</v>
      </c>
      <c r="I4862">
        <v>55</v>
      </c>
      <c r="J4862">
        <f>(C4862-$V$7)/$V$8</f>
        <v>0.93661646359732498</v>
      </c>
      <c r="K4862" t="str">
        <f t="shared" si="301"/>
        <v>NO</v>
      </c>
      <c r="L4862">
        <f>(I4862-$V$16)/$V$17</f>
        <v>0.92408910778807873</v>
      </c>
      <c r="M4862" t="str">
        <f t="shared" si="302"/>
        <v>NO</v>
      </c>
      <c r="N4862">
        <f>IF(ISBLANK(C4862),$V$7,C4862)</f>
        <v>1417056.5</v>
      </c>
      <c r="O4862">
        <f>IF(ISBLANK(I4862),$V$16,I4862)</f>
        <v>55</v>
      </c>
      <c r="P4862" t="str">
        <f>IF(ISBLANK(D4862),$U$42,D4862)</f>
        <v>ASALARIADO</v>
      </c>
      <c r="Q4862" s="7" t="str">
        <f t="shared" si="303"/>
        <v>46-55</v>
      </c>
      <c r="R4862" s="7" t="str">
        <f t="shared" si="304"/>
        <v>4</v>
      </c>
    </row>
    <row r="4863" spans="1:18" x14ac:dyDescent="0.3">
      <c r="A4863">
        <v>4862</v>
      </c>
      <c r="B4863" t="s">
        <v>14</v>
      </c>
      <c r="C4863">
        <v>974906</v>
      </c>
      <c r="D4863" t="s">
        <v>9</v>
      </c>
      <c r="E4863" t="s">
        <v>10</v>
      </c>
      <c r="F4863" t="s">
        <v>11</v>
      </c>
      <c r="G4863" t="s">
        <v>12</v>
      </c>
      <c r="H4863" t="s">
        <v>12</v>
      </c>
      <c r="I4863">
        <v>50</v>
      </c>
      <c r="J4863">
        <f>(C4863-$V$7)/$V$8</f>
        <v>0.39137179065906519</v>
      </c>
      <c r="K4863" t="str">
        <f t="shared" si="301"/>
        <v>NO</v>
      </c>
      <c r="L4863">
        <f>(I4863-$V$16)/$V$17</f>
        <v>0.57121245740239113</v>
      </c>
      <c r="M4863" t="str">
        <f t="shared" si="302"/>
        <v>NO</v>
      </c>
      <c r="N4863">
        <f>IF(ISBLANK(C4863),$V$7,C4863)</f>
        <v>974906</v>
      </c>
      <c r="O4863">
        <f>IF(ISBLANK(I4863),$V$16,I4863)</f>
        <v>50</v>
      </c>
      <c r="P4863" t="str">
        <f>IF(ISBLANK(D4863),$U$42,D4863)</f>
        <v>ASALARIADO</v>
      </c>
      <c r="Q4863" s="7" t="str">
        <f t="shared" si="303"/>
        <v>46-55</v>
      </c>
      <c r="R4863" s="7" t="str">
        <f t="shared" si="304"/>
        <v>4</v>
      </c>
    </row>
    <row r="4864" spans="1:18" x14ac:dyDescent="0.3">
      <c r="A4864">
        <v>4863</v>
      </c>
      <c r="B4864" t="s">
        <v>14</v>
      </c>
      <c r="C4864">
        <v>430924</v>
      </c>
      <c r="D4864" t="s">
        <v>9</v>
      </c>
      <c r="E4864" t="s">
        <v>15</v>
      </c>
      <c r="F4864" t="s">
        <v>11</v>
      </c>
      <c r="G4864" t="s">
        <v>12</v>
      </c>
      <c r="H4864" t="s">
        <v>12</v>
      </c>
      <c r="I4864">
        <v>45</v>
      </c>
      <c r="J4864">
        <f>(C4864-$V$7)/$V$8</f>
        <v>-0.27944795889295487</v>
      </c>
      <c r="K4864" t="str">
        <f t="shared" si="301"/>
        <v>NO</v>
      </c>
      <c r="L4864">
        <f>(I4864-$V$16)/$V$17</f>
        <v>0.21833580701670366</v>
      </c>
      <c r="M4864" t="str">
        <f t="shared" si="302"/>
        <v>NO</v>
      </c>
      <c r="N4864">
        <f>IF(ISBLANK(C4864),$V$7,C4864)</f>
        <v>430924</v>
      </c>
      <c r="O4864">
        <f>IF(ISBLANK(I4864),$V$16,I4864)</f>
        <v>45</v>
      </c>
      <c r="P4864" t="str">
        <f>IF(ISBLANK(D4864),$U$42,D4864)</f>
        <v>ASALARIADO</v>
      </c>
      <c r="Q4864" s="7" t="str">
        <f t="shared" si="303"/>
        <v>36-45</v>
      </c>
      <c r="R4864" s="7" t="str">
        <f t="shared" si="304"/>
        <v>3</v>
      </c>
    </row>
    <row r="4865" spans="1:18" x14ac:dyDescent="0.3">
      <c r="A4865">
        <v>4864</v>
      </c>
      <c r="B4865" t="s">
        <v>14</v>
      </c>
      <c r="C4865">
        <v>218650</v>
      </c>
      <c r="D4865" t="s">
        <v>9</v>
      </c>
      <c r="E4865" t="s">
        <v>15</v>
      </c>
      <c r="F4865" t="s">
        <v>11</v>
      </c>
      <c r="G4865" t="s">
        <v>12</v>
      </c>
      <c r="H4865" t="s">
        <v>11</v>
      </c>
      <c r="I4865">
        <v>50</v>
      </c>
      <c r="J4865">
        <f>(C4865-$V$7)/$V$8</f>
        <v>-0.54121689888803837</v>
      </c>
      <c r="K4865" t="str">
        <f t="shared" si="301"/>
        <v>NO</v>
      </c>
      <c r="L4865">
        <f>(I4865-$V$16)/$V$17</f>
        <v>0.57121245740239113</v>
      </c>
      <c r="M4865" t="str">
        <f t="shared" si="302"/>
        <v>NO</v>
      </c>
      <c r="N4865">
        <f>IF(ISBLANK(C4865),$V$7,C4865)</f>
        <v>218650</v>
      </c>
      <c r="O4865">
        <f>IF(ISBLANK(I4865),$V$16,I4865)</f>
        <v>50</v>
      </c>
      <c r="P4865" t="str">
        <f>IF(ISBLANK(D4865),$U$42,D4865)</f>
        <v>ASALARIADO</v>
      </c>
      <c r="Q4865" s="7" t="str">
        <f t="shared" si="303"/>
        <v>46-55</v>
      </c>
      <c r="R4865" s="7" t="str">
        <f t="shared" si="304"/>
        <v>1</v>
      </c>
    </row>
    <row r="4866" spans="1:18" x14ac:dyDescent="0.3">
      <c r="A4866">
        <v>4865</v>
      </c>
      <c r="B4866" t="s">
        <v>8</v>
      </c>
      <c r="C4866">
        <v>459223</v>
      </c>
      <c r="D4866" t="s">
        <v>17</v>
      </c>
      <c r="E4866" t="s">
        <v>15</v>
      </c>
      <c r="F4866" t="s">
        <v>11</v>
      </c>
      <c r="G4866" t="s">
        <v>12</v>
      </c>
      <c r="H4866" t="s">
        <v>12</v>
      </c>
      <c r="I4866">
        <v>58</v>
      </c>
      <c r="J4866">
        <f>(C4866-$V$7)/$V$8</f>
        <v>-0.24455061285471719</v>
      </c>
      <c r="K4866" t="str">
        <f t="shared" ref="K4866:K4929" si="305">IF(ABS(J4866)&gt;1.96,"ATIPICO","NO")</f>
        <v>NO</v>
      </c>
      <c r="L4866">
        <f>(I4866-$V$16)/$V$17</f>
        <v>1.1358150980194912</v>
      </c>
      <c r="M4866" t="str">
        <f t="shared" ref="M4866:M4929" si="306">IF(ABS(L4866)&gt;1.96,"ATIPICO","NO")</f>
        <v>NO</v>
      </c>
      <c r="N4866">
        <f>IF(ISBLANK(C4866),$V$7,C4866)</f>
        <v>459223</v>
      </c>
      <c r="O4866">
        <f>IF(ISBLANK(I4866),$V$16,I4866)</f>
        <v>58</v>
      </c>
      <c r="P4866" t="str">
        <f>IF(ISBLANK(D4866),$U$42,D4866)</f>
        <v>TRABAJADOR INDEPENDIENTE</v>
      </c>
      <c r="Q4866" s="7" t="str">
        <f t="shared" ref="Q4866:Q4929" si="307">IF(O4866&lt;26,"18-25",IF(O4866&lt;36,"26-35",
 IF(O4866&lt;46,"36-45",IF(O4866&lt;56,"46-55","56+"))))</f>
        <v>56+</v>
      </c>
      <c r="R4866" s="7" t="str">
        <f t="shared" ref="R4866:R4929" si="308">IF(N4866&lt;300000,"1",
 IF(N4866&lt;=408495,"2",
 IF(N4866&lt;=700000,"3",
 "4")))</f>
        <v>3</v>
      </c>
    </row>
    <row r="4867" spans="1:18" x14ac:dyDescent="0.3">
      <c r="A4867">
        <v>4866</v>
      </c>
      <c r="B4867" t="s">
        <v>8</v>
      </c>
      <c r="C4867">
        <v>105750</v>
      </c>
      <c r="D4867" t="s">
        <v>9</v>
      </c>
      <c r="E4867" t="s">
        <v>15</v>
      </c>
      <c r="F4867" t="s">
        <v>11</v>
      </c>
      <c r="G4867" t="s">
        <v>12</v>
      </c>
      <c r="H4867" t="s">
        <v>12</v>
      </c>
      <c r="I4867">
        <v>38</v>
      </c>
      <c r="J4867">
        <f>(C4867-$V$7)/$V$8</f>
        <v>-0.68044126609949585</v>
      </c>
      <c r="K4867" t="str">
        <f t="shared" si="305"/>
        <v>NO</v>
      </c>
      <c r="L4867">
        <f>(I4867-$V$16)/$V$17</f>
        <v>-0.27569150352325889</v>
      </c>
      <c r="M4867" t="str">
        <f t="shared" si="306"/>
        <v>NO</v>
      </c>
      <c r="N4867">
        <f>IF(ISBLANK(C4867),$V$7,C4867)</f>
        <v>105750</v>
      </c>
      <c r="O4867">
        <f>IF(ISBLANK(I4867),$V$16,I4867)</f>
        <v>38</v>
      </c>
      <c r="P4867" t="str">
        <f>IF(ISBLANK(D4867),$U$42,D4867)</f>
        <v>ASALARIADO</v>
      </c>
      <c r="Q4867" s="7" t="str">
        <f t="shared" si="307"/>
        <v>36-45</v>
      </c>
      <c r="R4867" s="7" t="str">
        <f t="shared" si="308"/>
        <v>1</v>
      </c>
    </row>
    <row r="4868" spans="1:18" x14ac:dyDescent="0.3">
      <c r="A4868">
        <v>4867</v>
      </c>
      <c r="B4868" t="s">
        <v>8</v>
      </c>
      <c r="C4868">
        <v>341002</v>
      </c>
      <c r="D4868" t="s">
        <v>9</v>
      </c>
      <c r="E4868" t="s">
        <v>15</v>
      </c>
      <c r="F4868" t="s">
        <v>11</v>
      </c>
      <c r="G4868" t="s">
        <v>12</v>
      </c>
      <c r="H4868" t="s">
        <v>12</v>
      </c>
      <c r="I4868">
        <v>36</v>
      </c>
      <c r="J4868">
        <f>(C4868-$V$7)/$V$8</f>
        <v>-0.39033665285565355</v>
      </c>
      <c r="K4868" t="str">
        <f t="shared" si="305"/>
        <v>NO</v>
      </c>
      <c r="L4868">
        <f>(I4868-$V$16)/$V$17</f>
        <v>-0.41684216367753391</v>
      </c>
      <c r="M4868" t="str">
        <f t="shared" si="306"/>
        <v>NO</v>
      </c>
      <c r="N4868">
        <f>IF(ISBLANK(C4868),$V$7,C4868)</f>
        <v>341002</v>
      </c>
      <c r="O4868">
        <f>IF(ISBLANK(I4868),$V$16,I4868)</f>
        <v>36</v>
      </c>
      <c r="P4868" t="str">
        <f>IF(ISBLANK(D4868),$U$42,D4868)</f>
        <v>ASALARIADO</v>
      </c>
      <c r="Q4868" s="7" t="str">
        <f t="shared" si="307"/>
        <v>36-45</v>
      </c>
      <c r="R4868" s="7" t="str">
        <f t="shared" si="308"/>
        <v>2</v>
      </c>
    </row>
    <row r="4869" spans="1:18" x14ac:dyDescent="0.3">
      <c r="A4869">
        <v>4868</v>
      </c>
      <c r="B4869" t="s">
        <v>8</v>
      </c>
      <c r="C4869">
        <v>497566.22</v>
      </c>
      <c r="D4869" t="s">
        <v>9</v>
      </c>
      <c r="E4869" t="s">
        <v>15</v>
      </c>
      <c r="F4869" t="s">
        <v>11</v>
      </c>
      <c r="G4869" t="s">
        <v>12</v>
      </c>
      <c r="H4869" t="s">
        <v>12</v>
      </c>
      <c r="I4869">
        <v>34</v>
      </c>
      <c r="J4869">
        <f>(C4869-$V$7)/$V$8</f>
        <v>-0.19726708281619021</v>
      </c>
      <c r="K4869" t="str">
        <f t="shared" si="305"/>
        <v>NO</v>
      </c>
      <c r="L4869">
        <f>(I4869-$V$16)/$V$17</f>
        <v>-0.55799282383180893</v>
      </c>
      <c r="M4869" t="str">
        <f t="shared" si="306"/>
        <v>NO</v>
      </c>
      <c r="N4869">
        <f>IF(ISBLANK(C4869),$V$7,C4869)</f>
        <v>497566.22</v>
      </c>
      <c r="O4869">
        <f>IF(ISBLANK(I4869),$V$16,I4869)</f>
        <v>34</v>
      </c>
      <c r="P4869" t="str">
        <f>IF(ISBLANK(D4869),$U$42,D4869)</f>
        <v>ASALARIADO</v>
      </c>
      <c r="Q4869" s="7" t="str">
        <f t="shared" si="307"/>
        <v>26-35</v>
      </c>
      <c r="R4869" s="7" t="str">
        <f t="shared" si="308"/>
        <v>3</v>
      </c>
    </row>
    <row r="4870" spans="1:18" x14ac:dyDescent="0.3">
      <c r="A4870">
        <v>4869</v>
      </c>
      <c r="B4870" t="s">
        <v>14</v>
      </c>
      <c r="C4870">
        <v>407547.36</v>
      </c>
      <c r="D4870" t="s">
        <v>9</v>
      </c>
      <c r="E4870" t="s">
        <v>10</v>
      </c>
      <c r="F4870" t="s">
        <v>11</v>
      </c>
      <c r="G4870" t="s">
        <v>12</v>
      </c>
      <c r="H4870" t="s">
        <v>12</v>
      </c>
      <c r="I4870">
        <v>61</v>
      </c>
      <c r="J4870">
        <f>(C4870-$V$7)/$V$8</f>
        <v>-0.30827522117400047</v>
      </c>
      <c r="K4870" t="str">
        <f t="shared" si="305"/>
        <v>NO</v>
      </c>
      <c r="L4870">
        <f>(I4870-$V$16)/$V$17</f>
        <v>1.3475410882509038</v>
      </c>
      <c r="M4870" t="str">
        <f t="shared" si="306"/>
        <v>NO</v>
      </c>
      <c r="N4870">
        <f>IF(ISBLANK(C4870),$V$7,C4870)</f>
        <v>407547.36</v>
      </c>
      <c r="O4870">
        <f>IF(ISBLANK(I4870),$V$16,I4870)</f>
        <v>61</v>
      </c>
      <c r="P4870" t="str">
        <f>IF(ISBLANK(D4870),$U$42,D4870)</f>
        <v>ASALARIADO</v>
      </c>
      <c r="Q4870" s="7" t="str">
        <f t="shared" si="307"/>
        <v>56+</v>
      </c>
      <c r="R4870" s="7" t="str">
        <f t="shared" si="308"/>
        <v>2</v>
      </c>
    </row>
    <row r="4871" spans="1:18" x14ac:dyDescent="0.3">
      <c r="A4871">
        <v>4870</v>
      </c>
      <c r="B4871" t="s">
        <v>8</v>
      </c>
      <c r="C4871">
        <v>1190858.8</v>
      </c>
      <c r="D4871" t="s">
        <v>9</v>
      </c>
      <c r="E4871" t="s">
        <v>10</v>
      </c>
      <c r="F4871" t="s">
        <v>11</v>
      </c>
      <c r="G4871" t="s">
        <v>12</v>
      </c>
      <c r="H4871" t="s">
        <v>12</v>
      </c>
      <c r="I4871">
        <v>59</v>
      </c>
      <c r="J4871">
        <f>(C4871-$V$7)/$V$8</f>
        <v>0.65767729931754559</v>
      </c>
      <c r="K4871" t="str">
        <f t="shared" si="305"/>
        <v>NO</v>
      </c>
      <c r="L4871">
        <f>(I4871-$V$16)/$V$17</f>
        <v>1.2063904280966287</v>
      </c>
      <c r="M4871" t="str">
        <f t="shared" si="306"/>
        <v>NO</v>
      </c>
      <c r="N4871">
        <f>IF(ISBLANK(C4871),$V$7,C4871)</f>
        <v>1190858.8</v>
      </c>
      <c r="O4871">
        <f>IF(ISBLANK(I4871),$V$16,I4871)</f>
        <v>59</v>
      </c>
      <c r="P4871" t="str">
        <f>IF(ISBLANK(D4871),$U$42,D4871)</f>
        <v>ASALARIADO</v>
      </c>
      <c r="Q4871" s="7" t="str">
        <f t="shared" si="307"/>
        <v>56+</v>
      </c>
      <c r="R4871" s="7" t="str">
        <f t="shared" si="308"/>
        <v>4</v>
      </c>
    </row>
    <row r="4872" spans="1:18" x14ac:dyDescent="0.3">
      <c r="A4872">
        <v>4871</v>
      </c>
      <c r="B4872" t="s">
        <v>14</v>
      </c>
      <c r="C4872">
        <v>297139</v>
      </c>
      <c r="D4872" t="s">
        <v>17</v>
      </c>
      <c r="E4872" t="s">
        <v>15</v>
      </c>
      <c r="F4872" t="s">
        <v>11</v>
      </c>
      <c r="G4872" t="s">
        <v>11</v>
      </c>
      <c r="H4872" t="s">
        <v>11</v>
      </c>
      <c r="I4872">
        <v>63</v>
      </c>
      <c r="J4872">
        <f>(C4872-$V$7)/$V$8</f>
        <v>-0.44442698429051769</v>
      </c>
      <c r="K4872" t="str">
        <f t="shared" si="305"/>
        <v>NO</v>
      </c>
      <c r="L4872">
        <f>(I4872-$V$16)/$V$17</f>
        <v>1.4886917484051787</v>
      </c>
      <c r="M4872" t="str">
        <f t="shared" si="306"/>
        <v>NO</v>
      </c>
      <c r="N4872">
        <f>IF(ISBLANK(C4872),$V$7,C4872)</f>
        <v>297139</v>
      </c>
      <c r="O4872">
        <f>IF(ISBLANK(I4872),$V$16,I4872)</f>
        <v>63</v>
      </c>
      <c r="P4872" t="str">
        <f>IF(ISBLANK(D4872),$U$42,D4872)</f>
        <v>TRABAJADOR INDEPENDIENTE</v>
      </c>
      <c r="Q4872" s="7" t="str">
        <f t="shared" si="307"/>
        <v>56+</v>
      </c>
      <c r="R4872" s="7" t="str">
        <f t="shared" si="308"/>
        <v>1</v>
      </c>
    </row>
    <row r="4873" spans="1:18" x14ac:dyDescent="0.3">
      <c r="A4873">
        <v>4872</v>
      </c>
      <c r="B4873" t="s">
        <v>14</v>
      </c>
      <c r="C4873">
        <v>199099.7</v>
      </c>
      <c r="D4873" t="s">
        <v>9</v>
      </c>
      <c r="E4873" t="s">
        <v>10</v>
      </c>
      <c r="F4873" t="s">
        <v>11</v>
      </c>
      <c r="G4873" t="s">
        <v>12</v>
      </c>
      <c r="H4873" t="s">
        <v>12</v>
      </c>
      <c r="I4873">
        <v>24</v>
      </c>
      <c r="J4873">
        <f>(C4873-$V$7)/$V$8</f>
        <v>-0.5653256512909981</v>
      </c>
      <c r="K4873" t="str">
        <f t="shared" si="305"/>
        <v>NO</v>
      </c>
      <c r="L4873">
        <f>(I4873-$V$16)/$V$17</f>
        <v>-1.263746124603184</v>
      </c>
      <c r="M4873" t="str">
        <f t="shared" si="306"/>
        <v>NO</v>
      </c>
      <c r="N4873">
        <f>IF(ISBLANK(C4873),$V$7,C4873)</f>
        <v>199099.7</v>
      </c>
      <c r="O4873">
        <f>IF(ISBLANK(I4873),$V$16,I4873)</f>
        <v>24</v>
      </c>
      <c r="P4873" t="str">
        <f>IF(ISBLANK(D4873),$U$42,D4873)</f>
        <v>ASALARIADO</v>
      </c>
      <c r="Q4873" s="7" t="str">
        <f t="shared" si="307"/>
        <v>18-25</v>
      </c>
      <c r="R4873" s="7" t="str">
        <f t="shared" si="308"/>
        <v>1</v>
      </c>
    </row>
    <row r="4874" spans="1:18" x14ac:dyDescent="0.3">
      <c r="A4874">
        <v>4873</v>
      </c>
      <c r="B4874" t="s">
        <v>14</v>
      </c>
      <c r="C4874">
        <v>368050</v>
      </c>
      <c r="D4874" t="s">
        <v>9</v>
      </c>
      <c r="E4874" t="s">
        <v>15</v>
      </c>
      <c r="F4874" t="s">
        <v>11</v>
      </c>
      <c r="G4874" t="s">
        <v>12</v>
      </c>
      <c r="H4874" t="s">
        <v>12</v>
      </c>
      <c r="I4874">
        <v>42</v>
      </c>
      <c r="J4874">
        <f>(C4874-$V$7)/$V$8</f>
        <v>-0.3569819966613621</v>
      </c>
      <c r="K4874" t="str">
        <f t="shared" si="305"/>
        <v>NO</v>
      </c>
      <c r="L4874">
        <f>(I4874-$V$16)/$V$17</f>
        <v>6.6098167852911317E-3</v>
      </c>
      <c r="M4874" t="str">
        <f t="shared" si="306"/>
        <v>NO</v>
      </c>
      <c r="N4874">
        <f>IF(ISBLANK(C4874),$V$7,C4874)</f>
        <v>368050</v>
      </c>
      <c r="O4874">
        <f>IF(ISBLANK(I4874),$V$16,I4874)</f>
        <v>42</v>
      </c>
      <c r="P4874" t="str">
        <f>IF(ISBLANK(D4874),$U$42,D4874)</f>
        <v>ASALARIADO</v>
      </c>
      <c r="Q4874" s="7" t="str">
        <f t="shared" si="307"/>
        <v>36-45</v>
      </c>
      <c r="R4874" s="7" t="str">
        <f t="shared" si="308"/>
        <v>2</v>
      </c>
    </row>
    <row r="4875" spans="1:18" x14ac:dyDescent="0.3">
      <c r="A4875">
        <v>4874</v>
      </c>
      <c r="B4875" t="s">
        <v>8</v>
      </c>
      <c r="C4875">
        <v>433136</v>
      </c>
      <c r="D4875" t="s">
        <v>9</v>
      </c>
      <c r="E4875" t="s">
        <v>15</v>
      </c>
      <c r="F4875" t="s">
        <v>11</v>
      </c>
      <c r="G4875" t="s">
        <v>12</v>
      </c>
      <c r="H4875" t="s">
        <v>12</v>
      </c>
      <c r="I4875">
        <v>50</v>
      </c>
      <c r="J4875">
        <f>(C4875-$V$7)/$V$8</f>
        <v>-0.27672019715449836</v>
      </c>
      <c r="K4875" t="str">
        <f t="shared" si="305"/>
        <v>NO</v>
      </c>
      <c r="L4875">
        <f>(I4875-$V$16)/$V$17</f>
        <v>0.57121245740239113</v>
      </c>
      <c r="M4875" t="str">
        <f t="shared" si="306"/>
        <v>NO</v>
      </c>
      <c r="N4875">
        <f>IF(ISBLANK(C4875),$V$7,C4875)</f>
        <v>433136</v>
      </c>
      <c r="O4875">
        <f>IF(ISBLANK(I4875),$V$16,I4875)</f>
        <v>50</v>
      </c>
      <c r="P4875" t="str">
        <f>IF(ISBLANK(D4875),$U$42,D4875)</f>
        <v>ASALARIADO</v>
      </c>
      <c r="Q4875" s="7" t="str">
        <f t="shared" si="307"/>
        <v>46-55</v>
      </c>
      <c r="R4875" s="7" t="str">
        <f t="shared" si="308"/>
        <v>3</v>
      </c>
    </row>
    <row r="4876" spans="1:18" x14ac:dyDescent="0.3">
      <c r="A4876">
        <v>4875</v>
      </c>
      <c r="B4876" t="s">
        <v>8</v>
      </c>
      <c r="C4876">
        <v>1295895</v>
      </c>
      <c r="D4876" t="s">
        <v>9</v>
      </c>
      <c r="E4876" t="s">
        <v>15</v>
      </c>
      <c r="F4876" t="s">
        <v>11</v>
      </c>
      <c r="G4876" t="s">
        <v>12</v>
      </c>
      <c r="H4876" t="s">
        <v>12</v>
      </c>
      <c r="I4876">
        <v>32</v>
      </c>
      <c r="J4876">
        <f>(C4876-$V$7)/$V$8</f>
        <v>0.78720430090564197</v>
      </c>
      <c r="K4876" t="str">
        <f t="shared" si="305"/>
        <v>NO</v>
      </c>
      <c r="L4876">
        <f>(I4876-$V$16)/$V$17</f>
        <v>-0.69914348398608395</v>
      </c>
      <c r="M4876" t="str">
        <f t="shared" si="306"/>
        <v>NO</v>
      </c>
      <c r="N4876">
        <f>IF(ISBLANK(C4876),$V$7,C4876)</f>
        <v>1295895</v>
      </c>
      <c r="O4876">
        <f>IF(ISBLANK(I4876),$V$16,I4876)</f>
        <v>32</v>
      </c>
      <c r="P4876" t="str">
        <f>IF(ISBLANK(D4876),$U$42,D4876)</f>
        <v>ASALARIADO</v>
      </c>
      <c r="Q4876" s="7" t="str">
        <f t="shared" si="307"/>
        <v>26-35</v>
      </c>
      <c r="R4876" s="7" t="str">
        <f t="shared" si="308"/>
        <v>4</v>
      </c>
    </row>
    <row r="4877" spans="1:18" x14ac:dyDescent="0.3">
      <c r="A4877">
        <v>4876</v>
      </c>
      <c r="B4877" t="s">
        <v>8</v>
      </c>
      <c r="C4877">
        <v>898140</v>
      </c>
      <c r="D4877" t="s">
        <v>9</v>
      </c>
      <c r="E4877" t="s">
        <v>15</v>
      </c>
      <c r="F4877" t="s">
        <v>11</v>
      </c>
      <c r="G4877" t="s">
        <v>12</v>
      </c>
      <c r="H4877" t="s">
        <v>12</v>
      </c>
      <c r="I4877">
        <v>28</v>
      </c>
      <c r="J4877">
        <f>(C4877-$V$7)/$V$8</f>
        <v>0.29670661994733138</v>
      </c>
      <c r="K4877" t="str">
        <f t="shared" si="305"/>
        <v>NO</v>
      </c>
      <c r="L4877">
        <f>(I4877-$V$16)/$V$17</f>
        <v>-0.98144480429463388</v>
      </c>
      <c r="M4877" t="str">
        <f t="shared" si="306"/>
        <v>NO</v>
      </c>
      <c r="N4877">
        <f>IF(ISBLANK(C4877),$V$7,C4877)</f>
        <v>898140</v>
      </c>
      <c r="O4877">
        <f>IF(ISBLANK(I4877),$V$16,I4877)</f>
        <v>28</v>
      </c>
      <c r="P4877" t="str">
        <f>IF(ISBLANK(D4877),$U$42,D4877)</f>
        <v>ASALARIADO</v>
      </c>
      <c r="Q4877" s="7" t="str">
        <f t="shared" si="307"/>
        <v>26-35</v>
      </c>
      <c r="R4877" s="7" t="str">
        <f t="shared" si="308"/>
        <v>4</v>
      </c>
    </row>
    <row r="4878" spans="1:18" x14ac:dyDescent="0.3">
      <c r="A4878">
        <v>4877</v>
      </c>
      <c r="B4878" t="s">
        <v>8</v>
      </c>
      <c r="C4878">
        <v>532775.64</v>
      </c>
      <c r="D4878" t="s">
        <v>9</v>
      </c>
      <c r="E4878" t="s">
        <v>15</v>
      </c>
      <c r="F4878" t="s">
        <v>11</v>
      </c>
      <c r="G4878" t="s">
        <v>12</v>
      </c>
      <c r="H4878" t="s">
        <v>12</v>
      </c>
      <c r="I4878">
        <v>47</v>
      </c>
      <c r="J4878">
        <f>(C4878-$V$7)/$V$8</f>
        <v>-0.15384804632918894</v>
      </c>
      <c r="K4878" t="str">
        <f t="shared" si="305"/>
        <v>NO</v>
      </c>
      <c r="L4878">
        <f>(I4878-$V$16)/$V$17</f>
        <v>0.35948646717097865</v>
      </c>
      <c r="M4878" t="str">
        <f t="shared" si="306"/>
        <v>NO</v>
      </c>
      <c r="N4878">
        <f>IF(ISBLANK(C4878),$V$7,C4878)</f>
        <v>532775.64</v>
      </c>
      <c r="O4878">
        <f>IF(ISBLANK(I4878),$V$16,I4878)</f>
        <v>47</v>
      </c>
      <c r="P4878" t="str">
        <f>IF(ISBLANK(D4878),$U$42,D4878)</f>
        <v>ASALARIADO</v>
      </c>
      <c r="Q4878" s="7" t="str">
        <f t="shared" si="307"/>
        <v>46-55</v>
      </c>
      <c r="R4878" s="7" t="str">
        <f t="shared" si="308"/>
        <v>3</v>
      </c>
    </row>
    <row r="4879" spans="1:18" x14ac:dyDescent="0.3">
      <c r="A4879">
        <v>4878</v>
      </c>
      <c r="B4879" t="s">
        <v>14</v>
      </c>
      <c r="C4879">
        <v>635080.35</v>
      </c>
      <c r="D4879" t="s">
        <v>13</v>
      </c>
      <c r="E4879" t="s">
        <v>10</v>
      </c>
      <c r="F4879" t="s">
        <v>11</v>
      </c>
      <c r="G4879" t="s">
        <v>12</v>
      </c>
      <c r="H4879" t="s">
        <v>12</v>
      </c>
      <c r="I4879">
        <v>65</v>
      </c>
      <c r="J4879">
        <f>(C4879-$V$7)/$V$8</f>
        <v>-2.7689423543523221E-2</v>
      </c>
      <c r="K4879" t="str">
        <f t="shared" si="305"/>
        <v>NO</v>
      </c>
      <c r="L4879">
        <f>(I4879-$V$16)/$V$17</f>
        <v>1.6298424085594538</v>
      </c>
      <c r="M4879" t="str">
        <f t="shared" si="306"/>
        <v>NO</v>
      </c>
      <c r="N4879">
        <f>IF(ISBLANK(C4879),$V$7,C4879)</f>
        <v>635080.35</v>
      </c>
      <c r="O4879">
        <f>IF(ISBLANK(I4879),$V$16,I4879)</f>
        <v>65</v>
      </c>
      <c r="P4879" t="str">
        <f>IF(ISBLANK(D4879),$U$42,D4879)</f>
        <v>PENSIONADOS EN SU PROPIO SISTEMA</v>
      </c>
      <c r="Q4879" s="7" t="str">
        <f t="shared" si="307"/>
        <v>56+</v>
      </c>
      <c r="R4879" s="7" t="str">
        <f t="shared" si="308"/>
        <v>3</v>
      </c>
    </row>
    <row r="4880" spans="1:18" x14ac:dyDescent="0.3">
      <c r="A4880">
        <v>4879</v>
      </c>
      <c r="B4880" t="s">
        <v>14</v>
      </c>
      <c r="C4880">
        <v>278030</v>
      </c>
      <c r="D4880" t="s">
        <v>18</v>
      </c>
      <c r="E4880" t="s">
        <v>15</v>
      </c>
      <c r="F4880" t="s">
        <v>11</v>
      </c>
      <c r="G4880" t="s">
        <v>12</v>
      </c>
      <c r="H4880" t="s">
        <v>12</v>
      </c>
      <c r="I4880">
        <v>59</v>
      </c>
      <c r="J4880">
        <f>(C4880-$V$7)/$V$8</f>
        <v>-0.46799154082766331</v>
      </c>
      <c r="K4880" t="str">
        <f t="shared" si="305"/>
        <v>NO</v>
      </c>
      <c r="L4880">
        <f>(I4880-$V$16)/$V$17</f>
        <v>1.2063904280966287</v>
      </c>
      <c r="M4880" t="str">
        <f t="shared" si="306"/>
        <v>NO</v>
      </c>
      <c r="N4880">
        <f>IF(ISBLANK(C4880),$V$7,C4880)</f>
        <v>278030</v>
      </c>
      <c r="O4880">
        <f>IF(ISBLANK(I4880),$V$16,I4880)</f>
        <v>59</v>
      </c>
      <c r="P4880" t="str">
        <f>IF(ISBLANK(D4880),$U$42,D4880)</f>
        <v>CONVENIOS ESPECIALES DE TRABAJADORES INDEPENDIENTES</v>
      </c>
      <c r="Q4880" s="7" t="str">
        <f t="shared" si="307"/>
        <v>56+</v>
      </c>
      <c r="R4880" s="7" t="str">
        <f t="shared" si="308"/>
        <v>1</v>
      </c>
    </row>
    <row r="4881" spans="1:18" x14ac:dyDescent="0.3">
      <c r="A4881">
        <v>4880</v>
      </c>
      <c r="B4881" t="s">
        <v>8</v>
      </c>
      <c r="C4881">
        <v>3082593.2</v>
      </c>
      <c r="D4881" t="s">
        <v>9</v>
      </c>
      <c r="E4881" t="s">
        <v>10</v>
      </c>
      <c r="F4881" t="s">
        <v>11</v>
      </c>
      <c r="G4881" t="s">
        <v>12</v>
      </c>
      <c r="H4881" t="s">
        <v>12</v>
      </c>
      <c r="I4881">
        <v>55</v>
      </c>
      <c r="J4881">
        <f>(C4881-$V$7)/$V$8</f>
        <v>2.9904985993365556</v>
      </c>
      <c r="K4881" t="str">
        <f t="shared" si="305"/>
        <v>ATIPICO</v>
      </c>
      <c r="L4881">
        <f>(I4881-$V$16)/$V$17</f>
        <v>0.92408910778807873</v>
      </c>
      <c r="M4881" t="str">
        <f t="shared" si="306"/>
        <v>NO</v>
      </c>
      <c r="N4881">
        <f>IF(ISBLANK(C4881),$V$7,C4881)</f>
        <v>3082593.2</v>
      </c>
      <c r="O4881">
        <f>IF(ISBLANK(I4881),$V$16,I4881)</f>
        <v>55</v>
      </c>
      <c r="P4881" t="str">
        <f>IF(ISBLANK(D4881),$U$42,D4881)</f>
        <v>ASALARIADO</v>
      </c>
      <c r="Q4881" s="7" t="str">
        <f t="shared" si="307"/>
        <v>46-55</v>
      </c>
      <c r="R4881" s="7" t="str">
        <f t="shared" si="308"/>
        <v>4</v>
      </c>
    </row>
    <row r="4882" spans="1:18" x14ac:dyDescent="0.3">
      <c r="A4882">
        <v>4881</v>
      </c>
      <c r="B4882" t="s">
        <v>8</v>
      </c>
      <c r="C4882">
        <v>457783.1</v>
      </c>
      <c r="D4882" t="s">
        <v>9</v>
      </c>
      <c r="E4882" t="s">
        <v>15</v>
      </c>
      <c r="F4882" t="s">
        <v>11</v>
      </c>
      <c r="G4882" t="s">
        <v>12</v>
      </c>
      <c r="H4882" t="s">
        <v>12</v>
      </c>
      <c r="I4882">
        <v>30</v>
      </c>
      <c r="J4882">
        <f>(C4882-$V$7)/$V$8</f>
        <v>-0.24632624763193403</v>
      </c>
      <c r="K4882" t="str">
        <f t="shared" si="305"/>
        <v>NO</v>
      </c>
      <c r="L4882">
        <f>(I4882-$V$16)/$V$17</f>
        <v>-0.84029414414035897</v>
      </c>
      <c r="M4882" t="str">
        <f t="shared" si="306"/>
        <v>NO</v>
      </c>
      <c r="N4882">
        <f>IF(ISBLANK(C4882),$V$7,C4882)</f>
        <v>457783.1</v>
      </c>
      <c r="O4882">
        <f>IF(ISBLANK(I4882),$V$16,I4882)</f>
        <v>30</v>
      </c>
      <c r="P4882" t="str">
        <f>IF(ISBLANK(D4882),$U$42,D4882)</f>
        <v>ASALARIADO</v>
      </c>
      <c r="Q4882" s="7" t="str">
        <f t="shared" si="307"/>
        <v>26-35</v>
      </c>
      <c r="R4882" s="7" t="str">
        <f t="shared" si="308"/>
        <v>3</v>
      </c>
    </row>
    <row r="4883" spans="1:18" x14ac:dyDescent="0.3">
      <c r="A4883">
        <v>4882</v>
      </c>
      <c r="B4883" t="s">
        <v>14</v>
      </c>
      <c r="C4883">
        <v>452286.93</v>
      </c>
      <c r="D4883" t="s">
        <v>9</v>
      </c>
      <c r="E4883" t="s">
        <v>10</v>
      </c>
      <c r="F4883" t="s">
        <v>11</v>
      </c>
      <c r="G4883" t="s">
        <v>12</v>
      </c>
      <c r="H4883" t="s">
        <v>12</v>
      </c>
      <c r="I4883">
        <v>40</v>
      </c>
      <c r="J4883">
        <f>(C4883-$V$7)/$V$8</f>
        <v>-0.25310393399452563</v>
      </c>
      <c r="K4883" t="str">
        <f t="shared" si="305"/>
        <v>NO</v>
      </c>
      <c r="L4883">
        <f>(I4883-$V$16)/$V$17</f>
        <v>-0.13454084336898386</v>
      </c>
      <c r="M4883" t="str">
        <f t="shared" si="306"/>
        <v>NO</v>
      </c>
      <c r="N4883">
        <f>IF(ISBLANK(C4883),$V$7,C4883)</f>
        <v>452286.93</v>
      </c>
      <c r="O4883">
        <f>IF(ISBLANK(I4883),$V$16,I4883)</f>
        <v>40</v>
      </c>
      <c r="P4883" t="str">
        <f>IF(ISBLANK(D4883),$U$42,D4883)</f>
        <v>ASALARIADO</v>
      </c>
      <c r="Q4883" s="7" t="str">
        <f t="shared" si="307"/>
        <v>36-45</v>
      </c>
      <c r="R4883" s="7" t="str">
        <f t="shared" si="308"/>
        <v>3</v>
      </c>
    </row>
    <row r="4884" spans="1:18" x14ac:dyDescent="0.3">
      <c r="A4884">
        <v>4883</v>
      </c>
      <c r="B4884" t="s">
        <v>8</v>
      </c>
      <c r="C4884">
        <v>389877.39</v>
      </c>
      <c r="D4884" t="s">
        <v>9</v>
      </c>
      <c r="E4884" t="s">
        <v>15</v>
      </c>
      <c r="F4884" t="s">
        <v>11</v>
      </c>
      <c r="G4884" t="s">
        <v>12</v>
      </c>
      <c r="H4884" t="s">
        <v>12</v>
      </c>
      <c r="I4884">
        <v>31</v>
      </c>
      <c r="J4884">
        <f>(C4884-$V$7)/$V$8</f>
        <v>-0.33006521578777759</v>
      </c>
      <c r="K4884" t="str">
        <f t="shared" si="305"/>
        <v>NO</v>
      </c>
      <c r="L4884">
        <f>(I4884-$V$16)/$V$17</f>
        <v>-0.7697188140632214</v>
      </c>
      <c r="M4884" t="str">
        <f t="shared" si="306"/>
        <v>NO</v>
      </c>
      <c r="N4884">
        <f>IF(ISBLANK(C4884),$V$7,C4884)</f>
        <v>389877.39</v>
      </c>
      <c r="O4884">
        <f>IF(ISBLANK(I4884),$V$16,I4884)</f>
        <v>31</v>
      </c>
      <c r="P4884" t="str">
        <f>IF(ISBLANK(D4884),$U$42,D4884)</f>
        <v>ASALARIADO</v>
      </c>
      <c r="Q4884" s="7" t="str">
        <f t="shared" si="307"/>
        <v>26-35</v>
      </c>
      <c r="R4884" s="7" t="str">
        <f t="shared" si="308"/>
        <v>2</v>
      </c>
    </row>
    <row r="4885" spans="1:18" x14ac:dyDescent="0.3">
      <c r="A4885">
        <v>4884</v>
      </c>
      <c r="B4885" t="s">
        <v>8</v>
      </c>
      <c r="C4885">
        <v>693332.47999999998</v>
      </c>
      <c r="D4885" t="s">
        <v>9</v>
      </c>
      <c r="E4885" t="s">
        <v>15</v>
      </c>
      <c r="F4885" t="s">
        <v>11</v>
      </c>
      <c r="G4885" t="s">
        <v>12</v>
      </c>
      <c r="H4885" t="s">
        <v>12</v>
      </c>
      <c r="I4885">
        <v>20</v>
      </c>
      <c r="J4885">
        <f>(C4885-$V$7)/$V$8</f>
        <v>4.414508432157474E-2</v>
      </c>
      <c r="K4885" t="str">
        <f t="shared" si="305"/>
        <v>NO</v>
      </c>
      <c r="L4885">
        <f>(I4885-$V$16)/$V$17</f>
        <v>-1.5460474449117341</v>
      </c>
      <c r="M4885" t="str">
        <f t="shared" si="306"/>
        <v>NO</v>
      </c>
      <c r="N4885">
        <f>IF(ISBLANK(C4885),$V$7,C4885)</f>
        <v>693332.47999999998</v>
      </c>
      <c r="O4885">
        <f>IF(ISBLANK(I4885),$V$16,I4885)</f>
        <v>20</v>
      </c>
      <c r="P4885" t="str">
        <f>IF(ISBLANK(D4885),$U$42,D4885)</f>
        <v>ASALARIADO</v>
      </c>
      <c r="Q4885" s="7" t="str">
        <f t="shared" si="307"/>
        <v>18-25</v>
      </c>
      <c r="R4885" s="7" t="str">
        <f t="shared" si="308"/>
        <v>3</v>
      </c>
    </row>
    <row r="4886" spans="1:18" x14ac:dyDescent="0.3">
      <c r="A4886">
        <v>4885</v>
      </c>
      <c r="B4886" t="s">
        <v>8</v>
      </c>
      <c r="C4886">
        <v>278030</v>
      </c>
      <c r="D4886" t="s">
        <v>18</v>
      </c>
      <c r="E4886" t="s">
        <v>15</v>
      </c>
      <c r="F4886" t="s">
        <v>11</v>
      </c>
      <c r="G4886" t="s">
        <v>12</v>
      </c>
      <c r="H4886" t="s">
        <v>12</v>
      </c>
      <c r="I4886">
        <v>49</v>
      </c>
      <c r="J4886">
        <f>(C4886-$V$7)/$V$8</f>
        <v>-0.46799154082766331</v>
      </c>
      <c r="K4886" t="str">
        <f t="shared" si="305"/>
        <v>NO</v>
      </c>
      <c r="L4886">
        <f>(I4886-$V$16)/$V$17</f>
        <v>0.50063712732525367</v>
      </c>
      <c r="M4886" t="str">
        <f t="shared" si="306"/>
        <v>NO</v>
      </c>
      <c r="N4886">
        <f>IF(ISBLANK(C4886),$V$7,C4886)</f>
        <v>278030</v>
      </c>
      <c r="O4886">
        <f>IF(ISBLANK(I4886),$V$16,I4886)</f>
        <v>49</v>
      </c>
      <c r="P4886" t="str">
        <f>IF(ISBLANK(D4886),$U$42,D4886)</f>
        <v>CONVENIOS ESPECIALES DE TRABAJADORES INDEPENDIENTES</v>
      </c>
      <c r="Q4886" s="7" t="str">
        <f t="shared" si="307"/>
        <v>46-55</v>
      </c>
      <c r="R4886" s="7" t="str">
        <f t="shared" si="308"/>
        <v>1</v>
      </c>
    </row>
    <row r="4887" spans="1:18" x14ac:dyDescent="0.3">
      <c r="A4887">
        <v>4886</v>
      </c>
      <c r="B4887" t="s">
        <v>8</v>
      </c>
      <c r="C4887">
        <v>394319</v>
      </c>
      <c r="D4887" t="s">
        <v>9</v>
      </c>
      <c r="E4887" t="s">
        <v>15</v>
      </c>
      <c r="F4887" t="s">
        <v>11</v>
      </c>
      <c r="G4887" t="s">
        <v>12</v>
      </c>
      <c r="H4887" t="s">
        <v>12</v>
      </c>
      <c r="I4887">
        <v>34</v>
      </c>
      <c r="J4887">
        <f>(C4887-$V$7)/$V$8</f>
        <v>-0.32458797626917635</v>
      </c>
      <c r="K4887" t="str">
        <f t="shared" si="305"/>
        <v>NO</v>
      </c>
      <c r="L4887">
        <f>(I4887-$V$16)/$V$17</f>
        <v>-0.55799282383180893</v>
      </c>
      <c r="M4887" t="str">
        <f t="shared" si="306"/>
        <v>NO</v>
      </c>
      <c r="N4887">
        <f>IF(ISBLANK(C4887),$V$7,C4887)</f>
        <v>394319</v>
      </c>
      <c r="O4887">
        <f>IF(ISBLANK(I4887),$V$16,I4887)</f>
        <v>34</v>
      </c>
      <c r="P4887" t="str">
        <f>IF(ISBLANK(D4887),$U$42,D4887)</f>
        <v>ASALARIADO</v>
      </c>
      <c r="Q4887" s="7" t="str">
        <f t="shared" si="307"/>
        <v>26-35</v>
      </c>
      <c r="R4887" s="7" t="str">
        <f t="shared" si="308"/>
        <v>2</v>
      </c>
    </row>
    <row r="4888" spans="1:18" x14ac:dyDescent="0.3">
      <c r="A4888">
        <v>4887</v>
      </c>
      <c r="B4888" t="s">
        <v>14</v>
      </c>
      <c r="C4888">
        <v>351823</v>
      </c>
      <c r="D4888" t="s">
        <v>9</v>
      </c>
      <c r="E4888" t="s">
        <v>10</v>
      </c>
      <c r="F4888" t="s">
        <v>11</v>
      </c>
      <c r="G4888" t="s">
        <v>12</v>
      </c>
      <c r="H4888" t="s">
        <v>12</v>
      </c>
      <c r="I4888">
        <v>27</v>
      </c>
      <c r="J4888">
        <f>(C4888-$V$7)/$V$8</f>
        <v>-0.37699257068031977</v>
      </c>
      <c r="K4888" t="str">
        <f t="shared" si="305"/>
        <v>NO</v>
      </c>
      <c r="L4888">
        <f>(I4888-$V$16)/$V$17</f>
        <v>-1.0520201343717714</v>
      </c>
      <c r="M4888" t="str">
        <f t="shared" si="306"/>
        <v>NO</v>
      </c>
      <c r="N4888">
        <f>IF(ISBLANK(C4888),$V$7,C4888)</f>
        <v>351823</v>
      </c>
      <c r="O4888">
        <f>IF(ISBLANK(I4888),$V$16,I4888)</f>
        <v>27</v>
      </c>
      <c r="P4888" t="str">
        <f>IF(ISBLANK(D4888),$U$42,D4888)</f>
        <v>ASALARIADO</v>
      </c>
      <c r="Q4888" s="7" t="str">
        <f t="shared" si="307"/>
        <v>26-35</v>
      </c>
      <c r="R4888" s="7" t="str">
        <f t="shared" si="308"/>
        <v>2</v>
      </c>
    </row>
    <row r="4889" spans="1:18" x14ac:dyDescent="0.3">
      <c r="A4889">
        <v>4888</v>
      </c>
      <c r="B4889" t="s">
        <v>8</v>
      </c>
      <c r="C4889">
        <v>2326097.7000000002</v>
      </c>
      <c r="D4889" t="s">
        <v>9</v>
      </c>
      <c r="E4889" t="s">
        <v>10</v>
      </c>
      <c r="F4889" t="s">
        <v>11</v>
      </c>
      <c r="G4889" t="s">
        <v>12</v>
      </c>
      <c r="H4889" t="s">
        <v>12</v>
      </c>
      <c r="I4889">
        <v>54</v>
      </c>
      <c r="J4889">
        <f>(C4889-$V$7)/$V$8</f>
        <v>2.0576145666898316</v>
      </c>
      <c r="K4889" t="str">
        <f t="shared" si="305"/>
        <v>ATIPICO</v>
      </c>
      <c r="L4889">
        <f>(I4889-$V$16)/$V$17</f>
        <v>0.85351377771094117</v>
      </c>
      <c r="M4889" t="str">
        <f t="shared" si="306"/>
        <v>NO</v>
      </c>
      <c r="N4889">
        <f>IF(ISBLANK(C4889),$V$7,C4889)</f>
        <v>2326097.7000000002</v>
      </c>
      <c r="O4889">
        <f>IF(ISBLANK(I4889),$V$16,I4889)</f>
        <v>54</v>
      </c>
      <c r="P4889" t="str">
        <f>IF(ISBLANK(D4889),$U$42,D4889)</f>
        <v>ASALARIADO</v>
      </c>
      <c r="Q4889" s="7" t="str">
        <f t="shared" si="307"/>
        <v>46-55</v>
      </c>
      <c r="R4889" s="7" t="str">
        <f t="shared" si="308"/>
        <v>4</v>
      </c>
    </row>
    <row r="4890" spans="1:18" x14ac:dyDescent="0.3">
      <c r="A4890">
        <v>4889</v>
      </c>
      <c r="B4890" t="s">
        <v>8</v>
      </c>
      <c r="C4890">
        <v>267520</v>
      </c>
      <c r="D4890" t="s">
        <v>9</v>
      </c>
      <c r="E4890" t="s">
        <v>15</v>
      </c>
      <c r="F4890" t="s">
        <v>11</v>
      </c>
      <c r="G4890" t="s">
        <v>12</v>
      </c>
      <c r="H4890" t="s">
        <v>12</v>
      </c>
      <c r="I4890">
        <v>56</v>
      </c>
      <c r="J4890">
        <f>(C4890-$V$7)/$V$8</f>
        <v>-0.48095210858136056</v>
      </c>
      <c r="K4890" t="str">
        <f t="shared" si="305"/>
        <v>NO</v>
      </c>
      <c r="L4890">
        <f>(I4890-$V$16)/$V$17</f>
        <v>0.99466443786521619</v>
      </c>
      <c r="M4890" t="str">
        <f t="shared" si="306"/>
        <v>NO</v>
      </c>
      <c r="N4890">
        <f>IF(ISBLANK(C4890),$V$7,C4890)</f>
        <v>267520</v>
      </c>
      <c r="O4890">
        <f>IF(ISBLANK(I4890),$V$16,I4890)</f>
        <v>56</v>
      </c>
      <c r="P4890" t="str">
        <f>IF(ISBLANK(D4890),$U$42,D4890)</f>
        <v>ASALARIADO</v>
      </c>
      <c r="Q4890" s="7" t="str">
        <f t="shared" si="307"/>
        <v>56+</v>
      </c>
      <c r="R4890" s="7" t="str">
        <f t="shared" si="308"/>
        <v>1</v>
      </c>
    </row>
    <row r="4891" spans="1:18" x14ac:dyDescent="0.3">
      <c r="A4891">
        <v>4890</v>
      </c>
      <c r="B4891" t="s">
        <v>8</v>
      </c>
      <c r="C4891">
        <v>1645618</v>
      </c>
      <c r="D4891" t="s">
        <v>9</v>
      </c>
      <c r="E4891" t="s">
        <v>15</v>
      </c>
      <c r="F4891" t="s">
        <v>11</v>
      </c>
      <c r="G4891" t="s">
        <v>12</v>
      </c>
      <c r="H4891" t="s">
        <v>12</v>
      </c>
      <c r="I4891">
        <v>28</v>
      </c>
      <c r="J4891">
        <f>(C4891-$V$7)/$V$8</f>
        <v>1.2184705841146106</v>
      </c>
      <c r="K4891" t="str">
        <f t="shared" si="305"/>
        <v>NO</v>
      </c>
      <c r="L4891">
        <f>(I4891-$V$16)/$V$17</f>
        <v>-0.98144480429463388</v>
      </c>
      <c r="M4891" t="str">
        <f t="shared" si="306"/>
        <v>NO</v>
      </c>
      <c r="N4891">
        <f>IF(ISBLANK(C4891),$V$7,C4891)</f>
        <v>1645618</v>
      </c>
      <c r="O4891">
        <f>IF(ISBLANK(I4891),$V$16,I4891)</f>
        <v>28</v>
      </c>
      <c r="P4891" t="str">
        <f>IF(ISBLANK(D4891),$U$42,D4891)</f>
        <v>ASALARIADO</v>
      </c>
      <c r="Q4891" s="7" t="str">
        <f t="shared" si="307"/>
        <v>26-35</v>
      </c>
      <c r="R4891" s="7" t="str">
        <f t="shared" si="308"/>
        <v>4</v>
      </c>
    </row>
    <row r="4892" spans="1:18" x14ac:dyDescent="0.3">
      <c r="A4892">
        <v>4891</v>
      </c>
      <c r="B4892" t="s">
        <v>8</v>
      </c>
      <c r="C4892">
        <v>278030</v>
      </c>
      <c r="D4892" t="s">
        <v>18</v>
      </c>
      <c r="E4892" t="s">
        <v>15</v>
      </c>
      <c r="F4892" t="s">
        <v>11</v>
      </c>
      <c r="G4892" t="s">
        <v>12</v>
      </c>
      <c r="H4892" t="s">
        <v>12</v>
      </c>
      <c r="I4892">
        <v>58</v>
      </c>
      <c r="J4892">
        <f>(C4892-$V$7)/$V$8</f>
        <v>-0.46799154082766331</v>
      </c>
      <c r="K4892" t="str">
        <f t="shared" si="305"/>
        <v>NO</v>
      </c>
      <c r="L4892">
        <f>(I4892-$V$16)/$V$17</f>
        <v>1.1358150980194912</v>
      </c>
      <c r="M4892" t="str">
        <f t="shared" si="306"/>
        <v>NO</v>
      </c>
      <c r="N4892">
        <f>IF(ISBLANK(C4892),$V$7,C4892)</f>
        <v>278030</v>
      </c>
      <c r="O4892">
        <f>IF(ISBLANK(I4892),$V$16,I4892)</f>
        <v>58</v>
      </c>
      <c r="P4892" t="str">
        <f>IF(ISBLANK(D4892),$U$42,D4892)</f>
        <v>CONVENIOS ESPECIALES DE TRABAJADORES INDEPENDIENTES</v>
      </c>
      <c r="Q4892" s="7" t="str">
        <f t="shared" si="307"/>
        <v>56+</v>
      </c>
      <c r="R4892" s="7" t="str">
        <f t="shared" si="308"/>
        <v>1</v>
      </c>
    </row>
    <row r="4893" spans="1:18" x14ac:dyDescent="0.3">
      <c r="A4893">
        <v>4892</v>
      </c>
      <c r="B4893" t="s">
        <v>8</v>
      </c>
      <c r="C4893">
        <v>38615</v>
      </c>
      <c r="D4893" t="s">
        <v>9</v>
      </c>
      <c r="E4893" t="s">
        <v>15</v>
      </c>
      <c r="F4893" t="s">
        <v>11</v>
      </c>
      <c r="G4893" t="s">
        <v>12</v>
      </c>
      <c r="H4893" t="s">
        <v>12</v>
      </c>
      <c r="I4893">
        <v>26</v>
      </c>
      <c r="J4893">
        <f>(C4893-$V$7)/$V$8</f>
        <v>-0.76322982139392626</v>
      </c>
      <c r="K4893" t="str">
        <f t="shared" si="305"/>
        <v>NO</v>
      </c>
      <c r="L4893">
        <f>(I4893-$V$16)/$V$17</f>
        <v>-1.1225954644489089</v>
      </c>
      <c r="M4893" t="str">
        <f t="shared" si="306"/>
        <v>NO</v>
      </c>
      <c r="N4893">
        <f>IF(ISBLANK(C4893),$V$7,C4893)</f>
        <v>38615</v>
      </c>
      <c r="O4893">
        <f>IF(ISBLANK(I4893),$V$16,I4893)</f>
        <v>26</v>
      </c>
      <c r="P4893" t="str">
        <f>IF(ISBLANK(D4893),$U$42,D4893)</f>
        <v>ASALARIADO</v>
      </c>
      <c r="Q4893" s="7" t="str">
        <f t="shared" si="307"/>
        <v>26-35</v>
      </c>
      <c r="R4893" s="7" t="str">
        <f t="shared" si="308"/>
        <v>1</v>
      </c>
    </row>
    <row r="4894" spans="1:18" x14ac:dyDescent="0.3">
      <c r="A4894">
        <v>4893</v>
      </c>
      <c r="B4894" t="s">
        <v>8</v>
      </c>
      <c r="C4894">
        <v>586357</v>
      </c>
      <c r="D4894" t="s">
        <v>13</v>
      </c>
      <c r="E4894" t="s">
        <v>10</v>
      </c>
      <c r="F4894" t="s">
        <v>11</v>
      </c>
      <c r="G4894" t="s">
        <v>12</v>
      </c>
      <c r="H4894" t="s">
        <v>12</v>
      </c>
      <c r="I4894">
        <v>91</v>
      </c>
      <c r="J4894">
        <f>(C4894-$V$7)/$V$8</f>
        <v>-8.7773370152667271E-2</v>
      </c>
      <c r="K4894" t="str">
        <f t="shared" si="305"/>
        <v>NO</v>
      </c>
      <c r="L4894">
        <f>(I4894-$V$16)/$V$17</f>
        <v>3.464800990565029</v>
      </c>
      <c r="M4894" t="str">
        <f t="shared" si="306"/>
        <v>ATIPICO</v>
      </c>
      <c r="N4894">
        <f>IF(ISBLANK(C4894),$V$7,C4894)</f>
        <v>586357</v>
      </c>
      <c r="O4894">
        <f>IF(ISBLANK(I4894),$V$16,I4894)</f>
        <v>91</v>
      </c>
      <c r="P4894" t="str">
        <f>IF(ISBLANK(D4894),$U$42,D4894)</f>
        <v>PENSIONADOS EN SU PROPIO SISTEMA</v>
      </c>
      <c r="Q4894" s="7" t="str">
        <f t="shared" si="307"/>
        <v>56+</v>
      </c>
      <c r="R4894" s="7" t="str">
        <f t="shared" si="308"/>
        <v>3</v>
      </c>
    </row>
    <row r="4895" spans="1:18" x14ac:dyDescent="0.3">
      <c r="A4895">
        <v>4894</v>
      </c>
      <c r="B4895" t="s">
        <v>8</v>
      </c>
      <c r="C4895">
        <v>633542.55000000005</v>
      </c>
      <c r="D4895" t="s">
        <v>9</v>
      </c>
      <c r="E4895" t="s">
        <v>15</v>
      </c>
      <c r="F4895" t="s">
        <v>11</v>
      </c>
      <c r="G4895" t="s">
        <v>12</v>
      </c>
      <c r="H4895" t="s">
        <v>12</v>
      </c>
      <c r="I4895">
        <v>37</v>
      </c>
      <c r="J4895">
        <f>(C4895-$V$7)/$V$8</f>
        <v>-2.9585785207808159E-2</v>
      </c>
      <c r="K4895" t="str">
        <f t="shared" si="305"/>
        <v>NO</v>
      </c>
      <c r="L4895">
        <f>(I4895-$V$16)/$V$17</f>
        <v>-0.3462668336003964</v>
      </c>
      <c r="M4895" t="str">
        <f t="shared" si="306"/>
        <v>NO</v>
      </c>
      <c r="N4895">
        <f>IF(ISBLANK(C4895),$V$7,C4895)</f>
        <v>633542.55000000005</v>
      </c>
      <c r="O4895">
        <f>IF(ISBLANK(I4895),$V$16,I4895)</f>
        <v>37</v>
      </c>
      <c r="P4895" t="str">
        <f>IF(ISBLANK(D4895),$U$42,D4895)</f>
        <v>ASALARIADO</v>
      </c>
      <c r="Q4895" s="7" t="str">
        <f t="shared" si="307"/>
        <v>36-45</v>
      </c>
      <c r="R4895" s="7" t="str">
        <f t="shared" si="308"/>
        <v>3</v>
      </c>
    </row>
    <row r="4896" spans="1:18" x14ac:dyDescent="0.3">
      <c r="A4896">
        <v>4895</v>
      </c>
      <c r="B4896" t="s">
        <v>8</v>
      </c>
      <c r="C4896">
        <v>501669</v>
      </c>
      <c r="D4896" t="s">
        <v>17</v>
      </c>
      <c r="E4896" t="s">
        <v>15</v>
      </c>
      <c r="F4896" t="s">
        <v>11</v>
      </c>
      <c r="G4896" t="s">
        <v>12</v>
      </c>
      <c r="H4896" t="s">
        <v>12</v>
      </c>
      <c r="I4896">
        <v>44</v>
      </c>
      <c r="J4896">
        <f>(C4896-$V$7)/$V$8</f>
        <v>-0.19220767671071787</v>
      </c>
      <c r="K4896" t="str">
        <f t="shared" si="305"/>
        <v>NO</v>
      </c>
      <c r="L4896">
        <f>(I4896-$V$16)/$V$17</f>
        <v>0.14776047693956615</v>
      </c>
      <c r="M4896" t="str">
        <f t="shared" si="306"/>
        <v>NO</v>
      </c>
      <c r="N4896">
        <f>IF(ISBLANK(C4896),$V$7,C4896)</f>
        <v>501669</v>
      </c>
      <c r="O4896">
        <f>IF(ISBLANK(I4896),$V$16,I4896)</f>
        <v>44</v>
      </c>
      <c r="P4896" t="str">
        <f>IF(ISBLANK(D4896),$U$42,D4896)</f>
        <v>TRABAJADOR INDEPENDIENTE</v>
      </c>
      <c r="Q4896" s="7" t="str">
        <f t="shared" si="307"/>
        <v>36-45</v>
      </c>
      <c r="R4896" s="7" t="str">
        <f t="shared" si="308"/>
        <v>3</v>
      </c>
    </row>
    <row r="4897" spans="1:18" x14ac:dyDescent="0.3">
      <c r="A4897">
        <v>4896</v>
      </c>
      <c r="B4897" t="s">
        <v>14</v>
      </c>
      <c r="C4897">
        <v>787199</v>
      </c>
      <c r="D4897" t="s">
        <v>13</v>
      </c>
      <c r="E4897" t="s">
        <v>10</v>
      </c>
      <c r="F4897" t="s">
        <v>11</v>
      </c>
      <c r="G4897" t="s">
        <v>12</v>
      </c>
      <c r="H4897" t="s">
        <v>12</v>
      </c>
      <c r="I4897">
        <v>78</v>
      </c>
      <c r="J4897">
        <f>(C4897-$V$7)/$V$8</f>
        <v>0.15989802364258113</v>
      </c>
      <c r="K4897" t="str">
        <f t="shared" si="305"/>
        <v>NO</v>
      </c>
      <c r="L4897">
        <f>(I4897-$V$16)/$V$17</f>
        <v>2.5473216995622412</v>
      </c>
      <c r="M4897" t="str">
        <f t="shared" si="306"/>
        <v>ATIPICO</v>
      </c>
      <c r="N4897">
        <f>IF(ISBLANK(C4897),$V$7,C4897)</f>
        <v>787199</v>
      </c>
      <c r="O4897">
        <f>IF(ISBLANK(I4897),$V$16,I4897)</f>
        <v>78</v>
      </c>
      <c r="P4897" t="str">
        <f>IF(ISBLANK(D4897),$U$42,D4897)</f>
        <v>PENSIONADOS EN SU PROPIO SISTEMA</v>
      </c>
      <c r="Q4897" s="7" t="str">
        <f t="shared" si="307"/>
        <v>56+</v>
      </c>
      <c r="R4897" s="7" t="str">
        <f t="shared" si="308"/>
        <v>4</v>
      </c>
    </row>
    <row r="4898" spans="1:18" x14ac:dyDescent="0.3">
      <c r="A4898">
        <v>4897</v>
      </c>
      <c r="B4898" t="s">
        <v>8</v>
      </c>
      <c r="C4898">
        <v>230792.07</v>
      </c>
      <c r="D4898" t="s">
        <v>9</v>
      </c>
      <c r="E4898" t="s">
        <v>10</v>
      </c>
      <c r="F4898" t="s">
        <v>11</v>
      </c>
      <c r="G4898" t="s">
        <v>12</v>
      </c>
      <c r="H4898" t="s">
        <v>12</v>
      </c>
      <c r="I4898">
        <v>48</v>
      </c>
      <c r="J4898">
        <f>(C4898-$V$7)/$V$8</f>
        <v>-0.52624371897318256</v>
      </c>
      <c r="K4898" t="str">
        <f t="shared" si="305"/>
        <v>NO</v>
      </c>
      <c r="L4898">
        <f>(I4898-$V$16)/$V$17</f>
        <v>0.43006179724811616</v>
      </c>
      <c r="M4898" t="str">
        <f t="shared" si="306"/>
        <v>NO</v>
      </c>
      <c r="N4898">
        <f>IF(ISBLANK(C4898),$V$7,C4898)</f>
        <v>230792.07</v>
      </c>
      <c r="O4898">
        <f>IF(ISBLANK(I4898),$V$16,I4898)</f>
        <v>48</v>
      </c>
      <c r="P4898" t="str">
        <f>IF(ISBLANK(D4898),$U$42,D4898)</f>
        <v>ASALARIADO</v>
      </c>
      <c r="Q4898" s="7" t="str">
        <f t="shared" si="307"/>
        <v>46-55</v>
      </c>
      <c r="R4898" s="7" t="str">
        <f t="shared" si="308"/>
        <v>1</v>
      </c>
    </row>
    <row r="4899" spans="1:18" x14ac:dyDescent="0.3">
      <c r="A4899">
        <v>4898</v>
      </c>
      <c r="B4899" t="s">
        <v>8</v>
      </c>
      <c r="C4899">
        <v>295503</v>
      </c>
      <c r="D4899" t="s">
        <v>9</v>
      </c>
      <c r="E4899" t="s">
        <v>15</v>
      </c>
      <c r="F4899" t="s">
        <v>11</v>
      </c>
      <c r="G4899" t="s">
        <v>12</v>
      </c>
      <c r="H4899" t="s">
        <v>12</v>
      </c>
      <c r="I4899">
        <v>34</v>
      </c>
      <c r="J4899">
        <f>(C4899-$V$7)/$V$8</f>
        <v>-0.44644444279147377</v>
      </c>
      <c r="K4899" t="str">
        <f t="shared" si="305"/>
        <v>NO</v>
      </c>
      <c r="L4899">
        <f>(I4899-$V$16)/$V$17</f>
        <v>-0.55799282383180893</v>
      </c>
      <c r="M4899" t="str">
        <f t="shared" si="306"/>
        <v>NO</v>
      </c>
      <c r="N4899">
        <f>IF(ISBLANK(C4899),$V$7,C4899)</f>
        <v>295503</v>
      </c>
      <c r="O4899">
        <f>IF(ISBLANK(I4899),$V$16,I4899)</f>
        <v>34</v>
      </c>
      <c r="P4899" t="str">
        <f>IF(ISBLANK(D4899),$U$42,D4899)</f>
        <v>ASALARIADO</v>
      </c>
      <c r="Q4899" s="7" t="str">
        <f t="shared" si="307"/>
        <v>26-35</v>
      </c>
      <c r="R4899" s="7" t="str">
        <f t="shared" si="308"/>
        <v>1</v>
      </c>
    </row>
    <row r="4900" spans="1:18" x14ac:dyDescent="0.3">
      <c r="A4900">
        <v>4899</v>
      </c>
      <c r="B4900" t="s">
        <v>8</v>
      </c>
      <c r="C4900">
        <v>1220204</v>
      </c>
      <c r="D4900" t="s">
        <v>9</v>
      </c>
      <c r="E4900" t="s">
        <v>10</v>
      </c>
      <c r="F4900" t="s">
        <v>11</v>
      </c>
      <c r="G4900" t="s">
        <v>12</v>
      </c>
      <c r="H4900" t="s">
        <v>12</v>
      </c>
      <c r="I4900">
        <v>45</v>
      </c>
      <c r="J4900">
        <f>(C4900-$V$7)/$V$8</f>
        <v>0.69386478293750709</v>
      </c>
      <c r="K4900" t="str">
        <f t="shared" si="305"/>
        <v>NO</v>
      </c>
      <c r="L4900">
        <f>(I4900-$V$16)/$V$17</f>
        <v>0.21833580701670366</v>
      </c>
      <c r="M4900" t="str">
        <f t="shared" si="306"/>
        <v>NO</v>
      </c>
      <c r="N4900">
        <f>IF(ISBLANK(C4900),$V$7,C4900)</f>
        <v>1220204</v>
      </c>
      <c r="O4900">
        <f>IF(ISBLANK(I4900),$V$16,I4900)</f>
        <v>45</v>
      </c>
      <c r="P4900" t="str">
        <f>IF(ISBLANK(D4900),$U$42,D4900)</f>
        <v>ASALARIADO</v>
      </c>
      <c r="Q4900" s="7" t="str">
        <f t="shared" si="307"/>
        <v>36-45</v>
      </c>
      <c r="R4900" s="7" t="str">
        <f t="shared" si="308"/>
        <v>4</v>
      </c>
    </row>
    <row r="4901" spans="1:18" x14ac:dyDescent="0.3">
      <c r="A4901">
        <v>4900</v>
      </c>
      <c r="B4901" t="s">
        <v>8</v>
      </c>
      <c r="C4901">
        <v>639148</v>
      </c>
      <c r="D4901" t="s">
        <v>17</v>
      </c>
      <c r="E4901" t="s">
        <v>15</v>
      </c>
      <c r="F4901" t="s">
        <v>11</v>
      </c>
      <c r="G4901" t="s">
        <v>12</v>
      </c>
      <c r="H4901" t="s">
        <v>11</v>
      </c>
      <c r="I4901">
        <v>60</v>
      </c>
      <c r="J4901">
        <f>(C4901-$V$7)/$V$8</f>
        <v>-2.2673338536546354E-2</v>
      </c>
      <c r="K4901" t="str">
        <f t="shared" si="305"/>
        <v>NO</v>
      </c>
      <c r="L4901">
        <f>(I4901-$V$16)/$V$17</f>
        <v>1.2769657581737661</v>
      </c>
      <c r="M4901" t="str">
        <f t="shared" si="306"/>
        <v>NO</v>
      </c>
      <c r="N4901">
        <f>IF(ISBLANK(C4901),$V$7,C4901)</f>
        <v>639148</v>
      </c>
      <c r="O4901">
        <f>IF(ISBLANK(I4901),$V$16,I4901)</f>
        <v>60</v>
      </c>
      <c r="P4901" t="str">
        <f>IF(ISBLANK(D4901),$U$42,D4901)</f>
        <v>TRABAJADOR INDEPENDIENTE</v>
      </c>
      <c r="Q4901" s="7" t="str">
        <f t="shared" si="307"/>
        <v>56+</v>
      </c>
      <c r="R4901" s="7" t="str">
        <f t="shared" si="308"/>
        <v>3</v>
      </c>
    </row>
    <row r="4902" spans="1:18" x14ac:dyDescent="0.3">
      <c r="A4902">
        <v>4901</v>
      </c>
      <c r="B4902" t="s">
        <v>14</v>
      </c>
      <c r="C4902">
        <v>898639.65</v>
      </c>
      <c r="D4902" t="s">
        <v>9</v>
      </c>
      <c r="E4902" t="s">
        <v>10</v>
      </c>
      <c r="F4902" t="s">
        <v>11</v>
      </c>
      <c r="G4902" t="s">
        <v>12</v>
      </c>
      <c r="H4902" t="s">
        <v>12</v>
      </c>
      <c r="I4902">
        <v>32</v>
      </c>
      <c r="J4902">
        <f>(C4902-$V$7)/$V$8</f>
        <v>0.29732277101090276</v>
      </c>
      <c r="K4902" t="str">
        <f t="shared" si="305"/>
        <v>NO</v>
      </c>
      <c r="L4902">
        <f>(I4902-$V$16)/$V$17</f>
        <v>-0.69914348398608395</v>
      </c>
      <c r="M4902" t="str">
        <f t="shared" si="306"/>
        <v>NO</v>
      </c>
      <c r="N4902">
        <f>IF(ISBLANK(C4902),$V$7,C4902)</f>
        <v>898639.65</v>
      </c>
      <c r="O4902">
        <f>IF(ISBLANK(I4902),$V$16,I4902)</f>
        <v>32</v>
      </c>
      <c r="P4902" t="str">
        <f>IF(ISBLANK(D4902),$U$42,D4902)</f>
        <v>ASALARIADO</v>
      </c>
      <c r="Q4902" s="7" t="str">
        <f t="shared" si="307"/>
        <v>26-35</v>
      </c>
      <c r="R4902" s="7" t="str">
        <f t="shared" si="308"/>
        <v>4</v>
      </c>
    </row>
    <row r="4903" spans="1:18" x14ac:dyDescent="0.3">
      <c r="A4903">
        <v>4902</v>
      </c>
      <c r="B4903" t="s">
        <v>8</v>
      </c>
      <c r="C4903">
        <v>278030</v>
      </c>
      <c r="D4903" t="s">
        <v>18</v>
      </c>
      <c r="E4903" t="s">
        <v>15</v>
      </c>
      <c r="F4903" t="s">
        <v>11</v>
      </c>
      <c r="G4903" t="s">
        <v>12</v>
      </c>
      <c r="H4903" t="s">
        <v>12</v>
      </c>
      <c r="I4903">
        <v>53</v>
      </c>
      <c r="J4903">
        <f>(C4903-$V$7)/$V$8</f>
        <v>-0.46799154082766331</v>
      </c>
      <c r="K4903" t="str">
        <f t="shared" si="305"/>
        <v>NO</v>
      </c>
      <c r="L4903">
        <f>(I4903-$V$16)/$V$17</f>
        <v>0.78293844763380371</v>
      </c>
      <c r="M4903" t="str">
        <f t="shared" si="306"/>
        <v>NO</v>
      </c>
      <c r="N4903">
        <f>IF(ISBLANK(C4903),$V$7,C4903)</f>
        <v>278030</v>
      </c>
      <c r="O4903">
        <f>IF(ISBLANK(I4903),$V$16,I4903)</f>
        <v>53</v>
      </c>
      <c r="P4903" t="str">
        <f>IF(ISBLANK(D4903),$U$42,D4903)</f>
        <v>CONVENIOS ESPECIALES DE TRABAJADORES INDEPENDIENTES</v>
      </c>
      <c r="Q4903" s="7" t="str">
        <f t="shared" si="307"/>
        <v>46-55</v>
      </c>
      <c r="R4903" s="7" t="str">
        <f t="shared" si="308"/>
        <v>1</v>
      </c>
    </row>
    <row r="4904" spans="1:18" x14ac:dyDescent="0.3">
      <c r="A4904">
        <v>4903</v>
      </c>
      <c r="B4904" t="s">
        <v>8</v>
      </c>
      <c r="C4904">
        <v>310124</v>
      </c>
      <c r="D4904" t="s">
        <v>17</v>
      </c>
      <c r="E4904" t="s">
        <v>15</v>
      </c>
      <c r="F4904" t="s">
        <v>11</v>
      </c>
      <c r="G4904" t="s">
        <v>12</v>
      </c>
      <c r="H4904" t="s">
        <v>12</v>
      </c>
      <c r="I4904">
        <v>57</v>
      </c>
      <c r="J4904">
        <f>(C4904-$V$7)/$V$8</f>
        <v>-0.42841433231318576</v>
      </c>
      <c r="K4904" t="str">
        <f t="shared" si="305"/>
        <v>NO</v>
      </c>
      <c r="L4904">
        <f>(I4904-$V$16)/$V$17</f>
        <v>1.0652397679423538</v>
      </c>
      <c r="M4904" t="str">
        <f t="shared" si="306"/>
        <v>NO</v>
      </c>
      <c r="N4904">
        <f>IF(ISBLANK(C4904),$V$7,C4904)</f>
        <v>310124</v>
      </c>
      <c r="O4904">
        <f>IF(ISBLANK(I4904),$V$16,I4904)</f>
        <v>57</v>
      </c>
      <c r="P4904" t="str">
        <f>IF(ISBLANK(D4904),$U$42,D4904)</f>
        <v>TRABAJADOR INDEPENDIENTE</v>
      </c>
      <c r="Q4904" s="7" t="str">
        <f t="shared" si="307"/>
        <v>56+</v>
      </c>
      <c r="R4904" s="7" t="str">
        <f t="shared" si="308"/>
        <v>2</v>
      </c>
    </row>
    <row r="4905" spans="1:18" x14ac:dyDescent="0.3">
      <c r="A4905">
        <v>4904</v>
      </c>
      <c r="B4905" t="s">
        <v>8</v>
      </c>
      <c r="C4905">
        <v>991376.88</v>
      </c>
      <c r="D4905" t="s">
        <v>9</v>
      </c>
      <c r="E4905" t="s">
        <v>15</v>
      </c>
      <c r="F4905" t="s">
        <v>11</v>
      </c>
      <c r="G4905" t="s">
        <v>12</v>
      </c>
      <c r="H4905" t="s">
        <v>12</v>
      </c>
      <c r="I4905">
        <v>45</v>
      </c>
      <c r="J4905">
        <f>(C4905-$V$7)/$V$8</f>
        <v>0.41168310904184507</v>
      </c>
      <c r="K4905" t="str">
        <f t="shared" si="305"/>
        <v>NO</v>
      </c>
      <c r="L4905">
        <f>(I4905-$V$16)/$V$17</f>
        <v>0.21833580701670366</v>
      </c>
      <c r="M4905" t="str">
        <f t="shared" si="306"/>
        <v>NO</v>
      </c>
      <c r="N4905">
        <f>IF(ISBLANK(C4905),$V$7,C4905)</f>
        <v>991376.88</v>
      </c>
      <c r="O4905">
        <f>IF(ISBLANK(I4905),$V$16,I4905)</f>
        <v>45</v>
      </c>
      <c r="P4905" t="str">
        <f>IF(ISBLANK(D4905),$U$42,D4905)</f>
        <v>ASALARIADO</v>
      </c>
      <c r="Q4905" s="7" t="str">
        <f t="shared" si="307"/>
        <v>36-45</v>
      </c>
      <c r="R4905" s="7" t="str">
        <f t="shared" si="308"/>
        <v>4</v>
      </c>
    </row>
    <row r="4906" spans="1:18" x14ac:dyDescent="0.3">
      <c r="A4906">
        <v>4905</v>
      </c>
      <c r="B4906" t="s">
        <v>8</v>
      </c>
      <c r="C4906">
        <v>308921.96000000002</v>
      </c>
      <c r="D4906" t="s">
        <v>9</v>
      </c>
      <c r="E4906" t="s">
        <v>15</v>
      </c>
      <c r="F4906" t="s">
        <v>11</v>
      </c>
      <c r="G4906" t="s">
        <v>12</v>
      </c>
      <c r="H4906" t="s">
        <v>12</v>
      </c>
      <c r="I4906">
        <v>24</v>
      </c>
      <c r="J4906">
        <f>(C4906-$V$7)/$V$8</f>
        <v>-0.42989664638194441</v>
      </c>
      <c r="K4906" t="str">
        <f t="shared" si="305"/>
        <v>NO</v>
      </c>
      <c r="L4906">
        <f>(I4906-$V$16)/$V$17</f>
        <v>-1.263746124603184</v>
      </c>
      <c r="M4906" t="str">
        <f t="shared" si="306"/>
        <v>NO</v>
      </c>
      <c r="N4906">
        <f>IF(ISBLANK(C4906),$V$7,C4906)</f>
        <v>308921.96000000002</v>
      </c>
      <c r="O4906">
        <f>IF(ISBLANK(I4906),$V$16,I4906)</f>
        <v>24</v>
      </c>
      <c r="P4906" t="str">
        <f>IF(ISBLANK(D4906),$U$42,D4906)</f>
        <v>ASALARIADO</v>
      </c>
      <c r="Q4906" s="7" t="str">
        <f t="shared" si="307"/>
        <v>18-25</v>
      </c>
      <c r="R4906" s="7" t="str">
        <f t="shared" si="308"/>
        <v>2</v>
      </c>
    </row>
    <row r="4907" spans="1:18" x14ac:dyDescent="0.3">
      <c r="A4907">
        <v>4906</v>
      </c>
      <c r="B4907" t="s">
        <v>14</v>
      </c>
      <c r="C4907">
        <v>297046</v>
      </c>
      <c r="D4907" t="s">
        <v>16</v>
      </c>
      <c r="E4907" t="s">
        <v>15</v>
      </c>
      <c r="F4907" t="s">
        <v>11</v>
      </c>
      <c r="G4907" t="s">
        <v>11</v>
      </c>
      <c r="H4907" t="s">
        <v>12</v>
      </c>
      <c r="I4907">
        <v>39</v>
      </c>
      <c r="J4907">
        <f>(C4907-$V$7)/$V$8</f>
        <v>-0.44454166866740574</v>
      </c>
      <c r="K4907" t="str">
        <f t="shared" si="305"/>
        <v>NO</v>
      </c>
      <c r="L4907">
        <f>(I4907-$V$16)/$V$17</f>
        <v>-0.20511617344612137</v>
      </c>
      <c r="M4907" t="str">
        <f t="shared" si="306"/>
        <v>NO</v>
      </c>
      <c r="N4907">
        <f>IF(ISBLANK(C4907),$V$7,C4907)</f>
        <v>297046</v>
      </c>
      <c r="O4907">
        <f>IF(ISBLANK(I4907),$V$16,I4907)</f>
        <v>39</v>
      </c>
      <c r="P4907" t="str">
        <f>IF(ISBLANK(D4907),$U$42,D4907)</f>
        <v>ASEGURADO VOLUNTARIO</v>
      </c>
      <c r="Q4907" s="7" t="str">
        <f t="shared" si="307"/>
        <v>36-45</v>
      </c>
      <c r="R4907" s="7" t="str">
        <f t="shared" si="308"/>
        <v>1</v>
      </c>
    </row>
    <row r="4908" spans="1:18" x14ac:dyDescent="0.3">
      <c r="A4908">
        <v>4907</v>
      </c>
      <c r="B4908" t="s">
        <v>8</v>
      </c>
      <c r="C4908">
        <v>347568.48</v>
      </c>
      <c r="D4908" t="s">
        <v>9</v>
      </c>
      <c r="E4908" t="s">
        <v>15</v>
      </c>
      <c r="F4908" t="s">
        <v>11</v>
      </c>
      <c r="G4908" t="s">
        <v>12</v>
      </c>
      <c r="H4908" t="s">
        <v>12</v>
      </c>
      <c r="I4908">
        <v>27</v>
      </c>
      <c r="J4908">
        <f>(C4908-$V$7)/$V$8</f>
        <v>-0.38223909729492112</v>
      </c>
      <c r="K4908" t="str">
        <f t="shared" si="305"/>
        <v>NO</v>
      </c>
      <c r="L4908">
        <f>(I4908-$V$16)/$V$17</f>
        <v>-1.0520201343717714</v>
      </c>
      <c r="M4908" t="str">
        <f t="shared" si="306"/>
        <v>NO</v>
      </c>
      <c r="N4908">
        <f>IF(ISBLANK(C4908),$V$7,C4908)</f>
        <v>347568.48</v>
      </c>
      <c r="O4908">
        <f>IF(ISBLANK(I4908),$V$16,I4908)</f>
        <v>27</v>
      </c>
      <c r="P4908" t="str">
        <f>IF(ISBLANK(D4908),$U$42,D4908)</f>
        <v>ASALARIADO</v>
      </c>
      <c r="Q4908" s="7" t="str">
        <f t="shared" si="307"/>
        <v>26-35</v>
      </c>
      <c r="R4908" s="7" t="str">
        <f t="shared" si="308"/>
        <v>2</v>
      </c>
    </row>
    <row r="4909" spans="1:18" x14ac:dyDescent="0.3">
      <c r="A4909">
        <v>4908</v>
      </c>
      <c r="B4909" t="s">
        <v>8</v>
      </c>
      <c r="C4909">
        <v>297045</v>
      </c>
      <c r="D4909" t="s">
        <v>17</v>
      </c>
      <c r="E4909" t="s">
        <v>15</v>
      </c>
      <c r="F4909" t="s">
        <v>11</v>
      </c>
      <c r="G4909" t="s">
        <v>12</v>
      </c>
      <c r="H4909" t="s">
        <v>11</v>
      </c>
      <c r="I4909">
        <v>57</v>
      </c>
      <c r="J4909">
        <f>(C4909-$V$7)/$V$8</f>
        <v>-0.44454290183274864</v>
      </c>
      <c r="K4909" t="str">
        <f t="shared" si="305"/>
        <v>NO</v>
      </c>
      <c r="L4909">
        <f>(I4909-$V$16)/$V$17</f>
        <v>1.0652397679423538</v>
      </c>
      <c r="M4909" t="str">
        <f t="shared" si="306"/>
        <v>NO</v>
      </c>
      <c r="N4909">
        <f>IF(ISBLANK(C4909),$V$7,C4909)</f>
        <v>297045</v>
      </c>
      <c r="O4909">
        <f>IF(ISBLANK(I4909),$V$16,I4909)</f>
        <v>57</v>
      </c>
      <c r="P4909" t="str">
        <f>IF(ISBLANK(D4909),$U$42,D4909)</f>
        <v>TRABAJADOR INDEPENDIENTE</v>
      </c>
      <c r="Q4909" s="7" t="str">
        <f t="shared" si="307"/>
        <v>56+</v>
      </c>
      <c r="R4909" s="7" t="str">
        <f t="shared" si="308"/>
        <v>1</v>
      </c>
    </row>
    <row r="4910" spans="1:18" x14ac:dyDescent="0.3">
      <c r="A4910">
        <v>4909</v>
      </c>
      <c r="B4910" t="s">
        <v>8</v>
      </c>
      <c r="C4910">
        <v>353906</v>
      </c>
      <c r="D4910" t="s">
        <v>17</v>
      </c>
      <c r="E4910" t="s">
        <v>15</v>
      </c>
      <c r="F4910" t="s">
        <v>11</v>
      </c>
      <c r="G4910" t="s">
        <v>12</v>
      </c>
      <c r="H4910" t="s">
        <v>12</v>
      </c>
      <c r="I4910">
        <v>42</v>
      </c>
      <c r="J4910">
        <f>(C4910-$V$7)/$V$8</f>
        <v>-0.3744238872710951</v>
      </c>
      <c r="K4910" t="str">
        <f t="shared" si="305"/>
        <v>NO</v>
      </c>
      <c r="L4910">
        <f>(I4910-$V$16)/$V$17</f>
        <v>6.6098167852911317E-3</v>
      </c>
      <c r="M4910" t="str">
        <f t="shared" si="306"/>
        <v>NO</v>
      </c>
      <c r="N4910">
        <f>IF(ISBLANK(C4910),$V$7,C4910)</f>
        <v>353906</v>
      </c>
      <c r="O4910">
        <f>IF(ISBLANK(I4910),$V$16,I4910)</f>
        <v>42</v>
      </c>
      <c r="P4910" t="str">
        <f>IF(ISBLANK(D4910),$U$42,D4910)</f>
        <v>TRABAJADOR INDEPENDIENTE</v>
      </c>
      <c r="Q4910" s="7" t="str">
        <f t="shared" si="307"/>
        <v>36-45</v>
      </c>
      <c r="R4910" s="7" t="str">
        <f t="shared" si="308"/>
        <v>2</v>
      </c>
    </row>
    <row r="4911" spans="1:18" x14ac:dyDescent="0.3">
      <c r="A4911">
        <v>4910</v>
      </c>
      <c r="B4911" t="s">
        <v>8</v>
      </c>
      <c r="C4911">
        <v>77230</v>
      </c>
      <c r="D4911" t="s">
        <v>9</v>
      </c>
      <c r="E4911" t="s">
        <v>15</v>
      </c>
      <c r="F4911" t="s">
        <v>11</v>
      </c>
      <c r="G4911" t="s">
        <v>12</v>
      </c>
      <c r="H4911" t="s">
        <v>12</v>
      </c>
      <c r="I4911">
        <v>22</v>
      </c>
      <c r="J4911">
        <f>(C4911-$V$7)/$V$8</f>
        <v>-0.71561114167851059</v>
      </c>
      <c r="K4911" t="str">
        <f t="shared" si="305"/>
        <v>NO</v>
      </c>
      <c r="L4911">
        <f>(I4911-$V$16)/$V$17</f>
        <v>-1.4048967847574589</v>
      </c>
      <c r="M4911" t="str">
        <f t="shared" si="306"/>
        <v>NO</v>
      </c>
      <c r="N4911">
        <f>IF(ISBLANK(C4911),$V$7,C4911)</f>
        <v>77230</v>
      </c>
      <c r="O4911">
        <f>IF(ISBLANK(I4911),$V$16,I4911)</f>
        <v>22</v>
      </c>
      <c r="P4911" t="str">
        <f>IF(ISBLANK(D4911),$U$42,D4911)</f>
        <v>ASALARIADO</v>
      </c>
      <c r="Q4911" s="7" t="str">
        <f t="shared" si="307"/>
        <v>18-25</v>
      </c>
      <c r="R4911" s="7" t="str">
        <f t="shared" si="308"/>
        <v>1</v>
      </c>
    </row>
    <row r="4912" spans="1:18" x14ac:dyDescent="0.3">
      <c r="A4912">
        <v>4911</v>
      </c>
      <c r="B4912" t="s">
        <v>8</v>
      </c>
      <c r="C4912">
        <v>335206</v>
      </c>
      <c r="D4912" t="s">
        <v>9</v>
      </c>
      <c r="E4912" t="s">
        <v>15</v>
      </c>
      <c r="F4912" t="s">
        <v>11</v>
      </c>
      <c r="G4912" t="s">
        <v>12</v>
      </c>
      <c r="H4912" t="s">
        <v>12</v>
      </c>
      <c r="I4912">
        <v>37</v>
      </c>
      <c r="J4912">
        <f>(C4912-$V$7)/$V$8</f>
        <v>-0.39748407918300172</v>
      </c>
      <c r="K4912" t="str">
        <f t="shared" si="305"/>
        <v>NO</v>
      </c>
      <c r="L4912">
        <f>(I4912-$V$16)/$V$17</f>
        <v>-0.3462668336003964</v>
      </c>
      <c r="M4912" t="str">
        <f t="shared" si="306"/>
        <v>NO</v>
      </c>
      <c r="N4912">
        <f>IF(ISBLANK(C4912),$V$7,C4912)</f>
        <v>335206</v>
      </c>
      <c r="O4912">
        <f>IF(ISBLANK(I4912),$V$16,I4912)</f>
        <v>37</v>
      </c>
      <c r="P4912" t="str">
        <f>IF(ISBLANK(D4912),$U$42,D4912)</f>
        <v>ASALARIADO</v>
      </c>
      <c r="Q4912" s="7" t="str">
        <f t="shared" si="307"/>
        <v>36-45</v>
      </c>
      <c r="R4912" s="7" t="str">
        <f t="shared" si="308"/>
        <v>2</v>
      </c>
    </row>
    <row r="4913" spans="1:18" x14ac:dyDescent="0.3">
      <c r="A4913">
        <v>4912</v>
      </c>
      <c r="B4913" t="s">
        <v>8</v>
      </c>
      <c r="C4913">
        <v>328196</v>
      </c>
      <c r="D4913" t="s">
        <v>17</v>
      </c>
      <c r="E4913" t="s">
        <v>15</v>
      </c>
      <c r="F4913" t="s">
        <v>11</v>
      </c>
      <c r="G4913" t="s">
        <v>11</v>
      </c>
      <c r="H4913" t="s">
        <v>11</v>
      </c>
      <c r="I4913">
        <v>37</v>
      </c>
      <c r="J4913">
        <f>(C4913-$V$7)/$V$8</f>
        <v>-0.40612856823660948</v>
      </c>
      <c r="K4913" t="str">
        <f t="shared" si="305"/>
        <v>NO</v>
      </c>
      <c r="L4913">
        <f>(I4913-$V$16)/$V$17</f>
        <v>-0.3462668336003964</v>
      </c>
      <c r="M4913" t="str">
        <f t="shared" si="306"/>
        <v>NO</v>
      </c>
      <c r="N4913">
        <f>IF(ISBLANK(C4913),$V$7,C4913)</f>
        <v>328196</v>
      </c>
      <c r="O4913">
        <f>IF(ISBLANK(I4913),$V$16,I4913)</f>
        <v>37</v>
      </c>
      <c r="P4913" t="str">
        <f>IF(ISBLANK(D4913),$U$42,D4913)</f>
        <v>TRABAJADOR INDEPENDIENTE</v>
      </c>
      <c r="Q4913" s="7" t="str">
        <f t="shared" si="307"/>
        <v>36-45</v>
      </c>
      <c r="R4913" s="7" t="str">
        <f t="shared" si="308"/>
        <v>2</v>
      </c>
    </row>
    <row r="4914" spans="1:18" x14ac:dyDescent="0.3">
      <c r="A4914">
        <v>4913</v>
      </c>
      <c r="B4914" t="s">
        <v>14</v>
      </c>
      <c r="C4914">
        <v>1354854</v>
      </c>
      <c r="D4914" t="s">
        <v>9</v>
      </c>
      <c r="E4914" t="s">
        <v>10</v>
      </c>
      <c r="F4914" t="s">
        <v>11</v>
      </c>
      <c r="G4914" t="s">
        <v>12</v>
      </c>
      <c r="H4914" t="s">
        <v>11</v>
      </c>
      <c r="I4914">
        <v>42</v>
      </c>
      <c r="J4914">
        <f>(C4914-$V$7)/$V$8</f>
        <v>0.8599104963566635</v>
      </c>
      <c r="K4914" t="str">
        <f t="shared" si="305"/>
        <v>NO</v>
      </c>
      <c r="L4914">
        <f>(I4914-$V$16)/$V$17</f>
        <v>6.6098167852911317E-3</v>
      </c>
      <c r="M4914" t="str">
        <f t="shared" si="306"/>
        <v>NO</v>
      </c>
      <c r="N4914">
        <f>IF(ISBLANK(C4914),$V$7,C4914)</f>
        <v>1354854</v>
      </c>
      <c r="O4914">
        <f>IF(ISBLANK(I4914),$V$16,I4914)</f>
        <v>42</v>
      </c>
      <c r="P4914" t="str">
        <f>IF(ISBLANK(D4914),$U$42,D4914)</f>
        <v>ASALARIADO</v>
      </c>
      <c r="Q4914" s="7" t="str">
        <f t="shared" si="307"/>
        <v>36-45</v>
      </c>
      <c r="R4914" s="7" t="str">
        <f t="shared" si="308"/>
        <v>4</v>
      </c>
    </row>
    <row r="4915" spans="1:18" x14ac:dyDescent="0.3">
      <c r="A4915">
        <v>4914</v>
      </c>
      <c r="B4915" t="s">
        <v>14</v>
      </c>
      <c r="C4915">
        <v>2021471.57</v>
      </c>
      <c r="D4915" t="s">
        <v>9</v>
      </c>
      <c r="E4915" t="s">
        <v>10</v>
      </c>
      <c r="F4915" t="s">
        <v>11</v>
      </c>
      <c r="G4915" t="s">
        <v>12</v>
      </c>
      <c r="H4915" t="s">
        <v>12</v>
      </c>
      <c r="I4915">
        <v>38</v>
      </c>
      <c r="J4915">
        <f>(C4915-$V$7)/$V$8</f>
        <v>1.6819601806373496</v>
      </c>
      <c r="K4915" t="str">
        <f t="shared" si="305"/>
        <v>NO</v>
      </c>
      <c r="L4915">
        <f>(I4915-$V$16)/$V$17</f>
        <v>-0.27569150352325889</v>
      </c>
      <c r="M4915" t="str">
        <f t="shared" si="306"/>
        <v>NO</v>
      </c>
      <c r="N4915">
        <f>IF(ISBLANK(C4915),$V$7,C4915)</f>
        <v>2021471.57</v>
      </c>
      <c r="O4915">
        <f>IF(ISBLANK(I4915),$V$16,I4915)</f>
        <v>38</v>
      </c>
      <c r="P4915" t="str">
        <f>IF(ISBLANK(D4915),$U$42,D4915)</f>
        <v>ASALARIADO</v>
      </c>
      <c r="Q4915" s="7" t="str">
        <f t="shared" si="307"/>
        <v>36-45</v>
      </c>
      <c r="R4915" s="7" t="str">
        <f t="shared" si="308"/>
        <v>4</v>
      </c>
    </row>
    <row r="4916" spans="1:18" x14ac:dyDescent="0.3">
      <c r="A4916">
        <v>4915</v>
      </c>
      <c r="B4916" t="s">
        <v>8</v>
      </c>
      <c r="C4916">
        <v>2753365.06</v>
      </c>
      <c r="D4916" t="s">
        <v>9</v>
      </c>
      <c r="E4916" t="s">
        <v>10</v>
      </c>
      <c r="F4916" t="s">
        <v>11</v>
      </c>
      <c r="G4916" t="s">
        <v>12</v>
      </c>
      <c r="H4916" t="s">
        <v>12</v>
      </c>
      <c r="I4916">
        <v>27</v>
      </c>
      <c r="J4916">
        <f>(C4916-$V$7)/$V$8</f>
        <v>2.5845058671868197</v>
      </c>
      <c r="K4916" t="str">
        <f t="shared" si="305"/>
        <v>ATIPICO</v>
      </c>
      <c r="L4916">
        <f>(I4916-$V$16)/$V$17</f>
        <v>-1.0520201343717714</v>
      </c>
      <c r="M4916" t="str">
        <f t="shared" si="306"/>
        <v>NO</v>
      </c>
      <c r="N4916">
        <f>IF(ISBLANK(C4916),$V$7,C4916)</f>
        <v>2753365.06</v>
      </c>
      <c r="O4916">
        <f>IF(ISBLANK(I4916),$V$16,I4916)</f>
        <v>27</v>
      </c>
      <c r="P4916" t="str">
        <f>IF(ISBLANK(D4916),$U$42,D4916)</f>
        <v>ASALARIADO</v>
      </c>
      <c r="Q4916" s="7" t="str">
        <f t="shared" si="307"/>
        <v>26-35</v>
      </c>
      <c r="R4916" s="7" t="str">
        <f t="shared" si="308"/>
        <v>4</v>
      </c>
    </row>
    <row r="4917" spans="1:18" x14ac:dyDescent="0.3">
      <c r="A4917">
        <v>4916</v>
      </c>
      <c r="B4917" t="s">
        <v>8</v>
      </c>
      <c r="C4917">
        <v>242000</v>
      </c>
      <c r="D4917" t="s">
        <v>9</v>
      </c>
      <c r="E4917" t="s">
        <v>15</v>
      </c>
      <c r="F4917" t="s">
        <v>11</v>
      </c>
      <c r="G4917" t="s">
        <v>12</v>
      </c>
      <c r="H4917" t="s">
        <v>12</v>
      </c>
      <c r="I4917">
        <v>22</v>
      </c>
      <c r="J4917">
        <f>(C4917-$V$7)/$V$8</f>
        <v>-0.51242248813172719</v>
      </c>
      <c r="K4917" t="str">
        <f t="shared" si="305"/>
        <v>NO</v>
      </c>
      <c r="L4917">
        <f>(I4917-$V$16)/$V$17</f>
        <v>-1.4048967847574589</v>
      </c>
      <c r="M4917" t="str">
        <f t="shared" si="306"/>
        <v>NO</v>
      </c>
      <c r="N4917">
        <f>IF(ISBLANK(C4917),$V$7,C4917)</f>
        <v>242000</v>
      </c>
      <c r="O4917">
        <f>IF(ISBLANK(I4917),$V$16,I4917)</f>
        <v>22</v>
      </c>
      <c r="P4917" t="str">
        <f>IF(ISBLANK(D4917),$U$42,D4917)</f>
        <v>ASALARIADO</v>
      </c>
      <c r="Q4917" s="7" t="str">
        <f t="shared" si="307"/>
        <v>18-25</v>
      </c>
      <c r="R4917" s="7" t="str">
        <f t="shared" si="308"/>
        <v>1</v>
      </c>
    </row>
    <row r="4918" spans="1:18" x14ac:dyDescent="0.3">
      <c r="A4918">
        <v>4917</v>
      </c>
      <c r="B4918" t="s">
        <v>14</v>
      </c>
      <c r="C4918">
        <v>278030</v>
      </c>
      <c r="D4918" t="s">
        <v>16</v>
      </c>
      <c r="E4918" t="s">
        <v>15</v>
      </c>
      <c r="F4918" t="s">
        <v>11</v>
      </c>
      <c r="G4918" t="s">
        <v>12</v>
      </c>
      <c r="H4918" t="s">
        <v>12</v>
      </c>
      <c r="I4918">
        <v>60</v>
      </c>
      <c r="J4918">
        <f>(C4918-$V$7)/$V$8</f>
        <v>-0.46799154082766331</v>
      </c>
      <c r="K4918" t="str">
        <f t="shared" si="305"/>
        <v>NO</v>
      </c>
      <c r="L4918">
        <f>(I4918-$V$16)/$V$17</f>
        <v>1.2769657581737661</v>
      </c>
      <c r="M4918" t="str">
        <f t="shared" si="306"/>
        <v>NO</v>
      </c>
      <c r="N4918">
        <f>IF(ISBLANK(C4918),$V$7,C4918)</f>
        <v>278030</v>
      </c>
      <c r="O4918">
        <f>IF(ISBLANK(I4918),$V$16,I4918)</f>
        <v>60</v>
      </c>
      <c r="P4918" t="str">
        <f>IF(ISBLANK(D4918),$U$42,D4918)</f>
        <v>ASEGURADO VOLUNTARIO</v>
      </c>
      <c r="Q4918" s="7" t="str">
        <f t="shared" si="307"/>
        <v>56+</v>
      </c>
      <c r="R4918" s="7" t="str">
        <f t="shared" si="308"/>
        <v>1</v>
      </c>
    </row>
    <row r="4919" spans="1:18" x14ac:dyDescent="0.3">
      <c r="A4919">
        <v>4918</v>
      </c>
      <c r="B4919" t="s">
        <v>8</v>
      </c>
      <c r="C4919">
        <v>370681.59999999998</v>
      </c>
      <c r="D4919" t="s">
        <v>9</v>
      </c>
      <c r="E4919" t="s">
        <v>15</v>
      </c>
      <c r="F4919" t="s">
        <v>11</v>
      </c>
      <c r="G4919" t="s">
        <v>12</v>
      </c>
      <c r="H4919" t="s">
        <v>12</v>
      </c>
      <c r="I4919">
        <v>28</v>
      </c>
      <c r="J4919">
        <f>(C4919-$V$7)/$V$8</f>
        <v>-0.353736798745032</v>
      </c>
      <c r="K4919" t="str">
        <f t="shared" si="305"/>
        <v>NO</v>
      </c>
      <c r="L4919">
        <f>(I4919-$V$16)/$V$17</f>
        <v>-0.98144480429463388</v>
      </c>
      <c r="M4919" t="str">
        <f t="shared" si="306"/>
        <v>NO</v>
      </c>
      <c r="N4919">
        <f>IF(ISBLANK(C4919),$V$7,C4919)</f>
        <v>370681.59999999998</v>
      </c>
      <c r="O4919">
        <f>IF(ISBLANK(I4919),$V$16,I4919)</f>
        <v>28</v>
      </c>
      <c r="P4919" t="str">
        <f>IF(ISBLANK(D4919),$U$42,D4919)</f>
        <v>ASALARIADO</v>
      </c>
      <c r="Q4919" s="7" t="str">
        <f t="shared" si="307"/>
        <v>26-35</v>
      </c>
      <c r="R4919" s="7" t="str">
        <f t="shared" si="308"/>
        <v>2</v>
      </c>
    </row>
    <row r="4920" spans="1:18" x14ac:dyDescent="0.3">
      <c r="A4920">
        <v>4919</v>
      </c>
      <c r="B4920" t="s">
        <v>8</v>
      </c>
      <c r="C4920">
        <v>195150</v>
      </c>
      <c r="D4920" t="s">
        <v>9</v>
      </c>
      <c r="E4920" t="s">
        <v>15</v>
      </c>
      <c r="F4920" t="s">
        <v>11</v>
      </c>
      <c r="G4920" t="s">
        <v>12</v>
      </c>
      <c r="H4920" t="s">
        <v>12</v>
      </c>
      <c r="I4920">
        <v>36</v>
      </c>
      <c r="J4920">
        <f>(C4920-$V$7)/$V$8</f>
        <v>-0.57019628444578196</v>
      </c>
      <c r="K4920" t="str">
        <f t="shared" si="305"/>
        <v>NO</v>
      </c>
      <c r="L4920">
        <f>(I4920-$V$16)/$V$17</f>
        <v>-0.41684216367753391</v>
      </c>
      <c r="M4920" t="str">
        <f t="shared" si="306"/>
        <v>NO</v>
      </c>
      <c r="N4920">
        <f>IF(ISBLANK(C4920),$V$7,C4920)</f>
        <v>195150</v>
      </c>
      <c r="O4920">
        <f>IF(ISBLANK(I4920),$V$16,I4920)</f>
        <v>36</v>
      </c>
      <c r="P4920" t="str">
        <f>IF(ISBLANK(D4920),$U$42,D4920)</f>
        <v>ASALARIADO</v>
      </c>
      <c r="Q4920" s="7" t="str">
        <f t="shared" si="307"/>
        <v>36-45</v>
      </c>
      <c r="R4920" s="7" t="str">
        <f t="shared" si="308"/>
        <v>1</v>
      </c>
    </row>
    <row r="4921" spans="1:18" x14ac:dyDescent="0.3">
      <c r="A4921">
        <v>4920</v>
      </c>
      <c r="B4921" t="s">
        <v>8</v>
      </c>
      <c r="C4921">
        <v>404463</v>
      </c>
      <c r="D4921" t="s">
        <v>17</v>
      </c>
      <c r="E4921" t="s">
        <v>15</v>
      </c>
      <c r="F4921" t="s">
        <v>11</v>
      </c>
      <c r="G4921" t="s">
        <v>12</v>
      </c>
      <c r="H4921" t="s">
        <v>12</v>
      </c>
      <c r="I4921">
        <v>43</v>
      </c>
      <c r="J4921">
        <f>(C4921-$V$7)/$V$8</f>
        <v>-0.31207874703097416</v>
      </c>
      <c r="K4921" t="str">
        <f t="shared" si="305"/>
        <v>NO</v>
      </c>
      <c r="L4921">
        <f>(I4921-$V$16)/$V$17</f>
        <v>7.7185146862428639E-2</v>
      </c>
      <c r="M4921" t="str">
        <f t="shared" si="306"/>
        <v>NO</v>
      </c>
      <c r="N4921">
        <f>IF(ISBLANK(C4921),$V$7,C4921)</f>
        <v>404463</v>
      </c>
      <c r="O4921">
        <f>IF(ISBLANK(I4921),$V$16,I4921)</f>
        <v>43</v>
      </c>
      <c r="P4921" t="str">
        <f>IF(ISBLANK(D4921),$U$42,D4921)</f>
        <v>TRABAJADOR INDEPENDIENTE</v>
      </c>
      <c r="Q4921" s="7" t="str">
        <f t="shared" si="307"/>
        <v>36-45</v>
      </c>
      <c r="R4921" s="7" t="str">
        <f t="shared" si="308"/>
        <v>2</v>
      </c>
    </row>
    <row r="4922" spans="1:18" x14ac:dyDescent="0.3">
      <c r="A4922">
        <v>4921</v>
      </c>
      <c r="B4922" t="s">
        <v>8</v>
      </c>
      <c r="C4922">
        <v>581349.26</v>
      </c>
      <c r="D4922" t="s">
        <v>9</v>
      </c>
      <c r="E4922" t="s">
        <v>15</v>
      </c>
      <c r="F4922" t="s">
        <v>11</v>
      </c>
      <c r="G4922" t="s">
        <v>12</v>
      </c>
      <c r="H4922" t="s">
        <v>12</v>
      </c>
      <c r="I4922">
        <v>46</v>
      </c>
      <c r="J4922">
        <f>(C4922-$V$7)/$V$8</f>
        <v>-9.3948741566834706E-2</v>
      </c>
      <c r="K4922" t="str">
        <f t="shared" si="305"/>
        <v>NO</v>
      </c>
      <c r="L4922">
        <f>(I4922-$V$16)/$V$17</f>
        <v>0.28891113709384114</v>
      </c>
      <c r="M4922" t="str">
        <f t="shared" si="306"/>
        <v>NO</v>
      </c>
      <c r="N4922">
        <f>IF(ISBLANK(C4922),$V$7,C4922)</f>
        <v>581349.26</v>
      </c>
      <c r="O4922">
        <f>IF(ISBLANK(I4922),$V$16,I4922)</f>
        <v>46</v>
      </c>
      <c r="P4922" t="str">
        <f>IF(ISBLANK(D4922),$U$42,D4922)</f>
        <v>ASALARIADO</v>
      </c>
      <c r="Q4922" s="7" t="str">
        <f t="shared" si="307"/>
        <v>46-55</v>
      </c>
      <c r="R4922" s="7" t="str">
        <f t="shared" si="308"/>
        <v>3</v>
      </c>
    </row>
    <row r="4923" spans="1:18" x14ac:dyDescent="0.3">
      <c r="A4923">
        <v>4922</v>
      </c>
      <c r="B4923" t="s">
        <v>8</v>
      </c>
      <c r="C4923">
        <v>903746</v>
      </c>
      <c r="D4923" t="s">
        <v>9</v>
      </c>
      <c r="E4923" t="s">
        <v>15</v>
      </c>
      <c r="F4923" t="s">
        <v>11</v>
      </c>
      <c r="G4923" t="s">
        <v>12</v>
      </c>
      <c r="H4923" t="s">
        <v>12</v>
      </c>
      <c r="I4923">
        <v>32</v>
      </c>
      <c r="J4923">
        <f>(C4923-$V$7)/$V$8</f>
        <v>0.3036197448595318</v>
      </c>
      <c r="K4923" t="str">
        <f t="shared" si="305"/>
        <v>NO</v>
      </c>
      <c r="L4923">
        <f>(I4923-$V$16)/$V$17</f>
        <v>-0.69914348398608395</v>
      </c>
      <c r="M4923" t="str">
        <f t="shared" si="306"/>
        <v>NO</v>
      </c>
      <c r="N4923">
        <f>IF(ISBLANK(C4923),$V$7,C4923)</f>
        <v>903746</v>
      </c>
      <c r="O4923">
        <f>IF(ISBLANK(I4923),$V$16,I4923)</f>
        <v>32</v>
      </c>
      <c r="P4923" t="str">
        <f>IF(ISBLANK(D4923),$U$42,D4923)</f>
        <v>ASALARIADO</v>
      </c>
      <c r="Q4923" s="7" t="str">
        <f t="shared" si="307"/>
        <v>26-35</v>
      </c>
      <c r="R4923" s="7" t="str">
        <f t="shared" si="308"/>
        <v>4</v>
      </c>
    </row>
    <row r="4924" spans="1:18" x14ac:dyDescent="0.3">
      <c r="A4924">
        <v>4923</v>
      </c>
      <c r="B4924" t="s">
        <v>8</v>
      </c>
      <c r="C4924">
        <v>278030</v>
      </c>
      <c r="D4924" t="s">
        <v>18</v>
      </c>
      <c r="E4924" t="s">
        <v>15</v>
      </c>
      <c r="F4924" t="s">
        <v>11</v>
      </c>
      <c r="G4924" t="s">
        <v>12</v>
      </c>
      <c r="H4924" t="s">
        <v>12</v>
      </c>
      <c r="I4924">
        <v>69</v>
      </c>
      <c r="J4924">
        <f>(C4924-$V$7)/$V$8</f>
        <v>-0.46799154082766331</v>
      </c>
      <c r="K4924" t="str">
        <f t="shared" si="305"/>
        <v>NO</v>
      </c>
      <c r="L4924">
        <f>(I4924-$V$16)/$V$17</f>
        <v>1.9121437288680037</v>
      </c>
      <c r="M4924" t="str">
        <f t="shared" si="306"/>
        <v>NO</v>
      </c>
      <c r="N4924">
        <f>IF(ISBLANK(C4924),$V$7,C4924)</f>
        <v>278030</v>
      </c>
      <c r="O4924">
        <f>IF(ISBLANK(I4924),$V$16,I4924)</f>
        <v>69</v>
      </c>
      <c r="P4924" t="str">
        <f>IF(ISBLANK(D4924),$U$42,D4924)</f>
        <v>CONVENIOS ESPECIALES DE TRABAJADORES INDEPENDIENTES</v>
      </c>
      <c r="Q4924" s="7" t="str">
        <f t="shared" si="307"/>
        <v>56+</v>
      </c>
      <c r="R4924" s="7" t="str">
        <f t="shared" si="308"/>
        <v>1</v>
      </c>
    </row>
    <row r="4925" spans="1:18" x14ac:dyDescent="0.3">
      <c r="A4925">
        <v>4924</v>
      </c>
      <c r="B4925" t="s">
        <v>14</v>
      </c>
      <c r="C4925">
        <v>25000</v>
      </c>
      <c r="D4925" t="s">
        <v>9</v>
      </c>
      <c r="E4925" t="s">
        <v>15</v>
      </c>
      <c r="F4925" t="s">
        <v>11</v>
      </c>
      <c r="G4925" t="s">
        <v>12</v>
      </c>
      <c r="H4925" t="s">
        <v>12</v>
      </c>
      <c r="I4925">
        <v>49</v>
      </c>
      <c r="J4925">
        <f>(C4925-$V$7)/$V$8</f>
        <v>-0.7800193675372743</v>
      </c>
      <c r="K4925" t="str">
        <f t="shared" si="305"/>
        <v>NO</v>
      </c>
      <c r="L4925">
        <f>(I4925-$V$16)/$V$17</f>
        <v>0.50063712732525367</v>
      </c>
      <c r="M4925" t="str">
        <f t="shared" si="306"/>
        <v>NO</v>
      </c>
      <c r="N4925">
        <f>IF(ISBLANK(C4925),$V$7,C4925)</f>
        <v>25000</v>
      </c>
      <c r="O4925">
        <f>IF(ISBLANK(I4925),$V$16,I4925)</f>
        <v>49</v>
      </c>
      <c r="P4925" t="str">
        <f>IF(ISBLANK(D4925),$U$42,D4925)</f>
        <v>ASALARIADO</v>
      </c>
      <c r="Q4925" s="7" t="str">
        <f t="shared" si="307"/>
        <v>46-55</v>
      </c>
      <c r="R4925" s="7" t="str">
        <f t="shared" si="308"/>
        <v>1</v>
      </c>
    </row>
    <row r="4926" spans="1:18" x14ac:dyDescent="0.3">
      <c r="A4926">
        <v>4925</v>
      </c>
      <c r="B4926" t="s">
        <v>8</v>
      </c>
      <c r="C4926">
        <v>1558990</v>
      </c>
      <c r="D4926" t="s">
        <v>9</v>
      </c>
      <c r="E4926" t="s">
        <v>10</v>
      </c>
      <c r="F4926" t="s">
        <v>11</v>
      </c>
      <c r="G4926" t="s">
        <v>12</v>
      </c>
      <c r="H4926" t="s">
        <v>12</v>
      </c>
      <c r="I4926">
        <v>43</v>
      </c>
      <c r="J4926">
        <f>(C4926-$V$7)/$V$8</f>
        <v>1.1116439367913675</v>
      </c>
      <c r="K4926" t="str">
        <f t="shared" si="305"/>
        <v>NO</v>
      </c>
      <c r="L4926">
        <f>(I4926-$V$16)/$V$17</f>
        <v>7.7185146862428639E-2</v>
      </c>
      <c r="M4926" t="str">
        <f t="shared" si="306"/>
        <v>NO</v>
      </c>
      <c r="N4926">
        <f>IF(ISBLANK(C4926),$V$7,C4926)</f>
        <v>1558990</v>
      </c>
      <c r="O4926">
        <f>IF(ISBLANK(I4926),$V$16,I4926)</f>
        <v>43</v>
      </c>
      <c r="P4926" t="str">
        <f>IF(ISBLANK(D4926),$U$42,D4926)</f>
        <v>ASALARIADO</v>
      </c>
      <c r="Q4926" s="7" t="str">
        <f t="shared" si="307"/>
        <v>36-45</v>
      </c>
      <c r="R4926" s="7" t="str">
        <f t="shared" si="308"/>
        <v>4</v>
      </c>
    </row>
    <row r="4927" spans="1:18" x14ac:dyDescent="0.3">
      <c r="A4927">
        <v>4926</v>
      </c>
      <c r="B4927" t="s">
        <v>8</v>
      </c>
      <c r="C4927">
        <v>1177435.8899999999</v>
      </c>
      <c r="D4927" t="s">
        <v>9</v>
      </c>
      <c r="E4927" t="s">
        <v>15</v>
      </c>
      <c r="F4927" t="s">
        <v>11</v>
      </c>
      <c r="G4927" t="s">
        <v>12</v>
      </c>
      <c r="H4927" t="s">
        <v>12</v>
      </c>
      <c r="I4927">
        <v>28</v>
      </c>
      <c r="J4927">
        <f>(C4927-$V$7)/$V$8</f>
        <v>0.64112463190491176</v>
      </c>
      <c r="K4927" t="str">
        <f t="shared" si="305"/>
        <v>NO</v>
      </c>
      <c r="L4927">
        <f>(I4927-$V$16)/$V$17</f>
        <v>-0.98144480429463388</v>
      </c>
      <c r="M4927" t="str">
        <f t="shared" si="306"/>
        <v>NO</v>
      </c>
      <c r="N4927">
        <f>IF(ISBLANK(C4927),$V$7,C4927)</f>
        <v>1177435.8899999999</v>
      </c>
      <c r="O4927">
        <f>IF(ISBLANK(I4927),$V$16,I4927)</f>
        <v>28</v>
      </c>
      <c r="P4927" t="str">
        <f>IF(ISBLANK(D4927),$U$42,D4927)</f>
        <v>ASALARIADO</v>
      </c>
      <c r="Q4927" s="7" t="str">
        <f t="shared" si="307"/>
        <v>26-35</v>
      </c>
      <c r="R4927" s="7" t="str">
        <f t="shared" si="308"/>
        <v>4</v>
      </c>
    </row>
    <row r="4928" spans="1:18" x14ac:dyDescent="0.3">
      <c r="A4928">
        <v>4927</v>
      </c>
      <c r="B4928" t="s">
        <v>14</v>
      </c>
      <c r="C4928">
        <v>199760.73</v>
      </c>
      <c r="D4928" t="s">
        <v>9</v>
      </c>
      <c r="E4928" t="s">
        <v>15</v>
      </c>
      <c r="F4928" t="s">
        <v>11</v>
      </c>
      <c r="G4928" t="s">
        <v>12</v>
      </c>
      <c r="H4928" t="s">
        <v>12</v>
      </c>
      <c r="I4928">
        <v>46</v>
      </c>
      <c r="J4928">
        <f>(C4928-$V$7)/$V$8</f>
        <v>-0.56451049200439241</v>
      </c>
      <c r="K4928" t="str">
        <f t="shared" si="305"/>
        <v>NO</v>
      </c>
      <c r="L4928">
        <f>(I4928-$V$16)/$V$17</f>
        <v>0.28891113709384114</v>
      </c>
      <c r="M4928" t="str">
        <f t="shared" si="306"/>
        <v>NO</v>
      </c>
      <c r="N4928">
        <f>IF(ISBLANK(C4928),$V$7,C4928)</f>
        <v>199760.73</v>
      </c>
      <c r="O4928">
        <f>IF(ISBLANK(I4928),$V$16,I4928)</f>
        <v>46</v>
      </c>
      <c r="P4928" t="str">
        <f>IF(ISBLANK(D4928),$U$42,D4928)</f>
        <v>ASALARIADO</v>
      </c>
      <c r="Q4928" s="7" t="str">
        <f t="shared" si="307"/>
        <v>46-55</v>
      </c>
      <c r="R4928" s="7" t="str">
        <f t="shared" si="308"/>
        <v>1</v>
      </c>
    </row>
    <row r="4929" spans="1:18" x14ac:dyDescent="0.3">
      <c r="A4929">
        <v>4928</v>
      </c>
      <c r="B4929" t="s">
        <v>8</v>
      </c>
      <c r="C4929">
        <v>827454</v>
      </c>
      <c r="D4929" t="s">
        <v>9</v>
      </c>
      <c r="E4929" t="s">
        <v>15</v>
      </c>
      <c r="F4929" t="s">
        <v>11</v>
      </c>
      <c r="G4929" t="s">
        <v>12</v>
      </c>
      <c r="H4929" t="s">
        <v>12</v>
      </c>
      <c r="I4929">
        <v>22</v>
      </c>
      <c r="J4929">
        <f>(C4929-$V$7)/$V$8</f>
        <v>0.20953909452032443</v>
      </c>
      <c r="K4929" t="str">
        <f t="shared" si="305"/>
        <v>NO</v>
      </c>
      <c r="L4929">
        <f>(I4929-$V$16)/$V$17</f>
        <v>-1.4048967847574589</v>
      </c>
      <c r="M4929" t="str">
        <f t="shared" si="306"/>
        <v>NO</v>
      </c>
      <c r="N4929">
        <f>IF(ISBLANK(C4929),$V$7,C4929)</f>
        <v>827454</v>
      </c>
      <c r="O4929">
        <f>IF(ISBLANK(I4929),$V$16,I4929)</f>
        <v>22</v>
      </c>
      <c r="P4929" t="str">
        <f>IF(ISBLANK(D4929),$U$42,D4929)</f>
        <v>ASALARIADO</v>
      </c>
      <c r="Q4929" s="7" t="str">
        <f t="shared" si="307"/>
        <v>18-25</v>
      </c>
      <c r="R4929" s="7" t="str">
        <f t="shared" si="308"/>
        <v>4</v>
      </c>
    </row>
    <row r="4930" spans="1:18" x14ac:dyDescent="0.3">
      <c r="A4930">
        <v>4929</v>
      </c>
      <c r="B4930" t="s">
        <v>8</v>
      </c>
      <c r="C4930">
        <v>297045</v>
      </c>
      <c r="D4930" t="s">
        <v>16</v>
      </c>
      <c r="E4930" t="s">
        <v>15</v>
      </c>
      <c r="F4930" t="s">
        <v>11</v>
      </c>
      <c r="G4930" t="s">
        <v>12</v>
      </c>
      <c r="H4930" t="s">
        <v>12</v>
      </c>
      <c r="I4930">
        <v>59</v>
      </c>
      <c r="J4930">
        <f>(C4930-$V$7)/$V$8</f>
        <v>-0.44454290183274864</v>
      </c>
      <c r="K4930" t="str">
        <f t="shared" ref="K4930:K4993" si="309">IF(ABS(J4930)&gt;1.96,"ATIPICO","NO")</f>
        <v>NO</v>
      </c>
      <c r="L4930">
        <f>(I4930-$V$16)/$V$17</f>
        <v>1.2063904280966287</v>
      </c>
      <c r="M4930" t="str">
        <f t="shared" ref="M4930:M4993" si="310">IF(ABS(L4930)&gt;1.96,"ATIPICO","NO")</f>
        <v>NO</v>
      </c>
      <c r="N4930">
        <f>IF(ISBLANK(C4930),$V$7,C4930)</f>
        <v>297045</v>
      </c>
      <c r="O4930">
        <f>IF(ISBLANK(I4930),$V$16,I4930)</f>
        <v>59</v>
      </c>
      <c r="P4930" t="str">
        <f>IF(ISBLANK(D4930),$U$42,D4930)</f>
        <v>ASEGURADO VOLUNTARIO</v>
      </c>
      <c r="Q4930" s="7" t="str">
        <f t="shared" ref="Q4930:Q4993" si="311">IF(O4930&lt;26,"18-25",IF(O4930&lt;36,"26-35",
 IF(O4930&lt;46,"36-45",IF(O4930&lt;56,"46-55","56+"))))</f>
        <v>56+</v>
      </c>
      <c r="R4930" s="7" t="str">
        <f t="shared" ref="R4930:R4993" si="312">IF(N4930&lt;300000,"1",
 IF(N4930&lt;=408495,"2",
 IF(N4930&lt;=700000,"3",
 "4")))</f>
        <v>1</v>
      </c>
    </row>
    <row r="4931" spans="1:18" x14ac:dyDescent="0.3">
      <c r="A4931">
        <v>4930</v>
      </c>
      <c r="B4931" t="s">
        <v>8</v>
      </c>
      <c r="C4931">
        <v>842792.5</v>
      </c>
      <c r="D4931" t="s">
        <v>9</v>
      </c>
      <c r="E4931" t="s">
        <v>10</v>
      </c>
      <c r="F4931" t="s">
        <v>11</v>
      </c>
      <c r="G4931" t="s">
        <v>12</v>
      </c>
      <c r="H4931" t="s">
        <v>12</v>
      </c>
      <c r="I4931">
        <v>33</v>
      </c>
      <c r="J4931">
        <f>(C4931-$V$7)/$V$8</f>
        <v>0.22845400113213082</v>
      </c>
      <c r="K4931" t="str">
        <f t="shared" si="309"/>
        <v>NO</v>
      </c>
      <c r="L4931">
        <f>(I4931-$V$16)/$V$17</f>
        <v>-0.62856815390894638</v>
      </c>
      <c r="M4931" t="str">
        <f t="shared" si="310"/>
        <v>NO</v>
      </c>
      <c r="N4931">
        <f>IF(ISBLANK(C4931),$V$7,C4931)</f>
        <v>842792.5</v>
      </c>
      <c r="O4931">
        <f>IF(ISBLANK(I4931),$V$16,I4931)</f>
        <v>33</v>
      </c>
      <c r="P4931" t="str">
        <f>IF(ISBLANK(D4931),$U$42,D4931)</f>
        <v>ASALARIADO</v>
      </c>
      <c r="Q4931" s="7" t="str">
        <f t="shared" si="311"/>
        <v>26-35</v>
      </c>
      <c r="R4931" s="7" t="str">
        <f t="shared" si="312"/>
        <v>4</v>
      </c>
    </row>
    <row r="4932" spans="1:18" x14ac:dyDescent="0.3">
      <c r="A4932">
        <v>4931</v>
      </c>
      <c r="B4932" t="s">
        <v>14</v>
      </c>
      <c r="C4932">
        <v>297046</v>
      </c>
      <c r="D4932" t="s">
        <v>16</v>
      </c>
      <c r="E4932" t="s">
        <v>15</v>
      </c>
      <c r="F4932" t="s">
        <v>11</v>
      </c>
      <c r="G4932" t="s">
        <v>11</v>
      </c>
      <c r="H4932" t="s">
        <v>12</v>
      </c>
      <c r="I4932">
        <v>33</v>
      </c>
      <c r="J4932">
        <f>(C4932-$V$7)/$V$8</f>
        <v>-0.44454166866740574</v>
      </c>
      <c r="K4932" t="str">
        <f t="shared" si="309"/>
        <v>NO</v>
      </c>
      <c r="L4932">
        <f>(I4932-$V$16)/$V$17</f>
        <v>-0.62856815390894638</v>
      </c>
      <c r="M4932" t="str">
        <f t="shared" si="310"/>
        <v>NO</v>
      </c>
      <c r="N4932">
        <f>IF(ISBLANK(C4932),$V$7,C4932)</f>
        <v>297046</v>
      </c>
      <c r="O4932">
        <f>IF(ISBLANK(I4932),$V$16,I4932)</f>
        <v>33</v>
      </c>
      <c r="P4932" t="str">
        <f>IF(ISBLANK(D4932),$U$42,D4932)</f>
        <v>ASEGURADO VOLUNTARIO</v>
      </c>
      <c r="Q4932" s="7" t="str">
        <f t="shared" si="311"/>
        <v>26-35</v>
      </c>
      <c r="R4932" s="7" t="str">
        <f t="shared" si="312"/>
        <v>1</v>
      </c>
    </row>
    <row r="4933" spans="1:18" x14ac:dyDescent="0.3">
      <c r="A4933">
        <v>4932</v>
      </c>
      <c r="B4933" t="s">
        <v>8</v>
      </c>
      <c r="C4933">
        <v>268990.86</v>
      </c>
      <c r="D4933" t="s">
        <v>9</v>
      </c>
      <c r="E4933" t="s">
        <v>15</v>
      </c>
      <c r="F4933" t="s">
        <v>11</v>
      </c>
      <c r="G4933" t="s">
        <v>12</v>
      </c>
      <c r="H4933" t="s">
        <v>12</v>
      </c>
      <c r="I4933">
        <v>26</v>
      </c>
      <c r="J4933">
        <f>(C4933-$V$7)/$V$8</f>
        <v>-0.47913829500512811</v>
      </c>
      <c r="K4933" t="str">
        <f t="shared" si="309"/>
        <v>NO</v>
      </c>
      <c r="L4933">
        <f>(I4933-$V$16)/$V$17</f>
        <v>-1.1225954644489089</v>
      </c>
      <c r="M4933" t="str">
        <f t="shared" si="310"/>
        <v>NO</v>
      </c>
      <c r="N4933">
        <f>IF(ISBLANK(C4933),$V$7,C4933)</f>
        <v>268990.86</v>
      </c>
      <c r="O4933">
        <f>IF(ISBLANK(I4933),$V$16,I4933)</f>
        <v>26</v>
      </c>
      <c r="P4933" t="str">
        <f>IF(ISBLANK(D4933),$U$42,D4933)</f>
        <v>ASALARIADO</v>
      </c>
      <c r="Q4933" s="7" t="str">
        <f t="shared" si="311"/>
        <v>26-35</v>
      </c>
      <c r="R4933" s="7" t="str">
        <f t="shared" si="312"/>
        <v>1</v>
      </c>
    </row>
    <row r="4934" spans="1:18" x14ac:dyDescent="0.3">
      <c r="A4934">
        <v>4933</v>
      </c>
      <c r="B4934" t="s">
        <v>14</v>
      </c>
      <c r="C4934">
        <v>953508</v>
      </c>
      <c r="D4934" t="s">
        <v>13</v>
      </c>
      <c r="E4934" t="s">
        <v>10</v>
      </c>
      <c r="F4934" t="s">
        <v>11</v>
      </c>
      <c r="G4934" t="s">
        <v>12</v>
      </c>
      <c r="H4934" t="s">
        <v>12</v>
      </c>
      <c r="I4934">
        <v>70</v>
      </c>
      <c r="J4934">
        <f>(C4934-$V$7)/$V$8</f>
        <v>0.36498451865206105</v>
      </c>
      <c r="K4934" t="str">
        <f t="shared" si="309"/>
        <v>NO</v>
      </c>
      <c r="L4934">
        <f>(I4934-$V$16)/$V$17</f>
        <v>1.9827190589451413</v>
      </c>
      <c r="M4934" t="str">
        <f t="shared" si="310"/>
        <v>ATIPICO</v>
      </c>
      <c r="N4934">
        <f>IF(ISBLANK(C4934),$V$7,C4934)</f>
        <v>953508</v>
      </c>
      <c r="O4934">
        <f>IF(ISBLANK(I4934),$V$16,I4934)</f>
        <v>70</v>
      </c>
      <c r="P4934" t="str">
        <f>IF(ISBLANK(D4934),$U$42,D4934)</f>
        <v>PENSIONADOS EN SU PROPIO SISTEMA</v>
      </c>
      <c r="Q4934" s="7" t="str">
        <f t="shared" si="311"/>
        <v>56+</v>
      </c>
      <c r="R4934" s="7" t="str">
        <f t="shared" si="312"/>
        <v>4</v>
      </c>
    </row>
    <row r="4935" spans="1:18" x14ac:dyDescent="0.3">
      <c r="A4935">
        <v>4934</v>
      </c>
      <c r="B4935" t="s">
        <v>14</v>
      </c>
      <c r="C4935">
        <v>292120</v>
      </c>
      <c r="D4935" t="s">
        <v>9</v>
      </c>
      <c r="E4935" t="s">
        <v>15</v>
      </c>
      <c r="F4935" t="s">
        <v>11</v>
      </c>
      <c r="G4935" t="s">
        <v>12</v>
      </c>
      <c r="H4935" t="s">
        <v>12</v>
      </c>
      <c r="I4935">
        <v>26</v>
      </c>
      <c r="J4935">
        <f>(C4935-$V$7)/$V$8</f>
        <v>-0.45061624114644599</v>
      </c>
      <c r="K4935" t="str">
        <f t="shared" si="309"/>
        <v>NO</v>
      </c>
      <c r="L4935">
        <f>(I4935-$V$16)/$V$17</f>
        <v>-1.1225954644489089</v>
      </c>
      <c r="M4935" t="str">
        <f t="shared" si="310"/>
        <v>NO</v>
      </c>
      <c r="N4935">
        <f>IF(ISBLANK(C4935),$V$7,C4935)</f>
        <v>292120</v>
      </c>
      <c r="O4935">
        <f>IF(ISBLANK(I4935),$V$16,I4935)</f>
        <v>26</v>
      </c>
      <c r="P4935" t="str">
        <f>IF(ISBLANK(D4935),$U$42,D4935)</f>
        <v>ASALARIADO</v>
      </c>
      <c r="Q4935" s="7" t="str">
        <f t="shared" si="311"/>
        <v>26-35</v>
      </c>
      <c r="R4935" s="7" t="str">
        <f t="shared" si="312"/>
        <v>1</v>
      </c>
    </row>
    <row r="4936" spans="1:18" x14ac:dyDescent="0.3">
      <c r="A4936">
        <v>4935</v>
      </c>
      <c r="B4936" t="s">
        <v>14</v>
      </c>
      <c r="C4936">
        <v>2417560.34</v>
      </c>
      <c r="D4936" t="s">
        <v>9</v>
      </c>
      <c r="E4936" t="s">
        <v>10</v>
      </c>
      <c r="F4936" t="s">
        <v>11</v>
      </c>
      <c r="G4936" t="s">
        <v>12</v>
      </c>
      <c r="H4936" t="s">
        <v>12</v>
      </c>
      <c r="I4936">
        <v>53</v>
      </c>
      <c r="J4936">
        <f>(C4936-$V$7)/$V$8</f>
        <v>2.1704031245063886</v>
      </c>
      <c r="K4936" t="str">
        <f t="shared" si="309"/>
        <v>ATIPICO</v>
      </c>
      <c r="L4936">
        <f>(I4936-$V$16)/$V$17</f>
        <v>0.78293844763380371</v>
      </c>
      <c r="M4936" t="str">
        <f t="shared" si="310"/>
        <v>NO</v>
      </c>
      <c r="N4936">
        <f>IF(ISBLANK(C4936),$V$7,C4936)</f>
        <v>2417560.34</v>
      </c>
      <c r="O4936">
        <f>IF(ISBLANK(I4936),$V$16,I4936)</f>
        <v>53</v>
      </c>
      <c r="P4936" t="str">
        <f>IF(ISBLANK(D4936),$U$42,D4936)</f>
        <v>ASALARIADO</v>
      </c>
      <c r="Q4936" s="7" t="str">
        <f t="shared" si="311"/>
        <v>46-55</v>
      </c>
      <c r="R4936" s="7" t="str">
        <f t="shared" si="312"/>
        <v>4</v>
      </c>
    </row>
    <row r="4937" spans="1:18" x14ac:dyDescent="0.3">
      <c r="A4937">
        <v>4936</v>
      </c>
      <c r="B4937" t="s">
        <v>14</v>
      </c>
      <c r="C4937">
        <v>5000</v>
      </c>
      <c r="D4937" t="s">
        <v>9</v>
      </c>
      <c r="E4937" t="s">
        <v>15</v>
      </c>
      <c r="F4937" t="s">
        <v>11</v>
      </c>
      <c r="G4937" t="s">
        <v>12</v>
      </c>
      <c r="H4937" t="s">
        <v>12</v>
      </c>
      <c r="I4937">
        <v>39</v>
      </c>
      <c r="J4937">
        <f>(C4937-$V$7)/$V$8</f>
        <v>-0.80468267439492847</v>
      </c>
      <c r="K4937" t="str">
        <f t="shared" si="309"/>
        <v>NO</v>
      </c>
      <c r="L4937">
        <f>(I4937-$V$16)/$V$17</f>
        <v>-0.20511617344612137</v>
      </c>
      <c r="M4937" t="str">
        <f t="shared" si="310"/>
        <v>NO</v>
      </c>
      <c r="N4937">
        <f>IF(ISBLANK(C4937),$V$7,C4937)</f>
        <v>5000</v>
      </c>
      <c r="O4937">
        <f>IF(ISBLANK(I4937),$V$16,I4937)</f>
        <v>39</v>
      </c>
      <c r="P4937" t="str">
        <f>IF(ISBLANK(D4937),$U$42,D4937)</f>
        <v>ASALARIADO</v>
      </c>
      <c r="Q4937" s="7" t="str">
        <f t="shared" si="311"/>
        <v>36-45</v>
      </c>
      <c r="R4937" s="7" t="str">
        <f t="shared" si="312"/>
        <v>1</v>
      </c>
    </row>
    <row r="4938" spans="1:18" x14ac:dyDescent="0.3">
      <c r="A4938">
        <v>4937</v>
      </c>
      <c r="B4938" t="s">
        <v>8</v>
      </c>
      <c r="C4938">
        <v>631606.25</v>
      </c>
      <c r="D4938" t="s">
        <v>9</v>
      </c>
      <c r="E4938" t="s">
        <v>15</v>
      </c>
      <c r="F4938" t="s">
        <v>11</v>
      </c>
      <c r="G4938" t="s">
        <v>11</v>
      </c>
      <c r="H4938" t="s">
        <v>12</v>
      </c>
      <c r="I4938">
        <v>20</v>
      </c>
      <c r="J4938">
        <f>(C4938-$V$7)/$V$8</f>
        <v>-3.1973563261231998E-2</v>
      </c>
      <c r="K4938" t="str">
        <f t="shared" si="309"/>
        <v>NO</v>
      </c>
      <c r="L4938">
        <f>(I4938-$V$16)/$V$17</f>
        <v>-1.5460474449117341</v>
      </c>
      <c r="M4938" t="str">
        <f t="shared" si="310"/>
        <v>NO</v>
      </c>
      <c r="N4938">
        <f>IF(ISBLANK(C4938),$V$7,C4938)</f>
        <v>631606.25</v>
      </c>
      <c r="O4938">
        <f>IF(ISBLANK(I4938),$V$16,I4938)</f>
        <v>20</v>
      </c>
      <c r="P4938" t="str">
        <f>IF(ISBLANK(D4938),$U$42,D4938)</f>
        <v>ASALARIADO</v>
      </c>
      <c r="Q4938" s="7" t="str">
        <f t="shared" si="311"/>
        <v>18-25</v>
      </c>
      <c r="R4938" s="7" t="str">
        <f t="shared" si="312"/>
        <v>3</v>
      </c>
    </row>
    <row r="4939" spans="1:18" x14ac:dyDescent="0.3">
      <c r="A4939">
        <v>4938</v>
      </c>
      <c r="B4939" t="s">
        <v>8</v>
      </c>
      <c r="C4939">
        <v>299441</v>
      </c>
      <c r="D4939" t="s">
        <v>17</v>
      </c>
      <c r="E4939" t="s">
        <v>15</v>
      </c>
      <c r="F4939" t="s">
        <v>11</v>
      </c>
      <c r="G4939" t="s">
        <v>12</v>
      </c>
      <c r="H4939" t="s">
        <v>12</v>
      </c>
      <c r="I4939">
        <v>31</v>
      </c>
      <c r="J4939">
        <f>(C4939-$V$7)/$V$8</f>
        <v>-0.4415882376712017</v>
      </c>
      <c r="K4939" t="str">
        <f t="shared" si="309"/>
        <v>NO</v>
      </c>
      <c r="L4939">
        <f>(I4939-$V$16)/$V$17</f>
        <v>-0.7697188140632214</v>
      </c>
      <c r="M4939" t="str">
        <f t="shared" si="310"/>
        <v>NO</v>
      </c>
      <c r="N4939">
        <f>IF(ISBLANK(C4939),$V$7,C4939)</f>
        <v>299441</v>
      </c>
      <c r="O4939">
        <f>IF(ISBLANK(I4939),$V$16,I4939)</f>
        <v>31</v>
      </c>
      <c r="P4939" t="str">
        <f>IF(ISBLANK(D4939),$U$42,D4939)</f>
        <v>TRABAJADOR INDEPENDIENTE</v>
      </c>
      <c r="Q4939" s="7" t="str">
        <f t="shared" si="311"/>
        <v>26-35</v>
      </c>
      <c r="R4939" s="7" t="str">
        <f t="shared" si="312"/>
        <v>1</v>
      </c>
    </row>
    <row r="4940" spans="1:18" x14ac:dyDescent="0.3">
      <c r="A4940">
        <v>4939</v>
      </c>
      <c r="B4940" t="s">
        <v>14</v>
      </c>
      <c r="C4940">
        <v>233740</v>
      </c>
      <c r="D4940" t="s">
        <v>9</v>
      </c>
      <c r="E4940" t="s">
        <v>15</v>
      </c>
      <c r="F4940" t="s">
        <v>11</v>
      </c>
      <c r="G4940" t="s">
        <v>12</v>
      </c>
      <c r="H4940" t="s">
        <v>12</v>
      </c>
      <c r="I4940">
        <v>18</v>
      </c>
      <c r="J4940">
        <f>(C4940-$V$7)/$V$8</f>
        <v>-0.52260843386393829</v>
      </c>
      <c r="K4940" t="str">
        <f t="shared" si="309"/>
        <v>NO</v>
      </c>
      <c r="L4940">
        <f>(I4940-$V$16)/$V$17</f>
        <v>-1.687198105066009</v>
      </c>
      <c r="M4940" t="str">
        <f t="shared" si="310"/>
        <v>NO</v>
      </c>
      <c r="N4940">
        <f>IF(ISBLANK(C4940),$V$7,C4940)</f>
        <v>233740</v>
      </c>
      <c r="O4940">
        <f>IF(ISBLANK(I4940),$V$16,I4940)</f>
        <v>18</v>
      </c>
      <c r="P4940" t="str">
        <f>IF(ISBLANK(D4940),$U$42,D4940)</f>
        <v>ASALARIADO</v>
      </c>
      <c r="Q4940" s="7" t="str">
        <f t="shared" si="311"/>
        <v>18-25</v>
      </c>
      <c r="R4940" s="7" t="str">
        <f t="shared" si="312"/>
        <v>1</v>
      </c>
    </row>
    <row r="4941" spans="1:18" x14ac:dyDescent="0.3">
      <c r="A4941">
        <v>4940</v>
      </c>
      <c r="B4941" t="s">
        <v>8</v>
      </c>
      <c r="C4941">
        <v>297046</v>
      </c>
      <c r="D4941" t="s">
        <v>16</v>
      </c>
      <c r="E4941" t="s">
        <v>15</v>
      </c>
      <c r="F4941" t="s">
        <v>11</v>
      </c>
      <c r="G4941" t="s">
        <v>12</v>
      </c>
      <c r="H4941" t="s">
        <v>12</v>
      </c>
      <c r="I4941">
        <v>40</v>
      </c>
      <c r="J4941">
        <f>(C4941-$V$7)/$V$8</f>
        <v>-0.44454166866740574</v>
      </c>
      <c r="K4941" t="str">
        <f t="shared" si="309"/>
        <v>NO</v>
      </c>
      <c r="L4941">
        <f>(I4941-$V$16)/$V$17</f>
        <v>-0.13454084336898386</v>
      </c>
      <c r="M4941" t="str">
        <f t="shared" si="310"/>
        <v>NO</v>
      </c>
      <c r="N4941">
        <f>IF(ISBLANK(C4941),$V$7,C4941)</f>
        <v>297046</v>
      </c>
      <c r="O4941">
        <f>IF(ISBLANK(I4941),$V$16,I4941)</f>
        <v>40</v>
      </c>
      <c r="P4941" t="str">
        <f>IF(ISBLANK(D4941),$U$42,D4941)</f>
        <v>ASEGURADO VOLUNTARIO</v>
      </c>
      <c r="Q4941" s="7" t="str">
        <f t="shared" si="311"/>
        <v>36-45</v>
      </c>
      <c r="R4941" s="7" t="str">
        <f t="shared" si="312"/>
        <v>1</v>
      </c>
    </row>
    <row r="4942" spans="1:18" x14ac:dyDescent="0.3">
      <c r="A4942">
        <v>4941</v>
      </c>
      <c r="B4942" t="s">
        <v>14</v>
      </c>
      <c r="C4942">
        <v>278030</v>
      </c>
      <c r="D4942" t="s">
        <v>16</v>
      </c>
      <c r="E4942" t="s">
        <v>15</v>
      </c>
      <c r="F4942" t="s">
        <v>11</v>
      </c>
      <c r="G4942" t="s">
        <v>12</v>
      </c>
      <c r="H4942" t="s">
        <v>12</v>
      </c>
      <c r="I4942">
        <v>50</v>
      </c>
      <c r="J4942">
        <f>(C4942-$V$7)/$V$8</f>
        <v>-0.46799154082766331</v>
      </c>
      <c r="K4942" t="str">
        <f t="shared" si="309"/>
        <v>NO</v>
      </c>
      <c r="L4942">
        <f>(I4942-$V$16)/$V$17</f>
        <v>0.57121245740239113</v>
      </c>
      <c r="M4942" t="str">
        <f t="shared" si="310"/>
        <v>NO</v>
      </c>
      <c r="N4942">
        <f>IF(ISBLANK(C4942),$V$7,C4942)</f>
        <v>278030</v>
      </c>
      <c r="O4942">
        <f>IF(ISBLANK(I4942),$V$16,I4942)</f>
        <v>50</v>
      </c>
      <c r="P4942" t="str">
        <f>IF(ISBLANK(D4942),$U$42,D4942)</f>
        <v>ASEGURADO VOLUNTARIO</v>
      </c>
      <c r="Q4942" s="7" t="str">
        <f t="shared" si="311"/>
        <v>46-55</v>
      </c>
      <c r="R4942" s="7" t="str">
        <f t="shared" si="312"/>
        <v>1</v>
      </c>
    </row>
    <row r="4943" spans="1:18" x14ac:dyDescent="0.3">
      <c r="A4943">
        <v>4942</v>
      </c>
      <c r="B4943" t="s">
        <v>8</v>
      </c>
      <c r="C4943">
        <v>3670341.6</v>
      </c>
      <c r="D4943" t="s">
        <v>9</v>
      </c>
      <c r="E4943" t="s">
        <v>15</v>
      </c>
      <c r="F4943" t="s">
        <v>11</v>
      </c>
      <c r="G4943" t="s">
        <v>12</v>
      </c>
      <c r="H4943" t="s">
        <v>12</v>
      </c>
      <c r="I4943">
        <v>42</v>
      </c>
      <c r="J4943">
        <f>(C4943-$V$7)/$V$8</f>
        <v>3.7152895565513169</v>
      </c>
      <c r="K4943" t="str">
        <f t="shared" si="309"/>
        <v>ATIPICO</v>
      </c>
      <c r="L4943">
        <f>(I4943-$V$16)/$V$17</f>
        <v>6.6098167852911317E-3</v>
      </c>
      <c r="M4943" t="str">
        <f t="shared" si="310"/>
        <v>NO</v>
      </c>
      <c r="N4943">
        <f>IF(ISBLANK(C4943),$V$7,C4943)</f>
        <v>3670341.6</v>
      </c>
      <c r="O4943">
        <f>IF(ISBLANK(I4943),$V$16,I4943)</f>
        <v>42</v>
      </c>
      <c r="P4943" t="str">
        <f>IF(ISBLANK(D4943),$U$42,D4943)</f>
        <v>ASALARIADO</v>
      </c>
      <c r="Q4943" s="7" t="str">
        <f t="shared" si="311"/>
        <v>36-45</v>
      </c>
      <c r="R4943" s="7" t="str">
        <f t="shared" si="312"/>
        <v>4</v>
      </c>
    </row>
    <row r="4944" spans="1:18" x14ac:dyDescent="0.3">
      <c r="A4944">
        <v>4943</v>
      </c>
      <c r="B4944" t="s">
        <v>8</v>
      </c>
      <c r="C4944">
        <v>350050.88</v>
      </c>
      <c r="D4944" t="s">
        <v>9</v>
      </c>
      <c r="E4944" t="s">
        <v>15</v>
      </c>
      <c r="F4944" t="s">
        <v>11</v>
      </c>
      <c r="G4944" t="s">
        <v>12</v>
      </c>
      <c r="H4944" t="s">
        <v>12</v>
      </c>
      <c r="I4944">
        <v>26</v>
      </c>
      <c r="J4944">
        <f>(C4944-$V$7)/$V$8</f>
        <v>-0.37917788764774907</v>
      </c>
      <c r="K4944" t="str">
        <f t="shared" si="309"/>
        <v>NO</v>
      </c>
      <c r="L4944">
        <f>(I4944-$V$16)/$V$17</f>
        <v>-1.1225954644489089</v>
      </c>
      <c r="M4944" t="str">
        <f t="shared" si="310"/>
        <v>NO</v>
      </c>
      <c r="N4944">
        <f>IF(ISBLANK(C4944),$V$7,C4944)</f>
        <v>350050.88</v>
      </c>
      <c r="O4944">
        <f>IF(ISBLANK(I4944),$V$16,I4944)</f>
        <v>26</v>
      </c>
      <c r="P4944" t="str">
        <f>IF(ISBLANK(D4944),$U$42,D4944)</f>
        <v>ASALARIADO</v>
      </c>
      <c r="Q4944" s="7" t="str">
        <f t="shared" si="311"/>
        <v>26-35</v>
      </c>
      <c r="R4944" s="7" t="str">
        <f t="shared" si="312"/>
        <v>2</v>
      </c>
    </row>
    <row r="4945" spans="1:18" x14ac:dyDescent="0.3">
      <c r="A4945">
        <v>4944</v>
      </c>
      <c r="B4945" t="s">
        <v>8</v>
      </c>
      <c r="C4945">
        <v>1225741</v>
      </c>
      <c r="D4945" t="s">
        <v>9</v>
      </c>
      <c r="E4945" t="s">
        <v>15</v>
      </c>
      <c r="F4945" t="s">
        <v>11</v>
      </c>
      <c r="G4945" t="s">
        <v>12</v>
      </c>
      <c r="H4945" t="s">
        <v>12</v>
      </c>
      <c r="I4945">
        <v>57</v>
      </c>
      <c r="J4945">
        <f>(C4945-$V$7)/$V$8</f>
        <v>0.70069281944104866</v>
      </c>
      <c r="K4945" t="str">
        <f t="shared" si="309"/>
        <v>NO</v>
      </c>
      <c r="L4945">
        <f>(I4945-$V$16)/$V$17</f>
        <v>1.0652397679423538</v>
      </c>
      <c r="M4945" t="str">
        <f t="shared" si="310"/>
        <v>NO</v>
      </c>
      <c r="N4945">
        <f>IF(ISBLANK(C4945),$V$7,C4945)</f>
        <v>1225741</v>
      </c>
      <c r="O4945">
        <f>IF(ISBLANK(I4945),$V$16,I4945)</f>
        <v>57</v>
      </c>
      <c r="P4945" t="str">
        <f>IF(ISBLANK(D4945),$U$42,D4945)</f>
        <v>ASALARIADO</v>
      </c>
      <c r="Q4945" s="7" t="str">
        <f t="shared" si="311"/>
        <v>56+</v>
      </c>
      <c r="R4945" s="7" t="str">
        <f t="shared" si="312"/>
        <v>4</v>
      </c>
    </row>
    <row r="4946" spans="1:18" x14ac:dyDescent="0.3">
      <c r="A4946">
        <v>4945</v>
      </c>
      <c r="B4946" t="s">
        <v>14</v>
      </c>
      <c r="C4946">
        <v>297045</v>
      </c>
      <c r="D4946" t="s">
        <v>16</v>
      </c>
      <c r="E4946" t="s">
        <v>15</v>
      </c>
      <c r="F4946" t="s">
        <v>11</v>
      </c>
      <c r="G4946" t="s">
        <v>12</v>
      </c>
      <c r="H4946" t="s">
        <v>12</v>
      </c>
      <c r="I4946">
        <v>35</v>
      </c>
      <c r="J4946">
        <f>(C4946-$V$7)/$V$8</f>
        <v>-0.44454290183274864</v>
      </c>
      <c r="K4946" t="str">
        <f t="shared" si="309"/>
        <v>NO</v>
      </c>
      <c r="L4946">
        <f>(I4946-$V$16)/$V$17</f>
        <v>-0.48741749375467142</v>
      </c>
      <c r="M4946" t="str">
        <f t="shared" si="310"/>
        <v>NO</v>
      </c>
      <c r="N4946">
        <f>IF(ISBLANK(C4946),$V$7,C4946)</f>
        <v>297045</v>
      </c>
      <c r="O4946">
        <f>IF(ISBLANK(I4946),$V$16,I4946)</f>
        <v>35</v>
      </c>
      <c r="P4946" t="str">
        <f>IF(ISBLANK(D4946),$U$42,D4946)</f>
        <v>ASEGURADO VOLUNTARIO</v>
      </c>
      <c r="Q4946" s="7" t="str">
        <f t="shared" si="311"/>
        <v>26-35</v>
      </c>
      <c r="R4946" s="7" t="str">
        <f t="shared" si="312"/>
        <v>1</v>
      </c>
    </row>
    <row r="4947" spans="1:18" x14ac:dyDescent="0.3">
      <c r="A4947">
        <v>4946</v>
      </c>
      <c r="B4947" t="s">
        <v>8</v>
      </c>
      <c r="C4947">
        <v>278030</v>
      </c>
      <c r="D4947" t="s">
        <v>18</v>
      </c>
      <c r="E4947" t="s">
        <v>15</v>
      </c>
      <c r="F4947" t="s">
        <v>11</v>
      </c>
      <c r="G4947" t="s">
        <v>12</v>
      </c>
      <c r="H4947" t="s">
        <v>12</v>
      </c>
      <c r="I4947">
        <v>37</v>
      </c>
      <c r="J4947">
        <f>(C4947-$V$7)/$V$8</f>
        <v>-0.46799154082766331</v>
      </c>
      <c r="K4947" t="str">
        <f t="shared" si="309"/>
        <v>NO</v>
      </c>
      <c r="L4947">
        <f>(I4947-$V$16)/$V$17</f>
        <v>-0.3462668336003964</v>
      </c>
      <c r="M4947" t="str">
        <f t="shared" si="310"/>
        <v>NO</v>
      </c>
      <c r="N4947">
        <f>IF(ISBLANK(C4947),$V$7,C4947)</f>
        <v>278030</v>
      </c>
      <c r="O4947">
        <f>IF(ISBLANK(I4947),$V$16,I4947)</f>
        <v>37</v>
      </c>
      <c r="P4947" t="str">
        <f>IF(ISBLANK(D4947),$U$42,D4947)</f>
        <v>CONVENIOS ESPECIALES DE TRABAJADORES INDEPENDIENTES</v>
      </c>
      <c r="Q4947" s="7" t="str">
        <f t="shared" si="311"/>
        <v>36-45</v>
      </c>
      <c r="R4947" s="7" t="str">
        <f t="shared" si="312"/>
        <v>1</v>
      </c>
    </row>
    <row r="4948" spans="1:18" x14ac:dyDescent="0.3">
      <c r="A4948">
        <v>4947</v>
      </c>
      <c r="B4948" t="s">
        <v>14</v>
      </c>
      <c r="C4948">
        <v>1158417</v>
      </c>
      <c r="D4948" t="s">
        <v>9</v>
      </c>
      <c r="E4948" t="s">
        <v>10</v>
      </c>
      <c r="F4948" t="s">
        <v>11</v>
      </c>
      <c r="G4948" t="s">
        <v>12</v>
      </c>
      <c r="H4948" t="s">
        <v>12</v>
      </c>
      <c r="I4948">
        <v>39</v>
      </c>
      <c r="J4948">
        <f>(C4948-$V$7)/$V$8</f>
        <v>0.61767119589681341</v>
      </c>
      <c r="K4948" t="str">
        <f t="shared" si="309"/>
        <v>NO</v>
      </c>
      <c r="L4948">
        <f>(I4948-$V$16)/$V$17</f>
        <v>-0.20511617344612137</v>
      </c>
      <c r="M4948" t="str">
        <f t="shared" si="310"/>
        <v>NO</v>
      </c>
      <c r="N4948">
        <f>IF(ISBLANK(C4948),$V$7,C4948)</f>
        <v>1158417</v>
      </c>
      <c r="O4948">
        <f>IF(ISBLANK(I4948),$V$16,I4948)</f>
        <v>39</v>
      </c>
      <c r="P4948" t="str">
        <f>IF(ISBLANK(D4948),$U$42,D4948)</f>
        <v>ASALARIADO</v>
      </c>
      <c r="Q4948" s="7" t="str">
        <f t="shared" si="311"/>
        <v>36-45</v>
      </c>
      <c r="R4948" s="7" t="str">
        <f t="shared" si="312"/>
        <v>4</v>
      </c>
    </row>
    <row r="4949" spans="1:18" x14ac:dyDescent="0.3">
      <c r="A4949">
        <v>4948</v>
      </c>
      <c r="B4949" t="s">
        <v>14</v>
      </c>
      <c r="C4949">
        <v>297046</v>
      </c>
      <c r="D4949" t="s">
        <v>16</v>
      </c>
      <c r="E4949" t="s">
        <v>15</v>
      </c>
      <c r="F4949" t="s">
        <v>11</v>
      </c>
      <c r="G4949" t="s">
        <v>12</v>
      </c>
      <c r="H4949" t="s">
        <v>12</v>
      </c>
      <c r="I4949">
        <v>24</v>
      </c>
      <c r="J4949">
        <f>(C4949-$V$7)/$V$8</f>
        <v>-0.44454166866740574</v>
      </c>
      <c r="K4949" t="str">
        <f t="shared" si="309"/>
        <v>NO</v>
      </c>
      <c r="L4949">
        <f>(I4949-$V$16)/$V$17</f>
        <v>-1.263746124603184</v>
      </c>
      <c r="M4949" t="str">
        <f t="shared" si="310"/>
        <v>NO</v>
      </c>
      <c r="N4949">
        <f>IF(ISBLANK(C4949),$V$7,C4949)</f>
        <v>297046</v>
      </c>
      <c r="O4949">
        <f>IF(ISBLANK(I4949),$V$16,I4949)</f>
        <v>24</v>
      </c>
      <c r="P4949" t="str">
        <f>IF(ISBLANK(D4949),$U$42,D4949)</f>
        <v>ASEGURADO VOLUNTARIO</v>
      </c>
      <c r="Q4949" s="7" t="str">
        <f t="shared" si="311"/>
        <v>18-25</v>
      </c>
      <c r="R4949" s="7" t="str">
        <f t="shared" si="312"/>
        <v>1</v>
      </c>
    </row>
    <row r="4950" spans="1:18" x14ac:dyDescent="0.3">
      <c r="A4950">
        <v>4949</v>
      </c>
      <c r="B4950" t="s">
        <v>8</v>
      </c>
      <c r="C4950">
        <v>1376386</v>
      </c>
      <c r="D4950" t="s">
        <v>13</v>
      </c>
      <c r="E4950" t="s">
        <v>10</v>
      </c>
      <c r="F4950" t="s">
        <v>11</v>
      </c>
      <c r="G4950" t="s">
        <v>12</v>
      </c>
      <c r="H4950" t="s">
        <v>12</v>
      </c>
      <c r="I4950">
        <v>67</v>
      </c>
      <c r="J4950">
        <f>(C4950-$V$7)/$V$8</f>
        <v>0.8864630125196139</v>
      </c>
      <c r="K4950" t="str">
        <f t="shared" si="309"/>
        <v>NO</v>
      </c>
      <c r="L4950">
        <f>(I4950-$V$16)/$V$17</f>
        <v>1.7709930687137287</v>
      </c>
      <c r="M4950" t="str">
        <f t="shared" si="310"/>
        <v>NO</v>
      </c>
      <c r="N4950">
        <f>IF(ISBLANK(C4950),$V$7,C4950)</f>
        <v>1376386</v>
      </c>
      <c r="O4950">
        <f>IF(ISBLANK(I4950),$V$16,I4950)</f>
        <v>67</v>
      </c>
      <c r="P4950" t="str">
        <f>IF(ISBLANK(D4950),$U$42,D4950)</f>
        <v>PENSIONADOS EN SU PROPIO SISTEMA</v>
      </c>
      <c r="Q4950" s="7" t="str">
        <f t="shared" si="311"/>
        <v>56+</v>
      </c>
      <c r="R4950" s="7" t="str">
        <f t="shared" si="312"/>
        <v>4</v>
      </c>
    </row>
    <row r="4951" spans="1:18" x14ac:dyDescent="0.3">
      <c r="A4951">
        <v>4950</v>
      </c>
      <c r="B4951" t="s">
        <v>8</v>
      </c>
      <c r="C4951">
        <v>4206651</v>
      </c>
      <c r="D4951" t="s">
        <v>9</v>
      </c>
      <c r="E4951" t="s">
        <v>10</v>
      </c>
      <c r="F4951" t="s">
        <v>11</v>
      </c>
      <c r="G4951" t="s">
        <v>12</v>
      </c>
      <c r="H4951" t="s">
        <v>12</v>
      </c>
      <c r="I4951">
        <v>69</v>
      </c>
      <c r="J4951">
        <f>(C4951-$V$7)/$V$8</f>
        <v>4.3766477216935353</v>
      </c>
      <c r="K4951" t="str">
        <f t="shared" si="309"/>
        <v>ATIPICO</v>
      </c>
      <c r="L4951">
        <f>(I4951-$V$16)/$V$17</f>
        <v>1.9121437288680037</v>
      </c>
      <c r="M4951" t="str">
        <f t="shared" si="310"/>
        <v>NO</v>
      </c>
      <c r="N4951">
        <f>IF(ISBLANK(C4951),$V$7,C4951)</f>
        <v>4206651</v>
      </c>
      <c r="O4951">
        <f>IF(ISBLANK(I4951),$V$16,I4951)</f>
        <v>69</v>
      </c>
      <c r="P4951" t="str">
        <f>IF(ISBLANK(D4951),$U$42,D4951)</f>
        <v>ASALARIADO</v>
      </c>
      <c r="Q4951" s="7" t="str">
        <f t="shared" si="311"/>
        <v>56+</v>
      </c>
      <c r="R4951" s="7" t="str">
        <f t="shared" si="312"/>
        <v>4</v>
      </c>
    </row>
    <row r="4952" spans="1:18" x14ac:dyDescent="0.3">
      <c r="A4952">
        <v>4951</v>
      </c>
      <c r="B4952" t="s">
        <v>8</v>
      </c>
      <c r="C4952">
        <v>545415</v>
      </c>
      <c r="D4952" t="s">
        <v>9</v>
      </c>
      <c r="E4952" t="s">
        <v>15</v>
      </c>
      <c r="F4952" t="s">
        <v>11</v>
      </c>
      <c r="G4952" t="s">
        <v>12</v>
      </c>
      <c r="H4952" t="s">
        <v>12</v>
      </c>
      <c r="I4952">
        <v>20</v>
      </c>
      <c r="J4952">
        <f>(C4952-$V$7)/$V$8</f>
        <v>-0.13826162562097102</v>
      </c>
      <c r="K4952" t="str">
        <f t="shared" si="309"/>
        <v>NO</v>
      </c>
      <c r="L4952">
        <f>(I4952-$V$16)/$V$17</f>
        <v>-1.5460474449117341</v>
      </c>
      <c r="M4952" t="str">
        <f t="shared" si="310"/>
        <v>NO</v>
      </c>
      <c r="N4952">
        <f>IF(ISBLANK(C4952),$V$7,C4952)</f>
        <v>545415</v>
      </c>
      <c r="O4952">
        <f>IF(ISBLANK(I4952),$V$16,I4952)</f>
        <v>20</v>
      </c>
      <c r="P4952" t="str">
        <f>IF(ISBLANK(D4952),$U$42,D4952)</f>
        <v>ASALARIADO</v>
      </c>
      <c r="Q4952" s="7" t="str">
        <f t="shared" si="311"/>
        <v>18-25</v>
      </c>
      <c r="R4952" s="7" t="str">
        <f t="shared" si="312"/>
        <v>3</v>
      </c>
    </row>
    <row r="4953" spans="1:18" x14ac:dyDescent="0.3">
      <c r="A4953">
        <v>4952</v>
      </c>
      <c r="B4953" t="s">
        <v>14</v>
      </c>
      <c r="C4953">
        <v>330000</v>
      </c>
      <c r="D4953" t="s">
        <v>9</v>
      </c>
      <c r="E4953" t="s">
        <v>15</v>
      </c>
      <c r="F4953" t="s">
        <v>11</v>
      </c>
      <c r="G4953" t="s">
        <v>12</v>
      </c>
      <c r="H4953" t="s">
        <v>12</v>
      </c>
      <c r="I4953">
        <v>25</v>
      </c>
      <c r="J4953">
        <f>(C4953-$V$7)/$V$8</f>
        <v>-0.40390393795804908</v>
      </c>
      <c r="K4953" t="str">
        <f t="shared" si="309"/>
        <v>NO</v>
      </c>
      <c r="L4953">
        <f>(I4953-$V$16)/$V$17</f>
        <v>-1.1931707945260464</v>
      </c>
      <c r="M4953" t="str">
        <f t="shared" si="310"/>
        <v>NO</v>
      </c>
      <c r="N4953">
        <f>IF(ISBLANK(C4953),$V$7,C4953)</f>
        <v>330000</v>
      </c>
      <c r="O4953">
        <f>IF(ISBLANK(I4953),$V$16,I4953)</f>
        <v>25</v>
      </c>
      <c r="P4953" t="str">
        <f>IF(ISBLANK(D4953),$U$42,D4953)</f>
        <v>ASALARIADO</v>
      </c>
      <c r="Q4953" s="7" t="str">
        <f t="shared" si="311"/>
        <v>18-25</v>
      </c>
      <c r="R4953" s="7" t="str">
        <f t="shared" si="312"/>
        <v>2</v>
      </c>
    </row>
    <row r="4954" spans="1:18" x14ac:dyDescent="0.3">
      <c r="A4954">
        <v>4953</v>
      </c>
      <c r="B4954" t="s">
        <v>8</v>
      </c>
      <c r="C4954">
        <v>297046</v>
      </c>
      <c r="D4954" t="s">
        <v>16</v>
      </c>
      <c r="E4954" t="s">
        <v>15</v>
      </c>
      <c r="F4954" t="s">
        <v>11</v>
      </c>
      <c r="G4954" t="s">
        <v>12</v>
      </c>
      <c r="H4954" t="s">
        <v>12</v>
      </c>
      <c r="I4954">
        <v>62</v>
      </c>
      <c r="J4954">
        <f>(C4954-$V$7)/$V$8</f>
        <v>-0.44454166866740574</v>
      </c>
      <c r="K4954" t="str">
        <f t="shared" si="309"/>
        <v>NO</v>
      </c>
      <c r="L4954">
        <f>(I4954-$V$16)/$V$17</f>
        <v>1.4181164183280413</v>
      </c>
      <c r="M4954" t="str">
        <f t="shared" si="310"/>
        <v>NO</v>
      </c>
      <c r="N4954">
        <f>IF(ISBLANK(C4954),$V$7,C4954)</f>
        <v>297046</v>
      </c>
      <c r="O4954">
        <f>IF(ISBLANK(I4954),$V$16,I4954)</f>
        <v>62</v>
      </c>
      <c r="P4954" t="str">
        <f>IF(ISBLANK(D4954),$U$42,D4954)</f>
        <v>ASEGURADO VOLUNTARIO</v>
      </c>
      <c r="Q4954" s="7" t="str">
        <f t="shared" si="311"/>
        <v>56+</v>
      </c>
      <c r="R4954" s="7" t="str">
        <f t="shared" si="312"/>
        <v>1</v>
      </c>
    </row>
    <row r="4955" spans="1:18" x14ac:dyDescent="0.3">
      <c r="A4955">
        <v>4954</v>
      </c>
      <c r="B4955" t="s">
        <v>8</v>
      </c>
      <c r="C4955">
        <v>479252.04</v>
      </c>
      <c r="D4955" t="s">
        <v>9</v>
      </c>
      <c r="E4955" t="s">
        <v>15</v>
      </c>
      <c r="F4955" t="s">
        <v>11</v>
      </c>
      <c r="G4955" t="s">
        <v>12</v>
      </c>
      <c r="H4955" t="s">
        <v>12</v>
      </c>
      <c r="I4955">
        <v>25</v>
      </c>
      <c r="J4955">
        <f>(C4955-$V$7)/$V$8</f>
        <v>-0.21985149487550579</v>
      </c>
      <c r="K4955" t="str">
        <f t="shared" si="309"/>
        <v>NO</v>
      </c>
      <c r="L4955">
        <f>(I4955-$V$16)/$V$17</f>
        <v>-1.1931707945260464</v>
      </c>
      <c r="M4955" t="str">
        <f t="shared" si="310"/>
        <v>NO</v>
      </c>
      <c r="N4955">
        <f>IF(ISBLANK(C4955),$V$7,C4955)</f>
        <v>479252.04</v>
      </c>
      <c r="O4955">
        <f>IF(ISBLANK(I4955),$V$16,I4955)</f>
        <v>25</v>
      </c>
      <c r="P4955" t="str">
        <f>IF(ISBLANK(D4955),$U$42,D4955)</f>
        <v>ASALARIADO</v>
      </c>
      <c r="Q4955" s="7" t="str">
        <f t="shared" si="311"/>
        <v>18-25</v>
      </c>
      <c r="R4955" s="7" t="str">
        <f t="shared" si="312"/>
        <v>3</v>
      </c>
    </row>
    <row r="4956" spans="1:18" x14ac:dyDescent="0.3">
      <c r="A4956">
        <v>4955</v>
      </c>
      <c r="B4956" t="s">
        <v>14</v>
      </c>
      <c r="C4956">
        <v>371690</v>
      </c>
      <c r="D4956" t="s">
        <v>9</v>
      </c>
      <c r="E4956" t="s">
        <v>15</v>
      </c>
      <c r="F4956" t="s">
        <v>11</v>
      </c>
      <c r="G4956" t="s">
        <v>12</v>
      </c>
      <c r="H4956" t="s">
        <v>12</v>
      </c>
      <c r="I4956">
        <v>48</v>
      </c>
      <c r="J4956">
        <f>(C4956-$V$7)/$V$8</f>
        <v>-0.35249327481326909</v>
      </c>
      <c r="K4956" t="str">
        <f t="shared" si="309"/>
        <v>NO</v>
      </c>
      <c r="L4956">
        <f>(I4956-$V$16)/$V$17</f>
        <v>0.43006179724811616</v>
      </c>
      <c r="M4956" t="str">
        <f t="shared" si="310"/>
        <v>NO</v>
      </c>
      <c r="N4956">
        <f>IF(ISBLANK(C4956),$V$7,C4956)</f>
        <v>371690</v>
      </c>
      <c r="O4956">
        <f>IF(ISBLANK(I4956),$V$16,I4956)</f>
        <v>48</v>
      </c>
      <c r="P4956" t="str">
        <f>IF(ISBLANK(D4956),$U$42,D4956)</f>
        <v>ASALARIADO</v>
      </c>
      <c r="Q4956" s="7" t="str">
        <f t="shared" si="311"/>
        <v>46-55</v>
      </c>
      <c r="R4956" s="7" t="str">
        <f t="shared" si="312"/>
        <v>2</v>
      </c>
    </row>
    <row r="4957" spans="1:18" x14ac:dyDescent="0.3">
      <c r="A4957">
        <v>4956</v>
      </c>
      <c r="B4957" t="s">
        <v>14</v>
      </c>
      <c r="C4957">
        <v>1200000</v>
      </c>
      <c r="D4957" t="s">
        <v>9</v>
      </c>
      <c r="E4957" t="s">
        <v>15</v>
      </c>
      <c r="F4957" t="s">
        <v>11</v>
      </c>
      <c r="G4957" t="s">
        <v>11</v>
      </c>
      <c r="H4957" t="s">
        <v>12</v>
      </c>
      <c r="I4957">
        <v>78</v>
      </c>
      <c r="J4957">
        <f>(C4957-$V$7)/$V$8</f>
        <v>0.66894991034990492</v>
      </c>
      <c r="K4957" t="str">
        <f t="shared" si="309"/>
        <v>NO</v>
      </c>
      <c r="L4957">
        <f>(I4957-$V$16)/$V$17</f>
        <v>2.5473216995622412</v>
      </c>
      <c r="M4957" t="str">
        <f t="shared" si="310"/>
        <v>ATIPICO</v>
      </c>
      <c r="N4957">
        <f>IF(ISBLANK(C4957),$V$7,C4957)</f>
        <v>1200000</v>
      </c>
      <c r="O4957">
        <f>IF(ISBLANK(I4957),$V$16,I4957)</f>
        <v>78</v>
      </c>
      <c r="P4957" t="str">
        <f>IF(ISBLANK(D4957),$U$42,D4957)</f>
        <v>ASALARIADO</v>
      </c>
      <c r="Q4957" s="7" t="str">
        <f t="shared" si="311"/>
        <v>56+</v>
      </c>
      <c r="R4957" s="7" t="str">
        <f t="shared" si="312"/>
        <v>4</v>
      </c>
    </row>
    <row r="4958" spans="1:18" x14ac:dyDescent="0.3">
      <c r="A4958">
        <v>4957</v>
      </c>
      <c r="B4958" t="s">
        <v>8</v>
      </c>
      <c r="C4958">
        <v>428960.15</v>
      </c>
      <c r="D4958" t="s">
        <v>9</v>
      </c>
      <c r="E4958" t="s">
        <v>15</v>
      </c>
      <c r="F4958" t="s">
        <v>11</v>
      </c>
      <c r="G4958" t="s">
        <v>12</v>
      </c>
      <c r="H4958" t="s">
        <v>12</v>
      </c>
      <c r="I4958">
        <v>41</v>
      </c>
      <c r="J4958">
        <f>(C4958-$V$7)/$V$8</f>
        <v>-0.28186971065157507</v>
      </c>
      <c r="K4958" t="str">
        <f t="shared" si="309"/>
        <v>NO</v>
      </c>
      <c r="L4958">
        <f>(I4958-$V$16)/$V$17</f>
        <v>-6.3965513291846368E-2</v>
      </c>
      <c r="M4958" t="str">
        <f t="shared" si="310"/>
        <v>NO</v>
      </c>
      <c r="N4958">
        <f>IF(ISBLANK(C4958),$V$7,C4958)</f>
        <v>428960.15</v>
      </c>
      <c r="O4958">
        <f>IF(ISBLANK(I4958),$V$16,I4958)</f>
        <v>41</v>
      </c>
      <c r="P4958" t="str">
        <f>IF(ISBLANK(D4958),$U$42,D4958)</f>
        <v>ASALARIADO</v>
      </c>
      <c r="Q4958" s="7" t="str">
        <f t="shared" si="311"/>
        <v>36-45</v>
      </c>
      <c r="R4958" s="7" t="str">
        <f t="shared" si="312"/>
        <v>3</v>
      </c>
    </row>
    <row r="4959" spans="1:18" x14ac:dyDescent="0.3">
      <c r="A4959">
        <v>4958</v>
      </c>
      <c r="B4959" t="s">
        <v>8</v>
      </c>
      <c r="C4959">
        <v>290000</v>
      </c>
      <c r="D4959" t="s">
        <v>9</v>
      </c>
      <c r="E4959" t="s">
        <v>15</v>
      </c>
      <c r="F4959" t="s">
        <v>11</v>
      </c>
      <c r="G4959" t="s">
        <v>11</v>
      </c>
      <c r="H4959" t="s">
        <v>12</v>
      </c>
      <c r="I4959">
        <v>37</v>
      </c>
      <c r="J4959">
        <f>(C4959-$V$7)/$V$8</f>
        <v>-0.4532305516733573</v>
      </c>
      <c r="K4959" t="str">
        <f t="shared" si="309"/>
        <v>NO</v>
      </c>
      <c r="L4959">
        <f>(I4959-$V$16)/$V$17</f>
        <v>-0.3462668336003964</v>
      </c>
      <c r="M4959" t="str">
        <f t="shared" si="310"/>
        <v>NO</v>
      </c>
      <c r="N4959">
        <f>IF(ISBLANK(C4959),$V$7,C4959)</f>
        <v>290000</v>
      </c>
      <c r="O4959">
        <f>IF(ISBLANK(I4959),$V$16,I4959)</f>
        <v>37</v>
      </c>
      <c r="P4959" t="str">
        <f>IF(ISBLANK(D4959),$U$42,D4959)</f>
        <v>ASALARIADO</v>
      </c>
      <c r="Q4959" s="7" t="str">
        <f t="shared" si="311"/>
        <v>36-45</v>
      </c>
      <c r="R4959" s="7" t="str">
        <f t="shared" si="312"/>
        <v>1</v>
      </c>
    </row>
    <row r="4960" spans="1:18" x14ac:dyDescent="0.3">
      <c r="A4960">
        <v>4959</v>
      </c>
      <c r="B4960" t="s">
        <v>8</v>
      </c>
      <c r="C4960">
        <v>543612.26</v>
      </c>
      <c r="D4960" t="s">
        <v>9</v>
      </c>
      <c r="E4960" t="s">
        <v>10</v>
      </c>
      <c r="F4960" t="s">
        <v>11</v>
      </c>
      <c r="G4960" t="s">
        <v>12</v>
      </c>
      <c r="H4960" t="s">
        <v>12</v>
      </c>
      <c r="I4960">
        <v>39</v>
      </c>
      <c r="J4960">
        <f>(C4960-$V$7)/$V$8</f>
        <v>-0.14048470211119937</v>
      </c>
      <c r="K4960" t="str">
        <f t="shared" si="309"/>
        <v>NO</v>
      </c>
      <c r="L4960">
        <f>(I4960-$V$16)/$V$17</f>
        <v>-0.20511617344612137</v>
      </c>
      <c r="M4960" t="str">
        <f t="shared" si="310"/>
        <v>NO</v>
      </c>
      <c r="N4960">
        <f>IF(ISBLANK(C4960),$V$7,C4960)</f>
        <v>543612.26</v>
      </c>
      <c r="O4960">
        <f>IF(ISBLANK(I4960),$V$16,I4960)</f>
        <v>39</v>
      </c>
      <c r="P4960" t="str">
        <f>IF(ISBLANK(D4960),$U$42,D4960)</f>
        <v>ASALARIADO</v>
      </c>
      <c r="Q4960" s="7" t="str">
        <f t="shared" si="311"/>
        <v>36-45</v>
      </c>
      <c r="R4960" s="7" t="str">
        <f t="shared" si="312"/>
        <v>3</v>
      </c>
    </row>
    <row r="4961" spans="1:18" x14ac:dyDescent="0.3">
      <c r="A4961">
        <v>4960</v>
      </c>
      <c r="B4961" t="s">
        <v>8</v>
      </c>
      <c r="C4961">
        <v>149130</v>
      </c>
      <c r="D4961" t="s">
        <v>9</v>
      </c>
      <c r="E4961" t="s">
        <v>15</v>
      </c>
      <c r="F4961" t="s">
        <v>11</v>
      </c>
      <c r="G4961" t="s">
        <v>11</v>
      </c>
      <c r="H4961" t="s">
        <v>11</v>
      </c>
      <c r="I4961">
        <v>29</v>
      </c>
      <c r="J4961">
        <f>(C4961-$V$7)/$V$8</f>
        <v>-0.62694655352524409</v>
      </c>
      <c r="K4961" t="str">
        <f t="shared" si="309"/>
        <v>NO</v>
      </c>
      <c r="L4961">
        <f>(I4961-$V$16)/$V$17</f>
        <v>-0.91086947421749642</v>
      </c>
      <c r="M4961" t="str">
        <f t="shared" si="310"/>
        <v>NO</v>
      </c>
      <c r="N4961">
        <f>IF(ISBLANK(C4961),$V$7,C4961)</f>
        <v>149130</v>
      </c>
      <c r="O4961">
        <f>IF(ISBLANK(I4961),$V$16,I4961)</f>
        <v>29</v>
      </c>
      <c r="P4961" t="str">
        <f>IF(ISBLANK(D4961),$U$42,D4961)</f>
        <v>ASALARIADO</v>
      </c>
      <c r="Q4961" s="7" t="str">
        <f t="shared" si="311"/>
        <v>26-35</v>
      </c>
      <c r="R4961" s="7" t="str">
        <f t="shared" si="312"/>
        <v>1</v>
      </c>
    </row>
    <row r="4962" spans="1:18" x14ac:dyDescent="0.3">
      <c r="A4962">
        <v>4961</v>
      </c>
      <c r="B4962" t="s">
        <v>8</v>
      </c>
      <c r="C4962">
        <v>347603</v>
      </c>
      <c r="D4962" t="s">
        <v>17</v>
      </c>
      <c r="E4962" t="s">
        <v>15</v>
      </c>
      <c r="F4962" t="s">
        <v>11</v>
      </c>
      <c r="G4962" t="s">
        <v>12</v>
      </c>
      <c r="H4962" t="s">
        <v>11</v>
      </c>
      <c r="I4962">
        <v>46</v>
      </c>
      <c r="J4962">
        <f>(C4962-$V$7)/$V$8</f>
        <v>-0.3821965284272848</v>
      </c>
      <c r="K4962" t="str">
        <f t="shared" si="309"/>
        <v>NO</v>
      </c>
      <c r="L4962">
        <f>(I4962-$V$16)/$V$17</f>
        <v>0.28891113709384114</v>
      </c>
      <c r="M4962" t="str">
        <f t="shared" si="310"/>
        <v>NO</v>
      </c>
      <c r="N4962">
        <f>IF(ISBLANK(C4962),$V$7,C4962)</f>
        <v>347603</v>
      </c>
      <c r="O4962">
        <f>IF(ISBLANK(I4962),$V$16,I4962)</f>
        <v>46</v>
      </c>
      <c r="P4962" t="str">
        <f>IF(ISBLANK(D4962),$U$42,D4962)</f>
        <v>TRABAJADOR INDEPENDIENTE</v>
      </c>
      <c r="Q4962" s="7" t="str">
        <f t="shared" si="311"/>
        <v>46-55</v>
      </c>
      <c r="R4962" s="7" t="str">
        <f t="shared" si="312"/>
        <v>2</v>
      </c>
    </row>
    <row r="4963" spans="1:18" x14ac:dyDescent="0.3">
      <c r="A4963">
        <v>4962</v>
      </c>
      <c r="B4963" t="s">
        <v>8</v>
      </c>
      <c r="C4963">
        <v>1211650.6299999999</v>
      </c>
      <c r="D4963" t="s">
        <v>9</v>
      </c>
      <c r="E4963" t="s">
        <v>15</v>
      </c>
      <c r="F4963" t="s">
        <v>11</v>
      </c>
      <c r="G4963" t="s">
        <v>12</v>
      </c>
      <c r="H4963" t="s">
        <v>12</v>
      </c>
      <c r="I4963">
        <v>61</v>
      </c>
      <c r="J4963">
        <f>(C4963-$V$7)/$V$8</f>
        <v>0.6833170634886544</v>
      </c>
      <c r="K4963" t="str">
        <f t="shared" si="309"/>
        <v>NO</v>
      </c>
      <c r="L4963">
        <f>(I4963-$V$16)/$V$17</f>
        <v>1.3475410882509038</v>
      </c>
      <c r="M4963" t="str">
        <f t="shared" si="310"/>
        <v>NO</v>
      </c>
      <c r="N4963">
        <f>IF(ISBLANK(C4963),$V$7,C4963)</f>
        <v>1211650.6299999999</v>
      </c>
      <c r="O4963">
        <f>IF(ISBLANK(I4963),$V$16,I4963)</f>
        <v>61</v>
      </c>
      <c r="P4963" t="str">
        <f>IF(ISBLANK(D4963),$U$42,D4963)</f>
        <v>ASALARIADO</v>
      </c>
      <c r="Q4963" s="7" t="str">
        <f t="shared" si="311"/>
        <v>56+</v>
      </c>
      <c r="R4963" s="7" t="str">
        <f t="shared" si="312"/>
        <v>4</v>
      </c>
    </row>
    <row r="4964" spans="1:18" x14ac:dyDescent="0.3">
      <c r="A4964">
        <v>4963</v>
      </c>
      <c r="B4964" t="s">
        <v>14</v>
      </c>
      <c r="C4964">
        <v>714152</v>
      </c>
      <c r="D4964" t="s">
        <v>9</v>
      </c>
      <c r="E4964" t="s">
        <v>15</v>
      </c>
      <c r="F4964" t="s">
        <v>11</v>
      </c>
      <c r="G4964" t="s">
        <v>12</v>
      </c>
      <c r="H4964" t="s">
        <v>12</v>
      </c>
      <c r="I4964">
        <v>31</v>
      </c>
      <c r="J4964">
        <f>(C4964-$V$7)/$V$8</f>
        <v>6.9818994841028117E-2</v>
      </c>
      <c r="K4964" t="str">
        <f t="shared" si="309"/>
        <v>NO</v>
      </c>
      <c r="L4964">
        <f>(I4964-$V$16)/$V$17</f>
        <v>-0.7697188140632214</v>
      </c>
      <c r="M4964" t="str">
        <f t="shared" si="310"/>
        <v>NO</v>
      </c>
      <c r="N4964">
        <f>IF(ISBLANK(C4964),$V$7,C4964)</f>
        <v>714152</v>
      </c>
      <c r="O4964">
        <f>IF(ISBLANK(I4964),$V$16,I4964)</f>
        <v>31</v>
      </c>
      <c r="P4964" t="str">
        <f>IF(ISBLANK(D4964),$U$42,D4964)</f>
        <v>ASALARIADO</v>
      </c>
      <c r="Q4964" s="7" t="str">
        <f t="shared" si="311"/>
        <v>26-35</v>
      </c>
      <c r="R4964" s="7" t="str">
        <f t="shared" si="312"/>
        <v>4</v>
      </c>
    </row>
    <row r="4965" spans="1:18" x14ac:dyDescent="0.3">
      <c r="A4965">
        <v>4964</v>
      </c>
      <c r="B4965" t="s">
        <v>8</v>
      </c>
      <c r="C4965">
        <v>298000</v>
      </c>
      <c r="D4965" t="s">
        <v>16</v>
      </c>
      <c r="E4965" t="s">
        <v>15</v>
      </c>
      <c r="F4965" t="s">
        <v>11</v>
      </c>
      <c r="G4965" t="s">
        <v>11</v>
      </c>
      <c r="H4965" t="s">
        <v>12</v>
      </c>
      <c r="I4965">
        <v>31</v>
      </c>
      <c r="J4965">
        <f>(C4965-$V$7)/$V$8</f>
        <v>-0.44336522893029567</v>
      </c>
      <c r="K4965" t="str">
        <f t="shared" si="309"/>
        <v>NO</v>
      </c>
      <c r="L4965">
        <f>(I4965-$V$16)/$V$17</f>
        <v>-0.7697188140632214</v>
      </c>
      <c r="M4965" t="str">
        <f t="shared" si="310"/>
        <v>NO</v>
      </c>
      <c r="N4965">
        <f>IF(ISBLANK(C4965),$V$7,C4965)</f>
        <v>298000</v>
      </c>
      <c r="O4965">
        <f>IF(ISBLANK(I4965),$V$16,I4965)</f>
        <v>31</v>
      </c>
      <c r="P4965" t="str">
        <f>IF(ISBLANK(D4965),$U$42,D4965)</f>
        <v>ASEGURADO VOLUNTARIO</v>
      </c>
      <c r="Q4965" s="7" t="str">
        <f t="shared" si="311"/>
        <v>26-35</v>
      </c>
      <c r="R4965" s="7" t="str">
        <f t="shared" si="312"/>
        <v>1</v>
      </c>
    </row>
    <row r="4966" spans="1:18" x14ac:dyDescent="0.3">
      <c r="A4966">
        <v>4965</v>
      </c>
      <c r="B4966" t="s">
        <v>14</v>
      </c>
      <c r="C4966">
        <v>349768</v>
      </c>
      <c r="D4966" t="s">
        <v>9</v>
      </c>
      <c r="E4966" t="s">
        <v>10</v>
      </c>
      <c r="F4966" t="s">
        <v>11</v>
      </c>
      <c r="G4966" t="s">
        <v>12</v>
      </c>
      <c r="H4966" t="s">
        <v>11</v>
      </c>
      <c r="I4966">
        <v>55</v>
      </c>
      <c r="J4966">
        <f>(C4966-$V$7)/$V$8</f>
        <v>-0.37952672545994376</v>
      </c>
      <c r="K4966" t="str">
        <f t="shared" si="309"/>
        <v>NO</v>
      </c>
      <c r="L4966">
        <f>(I4966-$V$16)/$V$17</f>
        <v>0.92408910778807873</v>
      </c>
      <c r="M4966" t="str">
        <f t="shared" si="310"/>
        <v>NO</v>
      </c>
      <c r="N4966">
        <f>IF(ISBLANK(C4966),$V$7,C4966)</f>
        <v>349768</v>
      </c>
      <c r="O4966">
        <f>IF(ISBLANK(I4966),$V$16,I4966)</f>
        <v>55</v>
      </c>
      <c r="P4966" t="str">
        <f>IF(ISBLANK(D4966),$U$42,D4966)</f>
        <v>ASALARIADO</v>
      </c>
      <c r="Q4966" s="7" t="str">
        <f t="shared" si="311"/>
        <v>46-55</v>
      </c>
      <c r="R4966" s="7" t="str">
        <f t="shared" si="312"/>
        <v>2</v>
      </c>
    </row>
    <row r="4967" spans="1:18" x14ac:dyDescent="0.3">
      <c r="A4967">
        <v>4966</v>
      </c>
      <c r="B4967" t="s">
        <v>14</v>
      </c>
      <c r="C4967">
        <v>297046</v>
      </c>
      <c r="D4967" t="s">
        <v>16</v>
      </c>
      <c r="E4967" t="s">
        <v>15</v>
      </c>
      <c r="F4967" t="s">
        <v>12</v>
      </c>
      <c r="G4967" t="s">
        <v>12</v>
      </c>
      <c r="H4967" t="s">
        <v>12</v>
      </c>
      <c r="I4967">
        <v>43</v>
      </c>
      <c r="J4967">
        <f>(C4967-$V$7)/$V$8</f>
        <v>-0.44454166866740574</v>
      </c>
      <c r="K4967" t="str">
        <f t="shared" si="309"/>
        <v>NO</v>
      </c>
      <c r="L4967">
        <f>(I4967-$V$16)/$V$17</f>
        <v>7.7185146862428639E-2</v>
      </c>
      <c r="M4967" t="str">
        <f t="shared" si="310"/>
        <v>NO</v>
      </c>
      <c r="N4967">
        <f>IF(ISBLANK(C4967),$V$7,C4967)</f>
        <v>297046</v>
      </c>
      <c r="O4967">
        <f>IF(ISBLANK(I4967),$V$16,I4967)</f>
        <v>43</v>
      </c>
      <c r="P4967" t="str">
        <f>IF(ISBLANK(D4967),$U$42,D4967)</f>
        <v>ASEGURADO VOLUNTARIO</v>
      </c>
      <c r="Q4967" s="7" t="str">
        <f t="shared" si="311"/>
        <v>36-45</v>
      </c>
      <c r="R4967" s="7" t="str">
        <f t="shared" si="312"/>
        <v>1</v>
      </c>
    </row>
    <row r="4968" spans="1:18" x14ac:dyDescent="0.3">
      <c r="A4968">
        <v>4967</v>
      </c>
      <c r="B4968" t="s">
        <v>8</v>
      </c>
      <c r="C4968">
        <v>428928.14</v>
      </c>
      <c r="D4968" t="s">
        <v>9</v>
      </c>
      <c r="E4968" t="s">
        <v>15</v>
      </c>
      <c r="F4968" t="s">
        <v>11</v>
      </c>
      <c r="G4968" t="s">
        <v>12</v>
      </c>
      <c r="H4968" t="s">
        <v>12</v>
      </c>
      <c r="I4968">
        <v>36</v>
      </c>
      <c r="J4968">
        <f>(C4968-$V$7)/$V$8</f>
        <v>-0.28190918427420075</v>
      </c>
      <c r="K4968" t="str">
        <f t="shared" si="309"/>
        <v>NO</v>
      </c>
      <c r="L4968">
        <f>(I4968-$V$16)/$V$17</f>
        <v>-0.41684216367753391</v>
      </c>
      <c r="M4968" t="str">
        <f t="shared" si="310"/>
        <v>NO</v>
      </c>
      <c r="N4968">
        <f>IF(ISBLANK(C4968),$V$7,C4968)</f>
        <v>428928.14</v>
      </c>
      <c r="O4968">
        <f>IF(ISBLANK(I4968),$V$16,I4968)</f>
        <v>36</v>
      </c>
      <c r="P4968" t="str">
        <f>IF(ISBLANK(D4968),$U$42,D4968)</f>
        <v>ASALARIADO</v>
      </c>
      <c r="Q4968" s="7" t="str">
        <f t="shared" si="311"/>
        <v>36-45</v>
      </c>
      <c r="R4968" s="7" t="str">
        <f t="shared" si="312"/>
        <v>3</v>
      </c>
    </row>
    <row r="4969" spans="1:18" x14ac:dyDescent="0.3">
      <c r="A4969">
        <v>4968</v>
      </c>
      <c r="B4969" t="s">
        <v>14</v>
      </c>
      <c r="C4969">
        <v>446938.37</v>
      </c>
      <c r="D4969" t="s">
        <v>9</v>
      </c>
      <c r="E4969" t="s">
        <v>15</v>
      </c>
      <c r="F4969" t="s">
        <v>11</v>
      </c>
      <c r="G4969" t="s">
        <v>12</v>
      </c>
      <c r="H4969" t="s">
        <v>11</v>
      </c>
      <c r="I4969">
        <v>30</v>
      </c>
      <c r="J4969">
        <f>(C4969-$V$7)/$V$8</f>
        <v>-0.25969959282085436</v>
      </c>
      <c r="K4969" t="str">
        <f t="shared" si="309"/>
        <v>NO</v>
      </c>
      <c r="L4969">
        <f>(I4969-$V$16)/$V$17</f>
        <v>-0.84029414414035897</v>
      </c>
      <c r="M4969" t="str">
        <f t="shared" si="310"/>
        <v>NO</v>
      </c>
      <c r="N4969">
        <f>IF(ISBLANK(C4969),$V$7,C4969)</f>
        <v>446938.37</v>
      </c>
      <c r="O4969">
        <f>IF(ISBLANK(I4969),$V$16,I4969)</f>
        <v>30</v>
      </c>
      <c r="P4969" t="str">
        <f>IF(ISBLANK(D4969),$U$42,D4969)</f>
        <v>ASALARIADO</v>
      </c>
      <c r="Q4969" s="7" t="str">
        <f t="shared" si="311"/>
        <v>26-35</v>
      </c>
      <c r="R4969" s="7" t="str">
        <f t="shared" si="312"/>
        <v>3</v>
      </c>
    </row>
    <row r="4970" spans="1:18" x14ac:dyDescent="0.3">
      <c r="A4970">
        <v>4969</v>
      </c>
      <c r="B4970" t="s">
        <v>14</v>
      </c>
      <c r="C4970">
        <v>968467.27</v>
      </c>
      <c r="D4970" t="s">
        <v>9</v>
      </c>
      <c r="E4970" t="s">
        <v>15</v>
      </c>
      <c r="F4970" t="s">
        <v>11</v>
      </c>
      <c r="G4970" t="s">
        <v>12</v>
      </c>
      <c r="H4970" t="s">
        <v>12</v>
      </c>
      <c r="I4970">
        <v>33</v>
      </c>
      <c r="J4970">
        <f>(C4970-$V$7)/$V$8</f>
        <v>0.38343177197088602</v>
      </c>
      <c r="K4970" t="str">
        <f t="shared" si="309"/>
        <v>NO</v>
      </c>
      <c r="L4970">
        <f>(I4970-$V$16)/$V$17</f>
        <v>-0.62856815390894638</v>
      </c>
      <c r="M4970" t="str">
        <f t="shared" si="310"/>
        <v>NO</v>
      </c>
      <c r="N4970">
        <f>IF(ISBLANK(C4970),$V$7,C4970)</f>
        <v>968467.27</v>
      </c>
      <c r="O4970">
        <f>IF(ISBLANK(I4970),$V$16,I4970)</f>
        <v>33</v>
      </c>
      <c r="P4970" t="str">
        <f>IF(ISBLANK(D4970),$U$42,D4970)</f>
        <v>ASALARIADO</v>
      </c>
      <c r="Q4970" s="7" t="str">
        <f t="shared" si="311"/>
        <v>26-35</v>
      </c>
      <c r="R4970" s="7" t="str">
        <f t="shared" si="312"/>
        <v>4</v>
      </c>
    </row>
    <row r="4971" spans="1:18" x14ac:dyDescent="0.3">
      <c r="A4971">
        <v>4970</v>
      </c>
      <c r="B4971" t="s">
        <v>14</v>
      </c>
      <c r="C4971">
        <v>302470</v>
      </c>
      <c r="D4971" t="s">
        <v>17</v>
      </c>
      <c r="E4971" t="s">
        <v>15</v>
      </c>
      <c r="F4971" t="s">
        <v>11</v>
      </c>
      <c r="G4971" t="s">
        <v>12</v>
      </c>
      <c r="H4971" t="s">
        <v>12</v>
      </c>
      <c r="I4971">
        <v>23</v>
      </c>
      <c r="J4971">
        <f>(C4971-$V$7)/$V$8</f>
        <v>-0.43785297984760996</v>
      </c>
      <c r="K4971" t="str">
        <f t="shared" si="309"/>
        <v>NO</v>
      </c>
      <c r="L4971">
        <f>(I4971-$V$16)/$V$17</f>
        <v>-1.3343214546803215</v>
      </c>
      <c r="M4971" t="str">
        <f t="shared" si="310"/>
        <v>NO</v>
      </c>
      <c r="N4971">
        <f>IF(ISBLANK(C4971),$V$7,C4971)</f>
        <v>302470</v>
      </c>
      <c r="O4971">
        <f>IF(ISBLANK(I4971),$V$16,I4971)</f>
        <v>23</v>
      </c>
      <c r="P4971" t="str">
        <f>IF(ISBLANK(D4971),$U$42,D4971)</f>
        <v>TRABAJADOR INDEPENDIENTE</v>
      </c>
      <c r="Q4971" s="7" t="str">
        <f t="shared" si="311"/>
        <v>18-25</v>
      </c>
      <c r="R4971" s="7" t="str">
        <f t="shared" si="312"/>
        <v>2</v>
      </c>
    </row>
    <row r="4972" spans="1:18" x14ac:dyDescent="0.3">
      <c r="A4972">
        <v>4971</v>
      </c>
      <c r="B4972" t="s">
        <v>8</v>
      </c>
      <c r="C4972">
        <v>742053.13</v>
      </c>
      <c r="D4972" t="s">
        <v>9</v>
      </c>
      <c r="E4972" t="s">
        <v>10</v>
      </c>
      <c r="F4972" t="s">
        <v>11</v>
      </c>
      <c r="G4972" t="s">
        <v>12</v>
      </c>
      <c r="H4972" t="s">
        <v>12</v>
      </c>
      <c r="I4972">
        <v>39</v>
      </c>
      <c r="J4972">
        <f>(C4972-$V$7)/$V$8</f>
        <v>0.10422570138429306</v>
      </c>
      <c r="K4972" t="str">
        <f t="shared" si="309"/>
        <v>NO</v>
      </c>
      <c r="L4972">
        <f>(I4972-$V$16)/$V$17</f>
        <v>-0.20511617344612137</v>
      </c>
      <c r="M4972" t="str">
        <f t="shared" si="310"/>
        <v>NO</v>
      </c>
      <c r="N4972">
        <f>IF(ISBLANK(C4972),$V$7,C4972)</f>
        <v>742053.13</v>
      </c>
      <c r="O4972">
        <f>IF(ISBLANK(I4972),$V$16,I4972)</f>
        <v>39</v>
      </c>
      <c r="P4972" t="str">
        <f>IF(ISBLANK(D4972),$U$42,D4972)</f>
        <v>ASALARIADO</v>
      </c>
      <c r="Q4972" s="7" t="str">
        <f t="shared" si="311"/>
        <v>36-45</v>
      </c>
      <c r="R4972" s="7" t="str">
        <f t="shared" si="312"/>
        <v>4</v>
      </c>
    </row>
    <row r="4973" spans="1:18" x14ac:dyDescent="0.3">
      <c r="A4973">
        <v>4972</v>
      </c>
      <c r="B4973" t="s">
        <v>8</v>
      </c>
      <c r="C4973">
        <v>442402.66</v>
      </c>
      <c r="D4973" t="s">
        <v>9</v>
      </c>
      <c r="E4973" t="s">
        <v>15</v>
      </c>
      <c r="F4973" t="s">
        <v>11</v>
      </c>
      <c r="G4973" t="s">
        <v>12</v>
      </c>
      <c r="H4973" t="s">
        <v>12</v>
      </c>
      <c r="I4973">
        <v>33</v>
      </c>
      <c r="J4973">
        <f>(C4973-$V$7)/$V$8</f>
        <v>-0.26529287319822092</v>
      </c>
      <c r="K4973" t="str">
        <f t="shared" si="309"/>
        <v>NO</v>
      </c>
      <c r="L4973">
        <f>(I4973-$V$16)/$V$17</f>
        <v>-0.62856815390894638</v>
      </c>
      <c r="M4973" t="str">
        <f t="shared" si="310"/>
        <v>NO</v>
      </c>
      <c r="N4973">
        <f>IF(ISBLANK(C4973),$V$7,C4973)</f>
        <v>442402.66</v>
      </c>
      <c r="O4973">
        <f>IF(ISBLANK(I4973),$V$16,I4973)</f>
        <v>33</v>
      </c>
      <c r="P4973" t="str">
        <f>IF(ISBLANK(D4973),$U$42,D4973)</f>
        <v>ASALARIADO</v>
      </c>
      <c r="Q4973" s="7" t="str">
        <f t="shared" si="311"/>
        <v>26-35</v>
      </c>
      <c r="R4973" s="7" t="str">
        <f t="shared" si="312"/>
        <v>3</v>
      </c>
    </row>
    <row r="4974" spans="1:18" x14ac:dyDescent="0.3">
      <c r="A4974">
        <v>4973</v>
      </c>
      <c r="B4974" t="s">
        <v>8</v>
      </c>
      <c r="C4974">
        <v>911494.56</v>
      </c>
      <c r="D4974" t="s">
        <v>9</v>
      </c>
      <c r="E4974" t="s">
        <v>15</v>
      </c>
      <c r="F4974" t="s">
        <v>11</v>
      </c>
      <c r="G4974" t="s">
        <v>12</v>
      </c>
      <c r="H4974" t="s">
        <v>12</v>
      </c>
      <c r="I4974">
        <v>41</v>
      </c>
      <c r="J4974">
        <f>(C4974-$V$7)/$V$8</f>
        <v>0.31317500050877911</v>
      </c>
      <c r="K4974" t="str">
        <f t="shared" si="309"/>
        <v>NO</v>
      </c>
      <c r="L4974">
        <f>(I4974-$V$16)/$V$17</f>
        <v>-6.3965513291846368E-2</v>
      </c>
      <c r="M4974" t="str">
        <f t="shared" si="310"/>
        <v>NO</v>
      </c>
      <c r="N4974">
        <f>IF(ISBLANK(C4974),$V$7,C4974)</f>
        <v>911494.56</v>
      </c>
      <c r="O4974">
        <f>IF(ISBLANK(I4974),$V$16,I4974)</f>
        <v>41</v>
      </c>
      <c r="P4974" t="str">
        <f>IF(ISBLANK(D4974),$U$42,D4974)</f>
        <v>ASALARIADO</v>
      </c>
      <c r="Q4974" s="7" t="str">
        <f t="shared" si="311"/>
        <v>36-45</v>
      </c>
      <c r="R4974" s="7" t="str">
        <f t="shared" si="312"/>
        <v>4</v>
      </c>
    </row>
    <row r="4975" spans="1:18" x14ac:dyDescent="0.3">
      <c r="A4975">
        <v>4974</v>
      </c>
      <c r="B4975" t="s">
        <v>14</v>
      </c>
      <c r="C4975">
        <v>1000000</v>
      </c>
      <c r="D4975" t="s">
        <v>9</v>
      </c>
      <c r="E4975" t="s">
        <v>15</v>
      </c>
      <c r="F4975" t="s">
        <v>11</v>
      </c>
      <c r="G4975" t="s">
        <v>12</v>
      </c>
      <c r="H4975" t="s">
        <v>12</v>
      </c>
      <c r="I4975">
        <v>37</v>
      </c>
      <c r="J4975">
        <f>(C4975-$V$7)/$V$8</f>
        <v>0.42231684177336382</v>
      </c>
      <c r="K4975" t="str">
        <f t="shared" si="309"/>
        <v>NO</v>
      </c>
      <c r="L4975">
        <f>(I4975-$V$16)/$V$17</f>
        <v>-0.3462668336003964</v>
      </c>
      <c r="M4975" t="str">
        <f t="shared" si="310"/>
        <v>NO</v>
      </c>
      <c r="N4975">
        <f>IF(ISBLANK(C4975),$V$7,C4975)</f>
        <v>1000000</v>
      </c>
      <c r="O4975">
        <f>IF(ISBLANK(I4975),$V$16,I4975)</f>
        <v>37</v>
      </c>
      <c r="P4975" t="str">
        <f>IF(ISBLANK(D4975),$U$42,D4975)</f>
        <v>ASALARIADO</v>
      </c>
      <c r="Q4975" s="7" t="str">
        <f t="shared" si="311"/>
        <v>36-45</v>
      </c>
      <c r="R4975" s="7" t="str">
        <f t="shared" si="312"/>
        <v>4</v>
      </c>
    </row>
    <row r="4976" spans="1:18" x14ac:dyDescent="0.3">
      <c r="A4976">
        <v>4975</v>
      </c>
      <c r="B4976" t="s">
        <v>14</v>
      </c>
      <c r="C4976">
        <v>415284</v>
      </c>
      <c r="D4976" t="s">
        <v>13</v>
      </c>
      <c r="E4976" t="s">
        <v>10</v>
      </c>
      <c r="F4976" t="s">
        <v>11</v>
      </c>
      <c r="G4976" t="s">
        <v>12</v>
      </c>
      <c r="H4976" t="s">
        <v>12</v>
      </c>
      <c r="I4976">
        <v>66</v>
      </c>
      <c r="J4976">
        <f>(C4976-$V$7)/$V$8</f>
        <v>-0.29873466485564037</v>
      </c>
      <c r="K4976" t="str">
        <f t="shared" si="309"/>
        <v>NO</v>
      </c>
      <c r="L4976">
        <f>(I4976-$V$16)/$V$17</f>
        <v>1.7004177386365913</v>
      </c>
      <c r="M4976" t="str">
        <f t="shared" si="310"/>
        <v>NO</v>
      </c>
      <c r="N4976">
        <f>IF(ISBLANK(C4976),$V$7,C4976)</f>
        <v>415284</v>
      </c>
      <c r="O4976">
        <f>IF(ISBLANK(I4976),$V$16,I4976)</f>
        <v>66</v>
      </c>
      <c r="P4976" t="str">
        <f>IF(ISBLANK(D4976),$U$42,D4976)</f>
        <v>PENSIONADOS EN SU PROPIO SISTEMA</v>
      </c>
      <c r="Q4976" s="7" t="str">
        <f t="shared" si="311"/>
        <v>56+</v>
      </c>
      <c r="R4976" s="7" t="str">
        <f t="shared" si="312"/>
        <v>3</v>
      </c>
    </row>
    <row r="4977" spans="1:18" x14ac:dyDescent="0.3">
      <c r="A4977">
        <v>4976</v>
      </c>
      <c r="B4977" t="s">
        <v>8</v>
      </c>
      <c r="C4977">
        <v>278030</v>
      </c>
      <c r="D4977" t="s">
        <v>17</v>
      </c>
      <c r="E4977" t="s">
        <v>15</v>
      </c>
      <c r="F4977" t="s">
        <v>11</v>
      </c>
      <c r="G4977" t="s">
        <v>12</v>
      </c>
      <c r="H4977" t="s">
        <v>11</v>
      </c>
      <c r="I4977">
        <v>25</v>
      </c>
      <c r="J4977">
        <f>(C4977-$V$7)/$V$8</f>
        <v>-0.46799154082766331</v>
      </c>
      <c r="K4977" t="str">
        <f t="shared" si="309"/>
        <v>NO</v>
      </c>
      <c r="L4977">
        <f>(I4977-$V$16)/$V$17</f>
        <v>-1.1931707945260464</v>
      </c>
      <c r="M4977" t="str">
        <f t="shared" si="310"/>
        <v>NO</v>
      </c>
      <c r="N4977">
        <f>IF(ISBLANK(C4977),$V$7,C4977)</f>
        <v>278030</v>
      </c>
      <c r="O4977">
        <f>IF(ISBLANK(I4977),$V$16,I4977)</f>
        <v>25</v>
      </c>
      <c r="P4977" t="str">
        <f>IF(ISBLANK(D4977),$U$42,D4977)</f>
        <v>TRABAJADOR INDEPENDIENTE</v>
      </c>
      <c r="Q4977" s="7" t="str">
        <f t="shared" si="311"/>
        <v>18-25</v>
      </c>
      <c r="R4977" s="7" t="str">
        <f t="shared" si="312"/>
        <v>1</v>
      </c>
    </row>
    <row r="4978" spans="1:18" x14ac:dyDescent="0.3">
      <c r="A4978">
        <v>4977</v>
      </c>
      <c r="B4978" t="s">
        <v>8</v>
      </c>
      <c r="C4978">
        <v>346518.97</v>
      </c>
      <c r="D4978" t="s">
        <v>9</v>
      </c>
      <c r="E4978" t="s">
        <v>15</v>
      </c>
      <c r="F4978" t="s">
        <v>11</v>
      </c>
      <c r="G4978" t="s">
        <v>12</v>
      </c>
      <c r="H4978" t="s">
        <v>12</v>
      </c>
      <c r="I4978">
        <v>22</v>
      </c>
      <c r="J4978">
        <f>(C4978-$V$7)/$V$8</f>
        <v>-0.38353331665392998</v>
      </c>
      <c r="K4978" t="str">
        <f t="shared" si="309"/>
        <v>NO</v>
      </c>
      <c r="L4978">
        <f>(I4978-$V$16)/$V$17</f>
        <v>-1.4048967847574589</v>
      </c>
      <c r="M4978" t="str">
        <f t="shared" si="310"/>
        <v>NO</v>
      </c>
      <c r="N4978">
        <f>IF(ISBLANK(C4978),$V$7,C4978)</f>
        <v>346518.97</v>
      </c>
      <c r="O4978">
        <f>IF(ISBLANK(I4978),$V$16,I4978)</f>
        <v>22</v>
      </c>
      <c r="P4978" t="str">
        <f>IF(ISBLANK(D4978),$U$42,D4978)</f>
        <v>ASALARIADO</v>
      </c>
      <c r="Q4978" s="7" t="str">
        <f t="shared" si="311"/>
        <v>18-25</v>
      </c>
      <c r="R4978" s="7" t="str">
        <f t="shared" si="312"/>
        <v>2</v>
      </c>
    </row>
    <row r="4979" spans="1:18" x14ac:dyDescent="0.3">
      <c r="A4979">
        <v>4978</v>
      </c>
      <c r="B4979" t="s">
        <v>14</v>
      </c>
      <c r="C4979">
        <v>1261759.8799999999</v>
      </c>
      <c r="D4979" t="s">
        <v>9</v>
      </c>
      <c r="E4979" t="s">
        <v>10</v>
      </c>
      <c r="F4979" t="s">
        <v>11</v>
      </c>
      <c r="G4979" t="s">
        <v>12</v>
      </c>
      <c r="H4979" t="s">
        <v>12</v>
      </c>
      <c r="I4979">
        <v>35</v>
      </c>
      <c r="J4979">
        <f>(C4979-$V$7)/$V$8</f>
        <v>0.74511005394649954</v>
      </c>
      <c r="K4979" t="str">
        <f t="shared" si="309"/>
        <v>NO</v>
      </c>
      <c r="L4979">
        <f>(I4979-$V$16)/$V$17</f>
        <v>-0.48741749375467142</v>
      </c>
      <c r="M4979" t="str">
        <f t="shared" si="310"/>
        <v>NO</v>
      </c>
      <c r="N4979">
        <f>IF(ISBLANK(C4979),$V$7,C4979)</f>
        <v>1261759.8799999999</v>
      </c>
      <c r="O4979">
        <f>IF(ISBLANK(I4979),$V$16,I4979)</f>
        <v>35</v>
      </c>
      <c r="P4979" t="str">
        <f>IF(ISBLANK(D4979),$U$42,D4979)</f>
        <v>ASALARIADO</v>
      </c>
      <c r="Q4979" s="7" t="str">
        <f t="shared" si="311"/>
        <v>26-35</v>
      </c>
      <c r="R4979" s="7" t="str">
        <f t="shared" si="312"/>
        <v>4</v>
      </c>
    </row>
    <row r="4980" spans="1:18" x14ac:dyDescent="0.3">
      <c r="A4980">
        <v>4979</v>
      </c>
      <c r="B4980" t="s">
        <v>8</v>
      </c>
      <c r="C4980">
        <v>889320.28</v>
      </c>
      <c r="D4980" t="s">
        <v>19</v>
      </c>
      <c r="E4980" t="s">
        <v>15</v>
      </c>
      <c r="F4980" t="s">
        <v>11</v>
      </c>
      <c r="G4980" t="s">
        <v>12</v>
      </c>
      <c r="H4980" t="s">
        <v>12</v>
      </c>
      <c r="I4980">
        <v>59</v>
      </c>
      <c r="J4980">
        <f>(C4980-$V$7)/$V$8</f>
        <v>0.28583044690940196</v>
      </c>
      <c r="K4980" t="str">
        <f t="shared" si="309"/>
        <v>NO</v>
      </c>
      <c r="L4980">
        <f>(I4980-$V$16)/$V$17</f>
        <v>1.2063904280966287</v>
      </c>
      <c r="M4980" t="str">
        <f t="shared" si="310"/>
        <v>NO</v>
      </c>
      <c r="N4980">
        <f>IF(ISBLANK(C4980),$V$7,C4980)</f>
        <v>889320.28</v>
      </c>
      <c r="O4980">
        <f>IF(ISBLANK(I4980),$V$16,I4980)</f>
        <v>59</v>
      </c>
      <c r="P4980" t="str">
        <f>IF(ISBLANK(D4980),$U$42,D4980)</f>
        <v>CONVENIOS ESPECIALES DE ASEGURADOS VOLUNTARIOS</v>
      </c>
      <c r="Q4980" s="7" t="str">
        <f t="shared" si="311"/>
        <v>56+</v>
      </c>
      <c r="R4980" s="7" t="str">
        <f t="shared" si="312"/>
        <v>4</v>
      </c>
    </row>
    <row r="4981" spans="1:18" x14ac:dyDescent="0.3">
      <c r="A4981">
        <v>4980</v>
      </c>
      <c r="B4981" t="s">
        <v>8</v>
      </c>
      <c r="C4981">
        <v>297046</v>
      </c>
      <c r="D4981" t="s">
        <v>17</v>
      </c>
      <c r="E4981" t="s">
        <v>15</v>
      </c>
      <c r="F4981" t="s">
        <v>11</v>
      </c>
      <c r="G4981" t="s">
        <v>11</v>
      </c>
      <c r="H4981" t="s">
        <v>11</v>
      </c>
      <c r="I4981">
        <v>36</v>
      </c>
      <c r="J4981">
        <f>(C4981-$V$7)/$V$8</f>
        <v>-0.44454166866740574</v>
      </c>
      <c r="K4981" t="str">
        <f t="shared" si="309"/>
        <v>NO</v>
      </c>
      <c r="L4981">
        <f>(I4981-$V$16)/$V$17</f>
        <v>-0.41684216367753391</v>
      </c>
      <c r="M4981" t="str">
        <f t="shared" si="310"/>
        <v>NO</v>
      </c>
      <c r="N4981">
        <f>IF(ISBLANK(C4981),$V$7,C4981)</f>
        <v>297046</v>
      </c>
      <c r="O4981">
        <f>IF(ISBLANK(I4981),$V$16,I4981)</f>
        <v>36</v>
      </c>
      <c r="P4981" t="str">
        <f>IF(ISBLANK(D4981),$U$42,D4981)</f>
        <v>TRABAJADOR INDEPENDIENTE</v>
      </c>
      <c r="Q4981" s="7" t="str">
        <f t="shared" si="311"/>
        <v>36-45</v>
      </c>
      <c r="R4981" s="7" t="str">
        <f t="shared" si="312"/>
        <v>1</v>
      </c>
    </row>
    <row r="4982" spans="1:18" x14ac:dyDescent="0.3">
      <c r="A4982">
        <v>4981</v>
      </c>
      <c r="B4982" t="s">
        <v>8</v>
      </c>
      <c r="C4982">
        <v>385702</v>
      </c>
      <c r="D4982" t="s">
        <v>17</v>
      </c>
      <c r="E4982" t="s">
        <v>15</v>
      </c>
      <c r="F4982" t="s">
        <v>11</v>
      </c>
      <c r="G4982" t="s">
        <v>12</v>
      </c>
      <c r="H4982" t="s">
        <v>11</v>
      </c>
      <c r="I4982">
        <v>39</v>
      </c>
      <c r="J4982">
        <f>(C4982-$V$7)/$V$8</f>
        <v>-0.33521416202879661</v>
      </c>
      <c r="K4982" t="str">
        <f t="shared" si="309"/>
        <v>NO</v>
      </c>
      <c r="L4982">
        <f>(I4982-$V$16)/$V$17</f>
        <v>-0.20511617344612137</v>
      </c>
      <c r="M4982" t="str">
        <f t="shared" si="310"/>
        <v>NO</v>
      </c>
      <c r="N4982">
        <f>IF(ISBLANK(C4982),$V$7,C4982)</f>
        <v>385702</v>
      </c>
      <c r="O4982">
        <f>IF(ISBLANK(I4982),$V$16,I4982)</f>
        <v>39</v>
      </c>
      <c r="P4982" t="str">
        <f>IF(ISBLANK(D4982),$U$42,D4982)</f>
        <v>TRABAJADOR INDEPENDIENTE</v>
      </c>
      <c r="Q4982" s="7" t="str">
        <f t="shared" si="311"/>
        <v>36-45</v>
      </c>
      <c r="R4982" s="7" t="str">
        <f t="shared" si="312"/>
        <v>2</v>
      </c>
    </row>
    <row r="4983" spans="1:18" x14ac:dyDescent="0.3">
      <c r="A4983">
        <v>4982</v>
      </c>
      <c r="B4983" t="s">
        <v>8</v>
      </c>
      <c r="C4983">
        <v>299647</v>
      </c>
      <c r="D4983" t="s">
        <v>16</v>
      </c>
      <c r="E4983" t="s">
        <v>15</v>
      </c>
      <c r="F4983" t="s">
        <v>11</v>
      </c>
      <c r="G4983" t="s">
        <v>12</v>
      </c>
      <c r="H4983" t="s">
        <v>12</v>
      </c>
      <c r="I4983">
        <v>67</v>
      </c>
      <c r="J4983">
        <f>(C4983-$V$7)/$V$8</f>
        <v>-0.44133420561056785</v>
      </c>
      <c r="K4983" t="str">
        <f t="shared" si="309"/>
        <v>NO</v>
      </c>
      <c r="L4983">
        <f>(I4983-$V$16)/$V$17</f>
        <v>1.7709930687137287</v>
      </c>
      <c r="M4983" t="str">
        <f t="shared" si="310"/>
        <v>NO</v>
      </c>
      <c r="N4983">
        <f>IF(ISBLANK(C4983),$V$7,C4983)</f>
        <v>299647</v>
      </c>
      <c r="O4983">
        <f>IF(ISBLANK(I4983),$V$16,I4983)</f>
        <v>67</v>
      </c>
      <c r="P4983" t="str">
        <f>IF(ISBLANK(D4983),$U$42,D4983)</f>
        <v>ASEGURADO VOLUNTARIO</v>
      </c>
      <c r="Q4983" s="7" t="str">
        <f t="shared" si="311"/>
        <v>56+</v>
      </c>
      <c r="R4983" s="7" t="str">
        <f t="shared" si="312"/>
        <v>1</v>
      </c>
    </row>
    <row r="4984" spans="1:18" x14ac:dyDescent="0.3">
      <c r="A4984">
        <v>4983</v>
      </c>
      <c r="B4984" t="s">
        <v>14</v>
      </c>
      <c r="C4984">
        <v>324345.28000000003</v>
      </c>
      <c r="D4984" t="s">
        <v>9</v>
      </c>
      <c r="E4984" t="s">
        <v>15</v>
      </c>
      <c r="F4984" t="s">
        <v>11</v>
      </c>
      <c r="G4984" t="s">
        <v>12</v>
      </c>
      <c r="H4984" t="s">
        <v>12</v>
      </c>
      <c r="I4984">
        <v>38</v>
      </c>
      <c r="J4984">
        <f>(C4984-$V$7)/$V$8</f>
        <v>-0.41087714268575476</v>
      </c>
      <c r="K4984" t="str">
        <f t="shared" si="309"/>
        <v>NO</v>
      </c>
      <c r="L4984">
        <f>(I4984-$V$16)/$V$17</f>
        <v>-0.27569150352325889</v>
      </c>
      <c r="M4984" t="str">
        <f t="shared" si="310"/>
        <v>NO</v>
      </c>
      <c r="N4984">
        <f>IF(ISBLANK(C4984),$V$7,C4984)</f>
        <v>324345.28000000003</v>
      </c>
      <c r="O4984">
        <f>IF(ISBLANK(I4984),$V$16,I4984)</f>
        <v>38</v>
      </c>
      <c r="P4984" t="str">
        <f>IF(ISBLANK(D4984),$U$42,D4984)</f>
        <v>ASALARIADO</v>
      </c>
      <c r="Q4984" s="7" t="str">
        <f t="shared" si="311"/>
        <v>36-45</v>
      </c>
      <c r="R4984" s="7" t="str">
        <f t="shared" si="312"/>
        <v>2</v>
      </c>
    </row>
    <row r="4985" spans="1:18" x14ac:dyDescent="0.3">
      <c r="A4985">
        <v>4984</v>
      </c>
      <c r="B4985" t="s">
        <v>8</v>
      </c>
      <c r="C4985">
        <v>331181</v>
      </c>
      <c r="D4985" t="s">
        <v>17</v>
      </c>
      <c r="E4985" t="s">
        <v>15</v>
      </c>
      <c r="F4985" t="s">
        <v>11</v>
      </c>
      <c r="G4985" t="s">
        <v>11</v>
      </c>
      <c r="H4985" t="s">
        <v>11</v>
      </c>
      <c r="I4985">
        <v>55</v>
      </c>
      <c r="J4985">
        <f>(C4985-$V$7)/$V$8</f>
        <v>-0.40244756968810458</v>
      </c>
      <c r="K4985" t="str">
        <f t="shared" si="309"/>
        <v>NO</v>
      </c>
      <c r="L4985">
        <f>(I4985-$V$16)/$V$17</f>
        <v>0.92408910778807873</v>
      </c>
      <c r="M4985" t="str">
        <f t="shared" si="310"/>
        <v>NO</v>
      </c>
      <c r="N4985">
        <f>IF(ISBLANK(C4985),$V$7,C4985)</f>
        <v>331181</v>
      </c>
      <c r="O4985">
        <f>IF(ISBLANK(I4985),$V$16,I4985)</f>
        <v>55</v>
      </c>
      <c r="P4985" t="str">
        <f>IF(ISBLANK(D4985),$U$42,D4985)</f>
        <v>TRABAJADOR INDEPENDIENTE</v>
      </c>
      <c r="Q4985" s="7" t="str">
        <f t="shared" si="311"/>
        <v>46-55</v>
      </c>
      <c r="R4985" s="7" t="str">
        <f t="shared" si="312"/>
        <v>2</v>
      </c>
    </row>
    <row r="4986" spans="1:18" x14ac:dyDescent="0.3">
      <c r="A4986">
        <v>4985</v>
      </c>
      <c r="B4986" t="s">
        <v>14</v>
      </c>
      <c r="C4986">
        <v>376777</v>
      </c>
      <c r="D4986" t="s">
        <v>9</v>
      </c>
      <c r="E4986" t="s">
        <v>15</v>
      </c>
      <c r="F4986" t="s">
        <v>11</v>
      </c>
      <c r="G4986" t="s">
        <v>12</v>
      </c>
      <c r="H4986" t="s">
        <v>11</v>
      </c>
      <c r="I4986">
        <v>33</v>
      </c>
      <c r="J4986">
        <f>(C4986-$V$7)/$V$8</f>
        <v>-0.34622016271402473</v>
      </c>
      <c r="K4986" t="str">
        <f t="shared" si="309"/>
        <v>NO</v>
      </c>
      <c r="L4986">
        <f>(I4986-$V$16)/$V$17</f>
        <v>-0.62856815390894638</v>
      </c>
      <c r="M4986" t="str">
        <f t="shared" si="310"/>
        <v>NO</v>
      </c>
      <c r="N4986">
        <f>IF(ISBLANK(C4986),$V$7,C4986)</f>
        <v>376777</v>
      </c>
      <c r="O4986">
        <f>IF(ISBLANK(I4986),$V$16,I4986)</f>
        <v>33</v>
      </c>
      <c r="P4986" t="str">
        <f>IF(ISBLANK(D4986),$U$42,D4986)</f>
        <v>ASALARIADO</v>
      </c>
      <c r="Q4986" s="7" t="str">
        <f t="shared" si="311"/>
        <v>26-35</v>
      </c>
      <c r="R4986" s="7" t="str">
        <f t="shared" si="312"/>
        <v>2</v>
      </c>
    </row>
    <row r="4987" spans="1:18" x14ac:dyDescent="0.3">
      <c r="A4987">
        <v>4986</v>
      </c>
      <c r="B4987" t="s">
        <v>14</v>
      </c>
      <c r="C4987">
        <v>356455</v>
      </c>
      <c r="D4987" t="s">
        <v>17</v>
      </c>
      <c r="E4987" t="s">
        <v>15</v>
      </c>
      <c r="F4987" t="s">
        <v>11</v>
      </c>
      <c r="G4987" t="s">
        <v>12</v>
      </c>
      <c r="H4987" t="s">
        <v>12</v>
      </c>
      <c r="I4987">
        <v>63</v>
      </c>
      <c r="J4987">
        <f>(C4987-$V$7)/$V$8</f>
        <v>-0.37128054881208711</v>
      </c>
      <c r="K4987" t="str">
        <f t="shared" si="309"/>
        <v>NO</v>
      </c>
      <c r="L4987">
        <f>(I4987-$V$16)/$V$17</f>
        <v>1.4886917484051787</v>
      </c>
      <c r="M4987" t="str">
        <f t="shared" si="310"/>
        <v>NO</v>
      </c>
      <c r="N4987">
        <f>IF(ISBLANK(C4987),$V$7,C4987)</f>
        <v>356455</v>
      </c>
      <c r="O4987">
        <f>IF(ISBLANK(I4987),$V$16,I4987)</f>
        <v>63</v>
      </c>
      <c r="P4987" t="str">
        <f>IF(ISBLANK(D4987),$U$42,D4987)</f>
        <v>TRABAJADOR INDEPENDIENTE</v>
      </c>
      <c r="Q4987" s="7" t="str">
        <f t="shared" si="311"/>
        <v>56+</v>
      </c>
      <c r="R4987" s="7" t="str">
        <f t="shared" si="312"/>
        <v>2</v>
      </c>
    </row>
    <row r="4988" spans="1:18" x14ac:dyDescent="0.3">
      <c r="A4988">
        <v>4987</v>
      </c>
      <c r="B4988" t="s">
        <v>8</v>
      </c>
      <c r="C4988">
        <v>1912797.11</v>
      </c>
      <c r="D4988" t="s">
        <v>9</v>
      </c>
      <c r="E4988" t="s">
        <v>15</v>
      </c>
      <c r="F4988" t="s">
        <v>11</v>
      </c>
      <c r="G4988" t="s">
        <v>12</v>
      </c>
      <c r="H4988" t="s">
        <v>12</v>
      </c>
      <c r="I4988">
        <v>49</v>
      </c>
      <c r="J4988">
        <f>(C4988-$V$7)/$V$8</f>
        <v>1.5479466029088569</v>
      </c>
      <c r="K4988" t="str">
        <f t="shared" si="309"/>
        <v>NO</v>
      </c>
      <c r="L4988">
        <f>(I4988-$V$16)/$V$17</f>
        <v>0.50063712732525367</v>
      </c>
      <c r="M4988" t="str">
        <f t="shared" si="310"/>
        <v>NO</v>
      </c>
      <c r="N4988">
        <f>IF(ISBLANK(C4988),$V$7,C4988)</f>
        <v>1912797.11</v>
      </c>
      <c r="O4988">
        <f>IF(ISBLANK(I4988),$V$16,I4988)</f>
        <v>49</v>
      </c>
      <c r="P4988" t="str">
        <f>IF(ISBLANK(D4988),$U$42,D4988)</f>
        <v>ASALARIADO</v>
      </c>
      <c r="Q4988" s="7" t="str">
        <f t="shared" si="311"/>
        <v>46-55</v>
      </c>
      <c r="R4988" s="7" t="str">
        <f t="shared" si="312"/>
        <v>4</v>
      </c>
    </row>
    <row r="4989" spans="1:18" x14ac:dyDescent="0.3">
      <c r="A4989">
        <v>4988</v>
      </c>
      <c r="B4989" t="s">
        <v>14</v>
      </c>
      <c r="C4989">
        <v>1709530</v>
      </c>
      <c r="D4989" t="s">
        <v>9</v>
      </c>
      <c r="E4989" t="s">
        <v>10</v>
      </c>
      <c r="F4989" t="s">
        <v>11</v>
      </c>
      <c r="G4989" t="s">
        <v>12</v>
      </c>
      <c r="H4989" t="s">
        <v>11</v>
      </c>
      <c r="I4989">
        <v>44</v>
      </c>
      <c r="J4989">
        <f>(C4989-$V$7)/$V$8</f>
        <v>1.2972846475089299</v>
      </c>
      <c r="K4989" t="str">
        <f t="shared" si="309"/>
        <v>NO</v>
      </c>
      <c r="L4989">
        <f>(I4989-$V$16)/$V$17</f>
        <v>0.14776047693956615</v>
      </c>
      <c r="M4989" t="str">
        <f t="shared" si="310"/>
        <v>NO</v>
      </c>
      <c r="N4989">
        <f>IF(ISBLANK(C4989),$V$7,C4989)</f>
        <v>1709530</v>
      </c>
      <c r="O4989">
        <f>IF(ISBLANK(I4989),$V$16,I4989)</f>
        <v>44</v>
      </c>
      <c r="P4989" t="str">
        <f>IF(ISBLANK(D4989),$U$42,D4989)</f>
        <v>ASALARIADO</v>
      </c>
      <c r="Q4989" s="7" t="str">
        <f t="shared" si="311"/>
        <v>36-45</v>
      </c>
      <c r="R4989" s="7" t="str">
        <f t="shared" si="312"/>
        <v>4</v>
      </c>
    </row>
    <row r="4990" spans="1:18" x14ac:dyDescent="0.3">
      <c r="A4990">
        <v>4989</v>
      </c>
      <c r="B4990" t="s">
        <v>8</v>
      </c>
      <c r="C4990">
        <v>882417.74</v>
      </c>
      <c r="D4990" t="s">
        <v>9</v>
      </c>
      <c r="E4990" t="s">
        <v>15</v>
      </c>
      <c r="F4990" t="s">
        <v>11</v>
      </c>
      <c r="G4990" t="s">
        <v>12</v>
      </c>
      <c r="H4990" t="s">
        <v>12</v>
      </c>
      <c r="I4990">
        <v>38</v>
      </c>
      <c r="J4990">
        <f>(C4990-$V$7)/$V$8</f>
        <v>0.2773184738035403</v>
      </c>
      <c r="K4990" t="str">
        <f t="shared" si="309"/>
        <v>NO</v>
      </c>
      <c r="L4990">
        <f>(I4990-$V$16)/$V$17</f>
        <v>-0.27569150352325889</v>
      </c>
      <c r="M4990" t="str">
        <f t="shared" si="310"/>
        <v>NO</v>
      </c>
      <c r="N4990">
        <f>IF(ISBLANK(C4990),$V$7,C4990)</f>
        <v>882417.74</v>
      </c>
      <c r="O4990">
        <f>IF(ISBLANK(I4990),$V$16,I4990)</f>
        <v>38</v>
      </c>
      <c r="P4990" t="str">
        <f>IF(ISBLANK(D4990),$U$42,D4990)</f>
        <v>ASALARIADO</v>
      </c>
      <c r="Q4990" s="7" t="str">
        <f t="shared" si="311"/>
        <v>36-45</v>
      </c>
      <c r="R4990" s="7" t="str">
        <f t="shared" si="312"/>
        <v>4</v>
      </c>
    </row>
    <row r="4991" spans="1:18" x14ac:dyDescent="0.3">
      <c r="A4991">
        <v>4990</v>
      </c>
      <c r="B4991" t="s">
        <v>14</v>
      </c>
      <c r="C4991">
        <v>438889.6</v>
      </c>
      <c r="D4991" t="s">
        <v>9</v>
      </c>
      <c r="E4991" t="s">
        <v>15</v>
      </c>
      <c r="F4991" t="s">
        <v>11</v>
      </c>
      <c r="G4991" t="s">
        <v>12</v>
      </c>
      <c r="H4991" t="s">
        <v>12</v>
      </c>
      <c r="I4991">
        <v>31</v>
      </c>
      <c r="J4991">
        <f>(C4991-$V$7)/$V$8</f>
        <v>-0.26962505703768841</v>
      </c>
      <c r="K4991" t="str">
        <f t="shared" si="309"/>
        <v>NO</v>
      </c>
      <c r="L4991">
        <f>(I4991-$V$16)/$V$17</f>
        <v>-0.7697188140632214</v>
      </c>
      <c r="M4991" t="str">
        <f t="shared" si="310"/>
        <v>NO</v>
      </c>
      <c r="N4991">
        <f>IF(ISBLANK(C4991),$V$7,C4991)</f>
        <v>438889.6</v>
      </c>
      <c r="O4991">
        <f>IF(ISBLANK(I4991),$V$16,I4991)</f>
        <v>31</v>
      </c>
      <c r="P4991" t="str">
        <f>IF(ISBLANK(D4991),$U$42,D4991)</f>
        <v>ASALARIADO</v>
      </c>
      <c r="Q4991" s="7" t="str">
        <f t="shared" si="311"/>
        <v>26-35</v>
      </c>
      <c r="R4991" s="7" t="str">
        <f t="shared" si="312"/>
        <v>3</v>
      </c>
    </row>
    <row r="4992" spans="1:18" x14ac:dyDescent="0.3">
      <c r="A4992">
        <v>4991</v>
      </c>
      <c r="B4992" t="s">
        <v>14</v>
      </c>
      <c r="C4992">
        <v>335860.17</v>
      </c>
      <c r="D4992" t="s">
        <v>9</v>
      </c>
      <c r="E4992" t="s">
        <v>10</v>
      </c>
      <c r="F4992" t="s">
        <v>11</v>
      </c>
      <c r="G4992" t="s">
        <v>12</v>
      </c>
      <c r="H4992" t="s">
        <v>12</v>
      </c>
      <c r="I4992">
        <v>35</v>
      </c>
      <c r="J4992">
        <f>(C4992-$V$7)/$V$8</f>
        <v>-0.39667737941064818</v>
      </c>
      <c r="K4992" t="str">
        <f t="shared" si="309"/>
        <v>NO</v>
      </c>
      <c r="L4992">
        <f>(I4992-$V$16)/$V$17</f>
        <v>-0.48741749375467142</v>
      </c>
      <c r="M4992" t="str">
        <f t="shared" si="310"/>
        <v>NO</v>
      </c>
      <c r="N4992">
        <f>IF(ISBLANK(C4992),$V$7,C4992)</f>
        <v>335860.17</v>
      </c>
      <c r="O4992">
        <f>IF(ISBLANK(I4992),$V$16,I4992)</f>
        <v>35</v>
      </c>
      <c r="P4992" t="str">
        <f>IF(ISBLANK(D4992),$U$42,D4992)</f>
        <v>ASALARIADO</v>
      </c>
      <c r="Q4992" s="7" t="str">
        <f t="shared" si="311"/>
        <v>26-35</v>
      </c>
      <c r="R4992" s="7" t="str">
        <f t="shared" si="312"/>
        <v>2</v>
      </c>
    </row>
    <row r="4993" spans="1:18" x14ac:dyDescent="0.3">
      <c r="A4993">
        <v>4992</v>
      </c>
      <c r="B4993" t="s">
        <v>8</v>
      </c>
      <c r="C4993">
        <v>501500</v>
      </c>
      <c r="D4993" t="s">
        <v>9</v>
      </c>
      <c r="E4993" t="s">
        <v>15</v>
      </c>
      <c r="F4993" t="s">
        <v>11</v>
      </c>
      <c r="G4993" t="s">
        <v>12</v>
      </c>
      <c r="H4993" t="s">
        <v>12</v>
      </c>
      <c r="I4993">
        <v>29</v>
      </c>
      <c r="J4993">
        <f>(C4993-$V$7)/$V$8</f>
        <v>-0.19241608165366503</v>
      </c>
      <c r="K4993" t="str">
        <f t="shared" si="309"/>
        <v>NO</v>
      </c>
      <c r="L4993">
        <f>(I4993-$V$16)/$V$17</f>
        <v>-0.91086947421749642</v>
      </c>
      <c r="M4993" t="str">
        <f t="shared" si="310"/>
        <v>NO</v>
      </c>
      <c r="N4993">
        <f>IF(ISBLANK(C4993),$V$7,C4993)</f>
        <v>501500</v>
      </c>
      <c r="O4993">
        <f>IF(ISBLANK(I4993),$V$16,I4993)</f>
        <v>29</v>
      </c>
      <c r="P4993" t="str">
        <f>IF(ISBLANK(D4993),$U$42,D4993)</f>
        <v>ASALARIADO</v>
      </c>
      <c r="Q4993" s="7" t="str">
        <f t="shared" si="311"/>
        <v>26-35</v>
      </c>
      <c r="R4993" s="7" t="str">
        <f t="shared" si="312"/>
        <v>3</v>
      </c>
    </row>
    <row r="4994" spans="1:18" x14ac:dyDescent="0.3">
      <c r="A4994">
        <v>4993</v>
      </c>
      <c r="B4994" t="s">
        <v>14</v>
      </c>
      <c r="C4994">
        <v>354835</v>
      </c>
      <c r="D4994" t="s">
        <v>9</v>
      </c>
      <c r="E4994" t="s">
        <v>15</v>
      </c>
      <c r="F4994" t="s">
        <v>11</v>
      </c>
      <c r="G4994" t="s">
        <v>12</v>
      </c>
      <c r="H4994" t="s">
        <v>11</v>
      </c>
      <c r="I4994">
        <v>26</v>
      </c>
      <c r="J4994">
        <f>(C4994-$V$7)/$V$8</f>
        <v>-0.37327827666755709</v>
      </c>
      <c r="K4994" t="str">
        <f t="shared" ref="K4994:K5001" si="313">IF(ABS(J4994)&gt;1.96,"ATIPICO","NO")</f>
        <v>NO</v>
      </c>
      <c r="L4994">
        <f>(I4994-$V$16)/$V$17</f>
        <v>-1.1225954644489089</v>
      </c>
      <c r="M4994" t="str">
        <f t="shared" ref="M4994:M5001" si="314">IF(ABS(L4994)&gt;1.96,"ATIPICO","NO")</f>
        <v>NO</v>
      </c>
      <c r="N4994">
        <f>IF(ISBLANK(C4994),$V$7,C4994)</f>
        <v>354835</v>
      </c>
      <c r="O4994">
        <f>IF(ISBLANK(I4994),$V$16,I4994)</f>
        <v>26</v>
      </c>
      <c r="P4994" t="str">
        <f>IF(ISBLANK(D4994),$U$42,D4994)</f>
        <v>ASALARIADO</v>
      </c>
      <c r="Q4994" s="7" t="str">
        <f t="shared" ref="Q4994:Q5001" si="315">IF(O4994&lt;26,"18-25",IF(O4994&lt;36,"26-35",
 IF(O4994&lt;46,"36-45",IF(O4994&lt;56,"46-55","56+"))))</f>
        <v>26-35</v>
      </c>
      <c r="R4994" s="7" t="str">
        <f t="shared" ref="R4994:R5001" si="316">IF(N4994&lt;300000,"1",
 IF(N4994&lt;=408495,"2",
 IF(N4994&lt;=700000,"3",
 "4")))</f>
        <v>2</v>
      </c>
    </row>
    <row r="4995" spans="1:18" x14ac:dyDescent="0.3">
      <c r="A4995">
        <v>4994</v>
      </c>
      <c r="B4995" t="s">
        <v>8</v>
      </c>
      <c r="C4995">
        <v>501040.18</v>
      </c>
      <c r="D4995" t="s">
        <v>9</v>
      </c>
      <c r="E4995" t="s">
        <v>15</v>
      </c>
      <c r="F4995" t="s">
        <v>11</v>
      </c>
      <c r="G4995" t="s">
        <v>12</v>
      </c>
      <c r="H4995" t="s">
        <v>12</v>
      </c>
      <c r="I4995">
        <v>57</v>
      </c>
      <c r="J4995">
        <f>(C4995-$V$7)/$V$8</f>
        <v>-0.19298311574162938</v>
      </c>
      <c r="K4995" t="str">
        <f t="shared" si="313"/>
        <v>NO</v>
      </c>
      <c r="L4995">
        <f>(I4995-$V$16)/$V$17</f>
        <v>1.0652397679423538</v>
      </c>
      <c r="M4995" t="str">
        <f t="shared" si="314"/>
        <v>NO</v>
      </c>
      <c r="N4995">
        <f>IF(ISBLANK(C4995),$V$7,C4995)</f>
        <v>501040.18</v>
      </c>
      <c r="O4995">
        <f>IF(ISBLANK(I4995),$V$16,I4995)</f>
        <v>57</v>
      </c>
      <c r="P4995" t="str">
        <f>IF(ISBLANK(D4995),$U$42,D4995)</f>
        <v>ASALARIADO</v>
      </c>
      <c r="Q4995" s="7" t="str">
        <f t="shared" si="315"/>
        <v>56+</v>
      </c>
      <c r="R4995" s="7" t="str">
        <f t="shared" si="316"/>
        <v>3</v>
      </c>
    </row>
    <row r="4996" spans="1:18" x14ac:dyDescent="0.3">
      <c r="A4996">
        <v>4995</v>
      </c>
      <c r="B4996" t="s">
        <v>14</v>
      </c>
      <c r="C4996">
        <v>958367.36</v>
      </c>
      <c r="D4996" t="s">
        <v>9</v>
      </c>
      <c r="E4996" t="s">
        <v>10</v>
      </c>
      <c r="F4996" t="s">
        <v>11</v>
      </c>
      <c r="G4996" t="s">
        <v>12</v>
      </c>
      <c r="H4996" t="s">
        <v>12</v>
      </c>
      <c r="I4996">
        <v>38</v>
      </c>
      <c r="J4996">
        <f>(C4996-$V$7)/$V$8</f>
        <v>0.37097691299265151</v>
      </c>
      <c r="K4996" t="str">
        <f t="shared" si="313"/>
        <v>NO</v>
      </c>
      <c r="L4996">
        <f>(I4996-$V$16)/$V$17</f>
        <v>-0.27569150352325889</v>
      </c>
      <c r="M4996" t="str">
        <f t="shared" si="314"/>
        <v>NO</v>
      </c>
      <c r="N4996">
        <f>IF(ISBLANK(C4996),$V$7,C4996)</f>
        <v>958367.36</v>
      </c>
      <c r="O4996">
        <f>IF(ISBLANK(I4996),$V$16,I4996)</f>
        <v>38</v>
      </c>
      <c r="P4996" t="str">
        <f>IF(ISBLANK(D4996),$U$42,D4996)</f>
        <v>ASALARIADO</v>
      </c>
      <c r="Q4996" s="7" t="str">
        <f t="shared" si="315"/>
        <v>36-45</v>
      </c>
      <c r="R4996" s="7" t="str">
        <f t="shared" si="316"/>
        <v>4</v>
      </c>
    </row>
    <row r="4997" spans="1:18" x14ac:dyDescent="0.3">
      <c r="A4997">
        <v>4996</v>
      </c>
      <c r="B4997" t="s">
        <v>14</v>
      </c>
      <c r="C4997">
        <v>407579</v>
      </c>
      <c r="D4997" t="s">
        <v>9</v>
      </c>
      <c r="E4997" t="s">
        <v>10</v>
      </c>
      <c r="F4997" t="s">
        <v>11</v>
      </c>
      <c r="G4997" t="s">
        <v>12</v>
      </c>
      <c r="H4997" t="s">
        <v>12</v>
      </c>
      <c r="I4997">
        <v>43</v>
      </c>
      <c r="J4997">
        <f>(C4997-$V$7)/$V$8</f>
        <v>-0.30823620382255162</v>
      </c>
      <c r="K4997" t="str">
        <f t="shared" si="313"/>
        <v>NO</v>
      </c>
      <c r="L4997">
        <f>(I4997-$V$16)/$V$17</f>
        <v>7.7185146862428639E-2</v>
      </c>
      <c r="M4997" t="str">
        <f t="shared" si="314"/>
        <v>NO</v>
      </c>
      <c r="N4997">
        <f>IF(ISBLANK(C4997),$V$7,C4997)</f>
        <v>407579</v>
      </c>
      <c r="O4997">
        <f>IF(ISBLANK(I4997),$V$16,I4997)</f>
        <v>43</v>
      </c>
      <c r="P4997" t="str">
        <f>IF(ISBLANK(D4997),$U$42,D4997)</f>
        <v>ASALARIADO</v>
      </c>
      <c r="Q4997" s="7" t="str">
        <f t="shared" si="315"/>
        <v>36-45</v>
      </c>
      <c r="R4997" s="7" t="str">
        <f t="shared" si="316"/>
        <v>2</v>
      </c>
    </row>
    <row r="4998" spans="1:18" x14ac:dyDescent="0.3">
      <c r="A4998">
        <v>4997</v>
      </c>
      <c r="B4998" t="s">
        <v>14</v>
      </c>
      <c r="C4998">
        <v>400000</v>
      </c>
      <c r="D4998" t="s">
        <v>9</v>
      </c>
      <c r="E4998" t="s">
        <v>15</v>
      </c>
      <c r="F4998" t="s">
        <v>11</v>
      </c>
      <c r="G4998" t="s">
        <v>12</v>
      </c>
      <c r="H4998" t="s">
        <v>12</v>
      </c>
      <c r="I4998">
        <v>62</v>
      </c>
      <c r="J4998">
        <f>(C4998-$V$7)/$V$8</f>
        <v>-0.31758236395625966</v>
      </c>
      <c r="K4998" t="str">
        <f t="shared" si="313"/>
        <v>NO</v>
      </c>
      <c r="L4998">
        <f>(I4998-$V$16)/$V$17</f>
        <v>1.4181164183280413</v>
      </c>
      <c r="M4998" t="str">
        <f t="shared" si="314"/>
        <v>NO</v>
      </c>
      <c r="N4998">
        <f>IF(ISBLANK(C4998),$V$7,C4998)</f>
        <v>400000</v>
      </c>
      <c r="O4998">
        <f>IF(ISBLANK(I4998),$V$16,I4998)</f>
        <v>62</v>
      </c>
      <c r="P4998" t="str">
        <f>IF(ISBLANK(D4998),$U$42,D4998)</f>
        <v>ASALARIADO</v>
      </c>
      <c r="Q4998" s="7" t="str">
        <f t="shared" si="315"/>
        <v>56+</v>
      </c>
      <c r="R4998" s="7" t="str">
        <f t="shared" si="316"/>
        <v>2</v>
      </c>
    </row>
    <row r="4999" spans="1:18" x14ac:dyDescent="0.3">
      <c r="A4999">
        <v>4998</v>
      </c>
      <c r="B4999" t="s">
        <v>14</v>
      </c>
      <c r="C4999">
        <v>1367154</v>
      </c>
      <c r="D4999" t="s">
        <v>9</v>
      </c>
      <c r="E4999" t="s">
        <v>10</v>
      </c>
      <c r="F4999" t="s">
        <v>11</v>
      </c>
      <c r="G4999" t="s">
        <v>12</v>
      </c>
      <c r="H4999" t="s">
        <v>11</v>
      </c>
      <c r="I4999">
        <v>56</v>
      </c>
      <c r="J4999">
        <f>(C4999-$V$7)/$V$8</f>
        <v>0.87507843007412078</v>
      </c>
      <c r="K4999" t="str">
        <f t="shared" si="313"/>
        <v>NO</v>
      </c>
      <c r="L4999">
        <f>(I4999-$V$16)/$V$17</f>
        <v>0.99466443786521619</v>
      </c>
      <c r="M4999" t="str">
        <f t="shared" si="314"/>
        <v>NO</v>
      </c>
      <c r="N4999">
        <f>IF(ISBLANK(C4999),$V$7,C4999)</f>
        <v>1367154</v>
      </c>
      <c r="O4999">
        <f>IF(ISBLANK(I4999),$V$16,I4999)</f>
        <v>56</v>
      </c>
      <c r="P4999" t="str">
        <f>IF(ISBLANK(D4999),$U$42,D4999)</f>
        <v>ASALARIADO</v>
      </c>
      <c r="Q4999" s="7" t="str">
        <f t="shared" si="315"/>
        <v>56+</v>
      </c>
      <c r="R4999" s="7" t="str">
        <f t="shared" si="316"/>
        <v>4</v>
      </c>
    </row>
    <row r="5000" spans="1:18" x14ac:dyDescent="0.3">
      <c r="A5000">
        <v>4999</v>
      </c>
      <c r="B5000" t="s">
        <v>8</v>
      </c>
      <c r="C5000">
        <v>1898332.8</v>
      </c>
      <c r="D5000" t="s">
        <v>9</v>
      </c>
      <c r="E5000" t="s">
        <v>15</v>
      </c>
      <c r="F5000" t="s">
        <v>11</v>
      </c>
      <c r="G5000" t="s">
        <v>11</v>
      </c>
      <c r="H5000" t="s">
        <v>12</v>
      </c>
      <c r="I5000">
        <v>42</v>
      </c>
      <c r="J5000">
        <f>(C5000-$V$7)/$V$8</f>
        <v>1.530109717108145</v>
      </c>
      <c r="K5000" t="str">
        <f t="shared" si="313"/>
        <v>NO</v>
      </c>
      <c r="L5000">
        <f>(I5000-$V$16)/$V$17</f>
        <v>6.6098167852911317E-3</v>
      </c>
      <c r="M5000" t="str">
        <f t="shared" si="314"/>
        <v>NO</v>
      </c>
      <c r="N5000">
        <f>IF(ISBLANK(C5000),$V$7,C5000)</f>
        <v>1898332.8</v>
      </c>
      <c r="O5000">
        <f>IF(ISBLANK(I5000),$V$16,I5000)</f>
        <v>42</v>
      </c>
      <c r="P5000" t="str">
        <f>IF(ISBLANK(D5000),$U$42,D5000)</f>
        <v>ASALARIADO</v>
      </c>
      <c r="Q5000" s="7" t="str">
        <f t="shared" si="315"/>
        <v>36-45</v>
      </c>
      <c r="R5000" s="7" t="str">
        <f t="shared" si="316"/>
        <v>4</v>
      </c>
    </row>
    <row r="5001" spans="1:18" x14ac:dyDescent="0.3">
      <c r="A5001">
        <v>5000</v>
      </c>
      <c r="B5001" t="s">
        <v>8</v>
      </c>
      <c r="C5001">
        <v>489078.33</v>
      </c>
      <c r="D5001" t="s">
        <v>9</v>
      </c>
      <c r="E5001" t="s">
        <v>15</v>
      </c>
      <c r="F5001" t="s">
        <v>11</v>
      </c>
      <c r="G5001" t="s">
        <v>12</v>
      </c>
      <c r="H5001" t="s">
        <v>12</v>
      </c>
      <c r="I5001">
        <v>41</v>
      </c>
      <c r="J5001">
        <f>(C5001-$V$7)/$V$8</f>
        <v>-0.20773405459839084</v>
      </c>
      <c r="K5001" t="str">
        <f t="shared" si="313"/>
        <v>NO</v>
      </c>
      <c r="L5001">
        <f>(I5001-$V$16)/$V$17</f>
        <v>-6.3965513291846368E-2</v>
      </c>
      <c r="M5001" t="str">
        <f t="shared" si="314"/>
        <v>NO</v>
      </c>
      <c r="N5001">
        <f>IF(ISBLANK(C5001),$V$7,C5001)</f>
        <v>489078.33</v>
      </c>
      <c r="O5001">
        <f>IF(ISBLANK(I5001),$V$16,I5001)</f>
        <v>41</v>
      </c>
      <c r="P5001" t="str">
        <f>IF(ISBLANK(D5001),$U$42,D5001)</f>
        <v>ASALARIADO</v>
      </c>
      <c r="Q5001" s="7" t="str">
        <f t="shared" si="315"/>
        <v>36-45</v>
      </c>
      <c r="R5001" s="7" t="str">
        <f t="shared" si="316"/>
        <v>3</v>
      </c>
    </row>
  </sheetData>
  <mergeCells count="2">
    <mergeCell ref="W52:Z58"/>
    <mergeCell ref="W78:Z84"/>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B79B-7BB0-4C32-ACE9-50B337143395}">
  <dimension ref="A1"/>
  <sheetViews>
    <sheetView workbookViewId="0">
      <selection activeCell="K14" sqref="K14"/>
    </sheetView>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Hoja4</vt:lpstr>
      <vt:lpstr>Hoja1</vt:lpstr>
      <vt:lpstr>Explicacion de los graficos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MANUEL ALFARO SALDANA</dc:creator>
  <cp:lastModifiedBy>Diego Loria</cp:lastModifiedBy>
  <dcterms:created xsi:type="dcterms:W3CDTF">2025-11-30T03:58:52Z</dcterms:created>
  <dcterms:modified xsi:type="dcterms:W3CDTF">2025-12-01T00:01:28Z</dcterms:modified>
</cp:coreProperties>
</file>